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AYCHUDELL\PKT - Copy 2\05 HONG\2025\CÔNG NỢ\WINCOMMERCE\Hàng trả\Tháng 8\29-30-31\"/>
    </mc:Choice>
  </mc:AlternateContent>
  <bookViews>
    <workbookView xWindow="0" yWindow="0" windowWidth="20325" windowHeight="9330" activeTab="3"/>
  </bookViews>
  <sheets>
    <sheet name=" IP N" sheetId="4" r:id="rId1"/>
    <sheet name="IP B" sheetId="8" r:id="rId2"/>
    <sheet name=" IP CONG THUC (3)" sheetId="7" r:id="rId3"/>
    <sheet name="HĐ TRA" sheetId="1" r:id="rId4"/>
    <sheet name="PHIEU XT" sheetId="2" r:id="rId5"/>
    <sheet name="ĐƠN GIÁ T8" sheetId="5" r:id="rId6"/>
    <sheet name="Khach_hang" sheetId="6" r:id="rId7"/>
    <sheet name="Vat_tu__hang_hoa__dich_vu" sheetId="3" r:id="rId8"/>
  </sheets>
  <definedNames>
    <definedName name="_xlnm._FilterDatabase" localSheetId="2" hidden="1">' IP CONG THUC (3)'!$A$1:$HX$1</definedName>
    <definedName name="_xlnm._FilterDatabase" localSheetId="0" hidden="1">' IP N'!$A$1:$HX$213</definedName>
    <definedName name="_xlnm._FilterDatabase" localSheetId="3" hidden="1">'HĐ TRA'!$A$1:$AE$372</definedName>
    <definedName name="_xlnm._FilterDatabase" localSheetId="1" hidden="1">'IP B'!$A$1:$HX$400</definedName>
    <definedName name="_xlnm._FilterDatabase" localSheetId="4" hidden="1">'PHIEU XT'!$A$1:$AA$612</definedName>
    <definedName name="SAVoucher" localSheetId="2">' IP CONG THUC (3)'!#REF!</definedName>
    <definedName name="SAVoucher" localSheetId="0">' IP N'!#REF!</definedName>
    <definedName name="SAVoucher" localSheetId="1">'IP B'!#REF!</definedName>
    <definedName name="SAVoucher" localSheetId="6">#REF!</definedName>
    <definedName name="SAVoucher">#REF!</definedName>
  </definedNames>
  <calcPr calcId="162913"/>
</workbook>
</file>

<file path=xl/calcChain.xml><?xml version="1.0" encoding="utf-8"?>
<calcChain xmlns="http://schemas.openxmlformats.org/spreadsheetml/2006/main">
  <c r="AI3" i="2" l="1"/>
  <c r="AI4" i="2"/>
  <c r="H351" i="1" s="1"/>
  <c r="G351" i="1" s="1"/>
  <c r="AI5" i="2"/>
  <c r="AI6" i="2"/>
  <c r="AI7" i="2"/>
  <c r="AI8" i="2"/>
  <c r="AI9" i="2"/>
  <c r="AI10" i="2"/>
  <c r="AI11" i="2"/>
  <c r="AI12" i="2"/>
  <c r="AI13" i="2"/>
  <c r="AI14" i="2"/>
  <c r="AI15" i="2"/>
  <c r="AI16" i="2"/>
  <c r="H106" i="1" s="1"/>
  <c r="G106" i="1" s="1"/>
  <c r="AI17" i="2"/>
  <c r="AI18" i="2"/>
  <c r="AI19" i="2"/>
  <c r="AI20" i="2"/>
  <c r="AI21" i="2"/>
  <c r="AI22" i="2"/>
  <c r="AI23" i="2"/>
  <c r="AI24" i="2"/>
  <c r="AI25" i="2"/>
  <c r="AI26" i="2"/>
  <c r="AI27" i="2"/>
  <c r="AI28" i="2"/>
  <c r="H143" i="1" s="1"/>
  <c r="G143" i="1" s="1"/>
  <c r="AI29" i="2"/>
  <c r="AI30" i="2"/>
  <c r="AI31" i="2"/>
  <c r="AI32" i="2"/>
  <c r="AI33" i="2"/>
  <c r="AI34" i="2"/>
  <c r="AI35" i="2"/>
  <c r="AI36" i="2"/>
  <c r="AI37" i="2"/>
  <c r="AI38" i="2"/>
  <c r="AI39" i="2"/>
  <c r="AI40" i="2"/>
  <c r="H59" i="1" s="1"/>
  <c r="G59" i="1" s="1"/>
  <c r="AI41" i="2"/>
  <c r="AI42" i="2"/>
  <c r="AI43" i="2"/>
  <c r="AI44" i="2"/>
  <c r="AI45" i="2"/>
  <c r="AI46" i="2"/>
  <c r="AI47" i="2"/>
  <c r="AI48" i="2"/>
  <c r="AI49" i="2"/>
  <c r="AI50" i="2"/>
  <c r="AI51" i="2"/>
  <c r="AI52" i="2"/>
  <c r="H130" i="1" s="1"/>
  <c r="G130" i="1" s="1"/>
  <c r="AI53" i="2"/>
  <c r="AI54" i="2"/>
  <c r="AI55" i="2"/>
  <c r="AI56" i="2"/>
  <c r="AI57" i="2"/>
  <c r="AI58" i="2"/>
  <c r="AI59" i="2"/>
  <c r="AI60" i="2"/>
  <c r="AI61" i="2"/>
  <c r="AI62" i="2"/>
  <c r="AI63" i="2"/>
  <c r="AI64" i="2"/>
  <c r="H144" i="1" s="1"/>
  <c r="G144" i="1" s="1"/>
  <c r="AI65" i="2"/>
  <c r="AI66" i="2"/>
  <c r="AI67" i="2"/>
  <c r="AI68" i="2"/>
  <c r="AI69" i="2"/>
  <c r="AI70" i="2"/>
  <c r="AI71" i="2"/>
  <c r="AI72" i="2"/>
  <c r="AI73" i="2"/>
  <c r="AI74" i="2"/>
  <c r="AI75" i="2"/>
  <c r="AI76" i="2"/>
  <c r="H133" i="1" s="1"/>
  <c r="G133" i="1" s="1"/>
  <c r="AI77" i="2"/>
  <c r="AI78" i="2"/>
  <c r="AI79" i="2"/>
  <c r="AI80" i="2"/>
  <c r="AI81" i="2"/>
  <c r="AI82" i="2"/>
  <c r="AI83" i="2"/>
  <c r="AI84" i="2"/>
  <c r="AI85" i="2"/>
  <c r="AI86" i="2"/>
  <c r="AI87" i="2"/>
  <c r="AI88" i="2"/>
  <c r="H85" i="1" s="1"/>
  <c r="G85" i="1" s="1"/>
  <c r="AI89" i="2"/>
  <c r="AI90" i="2"/>
  <c r="AI91" i="2"/>
  <c r="AI92" i="2"/>
  <c r="AI93" i="2"/>
  <c r="AI94" i="2"/>
  <c r="AI95" i="2"/>
  <c r="AI96" i="2"/>
  <c r="AI97" i="2"/>
  <c r="AI98" i="2"/>
  <c r="AI99" i="2"/>
  <c r="AI100" i="2"/>
  <c r="H98" i="1" s="1"/>
  <c r="G98" i="1" s="1"/>
  <c r="AI101" i="2"/>
  <c r="AI102" i="2"/>
  <c r="AI103" i="2"/>
  <c r="AI104" i="2"/>
  <c r="AI105" i="2"/>
  <c r="AI106" i="2"/>
  <c r="AI107" i="2"/>
  <c r="AI108" i="2"/>
  <c r="AI109" i="2"/>
  <c r="AI110" i="2"/>
  <c r="AI111" i="2"/>
  <c r="AI112" i="2"/>
  <c r="H123" i="1" s="1"/>
  <c r="G123" i="1" s="1"/>
  <c r="AI113" i="2"/>
  <c r="AI114" i="2"/>
  <c r="AI115" i="2"/>
  <c r="AI116" i="2"/>
  <c r="AI117" i="2"/>
  <c r="AI118" i="2"/>
  <c r="AI119" i="2"/>
  <c r="AI120" i="2"/>
  <c r="AI121" i="2"/>
  <c r="AI122" i="2"/>
  <c r="AI123" i="2"/>
  <c r="AI124" i="2"/>
  <c r="AI125" i="2"/>
  <c r="AI126" i="2"/>
  <c r="AI127" i="2"/>
  <c r="AI128" i="2"/>
  <c r="AI129" i="2"/>
  <c r="AI130" i="2"/>
  <c r="AI131" i="2"/>
  <c r="AI132" i="2"/>
  <c r="AI133" i="2"/>
  <c r="AI134" i="2"/>
  <c r="AI135" i="2"/>
  <c r="AI136" i="2"/>
  <c r="H107" i="1" s="1"/>
  <c r="G107" i="1" s="1"/>
  <c r="AI137" i="2"/>
  <c r="AI138" i="2"/>
  <c r="AI139" i="2"/>
  <c r="AI140" i="2"/>
  <c r="AI141" i="2"/>
  <c r="AI142" i="2"/>
  <c r="AI143" i="2"/>
  <c r="AI144" i="2"/>
  <c r="AI145" i="2"/>
  <c r="AI146" i="2"/>
  <c r="AI147" i="2"/>
  <c r="AI148" i="2"/>
  <c r="H111" i="1" s="1"/>
  <c r="G111" i="1" s="1"/>
  <c r="AI149" i="2"/>
  <c r="AI150" i="2"/>
  <c r="AI151" i="2"/>
  <c r="AI152" i="2"/>
  <c r="AI153" i="2"/>
  <c r="AI154" i="2"/>
  <c r="AI155" i="2"/>
  <c r="AI156" i="2"/>
  <c r="AI157" i="2"/>
  <c r="AI158" i="2"/>
  <c r="AI159" i="2"/>
  <c r="AI160" i="2"/>
  <c r="H42" i="1" s="1"/>
  <c r="G42" i="1" s="1"/>
  <c r="AI161" i="2"/>
  <c r="AI162" i="2"/>
  <c r="AI163" i="2"/>
  <c r="AI164" i="2"/>
  <c r="AI165" i="2"/>
  <c r="AI166" i="2"/>
  <c r="AI167" i="2"/>
  <c r="AI168" i="2"/>
  <c r="AI169" i="2"/>
  <c r="AI170" i="2"/>
  <c r="AI171" i="2"/>
  <c r="AI172" i="2"/>
  <c r="H141" i="1" s="1"/>
  <c r="G141" i="1" s="1"/>
  <c r="AI173" i="2"/>
  <c r="AI174" i="2"/>
  <c r="AI175" i="2"/>
  <c r="AI176" i="2"/>
  <c r="AI177" i="2"/>
  <c r="AI178" i="2"/>
  <c r="AI179" i="2"/>
  <c r="AI180" i="2"/>
  <c r="AI181" i="2"/>
  <c r="AI182" i="2"/>
  <c r="AI183" i="2"/>
  <c r="AI184" i="2"/>
  <c r="H11" i="1" s="1"/>
  <c r="G11" i="1" s="1"/>
  <c r="AI185" i="2"/>
  <c r="AI186" i="2"/>
  <c r="AI187" i="2"/>
  <c r="AI188" i="2"/>
  <c r="AI189" i="2"/>
  <c r="AI190" i="2"/>
  <c r="AI191" i="2"/>
  <c r="AI192" i="2"/>
  <c r="AI193" i="2"/>
  <c r="AI194" i="2"/>
  <c r="AI195" i="2"/>
  <c r="AI196" i="2"/>
  <c r="H119" i="1" s="1"/>
  <c r="G119" i="1" s="1"/>
  <c r="AI197" i="2"/>
  <c r="AI198" i="2"/>
  <c r="AI199" i="2"/>
  <c r="AI200" i="2"/>
  <c r="AI201" i="2"/>
  <c r="AI202" i="2"/>
  <c r="AI203" i="2"/>
  <c r="AI204" i="2"/>
  <c r="AI205" i="2"/>
  <c r="AI206" i="2"/>
  <c r="AI207" i="2"/>
  <c r="AI208" i="2"/>
  <c r="H118" i="1" s="1"/>
  <c r="G118" i="1" s="1"/>
  <c r="AI209" i="2"/>
  <c r="AI210" i="2"/>
  <c r="AI211" i="2"/>
  <c r="AI212" i="2"/>
  <c r="AI213" i="2"/>
  <c r="AI214" i="2"/>
  <c r="AI215" i="2"/>
  <c r="AI216" i="2"/>
  <c r="AI217" i="2"/>
  <c r="AI218" i="2"/>
  <c r="AI219" i="2"/>
  <c r="AI220" i="2"/>
  <c r="AI221" i="2"/>
  <c r="AI222" i="2"/>
  <c r="AI223" i="2"/>
  <c r="AI224" i="2"/>
  <c r="AI225" i="2"/>
  <c r="AI226" i="2"/>
  <c r="AI227" i="2"/>
  <c r="AI228" i="2"/>
  <c r="AI229" i="2"/>
  <c r="AI230" i="2"/>
  <c r="AI231" i="2"/>
  <c r="AI232" i="2"/>
  <c r="AI233" i="2"/>
  <c r="AI234" i="2"/>
  <c r="AI235" i="2"/>
  <c r="AI236" i="2"/>
  <c r="AI237" i="2"/>
  <c r="AI238" i="2"/>
  <c r="AI239" i="2"/>
  <c r="AI240" i="2"/>
  <c r="AI241" i="2"/>
  <c r="AI242" i="2"/>
  <c r="AI243" i="2"/>
  <c r="AI244" i="2"/>
  <c r="H78" i="1" s="1"/>
  <c r="G78" i="1" s="1"/>
  <c r="AI245" i="2"/>
  <c r="AI246" i="2"/>
  <c r="AI247" i="2"/>
  <c r="AI248" i="2"/>
  <c r="AI249" i="2"/>
  <c r="AI250" i="2"/>
  <c r="AI251" i="2"/>
  <c r="AI252" i="2"/>
  <c r="AI253" i="2"/>
  <c r="AI254" i="2"/>
  <c r="AI255" i="2"/>
  <c r="AI256" i="2"/>
  <c r="H211" i="1" s="1"/>
  <c r="G211" i="1" s="1"/>
  <c r="AI257" i="2"/>
  <c r="AI258" i="2"/>
  <c r="AI259" i="2"/>
  <c r="AI260" i="2"/>
  <c r="AI261" i="2"/>
  <c r="AI262" i="2"/>
  <c r="AI263" i="2"/>
  <c r="AI264" i="2"/>
  <c r="AI265" i="2"/>
  <c r="AI266" i="2"/>
  <c r="AI267" i="2"/>
  <c r="AI268" i="2"/>
  <c r="H198" i="1" s="1"/>
  <c r="G198" i="1" s="1"/>
  <c r="AI269" i="2"/>
  <c r="AI270" i="2"/>
  <c r="AI271" i="2"/>
  <c r="AI272" i="2"/>
  <c r="AI273" i="2"/>
  <c r="AI274" i="2"/>
  <c r="AI275" i="2"/>
  <c r="AI276" i="2"/>
  <c r="AI277" i="2"/>
  <c r="AI278" i="2"/>
  <c r="AI279" i="2"/>
  <c r="AI280" i="2"/>
  <c r="H199" i="1" s="1"/>
  <c r="G199" i="1" s="1"/>
  <c r="AI281" i="2"/>
  <c r="AI282" i="2"/>
  <c r="AI283" i="2"/>
  <c r="AI284" i="2"/>
  <c r="AI285" i="2"/>
  <c r="AI286" i="2"/>
  <c r="AI287" i="2"/>
  <c r="AI288" i="2"/>
  <c r="AI289" i="2"/>
  <c r="AI290" i="2"/>
  <c r="AI291" i="2"/>
  <c r="AI292" i="2"/>
  <c r="AI293" i="2"/>
  <c r="AI294" i="2"/>
  <c r="AI295" i="2"/>
  <c r="AI296" i="2"/>
  <c r="AI297" i="2"/>
  <c r="AI298" i="2"/>
  <c r="AI299" i="2"/>
  <c r="AI300" i="2"/>
  <c r="AI301" i="2"/>
  <c r="AI302" i="2"/>
  <c r="AI303" i="2"/>
  <c r="AI304" i="2"/>
  <c r="H178" i="1" s="1"/>
  <c r="G178" i="1" s="1"/>
  <c r="AI305" i="2"/>
  <c r="AI306" i="2"/>
  <c r="AI307" i="2"/>
  <c r="AI308" i="2"/>
  <c r="AI309" i="2"/>
  <c r="AI310" i="2"/>
  <c r="AI311" i="2"/>
  <c r="AI312" i="2"/>
  <c r="AI313" i="2"/>
  <c r="AI314" i="2"/>
  <c r="AI315" i="2"/>
  <c r="AI316" i="2"/>
  <c r="H193" i="1" s="1"/>
  <c r="G193" i="1" s="1"/>
  <c r="AI317" i="2"/>
  <c r="AI318" i="2"/>
  <c r="AI319" i="2"/>
  <c r="AI320" i="2"/>
  <c r="AI321" i="2"/>
  <c r="AI322" i="2"/>
  <c r="AI323" i="2"/>
  <c r="AI324" i="2"/>
  <c r="AI325" i="2"/>
  <c r="AI326" i="2"/>
  <c r="AI327" i="2"/>
  <c r="AI328" i="2"/>
  <c r="H174" i="1" s="1"/>
  <c r="G174" i="1" s="1"/>
  <c r="AI329" i="2"/>
  <c r="AI330" i="2"/>
  <c r="AI331" i="2"/>
  <c r="AI332" i="2"/>
  <c r="AI333" i="2"/>
  <c r="AI334" i="2"/>
  <c r="AI335" i="2"/>
  <c r="AI336" i="2"/>
  <c r="AI337" i="2"/>
  <c r="AI338" i="2"/>
  <c r="AI339" i="2"/>
  <c r="AI340" i="2"/>
  <c r="H179" i="1" s="1"/>
  <c r="G179" i="1" s="1"/>
  <c r="AI341" i="2"/>
  <c r="AI342" i="2"/>
  <c r="AI343" i="2"/>
  <c r="AI344" i="2"/>
  <c r="AI345" i="2"/>
  <c r="AI346" i="2"/>
  <c r="AI347" i="2"/>
  <c r="AI348" i="2"/>
  <c r="AI349" i="2"/>
  <c r="AI350" i="2"/>
  <c r="AI351" i="2"/>
  <c r="AI352" i="2"/>
  <c r="H259" i="1" s="1"/>
  <c r="G259" i="1" s="1"/>
  <c r="AI353" i="2"/>
  <c r="AI354" i="2"/>
  <c r="AI355" i="2"/>
  <c r="AI356" i="2"/>
  <c r="AI357" i="2"/>
  <c r="AI358" i="2"/>
  <c r="AI359" i="2"/>
  <c r="AI360" i="2"/>
  <c r="AI361" i="2"/>
  <c r="AI362" i="2"/>
  <c r="AI363" i="2"/>
  <c r="AI364" i="2"/>
  <c r="AI365" i="2"/>
  <c r="AI366" i="2"/>
  <c r="AI367" i="2"/>
  <c r="AI368" i="2"/>
  <c r="AI369" i="2"/>
  <c r="AI370" i="2"/>
  <c r="AI371" i="2"/>
  <c r="AI372" i="2"/>
  <c r="AI373" i="2"/>
  <c r="AI374" i="2"/>
  <c r="AI375" i="2"/>
  <c r="AI376" i="2"/>
  <c r="H264" i="1" s="1"/>
  <c r="G264" i="1" s="1"/>
  <c r="AI377" i="2"/>
  <c r="AI378" i="2"/>
  <c r="AI379" i="2"/>
  <c r="AI380" i="2"/>
  <c r="AI381" i="2"/>
  <c r="AI382" i="2"/>
  <c r="AI383" i="2"/>
  <c r="AI384" i="2"/>
  <c r="AI385" i="2"/>
  <c r="AI386" i="2"/>
  <c r="AI387" i="2"/>
  <c r="AI388" i="2"/>
  <c r="H249" i="1" s="1"/>
  <c r="G249" i="1" s="1"/>
  <c r="AI389" i="2"/>
  <c r="AI390" i="2"/>
  <c r="AI391" i="2"/>
  <c r="AI392" i="2"/>
  <c r="AI393" i="2"/>
  <c r="AI394" i="2"/>
  <c r="AI395" i="2"/>
  <c r="AI396" i="2"/>
  <c r="AI397" i="2"/>
  <c r="AI398" i="2"/>
  <c r="AI399" i="2"/>
  <c r="AI400" i="2"/>
  <c r="H273" i="1" s="1"/>
  <c r="G273" i="1" s="1"/>
  <c r="AI401" i="2"/>
  <c r="AI402" i="2"/>
  <c r="AI403" i="2"/>
  <c r="AI404" i="2"/>
  <c r="AI405" i="2"/>
  <c r="AI406" i="2"/>
  <c r="AI407" i="2"/>
  <c r="AI408" i="2"/>
  <c r="AI409" i="2"/>
  <c r="AI410" i="2"/>
  <c r="AI411" i="2"/>
  <c r="AI412" i="2"/>
  <c r="H157" i="1" s="1"/>
  <c r="G157" i="1" s="1"/>
  <c r="AI413" i="2"/>
  <c r="AI414" i="2"/>
  <c r="AI415" i="2"/>
  <c r="AI416" i="2"/>
  <c r="AI417" i="2"/>
  <c r="AI418" i="2"/>
  <c r="AI419" i="2"/>
  <c r="AI420" i="2"/>
  <c r="AI421" i="2"/>
  <c r="AI422" i="2"/>
  <c r="AI423" i="2"/>
  <c r="AI424" i="2"/>
  <c r="H220" i="1" s="1"/>
  <c r="G220" i="1" s="1"/>
  <c r="AI425" i="2"/>
  <c r="AI426" i="2"/>
  <c r="AI427" i="2"/>
  <c r="AI428" i="2"/>
  <c r="AI429" i="2"/>
  <c r="AI430" i="2"/>
  <c r="AI431" i="2"/>
  <c r="AI432" i="2"/>
  <c r="AI433" i="2"/>
  <c r="AI434" i="2"/>
  <c r="AI435" i="2"/>
  <c r="AI436" i="2"/>
  <c r="H177" i="1" s="1"/>
  <c r="G177" i="1" s="1"/>
  <c r="AI437" i="2"/>
  <c r="AI438" i="2"/>
  <c r="AI439" i="2"/>
  <c r="AI440" i="2"/>
  <c r="AI441" i="2"/>
  <c r="AI442" i="2"/>
  <c r="AI443" i="2"/>
  <c r="AI444" i="2"/>
  <c r="AI445" i="2"/>
  <c r="AI446" i="2"/>
  <c r="AI447" i="2"/>
  <c r="AI448" i="2"/>
  <c r="H250" i="1" s="1"/>
  <c r="G250" i="1" s="1"/>
  <c r="AI449" i="2"/>
  <c r="AI450" i="2"/>
  <c r="AI451" i="2"/>
  <c r="AI452" i="2"/>
  <c r="AI453" i="2"/>
  <c r="AI454" i="2"/>
  <c r="AI455" i="2"/>
  <c r="AI456" i="2"/>
  <c r="AI457" i="2"/>
  <c r="AI458" i="2"/>
  <c r="AI459" i="2"/>
  <c r="AI460" i="2"/>
  <c r="H164" i="1" s="1"/>
  <c r="G164" i="1" s="1"/>
  <c r="AI461" i="2"/>
  <c r="AI462" i="2"/>
  <c r="AI463" i="2"/>
  <c r="AI464" i="2"/>
  <c r="AI465" i="2"/>
  <c r="AI466" i="2"/>
  <c r="AI467" i="2"/>
  <c r="AI468" i="2"/>
  <c r="AI469" i="2"/>
  <c r="AI470" i="2"/>
  <c r="AI471" i="2"/>
  <c r="AI472" i="2"/>
  <c r="AI473" i="2"/>
  <c r="AI474" i="2"/>
  <c r="AI475" i="2"/>
  <c r="AI476" i="2"/>
  <c r="AI477" i="2"/>
  <c r="AI478" i="2"/>
  <c r="AI479" i="2"/>
  <c r="AI480" i="2"/>
  <c r="AI481" i="2"/>
  <c r="AI482" i="2"/>
  <c r="AI483" i="2"/>
  <c r="AI484" i="2"/>
  <c r="H316" i="1" s="1"/>
  <c r="G316" i="1" s="1"/>
  <c r="AI485" i="2"/>
  <c r="AI486" i="2"/>
  <c r="AI487" i="2"/>
  <c r="AI488" i="2"/>
  <c r="AI489" i="2"/>
  <c r="AI490" i="2"/>
  <c r="AI491" i="2"/>
  <c r="AI492" i="2"/>
  <c r="AI493" i="2"/>
  <c r="AI494" i="2"/>
  <c r="AI495" i="2"/>
  <c r="AI496" i="2"/>
  <c r="H286" i="1" s="1"/>
  <c r="G286" i="1" s="1"/>
  <c r="AI497" i="2"/>
  <c r="AI498" i="2"/>
  <c r="AI499" i="2"/>
  <c r="AI500" i="2"/>
  <c r="AI501" i="2"/>
  <c r="AI502" i="2"/>
  <c r="AI503" i="2"/>
  <c r="AI504" i="2"/>
  <c r="AI505" i="2"/>
  <c r="AI506" i="2"/>
  <c r="AI507" i="2"/>
  <c r="AI508" i="2"/>
  <c r="H326" i="1" s="1"/>
  <c r="G326" i="1" s="1"/>
  <c r="AI509" i="2"/>
  <c r="AI510" i="2"/>
  <c r="AI511" i="2"/>
  <c r="AI512" i="2"/>
  <c r="AI513" i="2"/>
  <c r="AI514" i="2"/>
  <c r="AI515" i="2"/>
  <c r="AI516" i="2"/>
  <c r="AI517" i="2"/>
  <c r="AI518" i="2"/>
  <c r="AI519" i="2"/>
  <c r="AI520" i="2"/>
  <c r="H327" i="1" s="1"/>
  <c r="G327" i="1" s="1"/>
  <c r="AI521" i="2"/>
  <c r="AI522" i="2"/>
  <c r="AI523" i="2"/>
  <c r="AI524" i="2"/>
  <c r="AI525" i="2"/>
  <c r="AI526" i="2"/>
  <c r="AI527" i="2"/>
  <c r="AI528" i="2"/>
  <c r="AI529" i="2"/>
  <c r="AI530" i="2"/>
  <c r="AI531" i="2"/>
  <c r="AI532" i="2"/>
  <c r="AI533" i="2"/>
  <c r="AI534" i="2"/>
  <c r="AI535" i="2"/>
  <c r="AI536" i="2"/>
  <c r="AI537" i="2"/>
  <c r="AI538" i="2"/>
  <c r="AI539" i="2"/>
  <c r="AI540" i="2"/>
  <c r="AI541" i="2"/>
  <c r="AI542" i="2"/>
  <c r="AI543" i="2"/>
  <c r="AI544" i="2"/>
  <c r="AI545" i="2"/>
  <c r="AI546" i="2"/>
  <c r="AI547" i="2"/>
  <c r="AI548" i="2"/>
  <c r="AI549" i="2"/>
  <c r="AI550" i="2"/>
  <c r="AI551" i="2"/>
  <c r="AI552" i="2"/>
  <c r="AI553" i="2"/>
  <c r="AI554" i="2"/>
  <c r="AI555" i="2"/>
  <c r="AI556" i="2"/>
  <c r="H313" i="1" s="1"/>
  <c r="G313" i="1" s="1"/>
  <c r="AI557" i="2"/>
  <c r="AI558" i="2"/>
  <c r="AI559" i="2"/>
  <c r="AI560" i="2"/>
  <c r="AI561" i="2"/>
  <c r="AI562" i="2"/>
  <c r="AI563" i="2"/>
  <c r="AI564" i="2"/>
  <c r="AI565" i="2"/>
  <c r="AI566" i="2"/>
  <c r="AI567" i="2"/>
  <c r="AI568" i="2"/>
  <c r="AI569" i="2"/>
  <c r="AI570" i="2"/>
  <c r="AI571" i="2"/>
  <c r="AI572" i="2"/>
  <c r="AI573" i="2"/>
  <c r="AI574" i="2"/>
  <c r="AI575" i="2"/>
  <c r="AI576" i="2"/>
  <c r="AI577" i="2"/>
  <c r="AI578" i="2"/>
  <c r="AI579" i="2"/>
  <c r="AI580" i="2"/>
  <c r="H282" i="1" s="1"/>
  <c r="G282" i="1" s="1"/>
  <c r="AI581" i="2"/>
  <c r="AI582" i="2"/>
  <c r="AI583" i="2"/>
  <c r="AI584" i="2"/>
  <c r="AI585" i="2"/>
  <c r="AI586" i="2"/>
  <c r="AI587" i="2"/>
  <c r="AI588" i="2"/>
  <c r="AI589" i="2"/>
  <c r="AI590" i="2"/>
  <c r="AI591" i="2"/>
  <c r="AI592" i="2"/>
  <c r="H289" i="1" s="1"/>
  <c r="G289" i="1" s="1"/>
  <c r="AI593" i="2"/>
  <c r="AI594" i="2"/>
  <c r="AI595" i="2"/>
  <c r="AI596" i="2"/>
  <c r="AI597" i="2"/>
  <c r="AI598" i="2"/>
  <c r="AI599" i="2"/>
  <c r="AI600" i="2"/>
  <c r="AI601" i="2"/>
  <c r="AI602" i="2"/>
  <c r="AI603" i="2"/>
  <c r="AI604" i="2"/>
  <c r="AI605" i="2"/>
  <c r="AI606" i="2"/>
  <c r="AI607" i="2"/>
  <c r="AI608" i="2"/>
  <c r="AI609" i="2"/>
  <c r="AI610" i="2"/>
  <c r="AI611" i="2"/>
  <c r="AI612" i="2"/>
  <c r="AI2" i="2"/>
  <c r="H3" i="1"/>
  <c r="G3" i="1" s="1"/>
  <c r="H4" i="1"/>
  <c r="G4" i="1" s="1"/>
  <c r="H5" i="1"/>
  <c r="G5" i="1" s="1"/>
  <c r="H6" i="1"/>
  <c r="G6" i="1" s="1"/>
  <c r="H7" i="1"/>
  <c r="G7" i="1" s="1"/>
  <c r="H8" i="1"/>
  <c r="G8" i="1" s="1"/>
  <c r="H9" i="1"/>
  <c r="G9" i="1" s="1"/>
  <c r="H10" i="1"/>
  <c r="G10" i="1" s="1"/>
  <c r="H12" i="1"/>
  <c r="G12" i="1" s="1"/>
  <c r="H13" i="1"/>
  <c r="G13" i="1" s="1"/>
  <c r="H14" i="1"/>
  <c r="G14" i="1" s="1"/>
  <c r="H15" i="1"/>
  <c r="G15" i="1" s="1"/>
  <c r="H16" i="1"/>
  <c r="G16" i="1" s="1"/>
  <c r="H17" i="1"/>
  <c r="G17" i="1" s="1"/>
  <c r="H18" i="1"/>
  <c r="G18" i="1" s="1"/>
  <c r="H19" i="1"/>
  <c r="G19" i="1" s="1"/>
  <c r="H20" i="1"/>
  <c r="G20" i="1" s="1"/>
  <c r="H21" i="1"/>
  <c r="G21" i="1" s="1"/>
  <c r="H22" i="1"/>
  <c r="G22" i="1" s="1"/>
  <c r="H23" i="1"/>
  <c r="G23" i="1" s="1"/>
  <c r="H24" i="1"/>
  <c r="G24" i="1" s="1"/>
  <c r="H25" i="1"/>
  <c r="G25" i="1" s="1"/>
  <c r="H26" i="1"/>
  <c r="G26" i="1" s="1"/>
  <c r="H27" i="1"/>
  <c r="G27" i="1" s="1"/>
  <c r="H28" i="1"/>
  <c r="G28" i="1" s="1"/>
  <c r="H29" i="1"/>
  <c r="G29" i="1" s="1"/>
  <c r="H30" i="1"/>
  <c r="G30" i="1" s="1"/>
  <c r="H31" i="1"/>
  <c r="G31" i="1" s="1"/>
  <c r="H32" i="1"/>
  <c r="G32" i="1" s="1"/>
  <c r="H33" i="1"/>
  <c r="G33" i="1" s="1"/>
  <c r="H34" i="1"/>
  <c r="G34" i="1" s="1"/>
  <c r="H35" i="1"/>
  <c r="G35" i="1" s="1"/>
  <c r="H36" i="1"/>
  <c r="G36" i="1" s="1"/>
  <c r="H37" i="1"/>
  <c r="G37" i="1" s="1"/>
  <c r="H38" i="1"/>
  <c r="G38" i="1" s="1"/>
  <c r="H39" i="1"/>
  <c r="G39" i="1" s="1"/>
  <c r="H40" i="1"/>
  <c r="G40" i="1" s="1"/>
  <c r="H41" i="1"/>
  <c r="G41" i="1" s="1"/>
  <c r="H43" i="1"/>
  <c r="G43" i="1" s="1"/>
  <c r="H44" i="1"/>
  <c r="G44" i="1" s="1"/>
  <c r="H45" i="1"/>
  <c r="G45" i="1" s="1"/>
  <c r="H46" i="1"/>
  <c r="G46" i="1" s="1"/>
  <c r="H47" i="1"/>
  <c r="G47" i="1" s="1"/>
  <c r="H48" i="1"/>
  <c r="G48" i="1" s="1"/>
  <c r="H49" i="1"/>
  <c r="G49" i="1" s="1"/>
  <c r="H50" i="1"/>
  <c r="G50" i="1" s="1"/>
  <c r="H51" i="1"/>
  <c r="G51" i="1" s="1"/>
  <c r="H52" i="1"/>
  <c r="G52" i="1" s="1"/>
  <c r="H53" i="1"/>
  <c r="G53" i="1" s="1"/>
  <c r="H54" i="1"/>
  <c r="G54" i="1" s="1"/>
  <c r="H55" i="1"/>
  <c r="G55" i="1" s="1"/>
  <c r="H56" i="1"/>
  <c r="G56" i="1" s="1"/>
  <c r="H57" i="1"/>
  <c r="G57" i="1" s="1"/>
  <c r="H58" i="1"/>
  <c r="G58" i="1" s="1"/>
  <c r="H60" i="1"/>
  <c r="G60" i="1" s="1"/>
  <c r="H61" i="1"/>
  <c r="G61" i="1" s="1"/>
  <c r="H62" i="1"/>
  <c r="G62" i="1" s="1"/>
  <c r="H63" i="1"/>
  <c r="G63" i="1" s="1"/>
  <c r="H64" i="1"/>
  <c r="G64" i="1" s="1"/>
  <c r="H65" i="1"/>
  <c r="G65" i="1" s="1"/>
  <c r="H66" i="1"/>
  <c r="G66" i="1" s="1"/>
  <c r="H67" i="1"/>
  <c r="G67" i="1" s="1"/>
  <c r="H68" i="1"/>
  <c r="G68" i="1" s="1"/>
  <c r="H69" i="1"/>
  <c r="G69" i="1" s="1"/>
  <c r="H70" i="1"/>
  <c r="G70" i="1" s="1"/>
  <c r="H71" i="1"/>
  <c r="G71" i="1" s="1"/>
  <c r="H72" i="1"/>
  <c r="G72" i="1" s="1"/>
  <c r="H73" i="1"/>
  <c r="G73" i="1" s="1"/>
  <c r="H74" i="1"/>
  <c r="G74" i="1" s="1"/>
  <c r="H75" i="1"/>
  <c r="G75" i="1" s="1"/>
  <c r="H76" i="1"/>
  <c r="G76" i="1" s="1"/>
  <c r="H77" i="1"/>
  <c r="G77" i="1" s="1"/>
  <c r="H79" i="1"/>
  <c r="G79" i="1" s="1"/>
  <c r="H80" i="1"/>
  <c r="G80" i="1" s="1"/>
  <c r="H81" i="1"/>
  <c r="G81" i="1" s="1"/>
  <c r="H82" i="1"/>
  <c r="G82" i="1" s="1"/>
  <c r="H83" i="1"/>
  <c r="G83" i="1" s="1"/>
  <c r="H84" i="1"/>
  <c r="G84" i="1" s="1"/>
  <c r="H86" i="1"/>
  <c r="G86" i="1" s="1"/>
  <c r="H87" i="1"/>
  <c r="G87" i="1" s="1"/>
  <c r="H88" i="1"/>
  <c r="G88" i="1" s="1"/>
  <c r="H89" i="1"/>
  <c r="G89" i="1" s="1"/>
  <c r="H90" i="1"/>
  <c r="G90" i="1" s="1"/>
  <c r="H91" i="1"/>
  <c r="G91" i="1" s="1"/>
  <c r="H92" i="1"/>
  <c r="G92" i="1" s="1"/>
  <c r="H93" i="1"/>
  <c r="G93" i="1" s="1"/>
  <c r="H94" i="1"/>
  <c r="G94" i="1" s="1"/>
  <c r="H95" i="1"/>
  <c r="G95" i="1" s="1"/>
  <c r="H96" i="1"/>
  <c r="G96" i="1" s="1"/>
  <c r="H97" i="1"/>
  <c r="G97" i="1" s="1"/>
  <c r="H99" i="1"/>
  <c r="G99" i="1" s="1"/>
  <c r="H100" i="1"/>
  <c r="G100" i="1" s="1"/>
  <c r="H101" i="1"/>
  <c r="G101" i="1" s="1"/>
  <c r="H102" i="1"/>
  <c r="G102" i="1" s="1"/>
  <c r="H103" i="1"/>
  <c r="G103" i="1" s="1"/>
  <c r="H104" i="1"/>
  <c r="G104" i="1" s="1"/>
  <c r="H105" i="1"/>
  <c r="G105" i="1" s="1"/>
  <c r="H108" i="1"/>
  <c r="G108" i="1" s="1"/>
  <c r="H109" i="1"/>
  <c r="G109" i="1" s="1"/>
  <c r="H110" i="1"/>
  <c r="G110" i="1" s="1"/>
  <c r="H112" i="1"/>
  <c r="G112" i="1" s="1"/>
  <c r="H113" i="1"/>
  <c r="G113" i="1" s="1"/>
  <c r="H114" i="1"/>
  <c r="G114" i="1" s="1"/>
  <c r="H115" i="1"/>
  <c r="G115" i="1" s="1"/>
  <c r="H116" i="1"/>
  <c r="G116" i="1" s="1"/>
  <c r="H117" i="1"/>
  <c r="G117" i="1" s="1"/>
  <c r="H120" i="1"/>
  <c r="G120" i="1" s="1"/>
  <c r="H121" i="1"/>
  <c r="G121" i="1" s="1"/>
  <c r="H122" i="1"/>
  <c r="G122" i="1" s="1"/>
  <c r="H124" i="1"/>
  <c r="G124" i="1" s="1"/>
  <c r="H125" i="1"/>
  <c r="G125" i="1" s="1"/>
  <c r="H126" i="1"/>
  <c r="G126" i="1" s="1"/>
  <c r="H127" i="1"/>
  <c r="G127" i="1" s="1"/>
  <c r="H128" i="1"/>
  <c r="G128" i="1" s="1"/>
  <c r="H129" i="1"/>
  <c r="G129" i="1" s="1"/>
  <c r="H131" i="1"/>
  <c r="G131" i="1" s="1"/>
  <c r="H132" i="1"/>
  <c r="G132" i="1" s="1"/>
  <c r="H134" i="1"/>
  <c r="G134" i="1" s="1"/>
  <c r="H135" i="1"/>
  <c r="G135" i="1" s="1"/>
  <c r="H136" i="1"/>
  <c r="G136" i="1" s="1"/>
  <c r="H137" i="1"/>
  <c r="G137" i="1" s="1"/>
  <c r="H138" i="1"/>
  <c r="G138" i="1" s="1"/>
  <c r="H139" i="1"/>
  <c r="G139" i="1" s="1"/>
  <c r="H140" i="1"/>
  <c r="G140" i="1" s="1"/>
  <c r="H142" i="1"/>
  <c r="G142" i="1" s="1"/>
  <c r="H145" i="1"/>
  <c r="G145" i="1" s="1"/>
  <c r="H146" i="1"/>
  <c r="G146" i="1" s="1"/>
  <c r="H147" i="1"/>
  <c r="G147" i="1" s="1"/>
  <c r="H148" i="1"/>
  <c r="G148" i="1" s="1"/>
  <c r="H149" i="1"/>
  <c r="G149" i="1" s="1"/>
  <c r="H150" i="1"/>
  <c r="G150" i="1" s="1"/>
  <c r="H151" i="1"/>
  <c r="G151" i="1" s="1"/>
  <c r="H152" i="1"/>
  <c r="G152" i="1" s="1"/>
  <c r="H153" i="1"/>
  <c r="G153" i="1" s="1"/>
  <c r="H154" i="1"/>
  <c r="G154" i="1" s="1"/>
  <c r="H155" i="1"/>
  <c r="G155" i="1" s="1"/>
  <c r="H156" i="1"/>
  <c r="G156" i="1" s="1"/>
  <c r="H158" i="1"/>
  <c r="G158" i="1" s="1"/>
  <c r="H159" i="1"/>
  <c r="G159" i="1" s="1"/>
  <c r="H160" i="1"/>
  <c r="G160" i="1" s="1"/>
  <c r="H161" i="1"/>
  <c r="G161" i="1" s="1"/>
  <c r="H162" i="1"/>
  <c r="G162" i="1" s="1"/>
  <c r="H163" i="1"/>
  <c r="G163" i="1" s="1"/>
  <c r="H165" i="1"/>
  <c r="G165" i="1" s="1"/>
  <c r="H166" i="1"/>
  <c r="G166" i="1" s="1"/>
  <c r="H167" i="1"/>
  <c r="G167" i="1" s="1"/>
  <c r="H168" i="1"/>
  <c r="G168" i="1" s="1"/>
  <c r="H169" i="1"/>
  <c r="G169" i="1" s="1"/>
  <c r="H170" i="1"/>
  <c r="G170" i="1" s="1"/>
  <c r="H171" i="1"/>
  <c r="G171" i="1" s="1"/>
  <c r="H172" i="1"/>
  <c r="G172" i="1" s="1"/>
  <c r="H173" i="1"/>
  <c r="G173" i="1" s="1"/>
  <c r="H175" i="1"/>
  <c r="G175" i="1" s="1"/>
  <c r="H176" i="1"/>
  <c r="G176" i="1" s="1"/>
  <c r="H180" i="1"/>
  <c r="G180" i="1" s="1"/>
  <c r="H181" i="1"/>
  <c r="G181" i="1" s="1"/>
  <c r="H182" i="1"/>
  <c r="G182" i="1" s="1"/>
  <c r="H183" i="1"/>
  <c r="G183" i="1" s="1"/>
  <c r="H184" i="1"/>
  <c r="G184" i="1" s="1"/>
  <c r="H185" i="1"/>
  <c r="G185" i="1" s="1"/>
  <c r="H186" i="1"/>
  <c r="G186" i="1" s="1"/>
  <c r="H187" i="1"/>
  <c r="G187" i="1" s="1"/>
  <c r="H188" i="1"/>
  <c r="G188" i="1" s="1"/>
  <c r="H189" i="1"/>
  <c r="G189" i="1" s="1"/>
  <c r="H190" i="1"/>
  <c r="G190" i="1" s="1"/>
  <c r="H191" i="1"/>
  <c r="G191" i="1" s="1"/>
  <c r="H192" i="1"/>
  <c r="G192" i="1" s="1"/>
  <c r="H194" i="1"/>
  <c r="G194" i="1" s="1"/>
  <c r="H195" i="1"/>
  <c r="G195" i="1" s="1"/>
  <c r="H196" i="1"/>
  <c r="G196" i="1" s="1"/>
  <c r="H197" i="1"/>
  <c r="G197" i="1" s="1"/>
  <c r="H200" i="1"/>
  <c r="G200" i="1" s="1"/>
  <c r="H201" i="1"/>
  <c r="G201" i="1" s="1"/>
  <c r="H202" i="1"/>
  <c r="G202" i="1" s="1"/>
  <c r="H203" i="1"/>
  <c r="G203" i="1" s="1"/>
  <c r="H204" i="1"/>
  <c r="G204" i="1" s="1"/>
  <c r="H205" i="1"/>
  <c r="G205" i="1" s="1"/>
  <c r="H206" i="1"/>
  <c r="G206" i="1" s="1"/>
  <c r="H207" i="1"/>
  <c r="G207" i="1" s="1"/>
  <c r="H208" i="1"/>
  <c r="G208" i="1" s="1"/>
  <c r="H209" i="1"/>
  <c r="G209" i="1" s="1"/>
  <c r="H210" i="1"/>
  <c r="G210" i="1" s="1"/>
  <c r="H212" i="1"/>
  <c r="G212" i="1" s="1"/>
  <c r="H213" i="1"/>
  <c r="G213" i="1" s="1"/>
  <c r="H214" i="1"/>
  <c r="G214" i="1" s="1"/>
  <c r="H215" i="1"/>
  <c r="G215" i="1" s="1"/>
  <c r="H216" i="1"/>
  <c r="G216" i="1" s="1"/>
  <c r="H217" i="1"/>
  <c r="G217" i="1" s="1"/>
  <c r="H218" i="1"/>
  <c r="G218" i="1" s="1"/>
  <c r="H219" i="1"/>
  <c r="G219" i="1" s="1"/>
  <c r="H221" i="1"/>
  <c r="G221" i="1" s="1"/>
  <c r="H222" i="1"/>
  <c r="G222" i="1" s="1"/>
  <c r="H223" i="1"/>
  <c r="G223" i="1" s="1"/>
  <c r="H224" i="1"/>
  <c r="G224" i="1" s="1"/>
  <c r="H225" i="1"/>
  <c r="G225" i="1" s="1"/>
  <c r="H226" i="1"/>
  <c r="G226" i="1" s="1"/>
  <c r="H227" i="1"/>
  <c r="G227" i="1" s="1"/>
  <c r="H228" i="1"/>
  <c r="G228" i="1" s="1"/>
  <c r="H229" i="1"/>
  <c r="G229" i="1" s="1"/>
  <c r="H230" i="1"/>
  <c r="G230" i="1" s="1"/>
  <c r="H231" i="1"/>
  <c r="G231" i="1" s="1"/>
  <c r="H232" i="1"/>
  <c r="G232" i="1" s="1"/>
  <c r="H233" i="1"/>
  <c r="G233" i="1" s="1"/>
  <c r="H234" i="1"/>
  <c r="G234" i="1" s="1"/>
  <c r="H235" i="1"/>
  <c r="G235" i="1" s="1"/>
  <c r="H236" i="1"/>
  <c r="G236" i="1" s="1"/>
  <c r="H237" i="1"/>
  <c r="G237" i="1" s="1"/>
  <c r="H238" i="1"/>
  <c r="G238" i="1" s="1"/>
  <c r="H239" i="1"/>
  <c r="G239" i="1" s="1"/>
  <c r="H240" i="1"/>
  <c r="G240" i="1" s="1"/>
  <c r="H241" i="1"/>
  <c r="G241" i="1" s="1"/>
  <c r="H242" i="1"/>
  <c r="G242" i="1" s="1"/>
  <c r="H243" i="1"/>
  <c r="G243" i="1" s="1"/>
  <c r="H244" i="1"/>
  <c r="G244" i="1" s="1"/>
  <c r="H245" i="1"/>
  <c r="G245" i="1" s="1"/>
  <c r="H246" i="1"/>
  <c r="G246" i="1" s="1"/>
  <c r="H247" i="1"/>
  <c r="G247" i="1" s="1"/>
  <c r="H248" i="1"/>
  <c r="G248" i="1" s="1"/>
  <c r="H251" i="1"/>
  <c r="G251" i="1" s="1"/>
  <c r="H252" i="1"/>
  <c r="G252" i="1" s="1"/>
  <c r="H253" i="1"/>
  <c r="G253" i="1" s="1"/>
  <c r="H254" i="1"/>
  <c r="G254" i="1" s="1"/>
  <c r="H255" i="1"/>
  <c r="G255" i="1" s="1"/>
  <c r="H256" i="1"/>
  <c r="G256" i="1" s="1"/>
  <c r="H257" i="1"/>
  <c r="G257" i="1" s="1"/>
  <c r="H258" i="1"/>
  <c r="G258" i="1" s="1"/>
  <c r="H260" i="1"/>
  <c r="G260" i="1" s="1"/>
  <c r="H261" i="1"/>
  <c r="G261" i="1" s="1"/>
  <c r="H262" i="1"/>
  <c r="G262" i="1" s="1"/>
  <c r="H263" i="1"/>
  <c r="G263" i="1" s="1"/>
  <c r="H265" i="1"/>
  <c r="G265" i="1" s="1"/>
  <c r="H266" i="1"/>
  <c r="G266" i="1" s="1"/>
  <c r="H267" i="1"/>
  <c r="G267" i="1" s="1"/>
  <c r="H268" i="1"/>
  <c r="G268" i="1" s="1"/>
  <c r="H269" i="1"/>
  <c r="G269" i="1" s="1"/>
  <c r="H270" i="1"/>
  <c r="G270" i="1" s="1"/>
  <c r="H271" i="1"/>
  <c r="G271" i="1" s="1"/>
  <c r="H272" i="1"/>
  <c r="G272" i="1" s="1"/>
  <c r="H274" i="1"/>
  <c r="G274" i="1" s="1"/>
  <c r="H275" i="1"/>
  <c r="G275" i="1" s="1"/>
  <c r="H276" i="1"/>
  <c r="G276" i="1" s="1"/>
  <c r="H277" i="1"/>
  <c r="G277" i="1" s="1"/>
  <c r="H278" i="1"/>
  <c r="G278" i="1" s="1"/>
  <c r="H279" i="1"/>
  <c r="G279" i="1" s="1"/>
  <c r="H280" i="1"/>
  <c r="G280" i="1" s="1"/>
  <c r="H281" i="1"/>
  <c r="G281" i="1" s="1"/>
  <c r="H283" i="1"/>
  <c r="G283" i="1" s="1"/>
  <c r="H284" i="1"/>
  <c r="G284" i="1" s="1"/>
  <c r="H285" i="1"/>
  <c r="G285" i="1" s="1"/>
  <c r="H287" i="1"/>
  <c r="G287" i="1" s="1"/>
  <c r="H288" i="1"/>
  <c r="G288" i="1" s="1"/>
  <c r="H290" i="1"/>
  <c r="G290" i="1" s="1"/>
  <c r="H291" i="1"/>
  <c r="G291" i="1" s="1"/>
  <c r="H292" i="1"/>
  <c r="G292" i="1" s="1"/>
  <c r="H293" i="1"/>
  <c r="G293" i="1" s="1"/>
  <c r="H294" i="1"/>
  <c r="G294" i="1" s="1"/>
  <c r="H295" i="1"/>
  <c r="G295" i="1" s="1"/>
  <c r="H296" i="1"/>
  <c r="G296" i="1" s="1"/>
  <c r="H297" i="1"/>
  <c r="G297" i="1" s="1"/>
  <c r="H298" i="1"/>
  <c r="G298" i="1" s="1"/>
  <c r="H299" i="1"/>
  <c r="G299" i="1" s="1"/>
  <c r="H300" i="1"/>
  <c r="G300" i="1" s="1"/>
  <c r="H301" i="1"/>
  <c r="G301" i="1" s="1"/>
  <c r="H302" i="1"/>
  <c r="G302" i="1" s="1"/>
  <c r="H303" i="1"/>
  <c r="G303" i="1" s="1"/>
  <c r="H304" i="1"/>
  <c r="G304" i="1" s="1"/>
  <c r="H305" i="1"/>
  <c r="G305" i="1" s="1"/>
  <c r="H306" i="1"/>
  <c r="G306" i="1" s="1"/>
  <c r="H307" i="1"/>
  <c r="G307" i="1" s="1"/>
  <c r="H308" i="1"/>
  <c r="G308" i="1" s="1"/>
  <c r="H309" i="1"/>
  <c r="G309" i="1" s="1"/>
  <c r="H310" i="1"/>
  <c r="G310" i="1" s="1"/>
  <c r="H311" i="1"/>
  <c r="G311" i="1" s="1"/>
  <c r="H312" i="1"/>
  <c r="G312" i="1" s="1"/>
  <c r="H314" i="1"/>
  <c r="G314" i="1" s="1"/>
  <c r="H315" i="1"/>
  <c r="G315" i="1" s="1"/>
  <c r="H317" i="1"/>
  <c r="G317" i="1" s="1"/>
  <c r="H318" i="1"/>
  <c r="G318" i="1" s="1"/>
  <c r="H319" i="1"/>
  <c r="G319" i="1" s="1"/>
  <c r="H320" i="1"/>
  <c r="G320" i="1" s="1"/>
  <c r="H321" i="1"/>
  <c r="G321" i="1" s="1"/>
  <c r="H322" i="1"/>
  <c r="G322" i="1" s="1"/>
  <c r="H323" i="1"/>
  <c r="G323" i="1" s="1"/>
  <c r="H324" i="1"/>
  <c r="G324" i="1" s="1"/>
  <c r="H325" i="1"/>
  <c r="G325" i="1" s="1"/>
  <c r="H328" i="1"/>
  <c r="G328" i="1" s="1"/>
  <c r="H329" i="1"/>
  <c r="G329" i="1" s="1"/>
  <c r="H330" i="1"/>
  <c r="G330" i="1" s="1"/>
  <c r="H331" i="1"/>
  <c r="G331" i="1" s="1"/>
  <c r="H332" i="1"/>
  <c r="G332" i="1" s="1"/>
  <c r="H333" i="1"/>
  <c r="G333" i="1" s="1"/>
  <c r="H334" i="1"/>
  <c r="G334" i="1" s="1"/>
  <c r="H335" i="1"/>
  <c r="G335" i="1" s="1"/>
  <c r="H336" i="1"/>
  <c r="G336" i="1" s="1"/>
  <c r="H337" i="1"/>
  <c r="G337" i="1" s="1"/>
  <c r="H338" i="1"/>
  <c r="G338" i="1" s="1"/>
  <c r="H339" i="1"/>
  <c r="G339" i="1" s="1"/>
  <c r="H340" i="1"/>
  <c r="G340" i="1" s="1"/>
  <c r="H341" i="1"/>
  <c r="G341" i="1" s="1"/>
  <c r="H342" i="1"/>
  <c r="G342" i="1" s="1"/>
  <c r="H343" i="1"/>
  <c r="G343" i="1" s="1"/>
  <c r="H344" i="1"/>
  <c r="G344" i="1" s="1"/>
  <c r="H345" i="1"/>
  <c r="G345" i="1" s="1"/>
  <c r="H346" i="1"/>
  <c r="G346" i="1" s="1"/>
  <c r="H347" i="1"/>
  <c r="G347" i="1" s="1"/>
  <c r="H348" i="1"/>
  <c r="G348" i="1" s="1"/>
  <c r="H349" i="1"/>
  <c r="G349" i="1" s="1"/>
  <c r="H350" i="1"/>
  <c r="G350" i="1" s="1"/>
  <c r="H352" i="1"/>
  <c r="G352" i="1" s="1"/>
  <c r="H353" i="1"/>
  <c r="G353" i="1" s="1"/>
  <c r="H354" i="1"/>
  <c r="G354" i="1" s="1"/>
  <c r="H355" i="1"/>
  <c r="G355" i="1" s="1"/>
  <c r="H356" i="1"/>
  <c r="G356" i="1" s="1"/>
  <c r="H357" i="1"/>
  <c r="G357" i="1" s="1"/>
  <c r="H358" i="1"/>
  <c r="G358" i="1" s="1"/>
  <c r="H359" i="1"/>
  <c r="G359" i="1" s="1"/>
  <c r="H360" i="1"/>
  <c r="G360" i="1" s="1"/>
  <c r="H361" i="1"/>
  <c r="G361" i="1" s="1"/>
  <c r="H362" i="1"/>
  <c r="G362" i="1" s="1"/>
  <c r="H363" i="1"/>
  <c r="G363" i="1" s="1"/>
  <c r="H364" i="1"/>
  <c r="G364" i="1" s="1"/>
  <c r="H365" i="1"/>
  <c r="G365" i="1" s="1"/>
  <c r="H366" i="1"/>
  <c r="G366" i="1" s="1"/>
  <c r="H367" i="1"/>
  <c r="G367" i="1" s="1"/>
  <c r="H368" i="1"/>
  <c r="G368" i="1" s="1"/>
  <c r="H369" i="1"/>
  <c r="G369" i="1" s="1"/>
  <c r="H370" i="1"/>
  <c r="G370" i="1" s="1"/>
  <c r="H371" i="1"/>
  <c r="G371" i="1" s="1"/>
  <c r="H372" i="1"/>
  <c r="G372" i="1" s="1"/>
  <c r="H2" i="1"/>
  <c r="G2" i="1" s="1"/>
  <c r="AS764" i="7" l="1"/>
  <c r="AR764" i="7"/>
  <c r="AQ764" i="7"/>
  <c r="AO764" i="7"/>
  <c r="AN764" i="7"/>
  <c r="AL764" i="7"/>
  <c r="AG764" i="7"/>
  <c r="AE764" i="7"/>
  <c r="AH764" i="7" s="1"/>
  <c r="AC764" i="7"/>
  <c r="AB764" i="7"/>
  <c r="Y764" i="7"/>
  <c r="S764" i="7"/>
  <c r="V764" i="7" s="1"/>
  <c r="O764" i="7"/>
  <c r="N764" i="7"/>
  <c r="M764" i="7"/>
  <c r="L764" i="7"/>
  <c r="J764" i="7"/>
  <c r="F764" i="7"/>
  <c r="I764" i="7" s="1"/>
  <c r="E764" i="7"/>
  <c r="D764" i="7"/>
  <c r="C764" i="7"/>
  <c r="AS763" i="7"/>
  <c r="AR763" i="7"/>
  <c r="AQ763" i="7"/>
  <c r="AO763" i="7"/>
  <c r="AN763" i="7"/>
  <c r="AL763" i="7"/>
  <c r="AG763" i="7"/>
  <c r="AE763" i="7"/>
  <c r="AH763" i="7" s="1"/>
  <c r="AC763" i="7"/>
  <c r="AB763" i="7"/>
  <c r="Y763" i="7"/>
  <c r="S763" i="7"/>
  <c r="V763" i="7" s="1"/>
  <c r="O763" i="7"/>
  <c r="N763" i="7"/>
  <c r="M763" i="7"/>
  <c r="L763" i="7"/>
  <c r="J763" i="7"/>
  <c r="F763" i="7"/>
  <c r="I763" i="7" s="1"/>
  <c r="E763" i="7"/>
  <c r="D763" i="7"/>
  <c r="C763" i="7"/>
  <c r="AS762" i="7"/>
  <c r="AR762" i="7"/>
  <c r="AQ762" i="7"/>
  <c r="AO762" i="7"/>
  <c r="AN762" i="7"/>
  <c r="AL762" i="7"/>
  <c r="AG762" i="7"/>
  <c r="AE762" i="7"/>
  <c r="AH762" i="7" s="1"/>
  <c r="AC762" i="7"/>
  <c r="AB762" i="7"/>
  <c r="Y762" i="7"/>
  <c r="S762" i="7"/>
  <c r="V762" i="7" s="1"/>
  <c r="O762" i="7"/>
  <c r="N762" i="7"/>
  <c r="M762" i="7"/>
  <c r="L762" i="7"/>
  <c r="J762" i="7"/>
  <c r="F762" i="7"/>
  <c r="E762" i="7"/>
  <c r="D762" i="7"/>
  <c r="C762" i="7"/>
  <c r="AS761" i="7"/>
  <c r="AR761" i="7"/>
  <c r="AQ761" i="7"/>
  <c r="AO761" i="7"/>
  <c r="AN761" i="7"/>
  <c r="AL761" i="7"/>
  <c r="AG761" i="7"/>
  <c r="AE761" i="7"/>
  <c r="AH761" i="7" s="1"/>
  <c r="AC761" i="7"/>
  <c r="AB761" i="7"/>
  <c r="Y761" i="7"/>
  <c r="S761" i="7"/>
  <c r="V761" i="7" s="1"/>
  <c r="O761" i="7"/>
  <c r="N761" i="7"/>
  <c r="M761" i="7"/>
  <c r="L761" i="7"/>
  <c r="J761" i="7"/>
  <c r="F761" i="7"/>
  <c r="E761" i="7"/>
  <c r="D761" i="7"/>
  <c r="C761" i="7"/>
  <c r="AS760" i="7"/>
  <c r="AR760" i="7"/>
  <c r="AQ760" i="7"/>
  <c r="AO760" i="7"/>
  <c r="AN760" i="7"/>
  <c r="AL760" i="7"/>
  <c r="AG760" i="7"/>
  <c r="AH760" i="7" s="1"/>
  <c r="AE760" i="7"/>
  <c r="AC760" i="7"/>
  <c r="AB760" i="7"/>
  <c r="Y760" i="7"/>
  <c r="S760" i="7"/>
  <c r="V760" i="7" s="1"/>
  <c r="O760" i="7"/>
  <c r="N760" i="7"/>
  <c r="M760" i="7"/>
  <c r="L760" i="7"/>
  <c r="J760" i="7"/>
  <c r="F760" i="7"/>
  <c r="I760" i="7" s="1"/>
  <c r="E760" i="7"/>
  <c r="D760" i="7"/>
  <c r="C760" i="7"/>
  <c r="AS759" i="7"/>
  <c r="AR759" i="7"/>
  <c r="AQ759" i="7"/>
  <c r="AO759" i="7"/>
  <c r="AN759" i="7"/>
  <c r="AL759" i="7"/>
  <c r="AH759" i="7"/>
  <c r="AG759" i="7"/>
  <c r="AE759" i="7"/>
  <c r="AC759" i="7"/>
  <c r="AB759" i="7"/>
  <c r="Y759" i="7"/>
  <c r="V759" i="7"/>
  <c r="S759" i="7"/>
  <c r="O759" i="7"/>
  <c r="N759" i="7"/>
  <c r="M759" i="7"/>
  <c r="L759" i="7"/>
  <c r="J759" i="7"/>
  <c r="F759" i="7"/>
  <c r="G759" i="7" s="1"/>
  <c r="E759" i="7"/>
  <c r="D759" i="7"/>
  <c r="C759" i="7"/>
  <c r="AS758" i="7"/>
  <c r="AR758" i="7"/>
  <c r="AQ758" i="7"/>
  <c r="AO758" i="7"/>
  <c r="AN758" i="7"/>
  <c r="AL758" i="7"/>
  <c r="AH758" i="7"/>
  <c r="AG758" i="7"/>
  <c r="AE758" i="7"/>
  <c r="AC758" i="7"/>
  <c r="AB758" i="7"/>
  <c r="Y758" i="7"/>
  <c r="V758" i="7"/>
  <c r="S758" i="7"/>
  <c r="O758" i="7"/>
  <c r="N758" i="7"/>
  <c r="M758" i="7"/>
  <c r="L758" i="7"/>
  <c r="J758" i="7"/>
  <c r="F758" i="7"/>
  <c r="I758" i="7" s="1"/>
  <c r="E758" i="7"/>
  <c r="D758" i="7"/>
  <c r="C758" i="7"/>
  <c r="AS757" i="7"/>
  <c r="AR757" i="7"/>
  <c r="AQ757" i="7"/>
  <c r="AO757" i="7"/>
  <c r="AN757" i="7"/>
  <c r="AL757" i="7"/>
  <c r="AG757" i="7"/>
  <c r="AE757" i="7"/>
  <c r="AH757" i="7" s="1"/>
  <c r="AC757" i="7"/>
  <c r="AB757" i="7"/>
  <c r="Y757" i="7"/>
  <c r="S757" i="7"/>
  <c r="V757" i="7" s="1"/>
  <c r="O757" i="7"/>
  <c r="N757" i="7"/>
  <c r="M757" i="7"/>
  <c r="L757" i="7"/>
  <c r="J757" i="7"/>
  <c r="F757" i="7"/>
  <c r="I757" i="7" s="1"/>
  <c r="E757" i="7"/>
  <c r="D757" i="7"/>
  <c r="C757" i="7"/>
  <c r="AS756" i="7"/>
  <c r="AR756" i="7"/>
  <c r="AQ756" i="7"/>
  <c r="AO756" i="7"/>
  <c r="AN756" i="7"/>
  <c r="AL756" i="7"/>
  <c r="AG756" i="7"/>
  <c r="AE756" i="7"/>
  <c r="AH756" i="7" s="1"/>
  <c r="AC756" i="7"/>
  <c r="AB756" i="7"/>
  <c r="Y756" i="7"/>
  <c r="S756" i="7"/>
  <c r="V756" i="7" s="1"/>
  <c r="O756" i="7"/>
  <c r="N756" i="7"/>
  <c r="M756" i="7"/>
  <c r="L756" i="7"/>
  <c r="J756" i="7"/>
  <c r="F756" i="7"/>
  <c r="I756" i="7" s="1"/>
  <c r="E756" i="7"/>
  <c r="D756" i="7"/>
  <c r="C756" i="7"/>
  <c r="AS755" i="7"/>
  <c r="AR755" i="7"/>
  <c r="AQ755" i="7"/>
  <c r="AO755" i="7"/>
  <c r="AN755" i="7"/>
  <c r="AL755" i="7"/>
  <c r="AG755" i="7"/>
  <c r="AE755" i="7"/>
  <c r="AH755" i="7" s="1"/>
  <c r="AC755" i="7"/>
  <c r="AB755" i="7"/>
  <c r="Y755" i="7"/>
  <c r="V755" i="7"/>
  <c r="S755" i="7"/>
  <c r="O755" i="7"/>
  <c r="N755" i="7"/>
  <c r="M755" i="7"/>
  <c r="L755" i="7"/>
  <c r="J755" i="7"/>
  <c r="F755" i="7"/>
  <c r="I755" i="7" s="1"/>
  <c r="E755" i="7"/>
  <c r="D755" i="7"/>
  <c r="C755" i="7"/>
  <c r="AS754" i="7"/>
  <c r="AR754" i="7"/>
  <c r="AQ754" i="7"/>
  <c r="AO754" i="7"/>
  <c r="AN754" i="7"/>
  <c r="AL754" i="7"/>
  <c r="AG754" i="7"/>
  <c r="AE754" i="7"/>
  <c r="AH754" i="7" s="1"/>
  <c r="AC754" i="7"/>
  <c r="AB754" i="7"/>
  <c r="Y754" i="7"/>
  <c r="S754" i="7"/>
  <c r="V754" i="7" s="1"/>
  <c r="O754" i="7"/>
  <c r="N754" i="7"/>
  <c r="M754" i="7"/>
  <c r="L754" i="7"/>
  <c r="J754" i="7"/>
  <c r="F754" i="7"/>
  <c r="G754" i="7" s="1"/>
  <c r="E754" i="7"/>
  <c r="D754" i="7"/>
  <c r="C754" i="7"/>
  <c r="AS753" i="7"/>
  <c r="AR753" i="7"/>
  <c r="AQ753" i="7"/>
  <c r="AO753" i="7"/>
  <c r="AN753" i="7"/>
  <c r="AL753" i="7"/>
  <c r="AH753" i="7"/>
  <c r="AG753" i="7"/>
  <c r="AE753" i="7"/>
  <c r="AC753" i="7"/>
  <c r="AB753" i="7"/>
  <c r="Y753" i="7"/>
  <c r="V753" i="7"/>
  <c r="S753" i="7"/>
  <c r="O753" i="7"/>
  <c r="N753" i="7"/>
  <c r="M753" i="7"/>
  <c r="L753" i="7"/>
  <c r="J753" i="7"/>
  <c r="F753" i="7"/>
  <c r="I753" i="7" s="1"/>
  <c r="E753" i="7"/>
  <c r="D753" i="7"/>
  <c r="C753" i="7"/>
  <c r="AS752" i="7"/>
  <c r="AR752" i="7"/>
  <c r="AQ752" i="7"/>
  <c r="AO752" i="7"/>
  <c r="AN752" i="7"/>
  <c r="AL752" i="7"/>
  <c r="AG752" i="7"/>
  <c r="AE752" i="7"/>
  <c r="AH752" i="7" s="1"/>
  <c r="AC752" i="7"/>
  <c r="AB752" i="7"/>
  <c r="Y752" i="7"/>
  <c r="V752" i="7"/>
  <c r="S752" i="7"/>
  <c r="O752" i="7"/>
  <c r="N752" i="7"/>
  <c r="M752" i="7"/>
  <c r="L752" i="7"/>
  <c r="J752" i="7"/>
  <c r="F752" i="7"/>
  <c r="I752" i="7" s="1"/>
  <c r="E752" i="7"/>
  <c r="D752" i="7"/>
  <c r="C752" i="7"/>
  <c r="AS751" i="7"/>
  <c r="AR751" i="7"/>
  <c r="AQ751" i="7"/>
  <c r="AO751" i="7"/>
  <c r="AN751" i="7"/>
  <c r="AL751" i="7"/>
  <c r="AG751" i="7"/>
  <c r="AE751" i="7"/>
  <c r="AH751" i="7" s="1"/>
  <c r="AC751" i="7"/>
  <c r="AB751" i="7"/>
  <c r="Y751" i="7"/>
  <c r="S751" i="7"/>
  <c r="V751" i="7" s="1"/>
  <c r="O751" i="7"/>
  <c r="N751" i="7"/>
  <c r="M751" i="7"/>
  <c r="L751" i="7"/>
  <c r="J751" i="7"/>
  <c r="F751" i="7"/>
  <c r="I751" i="7" s="1"/>
  <c r="E751" i="7"/>
  <c r="D751" i="7"/>
  <c r="C751" i="7"/>
  <c r="AS750" i="7"/>
  <c r="AR750" i="7"/>
  <c r="AQ750" i="7"/>
  <c r="AO750" i="7"/>
  <c r="AN750" i="7"/>
  <c r="AL750" i="7"/>
  <c r="AG750" i="7"/>
  <c r="AE750" i="7"/>
  <c r="AH750" i="7" s="1"/>
  <c r="AC750" i="7"/>
  <c r="AB750" i="7"/>
  <c r="Y750" i="7"/>
  <c r="S750" i="7"/>
  <c r="V750" i="7" s="1"/>
  <c r="O750" i="7"/>
  <c r="N750" i="7"/>
  <c r="M750" i="7"/>
  <c r="L750" i="7"/>
  <c r="J750" i="7"/>
  <c r="F750" i="7"/>
  <c r="E750" i="7"/>
  <c r="D750" i="7"/>
  <c r="C750" i="7"/>
  <c r="AS749" i="7"/>
  <c r="AR749" i="7"/>
  <c r="AQ749" i="7"/>
  <c r="AO749" i="7"/>
  <c r="AN749" i="7"/>
  <c r="AL749" i="7"/>
  <c r="AG749" i="7"/>
  <c r="AE749" i="7"/>
  <c r="AH749" i="7" s="1"/>
  <c r="AC749" i="7"/>
  <c r="AB749" i="7"/>
  <c r="Y749" i="7"/>
  <c r="S749" i="7"/>
  <c r="V749" i="7" s="1"/>
  <c r="O749" i="7"/>
  <c r="N749" i="7"/>
  <c r="M749" i="7"/>
  <c r="L749" i="7"/>
  <c r="J749" i="7"/>
  <c r="F749" i="7"/>
  <c r="I749" i="7" s="1"/>
  <c r="E749" i="7"/>
  <c r="D749" i="7"/>
  <c r="C749" i="7"/>
  <c r="AS748" i="7"/>
  <c r="AR748" i="7"/>
  <c r="AQ748" i="7"/>
  <c r="AO748" i="7"/>
  <c r="AN748" i="7"/>
  <c r="AL748" i="7"/>
  <c r="AG748" i="7"/>
  <c r="AH748" i="7" s="1"/>
  <c r="AE748" i="7"/>
  <c r="AC748" i="7"/>
  <c r="AB748" i="7"/>
  <c r="Y748" i="7"/>
  <c r="S748" i="7"/>
  <c r="V748" i="7" s="1"/>
  <c r="O748" i="7"/>
  <c r="N748" i="7"/>
  <c r="M748" i="7"/>
  <c r="L748" i="7"/>
  <c r="J748" i="7"/>
  <c r="F748" i="7"/>
  <c r="I748" i="7" s="1"/>
  <c r="E748" i="7"/>
  <c r="D748" i="7"/>
  <c r="C748" i="7"/>
  <c r="AS747" i="7"/>
  <c r="AR747" i="7"/>
  <c r="AQ747" i="7"/>
  <c r="AO747" i="7"/>
  <c r="AN747" i="7"/>
  <c r="AL747" i="7"/>
  <c r="AH747" i="7"/>
  <c r="AG747" i="7"/>
  <c r="AE747" i="7"/>
  <c r="AC747" i="7"/>
  <c r="AB747" i="7"/>
  <c r="Y747" i="7"/>
  <c r="V747" i="7"/>
  <c r="S747" i="7"/>
  <c r="O747" i="7"/>
  <c r="N747" i="7"/>
  <c r="M747" i="7"/>
  <c r="L747" i="7"/>
  <c r="J747" i="7"/>
  <c r="F747" i="7"/>
  <c r="G747" i="7" s="1"/>
  <c r="E747" i="7"/>
  <c r="D747" i="7"/>
  <c r="C747" i="7"/>
  <c r="AS746" i="7"/>
  <c r="AR746" i="7"/>
  <c r="AQ746" i="7"/>
  <c r="AO746" i="7"/>
  <c r="AN746" i="7"/>
  <c r="AL746" i="7"/>
  <c r="AH746" i="7"/>
  <c r="AG746" i="7"/>
  <c r="AE746" i="7"/>
  <c r="AC746" i="7"/>
  <c r="AB746" i="7"/>
  <c r="Y746" i="7"/>
  <c r="S746" i="7"/>
  <c r="V746" i="7" s="1"/>
  <c r="O746" i="7"/>
  <c r="N746" i="7"/>
  <c r="M746" i="7"/>
  <c r="L746" i="7"/>
  <c r="J746" i="7"/>
  <c r="F746" i="7"/>
  <c r="I746" i="7" s="1"/>
  <c r="E746" i="7"/>
  <c r="D746" i="7"/>
  <c r="C746" i="7"/>
  <c r="AS745" i="7"/>
  <c r="AR745" i="7"/>
  <c r="AQ745" i="7"/>
  <c r="AO745" i="7"/>
  <c r="AN745" i="7"/>
  <c r="AL745" i="7"/>
  <c r="AG745" i="7"/>
  <c r="AE745" i="7"/>
  <c r="AH745" i="7" s="1"/>
  <c r="AC745" i="7"/>
  <c r="AB745" i="7"/>
  <c r="Y745" i="7"/>
  <c r="S745" i="7"/>
  <c r="V745" i="7" s="1"/>
  <c r="O745" i="7"/>
  <c r="N745" i="7"/>
  <c r="M745" i="7"/>
  <c r="L745" i="7"/>
  <c r="J745" i="7"/>
  <c r="F745" i="7"/>
  <c r="E745" i="7"/>
  <c r="D745" i="7"/>
  <c r="C745" i="7"/>
  <c r="AS744" i="7"/>
  <c r="AR744" i="7"/>
  <c r="AQ744" i="7"/>
  <c r="AO744" i="7"/>
  <c r="AN744" i="7"/>
  <c r="AL744" i="7"/>
  <c r="AH744" i="7"/>
  <c r="AG744" i="7"/>
  <c r="AE744" i="7"/>
  <c r="AC744" i="7"/>
  <c r="AB744" i="7"/>
  <c r="Y744" i="7"/>
  <c r="S744" i="7"/>
  <c r="V744" i="7" s="1"/>
  <c r="O744" i="7"/>
  <c r="N744" i="7"/>
  <c r="M744" i="7"/>
  <c r="L744" i="7"/>
  <c r="J744" i="7"/>
  <c r="F744" i="7"/>
  <c r="I744" i="7" s="1"/>
  <c r="E744" i="7"/>
  <c r="D744" i="7"/>
  <c r="C744" i="7"/>
  <c r="AS743" i="7"/>
  <c r="AR743" i="7"/>
  <c r="AQ743" i="7"/>
  <c r="AO743" i="7"/>
  <c r="AN743" i="7"/>
  <c r="AL743" i="7"/>
  <c r="AG743" i="7"/>
  <c r="AE743" i="7"/>
  <c r="AH743" i="7" s="1"/>
  <c r="AC743" i="7"/>
  <c r="AB743" i="7"/>
  <c r="Y743" i="7"/>
  <c r="V743" i="7"/>
  <c r="S743" i="7"/>
  <c r="O743" i="7"/>
  <c r="N743" i="7"/>
  <c r="M743" i="7"/>
  <c r="L743" i="7"/>
  <c r="J743" i="7"/>
  <c r="F743" i="7"/>
  <c r="I743" i="7" s="1"/>
  <c r="E743" i="7"/>
  <c r="D743" i="7"/>
  <c r="C743" i="7"/>
  <c r="AS742" i="7"/>
  <c r="AR742" i="7"/>
  <c r="AQ742" i="7"/>
  <c r="AO742" i="7"/>
  <c r="AN742" i="7"/>
  <c r="AL742" i="7"/>
  <c r="AG742" i="7"/>
  <c r="AE742" i="7"/>
  <c r="AH742" i="7" s="1"/>
  <c r="AC742" i="7"/>
  <c r="AB742" i="7"/>
  <c r="Y742" i="7"/>
  <c r="S742" i="7"/>
  <c r="V742" i="7" s="1"/>
  <c r="O742" i="7"/>
  <c r="N742" i="7"/>
  <c r="M742" i="7"/>
  <c r="L742" i="7"/>
  <c r="J742" i="7"/>
  <c r="F742" i="7"/>
  <c r="G742" i="7" s="1"/>
  <c r="E742" i="7"/>
  <c r="D742" i="7"/>
  <c r="C742" i="7"/>
  <c r="AS741" i="7"/>
  <c r="AR741" i="7"/>
  <c r="AQ741" i="7"/>
  <c r="AO741" i="7"/>
  <c r="AN741" i="7"/>
  <c r="AL741" i="7"/>
  <c r="AH741" i="7"/>
  <c r="AG741" i="7"/>
  <c r="AE741" i="7"/>
  <c r="AC741" i="7"/>
  <c r="AB741" i="7"/>
  <c r="Y741" i="7"/>
  <c r="V741" i="7"/>
  <c r="S741" i="7"/>
  <c r="O741" i="7"/>
  <c r="N741" i="7"/>
  <c r="M741" i="7"/>
  <c r="L741" i="7"/>
  <c r="J741" i="7"/>
  <c r="F741" i="7"/>
  <c r="I741" i="7" s="1"/>
  <c r="E741" i="7"/>
  <c r="D741" i="7"/>
  <c r="C741" i="7"/>
  <c r="AS740" i="7"/>
  <c r="AR740" i="7"/>
  <c r="AQ740" i="7"/>
  <c r="AO740" i="7"/>
  <c r="AN740" i="7"/>
  <c r="AL740" i="7"/>
  <c r="AG740" i="7"/>
  <c r="AE740" i="7"/>
  <c r="AH740" i="7" s="1"/>
  <c r="AC740" i="7"/>
  <c r="AB740" i="7"/>
  <c r="Y740" i="7"/>
  <c r="V740" i="7"/>
  <c r="S740" i="7"/>
  <c r="O740" i="7"/>
  <c r="N740" i="7"/>
  <c r="M740" i="7"/>
  <c r="L740" i="7"/>
  <c r="J740" i="7"/>
  <c r="F740" i="7"/>
  <c r="I740" i="7" s="1"/>
  <c r="E740" i="7"/>
  <c r="D740" i="7"/>
  <c r="C740" i="7"/>
  <c r="AS739" i="7"/>
  <c r="AR739" i="7"/>
  <c r="AQ739" i="7"/>
  <c r="AO739" i="7"/>
  <c r="AN739" i="7"/>
  <c r="AL739" i="7"/>
  <c r="AG739" i="7"/>
  <c r="AE739" i="7"/>
  <c r="AH739" i="7" s="1"/>
  <c r="AC739" i="7"/>
  <c r="AB739" i="7"/>
  <c r="Y739" i="7"/>
  <c r="S739" i="7"/>
  <c r="V739" i="7" s="1"/>
  <c r="O739" i="7"/>
  <c r="N739" i="7"/>
  <c r="M739" i="7"/>
  <c r="L739" i="7"/>
  <c r="J739" i="7"/>
  <c r="F739" i="7"/>
  <c r="I739" i="7" s="1"/>
  <c r="E739" i="7"/>
  <c r="D739" i="7"/>
  <c r="C739" i="7"/>
  <c r="AS738" i="7"/>
  <c r="AR738" i="7"/>
  <c r="AQ738" i="7"/>
  <c r="AO738" i="7"/>
  <c r="AN738" i="7"/>
  <c r="AL738" i="7"/>
  <c r="AG738" i="7"/>
  <c r="AE738" i="7"/>
  <c r="AH738" i="7" s="1"/>
  <c r="AC738" i="7"/>
  <c r="AB738" i="7"/>
  <c r="Y738" i="7"/>
  <c r="V738" i="7"/>
  <c r="S738" i="7"/>
  <c r="O738" i="7"/>
  <c r="N738" i="7"/>
  <c r="M738" i="7"/>
  <c r="L738" i="7"/>
  <c r="J738" i="7"/>
  <c r="F738" i="7"/>
  <c r="E738" i="7"/>
  <c r="D738" i="7"/>
  <c r="C738" i="7"/>
  <c r="AS737" i="7"/>
  <c r="AR737" i="7"/>
  <c r="AQ737" i="7"/>
  <c r="AO737" i="7"/>
  <c r="AN737" i="7"/>
  <c r="AL737" i="7"/>
  <c r="AG737" i="7"/>
  <c r="AE737" i="7"/>
  <c r="AH737" i="7" s="1"/>
  <c r="AC737" i="7"/>
  <c r="AB737" i="7"/>
  <c r="Y737" i="7"/>
  <c r="V737" i="7"/>
  <c r="S737" i="7"/>
  <c r="O737" i="7"/>
  <c r="N737" i="7"/>
  <c r="M737" i="7"/>
  <c r="L737" i="7"/>
  <c r="J737" i="7"/>
  <c r="F737" i="7"/>
  <c r="I737" i="7" s="1"/>
  <c r="E737" i="7"/>
  <c r="D737" i="7"/>
  <c r="C737" i="7"/>
  <c r="AS736" i="7"/>
  <c r="AR736" i="7"/>
  <c r="AQ736" i="7"/>
  <c r="AO736" i="7"/>
  <c r="AN736" i="7"/>
  <c r="AL736" i="7"/>
  <c r="AG736" i="7"/>
  <c r="AE736" i="7"/>
  <c r="AH736" i="7" s="1"/>
  <c r="AC736" i="7"/>
  <c r="AB736" i="7"/>
  <c r="Y736" i="7"/>
  <c r="S736" i="7"/>
  <c r="V736" i="7" s="1"/>
  <c r="O736" i="7"/>
  <c r="N736" i="7"/>
  <c r="M736" i="7"/>
  <c r="L736" i="7"/>
  <c r="J736" i="7"/>
  <c r="F736" i="7"/>
  <c r="I736" i="7" s="1"/>
  <c r="E736" i="7"/>
  <c r="D736" i="7"/>
  <c r="C736" i="7"/>
  <c r="AS735" i="7"/>
  <c r="AR735" i="7"/>
  <c r="AQ735" i="7"/>
  <c r="AO735" i="7"/>
  <c r="AN735" i="7"/>
  <c r="AL735" i="7"/>
  <c r="AH735" i="7"/>
  <c r="AG735" i="7"/>
  <c r="AE735" i="7"/>
  <c r="AC735" i="7"/>
  <c r="AB735" i="7"/>
  <c r="Y735" i="7"/>
  <c r="V735" i="7"/>
  <c r="S735" i="7"/>
  <c r="O735" i="7"/>
  <c r="N735" i="7"/>
  <c r="M735" i="7"/>
  <c r="L735" i="7"/>
  <c r="J735" i="7"/>
  <c r="F735" i="7"/>
  <c r="G735" i="7" s="1"/>
  <c r="E735" i="7"/>
  <c r="D735" i="7"/>
  <c r="C735" i="7"/>
  <c r="AS734" i="7"/>
  <c r="AR734" i="7"/>
  <c r="AQ734" i="7"/>
  <c r="AO734" i="7"/>
  <c r="AN734" i="7"/>
  <c r="AL734" i="7"/>
  <c r="AH734" i="7"/>
  <c r="AG734" i="7"/>
  <c r="AE734" i="7"/>
  <c r="AC734" i="7"/>
  <c r="AB734" i="7"/>
  <c r="Y734" i="7"/>
  <c r="S734" i="7"/>
  <c r="V734" i="7" s="1"/>
  <c r="O734" i="7"/>
  <c r="N734" i="7"/>
  <c r="M734" i="7"/>
  <c r="L734" i="7"/>
  <c r="J734" i="7"/>
  <c r="F734" i="7"/>
  <c r="I734" i="7" s="1"/>
  <c r="E734" i="7"/>
  <c r="D734" i="7"/>
  <c r="C734" i="7"/>
  <c r="AS733" i="7"/>
  <c r="AR733" i="7"/>
  <c r="AQ733" i="7"/>
  <c r="AO733" i="7"/>
  <c r="AN733" i="7"/>
  <c r="AL733" i="7"/>
  <c r="AG733" i="7"/>
  <c r="AE733" i="7"/>
  <c r="AH733" i="7" s="1"/>
  <c r="AC733" i="7"/>
  <c r="AB733" i="7"/>
  <c r="Y733" i="7"/>
  <c r="S733" i="7"/>
  <c r="V733" i="7" s="1"/>
  <c r="O733" i="7"/>
  <c r="N733" i="7"/>
  <c r="M733" i="7"/>
  <c r="L733" i="7"/>
  <c r="J733" i="7"/>
  <c r="F733" i="7"/>
  <c r="I733" i="7" s="1"/>
  <c r="E733" i="7"/>
  <c r="D733" i="7"/>
  <c r="C733" i="7"/>
  <c r="AS732" i="7"/>
  <c r="AR732" i="7"/>
  <c r="AQ732" i="7"/>
  <c r="AO732" i="7"/>
  <c r="AN732" i="7"/>
  <c r="AL732" i="7"/>
  <c r="AH732" i="7"/>
  <c r="AG732" i="7"/>
  <c r="AE732" i="7"/>
  <c r="AC732" i="7"/>
  <c r="AB732" i="7"/>
  <c r="Y732" i="7"/>
  <c r="S732" i="7"/>
  <c r="V732" i="7" s="1"/>
  <c r="O732" i="7"/>
  <c r="N732" i="7"/>
  <c r="M732" i="7"/>
  <c r="L732" i="7"/>
  <c r="J732" i="7"/>
  <c r="F732" i="7"/>
  <c r="I732" i="7" s="1"/>
  <c r="E732" i="7"/>
  <c r="D732" i="7"/>
  <c r="C732" i="7"/>
  <c r="AS731" i="7"/>
  <c r="AR731" i="7"/>
  <c r="AQ731" i="7"/>
  <c r="AO731" i="7"/>
  <c r="AN731" i="7"/>
  <c r="AL731" i="7"/>
  <c r="AG731" i="7"/>
  <c r="AE731" i="7"/>
  <c r="AH731" i="7" s="1"/>
  <c r="AC731" i="7"/>
  <c r="AB731" i="7"/>
  <c r="Y731" i="7"/>
  <c r="V731" i="7"/>
  <c r="S731" i="7"/>
  <c r="O731" i="7"/>
  <c r="N731" i="7"/>
  <c r="M731" i="7"/>
  <c r="L731" i="7"/>
  <c r="J731" i="7"/>
  <c r="F731" i="7"/>
  <c r="I731" i="7" s="1"/>
  <c r="E731" i="7"/>
  <c r="D731" i="7"/>
  <c r="C731" i="7"/>
  <c r="AS730" i="7"/>
  <c r="AR730" i="7"/>
  <c r="AQ730" i="7"/>
  <c r="AO730" i="7"/>
  <c r="AN730" i="7"/>
  <c r="AL730" i="7"/>
  <c r="AG730" i="7"/>
  <c r="AE730" i="7"/>
  <c r="AH730" i="7" s="1"/>
  <c r="AC730" i="7"/>
  <c r="AB730" i="7"/>
  <c r="Y730" i="7"/>
  <c r="S730" i="7"/>
  <c r="V730" i="7" s="1"/>
  <c r="O730" i="7"/>
  <c r="N730" i="7"/>
  <c r="M730" i="7"/>
  <c r="L730" i="7"/>
  <c r="J730" i="7"/>
  <c r="F730" i="7"/>
  <c r="G730" i="7" s="1"/>
  <c r="E730" i="7"/>
  <c r="D730" i="7"/>
  <c r="C730" i="7"/>
  <c r="AS729" i="7"/>
  <c r="AR729" i="7"/>
  <c r="AQ729" i="7"/>
  <c r="AO729" i="7"/>
  <c r="AN729" i="7"/>
  <c r="AL729" i="7"/>
  <c r="AH729" i="7"/>
  <c r="AG729" i="7"/>
  <c r="AE729" i="7"/>
  <c r="AC729" i="7"/>
  <c r="AB729" i="7"/>
  <c r="Y729" i="7"/>
  <c r="V729" i="7"/>
  <c r="S729" i="7"/>
  <c r="O729" i="7"/>
  <c r="N729" i="7"/>
  <c r="M729" i="7"/>
  <c r="L729" i="7"/>
  <c r="J729" i="7"/>
  <c r="F729" i="7"/>
  <c r="I729" i="7" s="1"/>
  <c r="E729" i="7"/>
  <c r="D729" i="7"/>
  <c r="C729" i="7"/>
  <c r="AS728" i="7"/>
  <c r="AR728" i="7"/>
  <c r="AQ728" i="7"/>
  <c r="AO728" i="7"/>
  <c r="AN728" i="7"/>
  <c r="AL728" i="7"/>
  <c r="AG728" i="7"/>
  <c r="AE728" i="7"/>
  <c r="AH728" i="7" s="1"/>
  <c r="AC728" i="7"/>
  <c r="AB728" i="7"/>
  <c r="Y728" i="7"/>
  <c r="V728" i="7"/>
  <c r="S728" i="7"/>
  <c r="O728" i="7"/>
  <c r="N728" i="7"/>
  <c r="M728" i="7"/>
  <c r="L728" i="7"/>
  <c r="J728" i="7"/>
  <c r="F728" i="7"/>
  <c r="I728" i="7" s="1"/>
  <c r="E728" i="7"/>
  <c r="D728" i="7"/>
  <c r="C728" i="7"/>
  <c r="AS727" i="7"/>
  <c r="AR727" i="7"/>
  <c r="AQ727" i="7"/>
  <c r="AO727" i="7"/>
  <c r="AN727" i="7"/>
  <c r="AL727" i="7"/>
  <c r="AG727" i="7"/>
  <c r="AE727" i="7"/>
  <c r="AH727" i="7" s="1"/>
  <c r="AC727" i="7"/>
  <c r="AB727" i="7"/>
  <c r="Y727" i="7"/>
  <c r="S727" i="7"/>
  <c r="V727" i="7" s="1"/>
  <c r="O727" i="7"/>
  <c r="N727" i="7"/>
  <c r="M727" i="7"/>
  <c r="L727" i="7"/>
  <c r="J727" i="7"/>
  <c r="F727" i="7"/>
  <c r="I727" i="7" s="1"/>
  <c r="E727" i="7"/>
  <c r="D727" i="7"/>
  <c r="C727" i="7"/>
  <c r="AS726" i="7"/>
  <c r="AR726" i="7"/>
  <c r="AQ726" i="7"/>
  <c r="AO726" i="7"/>
  <c r="AN726" i="7"/>
  <c r="AL726" i="7"/>
  <c r="AG726" i="7"/>
  <c r="AE726" i="7"/>
  <c r="AH726" i="7" s="1"/>
  <c r="AC726" i="7"/>
  <c r="AB726" i="7"/>
  <c r="Y726" i="7"/>
  <c r="V726" i="7"/>
  <c r="S726" i="7"/>
  <c r="O726" i="7"/>
  <c r="N726" i="7"/>
  <c r="M726" i="7"/>
  <c r="L726" i="7"/>
  <c r="J726" i="7"/>
  <c r="F726" i="7"/>
  <c r="E726" i="7"/>
  <c r="D726" i="7"/>
  <c r="C726" i="7"/>
  <c r="AS725" i="7"/>
  <c r="AR725" i="7"/>
  <c r="AQ725" i="7"/>
  <c r="AO725" i="7"/>
  <c r="AN725" i="7"/>
  <c r="AL725" i="7"/>
  <c r="AG725" i="7"/>
  <c r="AE725" i="7"/>
  <c r="AH725" i="7" s="1"/>
  <c r="AC725" i="7"/>
  <c r="AB725" i="7"/>
  <c r="Y725" i="7"/>
  <c r="V725" i="7"/>
  <c r="S725" i="7"/>
  <c r="O725" i="7"/>
  <c r="N725" i="7"/>
  <c r="M725" i="7"/>
  <c r="L725" i="7"/>
  <c r="J725" i="7"/>
  <c r="F725" i="7"/>
  <c r="I725" i="7" s="1"/>
  <c r="E725" i="7"/>
  <c r="D725" i="7"/>
  <c r="C725" i="7"/>
  <c r="AS724" i="7"/>
  <c r="AR724" i="7"/>
  <c r="AQ724" i="7"/>
  <c r="AO724" i="7"/>
  <c r="AN724" i="7"/>
  <c r="AL724" i="7"/>
  <c r="AG724" i="7"/>
  <c r="AE724" i="7"/>
  <c r="AH724" i="7" s="1"/>
  <c r="AC724" i="7"/>
  <c r="AB724" i="7"/>
  <c r="Y724" i="7"/>
  <c r="S724" i="7"/>
  <c r="V724" i="7" s="1"/>
  <c r="O724" i="7"/>
  <c r="N724" i="7"/>
  <c r="M724" i="7"/>
  <c r="L724" i="7"/>
  <c r="J724" i="7"/>
  <c r="F724" i="7"/>
  <c r="I724" i="7" s="1"/>
  <c r="E724" i="7"/>
  <c r="D724" i="7"/>
  <c r="C724" i="7"/>
  <c r="AS723" i="7"/>
  <c r="AR723" i="7"/>
  <c r="AQ723" i="7"/>
  <c r="AO723" i="7"/>
  <c r="AN723" i="7"/>
  <c r="AL723" i="7"/>
  <c r="AH723" i="7"/>
  <c r="AG723" i="7"/>
  <c r="AE723" i="7"/>
  <c r="AC723" i="7"/>
  <c r="AB723" i="7"/>
  <c r="Y723" i="7"/>
  <c r="V723" i="7"/>
  <c r="S723" i="7"/>
  <c r="O723" i="7"/>
  <c r="N723" i="7"/>
  <c r="M723" i="7"/>
  <c r="L723" i="7"/>
  <c r="J723" i="7"/>
  <c r="F723" i="7"/>
  <c r="G723" i="7" s="1"/>
  <c r="E723" i="7"/>
  <c r="D723" i="7"/>
  <c r="C723" i="7"/>
  <c r="AS722" i="7"/>
  <c r="AR722" i="7"/>
  <c r="AQ722" i="7"/>
  <c r="AO722" i="7"/>
  <c r="AN722" i="7"/>
  <c r="AL722" i="7"/>
  <c r="AH722" i="7"/>
  <c r="AG722" i="7"/>
  <c r="AE722" i="7"/>
  <c r="AC722" i="7"/>
  <c r="AB722" i="7"/>
  <c r="Y722" i="7"/>
  <c r="V722" i="7"/>
  <c r="S722" i="7"/>
  <c r="O722" i="7"/>
  <c r="N722" i="7"/>
  <c r="M722" i="7"/>
  <c r="L722" i="7"/>
  <c r="J722" i="7"/>
  <c r="F722" i="7"/>
  <c r="I722" i="7" s="1"/>
  <c r="E722" i="7"/>
  <c r="D722" i="7"/>
  <c r="C722" i="7"/>
  <c r="AS721" i="7"/>
  <c r="AR721" i="7"/>
  <c r="AQ721" i="7"/>
  <c r="AO721" i="7"/>
  <c r="AN721" i="7"/>
  <c r="AL721" i="7"/>
  <c r="AG721" i="7"/>
  <c r="AE721" i="7"/>
  <c r="AH721" i="7" s="1"/>
  <c r="AC721" i="7"/>
  <c r="AB721" i="7"/>
  <c r="Y721" i="7"/>
  <c r="S721" i="7"/>
  <c r="V721" i="7" s="1"/>
  <c r="O721" i="7"/>
  <c r="N721" i="7"/>
  <c r="M721" i="7"/>
  <c r="L721" i="7"/>
  <c r="J721" i="7"/>
  <c r="F721" i="7"/>
  <c r="G721" i="7" s="1"/>
  <c r="E721" i="7"/>
  <c r="D721" i="7"/>
  <c r="C721" i="7"/>
  <c r="AS720" i="7"/>
  <c r="AR720" i="7"/>
  <c r="AQ720" i="7"/>
  <c r="AO720" i="7"/>
  <c r="AN720" i="7"/>
  <c r="AL720" i="7"/>
  <c r="AH720" i="7"/>
  <c r="AG720" i="7"/>
  <c r="AE720" i="7"/>
  <c r="AC720" i="7"/>
  <c r="AB720" i="7"/>
  <c r="Y720" i="7"/>
  <c r="S720" i="7"/>
  <c r="V720" i="7" s="1"/>
  <c r="O720" i="7"/>
  <c r="N720" i="7"/>
  <c r="M720" i="7"/>
  <c r="L720" i="7"/>
  <c r="J720" i="7"/>
  <c r="F720" i="7"/>
  <c r="I720" i="7" s="1"/>
  <c r="E720" i="7"/>
  <c r="D720" i="7"/>
  <c r="C720" i="7"/>
  <c r="AS719" i="7"/>
  <c r="AR719" i="7"/>
  <c r="AQ719" i="7"/>
  <c r="AO719" i="7"/>
  <c r="AN719" i="7"/>
  <c r="AL719" i="7"/>
  <c r="AG719" i="7"/>
  <c r="AE719" i="7"/>
  <c r="AH719" i="7" s="1"/>
  <c r="AC719" i="7"/>
  <c r="AB719" i="7"/>
  <c r="Y719" i="7"/>
  <c r="V719" i="7"/>
  <c r="S719" i="7"/>
  <c r="O719" i="7"/>
  <c r="N719" i="7"/>
  <c r="M719" i="7"/>
  <c r="L719" i="7"/>
  <c r="J719" i="7"/>
  <c r="F719" i="7"/>
  <c r="I719" i="7" s="1"/>
  <c r="E719" i="7"/>
  <c r="D719" i="7"/>
  <c r="C719" i="7"/>
  <c r="AS718" i="7"/>
  <c r="AR718" i="7"/>
  <c r="AQ718" i="7"/>
  <c r="AO718" i="7"/>
  <c r="AN718" i="7"/>
  <c r="AL718" i="7"/>
  <c r="AG718" i="7"/>
  <c r="AE718" i="7"/>
  <c r="AH718" i="7" s="1"/>
  <c r="AC718" i="7"/>
  <c r="AB718" i="7"/>
  <c r="Y718" i="7"/>
  <c r="S718" i="7"/>
  <c r="V718" i="7" s="1"/>
  <c r="O718" i="7"/>
  <c r="N718" i="7"/>
  <c r="M718" i="7"/>
  <c r="L718" i="7"/>
  <c r="J718" i="7"/>
  <c r="F718" i="7"/>
  <c r="G718" i="7" s="1"/>
  <c r="E718" i="7"/>
  <c r="D718" i="7"/>
  <c r="C718" i="7"/>
  <c r="AS717" i="7"/>
  <c r="AR717" i="7"/>
  <c r="AQ717" i="7"/>
  <c r="AO717" i="7"/>
  <c r="AN717" i="7"/>
  <c r="AL717" i="7"/>
  <c r="AH717" i="7"/>
  <c r="AG717" i="7"/>
  <c r="AE717" i="7"/>
  <c r="AC717" i="7"/>
  <c r="AB717" i="7"/>
  <c r="Y717" i="7"/>
  <c r="V717" i="7"/>
  <c r="S717" i="7"/>
  <c r="O717" i="7"/>
  <c r="N717" i="7"/>
  <c r="M717" i="7"/>
  <c r="L717" i="7"/>
  <c r="J717" i="7"/>
  <c r="F717" i="7"/>
  <c r="I717" i="7" s="1"/>
  <c r="E717" i="7"/>
  <c r="D717" i="7"/>
  <c r="C717" i="7"/>
  <c r="AS716" i="7"/>
  <c r="AR716" i="7"/>
  <c r="AQ716" i="7"/>
  <c r="AO716" i="7"/>
  <c r="AN716" i="7"/>
  <c r="AL716" i="7"/>
  <c r="AG716" i="7"/>
  <c r="AE716" i="7"/>
  <c r="AH716" i="7" s="1"/>
  <c r="AC716" i="7"/>
  <c r="AB716" i="7"/>
  <c r="Y716" i="7"/>
  <c r="V716" i="7"/>
  <c r="S716" i="7"/>
  <c r="O716" i="7"/>
  <c r="N716" i="7"/>
  <c r="M716" i="7"/>
  <c r="L716" i="7"/>
  <c r="J716" i="7"/>
  <c r="F716" i="7"/>
  <c r="I716" i="7" s="1"/>
  <c r="E716" i="7"/>
  <c r="D716" i="7"/>
  <c r="C716" i="7"/>
  <c r="AS715" i="7"/>
  <c r="AR715" i="7"/>
  <c r="AQ715" i="7"/>
  <c r="AO715" i="7"/>
  <c r="AN715" i="7"/>
  <c r="AL715" i="7"/>
  <c r="AG715" i="7"/>
  <c r="AE715" i="7"/>
  <c r="AH715" i="7" s="1"/>
  <c r="AC715" i="7"/>
  <c r="AB715" i="7"/>
  <c r="Y715" i="7"/>
  <c r="S715" i="7"/>
  <c r="V715" i="7" s="1"/>
  <c r="O715" i="7"/>
  <c r="N715" i="7"/>
  <c r="M715" i="7"/>
  <c r="L715" i="7"/>
  <c r="J715" i="7"/>
  <c r="F715" i="7"/>
  <c r="I715" i="7" s="1"/>
  <c r="E715" i="7"/>
  <c r="D715" i="7"/>
  <c r="C715" i="7"/>
  <c r="AS714" i="7"/>
  <c r="AR714" i="7"/>
  <c r="AQ714" i="7"/>
  <c r="AO714" i="7"/>
  <c r="AN714" i="7"/>
  <c r="AL714" i="7"/>
  <c r="AG714" i="7"/>
  <c r="AE714" i="7"/>
  <c r="AH714" i="7" s="1"/>
  <c r="AC714" i="7"/>
  <c r="AB714" i="7"/>
  <c r="Y714" i="7"/>
  <c r="V714" i="7"/>
  <c r="S714" i="7"/>
  <c r="O714" i="7"/>
  <c r="N714" i="7"/>
  <c r="M714" i="7"/>
  <c r="L714" i="7"/>
  <c r="J714" i="7"/>
  <c r="F714" i="7"/>
  <c r="E714" i="7"/>
  <c r="D714" i="7"/>
  <c r="C714" i="7"/>
  <c r="AS713" i="7"/>
  <c r="AR713" i="7"/>
  <c r="AQ713" i="7"/>
  <c r="AO713" i="7"/>
  <c r="AN713" i="7"/>
  <c r="AL713" i="7"/>
  <c r="AG713" i="7"/>
  <c r="AE713" i="7"/>
  <c r="AH713" i="7" s="1"/>
  <c r="AC713" i="7"/>
  <c r="AB713" i="7"/>
  <c r="Y713" i="7"/>
  <c r="V713" i="7"/>
  <c r="S713" i="7"/>
  <c r="O713" i="7"/>
  <c r="N713" i="7"/>
  <c r="M713" i="7"/>
  <c r="L713" i="7"/>
  <c r="J713" i="7"/>
  <c r="F713" i="7"/>
  <c r="I713" i="7" s="1"/>
  <c r="E713" i="7"/>
  <c r="D713" i="7"/>
  <c r="C713" i="7"/>
  <c r="AS712" i="7"/>
  <c r="AR712" i="7"/>
  <c r="AQ712" i="7"/>
  <c r="AO712" i="7"/>
  <c r="AN712" i="7"/>
  <c r="AL712" i="7"/>
  <c r="AG712" i="7"/>
  <c r="AE712" i="7"/>
  <c r="AH712" i="7" s="1"/>
  <c r="AC712" i="7"/>
  <c r="AB712" i="7"/>
  <c r="Y712" i="7"/>
  <c r="S712" i="7"/>
  <c r="V712" i="7" s="1"/>
  <c r="O712" i="7"/>
  <c r="N712" i="7"/>
  <c r="M712" i="7"/>
  <c r="L712" i="7"/>
  <c r="J712" i="7"/>
  <c r="F712" i="7"/>
  <c r="I712" i="7" s="1"/>
  <c r="E712" i="7"/>
  <c r="D712" i="7"/>
  <c r="C712" i="7"/>
  <c r="AS711" i="7"/>
  <c r="AR711" i="7"/>
  <c r="AQ711" i="7"/>
  <c r="AO711" i="7"/>
  <c r="AN711" i="7"/>
  <c r="AL711" i="7"/>
  <c r="AH711" i="7"/>
  <c r="AG711" i="7"/>
  <c r="AE711" i="7"/>
  <c r="AC711" i="7"/>
  <c r="AB711" i="7"/>
  <c r="Y711" i="7"/>
  <c r="V711" i="7"/>
  <c r="S711" i="7"/>
  <c r="O711" i="7"/>
  <c r="N711" i="7"/>
  <c r="M711" i="7"/>
  <c r="L711" i="7"/>
  <c r="J711" i="7"/>
  <c r="F711" i="7"/>
  <c r="G711" i="7" s="1"/>
  <c r="E711" i="7"/>
  <c r="D711" i="7"/>
  <c r="C711" i="7"/>
  <c r="AS710" i="7"/>
  <c r="AR710" i="7"/>
  <c r="AQ710" i="7"/>
  <c r="AO710" i="7"/>
  <c r="AN710" i="7"/>
  <c r="AL710" i="7"/>
  <c r="AH710" i="7"/>
  <c r="AG710" i="7"/>
  <c r="AE710" i="7"/>
  <c r="AC710" i="7"/>
  <c r="AB710" i="7"/>
  <c r="Y710" i="7"/>
  <c r="V710" i="7"/>
  <c r="S710" i="7"/>
  <c r="O710" i="7"/>
  <c r="N710" i="7"/>
  <c r="M710" i="7"/>
  <c r="L710" i="7"/>
  <c r="J710" i="7"/>
  <c r="F710" i="7"/>
  <c r="I710" i="7" s="1"/>
  <c r="E710" i="7"/>
  <c r="D710" i="7"/>
  <c r="C710" i="7"/>
  <c r="AS709" i="7"/>
  <c r="AR709" i="7"/>
  <c r="AQ709" i="7"/>
  <c r="AO709" i="7"/>
  <c r="AN709" i="7"/>
  <c r="AL709" i="7"/>
  <c r="AG709" i="7"/>
  <c r="AE709" i="7"/>
  <c r="AH709" i="7" s="1"/>
  <c r="AC709" i="7"/>
  <c r="AB709" i="7"/>
  <c r="Y709" i="7"/>
  <c r="S709" i="7"/>
  <c r="V709" i="7" s="1"/>
  <c r="O709" i="7"/>
  <c r="N709" i="7"/>
  <c r="M709" i="7"/>
  <c r="L709" i="7"/>
  <c r="J709" i="7"/>
  <c r="F709" i="7"/>
  <c r="I709" i="7" s="1"/>
  <c r="E709" i="7"/>
  <c r="D709" i="7"/>
  <c r="C709" i="7"/>
  <c r="AS708" i="7"/>
  <c r="AR708" i="7"/>
  <c r="AQ708" i="7"/>
  <c r="AO708" i="7"/>
  <c r="AN708" i="7"/>
  <c r="AL708" i="7"/>
  <c r="AH708" i="7"/>
  <c r="AG708" i="7"/>
  <c r="AE708" i="7"/>
  <c r="AC708" i="7"/>
  <c r="AB708" i="7"/>
  <c r="Y708" i="7"/>
  <c r="S708" i="7"/>
  <c r="V708" i="7" s="1"/>
  <c r="O708" i="7"/>
  <c r="N708" i="7"/>
  <c r="M708" i="7"/>
  <c r="L708" i="7"/>
  <c r="J708" i="7"/>
  <c r="F708" i="7"/>
  <c r="I708" i="7" s="1"/>
  <c r="E708" i="7"/>
  <c r="D708" i="7"/>
  <c r="C708" i="7"/>
  <c r="AS707" i="7"/>
  <c r="AR707" i="7"/>
  <c r="AQ707" i="7"/>
  <c r="AO707" i="7"/>
  <c r="AN707" i="7"/>
  <c r="AL707" i="7"/>
  <c r="AG707" i="7"/>
  <c r="AE707" i="7"/>
  <c r="AH707" i="7" s="1"/>
  <c r="AC707" i="7"/>
  <c r="AB707" i="7"/>
  <c r="Y707" i="7"/>
  <c r="V707" i="7"/>
  <c r="S707" i="7"/>
  <c r="O707" i="7"/>
  <c r="N707" i="7"/>
  <c r="M707" i="7"/>
  <c r="L707" i="7"/>
  <c r="J707" i="7"/>
  <c r="F707" i="7"/>
  <c r="I707" i="7" s="1"/>
  <c r="E707" i="7"/>
  <c r="D707" i="7"/>
  <c r="C707" i="7"/>
  <c r="AS706" i="7"/>
  <c r="AR706" i="7"/>
  <c r="AQ706" i="7"/>
  <c r="AO706" i="7"/>
  <c r="AN706" i="7"/>
  <c r="AL706" i="7"/>
  <c r="AG706" i="7"/>
  <c r="AE706" i="7"/>
  <c r="AH706" i="7" s="1"/>
  <c r="AC706" i="7"/>
  <c r="AB706" i="7"/>
  <c r="Y706" i="7"/>
  <c r="S706" i="7"/>
  <c r="V706" i="7" s="1"/>
  <c r="O706" i="7"/>
  <c r="N706" i="7"/>
  <c r="M706" i="7"/>
  <c r="L706" i="7"/>
  <c r="J706" i="7"/>
  <c r="F706" i="7"/>
  <c r="E706" i="7"/>
  <c r="D706" i="7"/>
  <c r="C706" i="7"/>
  <c r="AS705" i="7"/>
  <c r="AR705" i="7"/>
  <c r="AQ705" i="7"/>
  <c r="AO705" i="7"/>
  <c r="AN705" i="7"/>
  <c r="AL705" i="7"/>
  <c r="AH705" i="7"/>
  <c r="AG705" i="7"/>
  <c r="AE705" i="7"/>
  <c r="AC705" i="7"/>
  <c r="AB705" i="7"/>
  <c r="Y705" i="7"/>
  <c r="V705" i="7"/>
  <c r="S705" i="7"/>
  <c r="O705" i="7"/>
  <c r="N705" i="7"/>
  <c r="M705" i="7"/>
  <c r="L705" i="7"/>
  <c r="J705" i="7"/>
  <c r="F705" i="7"/>
  <c r="E705" i="7"/>
  <c r="D705" i="7"/>
  <c r="C705" i="7"/>
  <c r="AS704" i="7"/>
  <c r="AR704" i="7"/>
  <c r="AQ704" i="7"/>
  <c r="AO704" i="7"/>
  <c r="AN704" i="7"/>
  <c r="AL704" i="7"/>
  <c r="AH704" i="7"/>
  <c r="AG704" i="7"/>
  <c r="AE704" i="7"/>
  <c r="AC704" i="7"/>
  <c r="AB704" i="7"/>
  <c r="Y704" i="7"/>
  <c r="V704" i="7"/>
  <c r="S704" i="7"/>
  <c r="O704" i="7"/>
  <c r="N704" i="7"/>
  <c r="M704" i="7"/>
  <c r="L704" i="7"/>
  <c r="J704" i="7"/>
  <c r="F704" i="7"/>
  <c r="I704" i="7" s="1"/>
  <c r="E704" i="7"/>
  <c r="D704" i="7"/>
  <c r="C704" i="7"/>
  <c r="AS703" i="7"/>
  <c r="AR703" i="7"/>
  <c r="AQ703" i="7"/>
  <c r="AO703" i="7"/>
  <c r="AN703" i="7"/>
  <c r="AL703" i="7"/>
  <c r="AG703" i="7"/>
  <c r="AE703" i="7"/>
  <c r="AH703" i="7" s="1"/>
  <c r="AC703" i="7"/>
  <c r="AB703" i="7"/>
  <c r="Y703" i="7"/>
  <c r="S703" i="7"/>
  <c r="V703" i="7" s="1"/>
  <c r="O703" i="7"/>
  <c r="N703" i="7"/>
  <c r="M703" i="7"/>
  <c r="L703" i="7"/>
  <c r="J703" i="7"/>
  <c r="F703" i="7"/>
  <c r="I703" i="7" s="1"/>
  <c r="E703" i="7"/>
  <c r="D703" i="7"/>
  <c r="C703" i="7"/>
  <c r="AS702" i="7"/>
  <c r="AR702" i="7"/>
  <c r="AQ702" i="7"/>
  <c r="AO702" i="7"/>
  <c r="AN702" i="7"/>
  <c r="AL702" i="7"/>
  <c r="AG702" i="7"/>
  <c r="AE702" i="7"/>
  <c r="AH702" i="7" s="1"/>
  <c r="AC702" i="7"/>
  <c r="AB702" i="7"/>
  <c r="Y702" i="7"/>
  <c r="V702" i="7"/>
  <c r="S702" i="7"/>
  <c r="O702" i="7"/>
  <c r="N702" i="7"/>
  <c r="M702" i="7"/>
  <c r="L702" i="7"/>
  <c r="J702" i="7"/>
  <c r="F702" i="7"/>
  <c r="E702" i="7"/>
  <c r="D702" i="7"/>
  <c r="C702" i="7"/>
  <c r="AS701" i="7"/>
  <c r="AR701" i="7"/>
  <c r="AQ701" i="7"/>
  <c r="AO701" i="7"/>
  <c r="AN701" i="7"/>
  <c r="AL701" i="7"/>
  <c r="AG701" i="7"/>
  <c r="AE701" i="7"/>
  <c r="AH701" i="7" s="1"/>
  <c r="AC701" i="7"/>
  <c r="AB701" i="7"/>
  <c r="Y701" i="7"/>
  <c r="V701" i="7"/>
  <c r="S701" i="7"/>
  <c r="O701" i="7"/>
  <c r="N701" i="7"/>
  <c r="M701" i="7"/>
  <c r="L701" i="7"/>
  <c r="J701" i="7"/>
  <c r="F701" i="7"/>
  <c r="I701" i="7" s="1"/>
  <c r="E701" i="7"/>
  <c r="D701" i="7"/>
  <c r="C701" i="7"/>
  <c r="AS700" i="7"/>
  <c r="AR700" i="7"/>
  <c r="AQ700" i="7"/>
  <c r="AO700" i="7"/>
  <c r="AN700" i="7"/>
  <c r="AL700" i="7"/>
  <c r="AG700" i="7"/>
  <c r="AE700" i="7"/>
  <c r="AH700" i="7" s="1"/>
  <c r="AC700" i="7"/>
  <c r="AB700" i="7"/>
  <c r="Y700" i="7"/>
  <c r="S700" i="7"/>
  <c r="V700" i="7" s="1"/>
  <c r="O700" i="7"/>
  <c r="N700" i="7"/>
  <c r="M700" i="7"/>
  <c r="L700" i="7"/>
  <c r="J700" i="7"/>
  <c r="F700" i="7"/>
  <c r="I700" i="7" s="1"/>
  <c r="E700" i="7"/>
  <c r="D700" i="7"/>
  <c r="C700" i="7"/>
  <c r="AS699" i="7"/>
  <c r="AR699" i="7"/>
  <c r="AQ699" i="7"/>
  <c r="AO699" i="7"/>
  <c r="AN699" i="7"/>
  <c r="AL699" i="7"/>
  <c r="AH699" i="7"/>
  <c r="AG699" i="7"/>
  <c r="AE699" i="7"/>
  <c r="AC699" i="7"/>
  <c r="AB699" i="7"/>
  <c r="Y699" i="7"/>
  <c r="V699" i="7"/>
  <c r="S699" i="7"/>
  <c r="O699" i="7"/>
  <c r="N699" i="7"/>
  <c r="M699" i="7"/>
  <c r="L699" i="7"/>
  <c r="J699" i="7"/>
  <c r="F699" i="7"/>
  <c r="G699" i="7" s="1"/>
  <c r="E699" i="7"/>
  <c r="D699" i="7"/>
  <c r="C699" i="7"/>
  <c r="AS698" i="7"/>
  <c r="AR698" i="7"/>
  <c r="AQ698" i="7"/>
  <c r="AO698" i="7"/>
  <c r="AN698" i="7"/>
  <c r="AL698" i="7"/>
  <c r="AH698" i="7"/>
  <c r="AG698" i="7"/>
  <c r="AE698" i="7"/>
  <c r="AC698" i="7"/>
  <c r="AB698" i="7"/>
  <c r="Y698" i="7"/>
  <c r="V698" i="7"/>
  <c r="S698" i="7"/>
  <c r="O698" i="7"/>
  <c r="N698" i="7"/>
  <c r="M698" i="7"/>
  <c r="L698" i="7"/>
  <c r="J698" i="7"/>
  <c r="F698" i="7"/>
  <c r="I698" i="7" s="1"/>
  <c r="E698" i="7"/>
  <c r="D698" i="7"/>
  <c r="C698" i="7"/>
  <c r="AS697" i="7"/>
  <c r="AR697" i="7"/>
  <c r="AQ697" i="7"/>
  <c r="AO697" i="7"/>
  <c r="AN697" i="7"/>
  <c r="AL697" i="7"/>
  <c r="AG697" i="7"/>
  <c r="AE697" i="7"/>
  <c r="AH697" i="7" s="1"/>
  <c r="AC697" i="7"/>
  <c r="AB697" i="7"/>
  <c r="Y697" i="7"/>
  <c r="S697" i="7"/>
  <c r="V697" i="7" s="1"/>
  <c r="O697" i="7"/>
  <c r="N697" i="7"/>
  <c r="M697" i="7"/>
  <c r="L697" i="7"/>
  <c r="J697" i="7"/>
  <c r="F697" i="7"/>
  <c r="I697" i="7" s="1"/>
  <c r="E697" i="7"/>
  <c r="D697" i="7"/>
  <c r="C697" i="7"/>
  <c r="AS696" i="7"/>
  <c r="AR696" i="7"/>
  <c r="AQ696" i="7"/>
  <c r="AO696" i="7"/>
  <c r="AN696" i="7"/>
  <c r="AL696" i="7"/>
  <c r="AG696" i="7"/>
  <c r="AH696" i="7" s="1"/>
  <c r="AE696" i="7"/>
  <c r="AC696" i="7"/>
  <c r="AB696" i="7"/>
  <c r="Y696" i="7"/>
  <c r="S696" i="7"/>
  <c r="V696" i="7" s="1"/>
  <c r="O696" i="7"/>
  <c r="N696" i="7"/>
  <c r="M696" i="7"/>
  <c r="L696" i="7"/>
  <c r="J696" i="7"/>
  <c r="F696" i="7"/>
  <c r="I696" i="7" s="1"/>
  <c r="E696" i="7"/>
  <c r="D696" i="7"/>
  <c r="C696" i="7"/>
  <c r="AS695" i="7"/>
  <c r="AR695" i="7"/>
  <c r="AQ695" i="7"/>
  <c r="AO695" i="7"/>
  <c r="AN695" i="7"/>
  <c r="AL695" i="7"/>
  <c r="AG695" i="7"/>
  <c r="AE695" i="7"/>
  <c r="AH695" i="7" s="1"/>
  <c r="AC695" i="7"/>
  <c r="AB695" i="7"/>
  <c r="Y695" i="7"/>
  <c r="V695" i="7"/>
  <c r="S695" i="7"/>
  <c r="O695" i="7"/>
  <c r="N695" i="7"/>
  <c r="M695" i="7"/>
  <c r="L695" i="7"/>
  <c r="J695" i="7"/>
  <c r="F695" i="7"/>
  <c r="I695" i="7" s="1"/>
  <c r="E695" i="7"/>
  <c r="D695" i="7"/>
  <c r="C695" i="7"/>
  <c r="AS694" i="7"/>
  <c r="AR694" i="7"/>
  <c r="AQ694" i="7"/>
  <c r="AO694" i="7"/>
  <c r="AN694" i="7"/>
  <c r="AL694" i="7"/>
  <c r="AG694" i="7"/>
  <c r="AE694" i="7"/>
  <c r="AH694" i="7" s="1"/>
  <c r="AC694" i="7"/>
  <c r="AB694" i="7"/>
  <c r="Y694" i="7"/>
  <c r="S694" i="7"/>
  <c r="V694" i="7" s="1"/>
  <c r="O694" i="7"/>
  <c r="N694" i="7"/>
  <c r="M694" i="7"/>
  <c r="L694" i="7"/>
  <c r="J694" i="7"/>
  <c r="F694" i="7"/>
  <c r="I694" i="7" s="1"/>
  <c r="E694" i="7"/>
  <c r="D694" i="7"/>
  <c r="C694" i="7"/>
  <c r="AS693" i="7"/>
  <c r="AR693" i="7"/>
  <c r="AQ693" i="7"/>
  <c r="AO693" i="7"/>
  <c r="AN693" i="7"/>
  <c r="AL693" i="7"/>
  <c r="AH693" i="7"/>
  <c r="AG693" i="7"/>
  <c r="AE693" i="7"/>
  <c r="AC693" i="7"/>
  <c r="AB693" i="7"/>
  <c r="Y693" i="7"/>
  <c r="V693" i="7"/>
  <c r="S693" i="7"/>
  <c r="O693" i="7"/>
  <c r="N693" i="7"/>
  <c r="M693" i="7"/>
  <c r="L693" i="7"/>
  <c r="J693" i="7"/>
  <c r="F693" i="7"/>
  <c r="I693" i="7" s="1"/>
  <c r="E693" i="7"/>
  <c r="D693" i="7"/>
  <c r="C693" i="7"/>
  <c r="AS692" i="7"/>
  <c r="AR692" i="7"/>
  <c r="AQ692" i="7"/>
  <c r="AO692" i="7"/>
  <c r="AN692" i="7"/>
  <c r="AL692" i="7"/>
  <c r="AG692" i="7"/>
  <c r="AE692" i="7"/>
  <c r="AH692" i="7" s="1"/>
  <c r="AC692" i="7"/>
  <c r="AB692" i="7"/>
  <c r="Y692" i="7"/>
  <c r="V692" i="7"/>
  <c r="S692" i="7"/>
  <c r="O692" i="7"/>
  <c r="N692" i="7"/>
  <c r="M692" i="7"/>
  <c r="L692" i="7"/>
  <c r="J692" i="7"/>
  <c r="F692" i="7"/>
  <c r="I692" i="7" s="1"/>
  <c r="E692" i="7"/>
  <c r="D692" i="7"/>
  <c r="C692" i="7"/>
  <c r="AS691" i="7"/>
  <c r="AR691" i="7"/>
  <c r="AQ691" i="7"/>
  <c r="AO691" i="7"/>
  <c r="AN691" i="7"/>
  <c r="AL691" i="7"/>
  <c r="AG691" i="7"/>
  <c r="AE691" i="7"/>
  <c r="AH691" i="7" s="1"/>
  <c r="AC691" i="7"/>
  <c r="AB691" i="7"/>
  <c r="Y691" i="7"/>
  <c r="S691" i="7"/>
  <c r="V691" i="7" s="1"/>
  <c r="O691" i="7"/>
  <c r="N691" i="7"/>
  <c r="M691" i="7"/>
  <c r="L691" i="7"/>
  <c r="J691" i="7"/>
  <c r="F691" i="7"/>
  <c r="I691" i="7" s="1"/>
  <c r="E691" i="7"/>
  <c r="D691" i="7"/>
  <c r="C691" i="7"/>
  <c r="AS690" i="7"/>
  <c r="AR690" i="7"/>
  <c r="AQ690" i="7"/>
  <c r="AO690" i="7"/>
  <c r="AN690" i="7"/>
  <c r="AL690" i="7"/>
  <c r="AG690" i="7"/>
  <c r="AE690" i="7"/>
  <c r="AH690" i="7" s="1"/>
  <c r="AC690" i="7"/>
  <c r="AB690" i="7"/>
  <c r="Y690" i="7"/>
  <c r="S690" i="7"/>
  <c r="V690" i="7" s="1"/>
  <c r="O690" i="7"/>
  <c r="N690" i="7"/>
  <c r="M690" i="7"/>
  <c r="L690" i="7"/>
  <c r="J690" i="7"/>
  <c r="F690" i="7"/>
  <c r="E690" i="7"/>
  <c r="D690" i="7"/>
  <c r="C690" i="7"/>
  <c r="AS689" i="7"/>
  <c r="AR689" i="7"/>
  <c r="AQ689" i="7"/>
  <c r="AO689" i="7"/>
  <c r="AN689" i="7"/>
  <c r="AL689" i="7"/>
  <c r="AG689" i="7"/>
  <c r="AE689" i="7"/>
  <c r="AH689" i="7" s="1"/>
  <c r="AC689" i="7"/>
  <c r="AB689" i="7"/>
  <c r="Y689" i="7"/>
  <c r="V689" i="7"/>
  <c r="S689" i="7"/>
  <c r="O689" i="7"/>
  <c r="N689" i="7"/>
  <c r="M689" i="7"/>
  <c r="L689" i="7"/>
  <c r="J689" i="7"/>
  <c r="F689" i="7"/>
  <c r="I689" i="7" s="1"/>
  <c r="E689" i="7"/>
  <c r="D689" i="7"/>
  <c r="C689" i="7"/>
  <c r="AS688" i="7"/>
  <c r="AR688" i="7"/>
  <c r="AQ688" i="7"/>
  <c r="AO688" i="7"/>
  <c r="AN688" i="7"/>
  <c r="AL688" i="7"/>
  <c r="AG688" i="7"/>
  <c r="AE688" i="7"/>
  <c r="AH688" i="7" s="1"/>
  <c r="AC688" i="7"/>
  <c r="AB688" i="7"/>
  <c r="Y688" i="7"/>
  <c r="S688" i="7"/>
  <c r="V688" i="7" s="1"/>
  <c r="O688" i="7"/>
  <c r="N688" i="7"/>
  <c r="M688" i="7"/>
  <c r="L688" i="7"/>
  <c r="J688" i="7"/>
  <c r="F688" i="7"/>
  <c r="E688" i="7"/>
  <c r="D688" i="7"/>
  <c r="C688" i="7"/>
  <c r="AS687" i="7"/>
  <c r="AR687" i="7"/>
  <c r="AQ687" i="7"/>
  <c r="AO687" i="7"/>
  <c r="AN687" i="7"/>
  <c r="AL687" i="7"/>
  <c r="AH687" i="7"/>
  <c r="AG687" i="7"/>
  <c r="AE687" i="7"/>
  <c r="AC687" i="7"/>
  <c r="AB687" i="7"/>
  <c r="Y687" i="7"/>
  <c r="V687" i="7"/>
  <c r="S687" i="7"/>
  <c r="O687" i="7"/>
  <c r="N687" i="7"/>
  <c r="M687" i="7"/>
  <c r="L687" i="7"/>
  <c r="J687" i="7"/>
  <c r="F687" i="7"/>
  <c r="E687" i="7"/>
  <c r="D687" i="7"/>
  <c r="C687" i="7"/>
  <c r="AS686" i="7"/>
  <c r="AR686" i="7"/>
  <c r="AQ686" i="7"/>
  <c r="AO686" i="7"/>
  <c r="AN686" i="7"/>
  <c r="AL686" i="7"/>
  <c r="AH686" i="7"/>
  <c r="AG686" i="7"/>
  <c r="AE686" i="7"/>
  <c r="AC686" i="7"/>
  <c r="AB686" i="7"/>
  <c r="Y686" i="7"/>
  <c r="V686" i="7"/>
  <c r="S686" i="7"/>
  <c r="O686" i="7"/>
  <c r="N686" i="7"/>
  <c r="M686" i="7"/>
  <c r="L686" i="7"/>
  <c r="J686" i="7"/>
  <c r="F686" i="7"/>
  <c r="I686" i="7" s="1"/>
  <c r="E686" i="7"/>
  <c r="D686" i="7"/>
  <c r="C686" i="7"/>
  <c r="AS685" i="7"/>
  <c r="AR685" i="7"/>
  <c r="AQ685" i="7"/>
  <c r="AO685" i="7"/>
  <c r="AN685" i="7"/>
  <c r="AL685" i="7"/>
  <c r="AG685" i="7"/>
  <c r="AE685" i="7"/>
  <c r="AH685" i="7" s="1"/>
  <c r="AC685" i="7"/>
  <c r="AB685" i="7"/>
  <c r="Y685" i="7"/>
  <c r="S685" i="7"/>
  <c r="V685" i="7" s="1"/>
  <c r="O685" i="7"/>
  <c r="N685" i="7"/>
  <c r="M685" i="7"/>
  <c r="L685" i="7"/>
  <c r="J685" i="7"/>
  <c r="F685" i="7"/>
  <c r="I685" i="7" s="1"/>
  <c r="E685" i="7"/>
  <c r="D685" i="7"/>
  <c r="C685" i="7"/>
  <c r="AS684" i="7"/>
  <c r="AR684" i="7"/>
  <c r="AQ684" i="7"/>
  <c r="AO684" i="7"/>
  <c r="AN684" i="7"/>
  <c r="AL684" i="7"/>
  <c r="AG684" i="7"/>
  <c r="AH684" i="7" s="1"/>
  <c r="AE684" i="7"/>
  <c r="AC684" i="7"/>
  <c r="AB684" i="7"/>
  <c r="Y684" i="7"/>
  <c r="S684" i="7"/>
  <c r="V684" i="7" s="1"/>
  <c r="O684" i="7"/>
  <c r="N684" i="7"/>
  <c r="M684" i="7"/>
  <c r="L684" i="7"/>
  <c r="J684" i="7"/>
  <c r="F684" i="7"/>
  <c r="G684" i="7" s="1"/>
  <c r="E684" i="7"/>
  <c r="D684" i="7"/>
  <c r="C684" i="7"/>
  <c r="AS683" i="7"/>
  <c r="AR683" i="7"/>
  <c r="AQ683" i="7"/>
  <c r="AO683" i="7"/>
  <c r="AN683" i="7"/>
  <c r="AL683" i="7"/>
  <c r="AH683" i="7"/>
  <c r="AG683" i="7"/>
  <c r="AE683" i="7"/>
  <c r="AC683" i="7"/>
  <c r="AB683" i="7"/>
  <c r="Y683" i="7"/>
  <c r="V683" i="7"/>
  <c r="S683" i="7"/>
  <c r="O683" i="7"/>
  <c r="N683" i="7"/>
  <c r="M683" i="7"/>
  <c r="L683" i="7"/>
  <c r="J683" i="7"/>
  <c r="F683" i="7"/>
  <c r="I683" i="7" s="1"/>
  <c r="E683" i="7"/>
  <c r="D683" i="7"/>
  <c r="C683" i="7"/>
  <c r="AS682" i="7"/>
  <c r="AR682" i="7"/>
  <c r="AQ682" i="7"/>
  <c r="AO682" i="7"/>
  <c r="AN682" i="7"/>
  <c r="AL682" i="7"/>
  <c r="AG682" i="7"/>
  <c r="AE682" i="7"/>
  <c r="AH682" i="7" s="1"/>
  <c r="AC682" i="7"/>
  <c r="AB682" i="7"/>
  <c r="Y682" i="7"/>
  <c r="S682" i="7"/>
  <c r="V682" i="7" s="1"/>
  <c r="O682" i="7"/>
  <c r="N682" i="7"/>
  <c r="M682" i="7"/>
  <c r="L682" i="7"/>
  <c r="J682" i="7"/>
  <c r="F682" i="7"/>
  <c r="I682" i="7" s="1"/>
  <c r="E682" i="7"/>
  <c r="D682" i="7"/>
  <c r="C682" i="7"/>
  <c r="AS681" i="7"/>
  <c r="AR681" i="7"/>
  <c r="AQ681" i="7"/>
  <c r="AO681" i="7"/>
  <c r="AN681" i="7"/>
  <c r="AL681" i="7"/>
  <c r="AH681" i="7"/>
  <c r="AG681" i="7"/>
  <c r="AE681" i="7"/>
  <c r="AC681" i="7"/>
  <c r="AB681" i="7"/>
  <c r="Y681" i="7"/>
  <c r="V681" i="7"/>
  <c r="S681" i="7"/>
  <c r="O681" i="7"/>
  <c r="N681" i="7"/>
  <c r="M681" i="7"/>
  <c r="L681" i="7"/>
  <c r="J681" i="7"/>
  <c r="F681" i="7"/>
  <c r="G681" i="7" s="1"/>
  <c r="E681" i="7"/>
  <c r="D681" i="7"/>
  <c r="C681" i="7"/>
  <c r="AS680" i="7"/>
  <c r="AR680" i="7"/>
  <c r="AQ680" i="7"/>
  <c r="AO680" i="7"/>
  <c r="AN680" i="7"/>
  <c r="AL680" i="7"/>
  <c r="AH680" i="7"/>
  <c r="AG680" i="7"/>
  <c r="AE680" i="7"/>
  <c r="AC680" i="7"/>
  <c r="AB680" i="7"/>
  <c r="Y680" i="7"/>
  <c r="V680" i="7"/>
  <c r="S680" i="7"/>
  <c r="O680" i="7"/>
  <c r="N680" i="7"/>
  <c r="M680" i="7"/>
  <c r="L680" i="7"/>
  <c r="J680" i="7"/>
  <c r="F680" i="7"/>
  <c r="I680" i="7" s="1"/>
  <c r="E680" i="7"/>
  <c r="D680" i="7"/>
  <c r="C680" i="7"/>
  <c r="AS679" i="7"/>
  <c r="AR679" i="7"/>
  <c r="AQ679" i="7"/>
  <c r="AO679" i="7"/>
  <c r="AN679" i="7"/>
  <c r="AL679" i="7"/>
  <c r="AG679" i="7"/>
  <c r="AE679" i="7"/>
  <c r="AH679" i="7" s="1"/>
  <c r="AC679" i="7"/>
  <c r="AB679" i="7"/>
  <c r="Y679" i="7"/>
  <c r="S679" i="7"/>
  <c r="V679" i="7" s="1"/>
  <c r="O679" i="7"/>
  <c r="N679" i="7"/>
  <c r="M679" i="7"/>
  <c r="L679" i="7"/>
  <c r="J679" i="7"/>
  <c r="F679" i="7"/>
  <c r="I679" i="7" s="1"/>
  <c r="E679" i="7"/>
  <c r="D679" i="7"/>
  <c r="C679" i="7"/>
  <c r="AS678" i="7"/>
  <c r="AR678" i="7"/>
  <c r="AQ678" i="7"/>
  <c r="AO678" i="7"/>
  <c r="AN678" i="7"/>
  <c r="AL678" i="7"/>
  <c r="AG678" i="7"/>
  <c r="AE678" i="7"/>
  <c r="AH678" i="7" s="1"/>
  <c r="AC678" i="7"/>
  <c r="AB678" i="7"/>
  <c r="Y678" i="7"/>
  <c r="S678" i="7"/>
  <c r="V678" i="7" s="1"/>
  <c r="O678" i="7"/>
  <c r="N678" i="7"/>
  <c r="M678" i="7"/>
  <c r="L678" i="7"/>
  <c r="J678" i="7"/>
  <c r="F678" i="7"/>
  <c r="E678" i="7"/>
  <c r="D678" i="7"/>
  <c r="C678" i="7"/>
  <c r="AS677" i="7"/>
  <c r="AR677" i="7"/>
  <c r="AQ677" i="7"/>
  <c r="AO677" i="7"/>
  <c r="AN677" i="7"/>
  <c r="AL677" i="7"/>
  <c r="AG677" i="7"/>
  <c r="AE677" i="7"/>
  <c r="AH677" i="7" s="1"/>
  <c r="AC677" i="7"/>
  <c r="AB677" i="7"/>
  <c r="Y677" i="7"/>
  <c r="V677" i="7"/>
  <c r="S677" i="7"/>
  <c r="O677" i="7"/>
  <c r="N677" i="7"/>
  <c r="M677" i="7"/>
  <c r="L677" i="7"/>
  <c r="J677" i="7"/>
  <c r="F677" i="7"/>
  <c r="E677" i="7"/>
  <c r="D677" i="7"/>
  <c r="C677" i="7"/>
  <c r="AS676" i="7"/>
  <c r="AR676" i="7"/>
  <c r="AQ676" i="7"/>
  <c r="AO676" i="7"/>
  <c r="AN676" i="7"/>
  <c r="AL676" i="7"/>
  <c r="AG676" i="7"/>
  <c r="AE676" i="7"/>
  <c r="AC676" i="7"/>
  <c r="AB676" i="7"/>
  <c r="Y676" i="7"/>
  <c r="S676" i="7"/>
  <c r="V676" i="7" s="1"/>
  <c r="O676" i="7"/>
  <c r="N676" i="7"/>
  <c r="M676" i="7"/>
  <c r="L676" i="7"/>
  <c r="J676" i="7"/>
  <c r="F676" i="7"/>
  <c r="I676" i="7" s="1"/>
  <c r="E676" i="7"/>
  <c r="D676" i="7"/>
  <c r="C676" i="7"/>
  <c r="AS675" i="7"/>
  <c r="AR675" i="7"/>
  <c r="AQ675" i="7"/>
  <c r="AO675" i="7"/>
  <c r="AN675" i="7"/>
  <c r="AL675" i="7"/>
  <c r="AH675" i="7"/>
  <c r="AG675" i="7"/>
  <c r="AE675" i="7"/>
  <c r="AC675" i="7"/>
  <c r="AB675" i="7"/>
  <c r="Y675" i="7"/>
  <c r="V675" i="7"/>
  <c r="S675" i="7"/>
  <c r="O675" i="7"/>
  <c r="N675" i="7"/>
  <c r="M675" i="7"/>
  <c r="L675" i="7"/>
  <c r="J675" i="7"/>
  <c r="F675" i="7"/>
  <c r="G675" i="7" s="1"/>
  <c r="E675" i="7"/>
  <c r="D675" i="7"/>
  <c r="C675" i="7"/>
  <c r="AS674" i="7"/>
  <c r="AR674" i="7"/>
  <c r="AQ674" i="7"/>
  <c r="AO674" i="7"/>
  <c r="AN674" i="7"/>
  <c r="AL674" i="7"/>
  <c r="AH674" i="7"/>
  <c r="AG674" i="7"/>
  <c r="AE674" i="7"/>
  <c r="AC674" i="7"/>
  <c r="AB674" i="7"/>
  <c r="Y674" i="7"/>
  <c r="V674" i="7"/>
  <c r="S674" i="7"/>
  <c r="O674" i="7"/>
  <c r="N674" i="7"/>
  <c r="M674" i="7"/>
  <c r="L674" i="7"/>
  <c r="J674" i="7"/>
  <c r="F674" i="7"/>
  <c r="I674" i="7" s="1"/>
  <c r="E674" i="7"/>
  <c r="D674" i="7"/>
  <c r="C674" i="7"/>
  <c r="AS673" i="7"/>
  <c r="AR673" i="7"/>
  <c r="AQ673" i="7"/>
  <c r="AO673" i="7"/>
  <c r="AN673" i="7"/>
  <c r="AL673" i="7"/>
  <c r="AG673" i="7"/>
  <c r="AE673" i="7"/>
  <c r="AH673" i="7" s="1"/>
  <c r="AC673" i="7"/>
  <c r="AB673" i="7"/>
  <c r="Y673" i="7"/>
  <c r="S673" i="7"/>
  <c r="V673" i="7" s="1"/>
  <c r="O673" i="7"/>
  <c r="N673" i="7"/>
  <c r="M673" i="7"/>
  <c r="L673" i="7"/>
  <c r="J673" i="7"/>
  <c r="F673" i="7"/>
  <c r="I673" i="7" s="1"/>
  <c r="E673" i="7"/>
  <c r="D673" i="7"/>
  <c r="C673" i="7"/>
  <c r="AS672" i="7"/>
  <c r="AR672" i="7"/>
  <c r="AQ672" i="7"/>
  <c r="AO672" i="7"/>
  <c r="AN672" i="7"/>
  <c r="AL672" i="7"/>
  <c r="AG672" i="7"/>
  <c r="AH672" i="7" s="1"/>
  <c r="AE672" i="7"/>
  <c r="AC672" i="7"/>
  <c r="AB672" i="7"/>
  <c r="Y672" i="7"/>
  <c r="S672" i="7"/>
  <c r="V672" i="7" s="1"/>
  <c r="O672" i="7"/>
  <c r="N672" i="7"/>
  <c r="M672" i="7"/>
  <c r="L672" i="7"/>
  <c r="J672" i="7"/>
  <c r="F672" i="7"/>
  <c r="G672" i="7" s="1"/>
  <c r="E672" i="7"/>
  <c r="D672" i="7"/>
  <c r="C672" i="7"/>
  <c r="AS671" i="7"/>
  <c r="AR671" i="7"/>
  <c r="AQ671" i="7"/>
  <c r="AO671" i="7"/>
  <c r="AN671" i="7"/>
  <c r="AL671" i="7"/>
  <c r="AH671" i="7"/>
  <c r="AG671" i="7"/>
  <c r="AE671" i="7"/>
  <c r="AC671" i="7"/>
  <c r="AB671" i="7"/>
  <c r="Y671" i="7"/>
  <c r="V671" i="7"/>
  <c r="S671" i="7"/>
  <c r="O671" i="7"/>
  <c r="N671" i="7"/>
  <c r="M671" i="7"/>
  <c r="L671" i="7"/>
  <c r="J671" i="7"/>
  <c r="F671" i="7"/>
  <c r="I671" i="7" s="1"/>
  <c r="E671" i="7"/>
  <c r="D671" i="7"/>
  <c r="C671" i="7"/>
  <c r="AS670" i="7"/>
  <c r="AR670" i="7"/>
  <c r="AQ670" i="7"/>
  <c r="AO670" i="7"/>
  <c r="AN670" i="7"/>
  <c r="AL670" i="7"/>
  <c r="AG670" i="7"/>
  <c r="AE670" i="7"/>
  <c r="AH670" i="7" s="1"/>
  <c r="AC670" i="7"/>
  <c r="AB670" i="7"/>
  <c r="Y670" i="7"/>
  <c r="S670" i="7"/>
  <c r="V670" i="7" s="1"/>
  <c r="O670" i="7"/>
  <c r="N670" i="7"/>
  <c r="M670" i="7"/>
  <c r="L670" i="7"/>
  <c r="J670" i="7"/>
  <c r="F670" i="7"/>
  <c r="G670" i="7" s="1"/>
  <c r="E670" i="7"/>
  <c r="D670" i="7"/>
  <c r="C670" i="7"/>
  <c r="AS669" i="7"/>
  <c r="AR669" i="7"/>
  <c r="AQ669" i="7"/>
  <c r="AO669" i="7"/>
  <c r="AN669" i="7"/>
  <c r="AL669" i="7"/>
  <c r="AH669" i="7"/>
  <c r="AG669" i="7"/>
  <c r="AE669" i="7"/>
  <c r="AC669" i="7"/>
  <c r="AB669" i="7"/>
  <c r="Y669" i="7"/>
  <c r="V669" i="7"/>
  <c r="S669" i="7"/>
  <c r="O669" i="7"/>
  <c r="N669" i="7"/>
  <c r="M669" i="7"/>
  <c r="L669" i="7"/>
  <c r="J669" i="7"/>
  <c r="F669" i="7"/>
  <c r="G669" i="7" s="1"/>
  <c r="E669" i="7"/>
  <c r="D669" i="7"/>
  <c r="C669" i="7"/>
  <c r="AS668" i="7"/>
  <c r="AR668" i="7"/>
  <c r="AQ668" i="7"/>
  <c r="AO668" i="7"/>
  <c r="AN668" i="7"/>
  <c r="AL668" i="7"/>
  <c r="AH668" i="7"/>
  <c r="AG668" i="7"/>
  <c r="AE668" i="7"/>
  <c r="AC668" i="7"/>
  <c r="AB668" i="7"/>
  <c r="Y668" i="7"/>
  <c r="V668" i="7"/>
  <c r="S668" i="7"/>
  <c r="O668" i="7"/>
  <c r="N668" i="7"/>
  <c r="M668" i="7"/>
  <c r="L668" i="7"/>
  <c r="J668" i="7"/>
  <c r="F668" i="7"/>
  <c r="I668" i="7" s="1"/>
  <c r="E668" i="7"/>
  <c r="D668" i="7"/>
  <c r="C668" i="7"/>
  <c r="AS667" i="7"/>
  <c r="AR667" i="7"/>
  <c r="AQ667" i="7"/>
  <c r="AO667" i="7"/>
  <c r="AN667" i="7"/>
  <c r="AL667" i="7"/>
  <c r="AG667" i="7"/>
  <c r="AE667" i="7"/>
  <c r="AH667" i="7" s="1"/>
  <c r="AC667" i="7"/>
  <c r="AB667" i="7"/>
  <c r="Y667" i="7"/>
  <c r="S667" i="7"/>
  <c r="V667" i="7" s="1"/>
  <c r="O667" i="7"/>
  <c r="N667" i="7"/>
  <c r="M667" i="7"/>
  <c r="L667" i="7"/>
  <c r="J667" i="7"/>
  <c r="F667" i="7"/>
  <c r="I667" i="7" s="1"/>
  <c r="E667" i="7"/>
  <c r="D667" i="7"/>
  <c r="C667" i="7"/>
  <c r="AS666" i="7"/>
  <c r="AR666" i="7"/>
  <c r="AQ666" i="7"/>
  <c r="AO666" i="7"/>
  <c r="AN666" i="7"/>
  <c r="AL666" i="7"/>
  <c r="AG666" i="7"/>
  <c r="AE666" i="7"/>
  <c r="AH666" i="7" s="1"/>
  <c r="AC666" i="7"/>
  <c r="AB666" i="7"/>
  <c r="Y666" i="7"/>
  <c r="S666" i="7"/>
  <c r="V666" i="7" s="1"/>
  <c r="O666" i="7"/>
  <c r="N666" i="7"/>
  <c r="M666" i="7"/>
  <c r="L666" i="7"/>
  <c r="J666" i="7"/>
  <c r="F666" i="7"/>
  <c r="E666" i="7"/>
  <c r="D666" i="7"/>
  <c r="C666" i="7"/>
  <c r="AS665" i="7"/>
  <c r="AR665" i="7"/>
  <c r="AQ665" i="7"/>
  <c r="AO665" i="7"/>
  <c r="AN665" i="7"/>
  <c r="AL665" i="7"/>
  <c r="AG665" i="7"/>
  <c r="AE665" i="7"/>
  <c r="AH665" i="7" s="1"/>
  <c r="AC665" i="7"/>
  <c r="AB665" i="7"/>
  <c r="Y665" i="7"/>
  <c r="V665" i="7"/>
  <c r="S665" i="7"/>
  <c r="O665" i="7"/>
  <c r="N665" i="7"/>
  <c r="M665" i="7"/>
  <c r="L665" i="7"/>
  <c r="J665" i="7"/>
  <c r="F665" i="7"/>
  <c r="I665" i="7" s="1"/>
  <c r="E665" i="7"/>
  <c r="D665" i="7"/>
  <c r="C665" i="7"/>
  <c r="AS664" i="7"/>
  <c r="AR664" i="7"/>
  <c r="AQ664" i="7"/>
  <c r="AO664" i="7"/>
  <c r="AN664" i="7"/>
  <c r="AL664" i="7"/>
  <c r="AG664" i="7"/>
  <c r="AE664" i="7"/>
  <c r="AH664" i="7" s="1"/>
  <c r="AC664" i="7"/>
  <c r="AB664" i="7"/>
  <c r="Y664" i="7"/>
  <c r="S664" i="7"/>
  <c r="V664" i="7" s="1"/>
  <c r="O664" i="7"/>
  <c r="N664" i="7"/>
  <c r="M664" i="7"/>
  <c r="L664" i="7"/>
  <c r="J664" i="7"/>
  <c r="F664" i="7"/>
  <c r="I664" i="7" s="1"/>
  <c r="E664" i="7"/>
  <c r="D664" i="7"/>
  <c r="C664" i="7"/>
  <c r="AS663" i="7"/>
  <c r="AR663" i="7"/>
  <c r="AQ663" i="7"/>
  <c r="AO663" i="7"/>
  <c r="AN663" i="7"/>
  <c r="AL663" i="7"/>
  <c r="AH663" i="7"/>
  <c r="AG663" i="7"/>
  <c r="AE663" i="7"/>
  <c r="AC663" i="7"/>
  <c r="AB663" i="7"/>
  <c r="Y663" i="7"/>
  <c r="V663" i="7"/>
  <c r="S663" i="7"/>
  <c r="O663" i="7"/>
  <c r="N663" i="7"/>
  <c r="M663" i="7"/>
  <c r="L663" i="7"/>
  <c r="J663" i="7"/>
  <c r="F663" i="7"/>
  <c r="G663" i="7" s="1"/>
  <c r="E663" i="7"/>
  <c r="D663" i="7"/>
  <c r="C663" i="7"/>
  <c r="AS662" i="7"/>
  <c r="AR662" i="7"/>
  <c r="AQ662" i="7"/>
  <c r="AO662" i="7"/>
  <c r="AN662" i="7"/>
  <c r="AL662" i="7"/>
  <c r="AH662" i="7"/>
  <c r="AG662" i="7"/>
  <c r="AE662" i="7"/>
  <c r="AC662" i="7"/>
  <c r="AB662" i="7"/>
  <c r="Y662" i="7"/>
  <c r="V662" i="7"/>
  <c r="S662" i="7"/>
  <c r="O662" i="7"/>
  <c r="N662" i="7"/>
  <c r="M662" i="7"/>
  <c r="L662" i="7"/>
  <c r="J662" i="7"/>
  <c r="F662" i="7"/>
  <c r="I662" i="7" s="1"/>
  <c r="E662" i="7"/>
  <c r="D662" i="7"/>
  <c r="C662" i="7"/>
  <c r="AS661" i="7"/>
  <c r="AR661" i="7"/>
  <c r="AQ661" i="7"/>
  <c r="AO661" i="7"/>
  <c r="AN661" i="7"/>
  <c r="AL661" i="7"/>
  <c r="AG661" i="7"/>
  <c r="AE661" i="7"/>
  <c r="AH661" i="7" s="1"/>
  <c r="AC661" i="7"/>
  <c r="AB661" i="7"/>
  <c r="Y661" i="7"/>
  <c r="S661" i="7"/>
  <c r="V661" i="7" s="1"/>
  <c r="O661" i="7"/>
  <c r="N661" i="7"/>
  <c r="M661" i="7"/>
  <c r="L661" i="7"/>
  <c r="J661" i="7"/>
  <c r="F661" i="7"/>
  <c r="I661" i="7" s="1"/>
  <c r="E661" i="7"/>
  <c r="D661" i="7"/>
  <c r="C661" i="7"/>
  <c r="AS660" i="7"/>
  <c r="AR660" i="7"/>
  <c r="AQ660" i="7"/>
  <c r="AO660" i="7"/>
  <c r="AN660" i="7"/>
  <c r="AL660" i="7"/>
  <c r="AG660" i="7"/>
  <c r="AH660" i="7" s="1"/>
  <c r="AE660" i="7"/>
  <c r="AC660" i="7"/>
  <c r="AB660" i="7"/>
  <c r="Y660" i="7"/>
  <c r="S660" i="7"/>
  <c r="V660" i="7" s="1"/>
  <c r="O660" i="7"/>
  <c r="N660" i="7"/>
  <c r="M660" i="7"/>
  <c r="L660" i="7"/>
  <c r="J660" i="7"/>
  <c r="F660" i="7"/>
  <c r="G660" i="7" s="1"/>
  <c r="E660" i="7"/>
  <c r="D660" i="7"/>
  <c r="C660" i="7"/>
  <c r="AS659" i="7"/>
  <c r="AR659" i="7"/>
  <c r="AQ659" i="7"/>
  <c r="AO659" i="7"/>
  <c r="AN659" i="7"/>
  <c r="AL659" i="7"/>
  <c r="AH659" i="7"/>
  <c r="AG659" i="7"/>
  <c r="AE659" i="7"/>
  <c r="AC659" i="7"/>
  <c r="AB659" i="7"/>
  <c r="Y659" i="7"/>
  <c r="V659" i="7"/>
  <c r="S659" i="7"/>
  <c r="O659" i="7"/>
  <c r="N659" i="7"/>
  <c r="M659" i="7"/>
  <c r="L659" i="7"/>
  <c r="J659" i="7"/>
  <c r="F659" i="7"/>
  <c r="I659" i="7" s="1"/>
  <c r="E659" i="7"/>
  <c r="D659" i="7"/>
  <c r="C659" i="7"/>
  <c r="AS658" i="7"/>
  <c r="AR658" i="7"/>
  <c r="AQ658" i="7"/>
  <c r="AO658" i="7"/>
  <c r="AN658" i="7"/>
  <c r="AL658" i="7"/>
  <c r="AG658" i="7"/>
  <c r="AE658" i="7"/>
  <c r="AH658" i="7" s="1"/>
  <c r="AC658" i="7"/>
  <c r="AB658" i="7"/>
  <c r="Y658" i="7"/>
  <c r="S658" i="7"/>
  <c r="V658" i="7" s="1"/>
  <c r="O658" i="7"/>
  <c r="N658" i="7"/>
  <c r="M658" i="7"/>
  <c r="L658" i="7"/>
  <c r="J658" i="7"/>
  <c r="F658" i="7"/>
  <c r="I658" i="7" s="1"/>
  <c r="E658" i="7"/>
  <c r="D658" i="7"/>
  <c r="C658" i="7"/>
  <c r="AS657" i="7"/>
  <c r="AR657" i="7"/>
  <c r="AQ657" i="7"/>
  <c r="AO657" i="7"/>
  <c r="AN657" i="7"/>
  <c r="AL657" i="7"/>
  <c r="AH657" i="7"/>
  <c r="AG657" i="7"/>
  <c r="AE657" i="7"/>
  <c r="AC657" i="7"/>
  <c r="AB657" i="7"/>
  <c r="Y657" i="7"/>
  <c r="V657" i="7"/>
  <c r="S657" i="7"/>
  <c r="O657" i="7"/>
  <c r="N657" i="7"/>
  <c r="M657" i="7"/>
  <c r="L657" i="7"/>
  <c r="J657" i="7"/>
  <c r="F657" i="7"/>
  <c r="G657" i="7" s="1"/>
  <c r="E657" i="7"/>
  <c r="D657" i="7"/>
  <c r="C657" i="7"/>
  <c r="AS656" i="7"/>
  <c r="AR656" i="7"/>
  <c r="AQ656" i="7"/>
  <c r="AO656" i="7"/>
  <c r="AN656" i="7"/>
  <c r="AL656" i="7"/>
  <c r="AH656" i="7"/>
  <c r="AG656" i="7"/>
  <c r="AE656" i="7"/>
  <c r="AC656" i="7"/>
  <c r="AB656" i="7"/>
  <c r="Y656" i="7"/>
  <c r="V656" i="7"/>
  <c r="S656" i="7"/>
  <c r="O656" i="7"/>
  <c r="N656" i="7"/>
  <c r="M656" i="7"/>
  <c r="L656" i="7"/>
  <c r="J656" i="7"/>
  <c r="F656" i="7"/>
  <c r="I656" i="7" s="1"/>
  <c r="E656" i="7"/>
  <c r="D656" i="7"/>
  <c r="C656" i="7"/>
  <c r="AS655" i="7"/>
  <c r="AR655" i="7"/>
  <c r="AQ655" i="7"/>
  <c r="AO655" i="7"/>
  <c r="AN655" i="7"/>
  <c r="AL655" i="7"/>
  <c r="AG655" i="7"/>
  <c r="AE655" i="7"/>
  <c r="AH655" i="7" s="1"/>
  <c r="AC655" i="7"/>
  <c r="AB655" i="7"/>
  <c r="Y655" i="7"/>
  <c r="S655" i="7"/>
  <c r="V655" i="7" s="1"/>
  <c r="O655" i="7"/>
  <c r="N655" i="7"/>
  <c r="M655" i="7"/>
  <c r="L655" i="7"/>
  <c r="J655" i="7"/>
  <c r="F655" i="7"/>
  <c r="I655" i="7" s="1"/>
  <c r="E655" i="7"/>
  <c r="D655" i="7"/>
  <c r="C655" i="7"/>
  <c r="AS654" i="7"/>
  <c r="AR654" i="7"/>
  <c r="AQ654" i="7"/>
  <c r="AO654" i="7"/>
  <c r="AN654" i="7"/>
  <c r="AL654" i="7"/>
  <c r="AG654" i="7"/>
  <c r="AE654" i="7"/>
  <c r="AH654" i="7" s="1"/>
  <c r="AC654" i="7"/>
  <c r="AB654" i="7"/>
  <c r="Y654" i="7"/>
  <c r="S654" i="7"/>
  <c r="V654" i="7" s="1"/>
  <c r="O654" i="7"/>
  <c r="N654" i="7"/>
  <c r="M654" i="7"/>
  <c r="L654" i="7"/>
  <c r="J654" i="7"/>
  <c r="F654" i="7"/>
  <c r="E654" i="7"/>
  <c r="D654" i="7"/>
  <c r="C654" i="7"/>
  <c r="AS653" i="7"/>
  <c r="AR653" i="7"/>
  <c r="AQ653" i="7"/>
  <c r="AO653" i="7"/>
  <c r="AN653" i="7"/>
  <c r="AL653" i="7"/>
  <c r="AG653" i="7"/>
  <c r="AE653" i="7"/>
  <c r="AH653" i="7" s="1"/>
  <c r="AC653" i="7"/>
  <c r="AB653" i="7"/>
  <c r="Y653" i="7"/>
  <c r="V653" i="7"/>
  <c r="S653" i="7"/>
  <c r="O653" i="7"/>
  <c r="N653" i="7"/>
  <c r="M653" i="7"/>
  <c r="L653" i="7"/>
  <c r="J653" i="7"/>
  <c r="F653" i="7"/>
  <c r="I653" i="7" s="1"/>
  <c r="E653" i="7"/>
  <c r="D653" i="7"/>
  <c r="C653" i="7"/>
  <c r="AS652" i="7"/>
  <c r="AR652" i="7"/>
  <c r="AQ652" i="7"/>
  <c r="AO652" i="7"/>
  <c r="AN652" i="7"/>
  <c r="AL652" i="7"/>
  <c r="AG652" i="7"/>
  <c r="AE652" i="7"/>
  <c r="AC652" i="7"/>
  <c r="AB652" i="7"/>
  <c r="Y652" i="7"/>
  <c r="S652" i="7"/>
  <c r="V652" i="7" s="1"/>
  <c r="O652" i="7"/>
  <c r="N652" i="7"/>
  <c r="M652" i="7"/>
  <c r="L652" i="7"/>
  <c r="J652" i="7"/>
  <c r="F652" i="7"/>
  <c r="I652" i="7" s="1"/>
  <c r="E652" i="7"/>
  <c r="D652" i="7"/>
  <c r="C652" i="7"/>
  <c r="AS651" i="7"/>
  <c r="AR651" i="7"/>
  <c r="AQ651" i="7"/>
  <c r="AO651" i="7"/>
  <c r="AN651" i="7"/>
  <c r="AL651" i="7"/>
  <c r="AH651" i="7"/>
  <c r="AG651" i="7"/>
  <c r="AE651" i="7"/>
  <c r="AC651" i="7"/>
  <c r="AB651" i="7"/>
  <c r="Y651" i="7"/>
  <c r="V651" i="7"/>
  <c r="S651" i="7"/>
  <c r="O651" i="7"/>
  <c r="N651" i="7"/>
  <c r="M651" i="7"/>
  <c r="L651" i="7"/>
  <c r="J651" i="7"/>
  <c r="F651" i="7"/>
  <c r="G651" i="7" s="1"/>
  <c r="E651" i="7"/>
  <c r="D651" i="7"/>
  <c r="C651" i="7"/>
  <c r="AS650" i="7"/>
  <c r="AR650" i="7"/>
  <c r="AQ650" i="7"/>
  <c r="AO650" i="7"/>
  <c r="AN650" i="7"/>
  <c r="AL650" i="7"/>
  <c r="AH650" i="7"/>
  <c r="AG650" i="7"/>
  <c r="AE650" i="7"/>
  <c r="AC650" i="7"/>
  <c r="AB650" i="7"/>
  <c r="Y650" i="7"/>
  <c r="V650" i="7"/>
  <c r="S650" i="7"/>
  <c r="O650" i="7"/>
  <c r="N650" i="7"/>
  <c r="M650" i="7"/>
  <c r="L650" i="7"/>
  <c r="J650" i="7"/>
  <c r="F650" i="7"/>
  <c r="I650" i="7" s="1"/>
  <c r="E650" i="7"/>
  <c r="D650" i="7"/>
  <c r="C650" i="7"/>
  <c r="AS649" i="7"/>
  <c r="AR649" i="7"/>
  <c r="AQ649" i="7"/>
  <c r="AO649" i="7"/>
  <c r="AN649" i="7"/>
  <c r="AL649" i="7"/>
  <c r="AG649" i="7"/>
  <c r="AE649" i="7"/>
  <c r="AH649" i="7" s="1"/>
  <c r="AC649" i="7"/>
  <c r="AB649" i="7"/>
  <c r="Y649" i="7"/>
  <c r="S649" i="7"/>
  <c r="V649" i="7" s="1"/>
  <c r="O649" i="7"/>
  <c r="N649" i="7"/>
  <c r="M649" i="7"/>
  <c r="L649" i="7"/>
  <c r="J649" i="7"/>
  <c r="F649" i="7"/>
  <c r="I649" i="7" s="1"/>
  <c r="E649" i="7"/>
  <c r="D649" i="7"/>
  <c r="C649" i="7"/>
  <c r="AS648" i="7"/>
  <c r="AR648" i="7"/>
  <c r="AQ648" i="7"/>
  <c r="AO648" i="7"/>
  <c r="AN648" i="7"/>
  <c r="AL648" i="7"/>
  <c r="AG648" i="7"/>
  <c r="AH648" i="7" s="1"/>
  <c r="AE648" i="7"/>
  <c r="AC648" i="7"/>
  <c r="AB648" i="7"/>
  <c r="Y648" i="7"/>
  <c r="S648" i="7"/>
  <c r="V648" i="7" s="1"/>
  <c r="O648" i="7"/>
  <c r="N648" i="7"/>
  <c r="M648" i="7"/>
  <c r="L648" i="7"/>
  <c r="J648" i="7"/>
  <c r="F648" i="7"/>
  <c r="G648" i="7" s="1"/>
  <c r="E648" i="7"/>
  <c r="D648" i="7"/>
  <c r="C648" i="7"/>
  <c r="AS647" i="7"/>
  <c r="AR647" i="7"/>
  <c r="AQ647" i="7"/>
  <c r="AO647" i="7"/>
  <c r="AN647" i="7"/>
  <c r="AL647" i="7"/>
  <c r="AH647" i="7"/>
  <c r="AG647" i="7"/>
  <c r="AE647" i="7"/>
  <c r="AC647" i="7"/>
  <c r="AB647" i="7"/>
  <c r="Y647" i="7"/>
  <c r="V647" i="7"/>
  <c r="S647" i="7"/>
  <c r="O647" i="7"/>
  <c r="N647" i="7"/>
  <c r="M647" i="7"/>
  <c r="L647" i="7"/>
  <c r="J647" i="7"/>
  <c r="F647" i="7"/>
  <c r="I647" i="7" s="1"/>
  <c r="E647" i="7"/>
  <c r="D647" i="7"/>
  <c r="C647" i="7"/>
  <c r="AS646" i="7"/>
  <c r="AR646" i="7"/>
  <c r="AQ646" i="7"/>
  <c r="AO646" i="7"/>
  <c r="AN646" i="7"/>
  <c r="AL646" i="7"/>
  <c r="AG646" i="7"/>
  <c r="AE646" i="7"/>
  <c r="AH646" i="7" s="1"/>
  <c r="AC646" i="7"/>
  <c r="AB646" i="7"/>
  <c r="Y646" i="7"/>
  <c r="S646" i="7"/>
  <c r="V646" i="7" s="1"/>
  <c r="O646" i="7"/>
  <c r="N646" i="7"/>
  <c r="M646" i="7"/>
  <c r="L646" i="7"/>
  <c r="J646" i="7"/>
  <c r="F646" i="7"/>
  <c r="I646" i="7" s="1"/>
  <c r="E646" i="7"/>
  <c r="D646" i="7"/>
  <c r="C646" i="7"/>
  <c r="AS645" i="7"/>
  <c r="AR645" i="7"/>
  <c r="AQ645" i="7"/>
  <c r="AO645" i="7"/>
  <c r="AN645" i="7"/>
  <c r="AL645" i="7"/>
  <c r="AH645" i="7"/>
  <c r="AG645" i="7"/>
  <c r="AE645" i="7"/>
  <c r="AC645" i="7"/>
  <c r="AB645" i="7"/>
  <c r="Y645" i="7"/>
  <c r="V645" i="7"/>
  <c r="S645" i="7"/>
  <c r="O645" i="7"/>
  <c r="N645" i="7"/>
  <c r="M645" i="7"/>
  <c r="L645" i="7"/>
  <c r="J645" i="7"/>
  <c r="F645" i="7"/>
  <c r="G645" i="7" s="1"/>
  <c r="E645" i="7"/>
  <c r="D645" i="7"/>
  <c r="C645" i="7"/>
  <c r="AS644" i="7"/>
  <c r="AR644" i="7"/>
  <c r="AQ644" i="7"/>
  <c r="AO644" i="7"/>
  <c r="AN644" i="7"/>
  <c r="AL644" i="7"/>
  <c r="AH644" i="7"/>
  <c r="AG644" i="7"/>
  <c r="AE644" i="7"/>
  <c r="AC644" i="7"/>
  <c r="AB644" i="7"/>
  <c r="Y644" i="7"/>
  <c r="V644" i="7"/>
  <c r="S644" i="7"/>
  <c r="O644" i="7"/>
  <c r="N644" i="7"/>
  <c r="M644" i="7"/>
  <c r="L644" i="7"/>
  <c r="J644" i="7"/>
  <c r="F644" i="7"/>
  <c r="I644" i="7" s="1"/>
  <c r="E644" i="7"/>
  <c r="D644" i="7"/>
  <c r="C644" i="7"/>
  <c r="AS643" i="7"/>
  <c r="AR643" i="7"/>
  <c r="AQ643" i="7"/>
  <c r="AO643" i="7"/>
  <c r="AN643" i="7"/>
  <c r="AL643" i="7"/>
  <c r="AG643" i="7"/>
  <c r="AE643" i="7"/>
  <c r="AH643" i="7" s="1"/>
  <c r="AC643" i="7"/>
  <c r="AB643" i="7"/>
  <c r="Y643" i="7"/>
  <c r="S643" i="7"/>
  <c r="V643" i="7" s="1"/>
  <c r="O643" i="7"/>
  <c r="N643" i="7"/>
  <c r="M643" i="7"/>
  <c r="L643" i="7"/>
  <c r="J643" i="7"/>
  <c r="F643" i="7"/>
  <c r="I643" i="7" s="1"/>
  <c r="E643" i="7"/>
  <c r="D643" i="7"/>
  <c r="C643" i="7"/>
  <c r="AS642" i="7"/>
  <c r="AR642" i="7"/>
  <c r="AQ642" i="7"/>
  <c r="AO642" i="7"/>
  <c r="AN642" i="7"/>
  <c r="AL642" i="7"/>
  <c r="AG642" i="7"/>
  <c r="AE642" i="7"/>
  <c r="AH642" i="7" s="1"/>
  <c r="AC642" i="7"/>
  <c r="AB642" i="7"/>
  <c r="Y642" i="7"/>
  <c r="S642" i="7"/>
  <c r="V642" i="7" s="1"/>
  <c r="O642" i="7"/>
  <c r="N642" i="7"/>
  <c r="M642" i="7"/>
  <c r="L642" i="7"/>
  <c r="J642" i="7"/>
  <c r="F642" i="7"/>
  <c r="E642" i="7"/>
  <c r="D642" i="7"/>
  <c r="C642" i="7"/>
  <c r="AS641" i="7"/>
  <c r="AR641" i="7"/>
  <c r="AQ641" i="7"/>
  <c r="AO641" i="7"/>
  <c r="AN641" i="7"/>
  <c r="AL641" i="7"/>
  <c r="AG641" i="7"/>
  <c r="AE641" i="7"/>
  <c r="AH641" i="7" s="1"/>
  <c r="AC641" i="7"/>
  <c r="AB641" i="7"/>
  <c r="Y641" i="7"/>
  <c r="V641" i="7"/>
  <c r="S641" i="7"/>
  <c r="O641" i="7"/>
  <c r="N641" i="7"/>
  <c r="M641" i="7"/>
  <c r="L641" i="7"/>
  <c r="J641" i="7"/>
  <c r="F641" i="7"/>
  <c r="I641" i="7" s="1"/>
  <c r="E641" i="7"/>
  <c r="D641" i="7"/>
  <c r="C641" i="7"/>
  <c r="AS640" i="7"/>
  <c r="AR640" i="7"/>
  <c r="AQ640" i="7"/>
  <c r="AO640" i="7"/>
  <c r="AN640" i="7"/>
  <c r="AL640" i="7"/>
  <c r="AG640" i="7"/>
  <c r="AE640" i="7"/>
  <c r="AH640" i="7" s="1"/>
  <c r="AC640" i="7"/>
  <c r="AB640" i="7"/>
  <c r="Y640" i="7"/>
  <c r="S640" i="7"/>
  <c r="V640" i="7" s="1"/>
  <c r="O640" i="7"/>
  <c r="N640" i="7"/>
  <c r="M640" i="7"/>
  <c r="L640" i="7"/>
  <c r="J640" i="7"/>
  <c r="F640" i="7"/>
  <c r="I640" i="7" s="1"/>
  <c r="E640" i="7"/>
  <c r="D640" i="7"/>
  <c r="C640" i="7"/>
  <c r="AS639" i="7"/>
  <c r="AR639" i="7"/>
  <c r="AQ639" i="7"/>
  <c r="AO639" i="7"/>
  <c r="AN639" i="7"/>
  <c r="AL639" i="7"/>
  <c r="AH639" i="7"/>
  <c r="AG639" i="7"/>
  <c r="AE639" i="7"/>
  <c r="AC639" i="7"/>
  <c r="AB639" i="7"/>
  <c r="Y639" i="7"/>
  <c r="V639" i="7"/>
  <c r="S639" i="7"/>
  <c r="O639" i="7"/>
  <c r="N639" i="7"/>
  <c r="M639" i="7"/>
  <c r="L639" i="7"/>
  <c r="J639" i="7"/>
  <c r="F639" i="7"/>
  <c r="G639" i="7" s="1"/>
  <c r="E639" i="7"/>
  <c r="D639" i="7"/>
  <c r="C639" i="7"/>
  <c r="AS638" i="7"/>
  <c r="AR638" i="7"/>
  <c r="AQ638" i="7"/>
  <c r="AO638" i="7"/>
  <c r="AN638" i="7"/>
  <c r="AL638" i="7"/>
  <c r="AH638" i="7"/>
  <c r="AG638" i="7"/>
  <c r="AE638" i="7"/>
  <c r="AC638" i="7"/>
  <c r="AB638" i="7"/>
  <c r="Y638" i="7"/>
  <c r="V638" i="7"/>
  <c r="S638" i="7"/>
  <c r="O638" i="7"/>
  <c r="N638" i="7"/>
  <c r="M638" i="7"/>
  <c r="L638" i="7"/>
  <c r="J638" i="7"/>
  <c r="F638" i="7"/>
  <c r="I638" i="7" s="1"/>
  <c r="E638" i="7"/>
  <c r="D638" i="7"/>
  <c r="C638" i="7"/>
  <c r="AS637" i="7"/>
  <c r="AR637" i="7"/>
  <c r="AQ637" i="7"/>
  <c r="AO637" i="7"/>
  <c r="AN637" i="7"/>
  <c r="AL637" i="7"/>
  <c r="AG637" i="7"/>
  <c r="AE637" i="7"/>
  <c r="AH637" i="7" s="1"/>
  <c r="AC637" i="7"/>
  <c r="AB637" i="7"/>
  <c r="Y637" i="7"/>
  <c r="S637" i="7"/>
  <c r="V637" i="7" s="1"/>
  <c r="O637" i="7"/>
  <c r="N637" i="7"/>
  <c r="M637" i="7"/>
  <c r="L637" i="7"/>
  <c r="J637" i="7"/>
  <c r="F637" i="7"/>
  <c r="G637" i="7" s="1"/>
  <c r="E637" i="7"/>
  <c r="D637" i="7"/>
  <c r="C637" i="7"/>
  <c r="AS636" i="7"/>
  <c r="AR636" i="7"/>
  <c r="AQ636" i="7"/>
  <c r="AO636" i="7"/>
  <c r="AN636" i="7"/>
  <c r="AL636" i="7"/>
  <c r="AG636" i="7"/>
  <c r="AH636" i="7" s="1"/>
  <c r="AE636" i="7"/>
  <c r="AC636" i="7"/>
  <c r="AB636" i="7"/>
  <c r="Y636" i="7"/>
  <c r="S636" i="7"/>
  <c r="V636" i="7" s="1"/>
  <c r="O636" i="7"/>
  <c r="N636" i="7"/>
  <c r="M636" i="7"/>
  <c r="L636" i="7"/>
  <c r="J636" i="7"/>
  <c r="F636" i="7"/>
  <c r="G636" i="7" s="1"/>
  <c r="E636" i="7"/>
  <c r="D636" i="7"/>
  <c r="C636" i="7"/>
  <c r="AS635" i="7"/>
  <c r="AR635" i="7"/>
  <c r="AQ635" i="7"/>
  <c r="AO635" i="7"/>
  <c r="AN635" i="7"/>
  <c r="AL635" i="7"/>
  <c r="AH635" i="7"/>
  <c r="AG635" i="7"/>
  <c r="AE635" i="7"/>
  <c r="AC635" i="7"/>
  <c r="AB635" i="7"/>
  <c r="Y635" i="7"/>
  <c r="V635" i="7"/>
  <c r="S635" i="7"/>
  <c r="O635" i="7"/>
  <c r="N635" i="7"/>
  <c r="M635" i="7"/>
  <c r="L635" i="7"/>
  <c r="J635" i="7"/>
  <c r="F635" i="7"/>
  <c r="I635" i="7" s="1"/>
  <c r="E635" i="7"/>
  <c r="D635" i="7"/>
  <c r="C635" i="7"/>
  <c r="AS634" i="7"/>
  <c r="AR634" i="7"/>
  <c r="AQ634" i="7"/>
  <c r="AO634" i="7"/>
  <c r="AN634" i="7"/>
  <c r="AL634" i="7"/>
  <c r="AG634" i="7"/>
  <c r="AE634" i="7"/>
  <c r="AH634" i="7" s="1"/>
  <c r="AC634" i="7"/>
  <c r="AB634" i="7"/>
  <c r="Y634" i="7"/>
  <c r="S634" i="7"/>
  <c r="V634" i="7" s="1"/>
  <c r="O634" i="7"/>
  <c r="N634" i="7"/>
  <c r="M634" i="7"/>
  <c r="L634" i="7"/>
  <c r="J634" i="7"/>
  <c r="F634" i="7"/>
  <c r="I634" i="7" s="1"/>
  <c r="E634" i="7"/>
  <c r="D634" i="7"/>
  <c r="C634" i="7"/>
  <c r="AS633" i="7"/>
  <c r="AR633" i="7"/>
  <c r="AQ633" i="7"/>
  <c r="AO633" i="7"/>
  <c r="AN633" i="7"/>
  <c r="AL633" i="7"/>
  <c r="AH633" i="7"/>
  <c r="AG633" i="7"/>
  <c r="AE633" i="7"/>
  <c r="AC633" i="7"/>
  <c r="AB633" i="7"/>
  <c r="Y633" i="7"/>
  <c r="V633" i="7"/>
  <c r="S633" i="7"/>
  <c r="O633" i="7"/>
  <c r="N633" i="7"/>
  <c r="M633" i="7"/>
  <c r="L633" i="7"/>
  <c r="J633" i="7"/>
  <c r="F633" i="7"/>
  <c r="G633" i="7" s="1"/>
  <c r="E633" i="7"/>
  <c r="D633" i="7"/>
  <c r="C633" i="7"/>
  <c r="AS632" i="7"/>
  <c r="AR632" i="7"/>
  <c r="AQ632" i="7"/>
  <c r="AO632" i="7"/>
  <c r="AN632" i="7"/>
  <c r="AL632" i="7"/>
  <c r="AH632" i="7"/>
  <c r="AG632" i="7"/>
  <c r="AE632" i="7"/>
  <c r="AC632" i="7"/>
  <c r="AB632" i="7"/>
  <c r="Y632" i="7"/>
  <c r="V632" i="7"/>
  <c r="S632" i="7"/>
  <c r="O632" i="7"/>
  <c r="N632" i="7"/>
  <c r="M632" i="7"/>
  <c r="L632" i="7"/>
  <c r="J632" i="7"/>
  <c r="F632" i="7"/>
  <c r="I632" i="7" s="1"/>
  <c r="E632" i="7"/>
  <c r="D632" i="7"/>
  <c r="C632" i="7"/>
  <c r="AS631" i="7"/>
  <c r="AR631" i="7"/>
  <c r="AQ631" i="7"/>
  <c r="AO631" i="7"/>
  <c r="AN631" i="7"/>
  <c r="AL631" i="7"/>
  <c r="AG631" i="7"/>
  <c r="AE631" i="7"/>
  <c r="AH631" i="7" s="1"/>
  <c r="AC631" i="7"/>
  <c r="AB631" i="7"/>
  <c r="Y631" i="7"/>
  <c r="S631" i="7"/>
  <c r="V631" i="7" s="1"/>
  <c r="O631" i="7"/>
  <c r="N631" i="7"/>
  <c r="M631" i="7"/>
  <c r="L631" i="7"/>
  <c r="J631" i="7"/>
  <c r="F631" i="7"/>
  <c r="E631" i="7"/>
  <c r="D631" i="7"/>
  <c r="C631" i="7"/>
  <c r="AS630" i="7"/>
  <c r="AR630" i="7"/>
  <c r="AQ630" i="7"/>
  <c r="AO630" i="7"/>
  <c r="AN630" i="7"/>
  <c r="AL630" i="7"/>
  <c r="AG630" i="7"/>
  <c r="AE630" i="7"/>
  <c r="AH630" i="7" s="1"/>
  <c r="AC630" i="7"/>
  <c r="AB630" i="7"/>
  <c r="Y630" i="7"/>
  <c r="S630" i="7"/>
  <c r="V630" i="7" s="1"/>
  <c r="O630" i="7"/>
  <c r="N630" i="7"/>
  <c r="M630" i="7"/>
  <c r="L630" i="7"/>
  <c r="J630" i="7"/>
  <c r="F630" i="7"/>
  <c r="E630" i="7"/>
  <c r="D630" i="7"/>
  <c r="C630" i="7"/>
  <c r="AS629" i="7"/>
  <c r="AR629" i="7"/>
  <c r="AQ629" i="7"/>
  <c r="AO629" i="7"/>
  <c r="AN629" i="7"/>
  <c r="AL629" i="7"/>
  <c r="AG629" i="7"/>
  <c r="AE629" i="7"/>
  <c r="AH629" i="7" s="1"/>
  <c r="AC629" i="7"/>
  <c r="AB629" i="7"/>
  <c r="Y629" i="7"/>
  <c r="V629" i="7"/>
  <c r="S629" i="7"/>
  <c r="O629" i="7"/>
  <c r="N629" i="7"/>
  <c r="M629" i="7"/>
  <c r="L629" i="7"/>
  <c r="J629" i="7"/>
  <c r="F629" i="7"/>
  <c r="I629" i="7" s="1"/>
  <c r="E629" i="7"/>
  <c r="D629" i="7"/>
  <c r="C629" i="7"/>
  <c r="AS628" i="7"/>
  <c r="AR628" i="7"/>
  <c r="AQ628" i="7"/>
  <c r="AO628" i="7"/>
  <c r="AN628" i="7"/>
  <c r="AL628" i="7"/>
  <c r="AG628" i="7"/>
  <c r="AE628" i="7"/>
  <c r="AH628" i="7" s="1"/>
  <c r="AC628" i="7"/>
  <c r="AB628" i="7"/>
  <c r="Y628" i="7"/>
  <c r="S628" i="7"/>
  <c r="V628" i="7" s="1"/>
  <c r="O628" i="7"/>
  <c r="N628" i="7"/>
  <c r="M628" i="7"/>
  <c r="L628" i="7"/>
  <c r="J628" i="7"/>
  <c r="F628" i="7"/>
  <c r="I628" i="7" s="1"/>
  <c r="E628" i="7"/>
  <c r="D628" i="7"/>
  <c r="C628" i="7"/>
  <c r="AS627" i="7"/>
  <c r="AR627" i="7"/>
  <c r="AQ627" i="7"/>
  <c r="AO627" i="7"/>
  <c r="AN627" i="7"/>
  <c r="AL627" i="7"/>
  <c r="AH627" i="7"/>
  <c r="AG627" i="7"/>
  <c r="AE627" i="7"/>
  <c r="AC627" i="7"/>
  <c r="AB627" i="7"/>
  <c r="Y627" i="7"/>
  <c r="V627" i="7"/>
  <c r="S627" i="7"/>
  <c r="O627" i="7"/>
  <c r="N627" i="7"/>
  <c r="M627" i="7"/>
  <c r="L627" i="7"/>
  <c r="J627" i="7"/>
  <c r="F627" i="7"/>
  <c r="G627" i="7" s="1"/>
  <c r="E627" i="7"/>
  <c r="D627" i="7"/>
  <c r="C627" i="7"/>
  <c r="AS626" i="7"/>
  <c r="AR626" i="7"/>
  <c r="AQ626" i="7"/>
  <c r="AO626" i="7"/>
  <c r="AN626" i="7"/>
  <c r="AL626" i="7"/>
  <c r="AH626" i="7"/>
  <c r="AG626" i="7"/>
  <c r="AE626" i="7"/>
  <c r="AC626" i="7"/>
  <c r="AB626" i="7"/>
  <c r="Y626" i="7"/>
  <c r="V626" i="7"/>
  <c r="S626" i="7"/>
  <c r="O626" i="7"/>
  <c r="N626" i="7"/>
  <c r="M626" i="7"/>
  <c r="L626" i="7"/>
  <c r="J626" i="7"/>
  <c r="F626" i="7"/>
  <c r="I626" i="7" s="1"/>
  <c r="E626" i="7"/>
  <c r="D626" i="7"/>
  <c r="C626" i="7"/>
  <c r="AS625" i="7"/>
  <c r="AR625" i="7"/>
  <c r="AQ625" i="7"/>
  <c r="AO625" i="7"/>
  <c r="AN625" i="7"/>
  <c r="AL625" i="7"/>
  <c r="AG625" i="7"/>
  <c r="AE625" i="7"/>
  <c r="AH625" i="7" s="1"/>
  <c r="AC625" i="7"/>
  <c r="AB625" i="7"/>
  <c r="Y625" i="7"/>
  <c r="S625" i="7"/>
  <c r="V625" i="7" s="1"/>
  <c r="O625" i="7"/>
  <c r="N625" i="7"/>
  <c r="M625" i="7"/>
  <c r="L625" i="7"/>
  <c r="J625" i="7"/>
  <c r="F625" i="7"/>
  <c r="I625" i="7" s="1"/>
  <c r="E625" i="7"/>
  <c r="D625" i="7"/>
  <c r="C625" i="7"/>
  <c r="AS624" i="7"/>
  <c r="AR624" i="7"/>
  <c r="AQ624" i="7"/>
  <c r="AO624" i="7"/>
  <c r="AN624" i="7"/>
  <c r="AL624" i="7"/>
  <c r="AG624" i="7"/>
  <c r="AH624" i="7" s="1"/>
  <c r="AE624" i="7"/>
  <c r="AC624" i="7"/>
  <c r="AB624" i="7"/>
  <c r="Y624" i="7"/>
  <c r="S624" i="7"/>
  <c r="V624" i="7" s="1"/>
  <c r="O624" i="7"/>
  <c r="N624" i="7"/>
  <c r="M624" i="7"/>
  <c r="L624" i="7"/>
  <c r="J624" i="7"/>
  <c r="F624" i="7"/>
  <c r="G624" i="7" s="1"/>
  <c r="E624" i="7"/>
  <c r="D624" i="7"/>
  <c r="C624" i="7"/>
  <c r="AS623" i="7"/>
  <c r="AR623" i="7"/>
  <c r="AQ623" i="7"/>
  <c r="AO623" i="7"/>
  <c r="AN623" i="7"/>
  <c r="AL623" i="7"/>
  <c r="AH623" i="7"/>
  <c r="AG623" i="7"/>
  <c r="AE623" i="7"/>
  <c r="AC623" i="7"/>
  <c r="AB623" i="7"/>
  <c r="Y623" i="7"/>
  <c r="V623" i="7"/>
  <c r="S623" i="7"/>
  <c r="O623" i="7"/>
  <c r="N623" i="7"/>
  <c r="M623" i="7"/>
  <c r="L623" i="7"/>
  <c r="J623" i="7"/>
  <c r="F623" i="7"/>
  <c r="I623" i="7" s="1"/>
  <c r="E623" i="7"/>
  <c r="D623" i="7"/>
  <c r="C623" i="7"/>
  <c r="AS622" i="7"/>
  <c r="AR622" i="7"/>
  <c r="AQ622" i="7"/>
  <c r="AO622" i="7"/>
  <c r="AN622" i="7"/>
  <c r="AL622" i="7"/>
  <c r="AG622" i="7"/>
  <c r="AE622" i="7"/>
  <c r="AH622" i="7" s="1"/>
  <c r="AC622" i="7"/>
  <c r="AB622" i="7"/>
  <c r="Y622" i="7"/>
  <c r="S622" i="7"/>
  <c r="V622" i="7" s="1"/>
  <c r="O622" i="7"/>
  <c r="N622" i="7"/>
  <c r="M622" i="7"/>
  <c r="L622" i="7"/>
  <c r="J622" i="7"/>
  <c r="F622" i="7"/>
  <c r="G622" i="7" s="1"/>
  <c r="E622" i="7"/>
  <c r="D622" i="7"/>
  <c r="C622" i="7"/>
  <c r="AS621" i="7"/>
  <c r="AR621" i="7"/>
  <c r="AQ621" i="7"/>
  <c r="AO621" i="7"/>
  <c r="AN621" i="7"/>
  <c r="AL621" i="7"/>
  <c r="AH621" i="7"/>
  <c r="AG621" i="7"/>
  <c r="AE621" i="7"/>
  <c r="AC621" i="7"/>
  <c r="AB621" i="7"/>
  <c r="Y621" i="7"/>
  <c r="V621" i="7"/>
  <c r="S621" i="7"/>
  <c r="O621" i="7"/>
  <c r="N621" i="7"/>
  <c r="M621" i="7"/>
  <c r="L621" i="7"/>
  <c r="J621" i="7"/>
  <c r="F621" i="7"/>
  <c r="G621" i="7" s="1"/>
  <c r="E621" i="7"/>
  <c r="D621" i="7"/>
  <c r="C621" i="7"/>
  <c r="AS620" i="7"/>
  <c r="AR620" i="7"/>
  <c r="AQ620" i="7"/>
  <c r="AO620" i="7"/>
  <c r="AN620" i="7"/>
  <c r="AL620" i="7"/>
  <c r="AH620" i="7"/>
  <c r="AG620" i="7"/>
  <c r="AE620" i="7"/>
  <c r="AC620" i="7"/>
  <c r="AB620" i="7"/>
  <c r="Y620" i="7"/>
  <c r="V620" i="7"/>
  <c r="S620" i="7"/>
  <c r="O620" i="7"/>
  <c r="N620" i="7"/>
  <c r="M620" i="7"/>
  <c r="L620" i="7"/>
  <c r="J620" i="7"/>
  <c r="F620" i="7"/>
  <c r="I620" i="7" s="1"/>
  <c r="E620" i="7"/>
  <c r="D620" i="7"/>
  <c r="C620" i="7"/>
  <c r="AS619" i="7"/>
  <c r="AR619" i="7"/>
  <c r="AQ619" i="7"/>
  <c r="AO619" i="7"/>
  <c r="AN619" i="7"/>
  <c r="AL619" i="7"/>
  <c r="AG619" i="7"/>
  <c r="AE619" i="7"/>
  <c r="AH619" i="7" s="1"/>
  <c r="AC619" i="7"/>
  <c r="AB619" i="7"/>
  <c r="Y619" i="7"/>
  <c r="S619" i="7"/>
  <c r="V619" i="7" s="1"/>
  <c r="O619" i="7"/>
  <c r="N619" i="7"/>
  <c r="M619" i="7"/>
  <c r="L619" i="7"/>
  <c r="J619" i="7"/>
  <c r="F619" i="7"/>
  <c r="I619" i="7" s="1"/>
  <c r="E619" i="7"/>
  <c r="D619" i="7"/>
  <c r="C619" i="7"/>
  <c r="AS618" i="7"/>
  <c r="AR618" i="7"/>
  <c r="AQ618" i="7"/>
  <c r="AO618" i="7"/>
  <c r="AN618" i="7"/>
  <c r="AL618" i="7"/>
  <c r="AG618" i="7"/>
  <c r="AE618" i="7"/>
  <c r="AH618" i="7" s="1"/>
  <c r="AC618" i="7"/>
  <c r="AB618" i="7"/>
  <c r="Y618" i="7"/>
  <c r="S618" i="7"/>
  <c r="V618" i="7" s="1"/>
  <c r="O618" i="7"/>
  <c r="N618" i="7"/>
  <c r="M618" i="7"/>
  <c r="L618" i="7"/>
  <c r="J618" i="7"/>
  <c r="F618" i="7"/>
  <c r="E618" i="7"/>
  <c r="D618" i="7"/>
  <c r="C618" i="7"/>
  <c r="AS617" i="7"/>
  <c r="AR617" i="7"/>
  <c r="AQ617" i="7"/>
  <c r="AO617" i="7"/>
  <c r="AN617" i="7"/>
  <c r="AL617" i="7"/>
  <c r="AG617" i="7"/>
  <c r="AE617" i="7"/>
  <c r="AH617" i="7" s="1"/>
  <c r="AC617" i="7"/>
  <c r="AB617" i="7"/>
  <c r="Y617" i="7"/>
  <c r="V617" i="7"/>
  <c r="S617" i="7"/>
  <c r="O617" i="7"/>
  <c r="N617" i="7"/>
  <c r="M617" i="7"/>
  <c r="L617" i="7"/>
  <c r="J617" i="7"/>
  <c r="F617" i="7"/>
  <c r="I617" i="7" s="1"/>
  <c r="E617" i="7"/>
  <c r="D617" i="7"/>
  <c r="C617" i="7"/>
  <c r="AS616" i="7"/>
  <c r="AR616" i="7"/>
  <c r="AQ616" i="7"/>
  <c r="AO616" i="7"/>
  <c r="AN616" i="7"/>
  <c r="AL616" i="7"/>
  <c r="AG616" i="7"/>
  <c r="AE616" i="7"/>
  <c r="AC616" i="7"/>
  <c r="AB616" i="7"/>
  <c r="Y616" i="7"/>
  <c r="S616" i="7"/>
  <c r="V616" i="7" s="1"/>
  <c r="O616" i="7"/>
  <c r="N616" i="7"/>
  <c r="M616" i="7"/>
  <c r="L616" i="7"/>
  <c r="J616" i="7"/>
  <c r="F616" i="7"/>
  <c r="G616" i="7" s="1"/>
  <c r="E616" i="7"/>
  <c r="D616" i="7"/>
  <c r="C616" i="7"/>
  <c r="AS615" i="7"/>
  <c r="AR615" i="7"/>
  <c r="AQ615" i="7"/>
  <c r="AO615" i="7"/>
  <c r="AN615" i="7"/>
  <c r="AL615" i="7"/>
  <c r="AH615" i="7"/>
  <c r="AG615" i="7"/>
  <c r="AE615" i="7"/>
  <c r="AC615" i="7"/>
  <c r="AB615" i="7"/>
  <c r="Y615" i="7"/>
  <c r="V615" i="7"/>
  <c r="S615" i="7"/>
  <c r="O615" i="7"/>
  <c r="N615" i="7"/>
  <c r="M615" i="7"/>
  <c r="L615" i="7"/>
  <c r="J615" i="7"/>
  <c r="F615" i="7"/>
  <c r="G615" i="7" s="1"/>
  <c r="E615" i="7"/>
  <c r="D615" i="7"/>
  <c r="C615" i="7"/>
  <c r="AS614" i="7"/>
  <c r="AR614" i="7"/>
  <c r="AQ614" i="7"/>
  <c r="AO614" i="7"/>
  <c r="AN614" i="7"/>
  <c r="AL614" i="7"/>
  <c r="AH614" i="7"/>
  <c r="AG614" i="7"/>
  <c r="AE614" i="7"/>
  <c r="AC614" i="7"/>
  <c r="AB614" i="7"/>
  <c r="Y614" i="7"/>
  <c r="V614" i="7"/>
  <c r="S614" i="7"/>
  <c r="O614" i="7"/>
  <c r="N614" i="7"/>
  <c r="M614" i="7"/>
  <c r="L614" i="7"/>
  <c r="J614" i="7"/>
  <c r="F614" i="7"/>
  <c r="I614" i="7" s="1"/>
  <c r="E614" i="7"/>
  <c r="D614" i="7"/>
  <c r="C614" i="7"/>
  <c r="AS613" i="7"/>
  <c r="AR613" i="7"/>
  <c r="AQ613" i="7"/>
  <c r="AO613" i="7"/>
  <c r="AN613" i="7"/>
  <c r="AL613" i="7"/>
  <c r="AG613" i="7"/>
  <c r="AE613" i="7"/>
  <c r="AH613" i="7" s="1"/>
  <c r="AC613" i="7"/>
  <c r="AB613" i="7"/>
  <c r="Y613" i="7"/>
  <c r="S613" i="7"/>
  <c r="V613" i="7" s="1"/>
  <c r="O613" i="7"/>
  <c r="N613" i="7"/>
  <c r="M613" i="7"/>
  <c r="L613" i="7"/>
  <c r="J613" i="7"/>
  <c r="F613" i="7"/>
  <c r="I613" i="7" s="1"/>
  <c r="E613" i="7"/>
  <c r="D613" i="7"/>
  <c r="C613" i="7"/>
  <c r="AS612" i="7"/>
  <c r="AR612" i="7"/>
  <c r="AQ612" i="7"/>
  <c r="AO612" i="7"/>
  <c r="AL612" i="7"/>
  <c r="AG612" i="7"/>
  <c r="AH612" i="7" s="1"/>
  <c r="AN612" i="7" s="1"/>
  <c r="AE612" i="7"/>
  <c r="AC612" i="7"/>
  <c r="AB612" i="7"/>
  <c r="Y612" i="7"/>
  <c r="S612" i="7"/>
  <c r="V612" i="7" s="1"/>
  <c r="M612" i="7"/>
  <c r="J612" i="7" s="1"/>
  <c r="L612" i="7"/>
  <c r="F612" i="7"/>
  <c r="G612" i="7" s="1"/>
  <c r="N612" i="7" s="1"/>
  <c r="E612" i="7"/>
  <c r="D612" i="7"/>
  <c r="AS611" i="7"/>
  <c r="AR611" i="7"/>
  <c r="AQ611" i="7"/>
  <c r="AO611" i="7"/>
  <c r="AL611" i="7"/>
  <c r="AH611" i="7"/>
  <c r="AN611" i="7" s="1"/>
  <c r="AG611" i="7"/>
  <c r="AE611" i="7"/>
  <c r="AC611" i="7"/>
  <c r="AB611" i="7"/>
  <c r="Y611" i="7"/>
  <c r="V611" i="7"/>
  <c r="S611" i="7"/>
  <c r="M611" i="7"/>
  <c r="L611" i="7"/>
  <c r="J611" i="7"/>
  <c r="F611" i="7"/>
  <c r="I611" i="7" s="1"/>
  <c r="E611" i="7"/>
  <c r="D611" i="7"/>
  <c r="AS610" i="7"/>
  <c r="AR610" i="7"/>
  <c r="AQ610" i="7"/>
  <c r="AO610" i="7"/>
  <c r="AL610" i="7"/>
  <c r="AG610" i="7"/>
  <c r="AE610" i="7"/>
  <c r="AH610" i="7" s="1"/>
  <c r="AN610" i="7" s="1"/>
  <c r="AC610" i="7"/>
  <c r="AB610" i="7"/>
  <c r="Y610" i="7"/>
  <c r="S610" i="7"/>
  <c r="V610" i="7" s="1"/>
  <c r="M610" i="7"/>
  <c r="J610" i="7" s="1"/>
  <c r="L610" i="7"/>
  <c r="F610" i="7"/>
  <c r="I610" i="7" s="1"/>
  <c r="E610" i="7"/>
  <c r="D610" i="7"/>
  <c r="AS609" i="7"/>
  <c r="AR609" i="7"/>
  <c r="AQ609" i="7"/>
  <c r="AO609" i="7"/>
  <c r="AN609" i="7"/>
  <c r="AL609" i="7"/>
  <c r="AH609" i="7"/>
  <c r="AG609" i="7"/>
  <c r="AE609" i="7"/>
  <c r="AC609" i="7"/>
  <c r="AB609" i="7"/>
  <c r="Y609" i="7"/>
  <c r="V609" i="7"/>
  <c r="S609" i="7"/>
  <c r="M609" i="7"/>
  <c r="J609" i="7" s="1"/>
  <c r="L609" i="7"/>
  <c r="F609" i="7"/>
  <c r="G609" i="7" s="1"/>
  <c r="N609" i="7" s="1"/>
  <c r="E609" i="7"/>
  <c r="D609" i="7"/>
  <c r="AS608" i="7"/>
  <c r="AR608" i="7"/>
  <c r="AQ608" i="7"/>
  <c r="AO608" i="7"/>
  <c r="AL608" i="7"/>
  <c r="AH608" i="7"/>
  <c r="AN608" i="7" s="1"/>
  <c r="AG608" i="7"/>
  <c r="AE608" i="7"/>
  <c r="AC608" i="7"/>
  <c r="AB608" i="7"/>
  <c r="Y608" i="7"/>
  <c r="V608" i="7"/>
  <c r="S608" i="7"/>
  <c r="M608" i="7"/>
  <c r="L608" i="7"/>
  <c r="J608" i="7"/>
  <c r="F608" i="7"/>
  <c r="I608" i="7" s="1"/>
  <c r="E608" i="7"/>
  <c r="D608" i="7"/>
  <c r="AS607" i="7"/>
  <c r="AR607" i="7"/>
  <c r="AQ607" i="7"/>
  <c r="AO607" i="7"/>
  <c r="AL607" i="7"/>
  <c r="AG607" i="7"/>
  <c r="AE607" i="7"/>
  <c r="AH607" i="7" s="1"/>
  <c r="AN607" i="7" s="1"/>
  <c r="AC607" i="7"/>
  <c r="AB607" i="7"/>
  <c r="Y607" i="7"/>
  <c r="S607" i="7"/>
  <c r="V607" i="7" s="1"/>
  <c r="M607" i="7"/>
  <c r="J607" i="7" s="1"/>
  <c r="L607" i="7"/>
  <c r="F607" i="7"/>
  <c r="I607" i="7" s="1"/>
  <c r="E607" i="7"/>
  <c r="D607" i="7"/>
  <c r="AS606" i="7"/>
  <c r="AR606" i="7"/>
  <c r="AQ606" i="7"/>
  <c r="AO606" i="7"/>
  <c r="AL606" i="7"/>
  <c r="AG606" i="7"/>
  <c r="AH606" i="7" s="1"/>
  <c r="AN606" i="7" s="1"/>
  <c r="AE606" i="7"/>
  <c r="AC606" i="7"/>
  <c r="AB606" i="7"/>
  <c r="Y606" i="7"/>
  <c r="S606" i="7"/>
  <c r="V606" i="7" s="1"/>
  <c r="M606" i="7"/>
  <c r="J606" i="7" s="1"/>
  <c r="L606" i="7"/>
  <c r="F606" i="7"/>
  <c r="E606" i="7"/>
  <c r="D606" i="7"/>
  <c r="AS605" i="7"/>
  <c r="AR605" i="7"/>
  <c r="AQ605" i="7"/>
  <c r="AO605" i="7"/>
  <c r="AL605" i="7"/>
  <c r="AG605" i="7"/>
  <c r="AE605" i="7"/>
  <c r="AH605" i="7" s="1"/>
  <c r="AN605" i="7" s="1"/>
  <c r="AC605" i="7"/>
  <c r="AB605" i="7"/>
  <c r="Y605" i="7"/>
  <c r="V605" i="7"/>
  <c r="S605" i="7"/>
  <c r="M605" i="7"/>
  <c r="L605" i="7"/>
  <c r="J605" i="7"/>
  <c r="F605" i="7"/>
  <c r="I605" i="7" s="1"/>
  <c r="E605" i="7"/>
  <c r="D605" i="7"/>
  <c r="AS604" i="7"/>
  <c r="AR604" i="7"/>
  <c r="AQ604" i="7"/>
  <c r="AO604" i="7"/>
  <c r="AL604" i="7"/>
  <c r="AG604" i="7"/>
  <c r="AE604" i="7"/>
  <c r="AC604" i="7"/>
  <c r="AB604" i="7"/>
  <c r="Y604" i="7"/>
  <c r="S604" i="7"/>
  <c r="V604" i="7" s="1"/>
  <c r="M604" i="7"/>
  <c r="J604" i="7" s="1"/>
  <c r="L604" i="7"/>
  <c r="F604" i="7"/>
  <c r="I604" i="7" s="1"/>
  <c r="E604" i="7"/>
  <c r="D604" i="7"/>
  <c r="AS603" i="7"/>
  <c r="AR603" i="7"/>
  <c r="AQ603" i="7"/>
  <c r="AO603" i="7"/>
  <c r="AL603" i="7"/>
  <c r="AH603" i="7"/>
  <c r="AN603" i="7" s="1"/>
  <c r="AG603" i="7"/>
  <c r="AE603" i="7"/>
  <c r="AC603" i="7"/>
  <c r="AB603" i="7"/>
  <c r="Y603" i="7"/>
  <c r="V603" i="7"/>
  <c r="S603" i="7"/>
  <c r="M603" i="7"/>
  <c r="L603" i="7"/>
  <c r="J603" i="7"/>
  <c r="F603" i="7"/>
  <c r="I603" i="7" s="1"/>
  <c r="E603" i="7"/>
  <c r="D603" i="7"/>
  <c r="AS602" i="7"/>
  <c r="AR602" i="7"/>
  <c r="AQ602" i="7"/>
  <c r="AO602" i="7"/>
  <c r="AL602" i="7"/>
  <c r="AH602" i="7"/>
  <c r="AN602" i="7" s="1"/>
  <c r="AG602" i="7"/>
  <c r="AE602" i="7"/>
  <c r="AC602" i="7"/>
  <c r="AB602" i="7"/>
  <c r="Y602" i="7"/>
  <c r="V602" i="7"/>
  <c r="S602" i="7"/>
  <c r="M602" i="7"/>
  <c r="L602" i="7"/>
  <c r="J602" i="7"/>
  <c r="F602" i="7"/>
  <c r="I602" i="7" s="1"/>
  <c r="E602" i="7"/>
  <c r="D602" i="7"/>
  <c r="AS601" i="7"/>
  <c r="AR601" i="7"/>
  <c r="AQ601" i="7"/>
  <c r="AO601" i="7"/>
  <c r="AN601" i="7"/>
  <c r="AL601" i="7"/>
  <c r="AG601" i="7"/>
  <c r="AE601" i="7"/>
  <c r="AH601" i="7" s="1"/>
  <c r="AC601" i="7"/>
  <c r="AB601" i="7"/>
  <c r="Y601" i="7"/>
  <c r="S601" i="7"/>
  <c r="V601" i="7" s="1"/>
  <c r="M601" i="7"/>
  <c r="J601" i="7" s="1"/>
  <c r="L601" i="7"/>
  <c r="F601" i="7"/>
  <c r="I601" i="7" s="1"/>
  <c r="E601" i="7"/>
  <c r="D601" i="7"/>
  <c r="AS600" i="7"/>
  <c r="AR600" i="7"/>
  <c r="AQ600" i="7"/>
  <c r="AO600" i="7"/>
  <c r="AL600" i="7"/>
  <c r="AG600" i="7"/>
  <c r="AH600" i="7" s="1"/>
  <c r="AN600" i="7" s="1"/>
  <c r="AE600" i="7"/>
  <c r="AC600" i="7"/>
  <c r="AB600" i="7"/>
  <c r="Y600" i="7"/>
  <c r="S600" i="7"/>
  <c r="V600" i="7" s="1"/>
  <c r="M600" i="7"/>
  <c r="J600" i="7" s="1"/>
  <c r="L600" i="7"/>
  <c r="F600" i="7"/>
  <c r="G600" i="7" s="1"/>
  <c r="N600" i="7" s="1"/>
  <c r="E600" i="7"/>
  <c r="D600" i="7"/>
  <c r="AS599" i="7"/>
  <c r="AR599" i="7"/>
  <c r="AQ599" i="7"/>
  <c r="AO599" i="7"/>
  <c r="AL599" i="7"/>
  <c r="AH599" i="7"/>
  <c r="AN599" i="7" s="1"/>
  <c r="AG599" i="7"/>
  <c r="AE599" i="7"/>
  <c r="AC599" i="7"/>
  <c r="AB599" i="7"/>
  <c r="Y599" i="7"/>
  <c r="V599" i="7"/>
  <c r="S599" i="7"/>
  <c r="M599" i="7"/>
  <c r="L599" i="7"/>
  <c r="J599" i="7"/>
  <c r="F599" i="7"/>
  <c r="I599" i="7" s="1"/>
  <c r="E599" i="7"/>
  <c r="D599" i="7"/>
  <c r="AS598" i="7"/>
  <c r="AR598" i="7"/>
  <c r="AQ598" i="7"/>
  <c r="AO598" i="7"/>
  <c r="AL598" i="7"/>
  <c r="AG598" i="7"/>
  <c r="AE598" i="7"/>
  <c r="AH598" i="7" s="1"/>
  <c r="AN598" i="7" s="1"/>
  <c r="AC598" i="7"/>
  <c r="AB598" i="7"/>
  <c r="Y598" i="7"/>
  <c r="S598" i="7"/>
  <c r="V598" i="7" s="1"/>
  <c r="M598" i="7"/>
  <c r="J598" i="7" s="1"/>
  <c r="L598" i="7"/>
  <c r="F598" i="7"/>
  <c r="I598" i="7" s="1"/>
  <c r="E598" i="7"/>
  <c r="D598" i="7"/>
  <c r="AS597" i="7"/>
  <c r="AR597" i="7"/>
  <c r="AQ597" i="7"/>
  <c r="AO597" i="7"/>
  <c r="AN597" i="7"/>
  <c r="AL597" i="7"/>
  <c r="AH597" i="7"/>
  <c r="AG597" i="7"/>
  <c r="AE597" i="7"/>
  <c r="AC597" i="7"/>
  <c r="AB597" i="7"/>
  <c r="Y597" i="7"/>
  <c r="V597" i="7"/>
  <c r="S597" i="7"/>
  <c r="M597" i="7"/>
  <c r="J597" i="7" s="1"/>
  <c r="L597" i="7"/>
  <c r="F597" i="7"/>
  <c r="G597" i="7" s="1"/>
  <c r="N597" i="7" s="1"/>
  <c r="E597" i="7"/>
  <c r="D597" i="7"/>
  <c r="AS596" i="7"/>
  <c r="AR596" i="7"/>
  <c r="AQ596" i="7"/>
  <c r="AO596" i="7"/>
  <c r="AL596" i="7"/>
  <c r="AH596" i="7"/>
  <c r="AN596" i="7" s="1"/>
  <c r="AG596" i="7"/>
  <c r="AE596" i="7"/>
  <c r="AC596" i="7"/>
  <c r="AB596" i="7"/>
  <c r="Y596" i="7"/>
  <c r="V596" i="7"/>
  <c r="S596" i="7"/>
  <c r="M596" i="7"/>
  <c r="L596" i="7"/>
  <c r="J596" i="7"/>
  <c r="F596" i="7"/>
  <c r="I596" i="7" s="1"/>
  <c r="E596" i="7"/>
  <c r="D596" i="7"/>
  <c r="AS595" i="7"/>
  <c r="AR595" i="7"/>
  <c r="AQ595" i="7"/>
  <c r="AO595" i="7"/>
  <c r="AL595" i="7"/>
  <c r="AG595" i="7"/>
  <c r="AE595" i="7"/>
  <c r="AH595" i="7" s="1"/>
  <c r="AN595" i="7" s="1"/>
  <c r="AC595" i="7"/>
  <c r="AB595" i="7"/>
  <c r="Y595" i="7"/>
  <c r="V595" i="7"/>
  <c r="S595" i="7"/>
  <c r="M595" i="7"/>
  <c r="J595" i="7" s="1"/>
  <c r="L595" i="7"/>
  <c r="F595" i="7"/>
  <c r="I595" i="7" s="1"/>
  <c r="E595" i="7"/>
  <c r="D595" i="7"/>
  <c r="AS594" i="7"/>
  <c r="AR594" i="7"/>
  <c r="AQ594" i="7"/>
  <c r="AO594" i="7"/>
  <c r="AL594" i="7"/>
  <c r="AG594" i="7"/>
  <c r="AH594" i="7" s="1"/>
  <c r="AN594" i="7" s="1"/>
  <c r="AE594" i="7"/>
  <c r="AC594" i="7"/>
  <c r="AB594" i="7"/>
  <c r="Y594" i="7"/>
  <c r="S594" i="7"/>
  <c r="V594" i="7" s="1"/>
  <c r="M594" i="7"/>
  <c r="J594" i="7" s="1"/>
  <c r="L594" i="7"/>
  <c r="F594" i="7"/>
  <c r="E594" i="7"/>
  <c r="D594" i="7"/>
  <c r="AS593" i="7"/>
  <c r="AR593" i="7"/>
  <c r="AQ593" i="7"/>
  <c r="AO593" i="7"/>
  <c r="AL593" i="7"/>
  <c r="AG593" i="7"/>
  <c r="AE593" i="7"/>
  <c r="AH593" i="7" s="1"/>
  <c r="AN593" i="7" s="1"/>
  <c r="AC593" i="7"/>
  <c r="AB593" i="7"/>
  <c r="Y593" i="7"/>
  <c r="V593" i="7"/>
  <c r="S593" i="7"/>
  <c r="M593" i="7"/>
  <c r="L593" i="7"/>
  <c r="J593" i="7"/>
  <c r="F593" i="7"/>
  <c r="I593" i="7" s="1"/>
  <c r="E593" i="7"/>
  <c r="D593" i="7"/>
  <c r="AS592" i="7"/>
  <c r="AR592" i="7"/>
  <c r="AQ592" i="7"/>
  <c r="AO592" i="7"/>
  <c r="AL592" i="7"/>
  <c r="AG592" i="7"/>
  <c r="AE592" i="7"/>
  <c r="AH592" i="7" s="1"/>
  <c r="AN592" i="7" s="1"/>
  <c r="AC592" i="7"/>
  <c r="AB592" i="7"/>
  <c r="Y592" i="7"/>
  <c r="S592" i="7"/>
  <c r="V592" i="7" s="1"/>
  <c r="M592" i="7"/>
  <c r="J592" i="7" s="1"/>
  <c r="L592" i="7"/>
  <c r="F592" i="7"/>
  <c r="I592" i="7" s="1"/>
  <c r="E592" i="7"/>
  <c r="D592" i="7"/>
  <c r="AS591" i="7"/>
  <c r="AR591" i="7"/>
  <c r="AQ591" i="7"/>
  <c r="AO591" i="7"/>
  <c r="AL591" i="7"/>
  <c r="AH591" i="7"/>
  <c r="AN591" i="7" s="1"/>
  <c r="AG591" i="7"/>
  <c r="AE591" i="7"/>
  <c r="AC591" i="7"/>
  <c r="AB591" i="7"/>
  <c r="Y591" i="7"/>
  <c r="S591" i="7"/>
  <c r="V591" i="7" s="1"/>
  <c r="M591" i="7"/>
  <c r="L591" i="7"/>
  <c r="J591" i="7"/>
  <c r="F591" i="7"/>
  <c r="G591" i="7" s="1"/>
  <c r="N591" i="7" s="1"/>
  <c r="E591" i="7"/>
  <c r="D591" i="7"/>
  <c r="AS590" i="7"/>
  <c r="AR590" i="7"/>
  <c r="AQ590" i="7"/>
  <c r="AO590" i="7"/>
  <c r="AL590" i="7"/>
  <c r="AH590" i="7"/>
  <c r="AN590" i="7" s="1"/>
  <c r="AG590" i="7"/>
  <c r="AE590" i="7"/>
  <c r="AC590" i="7"/>
  <c r="AB590" i="7"/>
  <c r="Y590" i="7"/>
  <c r="V590" i="7"/>
  <c r="S590" i="7"/>
  <c r="M590" i="7"/>
  <c r="L590" i="7"/>
  <c r="J590" i="7"/>
  <c r="F590" i="7"/>
  <c r="I590" i="7" s="1"/>
  <c r="E590" i="7"/>
  <c r="D590" i="7"/>
  <c r="AS589" i="7"/>
  <c r="AR589" i="7"/>
  <c r="AQ589" i="7"/>
  <c r="AO589" i="7"/>
  <c r="AL589" i="7"/>
  <c r="AG589" i="7"/>
  <c r="AE589" i="7"/>
  <c r="AH589" i="7" s="1"/>
  <c r="AN589" i="7" s="1"/>
  <c r="AC589" i="7"/>
  <c r="AB589" i="7"/>
  <c r="Y589" i="7"/>
  <c r="S589" i="7"/>
  <c r="V589" i="7" s="1"/>
  <c r="M589" i="7"/>
  <c r="J589" i="7" s="1"/>
  <c r="L589" i="7"/>
  <c r="F589" i="7"/>
  <c r="E589" i="7"/>
  <c r="D589" i="7"/>
  <c r="AS588" i="7"/>
  <c r="AR588" i="7"/>
  <c r="AQ588" i="7"/>
  <c r="AO588" i="7"/>
  <c r="AL588" i="7"/>
  <c r="AG588" i="7"/>
  <c r="AH588" i="7" s="1"/>
  <c r="AN588" i="7" s="1"/>
  <c r="AE588" i="7"/>
  <c r="AC588" i="7"/>
  <c r="AB588" i="7"/>
  <c r="Y588" i="7"/>
  <c r="S588" i="7"/>
  <c r="V588" i="7" s="1"/>
  <c r="M588" i="7"/>
  <c r="J588" i="7" s="1"/>
  <c r="L588" i="7"/>
  <c r="F588" i="7"/>
  <c r="G588" i="7" s="1"/>
  <c r="N588" i="7" s="1"/>
  <c r="E588" i="7"/>
  <c r="D588" i="7"/>
  <c r="AS587" i="7"/>
  <c r="AR587" i="7"/>
  <c r="AQ587" i="7"/>
  <c r="AO587" i="7"/>
  <c r="AL587" i="7"/>
  <c r="AH587" i="7"/>
  <c r="AN587" i="7" s="1"/>
  <c r="AG587" i="7"/>
  <c r="AE587" i="7"/>
  <c r="AC587" i="7"/>
  <c r="AB587" i="7"/>
  <c r="Y587" i="7"/>
  <c r="V587" i="7"/>
  <c r="S587" i="7"/>
  <c r="M587" i="7"/>
  <c r="L587" i="7"/>
  <c r="J587" i="7"/>
  <c r="F587" i="7"/>
  <c r="I587" i="7" s="1"/>
  <c r="E587" i="7"/>
  <c r="D587" i="7"/>
  <c r="AS586" i="7"/>
  <c r="AR586" i="7"/>
  <c r="AQ586" i="7"/>
  <c r="AO586" i="7"/>
  <c r="AL586" i="7"/>
  <c r="AG586" i="7"/>
  <c r="AE586" i="7"/>
  <c r="AH586" i="7" s="1"/>
  <c r="AN586" i="7" s="1"/>
  <c r="AC586" i="7"/>
  <c r="AB586" i="7"/>
  <c r="Y586" i="7"/>
  <c r="S586" i="7"/>
  <c r="V586" i="7" s="1"/>
  <c r="M586" i="7"/>
  <c r="J586" i="7" s="1"/>
  <c r="L586" i="7"/>
  <c r="F586" i="7"/>
  <c r="I586" i="7" s="1"/>
  <c r="E586" i="7"/>
  <c r="D586" i="7"/>
  <c r="AS585" i="7"/>
  <c r="AR585" i="7"/>
  <c r="AQ585" i="7"/>
  <c r="AO585" i="7"/>
  <c r="AL585" i="7"/>
  <c r="AG585" i="7"/>
  <c r="AH585" i="7" s="1"/>
  <c r="AN585" i="7" s="1"/>
  <c r="AE585" i="7"/>
  <c r="AC585" i="7"/>
  <c r="AB585" i="7"/>
  <c r="Y585" i="7"/>
  <c r="V585" i="7"/>
  <c r="S585" i="7"/>
  <c r="M585" i="7"/>
  <c r="J585" i="7" s="1"/>
  <c r="L585" i="7"/>
  <c r="F585" i="7"/>
  <c r="G585" i="7" s="1"/>
  <c r="N585" i="7" s="1"/>
  <c r="E585" i="7"/>
  <c r="D585" i="7"/>
  <c r="AS584" i="7"/>
  <c r="AR584" i="7"/>
  <c r="AQ584" i="7"/>
  <c r="AO584" i="7"/>
  <c r="AL584" i="7"/>
  <c r="AH584" i="7"/>
  <c r="AN584" i="7" s="1"/>
  <c r="AG584" i="7"/>
  <c r="AE584" i="7"/>
  <c r="AC584" i="7"/>
  <c r="AB584" i="7"/>
  <c r="Y584" i="7"/>
  <c r="V584" i="7"/>
  <c r="S584" i="7"/>
  <c r="M584" i="7"/>
  <c r="L584" i="7"/>
  <c r="J584" i="7"/>
  <c r="F584" i="7"/>
  <c r="I584" i="7" s="1"/>
  <c r="E584" i="7"/>
  <c r="D584" i="7"/>
  <c r="AS583" i="7"/>
  <c r="AR583" i="7"/>
  <c r="AQ583" i="7"/>
  <c r="AO583" i="7"/>
  <c r="AL583" i="7"/>
  <c r="AG583" i="7"/>
  <c r="AE583" i="7"/>
  <c r="AH583" i="7" s="1"/>
  <c r="AN583" i="7" s="1"/>
  <c r="AC583" i="7"/>
  <c r="AB583" i="7"/>
  <c r="Y583" i="7"/>
  <c r="S583" i="7"/>
  <c r="V583" i="7" s="1"/>
  <c r="M583" i="7"/>
  <c r="J583" i="7" s="1"/>
  <c r="L583" i="7"/>
  <c r="F583" i="7"/>
  <c r="I583" i="7" s="1"/>
  <c r="E583" i="7"/>
  <c r="D583" i="7"/>
  <c r="AS582" i="7"/>
  <c r="AR582" i="7"/>
  <c r="AQ582" i="7"/>
  <c r="AO582" i="7"/>
  <c r="AL582" i="7"/>
  <c r="AG582" i="7"/>
  <c r="AH582" i="7" s="1"/>
  <c r="AN582" i="7" s="1"/>
  <c r="AE582" i="7"/>
  <c r="AC582" i="7"/>
  <c r="AB582" i="7"/>
  <c r="Y582" i="7"/>
  <c r="S582" i="7"/>
  <c r="V582" i="7" s="1"/>
  <c r="M582" i="7"/>
  <c r="J582" i="7" s="1"/>
  <c r="L582" i="7"/>
  <c r="F582" i="7"/>
  <c r="E582" i="7"/>
  <c r="D582" i="7"/>
  <c r="AS581" i="7"/>
  <c r="AR581" i="7"/>
  <c r="AQ581" i="7"/>
  <c r="AO581" i="7"/>
  <c r="AL581" i="7"/>
  <c r="AG581" i="7"/>
  <c r="AE581" i="7"/>
  <c r="AH581" i="7" s="1"/>
  <c r="AN581" i="7" s="1"/>
  <c r="AC581" i="7"/>
  <c r="AB581" i="7"/>
  <c r="Y581" i="7"/>
  <c r="V581" i="7"/>
  <c r="S581" i="7"/>
  <c r="M581" i="7"/>
  <c r="L581" i="7"/>
  <c r="J581" i="7"/>
  <c r="F581" i="7"/>
  <c r="I581" i="7" s="1"/>
  <c r="E581" i="7"/>
  <c r="D581" i="7"/>
  <c r="AS580" i="7"/>
  <c r="AR580" i="7"/>
  <c r="AQ580" i="7"/>
  <c r="AO580" i="7"/>
  <c r="AL580" i="7"/>
  <c r="AG580" i="7"/>
  <c r="AE580" i="7"/>
  <c r="AH580" i="7" s="1"/>
  <c r="AN580" i="7" s="1"/>
  <c r="AC580" i="7"/>
  <c r="AB580" i="7"/>
  <c r="Y580" i="7"/>
  <c r="S580" i="7"/>
  <c r="V580" i="7" s="1"/>
  <c r="M580" i="7"/>
  <c r="J580" i="7" s="1"/>
  <c r="L580" i="7"/>
  <c r="F580" i="7"/>
  <c r="I580" i="7" s="1"/>
  <c r="E580" i="7"/>
  <c r="D580" i="7"/>
  <c r="AS579" i="7"/>
  <c r="AR579" i="7"/>
  <c r="AQ579" i="7"/>
  <c r="AO579" i="7"/>
  <c r="AL579" i="7"/>
  <c r="AH579" i="7"/>
  <c r="AN579" i="7" s="1"/>
  <c r="AG579" i="7"/>
  <c r="AE579" i="7"/>
  <c r="AC579" i="7"/>
  <c r="AB579" i="7"/>
  <c r="Y579" i="7"/>
  <c r="S579" i="7"/>
  <c r="V579" i="7" s="1"/>
  <c r="M579" i="7"/>
  <c r="L579" i="7"/>
  <c r="J579" i="7"/>
  <c r="F579" i="7"/>
  <c r="G579" i="7" s="1"/>
  <c r="N579" i="7" s="1"/>
  <c r="E579" i="7"/>
  <c r="D579" i="7"/>
  <c r="AS578" i="7"/>
  <c r="AR578" i="7"/>
  <c r="AQ578" i="7"/>
  <c r="AO578" i="7"/>
  <c r="AL578" i="7"/>
  <c r="AH578" i="7"/>
  <c r="AN578" i="7" s="1"/>
  <c r="AG578" i="7"/>
  <c r="AE578" i="7"/>
  <c r="AC578" i="7"/>
  <c r="AB578" i="7"/>
  <c r="Y578" i="7"/>
  <c r="V578" i="7"/>
  <c r="S578" i="7"/>
  <c r="M578" i="7"/>
  <c r="L578" i="7"/>
  <c r="J578" i="7"/>
  <c r="F578" i="7"/>
  <c r="E578" i="7"/>
  <c r="D578" i="7"/>
  <c r="AS577" i="7"/>
  <c r="AR577" i="7"/>
  <c r="AQ577" i="7"/>
  <c r="AO577" i="7"/>
  <c r="AL577" i="7"/>
  <c r="AG577" i="7"/>
  <c r="AE577" i="7"/>
  <c r="AH577" i="7" s="1"/>
  <c r="AN577" i="7" s="1"/>
  <c r="AC577" i="7"/>
  <c r="AB577" i="7"/>
  <c r="Y577" i="7"/>
  <c r="S577" i="7"/>
  <c r="V577" i="7" s="1"/>
  <c r="M577" i="7"/>
  <c r="J577" i="7" s="1"/>
  <c r="L577" i="7"/>
  <c r="F577" i="7"/>
  <c r="I577" i="7" s="1"/>
  <c r="E577" i="7"/>
  <c r="D577" i="7"/>
  <c r="AS576" i="7"/>
  <c r="AR576" i="7"/>
  <c r="AQ576" i="7"/>
  <c r="AO576" i="7"/>
  <c r="AN576" i="7"/>
  <c r="AL576" i="7"/>
  <c r="AG576" i="7"/>
  <c r="AH576" i="7" s="1"/>
  <c r="AE576" i="7"/>
  <c r="AC576" i="7"/>
  <c r="AB576" i="7"/>
  <c r="Y576" i="7"/>
  <c r="S576" i="7"/>
  <c r="V576" i="7" s="1"/>
  <c r="M576" i="7"/>
  <c r="J576" i="7" s="1"/>
  <c r="L576" i="7"/>
  <c r="F576" i="7"/>
  <c r="G576" i="7" s="1"/>
  <c r="N576" i="7" s="1"/>
  <c r="E576" i="7"/>
  <c r="D576" i="7"/>
  <c r="AS575" i="7"/>
  <c r="AR575" i="7"/>
  <c r="AQ575" i="7"/>
  <c r="AO575" i="7"/>
  <c r="AL575" i="7"/>
  <c r="AH575" i="7"/>
  <c r="AN575" i="7" s="1"/>
  <c r="AG575" i="7"/>
  <c r="AE575" i="7"/>
  <c r="AC575" i="7"/>
  <c r="AB575" i="7"/>
  <c r="Y575" i="7"/>
  <c r="V575" i="7"/>
  <c r="S575" i="7"/>
  <c r="M575" i="7"/>
  <c r="L575" i="7"/>
  <c r="J575" i="7"/>
  <c r="F575" i="7"/>
  <c r="I575" i="7" s="1"/>
  <c r="E575" i="7"/>
  <c r="D575" i="7"/>
  <c r="AS574" i="7"/>
  <c r="AR574" i="7"/>
  <c r="AQ574" i="7"/>
  <c r="AO574" i="7"/>
  <c r="AL574" i="7"/>
  <c r="AG574" i="7"/>
  <c r="AE574" i="7"/>
  <c r="AH574" i="7" s="1"/>
  <c r="AN574" i="7" s="1"/>
  <c r="AC574" i="7"/>
  <c r="AB574" i="7"/>
  <c r="Y574" i="7"/>
  <c r="S574" i="7"/>
  <c r="V574" i="7" s="1"/>
  <c r="M574" i="7"/>
  <c r="J574" i="7" s="1"/>
  <c r="L574" i="7"/>
  <c r="F574" i="7"/>
  <c r="I574" i="7" s="1"/>
  <c r="E574" i="7"/>
  <c r="D574" i="7"/>
  <c r="AS573" i="7"/>
  <c r="AR573" i="7"/>
  <c r="AQ573" i="7"/>
  <c r="AO573" i="7"/>
  <c r="AL573" i="7"/>
  <c r="AG573" i="7"/>
  <c r="AH573" i="7" s="1"/>
  <c r="AN573" i="7" s="1"/>
  <c r="AE573" i="7"/>
  <c r="AC573" i="7"/>
  <c r="AB573" i="7"/>
  <c r="Y573" i="7"/>
  <c r="S573" i="7"/>
  <c r="V573" i="7" s="1"/>
  <c r="M573" i="7"/>
  <c r="L573" i="7"/>
  <c r="J573" i="7"/>
  <c r="F573" i="7"/>
  <c r="G573" i="7" s="1"/>
  <c r="N573" i="7" s="1"/>
  <c r="E573" i="7"/>
  <c r="D573" i="7"/>
  <c r="AS572" i="7"/>
  <c r="AR572" i="7"/>
  <c r="AQ572" i="7"/>
  <c r="AO572" i="7"/>
  <c r="AL572" i="7"/>
  <c r="AG572" i="7"/>
  <c r="AE572" i="7"/>
  <c r="AH572" i="7" s="1"/>
  <c r="AN572" i="7" s="1"/>
  <c r="AC572" i="7"/>
  <c r="AB572" i="7"/>
  <c r="Y572" i="7"/>
  <c r="V572" i="7"/>
  <c r="S572" i="7"/>
  <c r="M572" i="7"/>
  <c r="L572" i="7"/>
  <c r="J572" i="7"/>
  <c r="F572" i="7"/>
  <c r="I572" i="7" s="1"/>
  <c r="E572" i="7"/>
  <c r="D572" i="7"/>
  <c r="AS571" i="7"/>
  <c r="AR571" i="7"/>
  <c r="AQ571" i="7"/>
  <c r="AO571" i="7"/>
  <c r="AL571" i="7"/>
  <c r="AG571" i="7"/>
  <c r="AE571" i="7"/>
  <c r="AC571" i="7"/>
  <c r="AB571" i="7"/>
  <c r="Y571" i="7"/>
  <c r="S571" i="7"/>
  <c r="V571" i="7" s="1"/>
  <c r="M571" i="7"/>
  <c r="J571" i="7" s="1"/>
  <c r="L571" i="7"/>
  <c r="F571" i="7"/>
  <c r="G571" i="7" s="1"/>
  <c r="N571" i="7" s="1"/>
  <c r="E571" i="7"/>
  <c r="D571" i="7"/>
  <c r="AS570" i="7"/>
  <c r="AR570" i="7"/>
  <c r="AQ570" i="7"/>
  <c r="AO570" i="7"/>
  <c r="AN570" i="7"/>
  <c r="AL570" i="7"/>
  <c r="AH570" i="7"/>
  <c r="AG570" i="7"/>
  <c r="AE570" i="7"/>
  <c r="AC570" i="7"/>
  <c r="AB570" i="7"/>
  <c r="Y570" i="7"/>
  <c r="V570" i="7"/>
  <c r="S570" i="7"/>
  <c r="M570" i="7"/>
  <c r="J570" i="7" s="1"/>
  <c r="L570" i="7"/>
  <c r="F570" i="7"/>
  <c r="G570" i="7" s="1"/>
  <c r="N570" i="7" s="1"/>
  <c r="E570" i="7"/>
  <c r="D570" i="7"/>
  <c r="AS569" i="7"/>
  <c r="AR569" i="7"/>
  <c r="AQ569" i="7"/>
  <c r="AO569" i="7"/>
  <c r="AL569" i="7"/>
  <c r="AH569" i="7"/>
  <c r="AN569" i="7" s="1"/>
  <c r="AG569" i="7"/>
  <c r="AE569" i="7"/>
  <c r="AC569" i="7"/>
  <c r="AB569" i="7"/>
  <c r="Y569" i="7"/>
  <c r="V569" i="7"/>
  <c r="S569" i="7"/>
  <c r="M569" i="7"/>
  <c r="L569" i="7"/>
  <c r="J569" i="7"/>
  <c r="F569" i="7"/>
  <c r="I569" i="7" s="1"/>
  <c r="E569" i="7"/>
  <c r="D569" i="7"/>
  <c r="AS568" i="7"/>
  <c r="AR568" i="7"/>
  <c r="AQ568" i="7"/>
  <c r="AO568" i="7"/>
  <c r="AL568" i="7"/>
  <c r="AG568" i="7"/>
  <c r="AE568" i="7"/>
  <c r="AH568" i="7" s="1"/>
  <c r="AN568" i="7" s="1"/>
  <c r="AC568" i="7"/>
  <c r="AB568" i="7"/>
  <c r="Y568" i="7"/>
  <c r="S568" i="7"/>
  <c r="V568" i="7" s="1"/>
  <c r="M568" i="7"/>
  <c r="J568" i="7" s="1"/>
  <c r="L568" i="7"/>
  <c r="F568" i="7"/>
  <c r="G568" i="7" s="1"/>
  <c r="N568" i="7" s="1"/>
  <c r="E568" i="7"/>
  <c r="D568" i="7"/>
  <c r="AS567" i="7"/>
  <c r="AR567" i="7"/>
  <c r="AQ567" i="7"/>
  <c r="AO567" i="7"/>
  <c r="AL567" i="7"/>
  <c r="AH567" i="7"/>
  <c r="AN567" i="7" s="1"/>
  <c r="AG567" i="7"/>
  <c r="AE567" i="7"/>
  <c r="AC567" i="7"/>
  <c r="AB567" i="7"/>
  <c r="Y567" i="7"/>
  <c r="V567" i="7"/>
  <c r="S567" i="7"/>
  <c r="M567" i="7"/>
  <c r="L567" i="7"/>
  <c r="J567" i="7"/>
  <c r="F567" i="7"/>
  <c r="G567" i="7" s="1"/>
  <c r="N567" i="7" s="1"/>
  <c r="E567" i="7"/>
  <c r="D567" i="7"/>
  <c r="AS566" i="7"/>
  <c r="AR566" i="7"/>
  <c r="AQ566" i="7"/>
  <c r="AO566" i="7"/>
  <c r="AL566" i="7"/>
  <c r="AH566" i="7"/>
  <c r="AN566" i="7" s="1"/>
  <c r="AG566" i="7"/>
  <c r="AE566" i="7"/>
  <c r="AC566" i="7"/>
  <c r="AB566" i="7"/>
  <c r="Y566" i="7"/>
  <c r="V566" i="7"/>
  <c r="S566" i="7"/>
  <c r="M566" i="7"/>
  <c r="L566" i="7"/>
  <c r="J566" i="7"/>
  <c r="F566" i="7"/>
  <c r="I566" i="7" s="1"/>
  <c r="E566" i="7"/>
  <c r="D566" i="7"/>
  <c r="AS565" i="7"/>
  <c r="AR565" i="7"/>
  <c r="AQ565" i="7"/>
  <c r="AO565" i="7"/>
  <c r="AL565" i="7"/>
  <c r="AG565" i="7"/>
  <c r="AE565" i="7"/>
  <c r="AC565" i="7"/>
  <c r="AB565" i="7"/>
  <c r="Y565" i="7"/>
  <c r="S565" i="7"/>
  <c r="V565" i="7" s="1"/>
  <c r="M565" i="7"/>
  <c r="J565" i="7" s="1"/>
  <c r="L565" i="7"/>
  <c r="F565" i="7"/>
  <c r="I565" i="7" s="1"/>
  <c r="E565" i="7"/>
  <c r="D565" i="7"/>
  <c r="AS564" i="7"/>
  <c r="AR564" i="7"/>
  <c r="AQ564" i="7"/>
  <c r="AO564" i="7"/>
  <c r="AL564" i="7"/>
  <c r="AG564" i="7"/>
  <c r="AH564" i="7" s="1"/>
  <c r="AN564" i="7" s="1"/>
  <c r="AE564" i="7"/>
  <c r="AC564" i="7"/>
  <c r="AB564" i="7"/>
  <c r="Y564" i="7"/>
  <c r="V564" i="7"/>
  <c r="S564" i="7"/>
  <c r="M564" i="7"/>
  <c r="L564" i="7"/>
  <c r="J564" i="7"/>
  <c r="F564" i="7"/>
  <c r="G564" i="7" s="1"/>
  <c r="N564" i="7" s="1"/>
  <c r="E564" i="7"/>
  <c r="D564" i="7"/>
  <c r="AS563" i="7"/>
  <c r="AR563" i="7"/>
  <c r="AQ563" i="7"/>
  <c r="AO563" i="7"/>
  <c r="AL563" i="7"/>
  <c r="AG563" i="7"/>
  <c r="AE563" i="7"/>
  <c r="AH563" i="7" s="1"/>
  <c r="AN563" i="7" s="1"/>
  <c r="AC563" i="7"/>
  <c r="AB563" i="7"/>
  <c r="Y563" i="7"/>
  <c r="V563" i="7"/>
  <c r="S563" i="7"/>
  <c r="M563" i="7"/>
  <c r="L563" i="7"/>
  <c r="J563" i="7"/>
  <c r="F563" i="7"/>
  <c r="I563" i="7" s="1"/>
  <c r="E563" i="7"/>
  <c r="D563" i="7"/>
  <c r="AS562" i="7"/>
  <c r="AR562" i="7"/>
  <c r="AQ562" i="7"/>
  <c r="AO562" i="7"/>
  <c r="AN562" i="7"/>
  <c r="AL562" i="7"/>
  <c r="AG562" i="7"/>
  <c r="AE562" i="7"/>
  <c r="AH562" i="7" s="1"/>
  <c r="AC562" i="7"/>
  <c r="AB562" i="7"/>
  <c r="Y562" i="7"/>
  <c r="S562" i="7"/>
  <c r="V562" i="7" s="1"/>
  <c r="M562" i="7"/>
  <c r="J562" i="7" s="1"/>
  <c r="L562" i="7"/>
  <c r="F562" i="7"/>
  <c r="G562" i="7" s="1"/>
  <c r="N562" i="7" s="1"/>
  <c r="E562" i="7"/>
  <c r="D562" i="7"/>
  <c r="AS561" i="7"/>
  <c r="AR561" i="7"/>
  <c r="AQ561" i="7"/>
  <c r="AO561" i="7"/>
  <c r="AN561" i="7"/>
  <c r="AL561" i="7"/>
  <c r="AH561" i="7"/>
  <c r="AG561" i="7"/>
  <c r="AE561" i="7"/>
  <c r="AC561" i="7"/>
  <c r="AB561" i="7"/>
  <c r="Y561" i="7"/>
  <c r="V561" i="7"/>
  <c r="S561" i="7"/>
  <c r="M561" i="7"/>
  <c r="J561" i="7" s="1"/>
  <c r="L561" i="7"/>
  <c r="F561" i="7"/>
  <c r="G561" i="7" s="1"/>
  <c r="N561" i="7" s="1"/>
  <c r="E561" i="7"/>
  <c r="D561" i="7"/>
  <c r="AS560" i="7"/>
  <c r="AR560" i="7"/>
  <c r="AQ560" i="7"/>
  <c r="AO560" i="7"/>
  <c r="AN560" i="7"/>
  <c r="AL560" i="7"/>
  <c r="AH560" i="7"/>
  <c r="AG560" i="7"/>
  <c r="AE560" i="7"/>
  <c r="AC560" i="7"/>
  <c r="AB560" i="7"/>
  <c r="Y560" i="7"/>
  <c r="S560" i="7"/>
  <c r="V560" i="7" s="1"/>
  <c r="M560" i="7"/>
  <c r="J560" i="7" s="1"/>
  <c r="L560" i="7"/>
  <c r="F560" i="7"/>
  <c r="I560" i="7" s="1"/>
  <c r="E560" i="7"/>
  <c r="D560" i="7"/>
  <c r="AS559" i="7"/>
  <c r="AR559" i="7"/>
  <c r="AQ559" i="7"/>
  <c r="AO559" i="7"/>
  <c r="AL559" i="7"/>
  <c r="AG559" i="7"/>
  <c r="AE559" i="7"/>
  <c r="AH559" i="7" s="1"/>
  <c r="AN559" i="7" s="1"/>
  <c r="AC559" i="7"/>
  <c r="AB559" i="7"/>
  <c r="Y559" i="7"/>
  <c r="S559" i="7"/>
  <c r="V559" i="7" s="1"/>
  <c r="M559" i="7"/>
  <c r="J559" i="7" s="1"/>
  <c r="L559" i="7"/>
  <c r="F559" i="7"/>
  <c r="I559" i="7" s="1"/>
  <c r="E559" i="7"/>
  <c r="D559" i="7"/>
  <c r="AS558" i="7"/>
  <c r="AR558" i="7"/>
  <c r="AQ558" i="7"/>
  <c r="AO558" i="7"/>
  <c r="AL558" i="7"/>
  <c r="AG558" i="7"/>
  <c r="AE558" i="7"/>
  <c r="AH558" i="7" s="1"/>
  <c r="AN558" i="7" s="1"/>
  <c r="AC558" i="7"/>
  <c r="AB558" i="7"/>
  <c r="Y558" i="7"/>
  <c r="S558" i="7"/>
  <c r="V558" i="7" s="1"/>
  <c r="M558" i="7"/>
  <c r="J558" i="7" s="1"/>
  <c r="L558" i="7"/>
  <c r="F558" i="7"/>
  <c r="I558" i="7" s="1"/>
  <c r="E558" i="7"/>
  <c r="D558" i="7"/>
  <c r="AS557" i="7"/>
  <c r="AR557" i="7"/>
  <c r="AQ557" i="7"/>
  <c r="AO557" i="7"/>
  <c r="AL557" i="7"/>
  <c r="AG557" i="7"/>
  <c r="AE557" i="7"/>
  <c r="AH557" i="7" s="1"/>
  <c r="AN557" i="7" s="1"/>
  <c r="AC557" i="7"/>
  <c r="AB557" i="7"/>
  <c r="Y557" i="7"/>
  <c r="V557" i="7"/>
  <c r="S557" i="7"/>
  <c r="M557" i="7"/>
  <c r="L557" i="7"/>
  <c r="J557" i="7"/>
  <c r="F557" i="7"/>
  <c r="I557" i="7" s="1"/>
  <c r="E557" i="7"/>
  <c r="D557" i="7"/>
  <c r="AS556" i="7"/>
  <c r="AR556" i="7"/>
  <c r="AQ556" i="7"/>
  <c r="AO556" i="7"/>
  <c r="AL556" i="7"/>
  <c r="AG556" i="7"/>
  <c r="AE556" i="7"/>
  <c r="AH556" i="7" s="1"/>
  <c r="AN556" i="7" s="1"/>
  <c r="AC556" i="7"/>
  <c r="AB556" i="7"/>
  <c r="Y556" i="7"/>
  <c r="S556" i="7"/>
  <c r="V556" i="7" s="1"/>
  <c r="M556" i="7"/>
  <c r="L556" i="7"/>
  <c r="J556" i="7"/>
  <c r="F556" i="7"/>
  <c r="G556" i="7" s="1"/>
  <c r="N556" i="7" s="1"/>
  <c r="E556" i="7"/>
  <c r="D556" i="7"/>
  <c r="AS555" i="7"/>
  <c r="AR555" i="7"/>
  <c r="AQ555" i="7"/>
  <c r="AO555" i="7"/>
  <c r="AL555" i="7"/>
  <c r="AH555" i="7"/>
  <c r="AN555" i="7" s="1"/>
  <c r="AG555" i="7"/>
  <c r="AE555" i="7"/>
  <c r="AC555" i="7"/>
  <c r="AB555" i="7"/>
  <c r="Y555" i="7"/>
  <c r="V555" i="7"/>
  <c r="S555" i="7"/>
  <c r="M555" i="7"/>
  <c r="L555" i="7"/>
  <c r="J555" i="7"/>
  <c r="F555" i="7"/>
  <c r="I555" i="7" s="1"/>
  <c r="E555" i="7"/>
  <c r="D555" i="7"/>
  <c r="AS554" i="7"/>
  <c r="AR554" i="7"/>
  <c r="AQ554" i="7"/>
  <c r="AO554" i="7"/>
  <c r="AL554" i="7"/>
  <c r="AG554" i="7"/>
  <c r="AE554" i="7"/>
  <c r="AH554" i="7" s="1"/>
  <c r="AN554" i="7" s="1"/>
  <c r="AC554" i="7"/>
  <c r="AB554" i="7"/>
  <c r="Y554" i="7"/>
  <c r="V554" i="7"/>
  <c r="S554" i="7"/>
  <c r="M554" i="7"/>
  <c r="L554" i="7"/>
  <c r="J554" i="7"/>
  <c r="F554" i="7"/>
  <c r="E554" i="7"/>
  <c r="D554" i="7"/>
  <c r="AS553" i="7"/>
  <c r="AR553" i="7"/>
  <c r="AQ553" i="7"/>
  <c r="AO553" i="7"/>
  <c r="AL553" i="7"/>
  <c r="AG553" i="7"/>
  <c r="AE553" i="7"/>
  <c r="AH553" i="7" s="1"/>
  <c r="AN553" i="7" s="1"/>
  <c r="AC553" i="7"/>
  <c r="AB553" i="7"/>
  <c r="Y553" i="7"/>
  <c r="S553" i="7"/>
  <c r="V553" i="7" s="1"/>
  <c r="M553" i="7"/>
  <c r="J553" i="7" s="1"/>
  <c r="L553" i="7"/>
  <c r="F553" i="7"/>
  <c r="I553" i="7" s="1"/>
  <c r="E553" i="7"/>
  <c r="D553" i="7"/>
  <c r="AS552" i="7"/>
  <c r="AR552" i="7"/>
  <c r="AQ552" i="7"/>
  <c r="AO552" i="7"/>
  <c r="AL552" i="7"/>
  <c r="AG552" i="7"/>
  <c r="AH552" i="7" s="1"/>
  <c r="AN552" i="7" s="1"/>
  <c r="AE552" i="7"/>
  <c r="AC552" i="7"/>
  <c r="AB552" i="7"/>
  <c r="Y552" i="7"/>
  <c r="S552" i="7"/>
  <c r="V552" i="7" s="1"/>
  <c r="M552" i="7"/>
  <c r="L552" i="7"/>
  <c r="J552" i="7"/>
  <c r="F552" i="7"/>
  <c r="G552" i="7" s="1"/>
  <c r="N552" i="7" s="1"/>
  <c r="E552" i="7"/>
  <c r="D552" i="7"/>
  <c r="AS551" i="7"/>
  <c r="AR551" i="7"/>
  <c r="AQ551" i="7"/>
  <c r="AO551" i="7"/>
  <c r="AL551" i="7"/>
  <c r="AH551" i="7"/>
  <c r="AN551" i="7" s="1"/>
  <c r="AG551" i="7"/>
  <c r="AE551" i="7"/>
  <c r="AC551" i="7"/>
  <c r="AB551" i="7"/>
  <c r="Y551" i="7"/>
  <c r="S551" i="7"/>
  <c r="V551" i="7" s="1"/>
  <c r="M551" i="7"/>
  <c r="L551" i="7"/>
  <c r="J551" i="7"/>
  <c r="F551" i="7"/>
  <c r="E551" i="7"/>
  <c r="D551" i="7"/>
  <c r="AS550" i="7"/>
  <c r="AR550" i="7"/>
  <c r="AQ550" i="7"/>
  <c r="AO550" i="7"/>
  <c r="AL550" i="7"/>
  <c r="AG550" i="7"/>
  <c r="AH550" i="7" s="1"/>
  <c r="AN550" i="7" s="1"/>
  <c r="AE550" i="7"/>
  <c r="AC550" i="7"/>
  <c r="AB550" i="7"/>
  <c r="Y550" i="7"/>
  <c r="S550" i="7"/>
  <c r="V550" i="7" s="1"/>
  <c r="M550" i="7"/>
  <c r="J550" i="7" s="1"/>
  <c r="L550" i="7"/>
  <c r="F550" i="7"/>
  <c r="I550" i="7" s="1"/>
  <c r="E550" i="7"/>
  <c r="D550" i="7"/>
  <c r="AS549" i="7"/>
  <c r="AR549" i="7"/>
  <c r="AQ549" i="7"/>
  <c r="AO549" i="7"/>
  <c r="AN549" i="7"/>
  <c r="AL549" i="7"/>
  <c r="AH549" i="7"/>
  <c r="AG549" i="7"/>
  <c r="AE549" i="7"/>
  <c r="AC549" i="7"/>
  <c r="AB549" i="7"/>
  <c r="Y549" i="7"/>
  <c r="V549" i="7"/>
  <c r="S549" i="7"/>
  <c r="M549" i="7"/>
  <c r="J549" i="7" s="1"/>
  <c r="L549" i="7"/>
  <c r="F549" i="7"/>
  <c r="G549" i="7" s="1"/>
  <c r="N549" i="7" s="1"/>
  <c r="E549" i="7"/>
  <c r="D549" i="7"/>
  <c r="AS548" i="7"/>
  <c r="AR548" i="7"/>
  <c r="AQ548" i="7"/>
  <c r="AO548" i="7"/>
  <c r="AN548" i="7"/>
  <c r="AL548" i="7"/>
  <c r="AH548" i="7"/>
  <c r="AG548" i="7"/>
  <c r="AE548" i="7"/>
  <c r="AC548" i="7"/>
  <c r="AB548" i="7"/>
  <c r="Y548" i="7"/>
  <c r="S548" i="7"/>
  <c r="V548" i="7" s="1"/>
  <c r="M548" i="7"/>
  <c r="J548" i="7" s="1"/>
  <c r="L548" i="7"/>
  <c r="F548" i="7"/>
  <c r="I548" i="7" s="1"/>
  <c r="E548" i="7"/>
  <c r="D548" i="7"/>
  <c r="AS547" i="7"/>
  <c r="AR547" i="7"/>
  <c r="AQ547" i="7"/>
  <c r="AO547" i="7"/>
  <c r="AL547" i="7"/>
  <c r="AG547" i="7"/>
  <c r="AE547" i="7"/>
  <c r="AH547" i="7" s="1"/>
  <c r="AN547" i="7" s="1"/>
  <c r="AC547" i="7"/>
  <c r="AB547" i="7"/>
  <c r="Y547" i="7"/>
  <c r="S547" i="7"/>
  <c r="V547" i="7" s="1"/>
  <c r="M547" i="7"/>
  <c r="J547" i="7" s="1"/>
  <c r="L547" i="7"/>
  <c r="F547" i="7"/>
  <c r="I547" i="7" s="1"/>
  <c r="E547" i="7"/>
  <c r="D547" i="7"/>
  <c r="AS546" i="7"/>
  <c r="AR546" i="7"/>
  <c r="AQ546" i="7"/>
  <c r="AO546" i="7"/>
  <c r="AL546" i="7"/>
  <c r="AG546" i="7"/>
  <c r="AE546" i="7"/>
  <c r="AH546" i="7" s="1"/>
  <c r="AN546" i="7" s="1"/>
  <c r="AC546" i="7"/>
  <c r="AB546" i="7"/>
  <c r="Y546" i="7"/>
  <c r="S546" i="7"/>
  <c r="V546" i="7" s="1"/>
  <c r="M546" i="7"/>
  <c r="J546" i="7" s="1"/>
  <c r="L546" i="7"/>
  <c r="F546" i="7"/>
  <c r="I546" i="7" s="1"/>
  <c r="E546" i="7"/>
  <c r="D546" i="7"/>
  <c r="AS545" i="7"/>
  <c r="AR545" i="7"/>
  <c r="AQ545" i="7"/>
  <c r="AO545" i="7"/>
  <c r="AL545" i="7"/>
  <c r="AG545" i="7"/>
  <c r="AE545" i="7"/>
  <c r="AH545" i="7" s="1"/>
  <c r="AN545" i="7" s="1"/>
  <c r="AC545" i="7"/>
  <c r="AB545" i="7"/>
  <c r="Y545" i="7"/>
  <c r="V545" i="7"/>
  <c r="S545" i="7"/>
  <c r="M545" i="7"/>
  <c r="L545" i="7"/>
  <c r="J545" i="7"/>
  <c r="F545" i="7"/>
  <c r="I545" i="7" s="1"/>
  <c r="E545" i="7"/>
  <c r="D545" i="7"/>
  <c r="AS544" i="7"/>
  <c r="AR544" i="7"/>
  <c r="AQ544" i="7"/>
  <c r="AO544" i="7"/>
  <c r="AL544" i="7"/>
  <c r="AG544" i="7"/>
  <c r="AE544" i="7"/>
  <c r="AH544" i="7" s="1"/>
  <c r="AN544" i="7" s="1"/>
  <c r="AC544" i="7"/>
  <c r="AB544" i="7"/>
  <c r="Y544" i="7"/>
  <c r="S544" i="7"/>
  <c r="V544" i="7" s="1"/>
  <c r="M544" i="7"/>
  <c r="L544" i="7"/>
  <c r="J544" i="7"/>
  <c r="F544" i="7"/>
  <c r="G544" i="7" s="1"/>
  <c r="N544" i="7" s="1"/>
  <c r="E544" i="7"/>
  <c r="D544" i="7"/>
  <c r="AS543" i="7"/>
  <c r="AR543" i="7"/>
  <c r="AQ543" i="7"/>
  <c r="AO543" i="7"/>
  <c r="AL543" i="7"/>
  <c r="AH543" i="7"/>
  <c r="AN543" i="7" s="1"/>
  <c r="AG543" i="7"/>
  <c r="AE543" i="7"/>
  <c r="AC543" i="7"/>
  <c r="AB543" i="7"/>
  <c r="Y543" i="7"/>
  <c r="V543" i="7"/>
  <c r="S543" i="7"/>
  <c r="M543" i="7"/>
  <c r="L543" i="7"/>
  <c r="J543" i="7"/>
  <c r="F543" i="7"/>
  <c r="I543" i="7" s="1"/>
  <c r="E543" i="7"/>
  <c r="D543" i="7"/>
  <c r="AS542" i="7"/>
  <c r="AR542" i="7"/>
  <c r="AQ542" i="7"/>
  <c r="AO542" i="7"/>
  <c r="AL542" i="7"/>
  <c r="AG542" i="7"/>
  <c r="AE542" i="7"/>
  <c r="AH542" i="7" s="1"/>
  <c r="AN542" i="7" s="1"/>
  <c r="AC542" i="7"/>
  <c r="AB542" i="7"/>
  <c r="Y542" i="7"/>
  <c r="V542" i="7"/>
  <c r="S542" i="7"/>
  <c r="M542" i="7"/>
  <c r="J542" i="7" s="1"/>
  <c r="L542" i="7"/>
  <c r="F542" i="7"/>
  <c r="E542" i="7"/>
  <c r="D542" i="7"/>
  <c r="AS541" i="7"/>
  <c r="AR541" i="7"/>
  <c r="AQ541" i="7"/>
  <c r="AO541" i="7"/>
  <c r="AL541" i="7"/>
  <c r="AG541" i="7"/>
  <c r="AE541" i="7"/>
  <c r="AH541" i="7" s="1"/>
  <c r="AN541" i="7" s="1"/>
  <c r="AC541" i="7"/>
  <c r="AB541" i="7"/>
  <c r="Y541" i="7"/>
  <c r="S541" i="7"/>
  <c r="V541" i="7" s="1"/>
  <c r="M541" i="7"/>
  <c r="J541" i="7" s="1"/>
  <c r="L541" i="7"/>
  <c r="F541" i="7"/>
  <c r="I541" i="7" s="1"/>
  <c r="E541" i="7"/>
  <c r="D541" i="7"/>
  <c r="AS540" i="7"/>
  <c r="AR540" i="7"/>
  <c r="AQ540" i="7"/>
  <c r="AO540" i="7"/>
  <c r="AL540" i="7"/>
  <c r="AG540" i="7"/>
  <c r="AH540" i="7" s="1"/>
  <c r="AN540" i="7" s="1"/>
  <c r="AE540" i="7"/>
  <c r="AC540" i="7"/>
  <c r="AB540" i="7"/>
  <c r="Y540" i="7"/>
  <c r="S540" i="7"/>
  <c r="V540" i="7" s="1"/>
  <c r="M540" i="7"/>
  <c r="L540" i="7"/>
  <c r="J540" i="7"/>
  <c r="F540" i="7"/>
  <c r="G540" i="7" s="1"/>
  <c r="N540" i="7" s="1"/>
  <c r="E540" i="7"/>
  <c r="D540" i="7"/>
  <c r="AS539" i="7"/>
  <c r="AR539" i="7"/>
  <c r="AQ539" i="7"/>
  <c r="AO539" i="7"/>
  <c r="AL539" i="7"/>
  <c r="AH539" i="7"/>
  <c r="AN539" i="7" s="1"/>
  <c r="AG539" i="7"/>
  <c r="AE539" i="7"/>
  <c r="AC539" i="7"/>
  <c r="AB539" i="7"/>
  <c r="Y539" i="7"/>
  <c r="S539" i="7"/>
  <c r="V539" i="7" s="1"/>
  <c r="M539" i="7"/>
  <c r="L539" i="7"/>
  <c r="J539" i="7"/>
  <c r="F539" i="7"/>
  <c r="I539" i="7" s="1"/>
  <c r="E539" i="7"/>
  <c r="D539" i="7"/>
  <c r="AS538" i="7"/>
  <c r="AR538" i="7"/>
  <c r="AQ538" i="7"/>
  <c r="AO538" i="7"/>
  <c r="AL538" i="7"/>
  <c r="AG538" i="7"/>
  <c r="AH538" i="7" s="1"/>
  <c r="AN538" i="7" s="1"/>
  <c r="AE538" i="7"/>
  <c r="AC538" i="7"/>
  <c r="AB538" i="7"/>
  <c r="Y538" i="7"/>
  <c r="S538" i="7"/>
  <c r="V538" i="7" s="1"/>
  <c r="M538" i="7"/>
  <c r="J538" i="7" s="1"/>
  <c r="L538" i="7"/>
  <c r="F538" i="7"/>
  <c r="I538" i="7" s="1"/>
  <c r="E538" i="7"/>
  <c r="D538" i="7"/>
  <c r="AS537" i="7"/>
  <c r="AR537" i="7"/>
  <c r="AQ537" i="7"/>
  <c r="AO537" i="7"/>
  <c r="AN537" i="7"/>
  <c r="AL537" i="7"/>
  <c r="AH537" i="7"/>
  <c r="AG537" i="7"/>
  <c r="AE537" i="7"/>
  <c r="AC537" i="7"/>
  <c r="AB537" i="7"/>
  <c r="Y537" i="7"/>
  <c r="V537" i="7"/>
  <c r="S537" i="7"/>
  <c r="M537" i="7"/>
  <c r="J537" i="7" s="1"/>
  <c r="L537" i="7"/>
  <c r="F537" i="7"/>
  <c r="G537" i="7" s="1"/>
  <c r="N537" i="7" s="1"/>
  <c r="E537" i="7"/>
  <c r="D537" i="7"/>
  <c r="AS536" i="7"/>
  <c r="AR536" i="7"/>
  <c r="AQ536" i="7"/>
  <c r="AO536" i="7"/>
  <c r="AN536" i="7"/>
  <c r="AL536" i="7"/>
  <c r="AH536" i="7"/>
  <c r="AG536" i="7"/>
  <c r="AE536" i="7"/>
  <c r="AC536" i="7"/>
  <c r="AB536" i="7"/>
  <c r="Y536" i="7"/>
  <c r="S536" i="7"/>
  <c r="V536" i="7" s="1"/>
  <c r="M536" i="7"/>
  <c r="J536" i="7" s="1"/>
  <c r="L536" i="7"/>
  <c r="F536" i="7"/>
  <c r="I536" i="7" s="1"/>
  <c r="E536" i="7"/>
  <c r="D536" i="7"/>
  <c r="AS535" i="7"/>
  <c r="AR535" i="7"/>
  <c r="AQ535" i="7"/>
  <c r="AO535" i="7"/>
  <c r="AL535" i="7"/>
  <c r="AG535" i="7"/>
  <c r="AE535" i="7"/>
  <c r="AH535" i="7" s="1"/>
  <c r="AN535" i="7" s="1"/>
  <c r="AC535" i="7"/>
  <c r="AB535" i="7"/>
  <c r="Y535" i="7"/>
  <c r="S535" i="7"/>
  <c r="V535" i="7" s="1"/>
  <c r="M535" i="7"/>
  <c r="J535" i="7" s="1"/>
  <c r="L535" i="7"/>
  <c r="F535" i="7"/>
  <c r="I535" i="7" s="1"/>
  <c r="E535" i="7"/>
  <c r="D535" i="7"/>
  <c r="AS534" i="7"/>
  <c r="AR534" i="7"/>
  <c r="AQ534" i="7"/>
  <c r="AO534" i="7"/>
  <c r="AL534" i="7"/>
  <c r="AG534" i="7"/>
  <c r="AE534" i="7"/>
  <c r="AH534" i="7" s="1"/>
  <c r="AN534" i="7" s="1"/>
  <c r="AC534" i="7"/>
  <c r="AB534" i="7"/>
  <c r="Y534" i="7"/>
  <c r="S534" i="7"/>
  <c r="V534" i="7" s="1"/>
  <c r="M534" i="7"/>
  <c r="J534" i="7" s="1"/>
  <c r="L534" i="7"/>
  <c r="F534" i="7"/>
  <c r="I534" i="7" s="1"/>
  <c r="E534" i="7"/>
  <c r="D534" i="7"/>
  <c r="AS533" i="7"/>
  <c r="AR533" i="7"/>
  <c r="AQ533" i="7"/>
  <c r="AO533" i="7"/>
  <c r="AL533" i="7"/>
  <c r="AG533" i="7"/>
  <c r="AE533" i="7"/>
  <c r="AH533" i="7" s="1"/>
  <c r="AN533" i="7" s="1"/>
  <c r="AC533" i="7"/>
  <c r="AB533" i="7"/>
  <c r="Y533" i="7"/>
  <c r="V533" i="7"/>
  <c r="S533" i="7"/>
  <c r="M533" i="7"/>
  <c r="L533" i="7"/>
  <c r="J533" i="7"/>
  <c r="F533" i="7"/>
  <c r="G533" i="7" s="1"/>
  <c r="N533" i="7" s="1"/>
  <c r="E533" i="7"/>
  <c r="D533" i="7"/>
  <c r="AS532" i="7"/>
  <c r="AR532" i="7"/>
  <c r="AQ532" i="7"/>
  <c r="AO532" i="7"/>
  <c r="AL532" i="7"/>
  <c r="AG532" i="7"/>
  <c r="AH532" i="7" s="1"/>
  <c r="AN532" i="7" s="1"/>
  <c r="AE532" i="7"/>
  <c r="AC532" i="7"/>
  <c r="AB532" i="7"/>
  <c r="Y532" i="7"/>
  <c r="S532" i="7"/>
  <c r="V532" i="7" s="1"/>
  <c r="M532" i="7"/>
  <c r="L532" i="7"/>
  <c r="J532" i="7"/>
  <c r="F532" i="7"/>
  <c r="G532" i="7" s="1"/>
  <c r="N532" i="7" s="1"/>
  <c r="E532" i="7"/>
  <c r="D532" i="7"/>
  <c r="AS531" i="7"/>
  <c r="AR531" i="7"/>
  <c r="AQ531" i="7"/>
  <c r="AO531" i="7"/>
  <c r="AL531" i="7"/>
  <c r="AH531" i="7"/>
  <c r="AN531" i="7" s="1"/>
  <c r="AG531" i="7"/>
  <c r="AE531" i="7"/>
  <c r="AC531" i="7"/>
  <c r="AB531" i="7"/>
  <c r="Y531" i="7"/>
  <c r="V531" i="7"/>
  <c r="S531" i="7"/>
  <c r="M531" i="7"/>
  <c r="L531" i="7"/>
  <c r="J531" i="7"/>
  <c r="F531" i="7"/>
  <c r="I531" i="7" s="1"/>
  <c r="E531" i="7"/>
  <c r="D531" i="7"/>
  <c r="AS530" i="7"/>
  <c r="AR530" i="7"/>
  <c r="AQ530" i="7"/>
  <c r="AO530" i="7"/>
  <c r="AL530" i="7"/>
  <c r="AG530" i="7"/>
  <c r="AE530" i="7"/>
  <c r="AH530" i="7" s="1"/>
  <c r="AN530" i="7" s="1"/>
  <c r="AC530" i="7"/>
  <c r="AB530" i="7"/>
  <c r="Y530" i="7"/>
  <c r="V530" i="7"/>
  <c r="S530" i="7"/>
  <c r="M530" i="7"/>
  <c r="J530" i="7" s="1"/>
  <c r="L530" i="7"/>
  <c r="F530" i="7"/>
  <c r="E530" i="7"/>
  <c r="D530" i="7"/>
  <c r="AS529" i="7"/>
  <c r="AR529" i="7"/>
  <c r="AQ529" i="7"/>
  <c r="AO529" i="7"/>
  <c r="AL529" i="7"/>
  <c r="AG529" i="7"/>
  <c r="AE529" i="7"/>
  <c r="AH529" i="7" s="1"/>
  <c r="AN529" i="7" s="1"/>
  <c r="AC529" i="7"/>
  <c r="AB529" i="7"/>
  <c r="Y529" i="7"/>
  <c r="S529" i="7"/>
  <c r="V529" i="7" s="1"/>
  <c r="M529" i="7"/>
  <c r="J529" i="7" s="1"/>
  <c r="L529" i="7"/>
  <c r="F529" i="7"/>
  <c r="G529" i="7" s="1"/>
  <c r="N529" i="7" s="1"/>
  <c r="E529" i="7"/>
  <c r="D529" i="7"/>
  <c r="AS528" i="7"/>
  <c r="AR528" i="7"/>
  <c r="AQ528" i="7"/>
  <c r="AO528" i="7"/>
  <c r="AL528" i="7"/>
  <c r="AG528" i="7"/>
  <c r="AH528" i="7" s="1"/>
  <c r="AN528" i="7" s="1"/>
  <c r="AE528" i="7"/>
  <c r="AC528" i="7"/>
  <c r="AB528" i="7"/>
  <c r="Y528" i="7"/>
  <c r="S528" i="7"/>
  <c r="V528" i="7" s="1"/>
  <c r="M528" i="7"/>
  <c r="L528" i="7"/>
  <c r="J528" i="7"/>
  <c r="F528" i="7"/>
  <c r="G528" i="7" s="1"/>
  <c r="N528" i="7" s="1"/>
  <c r="E528" i="7"/>
  <c r="D528" i="7"/>
  <c r="AS527" i="7"/>
  <c r="AR527" i="7"/>
  <c r="AQ527" i="7"/>
  <c r="AO527" i="7"/>
  <c r="AL527" i="7"/>
  <c r="AH527" i="7"/>
  <c r="AN527" i="7" s="1"/>
  <c r="AG527" i="7"/>
  <c r="AE527" i="7"/>
  <c r="AC527" i="7"/>
  <c r="AB527" i="7"/>
  <c r="Y527" i="7"/>
  <c r="S527" i="7"/>
  <c r="V527" i="7" s="1"/>
  <c r="M527" i="7"/>
  <c r="L527" i="7"/>
  <c r="J527" i="7"/>
  <c r="F527" i="7"/>
  <c r="G527" i="7" s="1"/>
  <c r="N527" i="7" s="1"/>
  <c r="E527" i="7"/>
  <c r="D527" i="7"/>
  <c r="AS526" i="7"/>
  <c r="AR526" i="7"/>
  <c r="AQ526" i="7"/>
  <c r="AO526" i="7"/>
  <c r="AL526" i="7"/>
  <c r="AG526" i="7"/>
  <c r="AH526" i="7" s="1"/>
  <c r="AN526" i="7" s="1"/>
  <c r="AE526" i="7"/>
  <c r="AC526" i="7"/>
  <c r="AB526" i="7"/>
  <c r="Y526" i="7"/>
  <c r="S526" i="7"/>
  <c r="V526" i="7" s="1"/>
  <c r="M526" i="7"/>
  <c r="J526" i="7" s="1"/>
  <c r="L526" i="7"/>
  <c r="F526" i="7"/>
  <c r="G526" i="7" s="1"/>
  <c r="N526" i="7" s="1"/>
  <c r="E526" i="7"/>
  <c r="D526" i="7"/>
  <c r="AS525" i="7"/>
  <c r="AR525" i="7"/>
  <c r="AQ525" i="7"/>
  <c r="AO525" i="7"/>
  <c r="AN525" i="7"/>
  <c r="AL525" i="7"/>
  <c r="AH525" i="7"/>
  <c r="AG525" i="7"/>
  <c r="AE525" i="7"/>
  <c r="AC525" i="7"/>
  <c r="AB525" i="7"/>
  <c r="Y525" i="7"/>
  <c r="V525" i="7"/>
  <c r="S525" i="7"/>
  <c r="M525" i="7"/>
  <c r="J525" i="7" s="1"/>
  <c r="L525" i="7"/>
  <c r="F525" i="7"/>
  <c r="E525" i="7"/>
  <c r="D525" i="7"/>
  <c r="AS524" i="7"/>
  <c r="AR524" i="7"/>
  <c r="AQ524" i="7"/>
  <c r="AO524" i="7"/>
  <c r="AN524" i="7"/>
  <c r="AL524" i="7"/>
  <c r="AH524" i="7"/>
  <c r="AG524" i="7"/>
  <c r="AE524" i="7"/>
  <c r="AC524" i="7"/>
  <c r="AB524" i="7"/>
  <c r="Y524" i="7"/>
  <c r="S524" i="7"/>
  <c r="V524" i="7" s="1"/>
  <c r="M524" i="7"/>
  <c r="J524" i="7" s="1"/>
  <c r="L524" i="7"/>
  <c r="F524" i="7"/>
  <c r="I524" i="7" s="1"/>
  <c r="E524" i="7"/>
  <c r="D524" i="7"/>
  <c r="AS523" i="7"/>
  <c r="AR523" i="7"/>
  <c r="AQ523" i="7"/>
  <c r="AO523" i="7"/>
  <c r="AL523" i="7"/>
  <c r="AG523" i="7"/>
  <c r="AE523" i="7"/>
  <c r="AH523" i="7" s="1"/>
  <c r="AN523" i="7" s="1"/>
  <c r="AC523" i="7"/>
  <c r="AB523" i="7"/>
  <c r="Y523" i="7"/>
  <c r="S523" i="7"/>
  <c r="V523" i="7" s="1"/>
  <c r="M523" i="7"/>
  <c r="J523" i="7" s="1"/>
  <c r="L523" i="7"/>
  <c r="F523" i="7"/>
  <c r="I523" i="7" s="1"/>
  <c r="E523" i="7"/>
  <c r="D523" i="7"/>
  <c r="AS522" i="7"/>
  <c r="AR522" i="7"/>
  <c r="AQ522" i="7"/>
  <c r="AO522" i="7"/>
  <c r="AL522" i="7"/>
  <c r="AG522" i="7"/>
  <c r="AE522" i="7"/>
  <c r="AH522" i="7" s="1"/>
  <c r="AN522" i="7" s="1"/>
  <c r="AC522" i="7"/>
  <c r="AB522" i="7"/>
  <c r="Y522" i="7"/>
  <c r="S522" i="7"/>
  <c r="V522" i="7" s="1"/>
  <c r="M522" i="7"/>
  <c r="J522" i="7" s="1"/>
  <c r="L522" i="7"/>
  <c r="F522" i="7"/>
  <c r="I522" i="7" s="1"/>
  <c r="E522" i="7"/>
  <c r="D522" i="7"/>
  <c r="AS521" i="7"/>
  <c r="AR521" i="7"/>
  <c r="AQ521" i="7"/>
  <c r="AO521" i="7"/>
  <c r="AL521" i="7"/>
  <c r="AG521" i="7"/>
  <c r="AE521" i="7"/>
  <c r="AH521" i="7" s="1"/>
  <c r="AN521" i="7" s="1"/>
  <c r="AC521" i="7"/>
  <c r="AB521" i="7"/>
  <c r="Y521" i="7"/>
  <c r="V521" i="7"/>
  <c r="S521" i="7"/>
  <c r="M521" i="7"/>
  <c r="L521" i="7"/>
  <c r="J521" i="7"/>
  <c r="F521" i="7"/>
  <c r="I521" i="7" s="1"/>
  <c r="E521" i="7"/>
  <c r="D521" i="7"/>
  <c r="AS520" i="7"/>
  <c r="AR520" i="7"/>
  <c r="AQ520" i="7"/>
  <c r="AO520" i="7"/>
  <c r="AL520" i="7"/>
  <c r="AG520" i="7"/>
  <c r="AH520" i="7" s="1"/>
  <c r="AN520" i="7" s="1"/>
  <c r="AE520" i="7"/>
  <c r="AC520" i="7"/>
  <c r="AB520" i="7"/>
  <c r="Y520" i="7"/>
  <c r="S520" i="7"/>
  <c r="V520" i="7" s="1"/>
  <c r="M520" i="7"/>
  <c r="L520" i="7"/>
  <c r="J520" i="7"/>
  <c r="F520" i="7"/>
  <c r="E520" i="7"/>
  <c r="D520" i="7"/>
  <c r="AS519" i="7"/>
  <c r="AR519" i="7"/>
  <c r="AQ519" i="7"/>
  <c r="AO519" i="7"/>
  <c r="AL519" i="7"/>
  <c r="AH519" i="7"/>
  <c r="AN519" i="7" s="1"/>
  <c r="AG519" i="7"/>
  <c r="AE519" i="7"/>
  <c r="AC519" i="7"/>
  <c r="AB519" i="7"/>
  <c r="Y519" i="7"/>
  <c r="V519" i="7"/>
  <c r="S519" i="7"/>
  <c r="M519" i="7"/>
  <c r="L519" i="7"/>
  <c r="J519" i="7"/>
  <c r="F519" i="7"/>
  <c r="I519" i="7" s="1"/>
  <c r="E519" i="7"/>
  <c r="D519" i="7"/>
  <c r="AS518" i="7"/>
  <c r="AR518" i="7"/>
  <c r="AQ518" i="7"/>
  <c r="AO518" i="7"/>
  <c r="AL518" i="7"/>
  <c r="AG518" i="7"/>
  <c r="AE518" i="7"/>
  <c r="AH518" i="7" s="1"/>
  <c r="AN518" i="7" s="1"/>
  <c r="AC518" i="7"/>
  <c r="AB518" i="7"/>
  <c r="Y518" i="7"/>
  <c r="V518" i="7"/>
  <c r="S518" i="7"/>
  <c r="M518" i="7"/>
  <c r="J518" i="7" s="1"/>
  <c r="L518" i="7"/>
  <c r="F518" i="7"/>
  <c r="E518" i="7"/>
  <c r="D518" i="7"/>
  <c r="AS517" i="7"/>
  <c r="AR517" i="7"/>
  <c r="AQ517" i="7"/>
  <c r="AO517" i="7"/>
  <c r="AL517" i="7"/>
  <c r="AG517" i="7"/>
  <c r="AE517" i="7"/>
  <c r="AH517" i="7" s="1"/>
  <c r="AN517" i="7" s="1"/>
  <c r="AC517" i="7"/>
  <c r="AB517" i="7"/>
  <c r="Y517" i="7"/>
  <c r="S517" i="7"/>
  <c r="V517" i="7" s="1"/>
  <c r="M517" i="7"/>
  <c r="J517" i="7" s="1"/>
  <c r="L517" i="7"/>
  <c r="F517" i="7"/>
  <c r="E517" i="7"/>
  <c r="D517" i="7"/>
  <c r="AS516" i="7"/>
  <c r="AR516" i="7"/>
  <c r="AQ516" i="7"/>
  <c r="AO516" i="7"/>
  <c r="AL516" i="7"/>
  <c r="AG516" i="7"/>
  <c r="AH516" i="7" s="1"/>
  <c r="AN516" i="7" s="1"/>
  <c r="AE516" i="7"/>
  <c r="AC516" i="7"/>
  <c r="AB516" i="7"/>
  <c r="Y516" i="7"/>
  <c r="S516" i="7"/>
  <c r="V516" i="7" s="1"/>
  <c r="M516" i="7"/>
  <c r="L516" i="7"/>
  <c r="J516" i="7"/>
  <c r="F516" i="7"/>
  <c r="G516" i="7" s="1"/>
  <c r="N516" i="7" s="1"/>
  <c r="E516" i="7"/>
  <c r="D516" i="7"/>
  <c r="AS515" i="7"/>
  <c r="AR515" i="7"/>
  <c r="AQ515" i="7"/>
  <c r="AO515" i="7"/>
  <c r="AL515" i="7"/>
  <c r="AH515" i="7"/>
  <c r="AN515" i="7" s="1"/>
  <c r="AG515" i="7"/>
  <c r="AE515" i="7"/>
  <c r="AC515" i="7"/>
  <c r="AB515" i="7"/>
  <c r="Y515" i="7"/>
  <c r="S515" i="7"/>
  <c r="V515" i="7" s="1"/>
  <c r="M515" i="7"/>
  <c r="L515" i="7"/>
  <c r="J515" i="7"/>
  <c r="F515" i="7"/>
  <c r="I515" i="7" s="1"/>
  <c r="E515" i="7"/>
  <c r="D515" i="7"/>
  <c r="AS514" i="7"/>
  <c r="AR514" i="7"/>
  <c r="AQ514" i="7"/>
  <c r="AO514" i="7"/>
  <c r="AL514" i="7"/>
  <c r="AG514" i="7"/>
  <c r="AH514" i="7" s="1"/>
  <c r="AN514" i="7" s="1"/>
  <c r="AE514" i="7"/>
  <c r="AC514" i="7"/>
  <c r="AB514" i="7"/>
  <c r="Y514" i="7"/>
  <c r="S514" i="7"/>
  <c r="V514" i="7" s="1"/>
  <c r="M514" i="7"/>
  <c r="J514" i="7" s="1"/>
  <c r="L514" i="7"/>
  <c r="F514" i="7"/>
  <c r="I514" i="7" s="1"/>
  <c r="E514" i="7"/>
  <c r="D514" i="7"/>
  <c r="AS513" i="7"/>
  <c r="AR513" i="7"/>
  <c r="AQ513" i="7"/>
  <c r="AO513" i="7"/>
  <c r="AN513" i="7"/>
  <c r="AL513" i="7"/>
  <c r="AH513" i="7"/>
  <c r="AG513" i="7"/>
  <c r="AE513" i="7"/>
  <c r="AC513" i="7"/>
  <c r="AB513" i="7"/>
  <c r="Y513" i="7"/>
  <c r="V513" i="7"/>
  <c r="S513" i="7"/>
  <c r="M513" i="7"/>
  <c r="J513" i="7" s="1"/>
  <c r="L513" i="7"/>
  <c r="F513" i="7"/>
  <c r="G513" i="7" s="1"/>
  <c r="N513" i="7" s="1"/>
  <c r="E513" i="7"/>
  <c r="D513" i="7"/>
  <c r="AS512" i="7"/>
  <c r="AR512" i="7"/>
  <c r="AQ512" i="7"/>
  <c r="AO512" i="7"/>
  <c r="AN512" i="7"/>
  <c r="AL512" i="7"/>
  <c r="AH512" i="7"/>
  <c r="AG512" i="7"/>
  <c r="AE512" i="7"/>
  <c r="AC512" i="7"/>
  <c r="AB512" i="7"/>
  <c r="Y512" i="7"/>
  <c r="S512" i="7"/>
  <c r="V512" i="7" s="1"/>
  <c r="M512" i="7"/>
  <c r="J512" i="7" s="1"/>
  <c r="L512" i="7"/>
  <c r="F512" i="7"/>
  <c r="I512" i="7" s="1"/>
  <c r="E512" i="7"/>
  <c r="D512" i="7"/>
  <c r="AS511" i="7"/>
  <c r="AR511" i="7"/>
  <c r="AQ511" i="7"/>
  <c r="AO511" i="7"/>
  <c r="AL511" i="7"/>
  <c r="AG511" i="7"/>
  <c r="AE511" i="7"/>
  <c r="AH511" i="7" s="1"/>
  <c r="AN511" i="7" s="1"/>
  <c r="AC511" i="7"/>
  <c r="AB511" i="7"/>
  <c r="Y511" i="7"/>
  <c r="S511" i="7"/>
  <c r="V511" i="7" s="1"/>
  <c r="M511" i="7"/>
  <c r="J511" i="7" s="1"/>
  <c r="L511" i="7"/>
  <c r="F511" i="7"/>
  <c r="I511" i="7" s="1"/>
  <c r="E511" i="7"/>
  <c r="D511" i="7"/>
  <c r="AS510" i="7"/>
  <c r="AR510" i="7"/>
  <c r="AQ510" i="7"/>
  <c r="AO510" i="7"/>
  <c r="AL510" i="7"/>
  <c r="AG510" i="7"/>
  <c r="AE510" i="7"/>
  <c r="AH510" i="7" s="1"/>
  <c r="AN510" i="7" s="1"/>
  <c r="AC510" i="7"/>
  <c r="AB510" i="7"/>
  <c r="Y510" i="7"/>
  <c r="S510" i="7"/>
  <c r="V510" i="7" s="1"/>
  <c r="M510" i="7"/>
  <c r="J510" i="7" s="1"/>
  <c r="L510" i="7"/>
  <c r="F510" i="7"/>
  <c r="I510" i="7" s="1"/>
  <c r="E510" i="7"/>
  <c r="D510" i="7"/>
  <c r="AS509" i="7"/>
  <c r="AR509" i="7"/>
  <c r="AQ509" i="7"/>
  <c r="AO509" i="7"/>
  <c r="AL509" i="7"/>
  <c r="AG509" i="7"/>
  <c r="AE509" i="7"/>
  <c r="AH509" i="7" s="1"/>
  <c r="AN509" i="7" s="1"/>
  <c r="AC509" i="7"/>
  <c r="AB509" i="7"/>
  <c r="Y509" i="7"/>
  <c r="V509" i="7"/>
  <c r="S509" i="7"/>
  <c r="M509" i="7"/>
  <c r="L509" i="7"/>
  <c r="J509" i="7"/>
  <c r="F509" i="7"/>
  <c r="G509" i="7" s="1"/>
  <c r="N509" i="7" s="1"/>
  <c r="E509" i="7"/>
  <c r="D509" i="7"/>
  <c r="AS508" i="7"/>
  <c r="AR508" i="7"/>
  <c r="AQ508" i="7"/>
  <c r="AO508" i="7"/>
  <c r="AL508" i="7"/>
  <c r="AG508" i="7"/>
  <c r="AH508" i="7" s="1"/>
  <c r="AN508" i="7" s="1"/>
  <c r="AE508" i="7"/>
  <c r="AC508" i="7"/>
  <c r="AB508" i="7"/>
  <c r="Y508" i="7"/>
  <c r="S508" i="7"/>
  <c r="V508" i="7" s="1"/>
  <c r="M508" i="7"/>
  <c r="L508" i="7"/>
  <c r="J508" i="7"/>
  <c r="F508" i="7"/>
  <c r="G508" i="7" s="1"/>
  <c r="N508" i="7" s="1"/>
  <c r="E508" i="7"/>
  <c r="D508" i="7"/>
  <c r="AS507" i="7"/>
  <c r="AR507" i="7"/>
  <c r="AQ507" i="7"/>
  <c r="AO507" i="7"/>
  <c r="AL507" i="7"/>
  <c r="AH507" i="7"/>
  <c r="AN507" i="7" s="1"/>
  <c r="AG507" i="7"/>
  <c r="AE507" i="7"/>
  <c r="AC507" i="7"/>
  <c r="AB507" i="7"/>
  <c r="Y507" i="7"/>
  <c r="V507" i="7"/>
  <c r="S507" i="7"/>
  <c r="M507" i="7"/>
  <c r="L507" i="7"/>
  <c r="J507" i="7"/>
  <c r="F507" i="7"/>
  <c r="I507" i="7" s="1"/>
  <c r="E507" i="7"/>
  <c r="D507" i="7"/>
  <c r="AS506" i="7"/>
  <c r="AR506" i="7"/>
  <c r="AQ506" i="7"/>
  <c r="AO506" i="7"/>
  <c r="AL506" i="7"/>
  <c r="AG506" i="7"/>
  <c r="AE506" i="7"/>
  <c r="AH506" i="7" s="1"/>
  <c r="AN506" i="7" s="1"/>
  <c r="AC506" i="7"/>
  <c r="AB506" i="7"/>
  <c r="Y506" i="7"/>
  <c r="V506" i="7"/>
  <c r="S506" i="7"/>
  <c r="M506" i="7"/>
  <c r="J506" i="7" s="1"/>
  <c r="L506" i="7"/>
  <c r="F506" i="7"/>
  <c r="E506" i="7"/>
  <c r="D506" i="7"/>
  <c r="AS505" i="7"/>
  <c r="AR505" i="7"/>
  <c r="AQ505" i="7"/>
  <c r="AO505" i="7"/>
  <c r="AL505" i="7"/>
  <c r="AG505" i="7"/>
  <c r="AE505" i="7"/>
  <c r="AH505" i="7" s="1"/>
  <c r="AN505" i="7" s="1"/>
  <c r="AC505" i="7"/>
  <c r="AB505" i="7"/>
  <c r="Y505" i="7"/>
  <c r="S505" i="7"/>
  <c r="V505" i="7" s="1"/>
  <c r="M505" i="7"/>
  <c r="J505" i="7" s="1"/>
  <c r="L505" i="7"/>
  <c r="F505" i="7"/>
  <c r="I505" i="7" s="1"/>
  <c r="E505" i="7"/>
  <c r="D505" i="7"/>
  <c r="AS504" i="7"/>
  <c r="AR504" i="7"/>
  <c r="AQ504" i="7"/>
  <c r="AO504" i="7"/>
  <c r="AL504" i="7"/>
  <c r="AG504" i="7"/>
  <c r="AH504" i="7" s="1"/>
  <c r="AN504" i="7" s="1"/>
  <c r="AE504" i="7"/>
  <c r="AC504" i="7"/>
  <c r="AB504" i="7"/>
  <c r="Y504" i="7"/>
  <c r="S504" i="7"/>
  <c r="V504" i="7" s="1"/>
  <c r="M504" i="7"/>
  <c r="L504" i="7"/>
  <c r="J504" i="7"/>
  <c r="F504" i="7"/>
  <c r="G504" i="7" s="1"/>
  <c r="N504" i="7" s="1"/>
  <c r="E504" i="7"/>
  <c r="D504" i="7"/>
  <c r="AS503" i="7"/>
  <c r="AR503" i="7"/>
  <c r="AQ503" i="7"/>
  <c r="AO503" i="7"/>
  <c r="AL503" i="7"/>
  <c r="AH503" i="7"/>
  <c r="AN503" i="7" s="1"/>
  <c r="AG503" i="7"/>
  <c r="AE503" i="7"/>
  <c r="AC503" i="7"/>
  <c r="AB503" i="7"/>
  <c r="Y503" i="7"/>
  <c r="S503" i="7"/>
  <c r="V503" i="7" s="1"/>
  <c r="M503" i="7"/>
  <c r="L503" i="7"/>
  <c r="J503" i="7"/>
  <c r="F503" i="7"/>
  <c r="I503" i="7" s="1"/>
  <c r="E503" i="7"/>
  <c r="D503" i="7"/>
  <c r="AS502" i="7"/>
  <c r="AR502" i="7"/>
  <c r="AQ502" i="7"/>
  <c r="AO502" i="7"/>
  <c r="AL502" i="7"/>
  <c r="AG502" i="7"/>
  <c r="AH502" i="7" s="1"/>
  <c r="AN502" i="7" s="1"/>
  <c r="AE502" i="7"/>
  <c r="AC502" i="7"/>
  <c r="AB502" i="7"/>
  <c r="Y502" i="7"/>
  <c r="S502" i="7"/>
  <c r="V502" i="7" s="1"/>
  <c r="M502" i="7"/>
  <c r="J502" i="7" s="1"/>
  <c r="L502" i="7"/>
  <c r="F502" i="7"/>
  <c r="I502" i="7" s="1"/>
  <c r="E502" i="7"/>
  <c r="D502" i="7"/>
  <c r="AS501" i="7"/>
  <c r="AR501" i="7"/>
  <c r="AQ501" i="7"/>
  <c r="AO501" i="7"/>
  <c r="AN501" i="7"/>
  <c r="AL501" i="7"/>
  <c r="AH501" i="7"/>
  <c r="AG501" i="7"/>
  <c r="AE501" i="7"/>
  <c r="AC501" i="7"/>
  <c r="AB501" i="7"/>
  <c r="Y501" i="7"/>
  <c r="V501" i="7"/>
  <c r="S501" i="7"/>
  <c r="M501" i="7"/>
  <c r="J501" i="7" s="1"/>
  <c r="L501" i="7"/>
  <c r="F501" i="7"/>
  <c r="G501" i="7" s="1"/>
  <c r="N501" i="7" s="1"/>
  <c r="E501" i="7"/>
  <c r="D501" i="7"/>
  <c r="AS500" i="7"/>
  <c r="AR500" i="7"/>
  <c r="AQ500" i="7"/>
  <c r="AO500" i="7"/>
  <c r="AN500" i="7"/>
  <c r="AL500" i="7"/>
  <c r="AH500" i="7"/>
  <c r="AG500" i="7"/>
  <c r="AE500" i="7"/>
  <c r="AC500" i="7"/>
  <c r="AB500" i="7"/>
  <c r="Y500" i="7"/>
  <c r="S500" i="7"/>
  <c r="V500" i="7" s="1"/>
  <c r="M500" i="7"/>
  <c r="J500" i="7" s="1"/>
  <c r="L500" i="7"/>
  <c r="F500" i="7"/>
  <c r="I500" i="7" s="1"/>
  <c r="E500" i="7"/>
  <c r="D500" i="7"/>
  <c r="AS499" i="7"/>
  <c r="AR499" i="7"/>
  <c r="AQ499" i="7"/>
  <c r="AO499" i="7"/>
  <c r="AL499" i="7"/>
  <c r="AG499" i="7"/>
  <c r="AE499" i="7"/>
  <c r="AH499" i="7" s="1"/>
  <c r="AN499" i="7" s="1"/>
  <c r="AC499" i="7"/>
  <c r="AB499" i="7"/>
  <c r="Y499" i="7"/>
  <c r="S499" i="7"/>
  <c r="V499" i="7" s="1"/>
  <c r="M499" i="7"/>
  <c r="J499" i="7" s="1"/>
  <c r="L499" i="7"/>
  <c r="F499" i="7"/>
  <c r="I499" i="7" s="1"/>
  <c r="E499" i="7"/>
  <c r="D499" i="7"/>
  <c r="AS498" i="7"/>
  <c r="AR498" i="7"/>
  <c r="AQ498" i="7"/>
  <c r="AO498" i="7"/>
  <c r="AL498" i="7"/>
  <c r="AG498" i="7"/>
  <c r="AE498" i="7"/>
  <c r="AH498" i="7" s="1"/>
  <c r="AN498" i="7" s="1"/>
  <c r="AC498" i="7"/>
  <c r="AB498" i="7"/>
  <c r="Y498" i="7"/>
  <c r="S498" i="7"/>
  <c r="V498" i="7" s="1"/>
  <c r="M498" i="7"/>
  <c r="J498" i="7" s="1"/>
  <c r="L498" i="7"/>
  <c r="F498" i="7"/>
  <c r="I498" i="7" s="1"/>
  <c r="E498" i="7"/>
  <c r="D498" i="7"/>
  <c r="AS497" i="7"/>
  <c r="AR497" i="7"/>
  <c r="AQ497" i="7"/>
  <c r="AO497" i="7"/>
  <c r="AL497" i="7"/>
  <c r="AG497" i="7"/>
  <c r="AE497" i="7"/>
  <c r="AH497" i="7" s="1"/>
  <c r="AN497" i="7" s="1"/>
  <c r="AC497" i="7"/>
  <c r="AB497" i="7"/>
  <c r="Y497" i="7"/>
  <c r="V497" i="7"/>
  <c r="S497" i="7"/>
  <c r="M497" i="7"/>
  <c r="L497" i="7"/>
  <c r="J497" i="7"/>
  <c r="F497" i="7"/>
  <c r="G497" i="7" s="1"/>
  <c r="N497" i="7" s="1"/>
  <c r="E497" i="7"/>
  <c r="D497" i="7"/>
  <c r="AS496" i="7"/>
  <c r="AR496" i="7"/>
  <c r="AQ496" i="7"/>
  <c r="AO496" i="7"/>
  <c r="AL496" i="7"/>
  <c r="AG496" i="7"/>
  <c r="AH496" i="7" s="1"/>
  <c r="AN496" i="7" s="1"/>
  <c r="AE496" i="7"/>
  <c r="AC496" i="7"/>
  <c r="AB496" i="7"/>
  <c r="Y496" i="7"/>
  <c r="S496" i="7"/>
  <c r="V496" i="7" s="1"/>
  <c r="M496" i="7"/>
  <c r="L496" i="7"/>
  <c r="J496" i="7"/>
  <c r="F496" i="7"/>
  <c r="G496" i="7" s="1"/>
  <c r="N496" i="7" s="1"/>
  <c r="E496" i="7"/>
  <c r="D496" i="7"/>
  <c r="AS495" i="7"/>
  <c r="AR495" i="7"/>
  <c r="AQ495" i="7"/>
  <c r="AO495" i="7"/>
  <c r="AL495" i="7"/>
  <c r="AH495" i="7"/>
  <c r="AN495" i="7" s="1"/>
  <c r="AG495" i="7"/>
  <c r="AE495" i="7"/>
  <c r="AC495" i="7"/>
  <c r="AB495" i="7"/>
  <c r="Y495" i="7"/>
  <c r="V495" i="7"/>
  <c r="S495" i="7"/>
  <c r="M495" i="7"/>
  <c r="L495" i="7"/>
  <c r="J495" i="7"/>
  <c r="F495" i="7"/>
  <c r="I495" i="7" s="1"/>
  <c r="E495" i="7"/>
  <c r="D495" i="7"/>
  <c r="AS494" i="7"/>
  <c r="AR494" i="7"/>
  <c r="AQ494" i="7"/>
  <c r="AO494" i="7"/>
  <c r="AL494" i="7"/>
  <c r="AG494" i="7"/>
  <c r="AE494" i="7"/>
  <c r="AH494" i="7" s="1"/>
  <c r="AN494" i="7" s="1"/>
  <c r="AC494" i="7"/>
  <c r="AB494" i="7"/>
  <c r="Y494" i="7"/>
  <c r="V494" i="7"/>
  <c r="S494" i="7"/>
  <c r="M494" i="7"/>
  <c r="J494" i="7" s="1"/>
  <c r="L494" i="7"/>
  <c r="F494" i="7"/>
  <c r="E494" i="7"/>
  <c r="D494" i="7"/>
  <c r="AS493" i="7"/>
  <c r="AR493" i="7"/>
  <c r="AQ493" i="7"/>
  <c r="AO493" i="7"/>
  <c r="AL493" i="7"/>
  <c r="AG493" i="7"/>
  <c r="AE493" i="7"/>
  <c r="AH493" i="7" s="1"/>
  <c r="AN493" i="7" s="1"/>
  <c r="AC493" i="7"/>
  <c r="AB493" i="7"/>
  <c r="Y493" i="7"/>
  <c r="S493" i="7"/>
  <c r="V493" i="7" s="1"/>
  <c r="M493" i="7"/>
  <c r="J493" i="7" s="1"/>
  <c r="L493" i="7"/>
  <c r="F493" i="7"/>
  <c r="G493" i="7" s="1"/>
  <c r="N493" i="7" s="1"/>
  <c r="E493" i="7"/>
  <c r="D493" i="7"/>
  <c r="AS492" i="7"/>
  <c r="AR492" i="7"/>
  <c r="AQ492" i="7"/>
  <c r="AO492" i="7"/>
  <c r="AL492" i="7"/>
  <c r="AG492" i="7"/>
  <c r="AH492" i="7" s="1"/>
  <c r="AN492" i="7" s="1"/>
  <c r="AE492" i="7"/>
  <c r="AC492" i="7"/>
  <c r="AB492" i="7"/>
  <c r="Y492" i="7"/>
  <c r="S492" i="7"/>
  <c r="V492" i="7" s="1"/>
  <c r="M492" i="7"/>
  <c r="L492" i="7"/>
  <c r="J492" i="7"/>
  <c r="F492" i="7"/>
  <c r="G492" i="7" s="1"/>
  <c r="N492" i="7" s="1"/>
  <c r="E492" i="7"/>
  <c r="D492" i="7"/>
  <c r="AS491" i="7"/>
  <c r="AR491" i="7"/>
  <c r="AQ491" i="7"/>
  <c r="AO491" i="7"/>
  <c r="AL491" i="7"/>
  <c r="AG491" i="7"/>
  <c r="AE491" i="7"/>
  <c r="AH491" i="7" s="1"/>
  <c r="AN491" i="7" s="1"/>
  <c r="AC491" i="7"/>
  <c r="AB491" i="7"/>
  <c r="Y491" i="7"/>
  <c r="S491" i="7"/>
  <c r="V491" i="7" s="1"/>
  <c r="M491" i="7"/>
  <c r="L491" i="7"/>
  <c r="J491" i="7"/>
  <c r="F491" i="7"/>
  <c r="I491" i="7" s="1"/>
  <c r="E491" i="7"/>
  <c r="D491" i="7"/>
  <c r="AS490" i="7"/>
  <c r="AR490" i="7"/>
  <c r="AQ490" i="7"/>
  <c r="AO490" i="7"/>
  <c r="AL490" i="7"/>
  <c r="AG490" i="7"/>
  <c r="AH490" i="7" s="1"/>
  <c r="AN490" i="7" s="1"/>
  <c r="AE490" i="7"/>
  <c r="AC490" i="7"/>
  <c r="AB490" i="7"/>
  <c r="Y490" i="7"/>
  <c r="S490" i="7"/>
  <c r="V490" i="7" s="1"/>
  <c r="M490" i="7"/>
  <c r="J490" i="7" s="1"/>
  <c r="L490" i="7"/>
  <c r="F490" i="7"/>
  <c r="I490" i="7" s="1"/>
  <c r="E490" i="7"/>
  <c r="D490" i="7"/>
  <c r="AS489" i="7"/>
  <c r="AR489" i="7"/>
  <c r="AQ489" i="7"/>
  <c r="AO489" i="7"/>
  <c r="AL489" i="7"/>
  <c r="AH489" i="7"/>
  <c r="AN489" i="7" s="1"/>
  <c r="AG489" i="7"/>
  <c r="AE489" i="7"/>
  <c r="AC489" i="7"/>
  <c r="AB489" i="7"/>
  <c r="Y489" i="7"/>
  <c r="V489" i="7"/>
  <c r="S489" i="7"/>
  <c r="M489" i="7"/>
  <c r="J489" i="7" s="1"/>
  <c r="L489" i="7"/>
  <c r="F489" i="7"/>
  <c r="G489" i="7" s="1"/>
  <c r="N489" i="7" s="1"/>
  <c r="E489" i="7"/>
  <c r="D489" i="7"/>
  <c r="AS488" i="7"/>
  <c r="AR488" i="7"/>
  <c r="AQ488" i="7"/>
  <c r="AO488" i="7"/>
  <c r="AN488" i="7"/>
  <c r="AL488" i="7"/>
  <c r="AH488" i="7"/>
  <c r="AG488" i="7"/>
  <c r="AE488" i="7"/>
  <c r="AC488" i="7"/>
  <c r="AB488" i="7"/>
  <c r="Y488" i="7"/>
  <c r="S488" i="7"/>
  <c r="V488" i="7" s="1"/>
  <c r="M488" i="7"/>
  <c r="J488" i="7" s="1"/>
  <c r="L488" i="7"/>
  <c r="F488" i="7"/>
  <c r="I488" i="7" s="1"/>
  <c r="E488" i="7"/>
  <c r="D488" i="7"/>
  <c r="AS487" i="7"/>
  <c r="AR487" i="7"/>
  <c r="AQ487" i="7"/>
  <c r="AO487" i="7"/>
  <c r="AN487" i="7"/>
  <c r="AL487" i="7"/>
  <c r="AG487" i="7"/>
  <c r="AE487" i="7"/>
  <c r="AH487" i="7" s="1"/>
  <c r="AC487" i="7"/>
  <c r="AB487" i="7"/>
  <c r="Y487" i="7"/>
  <c r="S487" i="7"/>
  <c r="V487" i="7" s="1"/>
  <c r="M487" i="7"/>
  <c r="J487" i="7" s="1"/>
  <c r="L487" i="7"/>
  <c r="F487" i="7"/>
  <c r="I487" i="7" s="1"/>
  <c r="E487" i="7"/>
  <c r="D487" i="7"/>
  <c r="AS486" i="7"/>
  <c r="AR486" i="7"/>
  <c r="AQ486" i="7"/>
  <c r="AO486" i="7"/>
  <c r="AL486" i="7"/>
  <c r="AG486" i="7"/>
  <c r="AE486" i="7"/>
  <c r="AH486" i="7" s="1"/>
  <c r="AN486" i="7" s="1"/>
  <c r="AC486" i="7"/>
  <c r="AB486" i="7"/>
  <c r="Y486" i="7"/>
  <c r="S486" i="7"/>
  <c r="V486" i="7" s="1"/>
  <c r="M486" i="7"/>
  <c r="J486" i="7" s="1"/>
  <c r="L486" i="7"/>
  <c r="F486" i="7"/>
  <c r="I486" i="7" s="1"/>
  <c r="E486" i="7"/>
  <c r="D486" i="7"/>
  <c r="AS485" i="7"/>
  <c r="AR485" i="7"/>
  <c r="AQ485" i="7"/>
  <c r="AO485" i="7"/>
  <c r="AL485" i="7"/>
  <c r="AG485" i="7"/>
  <c r="AE485" i="7"/>
  <c r="AH485" i="7" s="1"/>
  <c r="AN485" i="7" s="1"/>
  <c r="AC485" i="7"/>
  <c r="AB485" i="7"/>
  <c r="Y485" i="7"/>
  <c r="V485" i="7"/>
  <c r="S485" i="7"/>
  <c r="M485" i="7"/>
  <c r="L485" i="7"/>
  <c r="J485" i="7"/>
  <c r="F485" i="7"/>
  <c r="G485" i="7" s="1"/>
  <c r="N485" i="7" s="1"/>
  <c r="E485" i="7"/>
  <c r="D485" i="7"/>
  <c r="AS484" i="7"/>
  <c r="AR484" i="7"/>
  <c r="AQ484" i="7"/>
  <c r="AO484" i="7"/>
  <c r="AL484" i="7"/>
  <c r="AG484" i="7"/>
  <c r="AH484" i="7" s="1"/>
  <c r="AN484" i="7" s="1"/>
  <c r="AE484" i="7"/>
  <c r="AC484" i="7"/>
  <c r="AB484" i="7"/>
  <c r="Y484" i="7"/>
  <c r="S484" i="7"/>
  <c r="V484" i="7" s="1"/>
  <c r="M484" i="7"/>
  <c r="L484" i="7"/>
  <c r="J484" i="7"/>
  <c r="F484" i="7"/>
  <c r="G484" i="7" s="1"/>
  <c r="N484" i="7" s="1"/>
  <c r="E484" i="7"/>
  <c r="D484" i="7"/>
  <c r="AS483" i="7"/>
  <c r="AR483" i="7"/>
  <c r="AQ483" i="7"/>
  <c r="AO483" i="7"/>
  <c r="AL483" i="7"/>
  <c r="AH483" i="7"/>
  <c r="AN483" i="7" s="1"/>
  <c r="AG483" i="7"/>
  <c r="AE483" i="7"/>
  <c r="AC483" i="7"/>
  <c r="AB483" i="7"/>
  <c r="Y483" i="7"/>
  <c r="V483" i="7"/>
  <c r="S483" i="7"/>
  <c r="M483" i="7"/>
  <c r="L483" i="7"/>
  <c r="J483" i="7"/>
  <c r="F483" i="7"/>
  <c r="E483" i="7"/>
  <c r="D483" i="7"/>
  <c r="AS482" i="7"/>
  <c r="AR482" i="7"/>
  <c r="AQ482" i="7"/>
  <c r="AO482" i="7"/>
  <c r="AL482" i="7"/>
  <c r="AG482" i="7"/>
  <c r="AE482" i="7"/>
  <c r="AH482" i="7" s="1"/>
  <c r="AN482" i="7" s="1"/>
  <c r="AC482" i="7"/>
  <c r="AB482" i="7"/>
  <c r="Y482" i="7"/>
  <c r="V482" i="7"/>
  <c r="S482" i="7"/>
  <c r="M482" i="7"/>
  <c r="J482" i="7" s="1"/>
  <c r="L482" i="7"/>
  <c r="F482" i="7"/>
  <c r="I482" i="7" s="1"/>
  <c r="E482" i="7"/>
  <c r="D482" i="7"/>
  <c r="AS481" i="7"/>
  <c r="AR481" i="7"/>
  <c r="AQ481" i="7"/>
  <c r="AO481" i="7"/>
  <c r="AL481" i="7"/>
  <c r="AG481" i="7"/>
  <c r="AE481" i="7"/>
  <c r="AH481" i="7" s="1"/>
  <c r="AN481" i="7" s="1"/>
  <c r="AC481" i="7"/>
  <c r="AB481" i="7"/>
  <c r="Y481" i="7"/>
  <c r="S481" i="7"/>
  <c r="V481" i="7" s="1"/>
  <c r="M481" i="7"/>
  <c r="J481" i="7" s="1"/>
  <c r="L481" i="7"/>
  <c r="F481" i="7"/>
  <c r="G481" i="7" s="1"/>
  <c r="N481" i="7" s="1"/>
  <c r="E481" i="7"/>
  <c r="D481" i="7"/>
  <c r="AS480" i="7"/>
  <c r="AR480" i="7"/>
  <c r="AQ480" i="7"/>
  <c r="AO480" i="7"/>
  <c r="AL480" i="7"/>
  <c r="AH480" i="7"/>
  <c r="AN480" i="7" s="1"/>
  <c r="AG480" i="7"/>
  <c r="AE480" i="7"/>
  <c r="AC480" i="7"/>
  <c r="AB480" i="7"/>
  <c r="Y480" i="7"/>
  <c r="S480" i="7"/>
  <c r="V480" i="7" s="1"/>
  <c r="M480" i="7"/>
  <c r="L480" i="7"/>
  <c r="J480" i="7"/>
  <c r="F480" i="7"/>
  <c r="G480" i="7" s="1"/>
  <c r="N480" i="7" s="1"/>
  <c r="E480" i="7"/>
  <c r="D480" i="7"/>
  <c r="AS479" i="7"/>
  <c r="AR479" i="7"/>
  <c r="AQ479" i="7"/>
  <c r="AO479" i="7"/>
  <c r="AL479" i="7"/>
  <c r="AH479" i="7"/>
  <c r="AN479" i="7" s="1"/>
  <c r="AG479" i="7"/>
  <c r="AE479" i="7"/>
  <c r="AC479" i="7"/>
  <c r="AB479" i="7"/>
  <c r="Y479" i="7"/>
  <c r="S479" i="7"/>
  <c r="V479" i="7" s="1"/>
  <c r="M479" i="7"/>
  <c r="L479" i="7"/>
  <c r="J479" i="7"/>
  <c r="F479" i="7"/>
  <c r="I479" i="7" s="1"/>
  <c r="E479" i="7"/>
  <c r="D479" i="7"/>
  <c r="AS478" i="7"/>
  <c r="AR478" i="7"/>
  <c r="AQ478" i="7"/>
  <c r="AO478" i="7"/>
  <c r="AN478" i="7"/>
  <c r="AL478" i="7"/>
  <c r="AG478" i="7"/>
  <c r="AE478" i="7"/>
  <c r="AH478" i="7" s="1"/>
  <c r="AC478" i="7"/>
  <c r="AB478" i="7"/>
  <c r="Y478" i="7"/>
  <c r="S478" i="7"/>
  <c r="V478" i="7" s="1"/>
  <c r="M478" i="7"/>
  <c r="J478" i="7" s="1"/>
  <c r="L478" i="7"/>
  <c r="F478" i="7"/>
  <c r="I478" i="7" s="1"/>
  <c r="E478" i="7"/>
  <c r="D478" i="7"/>
  <c r="AS477" i="7"/>
  <c r="AR477" i="7"/>
  <c r="AQ477" i="7"/>
  <c r="AO477" i="7"/>
  <c r="AL477" i="7"/>
  <c r="AH477" i="7"/>
  <c r="AN477" i="7" s="1"/>
  <c r="AG477" i="7"/>
  <c r="AE477" i="7"/>
  <c r="AC477" i="7"/>
  <c r="AB477" i="7"/>
  <c r="Y477" i="7"/>
  <c r="V477" i="7"/>
  <c r="S477" i="7"/>
  <c r="M477" i="7"/>
  <c r="L477" i="7"/>
  <c r="J477" i="7"/>
  <c r="F477" i="7"/>
  <c r="E477" i="7"/>
  <c r="D477" i="7"/>
  <c r="AS476" i="7"/>
  <c r="AR476" i="7"/>
  <c r="AQ476" i="7"/>
  <c r="AO476" i="7"/>
  <c r="AL476" i="7"/>
  <c r="AH476" i="7"/>
  <c r="AN476" i="7" s="1"/>
  <c r="AG476" i="7"/>
  <c r="AE476" i="7"/>
  <c r="AC476" i="7"/>
  <c r="AB476" i="7"/>
  <c r="Y476" i="7"/>
  <c r="S476" i="7"/>
  <c r="V476" i="7" s="1"/>
  <c r="M476" i="7"/>
  <c r="L476" i="7"/>
  <c r="J476" i="7"/>
  <c r="F476" i="7"/>
  <c r="I476" i="7" s="1"/>
  <c r="E476" i="7"/>
  <c r="D476" i="7"/>
  <c r="AS475" i="7"/>
  <c r="AR475" i="7"/>
  <c r="AQ475" i="7"/>
  <c r="AO475" i="7"/>
  <c r="AL475" i="7"/>
  <c r="AG475" i="7"/>
  <c r="AE475" i="7"/>
  <c r="AH475" i="7" s="1"/>
  <c r="AN475" i="7" s="1"/>
  <c r="AC475" i="7"/>
  <c r="AB475" i="7"/>
  <c r="Y475" i="7"/>
  <c r="S475" i="7"/>
  <c r="V475" i="7" s="1"/>
  <c r="M475" i="7"/>
  <c r="J475" i="7" s="1"/>
  <c r="L475" i="7"/>
  <c r="F475" i="7"/>
  <c r="I475" i="7" s="1"/>
  <c r="E475" i="7"/>
  <c r="D475" i="7"/>
  <c r="AS474" i="7"/>
  <c r="AR474" i="7"/>
  <c r="AQ474" i="7"/>
  <c r="AO474" i="7"/>
  <c r="AN474" i="7"/>
  <c r="AL474" i="7"/>
  <c r="AG474" i="7"/>
  <c r="AE474" i="7"/>
  <c r="AH474" i="7" s="1"/>
  <c r="AC474" i="7"/>
  <c r="AB474" i="7"/>
  <c r="Y474" i="7"/>
  <c r="S474" i="7"/>
  <c r="V474" i="7" s="1"/>
  <c r="M474" i="7"/>
  <c r="J474" i="7" s="1"/>
  <c r="L474" i="7"/>
  <c r="F474" i="7"/>
  <c r="E474" i="7"/>
  <c r="D474" i="7"/>
  <c r="AS473" i="7"/>
  <c r="AR473" i="7"/>
  <c r="AQ473" i="7"/>
  <c r="AO473" i="7"/>
  <c r="AL473" i="7"/>
  <c r="AG473" i="7"/>
  <c r="AE473" i="7"/>
  <c r="AH473" i="7" s="1"/>
  <c r="AN473" i="7" s="1"/>
  <c r="AC473" i="7"/>
  <c r="AB473" i="7"/>
  <c r="Y473" i="7"/>
  <c r="V473" i="7"/>
  <c r="S473" i="7"/>
  <c r="M473" i="7"/>
  <c r="L473" i="7"/>
  <c r="J473" i="7"/>
  <c r="F473" i="7"/>
  <c r="G473" i="7" s="1"/>
  <c r="N473" i="7" s="1"/>
  <c r="E473" i="7"/>
  <c r="D473" i="7"/>
  <c r="AS472" i="7"/>
  <c r="AR472" i="7"/>
  <c r="AQ472" i="7"/>
  <c r="AO472" i="7"/>
  <c r="AL472" i="7"/>
  <c r="AG472" i="7"/>
  <c r="AH472" i="7" s="1"/>
  <c r="AN472" i="7" s="1"/>
  <c r="AE472" i="7"/>
  <c r="AC472" i="7"/>
  <c r="AB472" i="7"/>
  <c r="Y472" i="7"/>
  <c r="S472" i="7"/>
  <c r="V472" i="7" s="1"/>
  <c r="M472" i="7"/>
  <c r="L472" i="7"/>
  <c r="J472" i="7"/>
  <c r="F472" i="7"/>
  <c r="G472" i="7" s="1"/>
  <c r="N472" i="7" s="1"/>
  <c r="E472" i="7"/>
  <c r="D472" i="7"/>
  <c r="AS471" i="7"/>
  <c r="AR471" i="7"/>
  <c r="AQ471" i="7"/>
  <c r="AO471" i="7"/>
  <c r="AL471" i="7"/>
  <c r="AH471" i="7"/>
  <c r="AN471" i="7" s="1"/>
  <c r="AG471" i="7"/>
  <c r="AE471" i="7"/>
  <c r="AC471" i="7"/>
  <c r="AB471" i="7"/>
  <c r="Y471" i="7"/>
  <c r="V471" i="7"/>
  <c r="S471" i="7"/>
  <c r="M471" i="7"/>
  <c r="L471" i="7"/>
  <c r="J471" i="7"/>
  <c r="F471" i="7"/>
  <c r="E471" i="7"/>
  <c r="D471" i="7"/>
  <c r="AS470" i="7"/>
  <c r="AR470" i="7"/>
  <c r="AQ470" i="7"/>
  <c r="AO470" i="7"/>
  <c r="AL470" i="7"/>
  <c r="AG470" i="7"/>
  <c r="AE470" i="7"/>
  <c r="AH470" i="7" s="1"/>
  <c r="AN470" i="7" s="1"/>
  <c r="AC470" i="7"/>
  <c r="AB470" i="7"/>
  <c r="Y470" i="7"/>
  <c r="V470" i="7"/>
  <c r="S470" i="7"/>
  <c r="M470" i="7"/>
  <c r="J470" i="7" s="1"/>
  <c r="L470" i="7"/>
  <c r="F470" i="7"/>
  <c r="I470" i="7" s="1"/>
  <c r="E470" i="7"/>
  <c r="D470" i="7"/>
  <c r="AS469" i="7"/>
  <c r="AR469" i="7"/>
  <c r="AQ469" i="7"/>
  <c r="AO469" i="7"/>
  <c r="AL469" i="7"/>
  <c r="AG469" i="7"/>
  <c r="AE469" i="7"/>
  <c r="AC469" i="7"/>
  <c r="AB469" i="7"/>
  <c r="Y469" i="7"/>
  <c r="S469" i="7"/>
  <c r="V469" i="7" s="1"/>
  <c r="M469" i="7"/>
  <c r="J469" i="7" s="1"/>
  <c r="L469" i="7"/>
  <c r="F469" i="7"/>
  <c r="E469" i="7"/>
  <c r="D469" i="7"/>
  <c r="AS468" i="7"/>
  <c r="AR468" i="7"/>
  <c r="AQ468" i="7"/>
  <c r="AO468" i="7"/>
  <c r="AL468" i="7"/>
  <c r="AG468" i="7"/>
  <c r="AH468" i="7" s="1"/>
  <c r="AN468" i="7" s="1"/>
  <c r="AE468" i="7"/>
  <c r="AC468" i="7"/>
  <c r="AB468" i="7"/>
  <c r="Y468" i="7"/>
  <c r="S468" i="7"/>
  <c r="V468" i="7" s="1"/>
  <c r="M468" i="7"/>
  <c r="L468" i="7"/>
  <c r="J468" i="7"/>
  <c r="F468" i="7"/>
  <c r="I468" i="7" s="1"/>
  <c r="E468" i="7"/>
  <c r="D468" i="7"/>
  <c r="AS467" i="7"/>
  <c r="AR467" i="7"/>
  <c r="AQ467" i="7"/>
  <c r="AO467" i="7"/>
  <c r="AL467" i="7"/>
  <c r="AG467" i="7"/>
  <c r="AH467" i="7" s="1"/>
  <c r="AN467" i="7" s="1"/>
  <c r="AE467" i="7"/>
  <c r="AC467" i="7"/>
  <c r="AB467" i="7"/>
  <c r="Y467" i="7"/>
  <c r="S467" i="7"/>
  <c r="V467" i="7" s="1"/>
  <c r="M467" i="7"/>
  <c r="L467" i="7"/>
  <c r="J467" i="7"/>
  <c r="F467" i="7"/>
  <c r="I467" i="7" s="1"/>
  <c r="E467" i="7"/>
  <c r="D467" i="7"/>
  <c r="AS466" i="7"/>
  <c r="AR466" i="7"/>
  <c r="AQ466" i="7"/>
  <c r="AO466" i="7"/>
  <c r="AL466" i="7"/>
  <c r="AH466" i="7"/>
  <c r="AN466" i="7" s="1"/>
  <c r="AG466" i="7"/>
  <c r="AE466" i="7"/>
  <c r="AC466" i="7"/>
  <c r="AB466" i="7"/>
  <c r="Y466" i="7"/>
  <c r="V466" i="7"/>
  <c r="S466" i="7"/>
  <c r="M466" i="7"/>
  <c r="L466" i="7"/>
  <c r="J466" i="7"/>
  <c r="F466" i="7"/>
  <c r="E466" i="7"/>
  <c r="D466" i="7"/>
  <c r="AS465" i="7"/>
  <c r="AR465" i="7"/>
  <c r="AQ465" i="7"/>
  <c r="AO465" i="7"/>
  <c r="AL465" i="7"/>
  <c r="AH465" i="7"/>
  <c r="AN465" i="7" s="1"/>
  <c r="AG465" i="7"/>
  <c r="AE465" i="7"/>
  <c r="AC465" i="7"/>
  <c r="AB465" i="7"/>
  <c r="Y465" i="7"/>
  <c r="V465" i="7"/>
  <c r="S465" i="7"/>
  <c r="M465" i="7"/>
  <c r="L465" i="7"/>
  <c r="J465" i="7"/>
  <c r="F465" i="7"/>
  <c r="G465" i="7" s="1"/>
  <c r="N465" i="7" s="1"/>
  <c r="E465" i="7"/>
  <c r="D465" i="7"/>
  <c r="AS464" i="7"/>
  <c r="AR464" i="7"/>
  <c r="AQ464" i="7"/>
  <c r="AO464" i="7"/>
  <c r="AL464" i="7"/>
  <c r="AH464" i="7"/>
  <c r="AN464" i="7" s="1"/>
  <c r="AG464" i="7"/>
  <c r="AE464" i="7"/>
  <c r="AC464" i="7"/>
  <c r="AB464" i="7"/>
  <c r="Y464" i="7"/>
  <c r="S464" i="7"/>
  <c r="V464" i="7" s="1"/>
  <c r="M464" i="7"/>
  <c r="L464" i="7"/>
  <c r="J464" i="7"/>
  <c r="F464" i="7"/>
  <c r="I464" i="7" s="1"/>
  <c r="E464" i="7"/>
  <c r="D464" i="7"/>
  <c r="AS463" i="7"/>
  <c r="AR463" i="7"/>
  <c r="AQ463" i="7"/>
  <c r="AO463" i="7"/>
  <c r="AN463" i="7"/>
  <c r="AL463" i="7"/>
  <c r="AG463" i="7"/>
  <c r="AE463" i="7"/>
  <c r="AH463" i="7" s="1"/>
  <c r="AC463" i="7"/>
  <c r="AB463" i="7"/>
  <c r="Y463" i="7"/>
  <c r="S463" i="7"/>
  <c r="V463" i="7" s="1"/>
  <c r="M463" i="7"/>
  <c r="J463" i="7" s="1"/>
  <c r="L463" i="7"/>
  <c r="F463" i="7"/>
  <c r="E463" i="7"/>
  <c r="D463" i="7"/>
  <c r="AS462" i="7"/>
  <c r="AR462" i="7"/>
  <c r="AQ462" i="7"/>
  <c r="AO462" i="7"/>
  <c r="AL462" i="7"/>
  <c r="AG462" i="7"/>
  <c r="AE462" i="7"/>
  <c r="AH462" i="7" s="1"/>
  <c r="AN462" i="7" s="1"/>
  <c r="AC462" i="7"/>
  <c r="AB462" i="7"/>
  <c r="Y462" i="7"/>
  <c r="V462" i="7"/>
  <c r="S462" i="7"/>
  <c r="M462" i="7"/>
  <c r="J462" i="7" s="1"/>
  <c r="L462" i="7"/>
  <c r="F462" i="7"/>
  <c r="I462" i="7" s="1"/>
  <c r="E462" i="7"/>
  <c r="D462" i="7"/>
  <c r="AS461" i="7"/>
  <c r="AR461" i="7"/>
  <c r="AQ461" i="7"/>
  <c r="AO461" i="7"/>
  <c r="AL461" i="7"/>
  <c r="AG461" i="7"/>
  <c r="AE461" i="7"/>
  <c r="AH461" i="7" s="1"/>
  <c r="AN461" i="7" s="1"/>
  <c r="AC461" i="7"/>
  <c r="AB461" i="7"/>
  <c r="Y461" i="7"/>
  <c r="S461" i="7"/>
  <c r="V461" i="7" s="1"/>
  <c r="M461" i="7"/>
  <c r="L461" i="7"/>
  <c r="J461" i="7"/>
  <c r="F461" i="7"/>
  <c r="G461" i="7" s="1"/>
  <c r="N461" i="7" s="1"/>
  <c r="E461" i="7"/>
  <c r="D461" i="7"/>
  <c r="AS460" i="7"/>
  <c r="AR460" i="7"/>
  <c r="AQ460" i="7"/>
  <c r="AO460" i="7"/>
  <c r="AL460" i="7"/>
  <c r="AH460" i="7"/>
  <c r="AN460" i="7" s="1"/>
  <c r="AG460" i="7"/>
  <c r="AE460" i="7"/>
  <c r="AC460" i="7"/>
  <c r="AB460" i="7"/>
  <c r="Y460" i="7"/>
  <c r="S460" i="7"/>
  <c r="V460" i="7" s="1"/>
  <c r="M460" i="7"/>
  <c r="L460" i="7"/>
  <c r="J460" i="7"/>
  <c r="F460" i="7"/>
  <c r="G460" i="7" s="1"/>
  <c r="N460" i="7" s="1"/>
  <c r="E460" i="7"/>
  <c r="D460" i="7"/>
  <c r="AS459" i="7"/>
  <c r="AR459" i="7"/>
  <c r="AQ459" i="7"/>
  <c r="AO459" i="7"/>
  <c r="AL459" i="7"/>
  <c r="AH459" i="7"/>
  <c r="AN459" i="7" s="1"/>
  <c r="AG459" i="7"/>
  <c r="AE459" i="7"/>
  <c r="AC459" i="7"/>
  <c r="AB459" i="7"/>
  <c r="Y459" i="7"/>
  <c r="S459" i="7"/>
  <c r="V459" i="7" s="1"/>
  <c r="M459" i="7"/>
  <c r="L459" i="7"/>
  <c r="J459" i="7"/>
  <c r="F459" i="7"/>
  <c r="E459" i="7"/>
  <c r="D459" i="7"/>
  <c r="AS458" i="7"/>
  <c r="AR458" i="7"/>
  <c r="AQ458" i="7"/>
  <c r="AO458" i="7"/>
  <c r="AL458" i="7"/>
  <c r="AG458" i="7"/>
  <c r="AE458" i="7"/>
  <c r="AH458" i="7" s="1"/>
  <c r="AN458" i="7" s="1"/>
  <c r="AC458" i="7"/>
  <c r="AB458" i="7"/>
  <c r="Y458" i="7"/>
  <c r="V458" i="7"/>
  <c r="S458" i="7"/>
  <c r="M458" i="7"/>
  <c r="J458" i="7" s="1"/>
  <c r="L458" i="7"/>
  <c r="F458" i="7"/>
  <c r="I458" i="7" s="1"/>
  <c r="E458" i="7"/>
  <c r="D458" i="7"/>
  <c r="AS457" i="7"/>
  <c r="AR457" i="7"/>
  <c r="AQ457" i="7"/>
  <c r="AO457" i="7"/>
  <c r="AL457" i="7"/>
  <c r="AG457" i="7"/>
  <c r="AE457" i="7"/>
  <c r="AC457" i="7"/>
  <c r="AB457" i="7"/>
  <c r="Y457" i="7"/>
  <c r="S457" i="7"/>
  <c r="V457" i="7" s="1"/>
  <c r="M457" i="7"/>
  <c r="J457" i="7" s="1"/>
  <c r="L457" i="7"/>
  <c r="F457" i="7"/>
  <c r="I457" i="7" s="1"/>
  <c r="E457" i="7"/>
  <c r="D457" i="7"/>
  <c r="AS456" i="7"/>
  <c r="AR456" i="7"/>
  <c r="AQ456" i="7"/>
  <c r="AO456" i="7"/>
  <c r="AL456" i="7"/>
  <c r="AG456" i="7"/>
  <c r="AE456" i="7"/>
  <c r="AH456" i="7" s="1"/>
  <c r="AN456" i="7" s="1"/>
  <c r="AC456" i="7"/>
  <c r="AB456" i="7"/>
  <c r="Y456" i="7"/>
  <c r="S456" i="7"/>
  <c r="V456" i="7" s="1"/>
  <c r="M456" i="7"/>
  <c r="L456" i="7"/>
  <c r="J456" i="7"/>
  <c r="F456" i="7"/>
  <c r="I456" i="7" s="1"/>
  <c r="E456" i="7"/>
  <c r="D456" i="7"/>
  <c r="AS455" i="7"/>
  <c r="AR455" i="7"/>
  <c r="AQ455" i="7"/>
  <c r="AO455" i="7"/>
  <c r="AL455" i="7"/>
  <c r="AH455" i="7"/>
  <c r="AN455" i="7" s="1"/>
  <c r="AG455" i="7"/>
  <c r="AE455" i="7"/>
  <c r="AC455" i="7"/>
  <c r="AB455" i="7"/>
  <c r="Y455" i="7"/>
  <c r="S455" i="7"/>
  <c r="V455" i="7" s="1"/>
  <c r="M455" i="7"/>
  <c r="L455" i="7"/>
  <c r="J455" i="7"/>
  <c r="F455" i="7"/>
  <c r="E455" i="7"/>
  <c r="D455" i="7"/>
  <c r="AS454" i="7"/>
  <c r="AR454" i="7"/>
  <c r="AQ454" i="7"/>
  <c r="AO454" i="7"/>
  <c r="AL454" i="7"/>
  <c r="AG454" i="7"/>
  <c r="AE454" i="7"/>
  <c r="AH454" i="7" s="1"/>
  <c r="AN454" i="7" s="1"/>
  <c r="AC454" i="7"/>
  <c r="AB454" i="7"/>
  <c r="Y454" i="7"/>
  <c r="V454" i="7"/>
  <c r="S454" i="7"/>
  <c r="M454" i="7"/>
  <c r="L454" i="7"/>
  <c r="J454" i="7"/>
  <c r="F454" i="7"/>
  <c r="I454" i="7" s="1"/>
  <c r="E454" i="7"/>
  <c r="D454" i="7"/>
  <c r="AS453" i="7"/>
  <c r="AR453" i="7"/>
  <c r="AQ453" i="7"/>
  <c r="AO453" i="7"/>
  <c r="AL453" i="7"/>
  <c r="AH453" i="7"/>
  <c r="AN453" i="7" s="1"/>
  <c r="AG453" i="7"/>
  <c r="AE453" i="7"/>
  <c r="AC453" i="7"/>
  <c r="AB453" i="7"/>
  <c r="Y453" i="7"/>
  <c r="V453" i="7"/>
  <c r="S453" i="7"/>
  <c r="M453" i="7"/>
  <c r="L453" i="7"/>
  <c r="J453" i="7"/>
  <c r="F453" i="7"/>
  <c r="G453" i="7" s="1"/>
  <c r="N453" i="7" s="1"/>
  <c r="E453" i="7"/>
  <c r="D453" i="7"/>
  <c r="AS452" i="7"/>
  <c r="AR452" i="7"/>
  <c r="AQ452" i="7"/>
  <c r="AO452" i="7"/>
  <c r="AL452" i="7"/>
  <c r="AH452" i="7"/>
  <c r="AN452" i="7" s="1"/>
  <c r="AG452" i="7"/>
  <c r="AE452" i="7"/>
  <c r="AC452" i="7"/>
  <c r="AB452" i="7"/>
  <c r="Y452" i="7"/>
  <c r="S452" i="7"/>
  <c r="V452" i="7" s="1"/>
  <c r="M452" i="7"/>
  <c r="L452" i="7"/>
  <c r="J452" i="7"/>
  <c r="F452" i="7"/>
  <c r="I452" i="7" s="1"/>
  <c r="E452" i="7"/>
  <c r="D452" i="7"/>
  <c r="AS451" i="7"/>
  <c r="AR451" i="7"/>
  <c r="AQ451" i="7"/>
  <c r="AO451" i="7"/>
  <c r="AL451" i="7"/>
  <c r="AG451" i="7"/>
  <c r="AE451" i="7"/>
  <c r="AH451" i="7" s="1"/>
  <c r="AN451" i="7" s="1"/>
  <c r="AC451" i="7"/>
  <c r="AB451" i="7"/>
  <c r="Y451" i="7"/>
  <c r="V451" i="7"/>
  <c r="S451" i="7"/>
  <c r="M451" i="7"/>
  <c r="J451" i="7" s="1"/>
  <c r="L451" i="7"/>
  <c r="F451" i="7"/>
  <c r="E451" i="7"/>
  <c r="D451" i="7"/>
  <c r="AS450" i="7"/>
  <c r="AR450" i="7"/>
  <c r="AQ450" i="7"/>
  <c r="AO450" i="7"/>
  <c r="AL450" i="7"/>
  <c r="AG450" i="7"/>
  <c r="AE450" i="7"/>
  <c r="AH450" i="7" s="1"/>
  <c r="AN450" i="7" s="1"/>
  <c r="AC450" i="7"/>
  <c r="AB450" i="7"/>
  <c r="Y450" i="7"/>
  <c r="S450" i="7"/>
  <c r="V450" i="7" s="1"/>
  <c r="M450" i="7"/>
  <c r="J450" i="7" s="1"/>
  <c r="L450" i="7"/>
  <c r="F450" i="7"/>
  <c r="I450" i="7" s="1"/>
  <c r="E450" i="7"/>
  <c r="D450" i="7"/>
  <c r="AS449" i="7"/>
  <c r="AR449" i="7"/>
  <c r="AQ449" i="7"/>
  <c r="AO449" i="7"/>
  <c r="AL449" i="7"/>
  <c r="AG449" i="7"/>
  <c r="AE449" i="7"/>
  <c r="AC449" i="7"/>
  <c r="AB449" i="7"/>
  <c r="Y449" i="7"/>
  <c r="V449" i="7"/>
  <c r="S449" i="7"/>
  <c r="M449" i="7"/>
  <c r="L449" i="7"/>
  <c r="J449" i="7"/>
  <c r="F449" i="7"/>
  <c r="G449" i="7" s="1"/>
  <c r="N449" i="7" s="1"/>
  <c r="E449" i="7"/>
  <c r="D449" i="7"/>
  <c r="AS448" i="7"/>
  <c r="AR448" i="7"/>
  <c r="AQ448" i="7"/>
  <c r="AO448" i="7"/>
  <c r="AL448" i="7"/>
  <c r="AH448" i="7"/>
  <c r="AN448" i="7" s="1"/>
  <c r="AG448" i="7"/>
  <c r="AE448" i="7"/>
  <c r="AC448" i="7"/>
  <c r="AB448" i="7"/>
  <c r="Y448" i="7"/>
  <c r="V448" i="7"/>
  <c r="S448" i="7"/>
  <c r="M448" i="7"/>
  <c r="L448" i="7"/>
  <c r="J448" i="7"/>
  <c r="F448" i="7"/>
  <c r="I448" i="7" s="1"/>
  <c r="E448" i="7"/>
  <c r="D448" i="7"/>
  <c r="AS447" i="7"/>
  <c r="AR447" i="7"/>
  <c r="AQ447" i="7"/>
  <c r="AO447" i="7"/>
  <c r="AL447" i="7"/>
  <c r="AG447" i="7"/>
  <c r="AE447" i="7"/>
  <c r="AH447" i="7" s="1"/>
  <c r="AN447" i="7" s="1"/>
  <c r="AC447" i="7"/>
  <c r="AB447" i="7"/>
  <c r="Y447" i="7"/>
  <c r="S447" i="7"/>
  <c r="V447" i="7" s="1"/>
  <c r="M447" i="7"/>
  <c r="L447" i="7"/>
  <c r="J447" i="7"/>
  <c r="F447" i="7"/>
  <c r="I447" i="7" s="1"/>
  <c r="E447" i="7"/>
  <c r="D447" i="7"/>
  <c r="AS446" i="7"/>
  <c r="AR446" i="7"/>
  <c r="AQ446" i="7"/>
  <c r="AO446" i="7"/>
  <c r="AL446" i="7"/>
  <c r="AG446" i="7"/>
  <c r="AE446" i="7"/>
  <c r="AH446" i="7" s="1"/>
  <c r="AN446" i="7" s="1"/>
  <c r="AC446" i="7"/>
  <c r="AB446" i="7"/>
  <c r="Y446" i="7"/>
  <c r="V446" i="7"/>
  <c r="S446" i="7"/>
  <c r="M446" i="7"/>
  <c r="J446" i="7" s="1"/>
  <c r="L446" i="7"/>
  <c r="F446" i="7"/>
  <c r="I446" i="7" s="1"/>
  <c r="E446" i="7"/>
  <c r="D446" i="7"/>
  <c r="AS445" i="7"/>
  <c r="AR445" i="7"/>
  <c r="AQ445" i="7"/>
  <c r="AO445" i="7"/>
  <c r="AL445" i="7"/>
  <c r="AH445" i="7"/>
  <c r="AN445" i="7" s="1"/>
  <c r="AG445" i="7"/>
  <c r="AE445" i="7"/>
  <c r="AC445" i="7"/>
  <c r="AB445" i="7"/>
  <c r="Y445" i="7"/>
  <c r="V445" i="7"/>
  <c r="S445" i="7"/>
  <c r="M445" i="7"/>
  <c r="L445" i="7"/>
  <c r="J445" i="7"/>
  <c r="F445" i="7"/>
  <c r="G445" i="7" s="1"/>
  <c r="N445" i="7" s="1"/>
  <c r="E445" i="7"/>
  <c r="D445" i="7"/>
  <c r="AS444" i="7"/>
  <c r="AR444" i="7"/>
  <c r="AQ444" i="7"/>
  <c r="AO444" i="7"/>
  <c r="AL444" i="7"/>
  <c r="AH444" i="7"/>
  <c r="AN444" i="7" s="1"/>
  <c r="AG444" i="7"/>
  <c r="AE444" i="7"/>
  <c r="AC444" i="7"/>
  <c r="AB444" i="7"/>
  <c r="Y444" i="7"/>
  <c r="S444" i="7"/>
  <c r="V444" i="7" s="1"/>
  <c r="M444" i="7"/>
  <c r="J444" i="7" s="1"/>
  <c r="L444" i="7"/>
  <c r="F444" i="7"/>
  <c r="G444" i="7" s="1"/>
  <c r="N444" i="7" s="1"/>
  <c r="E444" i="7"/>
  <c r="D444" i="7"/>
  <c r="AS443" i="7"/>
  <c r="AR443" i="7"/>
  <c r="AQ443" i="7"/>
  <c r="AO443" i="7"/>
  <c r="AL443" i="7"/>
  <c r="AG443" i="7"/>
  <c r="AE443" i="7"/>
  <c r="AH443" i="7" s="1"/>
  <c r="AN443" i="7" s="1"/>
  <c r="AC443" i="7"/>
  <c r="AB443" i="7"/>
  <c r="Y443" i="7"/>
  <c r="S443" i="7"/>
  <c r="V443" i="7" s="1"/>
  <c r="M443" i="7"/>
  <c r="J443" i="7" s="1"/>
  <c r="L443" i="7"/>
  <c r="F443" i="7"/>
  <c r="G443" i="7" s="1"/>
  <c r="N443" i="7" s="1"/>
  <c r="E443" i="7"/>
  <c r="D443" i="7"/>
  <c r="AS442" i="7"/>
  <c r="AR442" i="7"/>
  <c r="AQ442" i="7"/>
  <c r="AO442" i="7"/>
  <c r="AL442" i="7"/>
  <c r="AH442" i="7"/>
  <c r="AN442" i="7" s="1"/>
  <c r="AG442" i="7"/>
  <c r="AE442" i="7"/>
  <c r="AC442" i="7"/>
  <c r="AB442" i="7"/>
  <c r="Y442" i="7"/>
  <c r="V442" i="7"/>
  <c r="S442" i="7"/>
  <c r="M442" i="7"/>
  <c r="L442" i="7"/>
  <c r="J442" i="7"/>
  <c r="F442" i="7"/>
  <c r="G442" i="7" s="1"/>
  <c r="N442" i="7" s="1"/>
  <c r="E442" i="7"/>
  <c r="D442" i="7"/>
  <c r="AS441" i="7"/>
  <c r="AR441" i="7"/>
  <c r="AQ441" i="7"/>
  <c r="AO441" i="7"/>
  <c r="AL441" i="7"/>
  <c r="AH441" i="7"/>
  <c r="AN441" i="7" s="1"/>
  <c r="AG441" i="7"/>
  <c r="AE441" i="7"/>
  <c r="AC441" i="7"/>
  <c r="AB441" i="7"/>
  <c r="Y441" i="7"/>
  <c r="S441" i="7"/>
  <c r="V441" i="7" s="1"/>
  <c r="M441" i="7"/>
  <c r="L441" i="7"/>
  <c r="J441" i="7"/>
  <c r="F441" i="7"/>
  <c r="I441" i="7" s="1"/>
  <c r="E441" i="7"/>
  <c r="D441" i="7"/>
  <c r="AS440" i="7"/>
  <c r="AR440" i="7"/>
  <c r="AQ440" i="7"/>
  <c r="AO440" i="7"/>
  <c r="AL440" i="7"/>
  <c r="AG440" i="7"/>
  <c r="AE440" i="7"/>
  <c r="AH440" i="7" s="1"/>
  <c r="AN440" i="7" s="1"/>
  <c r="AC440" i="7"/>
  <c r="AB440" i="7"/>
  <c r="Y440" i="7"/>
  <c r="S440" i="7"/>
  <c r="V440" i="7" s="1"/>
  <c r="M440" i="7"/>
  <c r="J440" i="7" s="1"/>
  <c r="L440" i="7"/>
  <c r="F440" i="7"/>
  <c r="I440" i="7" s="1"/>
  <c r="E440" i="7"/>
  <c r="D440" i="7"/>
  <c r="AS439" i="7"/>
  <c r="AR439" i="7"/>
  <c r="AQ439" i="7"/>
  <c r="AO439" i="7"/>
  <c r="AL439" i="7"/>
  <c r="AG439" i="7"/>
  <c r="AE439" i="7"/>
  <c r="AH439" i="7" s="1"/>
  <c r="AN439" i="7" s="1"/>
  <c r="AC439" i="7"/>
  <c r="AB439" i="7"/>
  <c r="Y439" i="7"/>
  <c r="S439" i="7"/>
  <c r="V439" i="7" s="1"/>
  <c r="M439" i="7"/>
  <c r="J439" i="7" s="1"/>
  <c r="L439" i="7"/>
  <c r="F439" i="7"/>
  <c r="I439" i="7" s="1"/>
  <c r="E439" i="7"/>
  <c r="D439" i="7"/>
  <c r="AS438" i="7"/>
  <c r="AR438" i="7"/>
  <c r="AQ438" i="7"/>
  <c r="AO438" i="7"/>
  <c r="AL438" i="7"/>
  <c r="AG438" i="7"/>
  <c r="AE438" i="7"/>
  <c r="AH438" i="7" s="1"/>
  <c r="AN438" i="7" s="1"/>
  <c r="AC438" i="7"/>
  <c r="AB438" i="7"/>
  <c r="Y438" i="7"/>
  <c r="V438" i="7"/>
  <c r="S438" i="7"/>
  <c r="M438" i="7"/>
  <c r="L438" i="7"/>
  <c r="J438" i="7"/>
  <c r="F438" i="7"/>
  <c r="G438" i="7" s="1"/>
  <c r="N438" i="7" s="1"/>
  <c r="E438" i="7"/>
  <c r="D438" i="7"/>
  <c r="AS437" i="7"/>
  <c r="AR437" i="7"/>
  <c r="AQ437" i="7"/>
  <c r="AO437" i="7"/>
  <c r="AL437" i="7"/>
  <c r="AH437" i="7"/>
  <c r="AN437" i="7" s="1"/>
  <c r="AG437" i="7"/>
  <c r="AE437" i="7"/>
  <c r="AC437" i="7"/>
  <c r="AB437" i="7"/>
  <c r="Y437" i="7"/>
  <c r="S437" i="7"/>
  <c r="V437" i="7" s="1"/>
  <c r="M437" i="7"/>
  <c r="L437" i="7"/>
  <c r="J437" i="7"/>
  <c r="F437" i="7"/>
  <c r="G437" i="7" s="1"/>
  <c r="N437" i="7" s="1"/>
  <c r="E437" i="7"/>
  <c r="D437" i="7"/>
  <c r="AS436" i="7"/>
  <c r="AR436" i="7"/>
  <c r="AQ436" i="7"/>
  <c r="AO436" i="7"/>
  <c r="AL436" i="7"/>
  <c r="AH436" i="7"/>
  <c r="AN436" i="7" s="1"/>
  <c r="AG436" i="7"/>
  <c r="AE436" i="7"/>
  <c r="AC436" i="7"/>
  <c r="AB436" i="7"/>
  <c r="Y436" i="7"/>
  <c r="V436" i="7"/>
  <c r="S436" i="7"/>
  <c r="M436" i="7"/>
  <c r="L436" i="7"/>
  <c r="J436" i="7"/>
  <c r="F436" i="7"/>
  <c r="I436" i="7" s="1"/>
  <c r="E436" i="7"/>
  <c r="D436" i="7"/>
  <c r="AS435" i="7"/>
  <c r="AR435" i="7"/>
  <c r="AQ435" i="7"/>
  <c r="AO435" i="7"/>
  <c r="AN435" i="7"/>
  <c r="AL435" i="7"/>
  <c r="AG435" i="7"/>
  <c r="AE435" i="7"/>
  <c r="AH435" i="7" s="1"/>
  <c r="AC435" i="7"/>
  <c r="AB435" i="7"/>
  <c r="Y435" i="7"/>
  <c r="V435" i="7"/>
  <c r="S435" i="7"/>
  <c r="M435" i="7"/>
  <c r="J435" i="7" s="1"/>
  <c r="L435" i="7"/>
  <c r="F435" i="7"/>
  <c r="I435" i="7" s="1"/>
  <c r="E435" i="7"/>
  <c r="D435" i="7"/>
  <c r="AS434" i="7"/>
  <c r="AR434" i="7"/>
  <c r="AQ434" i="7"/>
  <c r="AO434" i="7"/>
  <c r="AL434" i="7"/>
  <c r="AG434" i="7"/>
  <c r="AE434" i="7"/>
  <c r="AH434" i="7" s="1"/>
  <c r="AN434" i="7" s="1"/>
  <c r="AC434" i="7"/>
  <c r="AB434" i="7"/>
  <c r="Y434" i="7"/>
  <c r="V434" i="7"/>
  <c r="S434" i="7"/>
  <c r="M434" i="7"/>
  <c r="J434" i="7" s="1"/>
  <c r="L434" i="7"/>
  <c r="F434" i="7"/>
  <c r="I434" i="7" s="1"/>
  <c r="E434" i="7"/>
  <c r="D434" i="7"/>
  <c r="AS433" i="7"/>
  <c r="AR433" i="7"/>
  <c r="AQ433" i="7"/>
  <c r="AO433" i="7"/>
  <c r="AL433" i="7"/>
  <c r="AG433" i="7"/>
  <c r="AH433" i="7" s="1"/>
  <c r="AN433" i="7" s="1"/>
  <c r="AE433" i="7"/>
  <c r="AC433" i="7"/>
  <c r="AB433" i="7"/>
  <c r="Y433" i="7"/>
  <c r="S433" i="7"/>
  <c r="V433" i="7" s="1"/>
  <c r="M433" i="7"/>
  <c r="L433" i="7"/>
  <c r="J433" i="7"/>
  <c r="F433" i="7"/>
  <c r="E433" i="7"/>
  <c r="D433" i="7"/>
  <c r="AS432" i="7"/>
  <c r="AR432" i="7"/>
  <c r="AQ432" i="7"/>
  <c r="AO432" i="7"/>
  <c r="AL432" i="7"/>
  <c r="AG432" i="7"/>
  <c r="AE432" i="7"/>
  <c r="AH432" i="7" s="1"/>
  <c r="AN432" i="7" s="1"/>
  <c r="AC432" i="7"/>
  <c r="AB432" i="7"/>
  <c r="Y432" i="7"/>
  <c r="S432" i="7"/>
  <c r="V432" i="7" s="1"/>
  <c r="M432" i="7"/>
  <c r="L432" i="7"/>
  <c r="J432" i="7"/>
  <c r="F432" i="7"/>
  <c r="I432" i="7" s="1"/>
  <c r="E432" i="7"/>
  <c r="D432" i="7"/>
  <c r="AS431" i="7"/>
  <c r="AR431" i="7"/>
  <c r="AQ431" i="7"/>
  <c r="AO431" i="7"/>
  <c r="AL431" i="7"/>
  <c r="AG431" i="7"/>
  <c r="AE431" i="7"/>
  <c r="AH431" i="7" s="1"/>
  <c r="AN431" i="7" s="1"/>
  <c r="AC431" i="7"/>
  <c r="AB431" i="7"/>
  <c r="Y431" i="7"/>
  <c r="V431" i="7"/>
  <c r="S431" i="7"/>
  <c r="M431" i="7"/>
  <c r="J431" i="7" s="1"/>
  <c r="L431" i="7"/>
  <c r="F431" i="7"/>
  <c r="G431" i="7" s="1"/>
  <c r="N431" i="7" s="1"/>
  <c r="E431" i="7"/>
  <c r="D431" i="7"/>
  <c r="AS430" i="7"/>
  <c r="AR430" i="7"/>
  <c r="AQ430" i="7"/>
  <c r="AO430" i="7"/>
  <c r="AL430" i="7"/>
  <c r="AH430" i="7"/>
  <c r="AN430" i="7" s="1"/>
  <c r="AG430" i="7"/>
  <c r="AE430" i="7"/>
  <c r="AC430" i="7"/>
  <c r="AB430" i="7"/>
  <c r="Y430" i="7"/>
  <c r="V430" i="7"/>
  <c r="S430" i="7"/>
  <c r="M430" i="7"/>
  <c r="L430" i="7"/>
  <c r="J430" i="7"/>
  <c r="F430" i="7"/>
  <c r="G430" i="7" s="1"/>
  <c r="N430" i="7" s="1"/>
  <c r="E430" i="7"/>
  <c r="D430" i="7"/>
  <c r="AS429" i="7"/>
  <c r="AR429" i="7"/>
  <c r="AQ429" i="7"/>
  <c r="AO429" i="7"/>
  <c r="AL429" i="7"/>
  <c r="AH429" i="7"/>
  <c r="AN429" i="7" s="1"/>
  <c r="AG429" i="7"/>
  <c r="AE429" i="7"/>
  <c r="AC429" i="7"/>
  <c r="AB429" i="7"/>
  <c r="Y429" i="7"/>
  <c r="S429" i="7"/>
  <c r="V429" i="7" s="1"/>
  <c r="M429" i="7"/>
  <c r="L429" i="7"/>
  <c r="J429" i="7"/>
  <c r="F429" i="7"/>
  <c r="I429" i="7" s="1"/>
  <c r="E429" i="7"/>
  <c r="D429" i="7"/>
  <c r="AS428" i="7"/>
  <c r="AR428" i="7"/>
  <c r="AQ428" i="7"/>
  <c r="AO428" i="7"/>
  <c r="AL428" i="7"/>
  <c r="AG428" i="7"/>
  <c r="AE428" i="7"/>
  <c r="AH428" i="7" s="1"/>
  <c r="AN428" i="7" s="1"/>
  <c r="AC428" i="7"/>
  <c r="AB428" i="7"/>
  <c r="Y428" i="7"/>
  <c r="S428" i="7"/>
  <c r="V428" i="7" s="1"/>
  <c r="M428" i="7"/>
  <c r="J428" i="7" s="1"/>
  <c r="L428" i="7"/>
  <c r="F428" i="7"/>
  <c r="E428" i="7"/>
  <c r="D428" i="7"/>
  <c r="AS427" i="7"/>
  <c r="AR427" i="7"/>
  <c r="AQ427" i="7"/>
  <c r="AO427" i="7"/>
  <c r="AL427" i="7"/>
  <c r="AG427" i="7"/>
  <c r="AE427" i="7"/>
  <c r="AH427" i="7" s="1"/>
  <c r="AN427" i="7" s="1"/>
  <c r="AC427" i="7"/>
  <c r="AB427" i="7"/>
  <c r="Y427" i="7"/>
  <c r="S427" i="7"/>
  <c r="V427" i="7" s="1"/>
  <c r="M427" i="7"/>
  <c r="J427" i="7" s="1"/>
  <c r="L427" i="7"/>
  <c r="F427" i="7"/>
  <c r="I427" i="7" s="1"/>
  <c r="E427" i="7"/>
  <c r="D427" i="7"/>
  <c r="AS426" i="7"/>
  <c r="AR426" i="7"/>
  <c r="AQ426" i="7"/>
  <c r="AO426" i="7"/>
  <c r="AL426" i="7"/>
  <c r="AG426" i="7"/>
  <c r="AE426" i="7"/>
  <c r="AC426" i="7"/>
  <c r="AB426" i="7"/>
  <c r="Y426" i="7"/>
  <c r="V426" i="7"/>
  <c r="S426" i="7"/>
  <c r="M426" i="7"/>
  <c r="L426" i="7"/>
  <c r="J426" i="7"/>
  <c r="F426" i="7"/>
  <c r="E426" i="7"/>
  <c r="D426" i="7"/>
  <c r="AS425" i="7"/>
  <c r="AR425" i="7"/>
  <c r="AQ425" i="7"/>
  <c r="AO425" i="7"/>
  <c r="AL425" i="7"/>
  <c r="AH425" i="7"/>
  <c r="AN425" i="7" s="1"/>
  <c r="AG425" i="7"/>
  <c r="AE425" i="7"/>
  <c r="AC425" i="7"/>
  <c r="AB425" i="7"/>
  <c r="Y425" i="7"/>
  <c r="S425" i="7"/>
  <c r="V425" i="7" s="1"/>
  <c r="M425" i="7"/>
  <c r="L425" i="7"/>
  <c r="J425" i="7"/>
  <c r="F425" i="7"/>
  <c r="G425" i="7" s="1"/>
  <c r="N425" i="7" s="1"/>
  <c r="E425" i="7"/>
  <c r="D425" i="7"/>
  <c r="AS424" i="7"/>
  <c r="AR424" i="7"/>
  <c r="AQ424" i="7"/>
  <c r="AO424" i="7"/>
  <c r="AL424" i="7"/>
  <c r="AH424" i="7"/>
  <c r="AN424" i="7" s="1"/>
  <c r="AG424" i="7"/>
  <c r="AE424" i="7"/>
  <c r="AC424" i="7"/>
  <c r="AB424" i="7"/>
  <c r="Y424" i="7"/>
  <c r="V424" i="7"/>
  <c r="S424" i="7"/>
  <c r="M424" i="7"/>
  <c r="L424" i="7"/>
  <c r="J424" i="7"/>
  <c r="F424" i="7"/>
  <c r="I424" i="7" s="1"/>
  <c r="E424" i="7"/>
  <c r="D424" i="7"/>
  <c r="AS423" i="7"/>
  <c r="AR423" i="7"/>
  <c r="AQ423" i="7"/>
  <c r="AO423" i="7"/>
  <c r="AL423" i="7"/>
  <c r="AG423" i="7"/>
  <c r="AE423" i="7"/>
  <c r="AH423" i="7" s="1"/>
  <c r="AN423" i="7" s="1"/>
  <c r="AC423" i="7"/>
  <c r="AB423" i="7"/>
  <c r="Y423" i="7"/>
  <c r="V423" i="7"/>
  <c r="S423" i="7"/>
  <c r="M423" i="7"/>
  <c r="J423" i="7" s="1"/>
  <c r="L423" i="7"/>
  <c r="F423" i="7"/>
  <c r="I423" i="7" s="1"/>
  <c r="E423" i="7"/>
  <c r="D423" i="7"/>
  <c r="AS422" i="7"/>
  <c r="AR422" i="7"/>
  <c r="AQ422" i="7"/>
  <c r="AO422" i="7"/>
  <c r="AL422" i="7"/>
  <c r="AG422" i="7"/>
  <c r="AE422" i="7"/>
  <c r="AH422" i="7" s="1"/>
  <c r="AN422" i="7" s="1"/>
  <c r="AC422" i="7"/>
  <c r="AB422" i="7"/>
  <c r="Y422" i="7"/>
  <c r="V422" i="7"/>
  <c r="S422" i="7"/>
  <c r="M422" i="7"/>
  <c r="J422" i="7" s="1"/>
  <c r="L422" i="7"/>
  <c r="F422" i="7"/>
  <c r="I422" i="7" s="1"/>
  <c r="E422" i="7"/>
  <c r="D422" i="7"/>
  <c r="AS421" i="7"/>
  <c r="AR421" i="7"/>
  <c r="AQ421" i="7"/>
  <c r="AO421" i="7"/>
  <c r="AL421" i="7"/>
  <c r="AH421" i="7"/>
  <c r="AN421" i="7" s="1"/>
  <c r="AG421" i="7"/>
  <c r="AE421" i="7"/>
  <c r="AC421" i="7"/>
  <c r="AB421" i="7"/>
  <c r="Y421" i="7"/>
  <c r="S421" i="7"/>
  <c r="V421" i="7" s="1"/>
  <c r="M421" i="7"/>
  <c r="L421" i="7"/>
  <c r="J421" i="7"/>
  <c r="F421" i="7"/>
  <c r="E421" i="7"/>
  <c r="D421" i="7"/>
  <c r="AS420" i="7"/>
  <c r="AR420" i="7"/>
  <c r="AQ420" i="7"/>
  <c r="AO420" i="7"/>
  <c r="AL420" i="7"/>
  <c r="AG420" i="7"/>
  <c r="AE420" i="7"/>
  <c r="AH420" i="7" s="1"/>
  <c r="AN420" i="7" s="1"/>
  <c r="AC420" i="7"/>
  <c r="AB420" i="7"/>
  <c r="Y420" i="7"/>
  <c r="S420" i="7"/>
  <c r="V420" i="7" s="1"/>
  <c r="M420" i="7"/>
  <c r="L420" i="7"/>
  <c r="J420" i="7"/>
  <c r="F420" i="7"/>
  <c r="I420" i="7" s="1"/>
  <c r="E420" i="7"/>
  <c r="D420" i="7"/>
  <c r="AS419" i="7"/>
  <c r="AR419" i="7"/>
  <c r="AQ419" i="7"/>
  <c r="AO419" i="7"/>
  <c r="AL419" i="7"/>
  <c r="AG419" i="7"/>
  <c r="AE419" i="7"/>
  <c r="AH419" i="7" s="1"/>
  <c r="AN419" i="7" s="1"/>
  <c r="AC419" i="7"/>
  <c r="AB419" i="7"/>
  <c r="Y419" i="7"/>
  <c r="V419" i="7"/>
  <c r="S419" i="7"/>
  <c r="M419" i="7"/>
  <c r="J419" i="7" s="1"/>
  <c r="L419" i="7"/>
  <c r="F419" i="7"/>
  <c r="I419" i="7" s="1"/>
  <c r="E419" i="7"/>
  <c r="D419" i="7"/>
  <c r="AS418" i="7"/>
  <c r="AR418" i="7"/>
  <c r="AQ418" i="7"/>
  <c r="AO418" i="7"/>
  <c r="AL418" i="7"/>
  <c r="AH418" i="7"/>
  <c r="AN418" i="7" s="1"/>
  <c r="AG418" i="7"/>
  <c r="AE418" i="7"/>
  <c r="AC418" i="7"/>
  <c r="AB418" i="7"/>
  <c r="Y418" i="7"/>
  <c r="V418" i="7"/>
  <c r="S418" i="7"/>
  <c r="M418" i="7"/>
  <c r="L418" i="7"/>
  <c r="J418" i="7"/>
  <c r="F418" i="7"/>
  <c r="I418" i="7" s="1"/>
  <c r="E418" i="7"/>
  <c r="D418" i="7"/>
  <c r="AS417" i="7"/>
  <c r="AR417" i="7"/>
  <c r="AQ417" i="7"/>
  <c r="AO417" i="7"/>
  <c r="AL417" i="7"/>
  <c r="AH417" i="7"/>
  <c r="AN417" i="7" s="1"/>
  <c r="AG417" i="7"/>
  <c r="AE417" i="7"/>
  <c r="AC417" i="7"/>
  <c r="AB417" i="7"/>
  <c r="Y417" i="7"/>
  <c r="S417" i="7"/>
  <c r="V417" i="7" s="1"/>
  <c r="M417" i="7"/>
  <c r="L417" i="7"/>
  <c r="J417" i="7"/>
  <c r="F417" i="7"/>
  <c r="I417" i="7" s="1"/>
  <c r="E417" i="7"/>
  <c r="D417" i="7"/>
  <c r="AS416" i="7"/>
  <c r="AR416" i="7"/>
  <c r="AQ416" i="7"/>
  <c r="AO416" i="7"/>
  <c r="AL416" i="7"/>
  <c r="AG416" i="7"/>
  <c r="AE416" i="7"/>
  <c r="AH416" i="7" s="1"/>
  <c r="AN416" i="7" s="1"/>
  <c r="AC416" i="7"/>
  <c r="AB416" i="7"/>
  <c r="Y416" i="7"/>
  <c r="S416" i="7"/>
  <c r="V416" i="7" s="1"/>
  <c r="M416" i="7"/>
  <c r="J416" i="7" s="1"/>
  <c r="L416" i="7"/>
  <c r="F416" i="7"/>
  <c r="E416" i="7"/>
  <c r="D416" i="7"/>
  <c r="AS415" i="7"/>
  <c r="AR415" i="7"/>
  <c r="AQ415" i="7"/>
  <c r="AO415" i="7"/>
  <c r="AL415" i="7"/>
  <c r="AG415" i="7"/>
  <c r="AE415" i="7"/>
  <c r="AH415" i="7" s="1"/>
  <c r="AN415" i="7" s="1"/>
  <c r="AC415" i="7"/>
  <c r="AB415" i="7"/>
  <c r="Y415" i="7"/>
  <c r="S415" i="7"/>
  <c r="V415" i="7" s="1"/>
  <c r="M415" i="7"/>
  <c r="J415" i="7" s="1"/>
  <c r="L415" i="7"/>
  <c r="F415" i="7"/>
  <c r="I415" i="7" s="1"/>
  <c r="E415" i="7"/>
  <c r="D415" i="7"/>
  <c r="AS414" i="7"/>
  <c r="AR414" i="7"/>
  <c r="AQ414" i="7"/>
  <c r="AO414" i="7"/>
  <c r="AL414" i="7"/>
  <c r="AG414" i="7"/>
  <c r="AE414" i="7"/>
  <c r="AC414" i="7"/>
  <c r="AB414" i="7"/>
  <c r="Y414" i="7"/>
  <c r="V414" i="7"/>
  <c r="S414" i="7"/>
  <c r="M414" i="7"/>
  <c r="L414" i="7"/>
  <c r="J414" i="7"/>
  <c r="F414" i="7"/>
  <c r="G414" i="7" s="1"/>
  <c r="N414" i="7" s="1"/>
  <c r="E414" i="7"/>
  <c r="D414" i="7"/>
  <c r="AS413" i="7"/>
  <c r="AR413" i="7"/>
  <c r="AQ413" i="7"/>
  <c r="AO413" i="7"/>
  <c r="AL413" i="7"/>
  <c r="AG413" i="7"/>
  <c r="AH413" i="7" s="1"/>
  <c r="AN413" i="7" s="1"/>
  <c r="AE413" i="7"/>
  <c r="AC413" i="7"/>
  <c r="AB413" i="7"/>
  <c r="Y413" i="7"/>
  <c r="S413" i="7"/>
  <c r="V413" i="7" s="1"/>
  <c r="M413" i="7"/>
  <c r="L413" i="7"/>
  <c r="J413" i="7"/>
  <c r="F413" i="7"/>
  <c r="G413" i="7" s="1"/>
  <c r="N413" i="7" s="1"/>
  <c r="E413" i="7"/>
  <c r="D413" i="7"/>
  <c r="AS412" i="7"/>
  <c r="AR412" i="7"/>
  <c r="AQ412" i="7"/>
  <c r="AO412" i="7"/>
  <c r="AL412" i="7"/>
  <c r="AH412" i="7"/>
  <c r="AN412" i="7" s="1"/>
  <c r="AG412" i="7"/>
  <c r="AE412" i="7"/>
  <c r="AC412" i="7"/>
  <c r="AB412" i="7"/>
  <c r="Y412" i="7"/>
  <c r="V412" i="7"/>
  <c r="S412" i="7"/>
  <c r="M412" i="7"/>
  <c r="L412" i="7"/>
  <c r="J412" i="7"/>
  <c r="F412" i="7"/>
  <c r="I412" i="7" s="1"/>
  <c r="E412" i="7"/>
  <c r="D412" i="7"/>
  <c r="AS411" i="7"/>
  <c r="AR411" i="7"/>
  <c r="AQ411" i="7"/>
  <c r="AO411" i="7"/>
  <c r="AL411" i="7"/>
  <c r="AG411" i="7"/>
  <c r="AE411" i="7"/>
  <c r="AH411" i="7" s="1"/>
  <c r="AN411" i="7" s="1"/>
  <c r="AC411" i="7"/>
  <c r="AB411" i="7"/>
  <c r="Y411" i="7"/>
  <c r="V411" i="7"/>
  <c r="S411" i="7"/>
  <c r="M411" i="7"/>
  <c r="J411" i="7" s="1"/>
  <c r="L411" i="7"/>
  <c r="F411" i="7"/>
  <c r="I411" i="7" s="1"/>
  <c r="E411" i="7"/>
  <c r="D411" i="7"/>
  <c r="AS410" i="7"/>
  <c r="AR410" i="7"/>
  <c r="AQ410" i="7"/>
  <c r="AO410" i="7"/>
  <c r="AN410" i="7"/>
  <c r="AL410" i="7"/>
  <c r="AG410" i="7"/>
  <c r="AE410" i="7"/>
  <c r="AH410" i="7" s="1"/>
  <c r="AC410" i="7"/>
  <c r="AB410" i="7"/>
  <c r="Y410" i="7"/>
  <c r="V410" i="7"/>
  <c r="S410" i="7"/>
  <c r="M410" i="7"/>
  <c r="J410" i="7" s="1"/>
  <c r="L410" i="7"/>
  <c r="F410" i="7"/>
  <c r="I410" i="7" s="1"/>
  <c r="E410" i="7"/>
  <c r="D410" i="7"/>
  <c r="AS409" i="7"/>
  <c r="AR409" i="7"/>
  <c r="AQ409" i="7"/>
  <c r="AO409" i="7"/>
  <c r="AL409" i="7"/>
  <c r="AH409" i="7"/>
  <c r="AN409" i="7" s="1"/>
  <c r="AG409" i="7"/>
  <c r="AE409" i="7"/>
  <c r="AC409" i="7"/>
  <c r="AB409" i="7"/>
  <c r="Y409" i="7"/>
  <c r="S409" i="7"/>
  <c r="V409" i="7" s="1"/>
  <c r="M409" i="7"/>
  <c r="L409" i="7"/>
  <c r="J409" i="7"/>
  <c r="F409" i="7"/>
  <c r="E409" i="7"/>
  <c r="D409" i="7"/>
  <c r="AS408" i="7"/>
  <c r="AR408" i="7"/>
  <c r="AQ408" i="7"/>
  <c r="AO408" i="7"/>
  <c r="AL408" i="7"/>
  <c r="AG408" i="7"/>
  <c r="AE408" i="7"/>
  <c r="AH408" i="7" s="1"/>
  <c r="AN408" i="7" s="1"/>
  <c r="AC408" i="7"/>
  <c r="AB408" i="7"/>
  <c r="Y408" i="7"/>
  <c r="S408" i="7"/>
  <c r="V408" i="7" s="1"/>
  <c r="M408" i="7"/>
  <c r="L408" i="7"/>
  <c r="J408" i="7"/>
  <c r="F408" i="7"/>
  <c r="I408" i="7" s="1"/>
  <c r="E408" i="7"/>
  <c r="D408" i="7"/>
  <c r="AS407" i="7"/>
  <c r="AR407" i="7"/>
  <c r="AQ407" i="7"/>
  <c r="AO407" i="7"/>
  <c r="AL407" i="7"/>
  <c r="AG407" i="7"/>
  <c r="AE407" i="7"/>
  <c r="AC407" i="7"/>
  <c r="AB407" i="7"/>
  <c r="Y407" i="7"/>
  <c r="S407" i="7"/>
  <c r="V407" i="7" s="1"/>
  <c r="M407" i="7"/>
  <c r="J407" i="7" s="1"/>
  <c r="L407" i="7"/>
  <c r="F407" i="7"/>
  <c r="G407" i="7" s="1"/>
  <c r="N407" i="7" s="1"/>
  <c r="E407" i="7"/>
  <c r="D407" i="7"/>
  <c r="AS406" i="7"/>
  <c r="AR406" i="7"/>
  <c r="AQ406" i="7"/>
  <c r="AO406" i="7"/>
  <c r="AL406" i="7"/>
  <c r="AH406" i="7"/>
  <c r="AN406" i="7" s="1"/>
  <c r="AG406" i="7"/>
  <c r="AE406" i="7"/>
  <c r="AC406" i="7"/>
  <c r="AB406" i="7"/>
  <c r="Y406" i="7"/>
  <c r="V406" i="7"/>
  <c r="S406" i="7"/>
  <c r="M406" i="7"/>
  <c r="L406" i="7"/>
  <c r="J406" i="7"/>
  <c r="F406" i="7"/>
  <c r="G406" i="7" s="1"/>
  <c r="N406" i="7" s="1"/>
  <c r="E406" i="7"/>
  <c r="D406" i="7"/>
  <c r="AS405" i="7"/>
  <c r="AR405" i="7"/>
  <c r="AQ405" i="7"/>
  <c r="AO405" i="7"/>
  <c r="AL405" i="7"/>
  <c r="AH405" i="7"/>
  <c r="AN405" i="7" s="1"/>
  <c r="AG405" i="7"/>
  <c r="AE405" i="7"/>
  <c r="AC405" i="7"/>
  <c r="AB405" i="7"/>
  <c r="Y405" i="7"/>
  <c r="S405" i="7"/>
  <c r="V405" i="7" s="1"/>
  <c r="M405" i="7"/>
  <c r="L405" i="7"/>
  <c r="J405" i="7"/>
  <c r="F405" i="7"/>
  <c r="I405" i="7" s="1"/>
  <c r="E405" i="7"/>
  <c r="D405" i="7"/>
  <c r="AS404" i="7"/>
  <c r="AR404" i="7"/>
  <c r="AQ404" i="7"/>
  <c r="AO404" i="7"/>
  <c r="AL404" i="7"/>
  <c r="AG404" i="7"/>
  <c r="AE404" i="7"/>
  <c r="AH404" i="7" s="1"/>
  <c r="AN404" i="7" s="1"/>
  <c r="AC404" i="7"/>
  <c r="AB404" i="7"/>
  <c r="Y404" i="7"/>
  <c r="S404" i="7"/>
  <c r="V404" i="7" s="1"/>
  <c r="M404" i="7"/>
  <c r="J404" i="7" s="1"/>
  <c r="L404" i="7"/>
  <c r="F404" i="7"/>
  <c r="E404" i="7"/>
  <c r="D404" i="7"/>
  <c r="AS403" i="7"/>
  <c r="AR403" i="7"/>
  <c r="AQ403" i="7"/>
  <c r="AO403" i="7"/>
  <c r="AL403" i="7"/>
  <c r="AG403" i="7"/>
  <c r="AE403" i="7"/>
  <c r="AH403" i="7" s="1"/>
  <c r="AN403" i="7" s="1"/>
  <c r="AC403" i="7"/>
  <c r="AB403" i="7"/>
  <c r="Y403" i="7"/>
  <c r="V403" i="7"/>
  <c r="S403" i="7"/>
  <c r="M403" i="7"/>
  <c r="J403" i="7" s="1"/>
  <c r="L403" i="7"/>
  <c r="F403" i="7"/>
  <c r="I403" i="7" s="1"/>
  <c r="E403" i="7"/>
  <c r="D403" i="7"/>
  <c r="AS402" i="7"/>
  <c r="AR402" i="7"/>
  <c r="AQ402" i="7"/>
  <c r="AO402" i="7"/>
  <c r="AL402" i="7"/>
  <c r="AG402" i="7"/>
  <c r="AE402" i="7"/>
  <c r="AC402" i="7"/>
  <c r="AB402" i="7"/>
  <c r="Y402" i="7"/>
  <c r="V402" i="7"/>
  <c r="S402" i="7"/>
  <c r="M402" i="7"/>
  <c r="L402" i="7"/>
  <c r="J402" i="7"/>
  <c r="F402" i="7"/>
  <c r="G402" i="7" s="1"/>
  <c r="N402" i="7" s="1"/>
  <c r="E402" i="7"/>
  <c r="D402" i="7"/>
  <c r="AS401" i="7"/>
  <c r="AR401" i="7"/>
  <c r="AQ401" i="7"/>
  <c r="AO401" i="7"/>
  <c r="AL401" i="7"/>
  <c r="AH401" i="7"/>
  <c r="AN401" i="7" s="1"/>
  <c r="AG401" i="7"/>
  <c r="AE401" i="7"/>
  <c r="AC401" i="7"/>
  <c r="AB401" i="7"/>
  <c r="Y401" i="7"/>
  <c r="S401" i="7"/>
  <c r="V401" i="7" s="1"/>
  <c r="M401" i="7"/>
  <c r="L401" i="7"/>
  <c r="J401" i="7"/>
  <c r="F401" i="7"/>
  <c r="G401" i="7" s="1"/>
  <c r="N401" i="7" s="1"/>
  <c r="E401" i="7"/>
  <c r="D401" i="7"/>
  <c r="AS400" i="7"/>
  <c r="AR400" i="7"/>
  <c r="AQ400" i="7"/>
  <c r="AO400" i="7"/>
  <c r="AL400" i="7"/>
  <c r="AH400" i="7"/>
  <c r="AN400" i="7" s="1"/>
  <c r="AG400" i="7"/>
  <c r="AE400" i="7"/>
  <c r="AC400" i="7"/>
  <c r="AB400" i="7"/>
  <c r="Y400" i="7"/>
  <c r="V400" i="7"/>
  <c r="S400" i="7"/>
  <c r="M400" i="7"/>
  <c r="L400" i="7"/>
  <c r="J400" i="7"/>
  <c r="F400" i="7"/>
  <c r="I400" i="7" s="1"/>
  <c r="E400" i="7"/>
  <c r="D400" i="7"/>
  <c r="AS399" i="7"/>
  <c r="AR399" i="7"/>
  <c r="AQ399" i="7"/>
  <c r="AO399" i="7"/>
  <c r="AL399" i="7"/>
  <c r="AG399" i="7"/>
  <c r="AE399" i="7"/>
  <c r="AH399" i="7" s="1"/>
  <c r="AN399" i="7" s="1"/>
  <c r="AC399" i="7"/>
  <c r="AB399" i="7"/>
  <c r="Y399" i="7"/>
  <c r="V399" i="7"/>
  <c r="S399" i="7"/>
  <c r="M399" i="7"/>
  <c r="J399" i="7" s="1"/>
  <c r="L399" i="7"/>
  <c r="F399" i="7"/>
  <c r="I399" i="7" s="1"/>
  <c r="E399" i="7"/>
  <c r="D399" i="7"/>
  <c r="AS398" i="7"/>
  <c r="AR398" i="7"/>
  <c r="AQ398" i="7"/>
  <c r="AO398" i="7"/>
  <c r="AN398" i="7"/>
  <c r="AL398" i="7"/>
  <c r="AG398" i="7"/>
  <c r="AE398" i="7"/>
  <c r="AH398" i="7" s="1"/>
  <c r="AC398" i="7"/>
  <c r="AB398" i="7"/>
  <c r="Y398" i="7"/>
  <c r="V398" i="7"/>
  <c r="S398" i="7"/>
  <c r="M398" i="7"/>
  <c r="J398" i="7" s="1"/>
  <c r="L398" i="7"/>
  <c r="F398" i="7"/>
  <c r="I398" i="7" s="1"/>
  <c r="E398" i="7"/>
  <c r="D398" i="7"/>
  <c r="AS397" i="7"/>
  <c r="AR397" i="7"/>
  <c r="AQ397" i="7"/>
  <c r="AO397" i="7"/>
  <c r="AL397" i="7"/>
  <c r="AH397" i="7"/>
  <c r="AN397" i="7" s="1"/>
  <c r="AG397" i="7"/>
  <c r="AE397" i="7"/>
  <c r="AC397" i="7"/>
  <c r="AB397" i="7"/>
  <c r="Y397" i="7"/>
  <c r="S397" i="7"/>
  <c r="V397" i="7" s="1"/>
  <c r="M397" i="7"/>
  <c r="L397" i="7"/>
  <c r="J397" i="7"/>
  <c r="F397" i="7"/>
  <c r="E397" i="7"/>
  <c r="D397" i="7"/>
  <c r="AS396" i="7"/>
  <c r="AR396" i="7"/>
  <c r="AQ396" i="7"/>
  <c r="AO396" i="7"/>
  <c r="AL396" i="7"/>
  <c r="AG396" i="7"/>
  <c r="AE396" i="7"/>
  <c r="AH396" i="7" s="1"/>
  <c r="AN396" i="7" s="1"/>
  <c r="AC396" i="7"/>
  <c r="AB396" i="7"/>
  <c r="Y396" i="7"/>
  <c r="S396" i="7"/>
  <c r="V396" i="7" s="1"/>
  <c r="M396" i="7"/>
  <c r="L396" i="7"/>
  <c r="J396" i="7"/>
  <c r="F396" i="7"/>
  <c r="E396" i="7"/>
  <c r="D396" i="7"/>
  <c r="AS395" i="7"/>
  <c r="AR395" i="7"/>
  <c r="AQ395" i="7"/>
  <c r="AO395" i="7"/>
  <c r="AL395" i="7"/>
  <c r="AG395" i="7"/>
  <c r="AE395" i="7"/>
  <c r="AC395" i="7"/>
  <c r="AB395" i="7"/>
  <c r="Y395" i="7"/>
  <c r="V395" i="7"/>
  <c r="S395" i="7"/>
  <c r="M395" i="7"/>
  <c r="J395" i="7" s="1"/>
  <c r="L395" i="7"/>
  <c r="F395" i="7"/>
  <c r="G395" i="7" s="1"/>
  <c r="N395" i="7" s="1"/>
  <c r="E395" i="7"/>
  <c r="D395" i="7"/>
  <c r="AS394" i="7"/>
  <c r="AR394" i="7"/>
  <c r="AQ394" i="7"/>
  <c r="AO394" i="7"/>
  <c r="AL394" i="7"/>
  <c r="AH394" i="7"/>
  <c r="AN394" i="7" s="1"/>
  <c r="AG394" i="7"/>
  <c r="AE394" i="7"/>
  <c r="AC394" i="7"/>
  <c r="AB394" i="7"/>
  <c r="Y394" i="7"/>
  <c r="V394" i="7"/>
  <c r="S394" i="7"/>
  <c r="M394" i="7"/>
  <c r="L394" i="7"/>
  <c r="J394" i="7"/>
  <c r="F394" i="7"/>
  <c r="G394" i="7" s="1"/>
  <c r="N394" i="7" s="1"/>
  <c r="E394" i="7"/>
  <c r="D394" i="7"/>
  <c r="AS393" i="7"/>
  <c r="AR393" i="7"/>
  <c r="AQ393" i="7"/>
  <c r="AO393" i="7"/>
  <c r="AL393" i="7"/>
  <c r="AH393" i="7"/>
  <c r="AN393" i="7" s="1"/>
  <c r="AG393" i="7"/>
  <c r="AE393" i="7"/>
  <c r="AC393" i="7"/>
  <c r="AB393" i="7"/>
  <c r="Y393" i="7"/>
  <c r="S393" i="7"/>
  <c r="V393" i="7" s="1"/>
  <c r="M393" i="7"/>
  <c r="L393" i="7"/>
  <c r="J393" i="7"/>
  <c r="F393" i="7"/>
  <c r="I393" i="7" s="1"/>
  <c r="E393" i="7"/>
  <c r="D393" i="7"/>
  <c r="AS392" i="7"/>
  <c r="AR392" i="7"/>
  <c r="AQ392" i="7"/>
  <c r="AO392" i="7"/>
  <c r="AN392" i="7"/>
  <c r="AL392" i="7"/>
  <c r="AG392" i="7"/>
  <c r="AE392" i="7"/>
  <c r="AH392" i="7" s="1"/>
  <c r="AC392" i="7"/>
  <c r="AB392" i="7"/>
  <c r="Y392" i="7"/>
  <c r="S392" i="7"/>
  <c r="V392" i="7" s="1"/>
  <c r="M392" i="7"/>
  <c r="J392" i="7" s="1"/>
  <c r="L392" i="7"/>
  <c r="F392" i="7"/>
  <c r="E392" i="7"/>
  <c r="D392" i="7"/>
  <c r="AS391" i="7"/>
  <c r="AR391" i="7"/>
  <c r="AQ391" i="7"/>
  <c r="AO391" i="7"/>
  <c r="AL391" i="7"/>
  <c r="AG391" i="7"/>
  <c r="AE391" i="7"/>
  <c r="AH391" i="7" s="1"/>
  <c r="AN391" i="7" s="1"/>
  <c r="AC391" i="7"/>
  <c r="AB391" i="7"/>
  <c r="Y391" i="7"/>
  <c r="V391" i="7"/>
  <c r="S391" i="7"/>
  <c r="M391" i="7"/>
  <c r="J391" i="7" s="1"/>
  <c r="L391" i="7"/>
  <c r="F391" i="7"/>
  <c r="I391" i="7" s="1"/>
  <c r="E391" i="7"/>
  <c r="D391" i="7"/>
  <c r="AS390" i="7"/>
  <c r="AR390" i="7"/>
  <c r="AQ390" i="7"/>
  <c r="AO390" i="7"/>
  <c r="AL390" i="7"/>
  <c r="AG390" i="7"/>
  <c r="AE390" i="7"/>
  <c r="AH390" i="7" s="1"/>
  <c r="AN390" i="7" s="1"/>
  <c r="AC390" i="7"/>
  <c r="AB390" i="7"/>
  <c r="Y390" i="7"/>
  <c r="V390" i="7"/>
  <c r="S390" i="7"/>
  <c r="M390" i="7"/>
  <c r="L390" i="7"/>
  <c r="J390" i="7"/>
  <c r="F390" i="7"/>
  <c r="I390" i="7" s="1"/>
  <c r="E390" i="7"/>
  <c r="D390" i="7"/>
  <c r="AS389" i="7"/>
  <c r="AR389" i="7"/>
  <c r="AQ389" i="7"/>
  <c r="AO389" i="7"/>
  <c r="AL389" i="7"/>
  <c r="AH389" i="7"/>
  <c r="AN389" i="7" s="1"/>
  <c r="AG389" i="7"/>
  <c r="AE389" i="7"/>
  <c r="AC389" i="7"/>
  <c r="AB389" i="7"/>
  <c r="Y389" i="7"/>
  <c r="S389" i="7"/>
  <c r="V389" i="7" s="1"/>
  <c r="M389" i="7"/>
  <c r="L389" i="7"/>
  <c r="J389" i="7"/>
  <c r="F389" i="7"/>
  <c r="G389" i="7" s="1"/>
  <c r="N389" i="7" s="1"/>
  <c r="E389" i="7"/>
  <c r="D389" i="7"/>
  <c r="AS388" i="7"/>
  <c r="AR388" i="7"/>
  <c r="AQ388" i="7"/>
  <c r="AO388" i="7"/>
  <c r="AL388" i="7"/>
  <c r="AH388" i="7"/>
  <c r="AN388" i="7" s="1"/>
  <c r="AG388" i="7"/>
  <c r="AE388" i="7"/>
  <c r="AC388" i="7"/>
  <c r="AB388" i="7"/>
  <c r="Y388" i="7"/>
  <c r="V388" i="7"/>
  <c r="S388" i="7"/>
  <c r="M388" i="7"/>
  <c r="L388" i="7"/>
  <c r="J388" i="7"/>
  <c r="F388" i="7"/>
  <c r="I388" i="7" s="1"/>
  <c r="E388" i="7"/>
  <c r="D388" i="7"/>
  <c r="AS387" i="7"/>
  <c r="AR387" i="7"/>
  <c r="AQ387" i="7"/>
  <c r="AO387" i="7"/>
  <c r="AL387" i="7"/>
  <c r="AG387" i="7"/>
  <c r="AE387" i="7"/>
  <c r="AH387" i="7" s="1"/>
  <c r="AN387" i="7" s="1"/>
  <c r="AC387" i="7"/>
  <c r="AB387" i="7"/>
  <c r="Y387" i="7"/>
  <c r="V387" i="7"/>
  <c r="S387" i="7"/>
  <c r="M387" i="7"/>
  <c r="J387" i="7" s="1"/>
  <c r="L387" i="7"/>
  <c r="F387" i="7"/>
  <c r="I387" i="7" s="1"/>
  <c r="E387" i="7"/>
  <c r="D387" i="7"/>
  <c r="AS386" i="7"/>
  <c r="AR386" i="7"/>
  <c r="AQ386" i="7"/>
  <c r="AO386" i="7"/>
  <c r="AL386" i="7"/>
  <c r="AG386" i="7"/>
  <c r="AE386" i="7"/>
  <c r="AH386" i="7" s="1"/>
  <c r="AN386" i="7" s="1"/>
  <c r="AC386" i="7"/>
  <c r="AB386" i="7"/>
  <c r="Y386" i="7"/>
  <c r="V386" i="7"/>
  <c r="S386" i="7"/>
  <c r="M386" i="7"/>
  <c r="J386" i="7" s="1"/>
  <c r="L386" i="7"/>
  <c r="F386" i="7"/>
  <c r="G386" i="7" s="1"/>
  <c r="N386" i="7" s="1"/>
  <c r="E386" i="7"/>
  <c r="D386" i="7"/>
  <c r="AS385" i="7"/>
  <c r="AR385" i="7"/>
  <c r="AQ385" i="7"/>
  <c r="AO385" i="7"/>
  <c r="AL385" i="7"/>
  <c r="AH385" i="7"/>
  <c r="AN385" i="7" s="1"/>
  <c r="AG385" i="7"/>
  <c r="AE385" i="7"/>
  <c r="AC385" i="7"/>
  <c r="AB385" i="7"/>
  <c r="Y385" i="7"/>
  <c r="S385" i="7"/>
  <c r="V385" i="7" s="1"/>
  <c r="M385" i="7"/>
  <c r="L385" i="7"/>
  <c r="J385" i="7"/>
  <c r="F385" i="7"/>
  <c r="E385" i="7"/>
  <c r="D385" i="7"/>
  <c r="AS384" i="7"/>
  <c r="AR384" i="7"/>
  <c r="AQ384" i="7"/>
  <c r="AO384" i="7"/>
  <c r="AL384" i="7"/>
  <c r="AG384" i="7"/>
  <c r="AE384" i="7"/>
  <c r="AH384" i="7" s="1"/>
  <c r="AN384" i="7" s="1"/>
  <c r="AC384" i="7"/>
  <c r="AB384" i="7"/>
  <c r="Y384" i="7"/>
  <c r="S384" i="7"/>
  <c r="V384" i="7" s="1"/>
  <c r="M384" i="7"/>
  <c r="L384" i="7"/>
  <c r="J384" i="7"/>
  <c r="F384" i="7"/>
  <c r="E384" i="7"/>
  <c r="D384" i="7"/>
  <c r="AS383" i="7"/>
  <c r="AR383" i="7"/>
  <c r="AQ383" i="7"/>
  <c r="AO383" i="7"/>
  <c r="AL383" i="7"/>
  <c r="AG383" i="7"/>
  <c r="AE383" i="7"/>
  <c r="AH383" i="7" s="1"/>
  <c r="AN383" i="7" s="1"/>
  <c r="AC383" i="7"/>
  <c r="AB383" i="7"/>
  <c r="Y383" i="7"/>
  <c r="S383" i="7"/>
  <c r="V383" i="7" s="1"/>
  <c r="M383" i="7"/>
  <c r="J383" i="7" s="1"/>
  <c r="L383" i="7"/>
  <c r="F383" i="7"/>
  <c r="G383" i="7" s="1"/>
  <c r="N383" i="7" s="1"/>
  <c r="E383" i="7"/>
  <c r="D383" i="7"/>
  <c r="AS382" i="7"/>
  <c r="AR382" i="7"/>
  <c r="AQ382" i="7"/>
  <c r="AO382" i="7"/>
  <c r="AL382" i="7"/>
  <c r="AH382" i="7"/>
  <c r="AN382" i="7" s="1"/>
  <c r="AG382" i="7"/>
  <c r="AE382" i="7"/>
  <c r="AC382" i="7"/>
  <c r="AB382" i="7"/>
  <c r="Y382" i="7"/>
  <c r="V382" i="7"/>
  <c r="S382" i="7"/>
  <c r="M382" i="7"/>
  <c r="L382" i="7"/>
  <c r="J382" i="7"/>
  <c r="F382" i="7"/>
  <c r="G382" i="7" s="1"/>
  <c r="N382" i="7" s="1"/>
  <c r="E382" i="7"/>
  <c r="D382" i="7"/>
  <c r="AS381" i="7"/>
  <c r="AR381" i="7"/>
  <c r="AQ381" i="7"/>
  <c r="AO381" i="7"/>
  <c r="AL381" i="7"/>
  <c r="AH381" i="7"/>
  <c r="AN381" i="7" s="1"/>
  <c r="AG381" i="7"/>
  <c r="AE381" i="7"/>
  <c r="AC381" i="7"/>
  <c r="AB381" i="7"/>
  <c r="Y381" i="7"/>
  <c r="S381" i="7"/>
  <c r="V381" i="7" s="1"/>
  <c r="M381" i="7"/>
  <c r="L381" i="7"/>
  <c r="J381" i="7"/>
  <c r="F381" i="7"/>
  <c r="G381" i="7" s="1"/>
  <c r="N381" i="7" s="1"/>
  <c r="E381" i="7"/>
  <c r="D381" i="7"/>
  <c r="AS380" i="7"/>
  <c r="AR380" i="7"/>
  <c r="AQ380" i="7"/>
  <c r="AO380" i="7"/>
  <c r="AN380" i="7"/>
  <c r="AL380" i="7"/>
  <c r="AH380" i="7"/>
  <c r="AG380" i="7"/>
  <c r="AE380" i="7"/>
  <c r="AC380" i="7"/>
  <c r="AB380" i="7"/>
  <c r="Y380" i="7"/>
  <c r="S380" i="7"/>
  <c r="V380" i="7" s="1"/>
  <c r="M380" i="7"/>
  <c r="J380" i="7" s="1"/>
  <c r="L380" i="7"/>
  <c r="F380" i="7"/>
  <c r="E380" i="7"/>
  <c r="D380" i="7"/>
  <c r="AS379" i="7"/>
  <c r="AR379" i="7"/>
  <c r="AQ379" i="7"/>
  <c r="AO379" i="7"/>
  <c r="AL379" i="7"/>
  <c r="AG379" i="7"/>
  <c r="AE379" i="7"/>
  <c r="AH379" i="7" s="1"/>
  <c r="AN379" i="7" s="1"/>
  <c r="AC379" i="7"/>
  <c r="AB379" i="7"/>
  <c r="Y379" i="7"/>
  <c r="V379" i="7"/>
  <c r="S379" i="7"/>
  <c r="M379" i="7"/>
  <c r="J379" i="7" s="1"/>
  <c r="L379" i="7"/>
  <c r="F379" i="7"/>
  <c r="I379" i="7" s="1"/>
  <c r="E379" i="7"/>
  <c r="D379" i="7"/>
  <c r="AS378" i="7"/>
  <c r="AR378" i="7"/>
  <c r="AQ378" i="7"/>
  <c r="AO378" i="7"/>
  <c r="AL378" i="7"/>
  <c r="AG378" i="7"/>
  <c r="AE378" i="7"/>
  <c r="AC378" i="7"/>
  <c r="AB378" i="7"/>
  <c r="Y378" i="7"/>
  <c r="V378" i="7"/>
  <c r="S378" i="7"/>
  <c r="M378" i="7"/>
  <c r="J378" i="7" s="1"/>
  <c r="L378" i="7"/>
  <c r="F378" i="7"/>
  <c r="G378" i="7" s="1"/>
  <c r="N378" i="7" s="1"/>
  <c r="E378" i="7"/>
  <c r="D378" i="7"/>
  <c r="AS377" i="7"/>
  <c r="AR377" i="7"/>
  <c r="AQ377" i="7"/>
  <c r="AO377" i="7"/>
  <c r="AL377" i="7"/>
  <c r="AG377" i="7"/>
  <c r="AH377" i="7" s="1"/>
  <c r="AN377" i="7" s="1"/>
  <c r="AE377" i="7"/>
  <c r="AC377" i="7"/>
  <c r="AB377" i="7"/>
  <c r="Y377" i="7"/>
  <c r="S377" i="7"/>
  <c r="V377" i="7" s="1"/>
  <c r="M377" i="7"/>
  <c r="L377" i="7"/>
  <c r="J377" i="7"/>
  <c r="F377" i="7"/>
  <c r="G377" i="7" s="1"/>
  <c r="N377" i="7" s="1"/>
  <c r="E377" i="7"/>
  <c r="D377" i="7"/>
  <c r="AS376" i="7"/>
  <c r="AR376" i="7"/>
  <c r="AQ376" i="7"/>
  <c r="AO376" i="7"/>
  <c r="AL376" i="7"/>
  <c r="AH376" i="7"/>
  <c r="AN376" i="7" s="1"/>
  <c r="AG376" i="7"/>
  <c r="AE376" i="7"/>
  <c r="AC376" i="7"/>
  <c r="AB376" i="7"/>
  <c r="Y376" i="7"/>
  <c r="V376" i="7"/>
  <c r="S376" i="7"/>
  <c r="M376" i="7"/>
  <c r="L376" i="7"/>
  <c r="J376" i="7"/>
  <c r="F376" i="7"/>
  <c r="E376" i="7"/>
  <c r="D376" i="7"/>
  <c r="AS375" i="7"/>
  <c r="AR375" i="7"/>
  <c r="AQ375" i="7"/>
  <c r="AO375" i="7"/>
  <c r="AL375" i="7"/>
  <c r="AG375" i="7"/>
  <c r="AE375" i="7"/>
  <c r="AH375" i="7" s="1"/>
  <c r="AN375" i="7" s="1"/>
  <c r="AC375" i="7"/>
  <c r="AB375" i="7"/>
  <c r="Y375" i="7"/>
  <c r="V375" i="7"/>
  <c r="S375" i="7"/>
  <c r="M375" i="7"/>
  <c r="J375" i="7" s="1"/>
  <c r="L375" i="7"/>
  <c r="F375" i="7"/>
  <c r="I375" i="7" s="1"/>
  <c r="E375" i="7"/>
  <c r="D375" i="7"/>
  <c r="AS374" i="7"/>
  <c r="AR374" i="7"/>
  <c r="AQ374" i="7"/>
  <c r="AO374" i="7"/>
  <c r="AL374" i="7"/>
  <c r="AG374" i="7"/>
  <c r="AE374" i="7"/>
  <c r="AC374" i="7"/>
  <c r="AB374" i="7"/>
  <c r="Y374" i="7"/>
  <c r="V374" i="7"/>
  <c r="S374" i="7"/>
  <c r="M374" i="7"/>
  <c r="J374" i="7" s="1"/>
  <c r="L374" i="7"/>
  <c r="F374" i="7"/>
  <c r="I374" i="7" s="1"/>
  <c r="E374" i="7"/>
  <c r="D374" i="7"/>
  <c r="AS373" i="7"/>
  <c r="AR373" i="7"/>
  <c r="AQ373" i="7"/>
  <c r="AO373" i="7"/>
  <c r="AL373" i="7"/>
  <c r="AH373" i="7"/>
  <c r="AN373" i="7" s="1"/>
  <c r="AG373" i="7"/>
  <c r="AE373" i="7"/>
  <c r="AC373" i="7"/>
  <c r="AB373" i="7"/>
  <c r="Y373" i="7"/>
  <c r="S373" i="7"/>
  <c r="V373" i="7" s="1"/>
  <c r="M373" i="7"/>
  <c r="L373" i="7"/>
  <c r="J373" i="7"/>
  <c r="F373" i="7"/>
  <c r="E373" i="7"/>
  <c r="D373" i="7"/>
  <c r="AS372" i="7"/>
  <c r="AR372" i="7"/>
  <c r="AQ372" i="7"/>
  <c r="AO372" i="7"/>
  <c r="AL372" i="7"/>
  <c r="AG372" i="7"/>
  <c r="AE372" i="7"/>
  <c r="AH372" i="7" s="1"/>
  <c r="AN372" i="7" s="1"/>
  <c r="AC372" i="7"/>
  <c r="AB372" i="7"/>
  <c r="Y372" i="7"/>
  <c r="S372" i="7"/>
  <c r="V372" i="7" s="1"/>
  <c r="M372" i="7"/>
  <c r="L372" i="7"/>
  <c r="J372" i="7"/>
  <c r="F372" i="7"/>
  <c r="E372" i="7"/>
  <c r="D372" i="7"/>
  <c r="AS371" i="7"/>
  <c r="AR371" i="7"/>
  <c r="AQ371" i="7"/>
  <c r="AO371" i="7"/>
  <c r="AN371" i="7"/>
  <c r="AL371" i="7"/>
  <c r="AG371" i="7"/>
  <c r="AE371" i="7"/>
  <c r="AH371" i="7" s="1"/>
  <c r="AC371" i="7"/>
  <c r="AB371" i="7"/>
  <c r="Y371" i="7"/>
  <c r="S371" i="7"/>
  <c r="V371" i="7" s="1"/>
  <c r="M371" i="7"/>
  <c r="J371" i="7" s="1"/>
  <c r="L371" i="7"/>
  <c r="F371" i="7"/>
  <c r="G371" i="7" s="1"/>
  <c r="N371" i="7" s="1"/>
  <c r="E371" i="7"/>
  <c r="D371" i="7"/>
  <c r="AS370" i="7"/>
  <c r="AR370" i="7"/>
  <c r="AQ370" i="7"/>
  <c r="AO370" i="7"/>
  <c r="AL370" i="7"/>
  <c r="AH370" i="7"/>
  <c r="AN370" i="7" s="1"/>
  <c r="AG370" i="7"/>
  <c r="AE370" i="7"/>
  <c r="AC370" i="7"/>
  <c r="AB370" i="7"/>
  <c r="Y370" i="7"/>
  <c r="V370" i="7"/>
  <c r="S370" i="7"/>
  <c r="M370" i="7"/>
  <c r="L370" i="7"/>
  <c r="J370" i="7"/>
  <c r="F370" i="7"/>
  <c r="I370" i="7" s="1"/>
  <c r="E370" i="7"/>
  <c r="D370" i="7"/>
  <c r="AS369" i="7"/>
  <c r="AR369" i="7"/>
  <c r="AQ369" i="7"/>
  <c r="AO369" i="7"/>
  <c r="AL369" i="7"/>
  <c r="AH369" i="7"/>
  <c r="AN369" i="7" s="1"/>
  <c r="AG369" i="7"/>
  <c r="AE369" i="7"/>
  <c r="AC369" i="7"/>
  <c r="AB369" i="7"/>
  <c r="Y369" i="7"/>
  <c r="S369" i="7"/>
  <c r="V369" i="7" s="1"/>
  <c r="M369" i="7"/>
  <c r="L369" i="7"/>
  <c r="J369" i="7"/>
  <c r="F369" i="7"/>
  <c r="G369" i="7" s="1"/>
  <c r="N369" i="7" s="1"/>
  <c r="E369" i="7"/>
  <c r="D369" i="7"/>
  <c r="AS368" i="7"/>
  <c r="AR368" i="7"/>
  <c r="AQ368" i="7"/>
  <c r="AO368" i="7"/>
  <c r="AN368" i="7"/>
  <c r="AL368" i="7"/>
  <c r="AH368" i="7"/>
  <c r="AG368" i="7"/>
  <c r="AE368" i="7"/>
  <c r="AC368" i="7"/>
  <c r="AB368" i="7"/>
  <c r="Y368" i="7"/>
  <c r="S368" i="7"/>
  <c r="V368" i="7" s="1"/>
  <c r="M368" i="7"/>
  <c r="J368" i="7" s="1"/>
  <c r="L368" i="7"/>
  <c r="F368" i="7"/>
  <c r="E368" i="7"/>
  <c r="D368" i="7"/>
  <c r="AS367" i="7"/>
  <c r="AR367" i="7"/>
  <c r="AQ367" i="7"/>
  <c r="AO367" i="7"/>
  <c r="AL367" i="7"/>
  <c r="AG367" i="7"/>
  <c r="AE367" i="7"/>
  <c r="AH367" i="7" s="1"/>
  <c r="AN367" i="7" s="1"/>
  <c r="AC367" i="7"/>
  <c r="AB367" i="7"/>
  <c r="Y367" i="7"/>
  <c r="V367" i="7"/>
  <c r="S367" i="7"/>
  <c r="M367" i="7"/>
  <c r="J367" i="7" s="1"/>
  <c r="L367" i="7"/>
  <c r="F367" i="7"/>
  <c r="I367" i="7" s="1"/>
  <c r="E367" i="7"/>
  <c r="D367" i="7"/>
  <c r="AS366" i="7"/>
  <c r="AR366" i="7"/>
  <c r="AQ366" i="7"/>
  <c r="AO366" i="7"/>
  <c r="AL366" i="7"/>
  <c r="AG366" i="7"/>
  <c r="AE366" i="7"/>
  <c r="AC366" i="7"/>
  <c r="AB366" i="7"/>
  <c r="Y366" i="7"/>
  <c r="V366" i="7"/>
  <c r="S366" i="7"/>
  <c r="M366" i="7"/>
  <c r="J366" i="7" s="1"/>
  <c r="L366" i="7"/>
  <c r="F366" i="7"/>
  <c r="E366" i="7"/>
  <c r="D366" i="7"/>
  <c r="AS365" i="7"/>
  <c r="AR365" i="7"/>
  <c r="AQ365" i="7"/>
  <c r="AO365" i="7"/>
  <c r="AL365" i="7"/>
  <c r="AG365" i="7"/>
  <c r="AH365" i="7" s="1"/>
  <c r="AN365" i="7" s="1"/>
  <c r="AE365" i="7"/>
  <c r="AC365" i="7"/>
  <c r="AB365" i="7"/>
  <c r="Y365" i="7"/>
  <c r="S365" i="7"/>
  <c r="V365" i="7" s="1"/>
  <c r="M365" i="7"/>
  <c r="L365" i="7"/>
  <c r="J365" i="7"/>
  <c r="F365" i="7"/>
  <c r="E365" i="7"/>
  <c r="D365" i="7"/>
  <c r="AS364" i="7"/>
  <c r="AR364" i="7"/>
  <c r="AQ364" i="7"/>
  <c r="AO364" i="7"/>
  <c r="AL364" i="7"/>
  <c r="AH364" i="7"/>
  <c r="AN364" i="7" s="1"/>
  <c r="AG364" i="7"/>
  <c r="AE364" i="7"/>
  <c r="AC364" i="7"/>
  <c r="AB364" i="7"/>
  <c r="Y364" i="7"/>
  <c r="V364" i="7"/>
  <c r="S364" i="7"/>
  <c r="M364" i="7"/>
  <c r="L364" i="7"/>
  <c r="J364" i="7"/>
  <c r="F364" i="7"/>
  <c r="E364" i="7"/>
  <c r="D364" i="7"/>
  <c r="AS363" i="7"/>
  <c r="AR363" i="7"/>
  <c r="AQ363" i="7"/>
  <c r="AO363" i="7"/>
  <c r="AL363" i="7"/>
  <c r="AG363" i="7"/>
  <c r="AE363" i="7"/>
  <c r="AH363" i="7" s="1"/>
  <c r="AN363" i="7" s="1"/>
  <c r="AC363" i="7"/>
  <c r="AB363" i="7"/>
  <c r="Y363" i="7"/>
  <c r="V363" i="7"/>
  <c r="S363" i="7"/>
  <c r="M363" i="7"/>
  <c r="J363" i="7" s="1"/>
  <c r="L363" i="7"/>
  <c r="F363" i="7"/>
  <c r="I363" i="7" s="1"/>
  <c r="E363" i="7"/>
  <c r="D363" i="7"/>
  <c r="AS362" i="7"/>
  <c r="AR362" i="7"/>
  <c r="AQ362" i="7"/>
  <c r="AO362" i="7"/>
  <c r="AL362" i="7"/>
  <c r="AG362" i="7"/>
  <c r="AE362" i="7"/>
  <c r="AC362" i="7"/>
  <c r="AB362" i="7"/>
  <c r="Y362" i="7"/>
  <c r="V362" i="7"/>
  <c r="S362" i="7"/>
  <c r="M362" i="7"/>
  <c r="J362" i="7" s="1"/>
  <c r="L362" i="7"/>
  <c r="F362" i="7"/>
  <c r="G362" i="7" s="1"/>
  <c r="N362" i="7" s="1"/>
  <c r="E362" i="7"/>
  <c r="D362" i="7"/>
  <c r="AS361" i="7"/>
  <c r="AR361" i="7"/>
  <c r="AQ361" i="7"/>
  <c r="AO361" i="7"/>
  <c r="AL361" i="7"/>
  <c r="AG361" i="7"/>
  <c r="AH361" i="7" s="1"/>
  <c r="AN361" i="7" s="1"/>
  <c r="AE361" i="7"/>
  <c r="AC361" i="7"/>
  <c r="AB361" i="7"/>
  <c r="Y361" i="7"/>
  <c r="S361" i="7"/>
  <c r="V361" i="7" s="1"/>
  <c r="M361" i="7"/>
  <c r="L361" i="7"/>
  <c r="J361" i="7"/>
  <c r="F361" i="7"/>
  <c r="G361" i="7" s="1"/>
  <c r="N361" i="7" s="1"/>
  <c r="E361" i="7"/>
  <c r="D361" i="7"/>
  <c r="AS360" i="7"/>
  <c r="AR360" i="7"/>
  <c r="AQ360" i="7"/>
  <c r="AO360" i="7"/>
  <c r="AL360" i="7"/>
  <c r="AH360" i="7"/>
  <c r="AN360" i="7" s="1"/>
  <c r="AG360" i="7"/>
  <c r="AE360" i="7"/>
  <c r="AC360" i="7"/>
  <c r="AB360" i="7"/>
  <c r="Y360" i="7"/>
  <c r="S360" i="7"/>
  <c r="V360" i="7" s="1"/>
  <c r="M360" i="7"/>
  <c r="L360" i="7"/>
  <c r="J360" i="7"/>
  <c r="F360" i="7"/>
  <c r="I360" i="7" s="1"/>
  <c r="E360" i="7"/>
  <c r="D360" i="7"/>
  <c r="AS359" i="7"/>
  <c r="AR359" i="7"/>
  <c r="AQ359" i="7"/>
  <c r="AO359" i="7"/>
  <c r="AL359" i="7"/>
  <c r="AG359" i="7"/>
  <c r="AE359" i="7"/>
  <c r="AH359" i="7" s="1"/>
  <c r="AN359" i="7" s="1"/>
  <c r="AC359" i="7"/>
  <c r="AB359" i="7"/>
  <c r="Y359" i="7"/>
  <c r="S359" i="7"/>
  <c r="V359" i="7" s="1"/>
  <c r="M359" i="7"/>
  <c r="J359" i="7" s="1"/>
  <c r="L359" i="7"/>
  <c r="F359" i="7"/>
  <c r="E359" i="7"/>
  <c r="D359" i="7"/>
  <c r="AS358" i="7"/>
  <c r="AR358" i="7"/>
  <c r="AQ358" i="7"/>
  <c r="AO358" i="7"/>
  <c r="AL358" i="7"/>
  <c r="AG358" i="7"/>
  <c r="AH358" i="7" s="1"/>
  <c r="AN358" i="7" s="1"/>
  <c r="AE358" i="7"/>
  <c r="AC358" i="7"/>
  <c r="AB358" i="7"/>
  <c r="Y358" i="7"/>
  <c r="V358" i="7"/>
  <c r="S358" i="7"/>
  <c r="M358" i="7"/>
  <c r="J358" i="7" s="1"/>
  <c r="L358" i="7"/>
  <c r="F358" i="7"/>
  <c r="I358" i="7" s="1"/>
  <c r="E358" i="7"/>
  <c r="D358" i="7"/>
  <c r="AS357" i="7"/>
  <c r="AR357" i="7"/>
  <c r="AQ357" i="7"/>
  <c r="AO357" i="7"/>
  <c r="AL357" i="7"/>
  <c r="AG357" i="7"/>
  <c r="AH357" i="7" s="1"/>
  <c r="AN357" i="7" s="1"/>
  <c r="AE357" i="7"/>
  <c r="AC357" i="7"/>
  <c r="AB357" i="7"/>
  <c r="Y357" i="7"/>
  <c r="S357" i="7"/>
  <c r="V357" i="7" s="1"/>
  <c r="M357" i="7"/>
  <c r="L357" i="7"/>
  <c r="J357" i="7"/>
  <c r="F357" i="7"/>
  <c r="G357" i="7" s="1"/>
  <c r="N357" i="7" s="1"/>
  <c r="E357" i="7"/>
  <c r="D357" i="7"/>
  <c r="AS356" i="7"/>
  <c r="AR356" i="7"/>
  <c r="AQ356" i="7"/>
  <c r="AO356" i="7"/>
  <c r="AL356" i="7"/>
  <c r="AH356" i="7"/>
  <c r="AN356" i="7" s="1"/>
  <c r="AG356" i="7"/>
  <c r="AE356" i="7"/>
  <c r="AC356" i="7"/>
  <c r="AB356" i="7"/>
  <c r="Y356" i="7"/>
  <c r="S356" i="7"/>
  <c r="V356" i="7" s="1"/>
  <c r="M356" i="7"/>
  <c r="J356" i="7" s="1"/>
  <c r="L356" i="7"/>
  <c r="F356" i="7"/>
  <c r="E356" i="7"/>
  <c r="D356" i="7"/>
  <c r="AS355" i="7"/>
  <c r="AR355" i="7"/>
  <c r="AQ355" i="7"/>
  <c r="AO355" i="7"/>
  <c r="AN355" i="7"/>
  <c r="AL355" i="7"/>
  <c r="AG355" i="7"/>
  <c r="AE355" i="7"/>
  <c r="AH355" i="7" s="1"/>
  <c r="AC355" i="7"/>
  <c r="AB355" i="7"/>
  <c r="Y355" i="7"/>
  <c r="V355" i="7"/>
  <c r="S355" i="7"/>
  <c r="M355" i="7"/>
  <c r="J355" i="7" s="1"/>
  <c r="L355" i="7"/>
  <c r="F355" i="7"/>
  <c r="E355" i="7"/>
  <c r="D355" i="7"/>
  <c r="AS354" i="7"/>
  <c r="AR354" i="7"/>
  <c r="AQ354" i="7"/>
  <c r="AO354" i="7"/>
  <c r="AL354" i="7"/>
  <c r="AG354" i="7"/>
  <c r="AE354" i="7"/>
  <c r="AH354" i="7" s="1"/>
  <c r="AN354" i="7" s="1"/>
  <c r="AC354" i="7"/>
  <c r="AB354" i="7"/>
  <c r="Y354" i="7"/>
  <c r="V354" i="7"/>
  <c r="S354" i="7"/>
  <c r="M354" i="7"/>
  <c r="J354" i="7" s="1"/>
  <c r="L354" i="7"/>
  <c r="F354" i="7"/>
  <c r="I354" i="7" s="1"/>
  <c r="E354" i="7"/>
  <c r="D354" i="7"/>
  <c r="AS353" i="7"/>
  <c r="AR353" i="7"/>
  <c r="AQ353" i="7"/>
  <c r="AO353" i="7"/>
  <c r="AL353" i="7"/>
  <c r="AG353" i="7"/>
  <c r="AH353" i="7" s="1"/>
  <c r="AN353" i="7" s="1"/>
  <c r="AE353" i="7"/>
  <c r="AC353" i="7"/>
  <c r="AB353" i="7"/>
  <c r="Y353" i="7"/>
  <c r="S353" i="7"/>
  <c r="V353" i="7" s="1"/>
  <c r="M353" i="7"/>
  <c r="L353" i="7"/>
  <c r="J353" i="7"/>
  <c r="F353" i="7"/>
  <c r="G353" i="7" s="1"/>
  <c r="N353" i="7" s="1"/>
  <c r="E353" i="7"/>
  <c r="D353" i="7"/>
  <c r="AS352" i="7"/>
  <c r="AR352" i="7"/>
  <c r="AQ352" i="7"/>
  <c r="AO352" i="7"/>
  <c r="AL352" i="7"/>
  <c r="AH352" i="7"/>
  <c r="AN352" i="7" s="1"/>
  <c r="AG352" i="7"/>
  <c r="AE352" i="7"/>
  <c r="AC352" i="7"/>
  <c r="AB352" i="7"/>
  <c r="Y352" i="7"/>
  <c r="S352" i="7"/>
  <c r="V352" i="7" s="1"/>
  <c r="M352" i="7"/>
  <c r="L352" i="7"/>
  <c r="J352" i="7"/>
  <c r="F352" i="7"/>
  <c r="E352" i="7"/>
  <c r="D352" i="7"/>
  <c r="AS351" i="7"/>
  <c r="AR351" i="7"/>
  <c r="AQ351" i="7"/>
  <c r="AO351" i="7"/>
  <c r="AL351" i="7"/>
  <c r="AG351" i="7"/>
  <c r="AE351" i="7"/>
  <c r="AH351" i="7" s="1"/>
  <c r="AN351" i="7" s="1"/>
  <c r="AC351" i="7"/>
  <c r="AB351" i="7"/>
  <c r="Y351" i="7"/>
  <c r="S351" i="7"/>
  <c r="V351" i="7" s="1"/>
  <c r="M351" i="7"/>
  <c r="J351" i="7" s="1"/>
  <c r="L351" i="7"/>
  <c r="F351" i="7"/>
  <c r="I351" i="7" s="1"/>
  <c r="E351" i="7"/>
  <c r="D351" i="7"/>
  <c r="AS350" i="7"/>
  <c r="AR350" i="7"/>
  <c r="AQ350" i="7"/>
  <c r="AO350" i="7"/>
  <c r="AL350" i="7"/>
  <c r="AG350" i="7"/>
  <c r="AE350" i="7"/>
  <c r="AC350" i="7"/>
  <c r="AB350" i="7"/>
  <c r="Y350" i="7"/>
  <c r="V350" i="7"/>
  <c r="S350" i="7"/>
  <c r="M350" i="7"/>
  <c r="J350" i="7" s="1"/>
  <c r="L350" i="7"/>
  <c r="F350" i="7"/>
  <c r="I350" i="7" s="1"/>
  <c r="E350" i="7"/>
  <c r="D350" i="7"/>
  <c r="AS349" i="7"/>
  <c r="AR349" i="7"/>
  <c r="AQ349" i="7"/>
  <c r="AO349" i="7"/>
  <c r="AL349" i="7"/>
  <c r="AG349" i="7"/>
  <c r="AH349" i="7" s="1"/>
  <c r="AN349" i="7" s="1"/>
  <c r="AE349" i="7"/>
  <c r="AC349" i="7"/>
  <c r="AB349" i="7"/>
  <c r="Y349" i="7"/>
  <c r="S349" i="7"/>
  <c r="V349" i="7" s="1"/>
  <c r="M349" i="7"/>
  <c r="L349" i="7"/>
  <c r="J349" i="7"/>
  <c r="F349" i="7"/>
  <c r="G349" i="7" s="1"/>
  <c r="N349" i="7" s="1"/>
  <c r="E349" i="7"/>
  <c r="D349" i="7"/>
  <c r="AS348" i="7"/>
  <c r="AR348" i="7"/>
  <c r="AQ348" i="7"/>
  <c r="AO348" i="7"/>
  <c r="AL348" i="7"/>
  <c r="AG348" i="7"/>
  <c r="AE348" i="7"/>
  <c r="AH348" i="7" s="1"/>
  <c r="AN348" i="7" s="1"/>
  <c r="AC348" i="7"/>
  <c r="AB348" i="7"/>
  <c r="Y348" i="7"/>
  <c r="S348" i="7"/>
  <c r="V348" i="7" s="1"/>
  <c r="M348" i="7"/>
  <c r="L348" i="7"/>
  <c r="J348" i="7"/>
  <c r="F348" i="7"/>
  <c r="I348" i="7" s="1"/>
  <c r="E348" i="7"/>
  <c r="D348" i="7"/>
  <c r="AS347" i="7"/>
  <c r="AR347" i="7"/>
  <c r="AQ347" i="7"/>
  <c r="AO347" i="7"/>
  <c r="AL347" i="7"/>
  <c r="AG347" i="7"/>
  <c r="AE347" i="7"/>
  <c r="AC347" i="7"/>
  <c r="AB347" i="7"/>
  <c r="Y347" i="7"/>
  <c r="V347" i="7"/>
  <c r="S347" i="7"/>
  <c r="M347" i="7"/>
  <c r="J347" i="7" s="1"/>
  <c r="L347" i="7"/>
  <c r="F347" i="7"/>
  <c r="I347" i="7" s="1"/>
  <c r="E347" i="7"/>
  <c r="D347" i="7"/>
  <c r="AS346" i="7"/>
  <c r="AR346" i="7"/>
  <c r="AQ346" i="7"/>
  <c r="AO346" i="7"/>
  <c r="AN346" i="7"/>
  <c r="AL346" i="7"/>
  <c r="AG346" i="7"/>
  <c r="AE346" i="7"/>
  <c r="AH346" i="7" s="1"/>
  <c r="AC346" i="7"/>
  <c r="AB346" i="7"/>
  <c r="Y346" i="7"/>
  <c r="V346" i="7"/>
  <c r="S346" i="7"/>
  <c r="M346" i="7"/>
  <c r="J346" i="7" s="1"/>
  <c r="L346" i="7"/>
  <c r="F346" i="7"/>
  <c r="I346" i="7" s="1"/>
  <c r="E346" i="7"/>
  <c r="D346" i="7"/>
  <c r="AS345" i="7"/>
  <c r="AR345" i="7"/>
  <c r="AQ345" i="7"/>
  <c r="AO345" i="7"/>
  <c r="AL345" i="7"/>
  <c r="AG345" i="7"/>
  <c r="AH345" i="7" s="1"/>
  <c r="AN345" i="7" s="1"/>
  <c r="AE345" i="7"/>
  <c r="AC345" i="7"/>
  <c r="AB345" i="7"/>
  <c r="Y345" i="7"/>
  <c r="S345" i="7"/>
  <c r="V345" i="7" s="1"/>
  <c r="M345" i="7"/>
  <c r="L345" i="7"/>
  <c r="J345" i="7"/>
  <c r="F345" i="7"/>
  <c r="G345" i="7" s="1"/>
  <c r="N345" i="7" s="1"/>
  <c r="E345" i="7"/>
  <c r="D345" i="7"/>
  <c r="AS344" i="7"/>
  <c r="AR344" i="7"/>
  <c r="AQ344" i="7"/>
  <c r="AO344" i="7"/>
  <c r="AL344" i="7"/>
  <c r="AH344" i="7"/>
  <c r="AN344" i="7" s="1"/>
  <c r="AG344" i="7"/>
  <c r="AE344" i="7"/>
  <c r="AC344" i="7"/>
  <c r="AB344" i="7"/>
  <c r="Y344" i="7"/>
  <c r="S344" i="7"/>
  <c r="V344" i="7" s="1"/>
  <c r="M344" i="7"/>
  <c r="J344" i="7" s="1"/>
  <c r="L344" i="7"/>
  <c r="F344" i="7"/>
  <c r="E344" i="7"/>
  <c r="D344" i="7"/>
  <c r="AS343" i="7"/>
  <c r="AR343" i="7"/>
  <c r="AQ343" i="7"/>
  <c r="AO343" i="7"/>
  <c r="AL343" i="7"/>
  <c r="AG343" i="7"/>
  <c r="AE343" i="7"/>
  <c r="AH343" i="7" s="1"/>
  <c r="AN343" i="7" s="1"/>
  <c r="AC343" i="7"/>
  <c r="AB343" i="7"/>
  <c r="Y343" i="7"/>
  <c r="S343" i="7"/>
  <c r="V343" i="7" s="1"/>
  <c r="M343" i="7"/>
  <c r="J343" i="7" s="1"/>
  <c r="L343" i="7"/>
  <c r="F343" i="7"/>
  <c r="I343" i="7" s="1"/>
  <c r="E343" i="7"/>
  <c r="D343" i="7"/>
  <c r="AS342" i="7"/>
  <c r="AR342" i="7"/>
  <c r="AQ342" i="7"/>
  <c r="AO342" i="7"/>
  <c r="AN342" i="7"/>
  <c r="AL342" i="7"/>
  <c r="AG342" i="7"/>
  <c r="AE342" i="7"/>
  <c r="AH342" i="7" s="1"/>
  <c r="AC342" i="7"/>
  <c r="AB342" i="7"/>
  <c r="Y342" i="7"/>
  <c r="V342" i="7"/>
  <c r="S342" i="7"/>
  <c r="M342" i="7"/>
  <c r="J342" i="7" s="1"/>
  <c r="L342" i="7"/>
  <c r="F342" i="7"/>
  <c r="I342" i="7" s="1"/>
  <c r="E342" i="7"/>
  <c r="D342" i="7"/>
  <c r="AS341" i="7"/>
  <c r="AR341" i="7"/>
  <c r="AQ341" i="7"/>
  <c r="AO341" i="7"/>
  <c r="AL341" i="7"/>
  <c r="AH341" i="7"/>
  <c r="AN341" i="7" s="1"/>
  <c r="AG341" i="7"/>
  <c r="AE341" i="7"/>
  <c r="AC341" i="7"/>
  <c r="AB341" i="7"/>
  <c r="Y341" i="7"/>
  <c r="S341" i="7"/>
  <c r="V341" i="7" s="1"/>
  <c r="M341" i="7"/>
  <c r="L341" i="7"/>
  <c r="J341" i="7"/>
  <c r="F341" i="7"/>
  <c r="I341" i="7" s="1"/>
  <c r="E341" i="7"/>
  <c r="D341" i="7"/>
  <c r="AS340" i="7"/>
  <c r="AR340" i="7"/>
  <c r="AQ340" i="7"/>
  <c r="AO340" i="7"/>
  <c r="AL340" i="7"/>
  <c r="AG340" i="7"/>
  <c r="AE340" i="7"/>
  <c r="AH340" i="7" s="1"/>
  <c r="AN340" i="7" s="1"/>
  <c r="AC340" i="7"/>
  <c r="AB340" i="7"/>
  <c r="Y340" i="7"/>
  <c r="S340" i="7"/>
  <c r="V340" i="7" s="1"/>
  <c r="M340" i="7"/>
  <c r="L340" i="7"/>
  <c r="J340" i="7"/>
  <c r="F340" i="7"/>
  <c r="I340" i="7" s="1"/>
  <c r="E340" i="7"/>
  <c r="D340" i="7"/>
  <c r="AS339" i="7"/>
  <c r="AR339" i="7"/>
  <c r="AQ339" i="7"/>
  <c r="AO339" i="7"/>
  <c r="AL339" i="7"/>
  <c r="AG339" i="7"/>
  <c r="AE339" i="7"/>
  <c r="AC339" i="7"/>
  <c r="AB339" i="7"/>
  <c r="Y339" i="7"/>
  <c r="S339" i="7"/>
  <c r="V339" i="7" s="1"/>
  <c r="M339" i="7"/>
  <c r="J339" i="7" s="1"/>
  <c r="L339" i="7"/>
  <c r="F339" i="7"/>
  <c r="I339" i="7" s="1"/>
  <c r="E339" i="7"/>
  <c r="D339" i="7"/>
  <c r="AS338" i="7"/>
  <c r="AR338" i="7"/>
  <c r="AQ338" i="7"/>
  <c r="AO338" i="7"/>
  <c r="AN338" i="7"/>
  <c r="AL338" i="7"/>
  <c r="AG338" i="7"/>
  <c r="AE338" i="7"/>
  <c r="AH338" i="7" s="1"/>
  <c r="AC338" i="7"/>
  <c r="AB338" i="7"/>
  <c r="Y338" i="7"/>
  <c r="S338" i="7"/>
  <c r="V338" i="7" s="1"/>
  <c r="M338" i="7"/>
  <c r="J338" i="7" s="1"/>
  <c r="L338" i="7"/>
  <c r="F338" i="7"/>
  <c r="I338" i="7" s="1"/>
  <c r="E338" i="7"/>
  <c r="D338" i="7"/>
  <c r="AS337" i="7"/>
  <c r="AR337" i="7"/>
  <c r="AQ337" i="7"/>
  <c r="AO337" i="7"/>
  <c r="AL337" i="7"/>
  <c r="AH337" i="7"/>
  <c r="AN337" i="7" s="1"/>
  <c r="AG337" i="7"/>
  <c r="AE337" i="7"/>
  <c r="AC337" i="7"/>
  <c r="AB337" i="7"/>
  <c r="Y337" i="7"/>
  <c r="V337" i="7"/>
  <c r="S337" i="7"/>
  <c r="M337" i="7"/>
  <c r="L337" i="7"/>
  <c r="J337" i="7"/>
  <c r="F337" i="7"/>
  <c r="E337" i="7"/>
  <c r="D337" i="7"/>
  <c r="AS336" i="7"/>
  <c r="AR336" i="7"/>
  <c r="AQ336" i="7"/>
  <c r="AO336" i="7"/>
  <c r="AL336" i="7"/>
  <c r="AH336" i="7"/>
  <c r="AN336" i="7" s="1"/>
  <c r="AG336" i="7"/>
  <c r="AE336" i="7"/>
  <c r="AC336" i="7"/>
  <c r="AB336" i="7"/>
  <c r="Y336" i="7"/>
  <c r="V336" i="7"/>
  <c r="S336" i="7"/>
  <c r="M336" i="7"/>
  <c r="L336" i="7"/>
  <c r="J336" i="7"/>
  <c r="F336" i="7"/>
  <c r="I336" i="7" s="1"/>
  <c r="E336" i="7"/>
  <c r="D336" i="7"/>
  <c r="AS335" i="7"/>
  <c r="AR335" i="7"/>
  <c r="AQ335" i="7"/>
  <c r="AO335" i="7"/>
  <c r="AL335" i="7"/>
  <c r="AG335" i="7"/>
  <c r="AE335" i="7"/>
  <c r="AC335" i="7"/>
  <c r="AB335" i="7"/>
  <c r="Y335" i="7"/>
  <c r="S335" i="7"/>
  <c r="V335" i="7" s="1"/>
  <c r="M335" i="7"/>
  <c r="J335" i="7" s="1"/>
  <c r="L335" i="7"/>
  <c r="F335" i="7"/>
  <c r="I335" i="7" s="1"/>
  <c r="E335" i="7"/>
  <c r="D335" i="7"/>
  <c r="AS334" i="7"/>
  <c r="AR334" i="7"/>
  <c r="AQ334" i="7"/>
  <c r="AO334" i="7"/>
  <c r="AL334" i="7"/>
  <c r="AG334" i="7"/>
  <c r="AE334" i="7"/>
  <c r="AH334" i="7" s="1"/>
  <c r="AN334" i="7" s="1"/>
  <c r="AC334" i="7"/>
  <c r="AB334" i="7"/>
  <c r="Y334" i="7"/>
  <c r="S334" i="7"/>
  <c r="V334" i="7" s="1"/>
  <c r="M334" i="7"/>
  <c r="J334" i="7" s="1"/>
  <c r="L334" i="7"/>
  <c r="F334" i="7"/>
  <c r="E334" i="7"/>
  <c r="D334" i="7"/>
  <c r="AS333" i="7"/>
  <c r="AR333" i="7"/>
  <c r="AQ333" i="7"/>
  <c r="AO333" i="7"/>
  <c r="AL333" i="7"/>
  <c r="AH333" i="7"/>
  <c r="AN333" i="7" s="1"/>
  <c r="AG333" i="7"/>
  <c r="AE333" i="7"/>
  <c r="AC333" i="7"/>
  <c r="AB333" i="7"/>
  <c r="Y333" i="7"/>
  <c r="V333" i="7"/>
  <c r="S333" i="7"/>
  <c r="M333" i="7"/>
  <c r="L333" i="7"/>
  <c r="J333" i="7"/>
  <c r="F333" i="7"/>
  <c r="E333" i="7"/>
  <c r="D333" i="7"/>
  <c r="AS332" i="7"/>
  <c r="AR332" i="7"/>
  <c r="AQ332" i="7"/>
  <c r="AO332" i="7"/>
  <c r="AL332" i="7"/>
  <c r="AH332" i="7"/>
  <c r="AN332" i="7" s="1"/>
  <c r="AG332" i="7"/>
  <c r="AE332" i="7"/>
  <c r="AC332" i="7"/>
  <c r="AB332" i="7"/>
  <c r="Y332" i="7"/>
  <c r="S332" i="7"/>
  <c r="V332" i="7" s="1"/>
  <c r="M332" i="7"/>
  <c r="L332" i="7"/>
  <c r="J332" i="7"/>
  <c r="F332" i="7"/>
  <c r="I332" i="7" s="1"/>
  <c r="E332" i="7"/>
  <c r="D332" i="7"/>
  <c r="AS331" i="7"/>
  <c r="AR331" i="7"/>
  <c r="AQ331" i="7"/>
  <c r="AO331" i="7"/>
  <c r="AL331" i="7"/>
  <c r="AG331" i="7"/>
  <c r="AE331" i="7"/>
  <c r="AH331" i="7" s="1"/>
  <c r="AN331" i="7" s="1"/>
  <c r="AC331" i="7"/>
  <c r="AB331" i="7"/>
  <c r="Y331" i="7"/>
  <c r="S331" i="7"/>
  <c r="V331" i="7" s="1"/>
  <c r="M331" i="7"/>
  <c r="J331" i="7" s="1"/>
  <c r="L331" i="7"/>
  <c r="F331" i="7"/>
  <c r="I331" i="7" s="1"/>
  <c r="E331" i="7"/>
  <c r="D331" i="7"/>
  <c r="AS330" i="7"/>
  <c r="AR330" i="7"/>
  <c r="AQ330" i="7"/>
  <c r="AO330" i="7"/>
  <c r="AL330" i="7"/>
  <c r="AG330" i="7"/>
  <c r="AE330" i="7"/>
  <c r="AH330" i="7" s="1"/>
  <c r="AN330" i="7" s="1"/>
  <c r="AC330" i="7"/>
  <c r="AB330" i="7"/>
  <c r="Y330" i="7"/>
  <c r="V330" i="7"/>
  <c r="S330" i="7"/>
  <c r="M330" i="7"/>
  <c r="J330" i="7" s="1"/>
  <c r="L330" i="7"/>
  <c r="F330" i="7"/>
  <c r="E330" i="7"/>
  <c r="D330" i="7"/>
  <c r="AS329" i="7"/>
  <c r="AR329" i="7"/>
  <c r="AQ329" i="7"/>
  <c r="AO329" i="7"/>
  <c r="AL329" i="7"/>
  <c r="AG329" i="7"/>
  <c r="AE329" i="7"/>
  <c r="AH329" i="7" s="1"/>
  <c r="AN329" i="7" s="1"/>
  <c r="AC329" i="7"/>
  <c r="AB329" i="7"/>
  <c r="Y329" i="7"/>
  <c r="S329" i="7"/>
  <c r="V329" i="7" s="1"/>
  <c r="M329" i="7"/>
  <c r="L329" i="7"/>
  <c r="J329" i="7"/>
  <c r="F329" i="7"/>
  <c r="I329" i="7" s="1"/>
  <c r="E329" i="7"/>
  <c r="D329" i="7"/>
  <c r="AS328" i="7"/>
  <c r="AR328" i="7"/>
  <c r="AQ328" i="7"/>
  <c r="AO328" i="7"/>
  <c r="AL328" i="7"/>
  <c r="AG328" i="7"/>
  <c r="AH328" i="7" s="1"/>
  <c r="AN328" i="7" s="1"/>
  <c r="AE328" i="7"/>
  <c r="AC328" i="7"/>
  <c r="AB328" i="7"/>
  <c r="Y328" i="7"/>
  <c r="S328" i="7"/>
  <c r="V328" i="7" s="1"/>
  <c r="M328" i="7"/>
  <c r="L328" i="7"/>
  <c r="J328" i="7"/>
  <c r="F328" i="7"/>
  <c r="G328" i="7" s="1"/>
  <c r="N328" i="7" s="1"/>
  <c r="E328" i="7"/>
  <c r="D328" i="7"/>
  <c r="AS327" i="7"/>
  <c r="AR327" i="7"/>
  <c r="AQ327" i="7"/>
  <c r="AO327" i="7"/>
  <c r="AL327" i="7"/>
  <c r="AH327" i="7"/>
  <c r="AN327" i="7" s="1"/>
  <c r="AG327" i="7"/>
  <c r="AE327" i="7"/>
  <c r="AC327" i="7"/>
  <c r="AB327" i="7"/>
  <c r="Y327" i="7"/>
  <c r="V327" i="7"/>
  <c r="S327" i="7"/>
  <c r="M327" i="7"/>
  <c r="L327" i="7"/>
  <c r="J327" i="7"/>
  <c r="F327" i="7"/>
  <c r="I327" i="7" s="1"/>
  <c r="E327" i="7"/>
  <c r="D327" i="7"/>
  <c r="AS326" i="7"/>
  <c r="AR326" i="7"/>
  <c r="AQ326" i="7"/>
  <c r="AO326" i="7"/>
  <c r="AL326" i="7"/>
  <c r="AG326" i="7"/>
  <c r="AE326" i="7"/>
  <c r="AC326" i="7"/>
  <c r="AB326" i="7"/>
  <c r="Y326" i="7"/>
  <c r="V326" i="7"/>
  <c r="S326" i="7"/>
  <c r="M326" i="7"/>
  <c r="J326" i="7" s="1"/>
  <c r="L326" i="7"/>
  <c r="F326" i="7"/>
  <c r="G326" i="7" s="1"/>
  <c r="N326" i="7" s="1"/>
  <c r="E326" i="7"/>
  <c r="D326" i="7"/>
  <c r="AS325" i="7"/>
  <c r="AR325" i="7"/>
  <c r="AQ325" i="7"/>
  <c r="AO325" i="7"/>
  <c r="AL325" i="7"/>
  <c r="AG325" i="7"/>
  <c r="AH325" i="7" s="1"/>
  <c r="AN325" i="7" s="1"/>
  <c r="AE325" i="7"/>
  <c r="AC325" i="7"/>
  <c r="AB325" i="7"/>
  <c r="Y325" i="7"/>
  <c r="V325" i="7"/>
  <c r="S325" i="7"/>
  <c r="M325" i="7"/>
  <c r="L325" i="7"/>
  <c r="J325" i="7"/>
  <c r="F325" i="7"/>
  <c r="G325" i="7" s="1"/>
  <c r="N325" i="7" s="1"/>
  <c r="E325" i="7"/>
  <c r="D325" i="7"/>
  <c r="AS324" i="7"/>
  <c r="AR324" i="7"/>
  <c r="AQ324" i="7"/>
  <c r="AO324" i="7"/>
  <c r="AL324" i="7"/>
  <c r="AH324" i="7"/>
  <c r="AN324" i="7" s="1"/>
  <c r="AG324" i="7"/>
  <c r="AE324" i="7"/>
  <c r="AC324" i="7"/>
  <c r="AB324" i="7"/>
  <c r="Y324" i="7"/>
  <c r="S324" i="7"/>
  <c r="V324" i="7" s="1"/>
  <c r="M324" i="7"/>
  <c r="L324" i="7"/>
  <c r="J324" i="7"/>
  <c r="F324" i="7"/>
  <c r="E324" i="7"/>
  <c r="D324" i="7"/>
  <c r="AS323" i="7"/>
  <c r="AR323" i="7"/>
  <c r="AQ323" i="7"/>
  <c r="AO323" i="7"/>
  <c r="AN323" i="7"/>
  <c r="AL323" i="7"/>
  <c r="AG323" i="7"/>
  <c r="AE323" i="7"/>
  <c r="AH323" i="7" s="1"/>
  <c r="AC323" i="7"/>
  <c r="AB323" i="7"/>
  <c r="Y323" i="7"/>
  <c r="S323" i="7"/>
  <c r="V323" i="7" s="1"/>
  <c r="M323" i="7"/>
  <c r="J323" i="7" s="1"/>
  <c r="L323" i="7"/>
  <c r="F323" i="7"/>
  <c r="I323" i="7" s="1"/>
  <c r="E323" i="7"/>
  <c r="D323" i="7"/>
  <c r="AS322" i="7"/>
  <c r="AR322" i="7"/>
  <c r="AQ322" i="7"/>
  <c r="AO322" i="7"/>
  <c r="AL322" i="7"/>
  <c r="AG322" i="7"/>
  <c r="AE322" i="7"/>
  <c r="AC322" i="7"/>
  <c r="AB322" i="7"/>
  <c r="Y322" i="7"/>
  <c r="S322" i="7"/>
  <c r="V322" i="7" s="1"/>
  <c r="M322" i="7"/>
  <c r="J322" i="7" s="1"/>
  <c r="L322" i="7"/>
  <c r="F322" i="7"/>
  <c r="I322" i="7" s="1"/>
  <c r="E322" i="7"/>
  <c r="D322" i="7"/>
  <c r="AS321" i="7"/>
  <c r="AR321" i="7"/>
  <c r="AQ321" i="7"/>
  <c r="AO321" i="7"/>
  <c r="AL321" i="7"/>
  <c r="AH321" i="7"/>
  <c r="AN321" i="7" s="1"/>
  <c r="AG321" i="7"/>
  <c r="AE321" i="7"/>
  <c r="AC321" i="7"/>
  <c r="AB321" i="7"/>
  <c r="Y321" i="7"/>
  <c r="V321" i="7"/>
  <c r="S321" i="7"/>
  <c r="M321" i="7"/>
  <c r="L321" i="7"/>
  <c r="J321" i="7"/>
  <c r="F321" i="7"/>
  <c r="I321" i="7" s="1"/>
  <c r="E321" i="7"/>
  <c r="D321" i="7"/>
  <c r="AS320" i="7"/>
  <c r="AR320" i="7"/>
  <c r="AQ320" i="7"/>
  <c r="AO320" i="7"/>
  <c r="AL320" i="7"/>
  <c r="AH320" i="7"/>
  <c r="AN320" i="7" s="1"/>
  <c r="AG320" i="7"/>
  <c r="AE320" i="7"/>
  <c r="AC320" i="7"/>
  <c r="AB320" i="7"/>
  <c r="Y320" i="7"/>
  <c r="S320" i="7"/>
  <c r="V320" i="7" s="1"/>
  <c r="M320" i="7"/>
  <c r="L320" i="7"/>
  <c r="J320" i="7"/>
  <c r="F320" i="7"/>
  <c r="I320" i="7" s="1"/>
  <c r="E320" i="7"/>
  <c r="D320" i="7"/>
  <c r="AS319" i="7"/>
  <c r="AR319" i="7"/>
  <c r="AQ319" i="7"/>
  <c r="AO319" i="7"/>
  <c r="AN319" i="7"/>
  <c r="AL319" i="7"/>
  <c r="AG319" i="7"/>
  <c r="AE319" i="7"/>
  <c r="AH319" i="7" s="1"/>
  <c r="AC319" i="7"/>
  <c r="AB319" i="7"/>
  <c r="Y319" i="7"/>
  <c r="V319" i="7"/>
  <c r="S319" i="7"/>
  <c r="M319" i="7"/>
  <c r="J319" i="7" s="1"/>
  <c r="L319" i="7"/>
  <c r="F319" i="7"/>
  <c r="I319" i="7" s="1"/>
  <c r="E319" i="7"/>
  <c r="D319" i="7"/>
  <c r="AS318" i="7"/>
  <c r="AR318" i="7"/>
  <c r="AQ318" i="7"/>
  <c r="AO318" i="7"/>
  <c r="AL318" i="7"/>
  <c r="AG318" i="7"/>
  <c r="AE318" i="7"/>
  <c r="AH318" i="7" s="1"/>
  <c r="AN318" i="7" s="1"/>
  <c r="AC318" i="7"/>
  <c r="AB318" i="7"/>
  <c r="Y318" i="7"/>
  <c r="V318" i="7"/>
  <c r="S318" i="7"/>
  <c r="M318" i="7"/>
  <c r="J318" i="7" s="1"/>
  <c r="L318" i="7"/>
  <c r="F318" i="7"/>
  <c r="E318" i="7"/>
  <c r="D318" i="7"/>
  <c r="AS317" i="7"/>
  <c r="AR317" i="7"/>
  <c r="AQ317" i="7"/>
  <c r="AO317" i="7"/>
  <c r="AL317" i="7"/>
  <c r="AG317" i="7"/>
  <c r="AE317" i="7"/>
  <c r="AH317" i="7" s="1"/>
  <c r="AN317" i="7" s="1"/>
  <c r="AC317" i="7"/>
  <c r="AB317" i="7"/>
  <c r="Y317" i="7"/>
  <c r="S317" i="7"/>
  <c r="V317" i="7" s="1"/>
  <c r="M317" i="7"/>
  <c r="L317" i="7"/>
  <c r="J317" i="7"/>
  <c r="F317" i="7"/>
  <c r="G317" i="7" s="1"/>
  <c r="N317" i="7" s="1"/>
  <c r="E317" i="7"/>
  <c r="D317" i="7"/>
  <c r="AS316" i="7"/>
  <c r="AR316" i="7"/>
  <c r="AQ316" i="7"/>
  <c r="AO316" i="7"/>
  <c r="AL316" i="7"/>
  <c r="AG316" i="7"/>
  <c r="AH316" i="7" s="1"/>
  <c r="AN316" i="7" s="1"/>
  <c r="AE316" i="7"/>
  <c r="AC316" i="7"/>
  <c r="AB316" i="7"/>
  <c r="Y316" i="7"/>
  <c r="S316" i="7"/>
  <c r="V316" i="7" s="1"/>
  <c r="M316" i="7"/>
  <c r="L316" i="7"/>
  <c r="J316" i="7"/>
  <c r="F316" i="7"/>
  <c r="G316" i="7" s="1"/>
  <c r="N316" i="7" s="1"/>
  <c r="E316" i="7"/>
  <c r="D316" i="7"/>
  <c r="AS315" i="7"/>
  <c r="AR315" i="7"/>
  <c r="AQ315" i="7"/>
  <c r="AO315" i="7"/>
  <c r="AL315" i="7"/>
  <c r="AH315" i="7"/>
  <c r="AN315" i="7" s="1"/>
  <c r="AG315" i="7"/>
  <c r="AE315" i="7"/>
  <c r="AC315" i="7"/>
  <c r="AB315" i="7"/>
  <c r="Y315" i="7"/>
  <c r="V315" i="7"/>
  <c r="S315" i="7"/>
  <c r="M315" i="7"/>
  <c r="L315" i="7"/>
  <c r="J315" i="7"/>
  <c r="F315" i="7"/>
  <c r="I315" i="7" s="1"/>
  <c r="E315" i="7"/>
  <c r="D315" i="7"/>
  <c r="AS314" i="7"/>
  <c r="AR314" i="7"/>
  <c r="AQ314" i="7"/>
  <c r="AO314" i="7"/>
  <c r="AL314" i="7"/>
  <c r="AG314" i="7"/>
  <c r="AE314" i="7"/>
  <c r="AH314" i="7" s="1"/>
  <c r="AN314" i="7" s="1"/>
  <c r="AC314" i="7"/>
  <c r="AB314" i="7"/>
  <c r="Y314" i="7"/>
  <c r="V314" i="7"/>
  <c r="S314" i="7"/>
  <c r="M314" i="7"/>
  <c r="J314" i="7" s="1"/>
  <c r="L314" i="7"/>
  <c r="F314" i="7"/>
  <c r="E314" i="7"/>
  <c r="D314" i="7"/>
  <c r="AS313" i="7"/>
  <c r="AR313" i="7"/>
  <c r="AQ313" i="7"/>
  <c r="AO313" i="7"/>
  <c r="AN313" i="7"/>
  <c r="AL313" i="7"/>
  <c r="AH313" i="7"/>
  <c r="AG313" i="7"/>
  <c r="AE313" i="7"/>
  <c r="AC313" i="7"/>
  <c r="AB313" i="7"/>
  <c r="Y313" i="7"/>
  <c r="V313" i="7"/>
  <c r="S313" i="7"/>
  <c r="M313" i="7"/>
  <c r="J313" i="7" s="1"/>
  <c r="L313" i="7"/>
  <c r="F313" i="7"/>
  <c r="G313" i="7" s="1"/>
  <c r="N313" i="7" s="1"/>
  <c r="E313" i="7"/>
  <c r="D313" i="7"/>
  <c r="AS312" i="7"/>
  <c r="AR312" i="7"/>
  <c r="AQ312" i="7"/>
  <c r="AO312" i="7"/>
  <c r="AL312" i="7"/>
  <c r="AH312" i="7"/>
  <c r="AN312" i="7" s="1"/>
  <c r="AG312" i="7"/>
  <c r="AE312" i="7"/>
  <c r="AC312" i="7"/>
  <c r="AB312" i="7"/>
  <c r="Y312" i="7"/>
  <c r="S312" i="7"/>
  <c r="V312" i="7" s="1"/>
  <c r="M312" i="7"/>
  <c r="L312" i="7"/>
  <c r="J312" i="7"/>
  <c r="F312" i="7"/>
  <c r="E312" i="7"/>
  <c r="D312" i="7"/>
  <c r="AS311" i="7"/>
  <c r="AR311" i="7"/>
  <c r="AQ311" i="7"/>
  <c r="AO311" i="7"/>
  <c r="AN311" i="7"/>
  <c r="AL311" i="7"/>
  <c r="AG311" i="7"/>
  <c r="AE311" i="7"/>
  <c r="AH311" i="7" s="1"/>
  <c r="AC311" i="7"/>
  <c r="AB311" i="7"/>
  <c r="Y311" i="7"/>
  <c r="S311" i="7"/>
  <c r="V311" i="7" s="1"/>
  <c r="M311" i="7"/>
  <c r="J311" i="7" s="1"/>
  <c r="L311" i="7"/>
  <c r="F311" i="7"/>
  <c r="E311" i="7"/>
  <c r="D311" i="7"/>
  <c r="AS310" i="7"/>
  <c r="AR310" i="7"/>
  <c r="AQ310" i="7"/>
  <c r="AO310" i="7"/>
  <c r="AL310" i="7"/>
  <c r="AG310" i="7"/>
  <c r="AE310" i="7"/>
  <c r="AH310" i="7" s="1"/>
  <c r="AN310" i="7" s="1"/>
  <c r="AC310" i="7"/>
  <c r="AB310" i="7"/>
  <c r="Y310" i="7"/>
  <c r="S310" i="7"/>
  <c r="V310" i="7" s="1"/>
  <c r="M310" i="7"/>
  <c r="J310" i="7" s="1"/>
  <c r="L310" i="7"/>
  <c r="F310" i="7"/>
  <c r="I310" i="7" s="1"/>
  <c r="E310" i="7"/>
  <c r="D310" i="7"/>
  <c r="AS309" i="7"/>
  <c r="AR309" i="7"/>
  <c r="AQ309" i="7"/>
  <c r="AO309" i="7"/>
  <c r="AL309" i="7"/>
  <c r="AH309" i="7"/>
  <c r="AN309" i="7" s="1"/>
  <c r="AG309" i="7"/>
  <c r="AE309" i="7"/>
  <c r="AC309" i="7"/>
  <c r="AB309" i="7"/>
  <c r="Y309" i="7"/>
  <c r="V309" i="7"/>
  <c r="S309" i="7"/>
  <c r="M309" i="7"/>
  <c r="L309" i="7"/>
  <c r="J309" i="7"/>
  <c r="F309" i="7"/>
  <c r="I309" i="7" s="1"/>
  <c r="E309" i="7"/>
  <c r="D309" i="7"/>
  <c r="AS308" i="7"/>
  <c r="AR308" i="7"/>
  <c r="AQ308" i="7"/>
  <c r="AO308" i="7"/>
  <c r="AL308" i="7"/>
  <c r="AH308" i="7"/>
  <c r="AN308" i="7" s="1"/>
  <c r="AG308" i="7"/>
  <c r="AE308" i="7"/>
  <c r="AC308" i="7"/>
  <c r="AB308" i="7"/>
  <c r="Y308" i="7"/>
  <c r="S308" i="7"/>
  <c r="V308" i="7" s="1"/>
  <c r="M308" i="7"/>
  <c r="L308" i="7"/>
  <c r="J308" i="7"/>
  <c r="F308" i="7"/>
  <c r="I308" i="7" s="1"/>
  <c r="E308" i="7"/>
  <c r="D308" i="7"/>
  <c r="AS307" i="7"/>
  <c r="AR307" i="7"/>
  <c r="AQ307" i="7"/>
  <c r="AO307" i="7"/>
  <c r="AL307" i="7"/>
  <c r="AG307" i="7"/>
  <c r="AE307" i="7"/>
  <c r="AH307" i="7" s="1"/>
  <c r="AN307" i="7" s="1"/>
  <c r="AC307" i="7"/>
  <c r="AB307" i="7"/>
  <c r="Y307" i="7"/>
  <c r="S307" i="7"/>
  <c r="V307" i="7" s="1"/>
  <c r="M307" i="7"/>
  <c r="J307" i="7" s="1"/>
  <c r="L307" i="7"/>
  <c r="F307" i="7"/>
  <c r="E307" i="7"/>
  <c r="D307" i="7"/>
  <c r="AS306" i="7"/>
  <c r="AR306" i="7"/>
  <c r="AQ306" i="7"/>
  <c r="AO306" i="7"/>
  <c r="AL306" i="7"/>
  <c r="AG306" i="7"/>
  <c r="AE306" i="7"/>
  <c r="AH306" i="7" s="1"/>
  <c r="AN306" i="7" s="1"/>
  <c r="AC306" i="7"/>
  <c r="AB306" i="7"/>
  <c r="Y306" i="7"/>
  <c r="V306" i="7"/>
  <c r="S306" i="7"/>
  <c r="M306" i="7"/>
  <c r="J306" i="7" s="1"/>
  <c r="L306" i="7"/>
  <c r="F306" i="7"/>
  <c r="I306" i="7" s="1"/>
  <c r="E306" i="7"/>
  <c r="D306" i="7"/>
  <c r="AS305" i="7"/>
  <c r="AR305" i="7"/>
  <c r="AQ305" i="7"/>
  <c r="AO305" i="7"/>
  <c r="AL305" i="7"/>
  <c r="AG305" i="7"/>
  <c r="AE305" i="7"/>
  <c r="AC305" i="7"/>
  <c r="AB305" i="7"/>
  <c r="Y305" i="7"/>
  <c r="S305" i="7"/>
  <c r="V305" i="7" s="1"/>
  <c r="M305" i="7"/>
  <c r="L305" i="7"/>
  <c r="J305" i="7"/>
  <c r="F305" i="7"/>
  <c r="I305" i="7" s="1"/>
  <c r="E305" i="7"/>
  <c r="D305" i="7"/>
  <c r="AS304" i="7"/>
  <c r="AR304" i="7"/>
  <c r="AQ304" i="7"/>
  <c r="AO304" i="7"/>
  <c r="AL304" i="7"/>
  <c r="AH304" i="7"/>
  <c r="AN304" i="7" s="1"/>
  <c r="AG304" i="7"/>
  <c r="AE304" i="7"/>
  <c r="AC304" i="7"/>
  <c r="AB304" i="7"/>
  <c r="Y304" i="7"/>
  <c r="S304" i="7"/>
  <c r="V304" i="7" s="1"/>
  <c r="M304" i="7"/>
  <c r="L304" i="7"/>
  <c r="J304" i="7"/>
  <c r="F304" i="7"/>
  <c r="G304" i="7" s="1"/>
  <c r="N304" i="7" s="1"/>
  <c r="E304" i="7"/>
  <c r="D304" i="7"/>
  <c r="AS303" i="7"/>
  <c r="AR303" i="7"/>
  <c r="AQ303" i="7"/>
  <c r="AO303" i="7"/>
  <c r="AL303" i="7"/>
  <c r="AH303" i="7"/>
  <c r="AN303" i="7" s="1"/>
  <c r="AG303" i="7"/>
  <c r="AE303" i="7"/>
  <c r="AC303" i="7"/>
  <c r="AB303" i="7"/>
  <c r="Y303" i="7"/>
  <c r="V303" i="7"/>
  <c r="S303" i="7"/>
  <c r="M303" i="7"/>
  <c r="L303" i="7"/>
  <c r="J303" i="7"/>
  <c r="F303" i="7"/>
  <c r="I303" i="7" s="1"/>
  <c r="E303" i="7"/>
  <c r="D303" i="7"/>
  <c r="AS302" i="7"/>
  <c r="AR302" i="7"/>
  <c r="AQ302" i="7"/>
  <c r="AO302" i="7"/>
  <c r="AL302" i="7"/>
  <c r="AG302" i="7"/>
  <c r="AE302" i="7"/>
  <c r="AC302" i="7"/>
  <c r="AB302" i="7"/>
  <c r="Y302" i="7"/>
  <c r="V302" i="7"/>
  <c r="S302" i="7"/>
  <c r="M302" i="7"/>
  <c r="J302" i="7" s="1"/>
  <c r="L302" i="7"/>
  <c r="F302" i="7"/>
  <c r="I302" i="7" s="1"/>
  <c r="E302" i="7"/>
  <c r="D302" i="7"/>
  <c r="AS301" i="7"/>
  <c r="AR301" i="7"/>
  <c r="AQ301" i="7"/>
  <c r="AO301" i="7"/>
  <c r="AL301" i="7"/>
  <c r="AG301" i="7"/>
  <c r="AH301" i="7" s="1"/>
  <c r="AN301" i="7" s="1"/>
  <c r="AE301" i="7"/>
  <c r="AC301" i="7"/>
  <c r="AB301" i="7"/>
  <c r="Y301" i="7"/>
  <c r="V301" i="7"/>
  <c r="S301" i="7"/>
  <c r="M301" i="7"/>
  <c r="J301" i="7" s="1"/>
  <c r="L301" i="7"/>
  <c r="F301" i="7"/>
  <c r="G301" i="7" s="1"/>
  <c r="N301" i="7" s="1"/>
  <c r="E301" i="7"/>
  <c r="D301" i="7"/>
  <c r="AS300" i="7"/>
  <c r="AR300" i="7"/>
  <c r="AQ300" i="7"/>
  <c r="AO300" i="7"/>
  <c r="AL300" i="7"/>
  <c r="AH300" i="7"/>
  <c r="AN300" i="7" s="1"/>
  <c r="AG300" i="7"/>
  <c r="AE300" i="7"/>
  <c r="AC300" i="7"/>
  <c r="AB300" i="7"/>
  <c r="Y300" i="7"/>
  <c r="S300" i="7"/>
  <c r="V300" i="7" s="1"/>
  <c r="M300" i="7"/>
  <c r="L300" i="7"/>
  <c r="J300" i="7"/>
  <c r="F300" i="7"/>
  <c r="E300" i="7"/>
  <c r="D300" i="7"/>
  <c r="AS299" i="7"/>
  <c r="AR299" i="7"/>
  <c r="AQ299" i="7"/>
  <c r="AO299" i="7"/>
  <c r="AN299" i="7"/>
  <c r="AL299" i="7"/>
  <c r="AG299" i="7"/>
  <c r="AE299" i="7"/>
  <c r="AH299" i="7" s="1"/>
  <c r="AC299" i="7"/>
  <c r="AB299" i="7"/>
  <c r="Y299" i="7"/>
  <c r="S299" i="7"/>
  <c r="V299" i="7" s="1"/>
  <c r="M299" i="7"/>
  <c r="J299" i="7" s="1"/>
  <c r="L299" i="7"/>
  <c r="F299" i="7"/>
  <c r="I299" i="7" s="1"/>
  <c r="E299" i="7"/>
  <c r="D299" i="7"/>
  <c r="AS298" i="7"/>
  <c r="AR298" i="7"/>
  <c r="AQ298" i="7"/>
  <c r="AO298" i="7"/>
  <c r="AL298" i="7"/>
  <c r="AG298" i="7"/>
  <c r="AE298" i="7"/>
  <c r="AC298" i="7"/>
  <c r="AB298" i="7"/>
  <c r="Y298" i="7"/>
  <c r="V298" i="7"/>
  <c r="S298" i="7"/>
  <c r="M298" i="7"/>
  <c r="J298" i="7" s="1"/>
  <c r="L298" i="7"/>
  <c r="F298" i="7"/>
  <c r="I298" i="7" s="1"/>
  <c r="E298" i="7"/>
  <c r="D298" i="7"/>
  <c r="AS297" i="7"/>
  <c r="AR297" i="7"/>
  <c r="AQ297" i="7"/>
  <c r="AO297" i="7"/>
  <c r="AL297" i="7"/>
  <c r="AH297" i="7"/>
  <c r="AN297" i="7" s="1"/>
  <c r="AG297" i="7"/>
  <c r="AE297" i="7"/>
  <c r="AC297" i="7"/>
  <c r="AB297" i="7"/>
  <c r="Y297" i="7"/>
  <c r="V297" i="7"/>
  <c r="S297" i="7"/>
  <c r="M297" i="7"/>
  <c r="L297" i="7"/>
  <c r="J297" i="7"/>
  <c r="F297" i="7"/>
  <c r="G297" i="7" s="1"/>
  <c r="N297" i="7" s="1"/>
  <c r="E297" i="7"/>
  <c r="D297" i="7"/>
  <c r="AS296" i="7"/>
  <c r="AR296" i="7"/>
  <c r="AQ296" i="7"/>
  <c r="AO296" i="7"/>
  <c r="AL296" i="7"/>
  <c r="AH296" i="7"/>
  <c r="AN296" i="7" s="1"/>
  <c r="AG296" i="7"/>
  <c r="AE296" i="7"/>
  <c r="AC296" i="7"/>
  <c r="AB296" i="7"/>
  <c r="Y296" i="7"/>
  <c r="S296" i="7"/>
  <c r="V296" i="7" s="1"/>
  <c r="M296" i="7"/>
  <c r="L296" i="7"/>
  <c r="J296" i="7"/>
  <c r="F296" i="7"/>
  <c r="I296" i="7" s="1"/>
  <c r="E296" i="7"/>
  <c r="D296" i="7"/>
  <c r="AS295" i="7"/>
  <c r="AR295" i="7"/>
  <c r="AQ295" i="7"/>
  <c r="AO295" i="7"/>
  <c r="AL295" i="7"/>
  <c r="AG295" i="7"/>
  <c r="AE295" i="7"/>
  <c r="AH295" i="7" s="1"/>
  <c r="AN295" i="7" s="1"/>
  <c r="AC295" i="7"/>
  <c r="AB295" i="7"/>
  <c r="Y295" i="7"/>
  <c r="S295" i="7"/>
  <c r="V295" i="7" s="1"/>
  <c r="M295" i="7"/>
  <c r="J295" i="7" s="1"/>
  <c r="L295" i="7"/>
  <c r="F295" i="7"/>
  <c r="E295" i="7"/>
  <c r="D295" i="7"/>
  <c r="AS294" i="7"/>
  <c r="AR294" i="7"/>
  <c r="AQ294" i="7"/>
  <c r="AO294" i="7"/>
  <c r="AL294" i="7"/>
  <c r="AG294" i="7"/>
  <c r="AE294" i="7"/>
  <c r="AH294" i="7" s="1"/>
  <c r="AN294" i="7" s="1"/>
  <c r="AC294" i="7"/>
  <c r="AB294" i="7"/>
  <c r="Y294" i="7"/>
  <c r="V294" i="7"/>
  <c r="S294" i="7"/>
  <c r="M294" i="7"/>
  <c r="J294" i="7" s="1"/>
  <c r="L294" i="7"/>
  <c r="F294" i="7"/>
  <c r="I294" i="7" s="1"/>
  <c r="E294" i="7"/>
  <c r="D294" i="7"/>
  <c r="AS293" i="7"/>
  <c r="AR293" i="7"/>
  <c r="AQ293" i="7"/>
  <c r="AO293" i="7"/>
  <c r="AL293" i="7"/>
  <c r="AG293" i="7"/>
  <c r="AE293" i="7"/>
  <c r="AH293" i="7" s="1"/>
  <c r="AN293" i="7" s="1"/>
  <c r="AC293" i="7"/>
  <c r="AB293" i="7"/>
  <c r="Y293" i="7"/>
  <c r="S293" i="7"/>
  <c r="V293" i="7" s="1"/>
  <c r="M293" i="7"/>
  <c r="L293" i="7"/>
  <c r="J293" i="7"/>
  <c r="F293" i="7"/>
  <c r="I293" i="7" s="1"/>
  <c r="E293" i="7"/>
  <c r="D293" i="7"/>
  <c r="AS292" i="7"/>
  <c r="AR292" i="7"/>
  <c r="AQ292" i="7"/>
  <c r="AO292" i="7"/>
  <c r="AL292" i="7"/>
  <c r="AG292" i="7"/>
  <c r="AH292" i="7" s="1"/>
  <c r="AN292" i="7" s="1"/>
  <c r="AE292" i="7"/>
  <c r="AC292" i="7"/>
  <c r="AB292" i="7"/>
  <c r="Y292" i="7"/>
  <c r="S292" i="7"/>
  <c r="V292" i="7" s="1"/>
  <c r="M292" i="7"/>
  <c r="L292" i="7"/>
  <c r="J292" i="7"/>
  <c r="F292" i="7"/>
  <c r="G292" i="7" s="1"/>
  <c r="N292" i="7" s="1"/>
  <c r="E292" i="7"/>
  <c r="D292" i="7"/>
  <c r="AS291" i="7"/>
  <c r="AR291" i="7"/>
  <c r="AQ291" i="7"/>
  <c r="AO291" i="7"/>
  <c r="AL291" i="7"/>
  <c r="AH291" i="7"/>
  <c r="AN291" i="7" s="1"/>
  <c r="AG291" i="7"/>
  <c r="AE291" i="7"/>
  <c r="AC291" i="7"/>
  <c r="AB291" i="7"/>
  <c r="Y291" i="7"/>
  <c r="V291" i="7"/>
  <c r="S291" i="7"/>
  <c r="M291" i="7"/>
  <c r="L291" i="7"/>
  <c r="J291" i="7"/>
  <c r="F291" i="7"/>
  <c r="I291" i="7" s="1"/>
  <c r="E291" i="7"/>
  <c r="D291" i="7"/>
  <c r="AS290" i="7"/>
  <c r="AR290" i="7"/>
  <c r="AQ290" i="7"/>
  <c r="AO290" i="7"/>
  <c r="AL290" i="7"/>
  <c r="AG290" i="7"/>
  <c r="AE290" i="7"/>
  <c r="AH290" i="7" s="1"/>
  <c r="AN290" i="7" s="1"/>
  <c r="AC290" i="7"/>
  <c r="AB290" i="7"/>
  <c r="Y290" i="7"/>
  <c r="V290" i="7"/>
  <c r="S290" i="7"/>
  <c r="M290" i="7"/>
  <c r="J290" i="7" s="1"/>
  <c r="L290" i="7"/>
  <c r="F290" i="7"/>
  <c r="I290" i="7" s="1"/>
  <c r="E290" i="7"/>
  <c r="D290" i="7"/>
  <c r="AS289" i="7"/>
  <c r="AR289" i="7"/>
  <c r="AQ289" i="7"/>
  <c r="AO289" i="7"/>
  <c r="AL289" i="7"/>
  <c r="AG289" i="7"/>
  <c r="AH289" i="7" s="1"/>
  <c r="AN289" i="7" s="1"/>
  <c r="AE289" i="7"/>
  <c r="AC289" i="7"/>
  <c r="AB289" i="7"/>
  <c r="Y289" i="7"/>
  <c r="V289" i="7"/>
  <c r="S289" i="7"/>
  <c r="M289" i="7"/>
  <c r="J289" i="7" s="1"/>
  <c r="L289" i="7"/>
  <c r="F289" i="7"/>
  <c r="G289" i="7" s="1"/>
  <c r="N289" i="7" s="1"/>
  <c r="E289" i="7"/>
  <c r="D289" i="7"/>
  <c r="AS288" i="7"/>
  <c r="AR288" i="7"/>
  <c r="AQ288" i="7"/>
  <c r="AO288" i="7"/>
  <c r="AL288" i="7"/>
  <c r="AH288" i="7"/>
  <c r="AN288" i="7" s="1"/>
  <c r="AG288" i="7"/>
  <c r="AE288" i="7"/>
  <c r="AC288" i="7"/>
  <c r="AB288" i="7"/>
  <c r="Y288" i="7"/>
  <c r="S288" i="7"/>
  <c r="V288" i="7" s="1"/>
  <c r="M288" i="7"/>
  <c r="L288" i="7"/>
  <c r="J288" i="7"/>
  <c r="F288" i="7"/>
  <c r="E288" i="7"/>
  <c r="D288" i="7"/>
  <c r="AS287" i="7"/>
  <c r="AR287" i="7"/>
  <c r="AQ287" i="7"/>
  <c r="AO287" i="7"/>
  <c r="AL287" i="7"/>
  <c r="AG287" i="7"/>
  <c r="AE287" i="7"/>
  <c r="AH287" i="7" s="1"/>
  <c r="AN287" i="7" s="1"/>
  <c r="AC287" i="7"/>
  <c r="AB287" i="7"/>
  <c r="Y287" i="7"/>
  <c r="S287" i="7"/>
  <c r="V287" i="7" s="1"/>
  <c r="M287" i="7"/>
  <c r="J287" i="7" s="1"/>
  <c r="L287" i="7"/>
  <c r="F287" i="7"/>
  <c r="I287" i="7" s="1"/>
  <c r="E287" i="7"/>
  <c r="D287" i="7"/>
  <c r="AS286" i="7"/>
  <c r="AR286" i="7"/>
  <c r="AQ286" i="7"/>
  <c r="AO286" i="7"/>
  <c r="AL286" i="7"/>
  <c r="AG286" i="7"/>
  <c r="AE286" i="7"/>
  <c r="AH286" i="7" s="1"/>
  <c r="AN286" i="7" s="1"/>
  <c r="AC286" i="7"/>
  <c r="AB286" i="7"/>
  <c r="Y286" i="7"/>
  <c r="S286" i="7"/>
  <c r="V286" i="7" s="1"/>
  <c r="M286" i="7"/>
  <c r="J286" i="7" s="1"/>
  <c r="L286" i="7"/>
  <c r="F286" i="7"/>
  <c r="I286" i="7" s="1"/>
  <c r="E286" i="7"/>
  <c r="D286" i="7"/>
  <c r="AS285" i="7"/>
  <c r="AR285" i="7"/>
  <c r="AQ285" i="7"/>
  <c r="AO285" i="7"/>
  <c r="AL285" i="7"/>
  <c r="AG285" i="7"/>
  <c r="AH285" i="7" s="1"/>
  <c r="AN285" i="7" s="1"/>
  <c r="AE285" i="7"/>
  <c r="AC285" i="7"/>
  <c r="AB285" i="7"/>
  <c r="Y285" i="7"/>
  <c r="V285" i="7"/>
  <c r="S285" i="7"/>
  <c r="M285" i="7"/>
  <c r="L285" i="7"/>
  <c r="J285" i="7"/>
  <c r="F285" i="7"/>
  <c r="I285" i="7" s="1"/>
  <c r="E285" i="7"/>
  <c r="D285" i="7"/>
  <c r="AS284" i="7"/>
  <c r="AR284" i="7"/>
  <c r="AQ284" i="7"/>
  <c r="AO284" i="7"/>
  <c r="AL284" i="7"/>
  <c r="AH284" i="7"/>
  <c r="AN284" i="7" s="1"/>
  <c r="AG284" i="7"/>
  <c r="AE284" i="7"/>
  <c r="AC284" i="7"/>
  <c r="AB284" i="7"/>
  <c r="Y284" i="7"/>
  <c r="S284" i="7"/>
  <c r="V284" i="7" s="1"/>
  <c r="M284" i="7"/>
  <c r="L284" i="7"/>
  <c r="J284" i="7"/>
  <c r="F284" i="7"/>
  <c r="I284" i="7" s="1"/>
  <c r="E284" i="7"/>
  <c r="D284" i="7"/>
  <c r="AS283" i="7"/>
  <c r="AR283" i="7"/>
  <c r="AQ283" i="7"/>
  <c r="AO283" i="7"/>
  <c r="AN283" i="7"/>
  <c r="AL283" i="7"/>
  <c r="AG283" i="7"/>
  <c r="AE283" i="7"/>
  <c r="AH283" i="7" s="1"/>
  <c r="AC283" i="7"/>
  <c r="AB283" i="7"/>
  <c r="Y283" i="7"/>
  <c r="V283" i="7"/>
  <c r="S283" i="7"/>
  <c r="M283" i="7"/>
  <c r="J283" i="7" s="1"/>
  <c r="L283" i="7"/>
  <c r="F283" i="7"/>
  <c r="E283" i="7"/>
  <c r="D283" i="7"/>
  <c r="AS282" i="7"/>
  <c r="AR282" i="7"/>
  <c r="AQ282" i="7"/>
  <c r="AO282" i="7"/>
  <c r="AN282" i="7"/>
  <c r="AL282" i="7"/>
  <c r="AG282" i="7"/>
  <c r="AE282" i="7"/>
  <c r="AH282" i="7" s="1"/>
  <c r="AC282" i="7"/>
  <c r="AB282" i="7"/>
  <c r="Y282" i="7"/>
  <c r="V282" i="7"/>
  <c r="S282" i="7"/>
  <c r="M282" i="7"/>
  <c r="J282" i="7" s="1"/>
  <c r="L282" i="7"/>
  <c r="F282" i="7"/>
  <c r="I282" i="7" s="1"/>
  <c r="E282" i="7"/>
  <c r="D282" i="7"/>
  <c r="AS281" i="7"/>
  <c r="AR281" i="7"/>
  <c r="AQ281" i="7"/>
  <c r="AO281" i="7"/>
  <c r="AL281" i="7"/>
  <c r="AG281" i="7"/>
  <c r="AE281" i="7"/>
  <c r="AC281" i="7"/>
  <c r="AB281" i="7"/>
  <c r="Y281" i="7"/>
  <c r="S281" i="7"/>
  <c r="V281" i="7" s="1"/>
  <c r="M281" i="7"/>
  <c r="L281" i="7"/>
  <c r="J281" i="7"/>
  <c r="F281" i="7"/>
  <c r="E281" i="7"/>
  <c r="D281" i="7"/>
  <c r="AS280" i="7"/>
  <c r="AR280" i="7"/>
  <c r="AQ280" i="7"/>
  <c r="AO280" i="7"/>
  <c r="AL280" i="7"/>
  <c r="AH280" i="7"/>
  <c r="AN280" i="7" s="1"/>
  <c r="AG280" i="7"/>
  <c r="AE280" i="7"/>
  <c r="AC280" i="7"/>
  <c r="AB280" i="7"/>
  <c r="Y280" i="7"/>
  <c r="S280" i="7"/>
  <c r="V280" i="7" s="1"/>
  <c r="M280" i="7"/>
  <c r="L280" i="7"/>
  <c r="J280" i="7"/>
  <c r="F280" i="7"/>
  <c r="G280" i="7" s="1"/>
  <c r="N280" i="7" s="1"/>
  <c r="E280" i="7"/>
  <c r="D280" i="7"/>
  <c r="AS279" i="7"/>
  <c r="AR279" i="7"/>
  <c r="AQ279" i="7"/>
  <c r="AO279" i="7"/>
  <c r="AL279" i="7"/>
  <c r="AH279" i="7"/>
  <c r="AN279" i="7" s="1"/>
  <c r="AG279" i="7"/>
  <c r="AE279" i="7"/>
  <c r="AC279" i="7"/>
  <c r="AB279" i="7"/>
  <c r="Y279" i="7"/>
  <c r="S279" i="7"/>
  <c r="V279" i="7" s="1"/>
  <c r="M279" i="7"/>
  <c r="L279" i="7"/>
  <c r="J279" i="7"/>
  <c r="F279" i="7"/>
  <c r="I279" i="7" s="1"/>
  <c r="E279" i="7"/>
  <c r="D279" i="7"/>
  <c r="AS278" i="7"/>
  <c r="AR278" i="7"/>
  <c r="AQ278" i="7"/>
  <c r="AO278" i="7"/>
  <c r="AN278" i="7"/>
  <c r="AL278" i="7"/>
  <c r="AG278" i="7"/>
  <c r="AE278" i="7"/>
  <c r="AH278" i="7" s="1"/>
  <c r="AC278" i="7"/>
  <c r="AB278" i="7"/>
  <c r="Y278" i="7"/>
  <c r="V278" i="7"/>
  <c r="S278" i="7"/>
  <c r="M278" i="7"/>
  <c r="J278" i="7" s="1"/>
  <c r="L278" i="7"/>
  <c r="F278" i="7"/>
  <c r="G278" i="7" s="1"/>
  <c r="N278" i="7" s="1"/>
  <c r="E278" i="7"/>
  <c r="D278" i="7"/>
  <c r="AS277" i="7"/>
  <c r="AR277" i="7"/>
  <c r="AQ277" i="7"/>
  <c r="AO277" i="7"/>
  <c r="AN277" i="7"/>
  <c r="AL277" i="7"/>
  <c r="AH277" i="7"/>
  <c r="AG277" i="7"/>
  <c r="AE277" i="7"/>
  <c r="AC277" i="7"/>
  <c r="AB277" i="7"/>
  <c r="Y277" i="7"/>
  <c r="V277" i="7"/>
  <c r="S277" i="7"/>
  <c r="M277" i="7"/>
  <c r="J277" i="7" s="1"/>
  <c r="L277" i="7"/>
  <c r="F277" i="7"/>
  <c r="E277" i="7"/>
  <c r="D277" i="7"/>
  <c r="AS276" i="7"/>
  <c r="AR276" i="7"/>
  <c r="AQ276" i="7"/>
  <c r="AO276" i="7"/>
  <c r="AL276" i="7"/>
  <c r="AH276" i="7"/>
  <c r="AN276" i="7" s="1"/>
  <c r="AG276" i="7"/>
  <c r="AE276" i="7"/>
  <c r="AC276" i="7"/>
  <c r="AB276" i="7"/>
  <c r="Y276" i="7"/>
  <c r="S276" i="7"/>
  <c r="V276" i="7" s="1"/>
  <c r="M276" i="7"/>
  <c r="L276" i="7"/>
  <c r="J276" i="7"/>
  <c r="F276" i="7"/>
  <c r="E276" i="7"/>
  <c r="D276" i="7"/>
  <c r="AS275" i="7"/>
  <c r="AR275" i="7"/>
  <c r="AQ275" i="7"/>
  <c r="AO275" i="7"/>
  <c r="AN275" i="7"/>
  <c r="AL275" i="7"/>
  <c r="AG275" i="7"/>
  <c r="AE275" i="7"/>
  <c r="AH275" i="7" s="1"/>
  <c r="AC275" i="7"/>
  <c r="AB275" i="7"/>
  <c r="Y275" i="7"/>
  <c r="S275" i="7"/>
  <c r="V275" i="7" s="1"/>
  <c r="M275" i="7"/>
  <c r="J275" i="7" s="1"/>
  <c r="L275" i="7"/>
  <c r="F275" i="7"/>
  <c r="I275" i="7" s="1"/>
  <c r="E275" i="7"/>
  <c r="D275" i="7"/>
  <c r="AS274" i="7"/>
  <c r="AR274" i="7"/>
  <c r="AQ274" i="7"/>
  <c r="AO274" i="7"/>
  <c r="AN274" i="7"/>
  <c r="AL274" i="7"/>
  <c r="AG274" i="7"/>
  <c r="AE274" i="7"/>
  <c r="AH274" i="7" s="1"/>
  <c r="AC274" i="7"/>
  <c r="AB274" i="7"/>
  <c r="Y274" i="7"/>
  <c r="V274" i="7"/>
  <c r="S274" i="7"/>
  <c r="M274" i="7"/>
  <c r="J274" i="7" s="1"/>
  <c r="L274" i="7"/>
  <c r="F274" i="7"/>
  <c r="I274" i="7" s="1"/>
  <c r="E274" i="7"/>
  <c r="D274" i="7"/>
  <c r="AS273" i="7"/>
  <c r="AR273" i="7"/>
  <c r="AQ273" i="7"/>
  <c r="AO273" i="7"/>
  <c r="AL273" i="7"/>
  <c r="AH273" i="7"/>
  <c r="AN273" i="7" s="1"/>
  <c r="AG273" i="7"/>
  <c r="AE273" i="7"/>
  <c r="AC273" i="7"/>
  <c r="AB273" i="7"/>
  <c r="Y273" i="7"/>
  <c r="V273" i="7"/>
  <c r="S273" i="7"/>
  <c r="M273" i="7"/>
  <c r="L273" i="7"/>
  <c r="J273" i="7"/>
  <c r="F273" i="7"/>
  <c r="I273" i="7" s="1"/>
  <c r="E273" i="7"/>
  <c r="D273" i="7"/>
  <c r="AS272" i="7"/>
  <c r="AR272" i="7"/>
  <c r="AQ272" i="7"/>
  <c r="AO272" i="7"/>
  <c r="AL272" i="7"/>
  <c r="AH272" i="7"/>
  <c r="AN272" i="7" s="1"/>
  <c r="AG272" i="7"/>
  <c r="AE272" i="7"/>
  <c r="AC272" i="7"/>
  <c r="AB272" i="7"/>
  <c r="Y272" i="7"/>
  <c r="S272" i="7"/>
  <c r="V272" i="7" s="1"/>
  <c r="M272" i="7"/>
  <c r="L272" i="7"/>
  <c r="J272" i="7"/>
  <c r="F272" i="7"/>
  <c r="I272" i="7" s="1"/>
  <c r="E272" i="7"/>
  <c r="D272" i="7"/>
  <c r="AS271" i="7"/>
  <c r="AR271" i="7"/>
  <c r="AQ271" i="7"/>
  <c r="AO271" i="7"/>
  <c r="AN271" i="7"/>
  <c r="AL271" i="7"/>
  <c r="AG271" i="7"/>
  <c r="AE271" i="7"/>
  <c r="AH271" i="7" s="1"/>
  <c r="AC271" i="7"/>
  <c r="AB271" i="7"/>
  <c r="Y271" i="7"/>
  <c r="V271" i="7"/>
  <c r="S271" i="7"/>
  <c r="M271" i="7"/>
  <c r="J271" i="7" s="1"/>
  <c r="L271" i="7"/>
  <c r="F271" i="7"/>
  <c r="E271" i="7"/>
  <c r="D271" i="7"/>
  <c r="AS270" i="7"/>
  <c r="AR270" i="7"/>
  <c r="AQ270" i="7"/>
  <c r="AO270" i="7"/>
  <c r="AL270" i="7"/>
  <c r="AG270" i="7"/>
  <c r="AE270" i="7"/>
  <c r="AH270" i="7" s="1"/>
  <c r="AN270" i="7" s="1"/>
  <c r="AC270" i="7"/>
  <c r="AB270" i="7"/>
  <c r="Y270" i="7"/>
  <c r="V270" i="7"/>
  <c r="S270" i="7"/>
  <c r="M270" i="7"/>
  <c r="J270" i="7" s="1"/>
  <c r="L270" i="7"/>
  <c r="F270" i="7"/>
  <c r="I270" i="7" s="1"/>
  <c r="E270" i="7"/>
  <c r="D270" i="7"/>
  <c r="AS269" i="7"/>
  <c r="AR269" i="7"/>
  <c r="AQ269" i="7"/>
  <c r="AO269" i="7"/>
  <c r="AL269" i="7"/>
  <c r="AG269" i="7"/>
  <c r="AE269" i="7"/>
  <c r="AC269" i="7"/>
  <c r="AB269" i="7"/>
  <c r="Y269" i="7"/>
  <c r="S269" i="7"/>
  <c r="V269" i="7" s="1"/>
  <c r="M269" i="7"/>
  <c r="L269" i="7"/>
  <c r="J269" i="7"/>
  <c r="F269" i="7"/>
  <c r="I269" i="7" s="1"/>
  <c r="E269" i="7"/>
  <c r="D269" i="7"/>
  <c r="AS268" i="7"/>
  <c r="AR268" i="7"/>
  <c r="AQ268" i="7"/>
  <c r="AO268" i="7"/>
  <c r="AL268" i="7"/>
  <c r="AH268" i="7"/>
  <c r="AN268" i="7" s="1"/>
  <c r="AG268" i="7"/>
  <c r="AE268" i="7"/>
  <c r="AC268" i="7"/>
  <c r="AB268" i="7"/>
  <c r="Y268" i="7"/>
  <c r="S268" i="7"/>
  <c r="V268" i="7" s="1"/>
  <c r="M268" i="7"/>
  <c r="L268" i="7"/>
  <c r="J268" i="7"/>
  <c r="F268" i="7"/>
  <c r="G268" i="7" s="1"/>
  <c r="N268" i="7" s="1"/>
  <c r="E268" i="7"/>
  <c r="D268" i="7"/>
  <c r="AS267" i="7"/>
  <c r="AR267" i="7"/>
  <c r="AQ267" i="7"/>
  <c r="AO267" i="7"/>
  <c r="AL267" i="7"/>
  <c r="AH267" i="7"/>
  <c r="AN267" i="7" s="1"/>
  <c r="AG267" i="7"/>
  <c r="AE267" i="7"/>
  <c r="AC267" i="7"/>
  <c r="AB267" i="7"/>
  <c r="Y267" i="7"/>
  <c r="V267" i="7"/>
  <c r="S267" i="7"/>
  <c r="M267" i="7"/>
  <c r="L267" i="7"/>
  <c r="J267" i="7"/>
  <c r="F267" i="7"/>
  <c r="E267" i="7"/>
  <c r="D267" i="7"/>
  <c r="AS266" i="7"/>
  <c r="AR266" i="7"/>
  <c r="AQ266" i="7"/>
  <c r="AO266" i="7"/>
  <c r="AN266" i="7"/>
  <c r="AL266" i="7"/>
  <c r="AG266" i="7"/>
  <c r="AE266" i="7"/>
  <c r="AH266" i="7" s="1"/>
  <c r="AC266" i="7"/>
  <c r="AB266" i="7"/>
  <c r="Y266" i="7"/>
  <c r="V266" i="7"/>
  <c r="S266" i="7"/>
  <c r="M266" i="7"/>
  <c r="J266" i="7" s="1"/>
  <c r="L266" i="7"/>
  <c r="F266" i="7"/>
  <c r="I266" i="7" s="1"/>
  <c r="E266" i="7"/>
  <c r="D266" i="7"/>
  <c r="AS265" i="7"/>
  <c r="AR265" i="7"/>
  <c r="AQ265" i="7"/>
  <c r="AO265" i="7"/>
  <c r="AL265" i="7"/>
  <c r="AH265" i="7"/>
  <c r="AN265" i="7" s="1"/>
  <c r="AG265" i="7"/>
  <c r="AE265" i="7"/>
  <c r="AC265" i="7"/>
  <c r="AB265" i="7"/>
  <c r="Y265" i="7"/>
  <c r="V265" i="7"/>
  <c r="S265" i="7"/>
  <c r="M265" i="7"/>
  <c r="L265" i="7"/>
  <c r="J265" i="7"/>
  <c r="F265" i="7"/>
  <c r="G265" i="7" s="1"/>
  <c r="N265" i="7" s="1"/>
  <c r="E265" i="7"/>
  <c r="D265" i="7"/>
  <c r="AS264" i="7"/>
  <c r="AR264" i="7"/>
  <c r="AQ264" i="7"/>
  <c r="AO264" i="7"/>
  <c r="AL264" i="7"/>
  <c r="AH264" i="7"/>
  <c r="AN264" i="7" s="1"/>
  <c r="AG264" i="7"/>
  <c r="AE264" i="7"/>
  <c r="AC264" i="7"/>
  <c r="AB264" i="7"/>
  <c r="Y264" i="7"/>
  <c r="S264" i="7"/>
  <c r="V264" i="7" s="1"/>
  <c r="M264" i="7"/>
  <c r="L264" i="7"/>
  <c r="J264" i="7"/>
  <c r="F264" i="7"/>
  <c r="E264" i="7"/>
  <c r="D264" i="7"/>
  <c r="AS263" i="7"/>
  <c r="AR263" i="7"/>
  <c r="AQ263" i="7"/>
  <c r="AO263" i="7"/>
  <c r="AN263" i="7"/>
  <c r="AL263" i="7"/>
  <c r="AG263" i="7"/>
  <c r="AE263" i="7"/>
  <c r="AH263" i="7" s="1"/>
  <c r="AC263" i="7"/>
  <c r="AB263" i="7"/>
  <c r="Y263" i="7"/>
  <c r="S263" i="7"/>
  <c r="V263" i="7" s="1"/>
  <c r="M263" i="7"/>
  <c r="J263" i="7" s="1"/>
  <c r="L263" i="7"/>
  <c r="F263" i="7"/>
  <c r="I263" i="7" s="1"/>
  <c r="E263" i="7"/>
  <c r="D263" i="7"/>
  <c r="AS262" i="7"/>
  <c r="AR262" i="7"/>
  <c r="AQ262" i="7"/>
  <c r="AO262" i="7"/>
  <c r="AN262" i="7"/>
  <c r="AL262" i="7"/>
  <c r="AG262" i="7"/>
  <c r="AE262" i="7"/>
  <c r="AH262" i="7" s="1"/>
  <c r="AC262" i="7"/>
  <c r="AB262" i="7"/>
  <c r="Y262" i="7"/>
  <c r="V262" i="7"/>
  <c r="S262" i="7"/>
  <c r="M262" i="7"/>
  <c r="J262" i="7" s="1"/>
  <c r="L262" i="7"/>
  <c r="F262" i="7"/>
  <c r="I262" i="7" s="1"/>
  <c r="E262" i="7"/>
  <c r="D262" i="7"/>
  <c r="AS261" i="7"/>
  <c r="AR261" i="7"/>
  <c r="AQ261" i="7"/>
  <c r="AO261" i="7"/>
  <c r="AL261" i="7"/>
  <c r="AH261" i="7"/>
  <c r="AN261" i="7" s="1"/>
  <c r="AG261" i="7"/>
  <c r="AE261" i="7"/>
  <c r="AC261" i="7"/>
  <c r="AB261" i="7"/>
  <c r="Y261" i="7"/>
  <c r="V261" i="7"/>
  <c r="S261" i="7"/>
  <c r="M261" i="7"/>
  <c r="L261" i="7"/>
  <c r="J261" i="7"/>
  <c r="F261" i="7"/>
  <c r="I261" i="7" s="1"/>
  <c r="E261" i="7"/>
  <c r="D261" i="7"/>
  <c r="AS260" i="7"/>
  <c r="AR260" i="7"/>
  <c r="AQ260" i="7"/>
  <c r="AO260" i="7"/>
  <c r="AL260" i="7"/>
  <c r="AH260" i="7"/>
  <c r="AN260" i="7" s="1"/>
  <c r="AG260" i="7"/>
  <c r="AE260" i="7"/>
  <c r="AC260" i="7"/>
  <c r="AB260" i="7"/>
  <c r="Y260" i="7"/>
  <c r="S260" i="7"/>
  <c r="V260" i="7" s="1"/>
  <c r="M260" i="7"/>
  <c r="L260" i="7"/>
  <c r="J260" i="7"/>
  <c r="F260" i="7"/>
  <c r="E260" i="7"/>
  <c r="D260" i="7"/>
  <c r="AS259" i="7"/>
  <c r="AR259" i="7"/>
  <c r="AQ259" i="7"/>
  <c r="AO259" i="7"/>
  <c r="AL259" i="7"/>
  <c r="AG259" i="7"/>
  <c r="AE259" i="7"/>
  <c r="AH259" i="7" s="1"/>
  <c r="AN259" i="7" s="1"/>
  <c r="AC259" i="7"/>
  <c r="AB259" i="7"/>
  <c r="Y259" i="7"/>
  <c r="V259" i="7"/>
  <c r="S259" i="7"/>
  <c r="M259" i="7"/>
  <c r="J259" i="7" s="1"/>
  <c r="L259" i="7"/>
  <c r="F259" i="7"/>
  <c r="I259" i="7" s="1"/>
  <c r="E259" i="7"/>
  <c r="D259" i="7"/>
  <c r="AS258" i="7"/>
  <c r="AR258" i="7"/>
  <c r="AQ258" i="7"/>
  <c r="AO258" i="7"/>
  <c r="AL258" i="7"/>
  <c r="AG258" i="7"/>
  <c r="AE258" i="7"/>
  <c r="AC258" i="7"/>
  <c r="AB258" i="7"/>
  <c r="Y258" i="7"/>
  <c r="V258" i="7"/>
  <c r="S258" i="7"/>
  <c r="M258" i="7"/>
  <c r="J258" i="7" s="1"/>
  <c r="L258" i="7"/>
  <c r="F258" i="7"/>
  <c r="I258" i="7" s="1"/>
  <c r="E258" i="7"/>
  <c r="D258" i="7"/>
  <c r="AS257" i="7"/>
  <c r="AR257" i="7"/>
  <c r="AQ257" i="7"/>
  <c r="AO257" i="7"/>
  <c r="AL257" i="7"/>
  <c r="AH257" i="7"/>
  <c r="AN257" i="7" s="1"/>
  <c r="AG257" i="7"/>
  <c r="AE257" i="7"/>
  <c r="AC257" i="7"/>
  <c r="AB257" i="7"/>
  <c r="Y257" i="7"/>
  <c r="S257" i="7"/>
  <c r="V257" i="7" s="1"/>
  <c r="M257" i="7"/>
  <c r="L257" i="7"/>
  <c r="J257" i="7"/>
  <c r="F257" i="7"/>
  <c r="I257" i="7" s="1"/>
  <c r="E257" i="7"/>
  <c r="D257" i="7"/>
  <c r="AS256" i="7"/>
  <c r="AR256" i="7"/>
  <c r="AQ256" i="7"/>
  <c r="AO256" i="7"/>
  <c r="AL256" i="7"/>
  <c r="AH256" i="7"/>
  <c r="AN256" i="7" s="1"/>
  <c r="AG256" i="7"/>
  <c r="AE256" i="7"/>
  <c r="AC256" i="7"/>
  <c r="AB256" i="7"/>
  <c r="Y256" i="7"/>
  <c r="S256" i="7"/>
  <c r="V256" i="7" s="1"/>
  <c r="M256" i="7"/>
  <c r="L256" i="7"/>
  <c r="J256" i="7"/>
  <c r="F256" i="7"/>
  <c r="G256" i="7" s="1"/>
  <c r="N256" i="7" s="1"/>
  <c r="E256" i="7"/>
  <c r="D256" i="7"/>
  <c r="AS255" i="7"/>
  <c r="AR255" i="7"/>
  <c r="AQ255" i="7"/>
  <c r="AO255" i="7"/>
  <c r="AL255" i="7"/>
  <c r="AH255" i="7"/>
  <c r="AN255" i="7" s="1"/>
  <c r="AG255" i="7"/>
  <c r="AE255" i="7"/>
  <c r="AC255" i="7"/>
  <c r="AB255" i="7"/>
  <c r="Y255" i="7"/>
  <c r="V255" i="7"/>
  <c r="S255" i="7"/>
  <c r="M255" i="7"/>
  <c r="J255" i="7" s="1"/>
  <c r="L255" i="7"/>
  <c r="F255" i="7"/>
  <c r="I255" i="7" s="1"/>
  <c r="E255" i="7"/>
  <c r="D255" i="7"/>
  <c r="AS254" i="7"/>
  <c r="AR254" i="7"/>
  <c r="AQ254" i="7"/>
  <c r="AO254" i="7"/>
  <c r="AL254" i="7"/>
  <c r="AG254" i="7"/>
  <c r="AE254" i="7"/>
  <c r="AC254" i="7"/>
  <c r="AB254" i="7"/>
  <c r="Y254" i="7"/>
  <c r="V254" i="7"/>
  <c r="S254" i="7"/>
  <c r="M254" i="7"/>
  <c r="J254" i="7" s="1"/>
  <c r="L254" i="7"/>
  <c r="F254" i="7"/>
  <c r="I254" i="7" s="1"/>
  <c r="E254" i="7"/>
  <c r="D254" i="7"/>
  <c r="AS253" i="7"/>
  <c r="AR253" i="7"/>
  <c r="AQ253" i="7"/>
  <c r="AO253" i="7"/>
  <c r="AL253" i="7"/>
  <c r="AG253" i="7"/>
  <c r="AH253" i="7" s="1"/>
  <c r="AN253" i="7" s="1"/>
  <c r="AE253" i="7"/>
  <c r="AC253" i="7"/>
  <c r="AB253" i="7"/>
  <c r="Y253" i="7"/>
  <c r="V253" i="7"/>
  <c r="S253" i="7"/>
  <c r="M253" i="7"/>
  <c r="L253" i="7"/>
  <c r="J253" i="7"/>
  <c r="F253" i="7"/>
  <c r="G253" i="7" s="1"/>
  <c r="N253" i="7" s="1"/>
  <c r="E253" i="7"/>
  <c r="D253" i="7"/>
  <c r="AS252" i="7"/>
  <c r="AR252" i="7"/>
  <c r="AQ252" i="7"/>
  <c r="AO252" i="7"/>
  <c r="AL252" i="7"/>
  <c r="AG252" i="7"/>
  <c r="AE252" i="7"/>
  <c r="AH252" i="7" s="1"/>
  <c r="AN252" i="7" s="1"/>
  <c r="AC252" i="7"/>
  <c r="AB252" i="7"/>
  <c r="Y252" i="7"/>
  <c r="S252" i="7"/>
  <c r="V252" i="7" s="1"/>
  <c r="M252" i="7"/>
  <c r="L252" i="7"/>
  <c r="J252" i="7"/>
  <c r="F252" i="7"/>
  <c r="E252" i="7"/>
  <c r="D252" i="7"/>
  <c r="AS251" i="7"/>
  <c r="AR251" i="7"/>
  <c r="AQ251" i="7"/>
  <c r="AO251" i="7"/>
  <c r="AL251" i="7"/>
  <c r="AG251" i="7"/>
  <c r="AE251" i="7"/>
  <c r="AC251" i="7"/>
  <c r="AB251" i="7"/>
  <c r="Y251" i="7"/>
  <c r="V251" i="7"/>
  <c r="S251" i="7"/>
  <c r="M251" i="7"/>
  <c r="J251" i="7" s="1"/>
  <c r="L251" i="7"/>
  <c r="F251" i="7"/>
  <c r="G251" i="7" s="1"/>
  <c r="N251" i="7" s="1"/>
  <c r="E251" i="7"/>
  <c r="D251" i="7"/>
  <c r="AS250" i="7"/>
  <c r="AR250" i="7"/>
  <c r="AQ250" i="7"/>
  <c r="AO250" i="7"/>
  <c r="AL250" i="7"/>
  <c r="AG250" i="7"/>
  <c r="AH250" i="7" s="1"/>
  <c r="AN250" i="7" s="1"/>
  <c r="AE250" i="7"/>
  <c r="AC250" i="7"/>
  <c r="AB250" i="7"/>
  <c r="Y250" i="7"/>
  <c r="S250" i="7"/>
  <c r="V250" i="7" s="1"/>
  <c r="M250" i="7"/>
  <c r="J250" i="7" s="1"/>
  <c r="L250" i="7"/>
  <c r="F250" i="7"/>
  <c r="I250" i="7" s="1"/>
  <c r="E250" i="7"/>
  <c r="D250" i="7"/>
  <c r="AS249" i="7"/>
  <c r="AR249" i="7"/>
  <c r="AQ249" i="7"/>
  <c r="AO249" i="7"/>
  <c r="AL249" i="7"/>
  <c r="AG249" i="7"/>
  <c r="AH249" i="7" s="1"/>
  <c r="AN249" i="7" s="1"/>
  <c r="AE249" i="7"/>
  <c r="AC249" i="7"/>
  <c r="AB249" i="7"/>
  <c r="Y249" i="7"/>
  <c r="V249" i="7"/>
  <c r="S249" i="7"/>
  <c r="M249" i="7"/>
  <c r="L249" i="7"/>
  <c r="J249" i="7"/>
  <c r="F249" i="7"/>
  <c r="I249" i="7" s="1"/>
  <c r="E249" i="7"/>
  <c r="D249" i="7"/>
  <c r="AS248" i="7"/>
  <c r="AR248" i="7"/>
  <c r="AQ248" i="7"/>
  <c r="AO248" i="7"/>
  <c r="AL248" i="7"/>
  <c r="AH248" i="7"/>
  <c r="AN248" i="7" s="1"/>
  <c r="AG248" i="7"/>
  <c r="AE248" i="7"/>
  <c r="AC248" i="7"/>
  <c r="AB248" i="7"/>
  <c r="Y248" i="7"/>
  <c r="S248" i="7"/>
  <c r="V248" i="7" s="1"/>
  <c r="M248" i="7"/>
  <c r="L248" i="7"/>
  <c r="J248" i="7"/>
  <c r="F248" i="7"/>
  <c r="G248" i="7" s="1"/>
  <c r="N248" i="7" s="1"/>
  <c r="E248" i="7"/>
  <c r="D248" i="7"/>
  <c r="AS247" i="7"/>
  <c r="AR247" i="7"/>
  <c r="AQ247" i="7"/>
  <c r="AO247" i="7"/>
  <c r="AN247" i="7"/>
  <c r="AL247" i="7"/>
  <c r="AH247" i="7"/>
  <c r="AG247" i="7"/>
  <c r="AE247" i="7"/>
  <c r="AC247" i="7"/>
  <c r="AB247" i="7"/>
  <c r="Y247" i="7"/>
  <c r="S247" i="7"/>
  <c r="V247" i="7" s="1"/>
  <c r="M247" i="7"/>
  <c r="J247" i="7" s="1"/>
  <c r="L247" i="7"/>
  <c r="F247" i="7"/>
  <c r="I247" i="7" s="1"/>
  <c r="E247" i="7"/>
  <c r="D247" i="7"/>
  <c r="AS246" i="7"/>
  <c r="AR246" i="7"/>
  <c r="AQ246" i="7"/>
  <c r="AO246" i="7"/>
  <c r="AN246" i="7"/>
  <c r="AL246" i="7"/>
  <c r="AG246" i="7"/>
  <c r="AE246" i="7"/>
  <c r="AH246" i="7" s="1"/>
  <c r="AC246" i="7"/>
  <c r="AB246" i="7"/>
  <c r="Y246" i="7"/>
  <c r="V246" i="7"/>
  <c r="S246" i="7"/>
  <c r="M246" i="7"/>
  <c r="J246" i="7" s="1"/>
  <c r="L246" i="7"/>
  <c r="F246" i="7"/>
  <c r="I246" i="7" s="1"/>
  <c r="E246" i="7"/>
  <c r="D246" i="7"/>
  <c r="AS245" i="7"/>
  <c r="AR245" i="7"/>
  <c r="AQ245" i="7"/>
  <c r="AO245" i="7"/>
  <c r="AL245" i="7"/>
  <c r="AG245" i="7"/>
  <c r="AE245" i="7"/>
  <c r="AH245" i="7" s="1"/>
  <c r="AN245" i="7" s="1"/>
  <c r="AC245" i="7"/>
  <c r="AB245" i="7"/>
  <c r="Y245" i="7"/>
  <c r="S245" i="7"/>
  <c r="V245" i="7" s="1"/>
  <c r="M245" i="7"/>
  <c r="L245" i="7"/>
  <c r="J245" i="7"/>
  <c r="F245" i="7"/>
  <c r="I245" i="7" s="1"/>
  <c r="E245" i="7"/>
  <c r="D245" i="7"/>
  <c r="AS244" i="7"/>
  <c r="AR244" i="7"/>
  <c r="AQ244" i="7"/>
  <c r="AO244" i="7"/>
  <c r="AL244" i="7"/>
  <c r="AH244" i="7"/>
  <c r="AN244" i="7" s="1"/>
  <c r="AG244" i="7"/>
  <c r="AE244" i="7"/>
  <c r="AC244" i="7"/>
  <c r="AB244" i="7"/>
  <c r="Y244" i="7"/>
  <c r="V244" i="7"/>
  <c r="S244" i="7"/>
  <c r="M244" i="7"/>
  <c r="L244" i="7"/>
  <c r="J244" i="7"/>
  <c r="F244" i="7"/>
  <c r="G244" i="7" s="1"/>
  <c r="N244" i="7" s="1"/>
  <c r="E244" i="7"/>
  <c r="D244" i="7"/>
  <c r="AS243" i="7"/>
  <c r="AR243" i="7"/>
  <c r="AQ243" i="7"/>
  <c r="AO243" i="7"/>
  <c r="AN243" i="7"/>
  <c r="AL243" i="7"/>
  <c r="AH243" i="7"/>
  <c r="AG243" i="7"/>
  <c r="AE243" i="7"/>
  <c r="AC243" i="7"/>
  <c r="AB243" i="7"/>
  <c r="Y243" i="7"/>
  <c r="V243" i="7"/>
  <c r="S243" i="7"/>
  <c r="M243" i="7"/>
  <c r="J243" i="7" s="1"/>
  <c r="L243" i="7"/>
  <c r="F243" i="7"/>
  <c r="I243" i="7" s="1"/>
  <c r="E243" i="7"/>
  <c r="D243" i="7"/>
  <c r="AS242" i="7"/>
  <c r="AR242" i="7"/>
  <c r="AQ242" i="7"/>
  <c r="AO242" i="7"/>
  <c r="AL242" i="7"/>
  <c r="AG242" i="7"/>
  <c r="AE242" i="7"/>
  <c r="AH242" i="7" s="1"/>
  <c r="AN242" i="7" s="1"/>
  <c r="AC242" i="7"/>
  <c r="AB242" i="7"/>
  <c r="Y242" i="7"/>
  <c r="V242" i="7"/>
  <c r="S242" i="7"/>
  <c r="M242" i="7"/>
  <c r="J242" i="7" s="1"/>
  <c r="L242" i="7"/>
  <c r="F242" i="7"/>
  <c r="G242" i="7" s="1"/>
  <c r="N242" i="7" s="1"/>
  <c r="E242" i="7"/>
  <c r="D242" i="7"/>
  <c r="AS241" i="7"/>
  <c r="AR241" i="7"/>
  <c r="AQ241" i="7"/>
  <c r="AO241" i="7"/>
  <c r="AL241" i="7"/>
  <c r="AH241" i="7"/>
  <c r="AN241" i="7" s="1"/>
  <c r="AG241" i="7"/>
  <c r="AE241" i="7"/>
  <c r="AC241" i="7"/>
  <c r="AB241" i="7"/>
  <c r="Y241" i="7"/>
  <c r="V241" i="7"/>
  <c r="S241" i="7"/>
  <c r="M241" i="7"/>
  <c r="L241" i="7"/>
  <c r="J241" i="7"/>
  <c r="F241" i="7"/>
  <c r="G241" i="7" s="1"/>
  <c r="N241" i="7" s="1"/>
  <c r="E241" i="7"/>
  <c r="D241" i="7"/>
  <c r="AS240" i="7"/>
  <c r="AR240" i="7"/>
  <c r="AQ240" i="7"/>
  <c r="AO240" i="7"/>
  <c r="AL240" i="7"/>
  <c r="AG240" i="7"/>
  <c r="AE240" i="7"/>
  <c r="AH240" i="7" s="1"/>
  <c r="AN240" i="7" s="1"/>
  <c r="AC240" i="7"/>
  <c r="AB240" i="7"/>
  <c r="Y240" i="7"/>
  <c r="S240" i="7"/>
  <c r="V240" i="7" s="1"/>
  <c r="M240" i="7"/>
  <c r="L240" i="7"/>
  <c r="J240" i="7"/>
  <c r="F240" i="7"/>
  <c r="E240" i="7"/>
  <c r="D240" i="7"/>
  <c r="AS239" i="7"/>
  <c r="AR239" i="7"/>
  <c r="AQ239" i="7"/>
  <c r="AO239" i="7"/>
  <c r="AL239" i="7"/>
  <c r="AG239" i="7"/>
  <c r="AE239" i="7"/>
  <c r="AC239" i="7"/>
  <c r="AB239" i="7"/>
  <c r="Y239" i="7"/>
  <c r="V239" i="7"/>
  <c r="S239" i="7"/>
  <c r="M239" i="7"/>
  <c r="J239" i="7" s="1"/>
  <c r="L239" i="7"/>
  <c r="F239" i="7"/>
  <c r="G239" i="7" s="1"/>
  <c r="N239" i="7" s="1"/>
  <c r="E239" i="7"/>
  <c r="D239" i="7"/>
  <c r="AS238" i="7"/>
  <c r="AR238" i="7"/>
  <c r="AQ238" i="7"/>
  <c r="AO238" i="7"/>
  <c r="AL238" i="7"/>
  <c r="AH238" i="7"/>
  <c r="AN238" i="7" s="1"/>
  <c r="AG238" i="7"/>
  <c r="AE238" i="7"/>
  <c r="AC238" i="7"/>
  <c r="AB238" i="7"/>
  <c r="Y238" i="7"/>
  <c r="V238" i="7"/>
  <c r="S238" i="7"/>
  <c r="M238" i="7"/>
  <c r="L238" i="7"/>
  <c r="J238" i="7"/>
  <c r="F238" i="7"/>
  <c r="G238" i="7" s="1"/>
  <c r="N238" i="7" s="1"/>
  <c r="E238" i="7"/>
  <c r="D238" i="7"/>
  <c r="AS237" i="7"/>
  <c r="AR237" i="7"/>
  <c r="AQ237" i="7"/>
  <c r="AO237" i="7"/>
  <c r="AL237" i="7"/>
  <c r="AH237" i="7"/>
  <c r="AN237" i="7" s="1"/>
  <c r="AG237" i="7"/>
  <c r="AE237" i="7"/>
  <c r="AC237" i="7"/>
  <c r="AB237" i="7"/>
  <c r="Y237" i="7"/>
  <c r="V237" i="7"/>
  <c r="S237" i="7"/>
  <c r="M237" i="7"/>
  <c r="L237" i="7"/>
  <c r="J237" i="7"/>
  <c r="F237" i="7"/>
  <c r="G237" i="7" s="1"/>
  <c r="N237" i="7" s="1"/>
  <c r="E237" i="7"/>
  <c r="D237" i="7"/>
  <c r="AS236" i="7"/>
  <c r="AR236" i="7"/>
  <c r="AQ236" i="7"/>
  <c r="AO236" i="7"/>
  <c r="AN236" i="7"/>
  <c r="AL236" i="7"/>
  <c r="AH236" i="7"/>
  <c r="AG236" i="7"/>
  <c r="AE236" i="7"/>
  <c r="AC236" i="7"/>
  <c r="AB236" i="7"/>
  <c r="Y236" i="7"/>
  <c r="V236" i="7"/>
  <c r="S236" i="7"/>
  <c r="M236" i="7"/>
  <c r="L236" i="7"/>
  <c r="J236" i="7"/>
  <c r="F236" i="7"/>
  <c r="G236" i="7" s="1"/>
  <c r="N236" i="7" s="1"/>
  <c r="E236" i="7"/>
  <c r="D236" i="7"/>
  <c r="AS235" i="7"/>
  <c r="AR235" i="7"/>
  <c r="AQ235" i="7"/>
  <c r="AO235" i="7"/>
  <c r="AL235" i="7"/>
  <c r="AH235" i="7"/>
  <c r="AN235" i="7" s="1"/>
  <c r="AG235" i="7"/>
  <c r="AE235" i="7"/>
  <c r="AC235" i="7"/>
  <c r="AB235" i="7"/>
  <c r="Y235" i="7"/>
  <c r="V235" i="7"/>
  <c r="S235" i="7"/>
  <c r="M235" i="7"/>
  <c r="L235" i="7"/>
  <c r="J235" i="7"/>
  <c r="F235" i="7"/>
  <c r="I235" i="7" s="1"/>
  <c r="E235" i="7"/>
  <c r="D235" i="7"/>
  <c r="AS234" i="7"/>
  <c r="AR234" i="7"/>
  <c r="AQ234" i="7"/>
  <c r="AO234" i="7"/>
  <c r="AL234" i="7"/>
  <c r="AG234" i="7"/>
  <c r="AE234" i="7"/>
  <c r="AC234" i="7"/>
  <c r="AB234" i="7"/>
  <c r="Y234" i="7"/>
  <c r="V234" i="7"/>
  <c r="S234" i="7"/>
  <c r="M234" i="7"/>
  <c r="J234" i="7" s="1"/>
  <c r="L234" i="7"/>
  <c r="F234" i="7"/>
  <c r="I234" i="7" s="1"/>
  <c r="E234" i="7"/>
  <c r="D234" i="7"/>
  <c r="AS233" i="7"/>
  <c r="AR233" i="7"/>
  <c r="AQ233" i="7"/>
  <c r="AO233" i="7"/>
  <c r="AL233" i="7"/>
  <c r="AG233" i="7"/>
  <c r="AH233" i="7" s="1"/>
  <c r="AN233" i="7" s="1"/>
  <c r="AE233" i="7"/>
  <c r="AC233" i="7"/>
  <c r="AB233" i="7"/>
  <c r="Y233" i="7"/>
  <c r="S233" i="7"/>
  <c r="V233" i="7" s="1"/>
  <c r="M233" i="7"/>
  <c r="L233" i="7"/>
  <c r="J233" i="7"/>
  <c r="F233" i="7"/>
  <c r="G233" i="7" s="1"/>
  <c r="N233" i="7" s="1"/>
  <c r="E233" i="7"/>
  <c r="D233" i="7"/>
  <c r="AS232" i="7"/>
  <c r="AR232" i="7"/>
  <c r="AQ232" i="7"/>
  <c r="AO232" i="7"/>
  <c r="AL232" i="7"/>
  <c r="AG232" i="7"/>
  <c r="AE232" i="7"/>
  <c r="AH232" i="7" s="1"/>
  <c r="AN232" i="7" s="1"/>
  <c r="AC232" i="7"/>
  <c r="AB232" i="7"/>
  <c r="Y232" i="7"/>
  <c r="V232" i="7"/>
  <c r="S232" i="7"/>
  <c r="M232" i="7"/>
  <c r="L232" i="7"/>
  <c r="J232" i="7"/>
  <c r="F232" i="7"/>
  <c r="I232" i="7" s="1"/>
  <c r="E232" i="7"/>
  <c r="D232" i="7"/>
  <c r="AS231" i="7"/>
  <c r="AR231" i="7"/>
  <c r="AQ231" i="7"/>
  <c r="AO231" i="7"/>
  <c r="AL231" i="7"/>
  <c r="AG231" i="7"/>
  <c r="AH231" i="7" s="1"/>
  <c r="AN231" i="7" s="1"/>
  <c r="AE231" i="7"/>
  <c r="AC231" i="7"/>
  <c r="AB231" i="7"/>
  <c r="Y231" i="7"/>
  <c r="S231" i="7"/>
  <c r="V231" i="7" s="1"/>
  <c r="M231" i="7"/>
  <c r="J231" i="7" s="1"/>
  <c r="L231" i="7"/>
  <c r="F231" i="7"/>
  <c r="I231" i="7" s="1"/>
  <c r="E231" i="7"/>
  <c r="D231" i="7"/>
  <c r="AS230" i="7"/>
  <c r="AR230" i="7"/>
  <c r="AQ230" i="7"/>
  <c r="AO230" i="7"/>
  <c r="AL230" i="7"/>
  <c r="AH230" i="7"/>
  <c r="AN230" i="7" s="1"/>
  <c r="AG230" i="7"/>
  <c r="AE230" i="7"/>
  <c r="AC230" i="7"/>
  <c r="AB230" i="7"/>
  <c r="Y230" i="7"/>
  <c r="V230" i="7"/>
  <c r="S230" i="7"/>
  <c r="M230" i="7"/>
  <c r="L230" i="7"/>
  <c r="J230" i="7"/>
  <c r="F230" i="7"/>
  <c r="I230" i="7" s="1"/>
  <c r="E230" i="7"/>
  <c r="D230" i="7"/>
  <c r="AS229" i="7"/>
  <c r="AR229" i="7"/>
  <c r="AQ229" i="7"/>
  <c r="AO229" i="7"/>
  <c r="AN229" i="7"/>
  <c r="AL229" i="7"/>
  <c r="AH229" i="7"/>
  <c r="AG229" i="7"/>
  <c r="AE229" i="7"/>
  <c r="AC229" i="7"/>
  <c r="AB229" i="7"/>
  <c r="Y229" i="7"/>
  <c r="V229" i="7"/>
  <c r="S229" i="7"/>
  <c r="M229" i="7"/>
  <c r="J229" i="7" s="1"/>
  <c r="L229" i="7"/>
  <c r="F229" i="7"/>
  <c r="E229" i="7"/>
  <c r="D229" i="7"/>
  <c r="AS228" i="7"/>
  <c r="AR228" i="7"/>
  <c r="AQ228" i="7"/>
  <c r="AO228" i="7"/>
  <c r="AL228" i="7"/>
  <c r="AG228" i="7"/>
  <c r="AE228" i="7"/>
  <c r="AH228" i="7" s="1"/>
  <c r="AN228" i="7" s="1"/>
  <c r="AC228" i="7"/>
  <c r="AB228" i="7"/>
  <c r="Y228" i="7"/>
  <c r="S228" i="7"/>
  <c r="V228" i="7" s="1"/>
  <c r="M228" i="7"/>
  <c r="J228" i="7" s="1"/>
  <c r="L228" i="7"/>
  <c r="F228" i="7"/>
  <c r="I228" i="7" s="1"/>
  <c r="E228" i="7"/>
  <c r="D228" i="7"/>
  <c r="AS227" i="7"/>
  <c r="AR227" i="7"/>
  <c r="AQ227" i="7"/>
  <c r="AO227" i="7"/>
  <c r="AL227" i="7"/>
  <c r="AG227" i="7"/>
  <c r="AE227" i="7"/>
  <c r="AC227" i="7"/>
  <c r="AB227" i="7"/>
  <c r="Y227" i="7"/>
  <c r="S227" i="7"/>
  <c r="V227" i="7" s="1"/>
  <c r="M227" i="7"/>
  <c r="J227" i="7" s="1"/>
  <c r="L227" i="7"/>
  <c r="F227" i="7"/>
  <c r="G227" i="7" s="1"/>
  <c r="N227" i="7" s="1"/>
  <c r="E227" i="7"/>
  <c r="D227" i="7"/>
  <c r="AS226" i="7"/>
  <c r="AR226" i="7"/>
  <c r="AQ226" i="7"/>
  <c r="AO226" i="7"/>
  <c r="AL226" i="7"/>
  <c r="AG226" i="7"/>
  <c r="AE226" i="7"/>
  <c r="AH226" i="7" s="1"/>
  <c r="AN226" i="7" s="1"/>
  <c r="AC226" i="7"/>
  <c r="AB226" i="7"/>
  <c r="Y226" i="7"/>
  <c r="V226" i="7"/>
  <c r="S226" i="7"/>
  <c r="M226" i="7"/>
  <c r="L226" i="7"/>
  <c r="J226" i="7"/>
  <c r="F226" i="7"/>
  <c r="I226" i="7" s="1"/>
  <c r="E226" i="7"/>
  <c r="D226" i="7"/>
  <c r="AS225" i="7"/>
  <c r="AR225" i="7"/>
  <c r="AQ225" i="7"/>
  <c r="AO225" i="7"/>
  <c r="AL225" i="7"/>
  <c r="AG225" i="7"/>
  <c r="AE225" i="7"/>
  <c r="AC225" i="7"/>
  <c r="AB225" i="7"/>
  <c r="Y225" i="7"/>
  <c r="S225" i="7"/>
  <c r="V225" i="7" s="1"/>
  <c r="M225" i="7"/>
  <c r="L225" i="7"/>
  <c r="J225" i="7"/>
  <c r="F225" i="7"/>
  <c r="I225" i="7" s="1"/>
  <c r="E225" i="7"/>
  <c r="D225" i="7"/>
  <c r="AS224" i="7"/>
  <c r="AR224" i="7"/>
  <c r="AQ224" i="7"/>
  <c r="AO224" i="7"/>
  <c r="AL224" i="7"/>
  <c r="AH224" i="7"/>
  <c r="AN224" i="7" s="1"/>
  <c r="AG224" i="7"/>
  <c r="AE224" i="7"/>
  <c r="AC224" i="7"/>
  <c r="AB224" i="7"/>
  <c r="Y224" i="7"/>
  <c r="V224" i="7"/>
  <c r="S224" i="7"/>
  <c r="M224" i="7"/>
  <c r="L224" i="7"/>
  <c r="J224" i="7"/>
  <c r="F224" i="7"/>
  <c r="G224" i="7" s="1"/>
  <c r="N224" i="7" s="1"/>
  <c r="E224" i="7"/>
  <c r="D224" i="7"/>
  <c r="AS223" i="7"/>
  <c r="AR223" i="7"/>
  <c r="AQ223" i="7"/>
  <c r="AO223" i="7"/>
  <c r="AL223" i="7"/>
  <c r="AH223" i="7"/>
  <c r="AN223" i="7" s="1"/>
  <c r="AG223" i="7"/>
  <c r="AE223" i="7"/>
  <c r="AC223" i="7"/>
  <c r="AB223" i="7"/>
  <c r="Y223" i="7"/>
  <c r="V223" i="7"/>
  <c r="S223" i="7"/>
  <c r="M223" i="7"/>
  <c r="L223" i="7"/>
  <c r="J223" i="7"/>
  <c r="F223" i="7"/>
  <c r="I223" i="7" s="1"/>
  <c r="E223" i="7"/>
  <c r="D223" i="7"/>
  <c r="AS222" i="7"/>
  <c r="AR222" i="7"/>
  <c r="AQ222" i="7"/>
  <c r="AO222" i="7"/>
  <c r="AN222" i="7"/>
  <c r="AL222" i="7"/>
  <c r="AG222" i="7"/>
  <c r="AE222" i="7"/>
  <c r="AH222" i="7" s="1"/>
  <c r="AC222" i="7"/>
  <c r="AB222" i="7"/>
  <c r="Y222" i="7"/>
  <c r="V222" i="7"/>
  <c r="S222" i="7"/>
  <c r="M222" i="7"/>
  <c r="J222" i="7" s="1"/>
  <c r="L222" i="7"/>
  <c r="F222" i="7"/>
  <c r="I222" i="7" s="1"/>
  <c r="E222" i="7"/>
  <c r="D222" i="7"/>
  <c r="AS221" i="7"/>
  <c r="AR221" i="7"/>
  <c r="AQ221" i="7"/>
  <c r="AO221" i="7"/>
  <c r="AL221" i="7"/>
  <c r="AG221" i="7"/>
  <c r="AH221" i="7" s="1"/>
  <c r="AN221" i="7" s="1"/>
  <c r="AE221" i="7"/>
  <c r="AC221" i="7"/>
  <c r="AB221" i="7"/>
  <c r="Y221" i="7"/>
  <c r="S221" i="7"/>
  <c r="V221" i="7" s="1"/>
  <c r="M221" i="7"/>
  <c r="J221" i="7" s="1"/>
  <c r="L221" i="7"/>
  <c r="F221" i="7"/>
  <c r="E221" i="7"/>
  <c r="D221" i="7"/>
  <c r="AS220" i="7"/>
  <c r="AR220" i="7"/>
  <c r="AQ220" i="7"/>
  <c r="AO220" i="7"/>
  <c r="AL220" i="7"/>
  <c r="AG220" i="7"/>
  <c r="AE220" i="7"/>
  <c r="AH220" i="7" s="1"/>
  <c r="AN220" i="7" s="1"/>
  <c r="AC220" i="7"/>
  <c r="AB220" i="7"/>
  <c r="Y220" i="7"/>
  <c r="V220" i="7"/>
  <c r="S220" i="7"/>
  <c r="M220" i="7"/>
  <c r="L220" i="7"/>
  <c r="J220" i="7"/>
  <c r="F220" i="7"/>
  <c r="G220" i="7" s="1"/>
  <c r="N220" i="7" s="1"/>
  <c r="E220" i="7"/>
  <c r="D220" i="7"/>
  <c r="AS219" i="7"/>
  <c r="AR219" i="7"/>
  <c r="AQ219" i="7"/>
  <c r="AO219" i="7"/>
  <c r="AL219" i="7"/>
  <c r="AG219" i="7"/>
  <c r="AH219" i="7" s="1"/>
  <c r="AN219" i="7" s="1"/>
  <c r="AE219" i="7"/>
  <c r="AC219" i="7"/>
  <c r="AB219" i="7"/>
  <c r="Y219" i="7"/>
  <c r="S219" i="7"/>
  <c r="V219" i="7" s="1"/>
  <c r="M219" i="7"/>
  <c r="J219" i="7" s="1"/>
  <c r="L219" i="7"/>
  <c r="F219" i="7"/>
  <c r="I219" i="7" s="1"/>
  <c r="E219" i="7"/>
  <c r="D219" i="7"/>
  <c r="AS218" i="7"/>
  <c r="AR218" i="7"/>
  <c r="AQ218" i="7"/>
  <c r="AO218" i="7"/>
  <c r="AL218" i="7"/>
  <c r="AH218" i="7"/>
  <c r="AN218" i="7" s="1"/>
  <c r="AG218" i="7"/>
  <c r="AE218" i="7"/>
  <c r="AC218" i="7"/>
  <c r="AB218" i="7"/>
  <c r="Y218" i="7"/>
  <c r="V218" i="7"/>
  <c r="S218" i="7"/>
  <c r="M218" i="7"/>
  <c r="L218" i="7"/>
  <c r="J218" i="7"/>
  <c r="F218" i="7"/>
  <c r="E218" i="7"/>
  <c r="D218" i="7"/>
  <c r="AS217" i="7"/>
  <c r="AR217" i="7"/>
  <c r="AQ217" i="7"/>
  <c r="AO217" i="7"/>
  <c r="AN217" i="7"/>
  <c r="AL217" i="7"/>
  <c r="AH217" i="7"/>
  <c r="AG217" i="7"/>
  <c r="AE217" i="7"/>
  <c r="AC217" i="7"/>
  <c r="AB217" i="7"/>
  <c r="Y217" i="7"/>
  <c r="V217" i="7"/>
  <c r="S217" i="7"/>
  <c r="M217" i="7"/>
  <c r="J217" i="7" s="1"/>
  <c r="L217" i="7"/>
  <c r="F217" i="7"/>
  <c r="E217" i="7"/>
  <c r="D217" i="7"/>
  <c r="AS216" i="7"/>
  <c r="AR216" i="7"/>
  <c r="AQ216" i="7"/>
  <c r="AO216" i="7"/>
  <c r="AN216" i="7"/>
  <c r="AL216" i="7"/>
  <c r="AG216" i="7"/>
  <c r="AE216" i="7"/>
  <c r="AH216" i="7" s="1"/>
  <c r="AC216" i="7"/>
  <c r="AB216" i="7"/>
  <c r="Y216" i="7"/>
  <c r="S216" i="7"/>
  <c r="V216" i="7" s="1"/>
  <c r="M216" i="7"/>
  <c r="J216" i="7" s="1"/>
  <c r="L216" i="7"/>
  <c r="F216" i="7"/>
  <c r="I216" i="7" s="1"/>
  <c r="E216" i="7"/>
  <c r="D216" i="7"/>
  <c r="AS215" i="7"/>
  <c r="AR215" i="7"/>
  <c r="AQ215" i="7"/>
  <c r="AO215" i="7"/>
  <c r="AL215" i="7"/>
  <c r="AG215" i="7"/>
  <c r="AE215" i="7"/>
  <c r="AC215" i="7"/>
  <c r="AB215" i="7"/>
  <c r="Y215" i="7"/>
  <c r="S215" i="7"/>
  <c r="V215" i="7" s="1"/>
  <c r="M215" i="7"/>
  <c r="J215" i="7" s="1"/>
  <c r="L215" i="7"/>
  <c r="F215" i="7"/>
  <c r="G215" i="7" s="1"/>
  <c r="N215" i="7" s="1"/>
  <c r="E215" i="7"/>
  <c r="D215" i="7"/>
  <c r="AS214" i="7"/>
  <c r="AR214" i="7"/>
  <c r="AQ214" i="7"/>
  <c r="AO214" i="7"/>
  <c r="AL214" i="7"/>
  <c r="AH214" i="7"/>
  <c r="AN214" i="7" s="1"/>
  <c r="AG214" i="7"/>
  <c r="AE214" i="7"/>
  <c r="AC214" i="7"/>
  <c r="AB214" i="7"/>
  <c r="Y214" i="7"/>
  <c r="V214" i="7"/>
  <c r="S214" i="7"/>
  <c r="M214" i="7"/>
  <c r="L214" i="7"/>
  <c r="J214" i="7"/>
  <c r="F214" i="7"/>
  <c r="I214" i="7" s="1"/>
  <c r="E214" i="7"/>
  <c r="D214" i="7"/>
  <c r="AS213" i="7"/>
  <c r="AR213" i="7"/>
  <c r="AQ213" i="7"/>
  <c r="AO213" i="7"/>
  <c r="AL213" i="7"/>
  <c r="AG213" i="7"/>
  <c r="AE213" i="7"/>
  <c r="AC213" i="7"/>
  <c r="AB213" i="7"/>
  <c r="Y213" i="7"/>
  <c r="S213" i="7"/>
  <c r="V213" i="7" s="1"/>
  <c r="M213" i="7"/>
  <c r="L213" i="7"/>
  <c r="J213" i="7"/>
  <c r="F213" i="7"/>
  <c r="I213" i="7" s="1"/>
  <c r="E213" i="7"/>
  <c r="D213" i="7"/>
  <c r="AS212" i="7"/>
  <c r="AR212" i="7"/>
  <c r="AQ212" i="7"/>
  <c r="AO212" i="7"/>
  <c r="AL212" i="7"/>
  <c r="AH212" i="7"/>
  <c r="AN212" i="7" s="1"/>
  <c r="AG212" i="7"/>
  <c r="AE212" i="7"/>
  <c r="AC212" i="7"/>
  <c r="AB212" i="7"/>
  <c r="Y212" i="7"/>
  <c r="V212" i="7"/>
  <c r="S212" i="7"/>
  <c r="M212" i="7"/>
  <c r="J212" i="7" s="1"/>
  <c r="L212" i="7"/>
  <c r="F212" i="7"/>
  <c r="G212" i="7" s="1"/>
  <c r="N212" i="7" s="1"/>
  <c r="E212" i="7"/>
  <c r="D212" i="7"/>
  <c r="AS211" i="7"/>
  <c r="AR211" i="7"/>
  <c r="AQ211" i="7"/>
  <c r="AO211" i="7"/>
  <c r="AL211" i="7"/>
  <c r="AH211" i="7"/>
  <c r="AN211" i="7" s="1"/>
  <c r="AG211" i="7"/>
  <c r="AE211" i="7"/>
  <c r="AC211" i="7"/>
  <c r="AB211" i="7"/>
  <c r="Y211" i="7"/>
  <c r="V211" i="7"/>
  <c r="S211" i="7"/>
  <c r="M211" i="7"/>
  <c r="L211" i="7"/>
  <c r="J211" i="7"/>
  <c r="F211" i="7"/>
  <c r="I211" i="7" s="1"/>
  <c r="E211" i="7"/>
  <c r="D211" i="7"/>
  <c r="AS210" i="7"/>
  <c r="AR210" i="7"/>
  <c r="AQ210" i="7"/>
  <c r="AO210" i="7"/>
  <c r="AL210" i="7"/>
  <c r="AG210" i="7"/>
  <c r="AE210" i="7"/>
  <c r="AH210" i="7" s="1"/>
  <c r="AN210" i="7" s="1"/>
  <c r="AC210" i="7"/>
  <c r="AB210" i="7"/>
  <c r="Y210" i="7"/>
  <c r="V210" i="7"/>
  <c r="S210" i="7"/>
  <c r="M210" i="7"/>
  <c r="J210" i="7" s="1"/>
  <c r="L210" i="7"/>
  <c r="F210" i="7"/>
  <c r="I210" i="7" s="1"/>
  <c r="E210" i="7"/>
  <c r="D210" i="7"/>
  <c r="AS209" i="7"/>
  <c r="AR209" i="7"/>
  <c r="AQ209" i="7"/>
  <c r="AO209" i="7"/>
  <c r="AL209" i="7"/>
  <c r="AG209" i="7"/>
  <c r="AH209" i="7" s="1"/>
  <c r="AN209" i="7" s="1"/>
  <c r="AE209" i="7"/>
  <c r="AC209" i="7"/>
  <c r="AB209" i="7"/>
  <c r="Y209" i="7"/>
  <c r="S209" i="7"/>
  <c r="V209" i="7" s="1"/>
  <c r="M209" i="7"/>
  <c r="J209" i="7" s="1"/>
  <c r="L209" i="7"/>
  <c r="F209" i="7"/>
  <c r="E209" i="7"/>
  <c r="D209" i="7"/>
  <c r="AS208" i="7"/>
  <c r="AR208" i="7"/>
  <c r="AQ208" i="7"/>
  <c r="AO208" i="7"/>
  <c r="AL208" i="7"/>
  <c r="AG208" i="7"/>
  <c r="AE208" i="7"/>
  <c r="AH208" i="7" s="1"/>
  <c r="AN208" i="7" s="1"/>
  <c r="AC208" i="7"/>
  <c r="AB208" i="7"/>
  <c r="Y208" i="7"/>
  <c r="V208" i="7"/>
  <c r="S208" i="7"/>
  <c r="M208" i="7"/>
  <c r="L208" i="7"/>
  <c r="J208" i="7"/>
  <c r="F208" i="7"/>
  <c r="I208" i="7" s="1"/>
  <c r="E208" i="7"/>
  <c r="D208" i="7"/>
  <c r="AS207" i="7"/>
  <c r="AR207" i="7"/>
  <c r="AQ207" i="7"/>
  <c r="AO207" i="7"/>
  <c r="AL207" i="7"/>
  <c r="AG207" i="7"/>
  <c r="AH207" i="7" s="1"/>
  <c r="AN207" i="7" s="1"/>
  <c r="AE207" i="7"/>
  <c r="AC207" i="7"/>
  <c r="AB207" i="7"/>
  <c r="Y207" i="7"/>
  <c r="S207" i="7"/>
  <c r="V207" i="7" s="1"/>
  <c r="M207" i="7"/>
  <c r="J207" i="7" s="1"/>
  <c r="L207" i="7"/>
  <c r="F207" i="7"/>
  <c r="I207" i="7" s="1"/>
  <c r="E207" i="7"/>
  <c r="D207" i="7"/>
  <c r="AS206" i="7"/>
  <c r="AR206" i="7"/>
  <c r="AQ206" i="7"/>
  <c r="AO206" i="7"/>
  <c r="AL206" i="7"/>
  <c r="AH206" i="7"/>
  <c r="AN206" i="7" s="1"/>
  <c r="AG206" i="7"/>
  <c r="AE206" i="7"/>
  <c r="AC206" i="7"/>
  <c r="AB206" i="7"/>
  <c r="Y206" i="7"/>
  <c r="V206" i="7"/>
  <c r="S206" i="7"/>
  <c r="M206" i="7"/>
  <c r="L206" i="7"/>
  <c r="J206" i="7"/>
  <c r="F206" i="7"/>
  <c r="I206" i="7" s="1"/>
  <c r="E206" i="7"/>
  <c r="D206" i="7"/>
  <c r="AS205" i="7"/>
  <c r="AR205" i="7"/>
  <c r="AQ205" i="7"/>
  <c r="AO205" i="7"/>
  <c r="AN205" i="7"/>
  <c r="AL205" i="7"/>
  <c r="AH205" i="7"/>
  <c r="AG205" i="7"/>
  <c r="AE205" i="7"/>
  <c r="AC205" i="7"/>
  <c r="AB205" i="7"/>
  <c r="Y205" i="7"/>
  <c r="V205" i="7"/>
  <c r="S205" i="7"/>
  <c r="M205" i="7"/>
  <c r="J205" i="7" s="1"/>
  <c r="L205" i="7"/>
  <c r="F205" i="7"/>
  <c r="E205" i="7"/>
  <c r="D205" i="7"/>
  <c r="AS204" i="7"/>
  <c r="AR204" i="7"/>
  <c r="AQ204" i="7"/>
  <c r="AO204" i="7"/>
  <c r="AN204" i="7"/>
  <c r="AL204" i="7"/>
  <c r="AG204" i="7"/>
  <c r="AE204" i="7"/>
  <c r="AH204" i="7" s="1"/>
  <c r="AC204" i="7"/>
  <c r="AB204" i="7"/>
  <c r="Y204" i="7"/>
  <c r="S204" i="7"/>
  <c r="V204" i="7" s="1"/>
  <c r="M204" i="7"/>
  <c r="J204" i="7" s="1"/>
  <c r="L204" i="7"/>
  <c r="F204" i="7"/>
  <c r="I204" i="7" s="1"/>
  <c r="E204" i="7"/>
  <c r="D204" i="7"/>
  <c r="AS203" i="7"/>
  <c r="AR203" i="7"/>
  <c r="AQ203" i="7"/>
  <c r="AO203" i="7"/>
  <c r="AL203" i="7"/>
  <c r="AG203" i="7"/>
  <c r="AE203" i="7"/>
  <c r="AH203" i="7" s="1"/>
  <c r="AN203" i="7" s="1"/>
  <c r="AC203" i="7"/>
  <c r="AB203" i="7"/>
  <c r="Y203" i="7"/>
  <c r="S203" i="7"/>
  <c r="V203" i="7" s="1"/>
  <c r="M203" i="7"/>
  <c r="J203" i="7" s="1"/>
  <c r="L203" i="7"/>
  <c r="F203" i="7"/>
  <c r="G203" i="7" s="1"/>
  <c r="N203" i="7" s="1"/>
  <c r="E203" i="7"/>
  <c r="D203" i="7"/>
  <c r="AS202" i="7"/>
  <c r="AR202" i="7"/>
  <c r="AQ202" i="7"/>
  <c r="AO202" i="7"/>
  <c r="AL202" i="7"/>
  <c r="AG202" i="7"/>
  <c r="AE202" i="7"/>
  <c r="AH202" i="7" s="1"/>
  <c r="AN202" i="7" s="1"/>
  <c r="AC202" i="7"/>
  <c r="AB202" i="7"/>
  <c r="Y202" i="7"/>
  <c r="V202" i="7"/>
  <c r="S202" i="7"/>
  <c r="M202" i="7"/>
  <c r="L202" i="7"/>
  <c r="J202" i="7"/>
  <c r="F202" i="7"/>
  <c r="E202" i="7"/>
  <c r="D202" i="7"/>
  <c r="AS201" i="7"/>
  <c r="AR201" i="7"/>
  <c r="AQ201" i="7"/>
  <c r="AO201" i="7"/>
  <c r="AL201" i="7"/>
  <c r="AG201" i="7"/>
  <c r="AE201" i="7"/>
  <c r="AC201" i="7"/>
  <c r="AB201" i="7"/>
  <c r="Y201" i="7"/>
  <c r="S201" i="7"/>
  <c r="V201" i="7" s="1"/>
  <c r="M201" i="7"/>
  <c r="L201" i="7"/>
  <c r="J201" i="7"/>
  <c r="F201" i="7"/>
  <c r="I201" i="7" s="1"/>
  <c r="E201" i="7"/>
  <c r="D201" i="7"/>
  <c r="AS200" i="7"/>
  <c r="AR200" i="7"/>
  <c r="AQ200" i="7"/>
  <c r="AO200" i="7"/>
  <c r="AN200" i="7"/>
  <c r="AL200" i="7"/>
  <c r="AH200" i="7"/>
  <c r="AG200" i="7"/>
  <c r="AE200" i="7"/>
  <c r="AC200" i="7"/>
  <c r="AB200" i="7"/>
  <c r="Y200" i="7"/>
  <c r="V200" i="7"/>
  <c r="S200" i="7"/>
  <c r="M200" i="7"/>
  <c r="J200" i="7" s="1"/>
  <c r="L200" i="7"/>
  <c r="F200" i="7"/>
  <c r="G200" i="7" s="1"/>
  <c r="N200" i="7" s="1"/>
  <c r="E200" i="7"/>
  <c r="D200" i="7"/>
  <c r="AS199" i="7"/>
  <c r="AR199" i="7"/>
  <c r="AQ199" i="7"/>
  <c r="AO199" i="7"/>
  <c r="AL199" i="7"/>
  <c r="AH199" i="7"/>
  <c r="AN199" i="7" s="1"/>
  <c r="AG199" i="7"/>
  <c r="AE199" i="7"/>
  <c r="AC199" i="7"/>
  <c r="AB199" i="7"/>
  <c r="Y199" i="7"/>
  <c r="V199" i="7"/>
  <c r="S199" i="7"/>
  <c r="M199" i="7"/>
  <c r="L199" i="7"/>
  <c r="J199" i="7"/>
  <c r="F199" i="7"/>
  <c r="I199" i="7" s="1"/>
  <c r="E199" i="7"/>
  <c r="D199" i="7"/>
  <c r="AS198" i="7"/>
  <c r="AR198" i="7"/>
  <c r="AQ198" i="7"/>
  <c r="AO198" i="7"/>
  <c r="AL198" i="7"/>
  <c r="AG198" i="7"/>
  <c r="AE198" i="7"/>
  <c r="AH198" i="7" s="1"/>
  <c r="AN198" i="7" s="1"/>
  <c r="AC198" i="7"/>
  <c r="AB198" i="7"/>
  <c r="Y198" i="7"/>
  <c r="V198" i="7"/>
  <c r="S198" i="7"/>
  <c r="M198" i="7"/>
  <c r="J198" i="7" s="1"/>
  <c r="L198" i="7"/>
  <c r="F198" i="7"/>
  <c r="E198" i="7"/>
  <c r="D198" i="7"/>
  <c r="AS197" i="7"/>
  <c r="AR197" i="7"/>
  <c r="AQ197" i="7"/>
  <c r="AO197" i="7"/>
  <c r="AL197" i="7"/>
  <c r="AG197" i="7"/>
  <c r="AH197" i="7" s="1"/>
  <c r="AN197" i="7" s="1"/>
  <c r="AE197" i="7"/>
  <c r="AC197" i="7"/>
  <c r="AB197" i="7"/>
  <c r="Y197" i="7"/>
  <c r="S197" i="7"/>
  <c r="V197" i="7" s="1"/>
  <c r="M197" i="7"/>
  <c r="J197" i="7" s="1"/>
  <c r="L197" i="7"/>
  <c r="F197" i="7"/>
  <c r="E197" i="7"/>
  <c r="D197" i="7"/>
  <c r="AS196" i="7"/>
  <c r="AR196" i="7"/>
  <c r="AQ196" i="7"/>
  <c r="AO196" i="7"/>
  <c r="AL196" i="7"/>
  <c r="AG196" i="7"/>
  <c r="AE196" i="7"/>
  <c r="AH196" i="7" s="1"/>
  <c r="AN196" i="7" s="1"/>
  <c r="AC196" i="7"/>
  <c r="AB196" i="7"/>
  <c r="Y196" i="7"/>
  <c r="V196" i="7"/>
  <c r="S196" i="7"/>
  <c r="M196" i="7"/>
  <c r="L196" i="7"/>
  <c r="J196" i="7"/>
  <c r="F196" i="7"/>
  <c r="G196" i="7" s="1"/>
  <c r="N196" i="7" s="1"/>
  <c r="E196" i="7"/>
  <c r="D196" i="7"/>
  <c r="AS195" i="7"/>
  <c r="AR195" i="7"/>
  <c r="AQ195" i="7"/>
  <c r="AO195" i="7"/>
  <c r="AL195" i="7"/>
  <c r="AG195" i="7"/>
  <c r="AH195" i="7" s="1"/>
  <c r="AN195" i="7" s="1"/>
  <c r="AE195" i="7"/>
  <c r="AC195" i="7"/>
  <c r="AB195" i="7"/>
  <c r="Y195" i="7"/>
  <c r="S195" i="7"/>
  <c r="V195" i="7" s="1"/>
  <c r="M195" i="7"/>
  <c r="J195" i="7" s="1"/>
  <c r="L195" i="7"/>
  <c r="F195" i="7"/>
  <c r="I195" i="7" s="1"/>
  <c r="E195" i="7"/>
  <c r="D195" i="7"/>
  <c r="AS194" i="7"/>
  <c r="AR194" i="7"/>
  <c r="AQ194" i="7"/>
  <c r="AO194" i="7"/>
  <c r="AL194" i="7"/>
  <c r="AH194" i="7"/>
  <c r="AN194" i="7" s="1"/>
  <c r="AG194" i="7"/>
  <c r="AE194" i="7"/>
  <c r="AC194" i="7"/>
  <c r="AB194" i="7"/>
  <c r="Y194" i="7"/>
  <c r="V194" i="7"/>
  <c r="S194" i="7"/>
  <c r="M194" i="7"/>
  <c r="L194" i="7"/>
  <c r="J194" i="7"/>
  <c r="F194" i="7"/>
  <c r="I194" i="7" s="1"/>
  <c r="E194" i="7"/>
  <c r="D194" i="7"/>
  <c r="AS193" i="7"/>
  <c r="AR193" i="7"/>
  <c r="AQ193" i="7"/>
  <c r="AO193" i="7"/>
  <c r="AN193" i="7"/>
  <c r="AL193" i="7"/>
  <c r="AH193" i="7"/>
  <c r="AG193" i="7"/>
  <c r="AE193" i="7"/>
  <c r="AC193" i="7"/>
  <c r="AB193" i="7"/>
  <c r="Y193" i="7"/>
  <c r="V193" i="7"/>
  <c r="S193" i="7"/>
  <c r="M193" i="7"/>
  <c r="J193" i="7" s="1"/>
  <c r="L193" i="7"/>
  <c r="F193" i="7"/>
  <c r="E193" i="7"/>
  <c r="D193" i="7"/>
  <c r="AS192" i="7"/>
  <c r="AR192" i="7"/>
  <c r="AQ192" i="7"/>
  <c r="AO192" i="7"/>
  <c r="AN192" i="7"/>
  <c r="AL192" i="7"/>
  <c r="AG192" i="7"/>
  <c r="AE192" i="7"/>
  <c r="AH192" i="7" s="1"/>
  <c r="AC192" i="7"/>
  <c r="AB192" i="7"/>
  <c r="Y192" i="7"/>
  <c r="S192" i="7"/>
  <c r="V192" i="7" s="1"/>
  <c r="M192" i="7"/>
  <c r="J192" i="7" s="1"/>
  <c r="L192" i="7"/>
  <c r="F192" i="7"/>
  <c r="I192" i="7" s="1"/>
  <c r="E192" i="7"/>
  <c r="D192" i="7"/>
  <c r="AS191" i="7"/>
  <c r="AR191" i="7"/>
  <c r="AQ191" i="7"/>
  <c r="AO191" i="7"/>
  <c r="AL191" i="7"/>
  <c r="AG191" i="7"/>
  <c r="AE191" i="7"/>
  <c r="AH191" i="7" s="1"/>
  <c r="AN191" i="7" s="1"/>
  <c r="AC191" i="7"/>
  <c r="AB191" i="7"/>
  <c r="Y191" i="7"/>
  <c r="S191" i="7"/>
  <c r="V191" i="7" s="1"/>
  <c r="M191" i="7"/>
  <c r="J191" i="7" s="1"/>
  <c r="L191" i="7"/>
  <c r="F191" i="7"/>
  <c r="G191" i="7" s="1"/>
  <c r="N191" i="7" s="1"/>
  <c r="E191" i="7"/>
  <c r="D191" i="7"/>
  <c r="AS190" i="7"/>
  <c r="AR190" i="7"/>
  <c r="AQ190" i="7"/>
  <c r="AO190" i="7"/>
  <c r="AL190" i="7"/>
  <c r="AH190" i="7"/>
  <c r="AN190" i="7" s="1"/>
  <c r="AG190" i="7"/>
  <c r="AE190" i="7"/>
  <c r="AC190" i="7"/>
  <c r="AB190" i="7"/>
  <c r="Y190" i="7"/>
  <c r="V190" i="7"/>
  <c r="S190" i="7"/>
  <c r="M190" i="7"/>
  <c r="L190" i="7"/>
  <c r="J190" i="7"/>
  <c r="F190" i="7"/>
  <c r="I190" i="7" s="1"/>
  <c r="E190" i="7"/>
  <c r="D190" i="7"/>
  <c r="AS189" i="7"/>
  <c r="AR189" i="7"/>
  <c r="AQ189" i="7"/>
  <c r="AO189" i="7"/>
  <c r="AL189" i="7"/>
  <c r="AG189" i="7"/>
  <c r="AE189" i="7"/>
  <c r="AH189" i="7" s="1"/>
  <c r="AN189" i="7" s="1"/>
  <c r="AC189" i="7"/>
  <c r="AB189" i="7"/>
  <c r="Y189" i="7"/>
  <c r="S189" i="7"/>
  <c r="V189" i="7" s="1"/>
  <c r="M189" i="7"/>
  <c r="L189" i="7"/>
  <c r="J189" i="7"/>
  <c r="F189" i="7"/>
  <c r="I189" i="7" s="1"/>
  <c r="E189" i="7"/>
  <c r="D189" i="7"/>
  <c r="AS188" i="7"/>
  <c r="AR188" i="7"/>
  <c r="AQ188" i="7"/>
  <c r="AO188" i="7"/>
  <c r="AL188" i="7"/>
  <c r="AG188" i="7"/>
  <c r="AH188" i="7" s="1"/>
  <c r="AN188" i="7" s="1"/>
  <c r="AE188" i="7"/>
  <c r="AC188" i="7"/>
  <c r="AB188" i="7"/>
  <c r="Y188" i="7"/>
  <c r="V188" i="7"/>
  <c r="S188" i="7"/>
  <c r="M188" i="7"/>
  <c r="L188" i="7"/>
  <c r="J188" i="7"/>
  <c r="F188" i="7"/>
  <c r="G188" i="7" s="1"/>
  <c r="N188" i="7" s="1"/>
  <c r="E188" i="7"/>
  <c r="D188" i="7"/>
  <c r="AS187" i="7"/>
  <c r="AR187" i="7"/>
  <c r="AQ187" i="7"/>
  <c r="AO187" i="7"/>
  <c r="AL187" i="7"/>
  <c r="AH187" i="7"/>
  <c r="AN187" i="7" s="1"/>
  <c r="AG187" i="7"/>
  <c r="AE187" i="7"/>
  <c r="AC187" i="7"/>
  <c r="AB187" i="7"/>
  <c r="Y187" i="7"/>
  <c r="V187" i="7"/>
  <c r="S187" i="7"/>
  <c r="M187" i="7"/>
  <c r="L187" i="7"/>
  <c r="J187" i="7"/>
  <c r="F187" i="7"/>
  <c r="I187" i="7" s="1"/>
  <c r="E187" i="7"/>
  <c r="D187" i="7"/>
  <c r="AS186" i="7"/>
  <c r="AR186" i="7"/>
  <c r="AQ186" i="7"/>
  <c r="AO186" i="7"/>
  <c r="AL186" i="7"/>
  <c r="AG186" i="7"/>
  <c r="AE186" i="7"/>
  <c r="AH186" i="7" s="1"/>
  <c r="AN186" i="7" s="1"/>
  <c r="AC186" i="7"/>
  <c r="AB186" i="7"/>
  <c r="Y186" i="7"/>
  <c r="V186" i="7"/>
  <c r="S186" i="7"/>
  <c r="M186" i="7"/>
  <c r="J186" i="7" s="1"/>
  <c r="L186" i="7"/>
  <c r="F186" i="7"/>
  <c r="I186" i="7" s="1"/>
  <c r="E186" i="7"/>
  <c r="D186" i="7"/>
  <c r="AS185" i="7"/>
  <c r="AR185" i="7"/>
  <c r="AQ185" i="7"/>
  <c r="AO185" i="7"/>
  <c r="AL185" i="7"/>
  <c r="AG185" i="7"/>
  <c r="AE185" i="7"/>
  <c r="AH185" i="7" s="1"/>
  <c r="AN185" i="7" s="1"/>
  <c r="AC185" i="7"/>
  <c r="AB185" i="7"/>
  <c r="Y185" i="7"/>
  <c r="S185" i="7"/>
  <c r="V185" i="7" s="1"/>
  <c r="M185" i="7"/>
  <c r="J185" i="7" s="1"/>
  <c r="L185" i="7"/>
  <c r="F185" i="7"/>
  <c r="E185" i="7"/>
  <c r="D185" i="7"/>
  <c r="AS184" i="7"/>
  <c r="AR184" i="7"/>
  <c r="AQ184" i="7"/>
  <c r="AO184" i="7"/>
  <c r="AL184" i="7"/>
  <c r="AG184" i="7"/>
  <c r="AE184" i="7"/>
  <c r="AH184" i="7" s="1"/>
  <c r="AN184" i="7" s="1"/>
  <c r="AC184" i="7"/>
  <c r="AB184" i="7"/>
  <c r="Y184" i="7"/>
  <c r="V184" i="7"/>
  <c r="S184" i="7"/>
  <c r="M184" i="7"/>
  <c r="L184" i="7"/>
  <c r="J184" i="7"/>
  <c r="F184" i="7"/>
  <c r="I184" i="7" s="1"/>
  <c r="E184" i="7"/>
  <c r="D184" i="7"/>
  <c r="AS183" i="7"/>
  <c r="AR183" i="7"/>
  <c r="AQ183" i="7"/>
  <c r="AO183" i="7"/>
  <c r="AL183" i="7"/>
  <c r="AG183" i="7"/>
  <c r="AE183" i="7"/>
  <c r="AC183" i="7"/>
  <c r="AB183" i="7"/>
  <c r="Y183" i="7"/>
  <c r="S183" i="7"/>
  <c r="V183" i="7" s="1"/>
  <c r="M183" i="7"/>
  <c r="L183" i="7"/>
  <c r="J183" i="7"/>
  <c r="F183" i="7"/>
  <c r="I183" i="7" s="1"/>
  <c r="E183" i="7"/>
  <c r="D183" i="7"/>
  <c r="AS182" i="7"/>
  <c r="AR182" i="7"/>
  <c r="AQ182" i="7"/>
  <c r="AO182" i="7"/>
  <c r="AL182" i="7"/>
  <c r="AH182" i="7"/>
  <c r="AN182" i="7" s="1"/>
  <c r="AG182" i="7"/>
  <c r="AE182" i="7"/>
  <c r="AC182" i="7"/>
  <c r="AB182" i="7"/>
  <c r="Y182" i="7"/>
  <c r="S182" i="7"/>
  <c r="V182" i="7" s="1"/>
  <c r="M182" i="7"/>
  <c r="L182" i="7"/>
  <c r="J182" i="7"/>
  <c r="F182" i="7"/>
  <c r="I182" i="7" s="1"/>
  <c r="E182" i="7"/>
  <c r="D182" i="7"/>
  <c r="AS181" i="7"/>
  <c r="AR181" i="7"/>
  <c r="AQ181" i="7"/>
  <c r="AO181" i="7"/>
  <c r="AL181" i="7"/>
  <c r="AH181" i="7"/>
  <c r="AN181" i="7" s="1"/>
  <c r="AG181" i="7"/>
  <c r="AE181" i="7"/>
  <c r="AC181" i="7"/>
  <c r="AB181" i="7"/>
  <c r="Y181" i="7"/>
  <c r="V181" i="7"/>
  <c r="S181" i="7"/>
  <c r="M181" i="7"/>
  <c r="J181" i="7" s="1"/>
  <c r="L181" i="7"/>
  <c r="F181" i="7"/>
  <c r="E181" i="7"/>
  <c r="D181" i="7"/>
  <c r="AS180" i="7"/>
  <c r="AR180" i="7"/>
  <c r="AQ180" i="7"/>
  <c r="AO180" i="7"/>
  <c r="AN180" i="7"/>
  <c r="AL180" i="7"/>
  <c r="AG180" i="7"/>
  <c r="AE180" i="7"/>
  <c r="AH180" i="7" s="1"/>
  <c r="AC180" i="7"/>
  <c r="AB180" i="7"/>
  <c r="Y180" i="7"/>
  <c r="S180" i="7"/>
  <c r="V180" i="7" s="1"/>
  <c r="M180" i="7"/>
  <c r="J180" i="7" s="1"/>
  <c r="L180" i="7"/>
  <c r="F180" i="7"/>
  <c r="I180" i="7" s="1"/>
  <c r="E180" i="7"/>
  <c r="D180" i="7"/>
  <c r="AS179" i="7"/>
  <c r="AR179" i="7"/>
  <c r="AQ179" i="7"/>
  <c r="AO179" i="7"/>
  <c r="AL179" i="7"/>
  <c r="AG179" i="7"/>
  <c r="AE179" i="7"/>
  <c r="AH179" i="7" s="1"/>
  <c r="AN179" i="7" s="1"/>
  <c r="AC179" i="7"/>
  <c r="AB179" i="7"/>
  <c r="Y179" i="7"/>
  <c r="V179" i="7"/>
  <c r="S179" i="7"/>
  <c r="M179" i="7"/>
  <c r="J179" i="7" s="1"/>
  <c r="L179" i="7"/>
  <c r="F179" i="7"/>
  <c r="G179" i="7" s="1"/>
  <c r="N179" i="7" s="1"/>
  <c r="E179" i="7"/>
  <c r="D179" i="7"/>
  <c r="AS178" i="7"/>
  <c r="AR178" i="7"/>
  <c r="AQ178" i="7"/>
  <c r="AO178" i="7"/>
  <c r="AL178" i="7"/>
  <c r="AH178" i="7"/>
  <c r="AN178" i="7" s="1"/>
  <c r="AG178" i="7"/>
  <c r="AE178" i="7"/>
  <c r="AC178" i="7"/>
  <c r="AB178" i="7"/>
  <c r="Y178" i="7"/>
  <c r="S178" i="7"/>
  <c r="V178" i="7" s="1"/>
  <c r="M178" i="7"/>
  <c r="L178" i="7"/>
  <c r="J178" i="7"/>
  <c r="F178" i="7"/>
  <c r="I178" i="7" s="1"/>
  <c r="E178" i="7"/>
  <c r="D178" i="7"/>
  <c r="AS177" i="7"/>
  <c r="AR177" i="7"/>
  <c r="AQ177" i="7"/>
  <c r="AO177" i="7"/>
  <c r="AL177" i="7"/>
  <c r="AG177" i="7"/>
  <c r="AE177" i="7"/>
  <c r="AC177" i="7"/>
  <c r="AB177" i="7"/>
  <c r="Y177" i="7"/>
  <c r="V177" i="7"/>
  <c r="S177" i="7"/>
  <c r="M177" i="7"/>
  <c r="L177" i="7"/>
  <c r="J177" i="7"/>
  <c r="F177" i="7"/>
  <c r="E177" i="7"/>
  <c r="D177" i="7"/>
  <c r="AS176" i="7"/>
  <c r="AR176" i="7"/>
  <c r="AQ176" i="7"/>
  <c r="AO176" i="7"/>
  <c r="AL176" i="7"/>
  <c r="AG176" i="7"/>
  <c r="AH176" i="7" s="1"/>
  <c r="AN176" i="7" s="1"/>
  <c r="AE176" i="7"/>
  <c r="AC176" i="7"/>
  <c r="AB176" i="7"/>
  <c r="Y176" i="7"/>
  <c r="V176" i="7"/>
  <c r="S176" i="7"/>
  <c r="M176" i="7"/>
  <c r="J176" i="7" s="1"/>
  <c r="L176" i="7"/>
  <c r="F176" i="7"/>
  <c r="G176" i="7" s="1"/>
  <c r="N176" i="7" s="1"/>
  <c r="E176" i="7"/>
  <c r="D176" i="7"/>
  <c r="AS175" i="7"/>
  <c r="AR175" i="7"/>
  <c r="AQ175" i="7"/>
  <c r="AO175" i="7"/>
  <c r="AL175" i="7"/>
  <c r="AG175" i="7"/>
  <c r="AE175" i="7"/>
  <c r="AH175" i="7" s="1"/>
  <c r="AN175" i="7" s="1"/>
  <c r="AC175" i="7"/>
  <c r="AB175" i="7"/>
  <c r="Y175" i="7"/>
  <c r="V175" i="7"/>
  <c r="S175" i="7"/>
  <c r="M175" i="7"/>
  <c r="L175" i="7"/>
  <c r="J175" i="7"/>
  <c r="F175" i="7"/>
  <c r="I175" i="7" s="1"/>
  <c r="E175" i="7"/>
  <c r="D175" i="7"/>
  <c r="AS174" i="7"/>
  <c r="AR174" i="7"/>
  <c r="AQ174" i="7"/>
  <c r="AO174" i="7"/>
  <c r="AL174" i="7"/>
  <c r="AG174" i="7"/>
  <c r="AE174" i="7"/>
  <c r="AC174" i="7"/>
  <c r="AB174" i="7"/>
  <c r="Y174" i="7"/>
  <c r="V174" i="7"/>
  <c r="S174" i="7"/>
  <c r="M174" i="7"/>
  <c r="J174" i="7" s="1"/>
  <c r="L174" i="7"/>
  <c r="F174" i="7"/>
  <c r="I174" i="7" s="1"/>
  <c r="E174" i="7"/>
  <c r="D174" i="7"/>
  <c r="AS173" i="7"/>
  <c r="AR173" i="7"/>
  <c r="AQ173" i="7"/>
  <c r="AO173" i="7"/>
  <c r="AN173" i="7"/>
  <c r="AL173" i="7"/>
  <c r="AH173" i="7"/>
  <c r="AG173" i="7"/>
  <c r="AE173" i="7"/>
  <c r="AC173" i="7"/>
  <c r="AB173" i="7"/>
  <c r="Y173" i="7"/>
  <c r="S173" i="7"/>
  <c r="V173" i="7" s="1"/>
  <c r="M173" i="7"/>
  <c r="L173" i="7"/>
  <c r="J173" i="7"/>
  <c r="F173" i="7"/>
  <c r="G173" i="7" s="1"/>
  <c r="N173" i="7" s="1"/>
  <c r="E173" i="7"/>
  <c r="D173" i="7"/>
  <c r="AS172" i="7"/>
  <c r="AR172" i="7"/>
  <c r="AQ172" i="7"/>
  <c r="AO172" i="7"/>
  <c r="AL172" i="7"/>
  <c r="AH172" i="7"/>
  <c r="AN172" i="7" s="1"/>
  <c r="AG172" i="7"/>
  <c r="AE172" i="7"/>
  <c r="AC172" i="7"/>
  <c r="AB172" i="7"/>
  <c r="Y172" i="7"/>
  <c r="V172" i="7"/>
  <c r="S172" i="7"/>
  <c r="M172" i="7"/>
  <c r="L172" i="7"/>
  <c r="J172" i="7"/>
  <c r="F172" i="7"/>
  <c r="I172" i="7" s="1"/>
  <c r="E172" i="7"/>
  <c r="D172" i="7"/>
  <c r="AS171" i="7"/>
  <c r="AR171" i="7"/>
  <c r="AQ171" i="7"/>
  <c r="AO171" i="7"/>
  <c r="AL171" i="7"/>
  <c r="AH171" i="7"/>
  <c r="AN171" i="7" s="1"/>
  <c r="AG171" i="7"/>
  <c r="AE171" i="7"/>
  <c r="AC171" i="7"/>
  <c r="AB171" i="7"/>
  <c r="Y171" i="7"/>
  <c r="S171" i="7"/>
  <c r="V171" i="7" s="1"/>
  <c r="M171" i="7"/>
  <c r="L171" i="7"/>
  <c r="J171" i="7"/>
  <c r="F171" i="7"/>
  <c r="I171" i="7" s="1"/>
  <c r="E171" i="7"/>
  <c r="D171" i="7"/>
  <c r="AS170" i="7"/>
  <c r="AR170" i="7"/>
  <c r="AQ170" i="7"/>
  <c r="AO170" i="7"/>
  <c r="AL170" i="7"/>
  <c r="AG170" i="7"/>
  <c r="AH170" i="7" s="1"/>
  <c r="AN170" i="7" s="1"/>
  <c r="AE170" i="7"/>
  <c r="AC170" i="7"/>
  <c r="AB170" i="7"/>
  <c r="Y170" i="7"/>
  <c r="V170" i="7"/>
  <c r="S170" i="7"/>
  <c r="M170" i="7"/>
  <c r="L170" i="7"/>
  <c r="J170" i="7"/>
  <c r="F170" i="7"/>
  <c r="I170" i="7" s="1"/>
  <c r="E170" i="7"/>
  <c r="D170" i="7"/>
  <c r="AS169" i="7"/>
  <c r="AR169" i="7"/>
  <c r="AQ169" i="7"/>
  <c r="AO169" i="7"/>
  <c r="AL169" i="7"/>
  <c r="AH169" i="7"/>
  <c r="AN169" i="7" s="1"/>
  <c r="AG169" i="7"/>
  <c r="AE169" i="7"/>
  <c r="AC169" i="7"/>
  <c r="AB169" i="7"/>
  <c r="Y169" i="7"/>
  <c r="V169" i="7"/>
  <c r="S169" i="7"/>
  <c r="M169" i="7"/>
  <c r="L169" i="7"/>
  <c r="J169" i="7"/>
  <c r="F169" i="7"/>
  <c r="E169" i="7"/>
  <c r="D169" i="7"/>
  <c r="AS168" i="7"/>
  <c r="AR168" i="7"/>
  <c r="AQ168" i="7"/>
  <c r="AO168" i="7"/>
  <c r="AL168" i="7"/>
  <c r="AG168" i="7"/>
  <c r="AE168" i="7"/>
  <c r="AH168" i="7" s="1"/>
  <c r="AN168" i="7" s="1"/>
  <c r="AC168" i="7"/>
  <c r="AB168" i="7"/>
  <c r="Y168" i="7"/>
  <c r="S168" i="7"/>
  <c r="V168" i="7" s="1"/>
  <c r="M168" i="7"/>
  <c r="J168" i="7" s="1"/>
  <c r="L168" i="7"/>
  <c r="F168" i="7"/>
  <c r="E168" i="7"/>
  <c r="D168" i="7"/>
  <c r="AS167" i="7"/>
  <c r="AR167" i="7"/>
  <c r="AQ167" i="7"/>
  <c r="AO167" i="7"/>
  <c r="AL167" i="7"/>
  <c r="AG167" i="7"/>
  <c r="AE167" i="7"/>
  <c r="AH167" i="7" s="1"/>
  <c r="AN167" i="7" s="1"/>
  <c r="AC167" i="7"/>
  <c r="AB167" i="7"/>
  <c r="Y167" i="7"/>
  <c r="V167" i="7"/>
  <c r="S167" i="7"/>
  <c r="M167" i="7"/>
  <c r="J167" i="7" s="1"/>
  <c r="L167" i="7"/>
  <c r="F167" i="7"/>
  <c r="G167" i="7" s="1"/>
  <c r="N167" i="7" s="1"/>
  <c r="E167" i="7"/>
  <c r="D167" i="7"/>
  <c r="AS166" i="7"/>
  <c r="AR166" i="7"/>
  <c r="AQ166" i="7"/>
  <c r="AO166" i="7"/>
  <c r="AL166" i="7"/>
  <c r="AH166" i="7"/>
  <c r="AN166" i="7" s="1"/>
  <c r="AG166" i="7"/>
  <c r="AE166" i="7"/>
  <c r="AC166" i="7"/>
  <c r="AB166" i="7"/>
  <c r="Y166" i="7"/>
  <c r="V166" i="7"/>
  <c r="S166" i="7"/>
  <c r="M166" i="7"/>
  <c r="L166" i="7"/>
  <c r="J166" i="7"/>
  <c r="F166" i="7"/>
  <c r="I166" i="7" s="1"/>
  <c r="E166" i="7"/>
  <c r="D166" i="7"/>
  <c r="AS165" i="7"/>
  <c r="AR165" i="7"/>
  <c r="AQ165" i="7"/>
  <c r="AO165" i="7"/>
  <c r="AL165" i="7"/>
  <c r="AG165" i="7"/>
  <c r="AE165" i="7"/>
  <c r="AH165" i="7" s="1"/>
  <c r="AN165" i="7" s="1"/>
  <c r="AC165" i="7"/>
  <c r="AB165" i="7"/>
  <c r="Y165" i="7"/>
  <c r="V165" i="7"/>
  <c r="S165" i="7"/>
  <c r="M165" i="7"/>
  <c r="L165" i="7"/>
  <c r="J165" i="7"/>
  <c r="F165" i="7"/>
  <c r="G165" i="7" s="1"/>
  <c r="N165" i="7" s="1"/>
  <c r="E165" i="7"/>
  <c r="D165" i="7"/>
  <c r="AS164" i="7"/>
  <c r="AR164" i="7"/>
  <c r="AQ164" i="7"/>
  <c r="AO164" i="7"/>
  <c r="AN164" i="7"/>
  <c r="AL164" i="7"/>
  <c r="AH164" i="7"/>
  <c r="AG164" i="7"/>
  <c r="AE164" i="7"/>
  <c r="AC164" i="7"/>
  <c r="AB164" i="7"/>
  <c r="Y164" i="7"/>
  <c r="V164" i="7"/>
  <c r="S164" i="7"/>
  <c r="M164" i="7"/>
  <c r="L164" i="7"/>
  <c r="J164" i="7"/>
  <c r="F164" i="7"/>
  <c r="G164" i="7" s="1"/>
  <c r="N164" i="7" s="1"/>
  <c r="E164" i="7"/>
  <c r="D164" i="7"/>
  <c r="AS163" i="7"/>
  <c r="AR163" i="7"/>
  <c r="AQ163" i="7"/>
  <c r="AO163" i="7"/>
  <c r="AL163" i="7"/>
  <c r="AH163" i="7"/>
  <c r="AN163" i="7" s="1"/>
  <c r="AG163" i="7"/>
  <c r="AE163" i="7"/>
  <c r="AC163" i="7"/>
  <c r="AB163" i="7"/>
  <c r="Y163" i="7"/>
  <c r="V163" i="7"/>
  <c r="S163" i="7"/>
  <c r="M163" i="7"/>
  <c r="L163" i="7"/>
  <c r="J163" i="7"/>
  <c r="F163" i="7"/>
  <c r="I163" i="7" s="1"/>
  <c r="E163" i="7"/>
  <c r="D163" i="7"/>
  <c r="AS162" i="7"/>
  <c r="AR162" i="7"/>
  <c r="AQ162" i="7"/>
  <c r="AO162" i="7"/>
  <c r="AL162" i="7"/>
  <c r="AG162" i="7"/>
  <c r="AE162" i="7"/>
  <c r="AC162" i="7"/>
  <c r="AB162" i="7"/>
  <c r="Y162" i="7"/>
  <c r="V162" i="7"/>
  <c r="S162" i="7"/>
  <c r="M162" i="7"/>
  <c r="J162" i="7" s="1"/>
  <c r="L162" i="7"/>
  <c r="F162" i="7"/>
  <c r="I162" i="7" s="1"/>
  <c r="E162" i="7"/>
  <c r="D162" i="7"/>
  <c r="AS161" i="7"/>
  <c r="AR161" i="7"/>
  <c r="AQ161" i="7"/>
  <c r="AO161" i="7"/>
  <c r="AL161" i="7"/>
  <c r="AG161" i="7"/>
  <c r="AE161" i="7"/>
  <c r="AH161" i="7" s="1"/>
  <c r="AN161" i="7" s="1"/>
  <c r="AC161" i="7"/>
  <c r="AB161" i="7"/>
  <c r="Y161" i="7"/>
  <c r="S161" i="7"/>
  <c r="V161" i="7" s="1"/>
  <c r="M161" i="7"/>
  <c r="L161" i="7"/>
  <c r="J161" i="7"/>
  <c r="F161" i="7"/>
  <c r="I161" i="7" s="1"/>
  <c r="E161" i="7"/>
  <c r="D161" i="7"/>
  <c r="AS160" i="7"/>
  <c r="AR160" i="7"/>
  <c r="AQ160" i="7"/>
  <c r="AO160" i="7"/>
  <c r="AL160" i="7"/>
  <c r="AG160" i="7"/>
  <c r="AH160" i="7" s="1"/>
  <c r="AN160" i="7" s="1"/>
  <c r="AE160" i="7"/>
  <c r="AC160" i="7"/>
  <c r="AB160" i="7"/>
  <c r="Y160" i="7"/>
  <c r="V160" i="7"/>
  <c r="S160" i="7"/>
  <c r="M160" i="7"/>
  <c r="L160" i="7"/>
  <c r="J160" i="7"/>
  <c r="F160" i="7"/>
  <c r="G160" i="7" s="1"/>
  <c r="N160" i="7" s="1"/>
  <c r="E160" i="7"/>
  <c r="D160" i="7"/>
  <c r="AS159" i="7"/>
  <c r="AR159" i="7"/>
  <c r="AQ159" i="7"/>
  <c r="AO159" i="7"/>
  <c r="AL159" i="7"/>
  <c r="AH159" i="7"/>
  <c r="AN159" i="7" s="1"/>
  <c r="AG159" i="7"/>
  <c r="AE159" i="7"/>
  <c r="AC159" i="7"/>
  <c r="AB159" i="7"/>
  <c r="Y159" i="7"/>
  <c r="S159" i="7"/>
  <c r="V159" i="7" s="1"/>
  <c r="M159" i="7"/>
  <c r="J159" i="7" s="1"/>
  <c r="L159" i="7"/>
  <c r="F159" i="7"/>
  <c r="E159" i="7"/>
  <c r="D159" i="7"/>
  <c r="AS158" i="7"/>
  <c r="AR158" i="7"/>
  <c r="AQ158" i="7"/>
  <c r="AO158" i="7"/>
  <c r="AL158" i="7"/>
  <c r="AG158" i="7"/>
  <c r="AH158" i="7" s="1"/>
  <c r="AN158" i="7" s="1"/>
  <c r="AE158" i="7"/>
  <c r="AC158" i="7"/>
  <c r="AB158" i="7"/>
  <c r="Y158" i="7"/>
  <c r="V158" i="7"/>
  <c r="S158" i="7"/>
  <c r="M158" i="7"/>
  <c r="J158" i="7" s="1"/>
  <c r="L158" i="7"/>
  <c r="F158" i="7"/>
  <c r="G158" i="7" s="1"/>
  <c r="N158" i="7" s="1"/>
  <c r="E158" i="7"/>
  <c r="D158" i="7"/>
  <c r="AS157" i="7"/>
  <c r="AR157" i="7"/>
  <c r="AQ157" i="7"/>
  <c r="AO157" i="7"/>
  <c r="AL157" i="7"/>
  <c r="AH157" i="7"/>
  <c r="AN157" i="7" s="1"/>
  <c r="AG157" i="7"/>
  <c r="AE157" i="7"/>
  <c r="AC157" i="7"/>
  <c r="AB157" i="7"/>
  <c r="Y157" i="7"/>
  <c r="V157" i="7"/>
  <c r="S157" i="7"/>
  <c r="M157" i="7"/>
  <c r="L157" i="7"/>
  <c r="J157" i="7"/>
  <c r="F157" i="7"/>
  <c r="E157" i="7"/>
  <c r="D157" i="7"/>
  <c r="AS156" i="7"/>
  <c r="AR156" i="7"/>
  <c r="AQ156" i="7"/>
  <c r="AO156" i="7"/>
  <c r="AL156" i="7"/>
  <c r="AG156" i="7"/>
  <c r="AE156" i="7"/>
  <c r="AH156" i="7" s="1"/>
  <c r="AN156" i="7" s="1"/>
  <c r="AC156" i="7"/>
  <c r="AB156" i="7"/>
  <c r="Y156" i="7"/>
  <c r="S156" i="7"/>
  <c r="V156" i="7" s="1"/>
  <c r="M156" i="7"/>
  <c r="J156" i="7" s="1"/>
  <c r="L156" i="7"/>
  <c r="F156" i="7"/>
  <c r="E156" i="7"/>
  <c r="D156" i="7"/>
  <c r="AS155" i="7"/>
  <c r="AR155" i="7"/>
  <c r="AQ155" i="7"/>
  <c r="AO155" i="7"/>
  <c r="AL155" i="7"/>
  <c r="AG155" i="7"/>
  <c r="AE155" i="7"/>
  <c r="AC155" i="7"/>
  <c r="AB155" i="7"/>
  <c r="Y155" i="7"/>
  <c r="S155" i="7"/>
  <c r="V155" i="7" s="1"/>
  <c r="M155" i="7"/>
  <c r="J155" i="7" s="1"/>
  <c r="L155" i="7"/>
  <c r="F155" i="7"/>
  <c r="G155" i="7" s="1"/>
  <c r="N155" i="7" s="1"/>
  <c r="E155" i="7"/>
  <c r="D155" i="7"/>
  <c r="AS154" i="7"/>
  <c r="AR154" i="7"/>
  <c r="AQ154" i="7"/>
  <c r="AO154" i="7"/>
  <c r="AL154" i="7"/>
  <c r="AG154" i="7"/>
  <c r="AE154" i="7"/>
  <c r="AH154" i="7" s="1"/>
  <c r="AN154" i="7" s="1"/>
  <c r="AC154" i="7"/>
  <c r="AB154" i="7"/>
  <c r="Y154" i="7"/>
  <c r="V154" i="7"/>
  <c r="S154" i="7"/>
  <c r="M154" i="7"/>
  <c r="L154" i="7"/>
  <c r="J154" i="7"/>
  <c r="F154" i="7"/>
  <c r="E154" i="7"/>
  <c r="D154" i="7"/>
  <c r="AS153" i="7"/>
  <c r="AR153" i="7"/>
  <c r="AQ153" i="7"/>
  <c r="AO153" i="7"/>
  <c r="AL153" i="7"/>
  <c r="AG153" i="7"/>
  <c r="AE153" i="7"/>
  <c r="AC153" i="7"/>
  <c r="AB153" i="7"/>
  <c r="Y153" i="7"/>
  <c r="S153" i="7"/>
  <c r="V153" i="7" s="1"/>
  <c r="M153" i="7"/>
  <c r="L153" i="7"/>
  <c r="J153" i="7"/>
  <c r="F153" i="7"/>
  <c r="G153" i="7" s="1"/>
  <c r="N153" i="7" s="1"/>
  <c r="E153" i="7"/>
  <c r="D153" i="7"/>
  <c r="AS152" i="7"/>
  <c r="AR152" i="7"/>
  <c r="AQ152" i="7"/>
  <c r="AO152" i="7"/>
  <c r="AL152" i="7"/>
  <c r="AG152" i="7"/>
  <c r="AH152" i="7" s="1"/>
  <c r="AN152" i="7" s="1"/>
  <c r="AE152" i="7"/>
  <c r="AC152" i="7"/>
  <c r="AB152" i="7"/>
  <c r="Y152" i="7"/>
  <c r="S152" i="7"/>
  <c r="V152" i="7" s="1"/>
  <c r="M152" i="7"/>
  <c r="L152" i="7"/>
  <c r="J152" i="7"/>
  <c r="F152" i="7"/>
  <c r="G152" i="7" s="1"/>
  <c r="N152" i="7" s="1"/>
  <c r="E152" i="7"/>
  <c r="D152" i="7"/>
  <c r="AS151" i="7"/>
  <c r="AR151" i="7"/>
  <c r="AQ151" i="7"/>
  <c r="AO151" i="7"/>
  <c r="AL151" i="7"/>
  <c r="AH151" i="7"/>
  <c r="AN151" i="7" s="1"/>
  <c r="AG151" i="7"/>
  <c r="AE151" i="7"/>
  <c r="AC151" i="7"/>
  <c r="AB151" i="7"/>
  <c r="Y151" i="7"/>
  <c r="V151" i="7"/>
  <c r="S151" i="7"/>
  <c r="M151" i="7"/>
  <c r="L151" i="7"/>
  <c r="J151" i="7"/>
  <c r="F151" i="7"/>
  <c r="E151" i="7"/>
  <c r="D151" i="7"/>
  <c r="AS150" i="7"/>
  <c r="AR150" i="7"/>
  <c r="AQ150" i="7"/>
  <c r="AO150" i="7"/>
  <c r="AL150" i="7"/>
  <c r="AG150" i="7"/>
  <c r="AE150" i="7"/>
  <c r="AH150" i="7" s="1"/>
  <c r="AN150" i="7" s="1"/>
  <c r="AC150" i="7"/>
  <c r="AB150" i="7"/>
  <c r="Y150" i="7"/>
  <c r="V150" i="7"/>
  <c r="S150" i="7"/>
  <c r="M150" i="7"/>
  <c r="J150" i="7" s="1"/>
  <c r="L150" i="7"/>
  <c r="F150" i="7"/>
  <c r="I150" i="7" s="1"/>
  <c r="E150" i="7"/>
  <c r="D150" i="7"/>
  <c r="AS149" i="7"/>
  <c r="AR149" i="7"/>
  <c r="AQ149" i="7"/>
  <c r="AO149" i="7"/>
  <c r="AL149" i="7"/>
  <c r="AG149" i="7"/>
  <c r="AE149" i="7"/>
  <c r="AH149" i="7" s="1"/>
  <c r="AN149" i="7" s="1"/>
  <c r="AC149" i="7"/>
  <c r="AB149" i="7"/>
  <c r="Y149" i="7"/>
  <c r="S149" i="7"/>
  <c r="V149" i="7" s="1"/>
  <c r="M149" i="7"/>
  <c r="J149" i="7" s="1"/>
  <c r="L149" i="7"/>
  <c r="F149" i="7"/>
  <c r="I149" i="7" s="1"/>
  <c r="E149" i="7"/>
  <c r="D149" i="7"/>
  <c r="AS148" i="7"/>
  <c r="AR148" i="7"/>
  <c r="AQ148" i="7"/>
  <c r="AO148" i="7"/>
  <c r="AL148" i="7"/>
  <c r="AG148" i="7"/>
  <c r="AE148" i="7"/>
  <c r="AH148" i="7" s="1"/>
  <c r="AN148" i="7" s="1"/>
  <c r="AC148" i="7"/>
  <c r="AB148" i="7"/>
  <c r="Y148" i="7"/>
  <c r="V148" i="7"/>
  <c r="S148" i="7"/>
  <c r="M148" i="7"/>
  <c r="L148" i="7"/>
  <c r="J148" i="7"/>
  <c r="F148" i="7"/>
  <c r="I148" i="7" s="1"/>
  <c r="E148" i="7"/>
  <c r="D148" i="7"/>
  <c r="AS147" i="7"/>
  <c r="AR147" i="7"/>
  <c r="AQ147" i="7"/>
  <c r="AO147" i="7"/>
  <c r="AL147" i="7"/>
  <c r="AG147" i="7"/>
  <c r="AH147" i="7" s="1"/>
  <c r="AN147" i="7" s="1"/>
  <c r="AE147" i="7"/>
  <c r="AC147" i="7"/>
  <c r="AB147" i="7"/>
  <c r="Y147" i="7"/>
  <c r="S147" i="7"/>
  <c r="V147" i="7" s="1"/>
  <c r="M147" i="7"/>
  <c r="J147" i="7" s="1"/>
  <c r="L147" i="7"/>
  <c r="F147" i="7"/>
  <c r="I147" i="7" s="1"/>
  <c r="E147" i="7"/>
  <c r="D147" i="7"/>
  <c r="AS146" i="7"/>
  <c r="AR146" i="7"/>
  <c r="AQ146" i="7"/>
  <c r="AO146" i="7"/>
  <c r="AN146" i="7"/>
  <c r="AL146" i="7"/>
  <c r="AH146" i="7"/>
  <c r="AG146" i="7"/>
  <c r="AE146" i="7"/>
  <c r="AC146" i="7"/>
  <c r="AB146" i="7"/>
  <c r="Y146" i="7"/>
  <c r="V146" i="7"/>
  <c r="S146" i="7"/>
  <c r="M146" i="7"/>
  <c r="J146" i="7" s="1"/>
  <c r="L146" i="7"/>
  <c r="F146" i="7"/>
  <c r="I146" i="7" s="1"/>
  <c r="E146" i="7"/>
  <c r="D146" i="7"/>
  <c r="AS145" i="7"/>
  <c r="AR145" i="7"/>
  <c r="AQ145" i="7"/>
  <c r="AO145" i="7"/>
  <c r="AL145" i="7"/>
  <c r="AG145" i="7"/>
  <c r="AH145" i="7" s="1"/>
  <c r="AN145" i="7" s="1"/>
  <c r="AE145" i="7"/>
  <c r="AC145" i="7"/>
  <c r="AB145" i="7"/>
  <c r="Y145" i="7"/>
  <c r="V145" i="7"/>
  <c r="S145" i="7"/>
  <c r="M145" i="7"/>
  <c r="J145" i="7" s="1"/>
  <c r="L145" i="7"/>
  <c r="F145" i="7"/>
  <c r="G145" i="7" s="1"/>
  <c r="N145" i="7" s="1"/>
  <c r="E145" i="7"/>
  <c r="D145" i="7"/>
  <c r="AS144" i="7"/>
  <c r="AR144" i="7"/>
  <c r="AQ144" i="7"/>
  <c r="AO144" i="7"/>
  <c r="AL144" i="7"/>
  <c r="AG144" i="7"/>
  <c r="AE144" i="7"/>
  <c r="AH144" i="7" s="1"/>
  <c r="AN144" i="7" s="1"/>
  <c r="AC144" i="7"/>
  <c r="AB144" i="7"/>
  <c r="Y144" i="7"/>
  <c r="S144" i="7"/>
  <c r="V144" i="7" s="1"/>
  <c r="M144" i="7"/>
  <c r="J144" i="7" s="1"/>
  <c r="L144" i="7"/>
  <c r="F144" i="7"/>
  <c r="I144" i="7" s="1"/>
  <c r="E144" i="7"/>
  <c r="D144" i="7"/>
  <c r="AS143" i="7"/>
  <c r="AR143" i="7"/>
  <c r="AQ143" i="7"/>
  <c r="AO143" i="7"/>
  <c r="AL143" i="7"/>
  <c r="AG143" i="7"/>
  <c r="AE143" i="7"/>
  <c r="AC143" i="7"/>
  <c r="AB143" i="7"/>
  <c r="Y143" i="7"/>
  <c r="S143" i="7"/>
  <c r="V143" i="7" s="1"/>
  <c r="M143" i="7"/>
  <c r="J143" i="7" s="1"/>
  <c r="L143" i="7"/>
  <c r="F143" i="7"/>
  <c r="I143" i="7" s="1"/>
  <c r="E143" i="7"/>
  <c r="D143" i="7"/>
  <c r="AS142" i="7"/>
  <c r="AR142" i="7"/>
  <c r="AQ142" i="7"/>
  <c r="AO142" i="7"/>
  <c r="AL142" i="7"/>
  <c r="AH142" i="7"/>
  <c r="AN142" i="7" s="1"/>
  <c r="AG142" i="7"/>
  <c r="AE142" i="7"/>
  <c r="AC142" i="7"/>
  <c r="AB142" i="7"/>
  <c r="Y142" i="7"/>
  <c r="S142" i="7"/>
  <c r="V142" i="7" s="1"/>
  <c r="M142" i="7"/>
  <c r="L142" i="7"/>
  <c r="J142" i="7"/>
  <c r="F142" i="7"/>
  <c r="I142" i="7" s="1"/>
  <c r="E142" i="7"/>
  <c r="D142" i="7"/>
  <c r="AS141" i="7"/>
  <c r="AR141" i="7"/>
  <c r="AQ141" i="7"/>
  <c r="AO141" i="7"/>
  <c r="AL141" i="7"/>
  <c r="AH141" i="7"/>
  <c r="AN141" i="7" s="1"/>
  <c r="AG141" i="7"/>
  <c r="AE141" i="7"/>
  <c r="AC141" i="7"/>
  <c r="AB141" i="7"/>
  <c r="Y141" i="7"/>
  <c r="S141" i="7"/>
  <c r="V141" i="7" s="1"/>
  <c r="M141" i="7"/>
  <c r="L141" i="7"/>
  <c r="J141" i="7"/>
  <c r="F141" i="7"/>
  <c r="E141" i="7"/>
  <c r="D141" i="7"/>
  <c r="AS140" i="7"/>
  <c r="AR140" i="7"/>
  <c r="AQ140" i="7"/>
  <c r="AO140" i="7"/>
  <c r="AL140" i="7"/>
  <c r="AH140" i="7"/>
  <c r="AN140" i="7" s="1"/>
  <c r="AG140" i="7"/>
  <c r="AE140" i="7"/>
  <c r="AC140" i="7"/>
  <c r="AB140" i="7"/>
  <c r="Y140" i="7"/>
  <c r="S140" i="7"/>
  <c r="V140" i="7" s="1"/>
  <c r="M140" i="7"/>
  <c r="L140" i="7"/>
  <c r="J140" i="7"/>
  <c r="F140" i="7"/>
  <c r="G140" i="7" s="1"/>
  <c r="N140" i="7" s="1"/>
  <c r="E140" i="7"/>
  <c r="D140" i="7"/>
  <c r="AS139" i="7"/>
  <c r="AR139" i="7"/>
  <c r="AQ139" i="7"/>
  <c r="AO139" i="7"/>
  <c r="AN139" i="7"/>
  <c r="AL139" i="7"/>
  <c r="AH139" i="7"/>
  <c r="AG139" i="7"/>
  <c r="AE139" i="7"/>
  <c r="AC139" i="7"/>
  <c r="AB139" i="7"/>
  <c r="Y139" i="7"/>
  <c r="V139" i="7"/>
  <c r="S139" i="7"/>
  <c r="M139" i="7"/>
  <c r="J139" i="7" s="1"/>
  <c r="L139" i="7"/>
  <c r="F139" i="7"/>
  <c r="I139" i="7" s="1"/>
  <c r="E139" i="7"/>
  <c r="D139" i="7"/>
  <c r="AS138" i="7"/>
  <c r="AR138" i="7"/>
  <c r="AQ138" i="7"/>
  <c r="AO138" i="7"/>
  <c r="AL138" i="7"/>
  <c r="AG138" i="7"/>
  <c r="AE138" i="7"/>
  <c r="AH138" i="7" s="1"/>
  <c r="AN138" i="7" s="1"/>
  <c r="AC138" i="7"/>
  <c r="AB138" i="7"/>
  <c r="Y138" i="7"/>
  <c r="S138" i="7"/>
  <c r="V138" i="7" s="1"/>
  <c r="M138" i="7"/>
  <c r="J138" i="7" s="1"/>
  <c r="L138" i="7"/>
  <c r="F138" i="7"/>
  <c r="G138" i="7" s="1"/>
  <c r="N138" i="7" s="1"/>
  <c r="E138" i="7"/>
  <c r="D138" i="7"/>
  <c r="AS137" i="7"/>
  <c r="AR137" i="7"/>
  <c r="AQ137" i="7"/>
  <c r="AO137" i="7"/>
  <c r="AL137" i="7"/>
  <c r="AG137" i="7"/>
  <c r="AH137" i="7" s="1"/>
  <c r="AN137" i="7" s="1"/>
  <c r="AE137" i="7"/>
  <c r="AC137" i="7"/>
  <c r="AB137" i="7"/>
  <c r="Y137" i="7"/>
  <c r="V137" i="7"/>
  <c r="S137" i="7"/>
  <c r="M137" i="7"/>
  <c r="J137" i="7" s="1"/>
  <c r="L137" i="7"/>
  <c r="F137" i="7"/>
  <c r="I137" i="7" s="1"/>
  <c r="E137" i="7"/>
  <c r="D137" i="7"/>
  <c r="AS136" i="7"/>
  <c r="AR136" i="7"/>
  <c r="AQ136" i="7"/>
  <c r="AO136" i="7"/>
  <c r="AL136" i="7"/>
  <c r="AG136" i="7"/>
  <c r="AE136" i="7"/>
  <c r="AH136" i="7" s="1"/>
  <c r="AN136" i="7" s="1"/>
  <c r="AC136" i="7"/>
  <c r="AB136" i="7"/>
  <c r="Y136" i="7"/>
  <c r="S136" i="7"/>
  <c r="V136" i="7" s="1"/>
  <c r="M136" i="7"/>
  <c r="L136" i="7"/>
  <c r="J136" i="7"/>
  <c r="F136" i="7"/>
  <c r="I136" i="7" s="1"/>
  <c r="E136" i="7"/>
  <c r="D136" i="7"/>
  <c r="AS135" i="7"/>
  <c r="AR135" i="7"/>
  <c r="AQ135" i="7"/>
  <c r="AO135" i="7"/>
  <c r="AL135" i="7"/>
  <c r="AG135" i="7"/>
  <c r="AE135" i="7"/>
  <c r="AH135" i="7" s="1"/>
  <c r="AN135" i="7" s="1"/>
  <c r="AC135" i="7"/>
  <c r="AB135" i="7"/>
  <c r="Y135" i="7"/>
  <c r="V135" i="7"/>
  <c r="S135" i="7"/>
  <c r="M135" i="7"/>
  <c r="J135" i="7" s="1"/>
  <c r="L135" i="7"/>
  <c r="F135" i="7"/>
  <c r="G135" i="7" s="1"/>
  <c r="N135" i="7" s="1"/>
  <c r="E135" i="7"/>
  <c r="D135" i="7"/>
  <c r="AS134" i="7"/>
  <c r="AR134" i="7"/>
  <c r="AQ134" i="7"/>
  <c r="AO134" i="7"/>
  <c r="AL134" i="7"/>
  <c r="AG134" i="7"/>
  <c r="AH134" i="7" s="1"/>
  <c r="AN134" i="7" s="1"/>
  <c r="AE134" i="7"/>
  <c r="AC134" i="7"/>
  <c r="AB134" i="7"/>
  <c r="Y134" i="7"/>
  <c r="V134" i="7"/>
  <c r="S134" i="7"/>
  <c r="M134" i="7"/>
  <c r="L134" i="7"/>
  <c r="J134" i="7"/>
  <c r="F134" i="7"/>
  <c r="G134" i="7" s="1"/>
  <c r="N134" i="7" s="1"/>
  <c r="E134" i="7"/>
  <c r="D134" i="7"/>
  <c r="AS133" i="7"/>
  <c r="AR133" i="7"/>
  <c r="AQ133" i="7"/>
  <c r="AO133" i="7"/>
  <c r="AL133" i="7"/>
  <c r="AH133" i="7"/>
  <c r="AN133" i="7" s="1"/>
  <c r="AG133" i="7"/>
  <c r="AE133" i="7"/>
  <c r="AC133" i="7"/>
  <c r="AB133" i="7"/>
  <c r="Y133" i="7"/>
  <c r="V133" i="7"/>
  <c r="S133" i="7"/>
  <c r="M133" i="7"/>
  <c r="L133" i="7"/>
  <c r="J133" i="7"/>
  <c r="F133" i="7"/>
  <c r="I133" i="7" s="1"/>
  <c r="E133" i="7"/>
  <c r="D133" i="7"/>
  <c r="AS132" i="7"/>
  <c r="AR132" i="7"/>
  <c r="AQ132" i="7"/>
  <c r="AO132" i="7"/>
  <c r="AL132" i="7"/>
  <c r="AG132" i="7"/>
  <c r="AE132" i="7"/>
  <c r="AH132" i="7" s="1"/>
  <c r="AN132" i="7" s="1"/>
  <c r="AC132" i="7"/>
  <c r="AB132" i="7"/>
  <c r="Y132" i="7"/>
  <c r="S132" i="7"/>
  <c r="V132" i="7" s="1"/>
  <c r="M132" i="7"/>
  <c r="J132" i="7" s="1"/>
  <c r="L132" i="7"/>
  <c r="F132" i="7"/>
  <c r="I132" i="7" s="1"/>
  <c r="E132" i="7"/>
  <c r="D132" i="7"/>
  <c r="AS131" i="7"/>
  <c r="AR131" i="7"/>
  <c r="AQ131" i="7"/>
  <c r="AO131" i="7"/>
  <c r="AL131" i="7"/>
  <c r="AG131" i="7"/>
  <c r="AE131" i="7"/>
  <c r="AH131" i="7" s="1"/>
  <c r="AN131" i="7" s="1"/>
  <c r="AC131" i="7"/>
  <c r="AB131" i="7"/>
  <c r="Y131" i="7"/>
  <c r="S131" i="7"/>
  <c r="V131" i="7" s="1"/>
  <c r="M131" i="7"/>
  <c r="J131" i="7" s="1"/>
  <c r="L131" i="7"/>
  <c r="F131" i="7"/>
  <c r="I131" i="7" s="1"/>
  <c r="E131" i="7"/>
  <c r="D131" i="7"/>
  <c r="AS130" i="7"/>
  <c r="AR130" i="7"/>
  <c r="AQ130" i="7"/>
  <c r="AO130" i="7"/>
  <c r="AL130" i="7"/>
  <c r="AG130" i="7"/>
  <c r="AE130" i="7"/>
  <c r="AH130" i="7" s="1"/>
  <c r="AN130" i="7" s="1"/>
  <c r="AC130" i="7"/>
  <c r="AB130" i="7"/>
  <c r="Y130" i="7"/>
  <c r="V130" i="7"/>
  <c r="S130" i="7"/>
  <c r="M130" i="7"/>
  <c r="L130" i="7"/>
  <c r="J130" i="7"/>
  <c r="F130" i="7"/>
  <c r="E130" i="7"/>
  <c r="D130" i="7"/>
  <c r="AS129" i="7"/>
  <c r="AR129" i="7"/>
  <c r="AQ129" i="7"/>
  <c r="AO129" i="7"/>
  <c r="AL129" i="7"/>
  <c r="AH129" i="7"/>
  <c r="AN129" i="7" s="1"/>
  <c r="AG129" i="7"/>
  <c r="AE129" i="7"/>
  <c r="AC129" i="7"/>
  <c r="AB129" i="7"/>
  <c r="Y129" i="7"/>
  <c r="S129" i="7"/>
  <c r="V129" i="7" s="1"/>
  <c r="M129" i="7"/>
  <c r="L129" i="7"/>
  <c r="J129" i="7"/>
  <c r="F129" i="7"/>
  <c r="G129" i="7" s="1"/>
  <c r="N129" i="7" s="1"/>
  <c r="E129" i="7"/>
  <c r="D129" i="7"/>
  <c r="AS128" i="7"/>
  <c r="AR128" i="7"/>
  <c r="AQ128" i="7"/>
  <c r="AO128" i="7"/>
  <c r="AL128" i="7"/>
  <c r="AH128" i="7"/>
  <c r="AN128" i="7" s="1"/>
  <c r="AG128" i="7"/>
  <c r="AE128" i="7"/>
  <c r="AC128" i="7"/>
  <c r="AB128" i="7"/>
  <c r="Y128" i="7"/>
  <c r="S128" i="7"/>
  <c r="V128" i="7" s="1"/>
  <c r="M128" i="7"/>
  <c r="L128" i="7"/>
  <c r="J128" i="7"/>
  <c r="F128" i="7"/>
  <c r="G128" i="7" s="1"/>
  <c r="N128" i="7" s="1"/>
  <c r="E128" i="7"/>
  <c r="D128" i="7"/>
  <c r="AS127" i="7"/>
  <c r="AR127" i="7"/>
  <c r="AQ127" i="7"/>
  <c r="AO127" i="7"/>
  <c r="AN127" i="7"/>
  <c r="AL127" i="7"/>
  <c r="AH127" i="7"/>
  <c r="AG127" i="7"/>
  <c r="AE127" i="7"/>
  <c r="AC127" i="7"/>
  <c r="AB127" i="7"/>
  <c r="Y127" i="7"/>
  <c r="V127" i="7"/>
  <c r="S127" i="7"/>
  <c r="M127" i="7"/>
  <c r="J127" i="7" s="1"/>
  <c r="L127" i="7"/>
  <c r="F127" i="7"/>
  <c r="I127" i="7" s="1"/>
  <c r="E127" i="7"/>
  <c r="D127" i="7"/>
  <c r="AS126" i="7"/>
  <c r="AR126" i="7"/>
  <c r="AQ126" i="7"/>
  <c r="AO126" i="7"/>
  <c r="AL126" i="7"/>
  <c r="AG126" i="7"/>
  <c r="AE126" i="7"/>
  <c r="AH126" i="7" s="1"/>
  <c r="AN126" i="7" s="1"/>
  <c r="AC126" i="7"/>
  <c r="AB126" i="7"/>
  <c r="Y126" i="7"/>
  <c r="S126" i="7"/>
  <c r="V126" i="7" s="1"/>
  <c r="M126" i="7"/>
  <c r="J126" i="7" s="1"/>
  <c r="L126" i="7"/>
  <c r="F126" i="7"/>
  <c r="I126" i="7" s="1"/>
  <c r="E126" i="7"/>
  <c r="D126" i="7"/>
  <c r="AS125" i="7"/>
  <c r="AR125" i="7"/>
  <c r="AQ125" i="7"/>
  <c r="AO125" i="7"/>
  <c r="AL125" i="7"/>
  <c r="AG125" i="7"/>
  <c r="AH125" i="7" s="1"/>
  <c r="AN125" i="7" s="1"/>
  <c r="AE125" i="7"/>
  <c r="AC125" i="7"/>
  <c r="AB125" i="7"/>
  <c r="Y125" i="7"/>
  <c r="V125" i="7"/>
  <c r="S125" i="7"/>
  <c r="M125" i="7"/>
  <c r="J125" i="7" s="1"/>
  <c r="L125" i="7"/>
  <c r="F125" i="7"/>
  <c r="I125" i="7" s="1"/>
  <c r="E125" i="7"/>
  <c r="D125" i="7"/>
  <c r="AS124" i="7"/>
  <c r="AR124" i="7"/>
  <c r="AQ124" i="7"/>
  <c r="AO124" i="7"/>
  <c r="AL124" i="7"/>
  <c r="AG124" i="7"/>
  <c r="AE124" i="7"/>
  <c r="AH124" i="7" s="1"/>
  <c r="AN124" i="7" s="1"/>
  <c r="AC124" i="7"/>
  <c r="AB124" i="7"/>
  <c r="Y124" i="7"/>
  <c r="S124" i="7"/>
  <c r="V124" i="7" s="1"/>
  <c r="M124" i="7"/>
  <c r="L124" i="7"/>
  <c r="J124" i="7"/>
  <c r="F124" i="7"/>
  <c r="I124" i="7" s="1"/>
  <c r="E124" i="7"/>
  <c r="D124" i="7"/>
  <c r="AS123" i="7"/>
  <c r="AR123" i="7"/>
  <c r="AQ123" i="7"/>
  <c r="AO123" i="7"/>
  <c r="AL123" i="7"/>
  <c r="AG123" i="7"/>
  <c r="AE123" i="7"/>
  <c r="AH123" i="7" s="1"/>
  <c r="AN123" i="7" s="1"/>
  <c r="AC123" i="7"/>
  <c r="AB123" i="7"/>
  <c r="Y123" i="7"/>
  <c r="V123" i="7"/>
  <c r="S123" i="7"/>
  <c r="M123" i="7"/>
  <c r="J123" i="7" s="1"/>
  <c r="L123" i="7"/>
  <c r="F123" i="7"/>
  <c r="I123" i="7" s="1"/>
  <c r="E123" i="7"/>
  <c r="D123" i="7"/>
  <c r="AS122" i="7"/>
  <c r="AR122" i="7"/>
  <c r="AQ122" i="7"/>
  <c r="AO122" i="7"/>
  <c r="AL122" i="7"/>
  <c r="AG122" i="7"/>
  <c r="AH122" i="7" s="1"/>
  <c r="AN122" i="7" s="1"/>
  <c r="AE122" i="7"/>
  <c r="AC122" i="7"/>
  <c r="AB122" i="7"/>
  <c r="Y122" i="7"/>
  <c r="V122" i="7"/>
  <c r="S122" i="7"/>
  <c r="M122" i="7"/>
  <c r="L122" i="7"/>
  <c r="J122" i="7"/>
  <c r="F122" i="7"/>
  <c r="E122" i="7"/>
  <c r="D122" i="7"/>
  <c r="AS121" i="7"/>
  <c r="AR121" i="7"/>
  <c r="AQ121" i="7"/>
  <c r="AO121" i="7"/>
  <c r="AL121" i="7"/>
  <c r="AH121" i="7"/>
  <c r="AN121" i="7" s="1"/>
  <c r="AG121" i="7"/>
  <c r="AE121" i="7"/>
  <c r="AC121" i="7"/>
  <c r="AB121" i="7"/>
  <c r="Y121" i="7"/>
  <c r="V121" i="7"/>
  <c r="S121" i="7"/>
  <c r="M121" i="7"/>
  <c r="L121" i="7"/>
  <c r="J121" i="7"/>
  <c r="F121" i="7"/>
  <c r="I121" i="7" s="1"/>
  <c r="E121" i="7"/>
  <c r="D121" i="7"/>
  <c r="AS120" i="7"/>
  <c r="AR120" i="7"/>
  <c r="AQ120" i="7"/>
  <c r="AO120" i="7"/>
  <c r="AL120" i="7"/>
  <c r="AG120" i="7"/>
  <c r="AE120" i="7"/>
  <c r="AH120" i="7" s="1"/>
  <c r="AN120" i="7" s="1"/>
  <c r="AC120" i="7"/>
  <c r="AB120" i="7"/>
  <c r="Y120" i="7"/>
  <c r="S120" i="7"/>
  <c r="V120" i="7" s="1"/>
  <c r="M120" i="7"/>
  <c r="J120" i="7" s="1"/>
  <c r="L120" i="7"/>
  <c r="F120" i="7"/>
  <c r="I120" i="7" s="1"/>
  <c r="E120" i="7"/>
  <c r="D120" i="7"/>
  <c r="AS119" i="7"/>
  <c r="AR119" i="7"/>
  <c r="AQ119" i="7"/>
  <c r="AO119" i="7"/>
  <c r="AL119" i="7"/>
  <c r="AG119" i="7"/>
  <c r="AE119" i="7"/>
  <c r="AH119" i="7" s="1"/>
  <c r="AN119" i="7" s="1"/>
  <c r="AC119" i="7"/>
  <c r="AB119" i="7"/>
  <c r="Y119" i="7"/>
  <c r="S119" i="7"/>
  <c r="V119" i="7" s="1"/>
  <c r="M119" i="7"/>
  <c r="J119" i="7" s="1"/>
  <c r="L119" i="7"/>
  <c r="F119" i="7"/>
  <c r="I119" i="7" s="1"/>
  <c r="E119" i="7"/>
  <c r="D119" i="7"/>
  <c r="AS118" i="7"/>
  <c r="AR118" i="7"/>
  <c r="AQ118" i="7"/>
  <c r="AO118" i="7"/>
  <c r="AL118" i="7"/>
  <c r="AG118" i="7"/>
  <c r="AE118" i="7"/>
  <c r="AH118" i="7" s="1"/>
  <c r="AN118" i="7" s="1"/>
  <c r="AC118" i="7"/>
  <c r="AB118" i="7"/>
  <c r="Y118" i="7"/>
  <c r="V118" i="7"/>
  <c r="S118" i="7"/>
  <c r="M118" i="7"/>
  <c r="L118" i="7"/>
  <c r="J118" i="7"/>
  <c r="F118" i="7"/>
  <c r="I118" i="7" s="1"/>
  <c r="E118" i="7"/>
  <c r="D118" i="7"/>
  <c r="AS117" i="7"/>
  <c r="AR117" i="7"/>
  <c r="AQ117" i="7"/>
  <c r="AO117" i="7"/>
  <c r="AL117" i="7"/>
  <c r="AH117" i="7"/>
  <c r="AN117" i="7" s="1"/>
  <c r="AG117" i="7"/>
  <c r="AE117" i="7"/>
  <c r="AC117" i="7"/>
  <c r="AB117" i="7"/>
  <c r="Y117" i="7"/>
  <c r="S117" i="7"/>
  <c r="V117" i="7" s="1"/>
  <c r="M117" i="7"/>
  <c r="L117" i="7"/>
  <c r="J117" i="7"/>
  <c r="F117" i="7"/>
  <c r="G117" i="7" s="1"/>
  <c r="N117" i="7" s="1"/>
  <c r="E117" i="7"/>
  <c r="D117" i="7"/>
  <c r="AS116" i="7"/>
  <c r="AR116" i="7"/>
  <c r="AQ116" i="7"/>
  <c r="AO116" i="7"/>
  <c r="AL116" i="7"/>
  <c r="AH116" i="7"/>
  <c r="AN116" i="7" s="1"/>
  <c r="AG116" i="7"/>
  <c r="AE116" i="7"/>
  <c r="AC116" i="7"/>
  <c r="AB116" i="7"/>
  <c r="Y116" i="7"/>
  <c r="S116" i="7"/>
  <c r="V116" i="7" s="1"/>
  <c r="M116" i="7"/>
  <c r="L116" i="7"/>
  <c r="J116" i="7"/>
  <c r="F116" i="7"/>
  <c r="E116" i="7"/>
  <c r="D116" i="7"/>
  <c r="AS115" i="7"/>
  <c r="AR115" i="7"/>
  <c r="AQ115" i="7"/>
  <c r="AO115" i="7"/>
  <c r="AN115" i="7"/>
  <c r="AL115" i="7"/>
  <c r="AH115" i="7"/>
  <c r="AG115" i="7"/>
  <c r="AE115" i="7"/>
  <c r="AC115" i="7"/>
  <c r="AB115" i="7"/>
  <c r="Y115" i="7"/>
  <c r="V115" i="7"/>
  <c r="S115" i="7"/>
  <c r="M115" i="7"/>
  <c r="J115" i="7" s="1"/>
  <c r="L115" i="7"/>
  <c r="F115" i="7"/>
  <c r="I115" i="7" s="1"/>
  <c r="E115" i="7"/>
  <c r="D115" i="7"/>
  <c r="AS114" i="7"/>
  <c r="AR114" i="7"/>
  <c r="AQ114" i="7"/>
  <c r="AO114" i="7"/>
  <c r="AL114" i="7"/>
  <c r="AG114" i="7"/>
  <c r="AE114" i="7"/>
  <c r="AH114" i="7" s="1"/>
  <c r="AN114" i="7" s="1"/>
  <c r="AC114" i="7"/>
  <c r="AB114" i="7"/>
  <c r="Y114" i="7"/>
  <c r="S114" i="7"/>
  <c r="V114" i="7" s="1"/>
  <c r="M114" i="7"/>
  <c r="J114" i="7" s="1"/>
  <c r="L114" i="7"/>
  <c r="F114" i="7"/>
  <c r="E114" i="7"/>
  <c r="D114" i="7"/>
  <c r="AS113" i="7"/>
  <c r="AR113" i="7"/>
  <c r="AQ113" i="7"/>
  <c r="AO113" i="7"/>
  <c r="AL113" i="7"/>
  <c r="AG113" i="7"/>
  <c r="AH113" i="7" s="1"/>
  <c r="AN113" i="7" s="1"/>
  <c r="AE113" i="7"/>
  <c r="AC113" i="7"/>
  <c r="AB113" i="7"/>
  <c r="Y113" i="7"/>
  <c r="V113" i="7"/>
  <c r="S113" i="7"/>
  <c r="M113" i="7"/>
  <c r="J113" i="7" s="1"/>
  <c r="L113" i="7"/>
  <c r="F113" i="7"/>
  <c r="I113" i="7" s="1"/>
  <c r="E113" i="7"/>
  <c r="D113" i="7"/>
  <c r="AS112" i="7"/>
  <c r="AR112" i="7"/>
  <c r="AQ112" i="7"/>
  <c r="AO112" i="7"/>
  <c r="AL112" i="7"/>
  <c r="AG112" i="7"/>
  <c r="AE112" i="7"/>
  <c r="AH112" i="7" s="1"/>
  <c r="AN112" i="7" s="1"/>
  <c r="AC112" i="7"/>
  <c r="AB112" i="7"/>
  <c r="Y112" i="7"/>
  <c r="S112" i="7"/>
  <c r="V112" i="7" s="1"/>
  <c r="M112" i="7"/>
  <c r="L112" i="7"/>
  <c r="J112" i="7"/>
  <c r="F112" i="7"/>
  <c r="I112" i="7" s="1"/>
  <c r="E112" i="7"/>
  <c r="D112" i="7"/>
  <c r="AS111" i="7"/>
  <c r="AR111" i="7"/>
  <c r="AQ111" i="7"/>
  <c r="AO111" i="7"/>
  <c r="AL111" i="7"/>
  <c r="AG111" i="7"/>
  <c r="AE111" i="7"/>
  <c r="AH111" i="7" s="1"/>
  <c r="AN111" i="7" s="1"/>
  <c r="AC111" i="7"/>
  <c r="AB111" i="7"/>
  <c r="Y111" i="7"/>
  <c r="V111" i="7"/>
  <c r="S111" i="7"/>
  <c r="M111" i="7"/>
  <c r="J111" i="7" s="1"/>
  <c r="L111" i="7"/>
  <c r="F111" i="7"/>
  <c r="I111" i="7" s="1"/>
  <c r="E111" i="7"/>
  <c r="D111" i="7"/>
  <c r="AS110" i="7"/>
  <c r="AR110" i="7"/>
  <c r="AQ110" i="7"/>
  <c r="AO110" i="7"/>
  <c r="AL110" i="7"/>
  <c r="AG110" i="7"/>
  <c r="AH110" i="7" s="1"/>
  <c r="AN110" i="7" s="1"/>
  <c r="AE110" i="7"/>
  <c r="AC110" i="7"/>
  <c r="AB110" i="7"/>
  <c r="Y110" i="7"/>
  <c r="V110" i="7"/>
  <c r="S110" i="7"/>
  <c r="M110" i="7"/>
  <c r="L110" i="7"/>
  <c r="J110" i="7"/>
  <c r="F110" i="7"/>
  <c r="G110" i="7" s="1"/>
  <c r="N110" i="7" s="1"/>
  <c r="E110" i="7"/>
  <c r="D110" i="7"/>
  <c r="AS109" i="7"/>
  <c r="AR109" i="7"/>
  <c r="AQ109" i="7"/>
  <c r="AO109" i="7"/>
  <c r="AL109" i="7"/>
  <c r="AH109" i="7"/>
  <c r="AN109" i="7" s="1"/>
  <c r="AG109" i="7"/>
  <c r="AE109" i="7"/>
  <c r="AC109" i="7"/>
  <c r="AB109" i="7"/>
  <c r="Y109" i="7"/>
  <c r="V109" i="7"/>
  <c r="S109" i="7"/>
  <c r="M109" i="7"/>
  <c r="L109" i="7"/>
  <c r="J109" i="7"/>
  <c r="F109" i="7"/>
  <c r="I109" i="7" s="1"/>
  <c r="E109" i="7"/>
  <c r="D109" i="7"/>
  <c r="AS108" i="7"/>
  <c r="AR108" i="7"/>
  <c r="AQ108" i="7"/>
  <c r="AO108" i="7"/>
  <c r="AL108" i="7"/>
  <c r="AG108" i="7"/>
  <c r="AE108" i="7"/>
  <c r="AH108" i="7" s="1"/>
  <c r="AN108" i="7" s="1"/>
  <c r="AC108" i="7"/>
  <c r="AB108" i="7"/>
  <c r="Y108" i="7"/>
  <c r="S108" i="7"/>
  <c r="V108" i="7" s="1"/>
  <c r="M108" i="7"/>
  <c r="J108" i="7" s="1"/>
  <c r="L108" i="7"/>
  <c r="F108" i="7"/>
  <c r="I108" i="7" s="1"/>
  <c r="E108" i="7"/>
  <c r="D108" i="7"/>
  <c r="AS107" i="7"/>
  <c r="AR107" i="7"/>
  <c r="AQ107" i="7"/>
  <c r="AO107" i="7"/>
  <c r="AL107" i="7"/>
  <c r="AG107" i="7"/>
  <c r="AE107" i="7"/>
  <c r="AH107" i="7" s="1"/>
  <c r="AN107" i="7" s="1"/>
  <c r="AC107" i="7"/>
  <c r="AB107" i="7"/>
  <c r="Y107" i="7"/>
  <c r="S107" i="7"/>
  <c r="V107" i="7" s="1"/>
  <c r="M107" i="7"/>
  <c r="J107" i="7" s="1"/>
  <c r="L107" i="7"/>
  <c r="F107" i="7"/>
  <c r="I107" i="7" s="1"/>
  <c r="E107" i="7"/>
  <c r="D107" i="7"/>
  <c r="AS106" i="7"/>
  <c r="AR106" i="7"/>
  <c r="AQ106" i="7"/>
  <c r="AO106" i="7"/>
  <c r="AL106" i="7"/>
  <c r="AG106" i="7"/>
  <c r="AE106" i="7"/>
  <c r="AH106" i="7" s="1"/>
  <c r="AN106" i="7" s="1"/>
  <c r="AC106" i="7"/>
  <c r="AB106" i="7"/>
  <c r="Y106" i="7"/>
  <c r="V106" i="7"/>
  <c r="S106" i="7"/>
  <c r="M106" i="7"/>
  <c r="L106" i="7"/>
  <c r="J106" i="7"/>
  <c r="F106" i="7"/>
  <c r="I106" i="7" s="1"/>
  <c r="E106" i="7"/>
  <c r="D106" i="7"/>
  <c r="AS105" i="7"/>
  <c r="AR105" i="7"/>
  <c r="AQ105" i="7"/>
  <c r="AO105" i="7"/>
  <c r="AL105" i="7"/>
  <c r="AH105" i="7"/>
  <c r="AN105" i="7" s="1"/>
  <c r="AG105" i="7"/>
  <c r="AE105" i="7"/>
  <c r="AC105" i="7"/>
  <c r="AB105" i="7"/>
  <c r="Y105" i="7"/>
  <c r="S105" i="7"/>
  <c r="V105" i="7" s="1"/>
  <c r="M105" i="7"/>
  <c r="L105" i="7"/>
  <c r="J105" i="7"/>
  <c r="F105" i="7"/>
  <c r="E105" i="7"/>
  <c r="D105" i="7"/>
  <c r="AS104" i="7"/>
  <c r="AR104" i="7"/>
  <c r="AQ104" i="7"/>
  <c r="AO104" i="7"/>
  <c r="AL104" i="7"/>
  <c r="AH104" i="7"/>
  <c r="AN104" i="7" s="1"/>
  <c r="AG104" i="7"/>
  <c r="AE104" i="7"/>
  <c r="AC104" i="7"/>
  <c r="AB104" i="7"/>
  <c r="Y104" i="7"/>
  <c r="S104" i="7"/>
  <c r="V104" i="7" s="1"/>
  <c r="M104" i="7"/>
  <c r="L104" i="7"/>
  <c r="J104" i="7"/>
  <c r="F104" i="7"/>
  <c r="E104" i="7"/>
  <c r="D104" i="7"/>
  <c r="AS103" i="7"/>
  <c r="AR103" i="7"/>
  <c r="AQ103" i="7"/>
  <c r="AO103" i="7"/>
  <c r="AN103" i="7"/>
  <c r="AL103" i="7"/>
  <c r="AH103" i="7"/>
  <c r="AG103" i="7"/>
  <c r="AE103" i="7"/>
  <c r="AC103" i="7"/>
  <c r="AB103" i="7"/>
  <c r="Y103" i="7"/>
  <c r="V103" i="7"/>
  <c r="S103" i="7"/>
  <c r="M103" i="7"/>
  <c r="J103" i="7" s="1"/>
  <c r="L103" i="7"/>
  <c r="F103" i="7"/>
  <c r="I103" i="7" s="1"/>
  <c r="E103" i="7"/>
  <c r="D103" i="7"/>
  <c r="AS102" i="7"/>
  <c r="AR102" i="7"/>
  <c r="AQ102" i="7"/>
  <c r="AO102" i="7"/>
  <c r="AL102" i="7"/>
  <c r="AG102" i="7"/>
  <c r="AE102" i="7"/>
  <c r="AH102" i="7" s="1"/>
  <c r="AN102" i="7" s="1"/>
  <c r="AC102" i="7"/>
  <c r="AB102" i="7"/>
  <c r="Y102" i="7"/>
  <c r="S102" i="7"/>
  <c r="V102" i="7" s="1"/>
  <c r="M102" i="7"/>
  <c r="J102" i="7" s="1"/>
  <c r="L102" i="7"/>
  <c r="F102" i="7"/>
  <c r="G102" i="7" s="1"/>
  <c r="N102" i="7" s="1"/>
  <c r="E102" i="7"/>
  <c r="D102" i="7"/>
  <c r="AS101" i="7"/>
  <c r="AR101" i="7"/>
  <c r="AQ101" i="7"/>
  <c r="AO101" i="7"/>
  <c r="AL101" i="7"/>
  <c r="AG101" i="7"/>
  <c r="AH101" i="7" s="1"/>
  <c r="AN101" i="7" s="1"/>
  <c r="AE101" i="7"/>
  <c r="AC101" i="7"/>
  <c r="AB101" i="7"/>
  <c r="Y101" i="7"/>
  <c r="V101" i="7"/>
  <c r="S101" i="7"/>
  <c r="M101" i="7"/>
  <c r="J101" i="7" s="1"/>
  <c r="L101" i="7"/>
  <c r="F101" i="7"/>
  <c r="I101" i="7" s="1"/>
  <c r="E101" i="7"/>
  <c r="D101" i="7"/>
  <c r="AS100" i="7"/>
  <c r="AR100" i="7"/>
  <c r="AQ100" i="7"/>
  <c r="AO100" i="7"/>
  <c r="AL100" i="7"/>
  <c r="AG100" i="7"/>
  <c r="AE100" i="7"/>
  <c r="AH100" i="7" s="1"/>
  <c r="AN100" i="7" s="1"/>
  <c r="AC100" i="7"/>
  <c r="AB100" i="7"/>
  <c r="Y100" i="7"/>
  <c r="S100" i="7"/>
  <c r="V100" i="7" s="1"/>
  <c r="M100" i="7"/>
  <c r="L100" i="7"/>
  <c r="J100" i="7"/>
  <c r="F100" i="7"/>
  <c r="E100" i="7"/>
  <c r="D100" i="7"/>
  <c r="AS99" i="7"/>
  <c r="AR99" i="7"/>
  <c r="AQ99" i="7"/>
  <c r="AO99" i="7"/>
  <c r="AL99" i="7"/>
  <c r="AG99" i="7"/>
  <c r="AE99" i="7"/>
  <c r="AH99" i="7" s="1"/>
  <c r="AN99" i="7" s="1"/>
  <c r="AC99" i="7"/>
  <c r="AB99" i="7"/>
  <c r="Y99" i="7"/>
  <c r="V99" i="7"/>
  <c r="S99" i="7"/>
  <c r="M99" i="7"/>
  <c r="J99" i="7" s="1"/>
  <c r="L99" i="7"/>
  <c r="F99" i="7"/>
  <c r="I99" i="7" s="1"/>
  <c r="E99" i="7"/>
  <c r="D99" i="7"/>
  <c r="AS98" i="7"/>
  <c r="AR98" i="7"/>
  <c r="AQ98" i="7"/>
  <c r="AO98" i="7"/>
  <c r="AL98" i="7"/>
  <c r="AG98" i="7"/>
  <c r="AH98" i="7" s="1"/>
  <c r="AN98" i="7" s="1"/>
  <c r="AE98" i="7"/>
  <c r="AC98" i="7"/>
  <c r="AB98" i="7"/>
  <c r="Y98" i="7"/>
  <c r="V98" i="7"/>
  <c r="S98" i="7"/>
  <c r="M98" i="7"/>
  <c r="L98" i="7"/>
  <c r="J98" i="7"/>
  <c r="F98" i="7"/>
  <c r="E98" i="7"/>
  <c r="D98" i="7"/>
  <c r="AS97" i="7"/>
  <c r="AR97" i="7"/>
  <c r="AQ97" i="7"/>
  <c r="AO97" i="7"/>
  <c r="AL97" i="7"/>
  <c r="AH97" i="7"/>
  <c r="AN97" i="7" s="1"/>
  <c r="AG97" i="7"/>
  <c r="AE97" i="7"/>
  <c r="AC97" i="7"/>
  <c r="AB97" i="7"/>
  <c r="Y97" i="7"/>
  <c r="V97" i="7"/>
  <c r="S97" i="7"/>
  <c r="M97" i="7"/>
  <c r="L97" i="7"/>
  <c r="J97" i="7"/>
  <c r="F97" i="7"/>
  <c r="E97" i="7"/>
  <c r="D97" i="7"/>
  <c r="AS96" i="7"/>
  <c r="AR96" i="7"/>
  <c r="AQ96" i="7"/>
  <c r="AO96" i="7"/>
  <c r="AL96" i="7"/>
  <c r="AG96" i="7"/>
  <c r="AE96" i="7"/>
  <c r="AH96" i="7" s="1"/>
  <c r="AN96" i="7" s="1"/>
  <c r="AC96" i="7"/>
  <c r="AB96" i="7"/>
  <c r="Y96" i="7"/>
  <c r="S96" i="7"/>
  <c r="V96" i="7" s="1"/>
  <c r="M96" i="7"/>
  <c r="J96" i="7" s="1"/>
  <c r="L96" i="7"/>
  <c r="F96" i="7"/>
  <c r="E96" i="7"/>
  <c r="D96" i="7"/>
  <c r="AS95" i="7"/>
  <c r="AR95" i="7"/>
  <c r="AQ95" i="7"/>
  <c r="AO95" i="7"/>
  <c r="AN95" i="7"/>
  <c r="AL95" i="7"/>
  <c r="AG95" i="7"/>
  <c r="AE95" i="7"/>
  <c r="AH95" i="7" s="1"/>
  <c r="AC95" i="7"/>
  <c r="AB95" i="7"/>
  <c r="Y95" i="7"/>
  <c r="S95" i="7"/>
  <c r="V95" i="7" s="1"/>
  <c r="M95" i="7"/>
  <c r="J95" i="7" s="1"/>
  <c r="L95" i="7"/>
  <c r="F95" i="7"/>
  <c r="I95" i="7" s="1"/>
  <c r="E95" i="7"/>
  <c r="D95" i="7"/>
  <c r="AS94" i="7"/>
  <c r="AR94" i="7"/>
  <c r="AQ94" i="7"/>
  <c r="AO94" i="7"/>
  <c r="AL94" i="7"/>
  <c r="AG94" i="7"/>
  <c r="AE94" i="7"/>
  <c r="AC94" i="7"/>
  <c r="AB94" i="7"/>
  <c r="Y94" i="7"/>
  <c r="V94" i="7"/>
  <c r="S94" i="7"/>
  <c r="M94" i="7"/>
  <c r="L94" i="7"/>
  <c r="J94" i="7"/>
  <c r="F94" i="7"/>
  <c r="E94" i="7"/>
  <c r="D94" i="7"/>
  <c r="AS93" i="7"/>
  <c r="AR93" i="7"/>
  <c r="AQ93" i="7"/>
  <c r="AO93" i="7"/>
  <c r="AL93" i="7"/>
  <c r="AH93" i="7"/>
  <c r="AN93" i="7" s="1"/>
  <c r="AG93" i="7"/>
  <c r="AE93" i="7"/>
  <c r="AC93" i="7"/>
  <c r="AB93" i="7"/>
  <c r="Y93" i="7"/>
  <c r="S93" i="7"/>
  <c r="V93" i="7" s="1"/>
  <c r="M93" i="7"/>
  <c r="L93" i="7"/>
  <c r="J93" i="7"/>
  <c r="F93" i="7"/>
  <c r="I93" i="7" s="1"/>
  <c r="E93" i="7"/>
  <c r="D93" i="7"/>
  <c r="AS92" i="7"/>
  <c r="AR92" i="7"/>
  <c r="AQ92" i="7"/>
  <c r="AO92" i="7"/>
  <c r="AL92" i="7"/>
  <c r="AH92" i="7"/>
  <c r="AN92" i="7" s="1"/>
  <c r="AG92" i="7"/>
  <c r="AE92" i="7"/>
  <c r="AC92" i="7"/>
  <c r="AB92" i="7"/>
  <c r="Y92" i="7"/>
  <c r="S92" i="7"/>
  <c r="V92" i="7" s="1"/>
  <c r="M92" i="7"/>
  <c r="L92" i="7"/>
  <c r="J92" i="7"/>
  <c r="F92" i="7"/>
  <c r="G92" i="7" s="1"/>
  <c r="N92" i="7" s="1"/>
  <c r="E92" i="7"/>
  <c r="D92" i="7"/>
  <c r="AS91" i="7"/>
  <c r="AR91" i="7"/>
  <c r="AQ91" i="7"/>
  <c r="AO91" i="7"/>
  <c r="AN91" i="7"/>
  <c r="AL91" i="7"/>
  <c r="AH91" i="7"/>
  <c r="AG91" i="7"/>
  <c r="AE91" i="7"/>
  <c r="AC91" i="7"/>
  <c r="AB91" i="7"/>
  <c r="Y91" i="7"/>
  <c r="V91" i="7"/>
  <c r="S91" i="7"/>
  <c r="M91" i="7"/>
  <c r="J91" i="7" s="1"/>
  <c r="L91" i="7"/>
  <c r="F91" i="7"/>
  <c r="I91" i="7" s="1"/>
  <c r="E91" i="7"/>
  <c r="D91" i="7"/>
  <c r="AS90" i="7"/>
  <c r="AR90" i="7"/>
  <c r="AQ90" i="7"/>
  <c r="AO90" i="7"/>
  <c r="AL90" i="7"/>
  <c r="AG90" i="7"/>
  <c r="AE90" i="7"/>
  <c r="AH90" i="7" s="1"/>
  <c r="AN90" i="7" s="1"/>
  <c r="AC90" i="7"/>
  <c r="AB90" i="7"/>
  <c r="Y90" i="7"/>
  <c r="S90" i="7"/>
  <c r="V90" i="7" s="1"/>
  <c r="M90" i="7"/>
  <c r="J90" i="7" s="1"/>
  <c r="L90" i="7"/>
  <c r="F90" i="7"/>
  <c r="I90" i="7" s="1"/>
  <c r="E90" i="7"/>
  <c r="D90" i="7"/>
  <c r="AS89" i="7"/>
  <c r="AR89" i="7"/>
  <c r="AQ89" i="7"/>
  <c r="AO89" i="7"/>
  <c r="AL89" i="7"/>
  <c r="AG89" i="7"/>
  <c r="AH89" i="7" s="1"/>
  <c r="AN89" i="7" s="1"/>
  <c r="AE89" i="7"/>
  <c r="AC89" i="7"/>
  <c r="AB89" i="7"/>
  <c r="Y89" i="7"/>
  <c r="V89" i="7"/>
  <c r="S89" i="7"/>
  <c r="M89" i="7"/>
  <c r="J89" i="7" s="1"/>
  <c r="L89" i="7"/>
  <c r="F89" i="7"/>
  <c r="E89" i="7"/>
  <c r="D89" i="7"/>
  <c r="AS88" i="7"/>
  <c r="AR88" i="7"/>
  <c r="AQ88" i="7"/>
  <c r="AO88" i="7"/>
  <c r="AL88" i="7"/>
  <c r="AG88" i="7"/>
  <c r="AE88" i="7"/>
  <c r="AH88" i="7" s="1"/>
  <c r="AN88" i="7" s="1"/>
  <c r="AC88" i="7"/>
  <c r="AB88" i="7"/>
  <c r="Y88" i="7"/>
  <c r="S88" i="7"/>
  <c r="V88" i="7" s="1"/>
  <c r="M88" i="7"/>
  <c r="L88" i="7"/>
  <c r="J88" i="7"/>
  <c r="F88" i="7"/>
  <c r="E88" i="7"/>
  <c r="D88" i="7"/>
  <c r="AS87" i="7"/>
  <c r="AR87" i="7"/>
  <c r="AQ87" i="7"/>
  <c r="AO87" i="7"/>
  <c r="AL87" i="7"/>
  <c r="AG87" i="7"/>
  <c r="AE87" i="7"/>
  <c r="AC87" i="7"/>
  <c r="AB87" i="7"/>
  <c r="Y87" i="7"/>
  <c r="V87" i="7"/>
  <c r="S87" i="7"/>
  <c r="M87" i="7"/>
  <c r="J87" i="7" s="1"/>
  <c r="L87" i="7"/>
  <c r="F87" i="7"/>
  <c r="E87" i="7"/>
  <c r="D87" i="7"/>
  <c r="AS86" i="7"/>
  <c r="AR86" i="7"/>
  <c r="AQ86" i="7"/>
  <c r="AO86" i="7"/>
  <c r="AL86" i="7"/>
  <c r="AH86" i="7"/>
  <c r="AN86" i="7" s="1"/>
  <c r="AG86" i="7"/>
  <c r="AE86" i="7"/>
  <c r="AC86" i="7"/>
  <c r="AB86" i="7"/>
  <c r="Y86" i="7"/>
  <c r="V86" i="7"/>
  <c r="S86" i="7"/>
  <c r="M86" i="7"/>
  <c r="L86" i="7"/>
  <c r="J86" i="7"/>
  <c r="F86" i="7"/>
  <c r="G86" i="7" s="1"/>
  <c r="N86" i="7" s="1"/>
  <c r="E86" i="7"/>
  <c r="D86" i="7"/>
  <c r="AS85" i="7"/>
  <c r="AR85" i="7"/>
  <c r="AQ85" i="7"/>
  <c r="AO85" i="7"/>
  <c r="AL85" i="7"/>
  <c r="AH85" i="7"/>
  <c r="AN85" i="7" s="1"/>
  <c r="AG85" i="7"/>
  <c r="AE85" i="7"/>
  <c r="AC85" i="7"/>
  <c r="AB85" i="7"/>
  <c r="Y85" i="7"/>
  <c r="V85" i="7"/>
  <c r="S85" i="7"/>
  <c r="M85" i="7"/>
  <c r="L85" i="7"/>
  <c r="J85" i="7"/>
  <c r="F85" i="7"/>
  <c r="I85" i="7" s="1"/>
  <c r="E85" i="7"/>
  <c r="D85" i="7"/>
  <c r="AS84" i="7"/>
  <c r="AR84" i="7"/>
  <c r="AQ84" i="7"/>
  <c r="AO84" i="7"/>
  <c r="AN84" i="7"/>
  <c r="AL84" i="7"/>
  <c r="AG84" i="7"/>
  <c r="AE84" i="7"/>
  <c r="AH84" i="7" s="1"/>
  <c r="AC84" i="7"/>
  <c r="AB84" i="7"/>
  <c r="Y84" i="7"/>
  <c r="S84" i="7"/>
  <c r="V84" i="7" s="1"/>
  <c r="M84" i="7"/>
  <c r="J84" i="7" s="1"/>
  <c r="L84" i="7"/>
  <c r="F84" i="7"/>
  <c r="E84" i="7"/>
  <c r="D84" i="7"/>
  <c r="AS83" i="7"/>
  <c r="AR83" i="7"/>
  <c r="AQ83" i="7"/>
  <c r="AO83" i="7"/>
  <c r="AL83" i="7"/>
  <c r="AG83" i="7"/>
  <c r="AE83" i="7"/>
  <c r="AH83" i="7" s="1"/>
  <c r="AN83" i="7" s="1"/>
  <c r="AC83" i="7"/>
  <c r="AB83" i="7"/>
  <c r="Y83" i="7"/>
  <c r="S83" i="7"/>
  <c r="V83" i="7" s="1"/>
  <c r="M83" i="7"/>
  <c r="J83" i="7" s="1"/>
  <c r="L83" i="7"/>
  <c r="F83" i="7"/>
  <c r="I83" i="7" s="1"/>
  <c r="E83" i="7"/>
  <c r="D83" i="7"/>
  <c r="AS82" i="7"/>
  <c r="AR82" i="7"/>
  <c r="AQ82" i="7"/>
  <c r="AO82" i="7"/>
  <c r="AL82" i="7"/>
  <c r="AG82" i="7"/>
  <c r="AE82" i="7"/>
  <c r="AH82" i="7" s="1"/>
  <c r="AN82" i="7" s="1"/>
  <c r="AC82" i="7"/>
  <c r="AB82" i="7"/>
  <c r="Y82" i="7"/>
  <c r="V82" i="7"/>
  <c r="S82" i="7"/>
  <c r="M82" i="7"/>
  <c r="L82" i="7"/>
  <c r="J82" i="7"/>
  <c r="F82" i="7"/>
  <c r="G82" i="7" s="1"/>
  <c r="N82" i="7" s="1"/>
  <c r="E82" i="7"/>
  <c r="D82" i="7"/>
  <c r="AS81" i="7"/>
  <c r="AR81" i="7"/>
  <c r="AQ81" i="7"/>
  <c r="AO81" i="7"/>
  <c r="AN81" i="7"/>
  <c r="AL81" i="7"/>
  <c r="AH81" i="7"/>
  <c r="AG81" i="7"/>
  <c r="AE81" i="7"/>
  <c r="AC81" i="7"/>
  <c r="AB81" i="7"/>
  <c r="Y81" i="7"/>
  <c r="S81" i="7"/>
  <c r="V81" i="7" s="1"/>
  <c r="M81" i="7"/>
  <c r="J81" i="7" s="1"/>
  <c r="L81" i="7"/>
  <c r="F81" i="7"/>
  <c r="G81" i="7" s="1"/>
  <c r="N81" i="7" s="1"/>
  <c r="E81" i="7"/>
  <c r="D81" i="7"/>
  <c r="AS80" i="7"/>
  <c r="AR80" i="7"/>
  <c r="AQ80" i="7"/>
  <c r="AO80" i="7"/>
  <c r="AL80" i="7"/>
  <c r="AH80" i="7"/>
  <c r="AN80" i="7" s="1"/>
  <c r="AG80" i="7"/>
  <c r="AE80" i="7"/>
  <c r="AC80" i="7"/>
  <c r="AB80" i="7"/>
  <c r="Y80" i="7"/>
  <c r="S80" i="7"/>
  <c r="V80" i="7" s="1"/>
  <c r="M80" i="7"/>
  <c r="L80" i="7"/>
  <c r="J80" i="7"/>
  <c r="F80" i="7"/>
  <c r="G80" i="7" s="1"/>
  <c r="N80" i="7" s="1"/>
  <c r="E80" i="7"/>
  <c r="D80" i="7"/>
  <c r="AS79" i="7"/>
  <c r="AR79" i="7"/>
  <c r="AQ79" i="7"/>
  <c r="AO79" i="7"/>
  <c r="AN79" i="7"/>
  <c r="AL79" i="7"/>
  <c r="AH79" i="7"/>
  <c r="AG79" i="7"/>
  <c r="AE79" i="7"/>
  <c r="AC79" i="7"/>
  <c r="AB79" i="7"/>
  <c r="Y79" i="7"/>
  <c r="V79" i="7"/>
  <c r="S79" i="7"/>
  <c r="M79" i="7"/>
  <c r="L79" i="7"/>
  <c r="J79" i="7"/>
  <c r="F79" i="7"/>
  <c r="I79" i="7" s="1"/>
  <c r="E79" i="7"/>
  <c r="D79" i="7"/>
  <c r="AS78" i="7"/>
  <c r="AR78" i="7"/>
  <c r="AQ78" i="7"/>
  <c r="AO78" i="7"/>
  <c r="AL78" i="7"/>
  <c r="AG78" i="7"/>
  <c r="AE78" i="7"/>
  <c r="AH78" i="7" s="1"/>
  <c r="AN78" i="7" s="1"/>
  <c r="AC78" i="7"/>
  <c r="AB78" i="7"/>
  <c r="Y78" i="7"/>
  <c r="S78" i="7"/>
  <c r="V78" i="7" s="1"/>
  <c r="M78" i="7"/>
  <c r="J78" i="7" s="1"/>
  <c r="L78" i="7"/>
  <c r="F78" i="7"/>
  <c r="G78" i="7" s="1"/>
  <c r="N78" i="7" s="1"/>
  <c r="E78" i="7"/>
  <c r="D78" i="7"/>
  <c r="AS77" i="7"/>
  <c r="AR77" i="7"/>
  <c r="AQ77" i="7"/>
  <c r="AO77" i="7"/>
  <c r="AN77" i="7"/>
  <c r="AL77" i="7"/>
  <c r="AG77" i="7"/>
  <c r="AH77" i="7" s="1"/>
  <c r="AE77" i="7"/>
  <c r="AC77" i="7"/>
  <c r="AB77" i="7"/>
  <c r="Y77" i="7"/>
  <c r="V77" i="7"/>
  <c r="S77" i="7"/>
  <c r="M77" i="7"/>
  <c r="J77" i="7" s="1"/>
  <c r="L77" i="7"/>
  <c r="F77" i="7"/>
  <c r="E77" i="7"/>
  <c r="D77" i="7"/>
  <c r="AS76" i="7"/>
  <c r="AR76" i="7"/>
  <c r="AQ76" i="7"/>
  <c r="AO76" i="7"/>
  <c r="AL76" i="7"/>
  <c r="AG76" i="7"/>
  <c r="AE76" i="7"/>
  <c r="AH76" i="7" s="1"/>
  <c r="AN76" i="7" s="1"/>
  <c r="AC76" i="7"/>
  <c r="AB76" i="7"/>
  <c r="Y76" i="7"/>
  <c r="S76" i="7"/>
  <c r="V76" i="7" s="1"/>
  <c r="M76" i="7"/>
  <c r="L76" i="7"/>
  <c r="J76" i="7"/>
  <c r="F76" i="7"/>
  <c r="I76" i="7" s="1"/>
  <c r="E76" i="7"/>
  <c r="D76" i="7"/>
  <c r="AS75" i="7"/>
  <c r="AR75" i="7"/>
  <c r="AQ75" i="7"/>
  <c r="AO75" i="7"/>
  <c r="AL75" i="7"/>
  <c r="AG75" i="7"/>
  <c r="AE75" i="7"/>
  <c r="AC75" i="7"/>
  <c r="AB75" i="7"/>
  <c r="Y75" i="7"/>
  <c r="S75" i="7"/>
  <c r="V75" i="7" s="1"/>
  <c r="M75" i="7"/>
  <c r="J75" i="7" s="1"/>
  <c r="L75" i="7"/>
  <c r="F75" i="7"/>
  <c r="I75" i="7" s="1"/>
  <c r="E75" i="7"/>
  <c r="D75" i="7"/>
  <c r="AS74" i="7"/>
  <c r="AR74" i="7"/>
  <c r="AQ74" i="7"/>
  <c r="AO74" i="7"/>
  <c r="AL74" i="7"/>
  <c r="AH74" i="7"/>
  <c r="AN74" i="7" s="1"/>
  <c r="AG74" i="7"/>
  <c r="AE74" i="7"/>
  <c r="AC74" i="7"/>
  <c r="AB74" i="7"/>
  <c r="Y74" i="7"/>
  <c r="S74" i="7"/>
  <c r="V74" i="7" s="1"/>
  <c r="M74" i="7"/>
  <c r="L74" i="7"/>
  <c r="J74" i="7"/>
  <c r="F74" i="7"/>
  <c r="G74" i="7" s="1"/>
  <c r="N74" i="7" s="1"/>
  <c r="E74" i="7"/>
  <c r="D74" i="7"/>
  <c r="AS73" i="7"/>
  <c r="AR73" i="7"/>
  <c r="AQ73" i="7"/>
  <c r="AO73" i="7"/>
  <c r="AL73" i="7"/>
  <c r="AG73" i="7"/>
  <c r="AE73" i="7"/>
  <c r="AH73" i="7" s="1"/>
  <c r="AN73" i="7" s="1"/>
  <c r="AC73" i="7"/>
  <c r="AB73" i="7"/>
  <c r="Y73" i="7"/>
  <c r="V73" i="7"/>
  <c r="S73" i="7"/>
  <c r="M73" i="7"/>
  <c r="L73" i="7"/>
  <c r="J73" i="7"/>
  <c r="F73" i="7"/>
  <c r="I73" i="7" s="1"/>
  <c r="E73" i="7"/>
  <c r="D73" i="7"/>
  <c r="AS72" i="7"/>
  <c r="AR72" i="7"/>
  <c r="AQ72" i="7"/>
  <c r="AO72" i="7"/>
  <c r="AL72" i="7"/>
  <c r="AG72" i="7"/>
  <c r="AE72" i="7"/>
  <c r="AC72" i="7"/>
  <c r="AB72" i="7"/>
  <c r="Y72" i="7"/>
  <c r="S72" i="7"/>
  <c r="V72" i="7" s="1"/>
  <c r="M72" i="7"/>
  <c r="J72" i="7" s="1"/>
  <c r="L72" i="7"/>
  <c r="F72" i="7"/>
  <c r="G72" i="7" s="1"/>
  <c r="N72" i="7" s="1"/>
  <c r="E72" i="7"/>
  <c r="D72" i="7"/>
  <c r="AS71" i="7"/>
  <c r="AR71" i="7"/>
  <c r="AQ71" i="7"/>
  <c r="AO71" i="7"/>
  <c r="AL71" i="7"/>
  <c r="AH71" i="7"/>
  <c r="AN71" i="7" s="1"/>
  <c r="AG71" i="7"/>
  <c r="AE71" i="7"/>
  <c r="AC71" i="7"/>
  <c r="AB71" i="7"/>
  <c r="Y71" i="7"/>
  <c r="S71" i="7"/>
  <c r="V71" i="7" s="1"/>
  <c r="M71" i="7"/>
  <c r="L71" i="7"/>
  <c r="J71" i="7"/>
  <c r="F71" i="7"/>
  <c r="E71" i="7"/>
  <c r="D71" i="7"/>
  <c r="AS70" i="7"/>
  <c r="AR70" i="7"/>
  <c r="AQ70" i="7"/>
  <c r="AO70" i="7"/>
  <c r="AL70" i="7"/>
  <c r="AG70" i="7"/>
  <c r="AE70" i="7"/>
  <c r="AH70" i="7" s="1"/>
  <c r="AN70" i="7" s="1"/>
  <c r="AC70" i="7"/>
  <c r="AB70" i="7"/>
  <c r="Y70" i="7"/>
  <c r="V70" i="7"/>
  <c r="S70" i="7"/>
  <c r="M70" i="7"/>
  <c r="L70" i="7"/>
  <c r="J70" i="7"/>
  <c r="F70" i="7"/>
  <c r="I70" i="7" s="1"/>
  <c r="E70" i="7"/>
  <c r="D70" i="7"/>
  <c r="AS69" i="7"/>
  <c r="AR69" i="7"/>
  <c r="AQ69" i="7"/>
  <c r="AO69" i="7"/>
  <c r="AL69" i="7"/>
  <c r="AG69" i="7"/>
  <c r="AE69" i="7"/>
  <c r="AH69" i="7" s="1"/>
  <c r="AN69" i="7" s="1"/>
  <c r="AC69" i="7"/>
  <c r="AB69" i="7"/>
  <c r="Y69" i="7"/>
  <c r="S69" i="7"/>
  <c r="V69" i="7" s="1"/>
  <c r="M69" i="7"/>
  <c r="J69" i="7" s="1"/>
  <c r="L69" i="7"/>
  <c r="F69" i="7"/>
  <c r="G69" i="7" s="1"/>
  <c r="N69" i="7" s="1"/>
  <c r="E69" i="7"/>
  <c r="D69" i="7"/>
  <c r="AS68" i="7"/>
  <c r="AR68" i="7"/>
  <c r="AQ68" i="7"/>
  <c r="AO68" i="7"/>
  <c r="AL68" i="7"/>
  <c r="AG68" i="7"/>
  <c r="AH68" i="7" s="1"/>
  <c r="AN68" i="7" s="1"/>
  <c r="AE68" i="7"/>
  <c r="AC68" i="7"/>
  <c r="AB68" i="7"/>
  <c r="Y68" i="7"/>
  <c r="V68" i="7"/>
  <c r="S68" i="7"/>
  <c r="M68" i="7"/>
  <c r="L68" i="7"/>
  <c r="J68" i="7"/>
  <c r="F68" i="7"/>
  <c r="E68" i="7"/>
  <c r="D68" i="7"/>
  <c r="AS67" i="7"/>
  <c r="AR67" i="7"/>
  <c r="AQ67" i="7"/>
  <c r="AO67" i="7"/>
  <c r="AN67" i="7"/>
  <c r="AL67" i="7"/>
  <c r="AH67" i="7"/>
  <c r="AG67" i="7"/>
  <c r="AE67" i="7"/>
  <c r="AC67" i="7"/>
  <c r="AB67" i="7"/>
  <c r="Y67" i="7"/>
  <c r="V67" i="7"/>
  <c r="S67" i="7"/>
  <c r="M67" i="7"/>
  <c r="L67" i="7"/>
  <c r="J67" i="7"/>
  <c r="F67" i="7"/>
  <c r="I67" i="7" s="1"/>
  <c r="E67" i="7"/>
  <c r="D67" i="7"/>
  <c r="AS66" i="7"/>
  <c r="AR66" i="7"/>
  <c r="AQ66" i="7"/>
  <c r="AO66" i="7"/>
  <c r="AL66" i="7"/>
  <c r="AG66" i="7"/>
  <c r="AE66" i="7"/>
  <c r="AH66" i="7" s="1"/>
  <c r="AN66" i="7" s="1"/>
  <c r="AC66" i="7"/>
  <c r="AB66" i="7"/>
  <c r="Y66" i="7"/>
  <c r="S66" i="7"/>
  <c r="V66" i="7" s="1"/>
  <c r="M66" i="7"/>
  <c r="J66" i="7" s="1"/>
  <c r="L66" i="7"/>
  <c r="F66" i="7"/>
  <c r="G66" i="7" s="1"/>
  <c r="N66" i="7" s="1"/>
  <c r="E66" i="7"/>
  <c r="D66" i="7"/>
  <c r="AS65" i="7"/>
  <c r="AR65" i="7"/>
  <c r="AQ65" i="7"/>
  <c r="AO65" i="7"/>
  <c r="AN65" i="7"/>
  <c r="AL65" i="7"/>
  <c r="AG65" i="7"/>
  <c r="AH65" i="7" s="1"/>
  <c r="AE65" i="7"/>
  <c r="AC65" i="7"/>
  <c r="AB65" i="7"/>
  <c r="Y65" i="7"/>
  <c r="V65" i="7"/>
  <c r="S65" i="7"/>
  <c r="M65" i="7"/>
  <c r="J65" i="7" s="1"/>
  <c r="L65" i="7"/>
  <c r="F65" i="7"/>
  <c r="G65" i="7" s="1"/>
  <c r="N65" i="7" s="1"/>
  <c r="E65" i="7"/>
  <c r="D65" i="7"/>
  <c r="AS64" i="7"/>
  <c r="AR64" i="7"/>
  <c r="AQ64" i="7"/>
  <c r="AO64" i="7"/>
  <c r="AL64" i="7"/>
  <c r="AG64" i="7"/>
  <c r="AE64" i="7"/>
  <c r="AH64" i="7" s="1"/>
  <c r="AN64" i="7" s="1"/>
  <c r="AC64" i="7"/>
  <c r="AB64" i="7"/>
  <c r="Y64" i="7"/>
  <c r="S64" i="7"/>
  <c r="V64" i="7" s="1"/>
  <c r="M64" i="7"/>
  <c r="L64" i="7"/>
  <c r="J64" i="7"/>
  <c r="F64" i="7"/>
  <c r="I64" i="7" s="1"/>
  <c r="E64" i="7"/>
  <c r="D64" i="7"/>
  <c r="AS63" i="7"/>
  <c r="AR63" i="7"/>
  <c r="AQ63" i="7"/>
  <c r="AO63" i="7"/>
  <c r="AL63" i="7"/>
  <c r="AG63" i="7"/>
  <c r="AE63" i="7"/>
  <c r="AH63" i="7" s="1"/>
  <c r="AN63" i="7" s="1"/>
  <c r="AC63" i="7"/>
  <c r="AB63" i="7"/>
  <c r="Y63" i="7"/>
  <c r="V63" i="7"/>
  <c r="S63" i="7"/>
  <c r="M63" i="7"/>
  <c r="J63" i="7" s="1"/>
  <c r="L63" i="7"/>
  <c r="F63" i="7"/>
  <c r="G63" i="7" s="1"/>
  <c r="N63" i="7" s="1"/>
  <c r="E63" i="7"/>
  <c r="D63" i="7"/>
  <c r="AS62" i="7"/>
  <c r="AR62" i="7"/>
  <c r="AQ62" i="7"/>
  <c r="AO62" i="7"/>
  <c r="AL62" i="7"/>
  <c r="AH62" i="7"/>
  <c r="AN62" i="7" s="1"/>
  <c r="AG62" i="7"/>
  <c r="AE62" i="7"/>
  <c r="AC62" i="7"/>
  <c r="AB62" i="7"/>
  <c r="Y62" i="7"/>
  <c r="V62" i="7"/>
  <c r="S62" i="7"/>
  <c r="M62" i="7"/>
  <c r="L62" i="7"/>
  <c r="J62" i="7"/>
  <c r="F62" i="7"/>
  <c r="G62" i="7" s="1"/>
  <c r="N62" i="7" s="1"/>
  <c r="E62" i="7"/>
  <c r="D62" i="7"/>
  <c r="AS61" i="7"/>
  <c r="AR61" i="7"/>
  <c r="AQ61" i="7"/>
  <c r="AO61" i="7"/>
  <c r="AL61" i="7"/>
  <c r="AH61" i="7"/>
  <c r="AN61" i="7" s="1"/>
  <c r="AG61" i="7"/>
  <c r="AE61" i="7"/>
  <c r="AC61" i="7"/>
  <c r="AB61" i="7"/>
  <c r="Y61" i="7"/>
  <c r="V61" i="7"/>
  <c r="S61" i="7"/>
  <c r="M61" i="7"/>
  <c r="L61" i="7"/>
  <c r="J61" i="7"/>
  <c r="F61" i="7"/>
  <c r="E61" i="7"/>
  <c r="D61" i="7"/>
  <c r="AS60" i="7"/>
  <c r="AR60" i="7"/>
  <c r="AQ60" i="7"/>
  <c r="AO60" i="7"/>
  <c r="AL60" i="7"/>
  <c r="AG60" i="7"/>
  <c r="AE60" i="7"/>
  <c r="AH60" i="7" s="1"/>
  <c r="AN60" i="7" s="1"/>
  <c r="AC60" i="7"/>
  <c r="AB60" i="7"/>
  <c r="Y60" i="7"/>
  <c r="S60" i="7"/>
  <c r="V60" i="7" s="1"/>
  <c r="M60" i="7"/>
  <c r="J60" i="7" s="1"/>
  <c r="L60" i="7"/>
  <c r="F60" i="7"/>
  <c r="G60" i="7" s="1"/>
  <c r="N60" i="7" s="1"/>
  <c r="E60" i="7"/>
  <c r="D60" i="7"/>
  <c r="AS59" i="7"/>
  <c r="AR59" i="7"/>
  <c r="AQ59" i="7"/>
  <c r="AO59" i="7"/>
  <c r="AN59" i="7"/>
  <c r="AL59" i="7"/>
  <c r="AH59" i="7"/>
  <c r="AG59" i="7"/>
  <c r="AE59" i="7"/>
  <c r="AC59" i="7"/>
  <c r="AB59" i="7"/>
  <c r="Y59" i="7"/>
  <c r="S59" i="7"/>
  <c r="V59" i="7" s="1"/>
  <c r="M59" i="7"/>
  <c r="J59" i="7" s="1"/>
  <c r="L59" i="7"/>
  <c r="F59" i="7"/>
  <c r="G59" i="7" s="1"/>
  <c r="N59" i="7" s="1"/>
  <c r="E59" i="7"/>
  <c r="D59" i="7"/>
  <c r="AS58" i="7"/>
  <c r="AR58" i="7"/>
  <c r="AQ58" i="7"/>
  <c r="AO58" i="7"/>
  <c r="AL58" i="7"/>
  <c r="AH58" i="7"/>
  <c r="AN58" i="7" s="1"/>
  <c r="AG58" i="7"/>
  <c r="AE58" i="7"/>
  <c r="AC58" i="7"/>
  <c r="AB58" i="7"/>
  <c r="Y58" i="7"/>
  <c r="V58" i="7"/>
  <c r="S58" i="7"/>
  <c r="M58" i="7"/>
  <c r="L58" i="7"/>
  <c r="J58" i="7"/>
  <c r="F58" i="7"/>
  <c r="G58" i="7" s="1"/>
  <c r="N58" i="7" s="1"/>
  <c r="E58" i="7"/>
  <c r="D58" i="7"/>
  <c r="AS57" i="7"/>
  <c r="AR57" i="7"/>
  <c r="AQ57" i="7"/>
  <c r="AO57" i="7"/>
  <c r="AN57" i="7"/>
  <c r="AL57" i="7"/>
  <c r="AH57" i="7"/>
  <c r="AG57" i="7"/>
  <c r="AE57" i="7"/>
  <c r="AC57" i="7"/>
  <c r="AB57" i="7"/>
  <c r="Y57" i="7"/>
  <c r="S57" i="7"/>
  <c r="V57" i="7" s="1"/>
  <c r="M57" i="7"/>
  <c r="L57" i="7"/>
  <c r="J57" i="7"/>
  <c r="F57" i="7"/>
  <c r="E57" i="7"/>
  <c r="D57" i="7"/>
  <c r="AS56" i="7"/>
  <c r="AR56" i="7"/>
  <c r="AQ56" i="7"/>
  <c r="AO56" i="7"/>
  <c r="AL56" i="7"/>
  <c r="AH56" i="7"/>
  <c r="AN56" i="7" s="1"/>
  <c r="AG56" i="7"/>
  <c r="AE56" i="7"/>
  <c r="AC56" i="7"/>
  <c r="AB56" i="7"/>
  <c r="Y56" i="7"/>
  <c r="V56" i="7"/>
  <c r="S56" i="7"/>
  <c r="M56" i="7"/>
  <c r="L56" i="7"/>
  <c r="J56" i="7"/>
  <c r="F56" i="7"/>
  <c r="G56" i="7" s="1"/>
  <c r="N56" i="7" s="1"/>
  <c r="E56" i="7"/>
  <c r="D56" i="7"/>
  <c r="AS55" i="7"/>
  <c r="AR55" i="7"/>
  <c r="AQ55" i="7"/>
  <c r="AO55" i="7"/>
  <c r="AL55" i="7"/>
  <c r="AH55" i="7"/>
  <c r="AN55" i="7" s="1"/>
  <c r="AG55" i="7"/>
  <c r="AE55" i="7"/>
  <c r="AC55" i="7"/>
  <c r="AB55" i="7"/>
  <c r="Y55" i="7"/>
  <c r="V55" i="7"/>
  <c r="S55" i="7"/>
  <c r="M55" i="7"/>
  <c r="L55" i="7"/>
  <c r="J55" i="7"/>
  <c r="F55" i="7"/>
  <c r="I55" i="7" s="1"/>
  <c r="E55" i="7"/>
  <c r="D55" i="7"/>
  <c r="AS54" i="7"/>
  <c r="AR54" i="7"/>
  <c r="AQ54" i="7"/>
  <c r="AO54" i="7"/>
  <c r="AL54" i="7"/>
  <c r="AG54" i="7"/>
  <c r="AE54" i="7"/>
  <c r="AC54" i="7"/>
  <c r="AB54" i="7"/>
  <c r="Y54" i="7"/>
  <c r="S54" i="7"/>
  <c r="V54" i="7" s="1"/>
  <c r="M54" i="7"/>
  <c r="J54" i="7" s="1"/>
  <c r="L54" i="7"/>
  <c r="F54" i="7"/>
  <c r="I54" i="7" s="1"/>
  <c r="E54" i="7"/>
  <c r="D54" i="7"/>
  <c r="AS53" i="7"/>
  <c r="AR53" i="7"/>
  <c r="AQ53" i="7"/>
  <c r="AO53" i="7"/>
  <c r="AL53" i="7"/>
  <c r="AG53" i="7"/>
  <c r="AH53" i="7" s="1"/>
  <c r="AN53" i="7" s="1"/>
  <c r="AE53" i="7"/>
  <c r="AC53" i="7"/>
  <c r="AB53" i="7"/>
  <c r="Y53" i="7"/>
  <c r="S53" i="7"/>
  <c r="V53" i="7" s="1"/>
  <c r="M53" i="7"/>
  <c r="L53" i="7"/>
  <c r="J53" i="7"/>
  <c r="F53" i="7"/>
  <c r="G53" i="7" s="1"/>
  <c r="N53" i="7" s="1"/>
  <c r="E53" i="7"/>
  <c r="D53" i="7"/>
  <c r="AS52" i="7"/>
  <c r="AR52" i="7"/>
  <c r="AQ52" i="7"/>
  <c r="AO52" i="7"/>
  <c r="AL52" i="7"/>
  <c r="AG52" i="7"/>
  <c r="AE52" i="7"/>
  <c r="AH52" i="7" s="1"/>
  <c r="AN52" i="7" s="1"/>
  <c r="AC52" i="7"/>
  <c r="AB52" i="7"/>
  <c r="Y52" i="7"/>
  <c r="V52" i="7"/>
  <c r="S52" i="7"/>
  <c r="M52" i="7"/>
  <c r="L52" i="7"/>
  <c r="J52" i="7"/>
  <c r="F52" i="7"/>
  <c r="I52" i="7" s="1"/>
  <c r="E52" i="7"/>
  <c r="D52" i="7"/>
  <c r="AS51" i="7"/>
  <c r="AR51" i="7"/>
  <c r="AQ51" i="7"/>
  <c r="AO51" i="7"/>
  <c r="AN51" i="7"/>
  <c r="AL51" i="7"/>
  <c r="AG51" i="7"/>
  <c r="AE51" i="7"/>
  <c r="AH51" i="7" s="1"/>
  <c r="AC51" i="7"/>
  <c r="AB51" i="7"/>
  <c r="Y51" i="7"/>
  <c r="S51" i="7"/>
  <c r="V51" i="7" s="1"/>
  <c r="M51" i="7"/>
  <c r="J51" i="7" s="1"/>
  <c r="L51" i="7"/>
  <c r="F51" i="7"/>
  <c r="G51" i="7" s="1"/>
  <c r="N51" i="7" s="1"/>
  <c r="E51" i="7"/>
  <c r="D51" i="7"/>
  <c r="AS50" i="7"/>
  <c r="AR50" i="7"/>
  <c r="AQ50" i="7"/>
  <c r="AO50" i="7"/>
  <c r="AL50" i="7"/>
  <c r="AH50" i="7"/>
  <c r="AN50" i="7" s="1"/>
  <c r="AG50" i="7"/>
  <c r="AE50" i="7"/>
  <c r="AC50" i="7"/>
  <c r="AB50" i="7"/>
  <c r="Y50" i="7"/>
  <c r="V50" i="7"/>
  <c r="S50" i="7"/>
  <c r="M50" i="7"/>
  <c r="L50" i="7"/>
  <c r="J50" i="7"/>
  <c r="F50" i="7"/>
  <c r="G50" i="7" s="1"/>
  <c r="N50" i="7" s="1"/>
  <c r="E50" i="7"/>
  <c r="D50" i="7"/>
  <c r="AS49" i="7"/>
  <c r="AR49" i="7"/>
  <c r="AQ49" i="7"/>
  <c r="AO49" i="7"/>
  <c r="AL49" i="7"/>
  <c r="AH49" i="7"/>
  <c r="AN49" i="7" s="1"/>
  <c r="AG49" i="7"/>
  <c r="AE49" i="7"/>
  <c r="AC49" i="7"/>
  <c r="AB49" i="7"/>
  <c r="Y49" i="7"/>
  <c r="V49" i="7"/>
  <c r="S49" i="7"/>
  <c r="M49" i="7"/>
  <c r="L49" i="7"/>
  <c r="J49" i="7"/>
  <c r="F49" i="7"/>
  <c r="I49" i="7" s="1"/>
  <c r="E49" i="7"/>
  <c r="D49" i="7"/>
  <c r="AS48" i="7"/>
  <c r="AR48" i="7"/>
  <c r="AQ48" i="7"/>
  <c r="AO48" i="7"/>
  <c r="AL48" i="7"/>
  <c r="AG48" i="7"/>
  <c r="AE48" i="7"/>
  <c r="AH48" i="7" s="1"/>
  <c r="AN48" i="7" s="1"/>
  <c r="AC48" i="7"/>
  <c r="AB48" i="7"/>
  <c r="Y48" i="7"/>
  <c r="S48" i="7"/>
  <c r="V48" i="7" s="1"/>
  <c r="M48" i="7"/>
  <c r="J48" i="7" s="1"/>
  <c r="L48" i="7"/>
  <c r="F48" i="7"/>
  <c r="I48" i="7" s="1"/>
  <c r="E48" i="7"/>
  <c r="D48" i="7"/>
  <c r="AS47" i="7"/>
  <c r="AR47" i="7"/>
  <c r="AQ47" i="7"/>
  <c r="AO47" i="7"/>
  <c r="AN47" i="7"/>
  <c r="AL47" i="7"/>
  <c r="AH47" i="7"/>
  <c r="AG47" i="7"/>
  <c r="AE47" i="7"/>
  <c r="AC47" i="7"/>
  <c r="AB47" i="7"/>
  <c r="Y47" i="7"/>
  <c r="S47" i="7"/>
  <c r="V47" i="7" s="1"/>
  <c r="M47" i="7"/>
  <c r="J47" i="7" s="1"/>
  <c r="L47" i="7"/>
  <c r="F47" i="7"/>
  <c r="I47" i="7" s="1"/>
  <c r="E47" i="7"/>
  <c r="D47" i="7"/>
  <c r="AS46" i="7"/>
  <c r="AR46" i="7"/>
  <c r="AQ46" i="7"/>
  <c r="AO46" i="7"/>
  <c r="AL46" i="7"/>
  <c r="AG46" i="7"/>
  <c r="AE46" i="7"/>
  <c r="AH46" i="7" s="1"/>
  <c r="AN46" i="7" s="1"/>
  <c r="AC46" i="7"/>
  <c r="AB46" i="7"/>
  <c r="Y46" i="7"/>
  <c r="V46" i="7"/>
  <c r="S46" i="7"/>
  <c r="M46" i="7"/>
  <c r="J46" i="7" s="1"/>
  <c r="L46" i="7"/>
  <c r="F46" i="7"/>
  <c r="I46" i="7" s="1"/>
  <c r="E46" i="7"/>
  <c r="D46" i="7"/>
  <c r="AS45" i="7"/>
  <c r="AR45" i="7"/>
  <c r="AQ45" i="7"/>
  <c r="AO45" i="7"/>
  <c r="AL45" i="7"/>
  <c r="AG45" i="7"/>
  <c r="AE45" i="7"/>
  <c r="AH45" i="7" s="1"/>
  <c r="AN45" i="7" s="1"/>
  <c r="AC45" i="7"/>
  <c r="AB45" i="7"/>
  <c r="Y45" i="7"/>
  <c r="S45" i="7"/>
  <c r="V45" i="7" s="1"/>
  <c r="M45" i="7"/>
  <c r="J45" i="7" s="1"/>
  <c r="L45" i="7"/>
  <c r="F45" i="7"/>
  <c r="I45" i="7" s="1"/>
  <c r="E45" i="7"/>
  <c r="D45" i="7"/>
  <c r="AS44" i="7"/>
  <c r="AR44" i="7"/>
  <c r="AQ44" i="7"/>
  <c r="AO44" i="7"/>
  <c r="AL44" i="7"/>
  <c r="AG44" i="7"/>
  <c r="AE44" i="7"/>
  <c r="AH44" i="7" s="1"/>
  <c r="AN44" i="7" s="1"/>
  <c r="AC44" i="7"/>
  <c r="AB44" i="7"/>
  <c r="Y44" i="7"/>
  <c r="S44" i="7"/>
  <c r="V44" i="7" s="1"/>
  <c r="M44" i="7"/>
  <c r="J44" i="7" s="1"/>
  <c r="L44" i="7"/>
  <c r="F44" i="7"/>
  <c r="E44" i="7"/>
  <c r="D44" i="7"/>
  <c r="AS43" i="7"/>
  <c r="AR43" i="7"/>
  <c r="AQ43" i="7"/>
  <c r="AO43" i="7"/>
  <c r="AL43" i="7"/>
  <c r="AG43" i="7"/>
  <c r="AH43" i="7" s="1"/>
  <c r="AN43" i="7" s="1"/>
  <c r="AE43" i="7"/>
  <c r="AC43" i="7"/>
  <c r="AB43" i="7"/>
  <c r="Y43" i="7"/>
  <c r="S43" i="7"/>
  <c r="V43" i="7" s="1"/>
  <c r="M43" i="7"/>
  <c r="L43" i="7"/>
  <c r="J43" i="7"/>
  <c r="F43" i="7"/>
  <c r="G43" i="7" s="1"/>
  <c r="N43" i="7" s="1"/>
  <c r="E43" i="7"/>
  <c r="D43" i="7"/>
  <c r="AS42" i="7"/>
  <c r="AR42" i="7"/>
  <c r="AQ42" i="7"/>
  <c r="AO42" i="7"/>
  <c r="AL42" i="7"/>
  <c r="AH42" i="7"/>
  <c r="AN42" i="7" s="1"/>
  <c r="AG42" i="7"/>
  <c r="AE42" i="7"/>
  <c r="AC42" i="7"/>
  <c r="AB42" i="7"/>
  <c r="Y42" i="7"/>
  <c r="V42" i="7"/>
  <c r="S42" i="7"/>
  <c r="M42" i="7"/>
  <c r="L42" i="7"/>
  <c r="J42" i="7"/>
  <c r="F42" i="7"/>
  <c r="I42" i="7" s="1"/>
  <c r="E42" i="7"/>
  <c r="D42" i="7"/>
  <c r="AS41" i="7"/>
  <c r="AR41" i="7"/>
  <c r="AQ41" i="7"/>
  <c r="AO41" i="7"/>
  <c r="AL41" i="7"/>
  <c r="AG41" i="7"/>
  <c r="AE41" i="7"/>
  <c r="AH41" i="7" s="1"/>
  <c r="AN41" i="7" s="1"/>
  <c r="AC41" i="7"/>
  <c r="AB41" i="7"/>
  <c r="Y41" i="7"/>
  <c r="S41" i="7"/>
  <c r="V41" i="7" s="1"/>
  <c r="M41" i="7"/>
  <c r="J41" i="7" s="1"/>
  <c r="L41" i="7"/>
  <c r="F41" i="7"/>
  <c r="I41" i="7" s="1"/>
  <c r="E41" i="7"/>
  <c r="D41" i="7"/>
  <c r="AS40" i="7"/>
  <c r="AR40" i="7"/>
  <c r="AQ40" i="7"/>
  <c r="AO40" i="7"/>
  <c r="AL40" i="7"/>
  <c r="AG40" i="7"/>
  <c r="AE40" i="7"/>
  <c r="AH40" i="7" s="1"/>
  <c r="AN40" i="7" s="1"/>
  <c r="AC40" i="7"/>
  <c r="AB40" i="7"/>
  <c r="Y40" i="7"/>
  <c r="V40" i="7"/>
  <c r="S40" i="7"/>
  <c r="M40" i="7"/>
  <c r="J40" i="7" s="1"/>
  <c r="L40" i="7"/>
  <c r="F40" i="7"/>
  <c r="I40" i="7" s="1"/>
  <c r="E40" i="7"/>
  <c r="D40" i="7"/>
  <c r="AS39" i="7"/>
  <c r="AR39" i="7"/>
  <c r="AQ39" i="7"/>
  <c r="AO39" i="7"/>
  <c r="AL39" i="7"/>
  <c r="AG39" i="7"/>
  <c r="AE39" i="7"/>
  <c r="AH39" i="7" s="1"/>
  <c r="AN39" i="7" s="1"/>
  <c r="AC39" i="7"/>
  <c r="AB39" i="7"/>
  <c r="Y39" i="7"/>
  <c r="S39" i="7"/>
  <c r="V39" i="7" s="1"/>
  <c r="M39" i="7"/>
  <c r="L39" i="7"/>
  <c r="J39" i="7"/>
  <c r="F39" i="7"/>
  <c r="I39" i="7" s="1"/>
  <c r="E39" i="7"/>
  <c r="D39" i="7"/>
  <c r="AS38" i="7"/>
  <c r="AR38" i="7"/>
  <c r="AQ38" i="7"/>
  <c r="AO38" i="7"/>
  <c r="AL38" i="7"/>
  <c r="AG38" i="7"/>
  <c r="AE38" i="7"/>
  <c r="AH38" i="7" s="1"/>
  <c r="AN38" i="7" s="1"/>
  <c r="AC38" i="7"/>
  <c r="AB38" i="7"/>
  <c r="Y38" i="7"/>
  <c r="S38" i="7"/>
  <c r="V38" i="7" s="1"/>
  <c r="M38" i="7"/>
  <c r="L38" i="7"/>
  <c r="J38" i="7"/>
  <c r="F38" i="7"/>
  <c r="I38" i="7" s="1"/>
  <c r="E38" i="7"/>
  <c r="D38" i="7"/>
  <c r="AS37" i="7"/>
  <c r="AR37" i="7"/>
  <c r="AQ37" i="7"/>
  <c r="AO37" i="7"/>
  <c r="AL37" i="7"/>
  <c r="AG37" i="7"/>
  <c r="AH37" i="7" s="1"/>
  <c r="AN37" i="7" s="1"/>
  <c r="AE37" i="7"/>
  <c r="AC37" i="7"/>
  <c r="AB37" i="7"/>
  <c r="Y37" i="7"/>
  <c r="S37" i="7"/>
  <c r="V37" i="7" s="1"/>
  <c r="M37" i="7"/>
  <c r="L37" i="7"/>
  <c r="J37" i="7"/>
  <c r="F37" i="7"/>
  <c r="I37" i="7" s="1"/>
  <c r="E37" i="7"/>
  <c r="D37" i="7"/>
  <c r="AS36" i="7"/>
  <c r="AR36" i="7"/>
  <c r="AQ36" i="7"/>
  <c r="AO36" i="7"/>
  <c r="AL36" i="7"/>
  <c r="AH36" i="7"/>
  <c r="AN36" i="7" s="1"/>
  <c r="AG36" i="7"/>
  <c r="AE36" i="7"/>
  <c r="AC36" i="7"/>
  <c r="AB36" i="7"/>
  <c r="Y36" i="7"/>
  <c r="V36" i="7"/>
  <c r="S36" i="7"/>
  <c r="M36" i="7"/>
  <c r="L36" i="7"/>
  <c r="J36" i="7"/>
  <c r="F36" i="7"/>
  <c r="G36" i="7" s="1"/>
  <c r="N36" i="7" s="1"/>
  <c r="E36" i="7"/>
  <c r="D36" i="7"/>
  <c r="AS35" i="7"/>
  <c r="AR35" i="7"/>
  <c r="AQ35" i="7"/>
  <c r="AO35" i="7"/>
  <c r="AN35" i="7"/>
  <c r="AL35" i="7"/>
  <c r="AH35" i="7"/>
  <c r="AG35" i="7"/>
  <c r="AE35" i="7"/>
  <c r="AC35" i="7"/>
  <c r="AB35" i="7"/>
  <c r="Y35" i="7"/>
  <c r="S35" i="7"/>
  <c r="V35" i="7" s="1"/>
  <c r="M35" i="7"/>
  <c r="J35" i="7" s="1"/>
  <c r="L35" i="7"/>
  <c r="F35" i="7"/>
  <c r="G35" i="7" s="1"/>
  <c r="N35" i="7" s="1"/>
  <c r="E35" i="7"/>
  <c r="D35" i="7"/>
  <c r="AS34" i="7"/>
  <c r="AR34" i="7"/>
  <c r="AQ34" i="7"/>
  <c r="AO34" i="7"/>
  <c r="AN34" i="7"/>
  <c r="AL34" i="7"/>
  <c r="AH34" i="7"/>
  <c r="AG34" i="7"/>
  <c r="AE34" i="7"/>
  <c r="AC34" i="7"/>
  <c r="AB34" i="7"/>
  <c r="Y34" i="7"/>
  <c r="S34" i="7"/>
  <c r="V34" i="7" s="1"/>
  <c r="M34" i="7"/>
  <c r="J34" i="7" s="1"/>
  <c r="L34" i="7"/>
  <c r="F34" i="7"/>
  <c r="I34" i="7" s="1"/>
  <c r="E34" i="7"/>
  <c r="D34" i="7"/>
  <c r="AS33" i="7"/>
  <c r="AR33" i="7"/>
  <c r="AQ33" i="7"/>
  <c r="AO33" i="7"/>
  <c r="AL33" i="7"/>
  <c r="AG33" i="7"/>
  <c r="AE33" i="7"/>
  <c r="AH33" i="7" s="1"/>
  <c r="AN33" i="7" s="1"/>
  <c r="AC33" i="7"/>
  <c r="AB33" i="7"/>
  <c r="Y33" i="7"/>
  <c r="S33" i="7"/>
  <c r="V33" i="7" s="1"/>
  <c r="M33" i="7"/>
  <c r="J33" i="7" s="1"/>
  <c r="L33" i="7"/>
  <c r="F33" i="7"/>
  <c r="I33" i="7" s="1"/>
  <c r="E33" i="7"/>
  <c r="D33" i="7"/>
  <c r="AS32" i="7"/>
  <c r="AR32" i="7"/>
  <c r="AQ32" i="7"/>
  <c r="AO32" i="7"/>
  <c r="AL32" i="7"/>
  <c r="AG32" i="7"/>
  <c r="AE32" i="7"/>
  <c r="AH32" i="7" s="1"/>
  <c r="AN32" i="7" s="1"/>
  <c r="AC32" i="7"/>
  <c r="AB32" i="7"/>
  <c r="Y32" i="7"/>
  <c r="S32" i="7"/>
  <c r="V32" i="7" s="1"/>
  <c r="M32" i="7"/>
  <c r="J32" i="7" s="1"/>
  <c r="L32" i="7"/>
  <c r="F32" i="7"/>
  <c r="I32" i="7" s="1"/>
  <c r="E32" i="7"/>
  <c r="D32" i="7"/>
  <c r="AS31" i="7"/>
  <c r="AR31" i="7"/>
  <c r="AQ31" i="7"/>
  <c r="AO31" i="7"/>
  <c r="AL31" i="7"/>
  <c r="AG31" i="7"/>
  <c r="AH31" i="7" s="1"/>
  <c r="AN31" i="7" s="1"/>
  <c r="AE31" i="7"/>
  <c r="AC31" i="7"/>
  <c r="AB31" i="7"/>
  <c r="Y31" i="7"/>
  <c r="S31" i="7"/>
  <c r="V31" i="7" s="1"/>
  <c r="M31" i="7"/>
  <c r="L31" i="7"/>
  <c r="J31" i="7"/>
  <c r="F31" i="7"/>
  <c r="G31" i="7" s="1"/>
  <c r="N31" i="7" s="1"/>
  <c r="E31" i="7"/>
  <c r="D31" i="7"/>
  <c r="AS30" i="7"/>
  <c r="AR30" i="7"/>
  <c r="AQ30" i="7"/>
  <c r="AO30" i="7"/>
  <c r="AL30" i="7"/>
  <c r="AH30" i="7"/>
  <c r="AN30" i="7" s="1"/>
  <c r="AG30" i="7"/>
  <c r="AE30" i="7"/>
  <c r="AC30" i="7"/>
  <c r="AB30" i="7"/>
  <c r="Y30" i="7"/>
  <c r="V30" i="7"/>
  <c r="S30" i="7"/>
  <c r="M30" i="7"/>
  <c r="L30" i="7"/>
  <c r="J30" i="7"/>
  <c r="F30" i="7"/>
  <c r="I30" i="7" s="1"/>
  <c r="E30" i="7"/>
  <c r="D30" i="7"/>
  <c r="AS29" i="7"/>
  <c r="AR29" i="7"/>
  <c r="AQ29" i="7"/>
  <c r="AO29" i="7"/>
  <c r="AL29" i="7"/>
  <c r="AG29" i="7"/>
  <c r="AE29" i="7"/>
  <c r="AH29" i="7" s="1"/>
  <c r="AN29" i="7" s="1"/>
  <c r="AC29" i="7"/>
  <c r="AB29" i="7"/>
  <c r="Y29" i="7"/>
  <c r="V29" i="7"/>
  <c r="S29" i="7"/>
  <c r="M29" i="7"/>
  <c r="J29" i="7" s="1"/>
  <c r="L29" i="7"/>
  <c r="F29" i="7"/>
  <c r="I29" i="7" s="1"/>
  <c r="E29" i="7"/>
  <c r="D29" i="7"/>
  <c r="AS28" i="7"/>
  <c r="AR28" i="7"/>
  <c r="AQ28" i="7"/>
  <c r="AO28" i="7"/>
  <c r="AL28" i="7"/>
  <c r="AG28" i="7"/>
  <c r="AE28" i="7"/>
  <c r="AH28" i="7" s="1"/>
  <c r="AN28" i="7" s="1"/>
  <c r="AC28" i="7"/>
  <c r="AB28" i="7"/>
  <c r="Y28" i="7"/>
  <c r="V28" i="7"/>
  <c r="S28" i="7"/>
  <c r="M28" i="7"/>
  <c r="J28" i="7" s="1"/>
  <c r="L28" i="7"/>
  <c r="F28" i="7"/>
  <c r="I28" i="7" s="1"/>
  <c r="E28" i="7"/>
  <c r="D28" i="7"/>
  <c r="AS27" i="7"/>
  <c r="AR27" i="7"/>
  <c r="AQ27" i="7"/>
  <c r="AO27" i="7"/>
  <c r="AL27" i="7"/>
  <c r="AG27" i="7"/>
  <c r="AE27" i="7"/>
  <c r="AH27" i="7" s="1"/>
  <c r="AN27" i="7" s="1"/>
  <c r="AC27" i="7"/>
  <c r="AB27" i="7"/>
  <c r="Y27" i="7"/>
  <c r="S27" i="7"/>
  <c r="V27" i="7" s="1"/>
  <c r="M27" i="7"/>
  <c r="L27" i="7"/>
  <c r="J27" i="7"/>
  <c r="F27" i="7"/>
  <c r="I27" i="7" s="1"/>
  <c r="E27" i="7"/>
  <c r="D27" i="7"/>
  <c r="AS26" i="7"/>
  <c r="AR26" i="7"/>
  <c r="AQ26" i="7"/>
  <c r="AO26" i="7"/>
  <c r="AL26" i="7"/>
  <c r="AG26" i="7"/>
  <c r="AE26" i="7"/>
  <c r="AH26" i="7" s="1"/>
  <c r="AN26" i="7" s="1"/>
  <c r="AC26" i="7"/>
  <c r="AB26" i="7"/>
  <c r="Y26" i="7"/>
  <c r="S26" i="7"/>
  <c r="V26" i="7" s="1"/>
  <c r="M26" i="7"/>
  <c r="L26" i="7"/>
  <c r="J26" i="7"/>
  <c r="F26" i="7"/>
  <c r="I26" i="7" s="1"/>
  <c r="E26" i="7"/>
  <c r="D26" i="7"/>
  <c r="AS25" i="7"/>
  <c r="AR25" i="7"/>
  <c r="AQ25" i="7"/>
  <c r="AO25" i="7"/>
  <c r="AL25" i="7"/>
  <c r="AG25" i="7"/>
  <c r="AH25" i="7" s="1"/>
  <c r="AN25" i="7" s="1"/>
  <c r="AE25" i="7"/>
  <c r="AC25" i="7"/>
  <c r="AB25" i="7"/>
  <c r="Y25" i="7"/>
  <c r="S25" i="7"/>
  <c r="V25" i="7" s="1"/>
  <c r="M25" i="7"/>
  <c r="L25" i="7"/>
  <c r="J25" i="7"/>
  <c r="F25" i="7"/>
  <c r="I25" i="7" s="1"/>
  <c r="E25" i="7"/>
  <c r="D25" i="7"/>
  <c r="AS24" i="7"/>
  <c r="AR24" i="7"/>
  <c r="AQ24" i="7"/>
  <c r="AO24" i="7"/>
  <c r="AL24" i="7"/>
  <c r="AH24" i="7"/>
  <c r="AN24" i="7" s="1"/>
  <c r="AG24" i="7"/>
  <c r="AE24" i="7"/>
  <c r="AC24" i="7"/>
  <c r="AB24" i="7"/>
  <c r="Y24" i="7"/>
  <c r="V24" i="7"/>
  <c r="S24" i="7"/>
  <c r="M24" i="7"/>
  <c r="L24" i="7"/>
  <c r="J24" i="7"/>
  <c r="F24" i="7"/>
  <c r="I24" i="7" s="1"/>
  <c r="E24" i="7"/>
  <c r="D24" i="7"/>
  <c r="AS23" i="7"/>
  <c r="AR23" i="7"/>
  <c r="AQ23" i="7"/>
  <c r="AO23" i="7"/>
  <c r="AN23" i="7"/>
  <c r="AL23" i="7"/>
  <c r="AH23" i="7"/>
  <c r="AG23" i="7"/>
  <c r="AE23" i="7"/>
  <c r="AC23" i="7"/>
  <c r="AB23" i="7"/>
  <c r="Y23" i="7"/>
  <c r="S23" i="7"/>
  <c r="V23" i="7" s="1"/>
  <c r="M23" i="7"/>
  <c r="J23" i="7" s="1"/>
  <c r="L23" i="7"/>
  <c r="F23" i="7"/>
  <c r="G23" i="7" s="1"/>
  <c r="N23" i="7" s="1"/>
  <c r="E23" i="7"/>
  <c r="D23" i="7"/>
  <c r="AS22" i="7"/>
  <c r="AR22" i="7"/>
  <c r="AQ22" i="7"/>
  <c r="AO22" i="7"/>
  <c r="AN22" i="7"/>
  <c r="AL22" i="7"/>
  <c r="AH22" i="7"/>
  <c r="AG22" i="7"/>
  <c r="AE22" i="7"/>
  <c r="AC22" i="7"/>
  <c r="AB22" i="7"/>
  <c r="Y22" i="7"/>
  <c r="S22" i="7"/>
  <c r="V22" i="7" s="1"/>
  <c r="M22" i="7"/>
  <c r="J22" i="7" s="1"/>
  <c r="L22" i="7"/>
  <c r="F22" i="7"/>
  <c r="I22" i="7" s="1"/>
  <c r="E22" i="7"/>
  <c r="D22" i="7"/>
  <c r="AS21" i="7"/>
  <c r="AR21" i="7"/>
  <c r="AQ21" i="7"/>
  <c r="AO21" i="7"/>
  <c r="AL21" i="7"/>
  <c r="AG21" i="7"/>
  <c r="AE21" i="7"/>
  <c r="AH21" i="7" s="1"/>
  <c r="AN21" i="7" s="1"/>
  <c r="AC21" i="7"/>
  <c r="AB21" i="7"/>
  <c r="Y21" i="7"/>
  <c r="S21" i="7"/>
  <c r="V21" i="7" s="1"/>
  <c r="M21" i="7"/>
  <c r="J21" i="7" s="1"/>
  <c r="L21" i="7"/>
  <c r="F21" i="7"/>
  <c r="I21" i="7" s="1"/>
  <c r="E21" i="7"/>
  <c r="D21" i="7"/>
  <c r="AS20" i="7"/>
  <c r="AR20" i="7"/>
  <c r="AQ20" i="7"/>
  <c r="AO20" i="7"/>
  <c r="AL20" i="7"/>
  <c r="AG20" i="7"/>
  <c r="AE20" i="7"/>
  <c r="AH20" i="7" s="1"/>
  <c r="AN20" i="7" s="1"/>
  <c r="AC20" i="7"/>
  <c r="AB20" i="7"/>
  <c r="Y20" i="7"/>
  <c r="S20" i="7"/>
  <c r="V20" i="7" s="1"/>
  <c r="M20" i="7"/>
  <c r="J20" i="7" s="1"/>
  <c r="L20" i="7"/>
  <c r="F20" i="7"/>
  <c r="G20" i="7" s="1"/>
  <c r="N20" i="7" s="1"/>
  <c r="E20" i="7"/>
  <c r="D20" i="7"/>
  <c r="AS19" i="7"/>
  <c r="AR19" i="7"/>
  <c r="AQ19" i="7"/>
  <c r="AO19" i="7"/>
  <c r="AL19" i="7"/>
  <c r="AG19" i="7"/>
  <c r="AH19" i="7" s="1"/>
  <c r="AN19" i="7" s="1"/>
  <c r="AE19" i="7"/>
  <c r="AC19" i="7"/>
  <c r="AB19" i="7"/>
  <c r="Y19" i="7"/>
  <c r="S19" i="7"/>
  <c r="V19" i="7" s="1"/>
  <c r="M19" i="7"/>
  <c r="L19" i="7"/>
  <c r="J19" i="7"/>
  <c r="F19" i="7"/>
  <c r="G19" i="7" s="1"/>
  <c r="N19" i="7" s="1"/>
  <c r="E19" i="7"/>
  <c r="D19" i="7"/>
  <c r="AS18" i="7"/>
  <c r="AR18" i="7"/>
  <c r="AQ18" i="7"/>
  <c r="AO18" i="7"/>
  <c r="AL18" i="7"/>
  <c r="AH18" i="7"/>
  <c r="AN18" i="7" s="1"/>
  <c r="AG18" i="7"/>
  <c r="AE18" i="7"/>
  <c r="AC18" i="7"/>
  <c r="AB18" i="7"/>
  <c r="Y18" i="7"/>
  <c r="V18" i="7"/>
  <c r="S18" i="7"/>
  <c r="M18" i="7"/>
  <c r="L18" i="7"/>
  <c r="J18" i="7"/>
  <c r="F18" i="7"/>
  <c r="I18" i="7" s="1"/>
  <c r="E18" i="7"/>
  <c r="D18" i="7"/>
  <c r="AS17" i="7"/>
  <c r="AR17" i="7"/>
  <c r="AQ17" i="7"/>
  <c r="AO17" i="7"/>
  <c r="AL17" i="7"/>
  <c r="AG17" i="7"/>
  <c r="AE17" i="7"/>
  <c r="AH17" i="7" s="1"/>
  <c r="AN17" i="7" s="1"/>
  <c r="AC17" i="7"/>
  <c r="AB17" i="7"/>
  <c r="Y17" i="7"/>
  <c r="V17" i="7"/>
  <c r="S17" i="7"/>
  <c r="M17" i="7"/>
  <c r="J17" i="7" s="1"/>
  <c r="L17" i="7"/>
  <c r="F17" i="7"/>
  <c r="I17" i="7" s="1"/>
  <c r="E17" i="7"/>
  <c r="D17" i="7"/>
  <c r="AS16" i="7"/>
  <c r="AR16" i="7"/>
  <c r="AQ16" i="7"/>
  <c r="AO16" i="7"/>
  <c r="AL16" i="7"/>
  <c r="AG16" i="7"/>
  <c r="AE16" i="7"/>
  <c r="AH16" i="7" s="1"/>
  <c r="AN16" i="7" s="1"/>
  <c r="AC16" i="7"/>
  <c r="AB16" i="7"/>
  <c r="Y16" i="7"/>
  <c r="V16" i="7"/>
  <c r="S16" i="7"/>
  <c r="M16" i="7"/>
  <c r="J16" i="7" s="1"/>
  <c r="L16" i="7"/>
  <c r="F16" i="7"/>
  <c r="I16" i="7" s="1"/>
  <c r="E16" i="7"/>
  <c r="D16" i="7"/>
  <c r="AS15" i="7"/>
  <c r="AR15" i="7"/>
  <c r="AQ15" i="7"/>
  <c r="AO15" i="7"/>
  <c r="AL15" i="7"/>
  <c r="AG15" i="7"/>
  <c r="AE15" i="7"/>
  <c r="AH15" i="7" s="1"/>
  <c r="AN15" i="7" s="1"/>
  <c r="AC15" i="7"/>
  <c r="AB15" i="7"/>
  <c r="Y15" i="7"/>
  <c r="S15" i="7"/>
  <c r="V15" i="7" s="1"/>
  <c r="M15" i="7"/>
  <c r="L15" i="7"/>
  <c r="J15" i="7"/>
  <c r="F15" i="7"/>
  <c r="I15" i="7" s="1"/>
  <c r="E15" i="7"/>
  <c r="D15" i="7"/>
  <c r="AS14" i="7"/>
  <c r="AR14" i="7"/>
  <c r="AQ14" i="7"/>
  <c r="AO14" i="7"/>
  <c r="AL14" i="7"/>
  <c r="AG14" i="7"/>
  <c r="AE14" i="7"/>
  <c r="AH14" i="7" s="1"/>
  <c r="AN14" i="7" s="1"/>
  <c r="AC14" i="7"/>
  <c r="AB14" i="7"/>
  <c r="Y14" i="7"/>
  <c r="S14" i="7"/>
  <c r="V14" i="7" s="1"/>
  <c r="M14" i="7"/>
  <c r="L14" i="7"/>
  <c r="J14" i="7"/>
  <c r="F14" i="7"/>
  <c r="I14" i="7" s="1"/>
  <c r="E14" i="7"/>
  <c r="D14" i="7"/>
  <c r="AS13" i="7"/>
  <c r="AR13" i="7"/>
  <c r="AQ13" i="7"/>
  <c r="AO13" i="7"/>
  <c r="AL13" i="7"/>
  <c r="AG13" i="7"/>
  <c r="AH13" i="7" s="1"/>
  <c r="AN13" i="7" s="1"/>
  <c r="AE13" i="7"/>
  <c r="AC13" i="7"/>
  <c r="AB13" i="7"/>
  <c r="Y13" i="7"/>
  <c r="S13" i="7"/>
  <c r="V13" i="7" s="1"/>
  <c r="M13" i="7"/>
  <c r="L13" i="7"/>
  <c r="J13" i="7"/>
  <c r="F13" i="7"/>
  <c r="I13" i="7" s="1"/>
  <c r="E13" i="7"/>
  <c r="D13" i="7"/>
  <c r="AS12" i="7"/>
  <c r="AR12" i="7"/>
  <c r="AQ12" i="7"/>
  <c r="AO12" i="7"/>
  <c r="AL12" i="7"/>
  <c r="AH12" i="7"/>
  <c r="AN12" i="7" s="1"/>
  <c r="AG12" i="7"/>
  <c r="AE12" i="7"/>
  <c r="AC12" i="7"/>
  <c r="AB12" i="7"/>
  <c r="Y12" i="7"/>
  <c r="V12" i="7"/>
  <c r="S12" i="7"/>
  <c r="M12" i="7"/>
  <c r="L12" i="7"/>
  <c r="J12" i="7"/>
  <c r="F12" i="7"/>
  <c r="I12" i="7" s="1"/>
  <c r="E12" i="7"/>
  <c r="D12" i="7"/>
  <c r="AS11" i="7"/>
  <c r="AR11" i="7"/>
  <c r="AQ11" i="7"/>
  <c r="AO11" i="7"/>
  <c r="AN11" i="7"/>
  <c r="AL11" i="7"/>
  <c r="AH11" i="7"/>
  <c r="AG11" i="7"/>
  <c r="AE11" i="7"/>
  <c r="AC11" i="7"/>
  <c r="AB11" i="7"/>
  <c r="Y11" i="7"/>
  <c r="S11" i="7"/>
  <c r="V11" i="7" s="1"/>
  <c r="M11" i="7"/>
  <c r="J11" i="7" s="1"/>
  <c r="L11" i="7"/>
  <c r="F11" i="7"/>
  <c r="G11" i="7" s="1"/>
  <c r="N11" i="7" s="1"/>
  <c r="E11" i="7"/>
  <c r="D11" i="7"/>
  <c r="AS10" i="7"/>
  <c r="AR10" i="7"/>
  <c r="AQ10" i="7"/>
  <c r="AO10" i="7"/>
  <c r="AN10" i="7"/>
  <c r="AL10" i="7"/>
  <c r="AH10" i="7"/>
  <c r="AG10" i="7"/>
  <c r="AE10" i="7"/>
  <c r="AC10" i="7"/>
  <c r="AB10" i="7"/>
  <c r="Y10" i="7"/>
  <c r="S10" i="7"/>
  <c r="V10" i="7" s="1"/>
  <c r="M10" i="7"/>
  <c r="J10" i="7" s="1"/>
  <c r="L10" i="7"/>
  <c r="F10" i="7"/>
  <c r="I10" i="7" s="1"/>
  <c r="E10" i="7"/>
  <c r="D10" i="7"/>
  <c r="AS9" i="7"/>
  <c r="AR9" i="7"/>
  <c r="AQ9" i="7"/>
  <c r="AO9" i="7"/>
  <c r="AL9" i="7"/>
  <c r="AG9" i="7"/>
  <c r="AE9" i="7"/>
  <c r="AH9" i="7" s="1"/>
  <c r="AN9" i="7" s="1"/>
  <c r="AC9" i="7"/>
  <c r="AB9" i="7"/>
  <c r="Y9" i="7"/>
  <c r="S9" i="7"/>
  <c r="V9" i="7" s="1"/>
  <c r="M9" i="7"/>
  <c r="J9" i="7" s="1"/>
  <c r="L9" i="7"/>
  <c r="F9" i="7"/>
  <c r="I9" i="7" s="1"/>
  <c r="E9" i="7"/>
  <c r="D9" i="7"/>
  <c r="AS8" i="7"/>
  <c r="AR8" i="7"/>
  <c r="AQ8" i="7"/>
  <c r="AO8" i="7"/>
  <c r="AL8" i="7"/>
  <c r="AG8" i="7"/>
  <c r="AE8" i="7"/>
  <c r="AH8" i="7" s="1"/>
  <c r="AN8" i="7" s="1"/>
  <c r="AC8" i="7"/>
  <c r="AB8" i="7"/>
  <c r="Y8" i="7"/>
  <c r="S8" i="7"/>
  <c r="V8" i="7" s="1"/>
  <c r="M8" i="7"/>
  <c r="J8" i="7" s="1"/>
  <c r="L8" i="7"/>
  <c r="F8" i="7"/>
  <c r="I8" i="7" s="1"/>
  <c r="E8" i="7"/>
  <c r="D8" i="7"/>
  <c r="AS7" i="7"/>
  <c r="AR7" i="7"/>
  <c r="AQ7" i="7"/>
  <c r="AO7" i="7"/>
  <c r="AL7" i="7"/>
  <c r="AG7" i="7"/>
  <c r="AH7" i="7" s="1"/>
  <c r="AN7" i="7" s="1"/>
  <c r="AE7" i="7"/>
  <c r="AC7" i="7"/>
  <c r="AB7" i="7"/>
  <c r="Y7" i="7"/>
  <c r="S7" i="7"/>
  <c r="V7" i="7" s="1"/>
  <c r="M7" i="7"/>
  <c r="L7" i="7"/>
  <c r="J7" i="7"/>
  <c r="F7" i="7"/>
  <c r="G7" i="7" s="1"/>
  <c r="N7" i="7" s="1"/>
  <c r="E7" i="7"/>
  <c r="D7" i="7"/>
  <c r="AS6" i="7"/>
  <c r="AR6" i="7"/>
  <c r="AQ6" i="7"/>
  <c r="AO6" i="7"/>
  <c r="AL6" i="7"/>
  <c r="AH6" i="7"/>
  <c r="AN6" i="7" s="1"/>
  <c r="AG6" i="7"/>
  <c r="AE6" i="7"/>
  <c r="AC6" i="7"/>
  <c r="AB6" i="7"/>
  <c r="Y6" i="7"/>
  <c r="V6" i="7"/>
  <c r="S6" i="7"/>
  <c r="M6" i="7"/>
  <c r="L6" i="7"/>
  <c r="J6" i="7"/>
  <c r="F6" i="7"/>
  <c r="I6" i="7" s="1"/>
  <c r="E6" i="7"/>
  <c r="D6" i="7"/>
  <c r="AS5" i="7"/>
  <c r="AR5" i="7"/>
  <c r="AQ5" i="7"/>
  <c r="AO5" i="7"/>
  <c r="AL5" i="7"/>
  <c r="AG5" i="7"/>
  <c r="AE5" i="7"/>
  <c r="AH5" i="7" s="1"/>
  <c r="AN5" i="7" s="1"/>
  <c r="AC5" i="7"/>
  <c r="AB5" i="7"/>
  <c r="Y5" i="7"/>
  <c r="V5" i="7"/>
  <c r="S5" i="7"/>
  <c r="M5" i="7"/>
  <c r="J5" i="7" s="1"/>
  <c r="L5" i="7"/>
  <c r="F5" i="7"/>
  <c r="I5" i="7" s="1"/>
  <c r="E5" i="7"/>
  <c r="D5" i="7"/>
  <c r="AS4" i="7"/>
  <c r="AR4" i="7"/>
  <c r="AQ4" i="7"/>
  <c r="AO4" i="7"/>
  <c r="AL4" i="7"/>
  <c r="AG4" i="7"/>
  <c r="AE4" i="7"/>
  <c r="AH4" i="7" s="1"/>
  <c r="AN4" i="7" s="1"/>
  <c r="AC4" i="7"/>
  <c r="AB4" i="7"/>
  <c r="Y4" i="7"/>
  <c r="V4" i="7"/>
  <c r="S4" i="7"/>
  <c r="M4" i="7"/>
  <c r="J4" i="7" s="1"/>
  <c r="L4" i="7"/>
  <c r="F4" i="7"/>
  <c r="I4" i="7" s="1"/>
  <c r="E4" i="7"/>
  <c r="D4" i="7"/>
  <c r="AS3" i="7"/>
  <c r="AR3" i="7"/>
  <c r="AQ3" i="7"/>
  <c r="AO3" i="7"/>
  <c r="AL3" i="7"/>
  <c r="AG3" i="7"/>
  <c r="AE3" i="7"/>
  <c r="AH3" i="7" s="1"/>
  <c r="AN3" i="7" s="1"/>
  <c r="AC3" i="7"/>
  <c r="AB3" i="7"/>
  <c r="Y3" i="7"/>
  <c r="S3" i="7"/>
  <c r="V3" i="7" s="1"/>
  <c r="M3" i="7"/>
  <c r="L3" i="7"/>
  <c r="J3" i="7"/>
  <c r="F3" i="7"/>
  <c r="I3" i="7" s="1"/>
  <c r="E3" i="7"/>
  <c r="D3" i="7"/>
  <c r="AS2" i="7"/>
  <c r="AR2" i="7"/>
  <c r="AQ2" i="7"/>
  <c r="AO2" i="7"/>
  <c r="AL2" i="7"/>
  <c r="AG2" i="7"/>
  <c r="AE2" i="7"/>
  <c r="AH2" i="7" s="1"/>
  <c r="AN2" i="7" s="1"/>
  <c r="AC2" i="7"/>
  <c r="AB2" i="7"/>
  <c r="Y2" i="7"/>
  <c r="S2" i="7"/>
  <c r="V2" i="7" s="1"/>
  <c r="M2" i="7"/>
  <c r="L2" i="7"/>
  <c r="J2" i="7"/>
  <c r="F2" i="7"/>
  <c r="I2" i="7" s="1"/>
  <c r="E2" i="7"/>
  <c r="D2" i="7"/>
  <c r="G4" i="6"/>
  <c r="G5" i="6"/>
  <c r="G6" i="6"/>
  <c r="G7"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G991" i="6"/>
  <c r="G992" i="6"/>
  <c r="G993" i="6"/>
  <c r="G994" i="6"/>
  <c r="G995" i="6"/>
  <c r="G996" i="6"/>
  <c r="G997" i="6"/>
  <c r="G998" i="6"/>
  <c r="G999" i="6"/>
  <c r="G1000" i="6"/>
  <c r="G1001" i="6"/>
  <c r="G1002" i="6"/>
  <c r="G1003" i="6"/>
  <c r="G1004" i="6"/>
  <c r="G1005" i="6"/>
  <c r="G1006" i="6"/>
  <c r="G1007" i="6"/>
  <c r="G1008" i="6"/>
  <c r="G1009" i="6"/>
  <c r="G1010" i="6"/>
  <c r="G1011" i="6"/>
  <c r="G1012" i="6"/>
  <c r="G1013" i="6"/>
  <c r="G1014" i="6"/>
  <c r="G1015" i="6"/>
  <c r="G1016" i="6"/>
  <c r="G1017" i="6"/>
  <c r="G1018" i="6"/>
  <c r="G1019" i="6"/>
  <c r="G1020" i="6"/>
  <c r="G1021" i="6"/>
  <c r="G1022" i="6"/>
  <c r="G1023" i="6"/>
  <c r="G1024" i="6"/>
  <c r="G1025" i="6"/>
  <c r="G1026" i="6"/>
  <c r="G1027" i="6"/>
  <c r="G1028" i="6"/>
  <c r="G1029" i="6"/>
  <c r="G1030" i="6"/>
  <c r="G1031" i="6"/>
  <c r="G1032" i="6"/>
  <c r="G1033" i="6"/>
  <c r="G1034" i="6"/>
  <c r="G1035" i="6"/>
  <c r="G1036" i="6"/>
  <c r="G1037" i="6"/>
  <c r="G1038" i="6"/>
  <c r="G1039" i="6"/>
  <c r="G1040" i="6"/>
  <c r="G1041" i="6"/>
  <c r="G1042" i="6"/>
  <c r="G1043" i="6"/>
  <c r="G1044" i="6"/>
  <c r="G1045" i="6"/>
  <c r="G1046" i="6"/>
  <c r="G1047" i="6"/>
  <c r="G1048" i="6"/>
  <c r="G1049" i="6"/>
  <c r="G1050" i="6"/>
  <c r="G1051" i="6"/>
  <c r="G1052" i="6"/>
  <c r="G1053" i="6"/>
  <c r="G1054" i="6"/>
  <c r="G1055" i="6"/>
  <c r="G1056" i="6"/>
  <c r="G1057" i="6"/>
  <c r="G1058" i="6"/>
  <c r="G1059" i="6"/>
  <c r="G1060" i="6"/>
  <c r="G1061" i="6"/>
  <c r="G1062" i="6"/>
  <c r="G1063" i="6"/>
  <c r="G1064" i="6"/>
  <c r="G1065" i="6"/>
  <c r="G1066" i="6"/>
  <c r="G1067" i="6"/>
  <c r="G1068" i="6"/>
  <c r="G1069" i="6"/>
  <c r="G1070" i="6"/>
  <c r="G1071" i="6"/>
  <c r="G1072" i="6"/>
  <c r="G1073" i="6"/>
  <c r="G1074" i="6"/>
  <c r="G1075" i="6"/>
  <c r="G1076" i="6"/>
  <c r="G1077" i="6"/>
  <c r="G1078" i="6"/>
  <c r="G1079" i="6"/>
  <c r="G1080" i="6"/>
  <c r="G1081" i="6"/>
  <c r="G1082" i="6"/>
  <c r="G1083" i="6"/>
  <c r="G1084" i="6"/>
  <c r="G1085" i="6"/>
  <c r="G1086" i="6"/>
  <c r="G1087" i="6"/>
  <c r="G1088" i="6"/>
  <c r="G1089" i="6"/>
  <c r="G1090" i="6"/>
  <c r="G1091" i="6"/>
  <c r="G1092" i="6"/>
  <c r="G1093" i="6"/>
  <c r="G1094" i="6"/>
  <c r="G1095" i="6"/>
  <c r="G1096" i="6"/>
  <c r="G1097" i="6"/>
  <c r="G1098" i="6"/>
  <c r="G1099" i="6"/>
  <c r="G1100" i="6"/>
  <c r="G1101" i="6"/>
  <c r="G1102" i="6"/>
  <c r="G1103" i="6"/>
  <c r="G1104" i="6"/>
  <c r="G1105" i="6"/>
  <c r="G1106" i="6"/>
  <c r="G1107" i="6"/>
  <c r="G1108" i="6"/>
  <c r="G1109" i="6"/>
  <c r="G1110" i="6"/>
  <c r="G1111" i="6"/>
  <c r="G1112" i="6"/>
  <c r="G1113" i="6"/>
  <c r="G1114" i="6"/>
  <c r="G1115" i="6"/>
  <c r="G1116" i="6"/>
  <c r="G1117" i="6"/>
  <c r="G1118" i="6"/>
  <c r="G1119" i="6"/>
  <c r="G1120" i="6"/>
  <c r="G1121" i="6"/>
  <c r="G1122" i="6"/>
  <c r="G1123" i="6"/>
  <c r="G1124" i="6"/>
  <c r="G1125" i="6"/>
  <c r="G1126" i="6"/>
  <c r="G1127" i="6"/>
  <c r="G1128" i="6"/>
  <c r="G1129" i="6"/>
  <c r="G1130" i="6"/>
  <c r="G1131" i="6"/>
  <c r="G1132" i="6"/>
  <c r="G1133" i="6"/>
  <c r="G1134" i="6"/>
  <c r="G1135" i="6"/>
  <c r="G1136" i="6"/>
  <c r="G1137" i="6"/>
  <c r="G1138" i="6"/>
  <c r="G1139" i="6"/>
  <c r="G1140" i="6"/>
  <c r="G1141" i="6"/>
  <c r="G1142" i="6"/>
  <c r="G1143" i="6"/>
  <c r="G1144" i="6"/>
  <c r="G1145" i="6"/>
  <c r="G1146" i="6"/>
  <c r="G1147" i="6"/>
  <c r="G1148" i="6"/>
  <c r="G1149" i="6"/>
  <c r="G1150" i="6"/>
  <c r="G1151" i="6"/>
  <c r="G1152" i="6"/>
  <c r="G1153" i="6"/>
  <c r="G1154" i="6"/>
  <c r="G1155" i="6"/>
  <c r="G1156" i="6"/>
  <c r="G1157" i="6"/>
  <c r="G1158" i="6"/>
  <c r="G1159" i="6"/>
  <c r="G1160" i="6"/>
  <c r="G1161" i="6"/>
  <c r="G1162" i="6"/>
  <c r="G1163" i="6"/>
  <c r="G1164" i="6"/>
  <c r="G1165" i="6"/>
  <c r="G1166" i="6"/>
  <c r="G1167" i="6"/>
  <c r="G1168" i="6"/>
  <c r="G1169" i="6"/>
  <c r="G1170" i="6"/>
  <c r="G1171" i="6"/>
  <c r="G1172" i="6"/>
  <c r="G1173" i="6"/>
  <c r="G1174" i="6"/>
  <c r="G1175" i="6"/>
  <c r="G1176" i="6"/>
  <c r="G1177" i="6"/>
  <c r="G1178" i="6"/>
  <c r="G1179" i="6"/>
  <c r="G1180" i="6"/>
  <c r="G1181" i="6"/>
  <c r="G1182" i="6"/>
  <c r="G1183" i="6"/>
  <c r="G1184" i="6"/>
  <c r="G1185" i="6"/>
  <c r="G1186" i="6"/>
  <c r="G1187" i="6"/>
  <c r="G1188" i="6"/>
  <c r="G1189" i="6"/>
  <c r="G1190" i="6"/>
  <c r="G1191" i="6"/>
  <c r="G1192" i="6"/>
  <c r="G1193" i="6"/>
  <c r="G1194" i="6"/>
  <c r="G1195" i="6"/>
  <c r="G1196" i="6"/>
  <c r="G1197" i="6"/>
  <c r="G1198" i="6"/>
  <c r="G1199" i="6"/>
  <c r="G1200" i="6"/>
  <c r="G1201" i="6"/>
  <c r="G1202" i="6"/>
  <c r="G1203" i="6"/>
  <c r="G1204" i="6"/>
  <c r="G1205" i="6"/>
  <c r="G1206" i="6"/>
  <c r="G1207" i="6"/>
  <c r="G1208" i="6"/>
  <c r="G1209" i="6"/>
  <c r="G1210" i="6"/>
  <c r="G1211" i="6"/>
  <c r="G1212" i="6"/>
  <c r="G1213" i="6"/>
  <c r="G1214" i="6"/>
  <c r="G1215" i="6"/>
  <c r="G1216" i="6"/>
  <c r="G1217" i="6"/>
  <c r="G1218" i="6"/>
  <c r="G1219" i="6"/>
  <c r="G1220" i="6"/>
  <c r="G1221" i="6"/>
  <c r="G1222" i="6"/>
  <c r="G1223" i="6"/>
  <c r="G1224" i="6"/>
  <c r="G1225" i="6"/>
  <c r="G1226" i="6"/>
  <c r="G1227" i="6"/>
  <c r="G1228" i="6"/>
  <c r="G1229" i="6"/>
  <c r="G1230" i="6"/>
  <c r="G1231" i="6"/>
  <c r="G1232" i="6"/>
  <c r="G1233" i="6"/>
  <c r="G1234" i="6"/>
  <c r="G1235" i="6"/>
  <c r="G1236" i="6"/>
  <c r="G1237" i="6"/>
  <c r="G1238" i="6"/>
  <c r="G1239" i="6"/>
  <c r="G1240" i="6"/>
  <c r="G1241" i="6"/>
  <c r="G1242" i="6"/>
  <c r="G1243" i="6"/>
  <c r="G1244" i="6"/>
  <c r="G1245" i="6"/>
  <c r="G1246" i="6"/>
  <c r="G1247" i="6"/>
  <c r="G1248" i="6"/>
  <c r="G1249" i="6"/>
  <c r="G1250" i="6"/>
  <c r="G1251" i="6"/>
  <c r="G1252" i="6"/>
  <c r="G1253" i="6"/>
  <c r="G1254" i="6"/>
  <c r="G1255" i="6"/>
  <c r="G1256" i="6"/>
  <c r="G1257" i="6"/>
  <c r="G1258" i="6"/>
  <c r="G1259" i="6"/>
  <c r="G1260" i="6"/>
  <c r="G1261" i="6"/>
  <c r="G1262" i="6"/>
  <c r="G1263" i="6"/>
  <c r="G1264" i="6"/>
  <c r="G1265" i="6"/>
  <c r="G1266" i="6"/>
  <c r="G1267" i="6"/>
  <c r="G1268" i="6"/>
  <c r="G1269" i="6"/>
  <c r="G1270" i="6"/>
  <c r="G1271" i="6"/>
  <c r="G1272" i="6"/>
  <c r="G1273" i="6"/>
  <c r="G1274" i="6"/>
  <c r="G1275" i="6"/>
  <c r="G1276" i="6"/>
  <c r="G1277" i="6"/>
  <c r="G1278" i="6"/>
  <c r="G1279" i="6"/>
  <c r="G1280" i="6"/>
  <c r="G1281" i="6"/>
  <c r="G1282" i="6"/>
  <c r="G1283" i="6"/>
  <c r="G1284" i="6"/>
  <c r="G1285" i="6"/>
  <c r="G1286" i="6"/>
  <c r="G1287" i="6"/>
  <c r="G1288" i="6"/>
  <c r="G1289" i="6"/>
  <c r="G1290" i="6"/>
  <c r="G1291" i="6"/>
  <c r="G1292" i="6"/>
  <c r="G1293" i="6"/>
  <c r="G1294" i="6"/>
  <c r="G1295" i="6"/>
  <c r="G1296" i="6"/>
  <c r="G1297" i="6"/>
  <c r="G1298" i="6"/>
  <c r="G1299" i="6"/>
  <c r="G1300" i="6"/>
  <c r="G1301" i="6"/>
  <c r="G1302" i="6"/>
  <c r="G1303" i="6"/>
  <c r="G1304" i="6"/>
  <c r="G1305" i="6"/>
  <c r="G1306" i="6"/>
  <c r="G1307" i="6"/>
  <c r="G1308" i="6"/>
  <c r="G1309" i="6"/>
  <c r="G1310" i="6"/>
  <c r="G1311" i="6"/>
  <c r="G1312" i="6"/>
  <c r="G1313" i="6"/>
  <c r="G1314" i="6"/>
  <c r="G1315" i="6"/>
  <c r="G1316" i="6"/>
  <c r="G1317" i="6"/>
  <c r="G1318" i="6"/>
  <c r="G1319" i="6"/>
  <c r="G1320" i="6"/>
  <c r="G1321" i="6"/>
  <c r="G1322" i="6"/>
  <c r="G1323" i="6"/>
  <c r="G1324" i="6"/>
  <c r="G1325" i="6"/>
  <c r="G1326" i="6"/>
  <c r="G1327" i="6"/>
  <c r="G1328" i="6"/>
  <c r="G1329" i="6"/>
  <c r="G1330" i="6"/>
  <c r="G1331" i="6"/>
  <c r="G1332" i="6"/>
  <c r="G1333" i="6"/>
  <c r="G1334" i="6"/>
  <c r="G1335" i="6"/>
  <c r="G1336" i="6"/>
  <c r="G1337" i="6"/>
  <c r="G1338" i="6"/>
  <c r="G1339" i="6"/>
  <c r="G1340" i="6"/>
  <c r="G1341" i="6"/>
  <c r="G1342" i="6"/>
  <c r="G1343" i="6"/>
  <c r="G1344" i="6"/>
  <c r="G1345" i="6"/>
  <c r="G1346" i="6"/>
  <c r="G1347" i="6"/>
  <c r="G1348" i="6"/>
  <c r="G1349" i="6"/>
  <c r="G1350" i="6"/>
  <c r="G1351" i="6"/>
  <c r="G1352" i="6"/>
  <c r="G1353" i="6"/>
  <c r="G1354" i="6"/>
  <c r="G1355" i="6"/>
  <c r="G1356" i="6"/>
  <c r="G1357" i="6"/>
  <c r="G1358" i="6"/>
  <c r="G1359" i="6"/>
  <c r="G1360" i="6"/>
  <c r="G1361" i="6"/>
  <c r="G1362" i="6"/>
  <c r="G1363" i="6"/>
  <c r="G1364" i="6"/>
  <c r="G1365" i="6"/>
  <c r="G1366" i="6"/>
  <c r="G1367" i="6"/>
  <c r="G1368" i="6"/>
  <c r="G1369" i="6"/>
  <c r="G1370" i="6"/>
  <c r="G1371" i="6"/>
  <c r="G1372" i="6"/>
  <c r="G1373" i="6"/>
  <c r="G1374" i="6"/>
  <c r="G1375" i="6"/>
  <c r="G1376" i="6"/>
  <c r="G1377" i="6"/>
  <c r="G1378" i="6"/>
  <c r="G1379" i="6"/>
  <c r="G1380" i="6"/>
  <c r="G1381" i="6"/>
  <c r="G1382" i="6"/>
  <c r="G1383" i="6"/>
  <c r="G1384" i="6"/>
  <c r="G1385" i="6"/>
  <c r="G1386" i="6"/>
  <c r="G1387" i="6"/>
  <c r="G1388" i="6"/>
  <c r="G1389" i="6"/>
  <c r="G1390" i="6"/>
  <c r="G1391" i="6"/>
  <c r="G1392" i="6"/>
  <c r="G1393" i="6"/>
  <c r="G1394" i="6"/>
  <c r="G1395" i="6"/>
  <c r="G1396" i="6"/>
  <c r="G1397" i="6"/>
  <c r="G1398" i="6"/>
  <c r="G1399" i="6"/>
  <c r="G1400" i="6"/>
  <c r="G1401" i="6"/>
  <c r="G1402" i="6"/>
  <c r="G1403" i="6"/>
  <c r="G1404" i="6"/>
  <c r="G1405" i="6"/>
  <c r="G1406" i="6"/>
  <c r="G1407" i="6"/>
  <c r="G1408" i="6"/>
  <c r="G1409" i="6"/>
  <c r="G1410" i="6"/>
  <c r="G1411" i="6"/>
  <c r="G1412" i="6"/>
  <c r="G1413" i="6"/>
  <c r="G1414" i="6"/>
  <c r="G1415" i="6"/>
  <c r="G1416" i="6"/>
  <c r="G1417" i="6"/>
  <c r="G1418" i="6"/>
  <c r="G1419" i="6"/>
  <c r="G1420" i="6"/>
  <c r="G1421" i="6"/>
  <c r="G1422" i="6"/>
  <c r="G1423" i="6"/>
  <c r="G1424" i="6"/>
  <c r="G1425" i="6"/>
  <c r="G1426" i="6"/>
  <c r="G1427" i="6"/>
  <c r="G1428" i="6"/>
  <c r="G1429" i="6"/>
  <c r="G1430" i="6"/>
  <c r="G1431" i="6"/>
  <c r="G1432" i="6"/>
  <c r="G1433" i="6"/>
  <c r="G1434" i="6"/>
  <c r="G1435" i="6"/>
  <c r="G1436" i="6"/>
  <c r="G1437" i="6"/>
  <c r="G1438" i="6"/>
  <c r="G1439" i="6"/>
  <c r="G1440" i="6"/>
  <c r="G1441" i="6"/>
  <c r="G1442" i="6"/>
  <c r="G1443" i="6"/>
  <c r="G1444" i="6"/>
  <c r="G1445" i="6"/>
  <c r="G1446" i="6"/>
  <c r="G1447" i="6"/>
  <c r="G1448" i="6"/>
  <c r="G1449" i="6"/>
  <c r="G1450" i="6"/>
  <c r="G1451" i="6"/>
  <c r="G1452" i="6"/>
  <c r="G1453" i="6"/>
  <c r="G1454" i="6"/>
  <c r="G1455" i="6"/>
  <c r="G1456" i="6"/>
  <c r="G1457" i="6"/>
  <c r="G1458" i="6"/>
  <c r="G1459" i="6"/>
  <c r="G1460" i="6"/>
  <c r="G1461" i="6"/>
  <c r="G1462" i="6"/>
  <c r="G1463" i="6"/>
  <c r="G1464" i="6"/>
  <c r="G1465" i="6"/>
  <c r="G1466" i="6"/>
  <c r="G1467" i="6"/>
  <c r="G1468" i="6"/>
  <c r="G1469" i="6"/>
  <c r="G1470" i="6"/>
  <c r="G1471" i="6"/>
  <c r="G1472" i="6"/>
  <c r="G1473" i="6"/>
  <c r="G1474" i="6"/>
  <c r="G1475" i="6"/>
  <c r="G1476" i="6"/>
  <c r="G1477" i="6"/>
  <c r="G1478" i="6"/>
  <c r="G1479" i="6"/>
  <c r="G1480" i="6"/>
  <c r="G1481" i="6"/>
  <c r="G1482" i="6"/>
  <c r="G1483" i="6"/>
  <c r="G1484" i="6"/>
  <c r="G1485" i="6"/>
  <c r="G1486" i="6"/>
  <c r="G1487" i="6"/>
  <c r="G1488" i="6"/>
  <c r="G1489" i="6"/>
  <c r="G1490" i="6"/>
  <c r="G1491" i="6"/>
  <c r="G1492" i="6"/>
  <c r="G1493" i="6"/>
  <c r="G1494" i="6"/>
  <c r="G1495" i="6"/>
  <c r="G1496" i="6"/>
  <c r="G1497" i="6"/>
  <c r="G1498" i="6"/>
  <c r="G1499" i="6"/>
  <c r="G1500" i="6"/>
  <c r="G1501" i="6"/>
  <c r="G1502" i="6"/>
  <c r="G1503" i="6"/>
  <c r="G1504" i="6"/>
  <c r="G1505" i="6"/>
  <c r="G1506" i="6"/>
  <c r="G1507" i="6"/>
  <c r="G1508" i="6"/>
  <c r="G1509" i="6"/>
  <c r="G1510" i="6"/>
  <c r="G1511" i="6"/>
  <c r="G1512" i="6"/>
  <c r="G1513" i="6"/>
  <c r="G1514" i="6"/>
  <c r="G1515" i="6"/>
  <c r="G1516" i="6"/>
  <c r="G1517" i="6"/>
  <c r="G1518" i="6"/>
  <c r="G1519" i="6"/>
  <c r="G1520" i="6"/>
  <c r="G1521" i="6"/>
  <c r="G1522" i="6"/>
  <c r="G1523" i="6"/>
  <c r="G1524" i="6"/>
  <c r="G1525" i="6"/>
  <c r="G1526" i="6"/>
  <c r="G1527" i="6"/>
  <c r="G1528" i="6"/>
  <c r="G1529" i="6"/>
  <c r="G1530" i="6"/>
  <c r="G1531" i="6"/>
  <c r="G1532" i="6"/>
  <c r="G1533" i="6"/>
  <c r="G1534" i="6"/>
  <c r="G1535" i="6"/>
  <c r="G1536" i="6"/>
  <c r="G1537" i="6"/>
  <c r="G1538" i="6"/>
  <c r="G1539" i="6"/>
  <c r="G1540" i="6"/>
  <c r="G1541" i="6"/>
  <c r="G1542" i="6"/>
  <c r="G1543" i="6"/>
  <c r="G1544" i="6"/>
  <c r="G1545" i="6"/>
  <c r="G1546" i="6"/>
  <c r="G1547" i="6"/>
  <c r="G1548" i="6"/>
  <c r="G1549" i="6"/>
  <c r="G1550" i="6"/>
  <c r="G1551" i="6"/>
  <c r="G1552" i="6"/>
  <c r="G1553" i="6"/>
  <c r="G1554" i="6"/>
  <c r="G1555" i="6"/>
  <c r="G1556" i="6"/>
  <c r="G1557" i="6"/>
  <c r="G1558" i="6"/>
  <c r="G1559" i="6"/>
  <c r="G1560" i="6"/>
  <c r="G1561" i="6"/>
  <c r="G1562" i="6"/>
  <c r="G1563" i="6"/>
  <c r="G1564" i="6"/>
  <c r="G1565" i="6"/>
  <c r="G1566" i="6"/>
  <c r="G1567" i="6"/>
  <c r="G1568" i="6"/>
  <c r="G1569" i="6"/>
  <c r="G1570" i="6"/>
  <c r="G1571" i="6"/>
  <c r="G1572" i="6"/>
  <c r="G1573" i="6"/>
  <c r="G1574" i="6"/>
  <c r="G1575" i="6"/>
  <c r="G1576" i="6"/>
  <c r="G1577" i="6"/>
  <c r="G1578" i="6"/>
  <c r="G1579" i="6"/>
  <c r="G1580" i="6"/>
  <c r="G1581" i="6"/>
  <c r="G1582" i="6"/>
  <c r="G1583" i="6"/>
  <c r="G1584" i="6"/>
  <c r="G1585" i="6"/>
  <c r="G1586" i="6"/>
  <c r="G1587" i="6"/>
  <c r="G1588" i="6"/>
  <c r="G1589" i="6"/>
  <c r="G1590" i="6"/>
  <c r="G1591" i="6"/>
  <c r="G1592" i="6"/>
  <c r="G1593" i="6"/>
  <c r="G1594" i="6"/>
  <c r="G1595" i="6"/>
  <c r="G1596" i="6"/>
  <c r="G1597" i="6"/>
  <c r="G1598" i="6"/>
  <c r="G1599" i="6"/>
  <c r="G1600" i="6"/>
  <c r="G1601" i="6"/>
  <c r="G1602" i="6"/>
  <c r="G1603" i="6"/>
  <c r="G1604" i="6"/>
  <c r="G1605" i="6"/>
  <c r="G1606" i="6"/>
  <c r="G1607" i="6"/>
  <c r="G1608" i="6"/>
  <c r="G1609" i="6"/>
  <c r="G1610" i="6"/>
  <c r="G1611" i="6"/>
  <c r="G1612" i="6"/>
  <c r="G1613" i="6"/>
  <c r="G1614" i="6"/>
  <c r="G1615" i="6"/>
  <c r="G1616" i="6"/>
  <c r="G1617" i="6"/>
  <c r="G1618" i="6"/>
  <c r="G1619" i="6"/>
  <c r="G1620" i="6"/>
  <c r="G1621" i="6"/>
  <c r="G1622" i="6"/>
  <c r="G1623" i="6"/>
  <c r="G1624" i="6"/>
  <c r="G1625" i="6"/>
  <c r="G1626" i="6"/>
  <c r="G1627" i="6"/>
  <c r="G1628" i="6"/>
  <c r="G1629" i="6"/>
  <c r="G1630" i="6"/>
  <c r="G1631" i="6"/>
  <c r="G1632" i="6"/>
  <c r="G1633" i="6"/>
  <c r="G1634" i="6"/>
  <c r="G1635" i="6"/>
  <c r="G1636" i="6"/>
  <c r="G1637" i="6"/>
  <c r="G1638" i="6"/>
  <c r="G1639" i="6"/>
  <c r="G1640" i="6"/>
  <c r="G1641" i="6"/>
  <c r="G1642" i="6"/>
  <c r="G1643" i="6"/>
  <c r="G1644" i="6"/>
  <c r="G1645" i="6"/>
  <c r="G1646" i="6"/>
  <c r="G1647" i="6"/>
  <c r="G1648" i="6"/>
  <c r="G1649" i="6"/>
  <c r="G1650" i="6"/>
  <c r="G1651" i="6"/>
  <c r="G1652" i="6"/>
  <c r="G1653" i="6"/>
  <c r="G1654" i="6"/>
  <c r="G1655" i="6"/>
  <c r="G1656" i="6"/>
  <c r="G1657" i="6"/>
  <c r="G1658" i="6"/>
  <c r="G1659" i="6"/>
  <c r="G1660" i="6"/>
  <c r="G1661" i="6"/>
  <c r="G1662" i="6"/>
  <c r="G1663" i="6"/>
  <c r="G1664" i="6"/>
  <c r="G1665" i="6"/>
  <c r="G1666" i="6"/>
  <c r="G1667" i="6"/>
  <c r="G1668" i="6"/>
  <c r="G1669" i="6"/>
  <c r="G1670" i="6"/>
  <c r="G1671" i="6"/>
  <c r="G1672" i="6"/>
  <c r="G1673" i="6"/>
  <c r="G1674" i="6"/>
  <c r="G1675" i="6"/>
  <c r="G1676" i="6"/>
  <c r="G1677" i="6"/>
  <c r="G1678" i="6"/>
  <c r="G1679" i="6"/>
  <c r="G1680" i="6"/>
  <c r="G1681" i="6"/>
  <c r="G1682" i="6"/>
  <c r="G1683" i="6"/>
  <c r="G1684" i="6"/>
  <c r="G1685" i="6"/>
  <c r="G1686" i="6"/>
  <c r="G1687" i="6"/>
  <c r="G1688" i="6"/>
  <c r="G1689" i="6"/>
  <c r="G1690" i="6"/>
  <c r="G1691" i="6"/>
  <c r="G1692" i="6"/>
  <c r="G1693" i="6"/>
  <c r="G1694" i="6"/>
  <c r="G1695" i="6"/>
  <c r="G1696" i="6"/>
  <c r="G1697" i="6"/>
  <c r="G1698" i="6"/>
  <c r="G1699" i="6"/>
  <c r="G1700" i="6"/>
  <c r="G1701" i="6"/>
  <c r="G1702" i="6"/>
  <c r="G1703" i="6"/>
  <c r="G1704" i="6"/>
  <c r="G1705" i="6"/>
  <c r="G1706" i="6"/>
  <c r="G1707" i="6"/>
  <c r="G1708" i="6"/>
  <c r="G1709" i="6"/>
  <c r="G1710" i="6"/>
  <c r="G1711" i="6"/>
  <c r="G1712" i="6"/>
  <c r="G1713" i="6"/>
  <c r="G1714" i="6"/>
  <c r="G1715" i="6"/>
  <c r="G1716" i="6"/>
  <c r="G1717" i="6"/>
  <c r="G1718" i="6"/>
  <c r="G1719" i="6"/>
  <c r="G1720" i="6"/>
  <c r="G1721" i="6"/>
  <c r="G1722" i="6"/>
  <c r="G1723" i="6"/>
  <c r="G1724" i="6"/>
  <c r="G1725" i="6"/>
  <c r="G1726" i="6"/>
  <c r="G1727" i="6"/>
  <c r="G1728" i="6"/>
  <c r="G1729" i="6"/>
  <c r="G1730" i="6"/>
  <c r="G1731" i="6"/>
  <c r="G1732" i="6"/>
  <c r="G1733" i="6"/>
  <c r="G1734" i="6"/>
  <c r="G1735" i="6"/>
  <c r="G1736" i="6"/>
  <c r="G1737" i="6"/>
  <c r="G1738" i="6"/>
  <c r="G1739" i="6"/>
  <c r="G1740" i="6"/>
  <c r="G1741" i="6"/>
  <c r="G1742" i="6"/>
  <c r="G1743" i="6"/>
  <c r="G1744" i="6"/>
  <c r="G1745" i="6"/>
  <c r="G1746" i="6"/>
  <c r="G1747" i="6"/>
  <c r="G1748" i="6"/>
  <c r="G1749" i="6"/>
  <c r="G1750" i="6"/>
  <c r="G1751" i="6"/>
  <c r="G1752" i="6"/>
  <c r="G1753" i="6"/>
  <c r="G1754" i="6"/>
  <c r="G1755" i="6"/>
  <c r="G1756" i="6"/>
  <c r="G1757" i="6"/>
  <c r="G1758" i="6"/>
  <c r="G1759" i="6"/>
  <c r="G1760" i="6"/>
  <c r="G1761" i="6"/>
  <c r="G1762" i="6"/>
  <c r="G1763" i="6"/>
  <c r="G1764" i="6"/>
  <c r="G1765" i="6"/>
  <c r="G1766" i="6"/>
  <c r="G1767" i="6"/>
  <c r="G1768" i="6"/>
  <c r="G1769" i="6"/>
  <c r="G1770" i="6"/>
  <c r="G1771" i="6"/>
  <c r="G1772" i="6"/>
  <c r="G1773" i="6"/>
  <c r="G1774" i="6"/>
  <c r="G1775" i="6"/>
  <c r="G1776" i="6"/>
  <c r="G1777" i="6"/>
  <c r="G1778" i="6"/>
  <c r="G1779" i="6"/>
  <c r="G1780" i="6"/>
  <c r="G1781" i="6"/>
  <c r="G1782" i="6"/>
  <c r="G1783" i="6"/>
  <c r="G1784" i="6"/>
  <c r="G1785" i="6"/>
  <c r="G1786" i="6"/>
  <c r="G1787" i="6"/>
  <c r="G1788" i="6"/>
  <c r="G1789" i="6"/>
  <c r="G1790" i="6"/>
  <c r="G1791" i="6"/>
  <c r="G1792" i="6"/>
  <c r="G1793" i="6"/>
  <c r="G1794" i="6"/>
  <c r="G1795" i="6"/>
  <c r="G1796" i="6"/>
  <c r="G1797" i="6"/>
  <c r="G1798" i="6"/>
  <c r="G1799" i="6"/>
  <c r="G1800" i="6"/>
  <c r="G1801" i="6"/>
  <c r="G1802" i="6"/>
  <c r="G1803" i="6"/>
  <c r="G1804" i="6"/>
  <c r="G1805" i="6"/>
  <c r="G1806" i="6"/>
  <c r="G1807" i="6"/>
  <c r="G1808" i="6"/>
  <c r="G1809" i="6"/>
  <c r="G1810" i="6"/>
  <c r="G1811" i="6"/>
  <c r="G1812" i="6"/>
  <c r="G1813" i="6"/>
  <c r="G1814" i="6"/>
  <c r="G1815" i="6"/>
  <c r="G1816" i="6"/>
  <c r="G1817" i="6"/>
  <c r="G1818" i="6"/>
  <c r="G1819" i="6"/>
  <c r="G1820" i="6"/>
  <c r="G1821" i="6"/>
  <c r="G1822" i="6"/>
  <c r="G1823" i="6"/>
  <c r="G1824" i="6"/>
  <c r="G1825" i="6"/>
  <c r="G1826" i="6"/>
  <c r="G1827" i="6"/>
  <c r="G1828" i="6"/>
  <c r="G1829" i="6"/>
  <c r="G1830" i="6"/>
  <c r="G1831" i="6"/>
  <c r="G1832" i="6"/>
  <c r="G1833" i="6"/>
  <c r="G1834" i="6"/>
  <c r="G1835" i="6"/>
  <c r="G1836" i="6"/>
  <c r="G1837" i="6"/>
  <c r="G1838" i="6"/>
  <c r="G1839" i="6"/>
  <c r="G1840" i="6"/>
  <c r="G1841" i="6"/>
  <c r="G1842" i="6"/>
  <c r="G1843" i="6"/>
  <c r="G1844" i="6"/>
  <c r="G1845" i="6"/>
  <c r="G1846" i="6"/>
  <c r="G1847" i="6"/>
  <c r="G1848" i="6"/>
  <c r="G1849" i="6"/>
  <c r="G1850" i="6"/>
  <c r="G1851" i="6"/>
  <c r="G1852" i="6"/>
  <c r="G1853" i="6"/>
  <c r="G1854" i="6"/>
  <c r="G1855" i="6"/>
  <c r="G1856" i="6"/>
  <c r="G1857" i="6"/>
  <c r="G1858" i="6"/>
  <c r="G1859" i="6"/>
  <c r="G1860" i="6"/>
  <c r="G1861" i="6"/>
  <c r="G1862" i="6"/>
  <c r="G1863" i="6"/>
  <c r="G1864" i="6"/>
  <c r="G1865" i="6"/>
  <c r="G1866" i="6"/>
  <c r="G1867" i="6"/>
  <c r="G1868" i="6"/>
  <c r="G1869" i="6"/>
  <c r="G1870" i="6"/>
  <c r="G1871" i="6"/>
  <c r="G1872" i="6"/>
  <c r="G1873" i="6"/>
  <c r="G1874" i="6"/>
  <c r="G1875" i="6"/>
  <c r="G1876" i="6"/>
  <c r="G1877" i="6"/>
  <c r="G1878" i="6"/>
  <c r="G1879" i="6"/>
  <c r="G1880" i="6"/>
  <c r="G1881" i="6"/>
  <c r="G1882" i="6"/>
  <c r="G1883" i="6"/>
  <c r="G1884" i="6"/>
  <c r="G1885" i="6"/>
  <c r="G1886" i="6"/>
  <c r="G1887" i="6"/>
  <c r="G1888" i="6"/>
  <c r="G1889" i="6"/>
  <c r="G1890" i="6"/>
  <c r="G1891" i="6"/>
  <c r="G1892" i="6"/>
  <c r="G1893" i="6"/>
  <c r="G1894" i="6"/>
  <c r="G1895" i="6"/>
  <c r="G1896" i="6"/>
  <c r="G1897" i="6"/>
  <c r="G1898" i="6"/>
  <c r="G1899" i="6"/>
  <c r="G1900" i="6"/>
  <c r="G1901" i="6"/>
  <c r="G1902" i="6"/>
  <c r="G1903" i="6"/>
  <c r="G1904" i="6"/>
  <c r="G1905" i="6"/>
  <c r="G1906" i="6"/>
  <c r="G1907" i="6"/>
  <c r="G1908" i="6"/>
  <c r="G1909" i="6"/>
  <c r="G1910" i="6"/>
  <c r="G1911" i="6"/>
  <c r="G1912" i="6"/>
  <c r="G1913" i="6"/>
  <c r="G1914" i="6"/>
  <c r="G1915" i="6"/>
  <c r="G1916" i="6"/>
  <c r="G1917" i="6"/>
  <c r="G1918" i="6"/>
  <c r="G1919" i="6"/>
  <c r="G1920" i="6"/>
  <c r="G1921" i="6"/>
  <c r="G1922" i="6"/>
  <c r="G1923" i="6"/>
  <c r="G1924" i="6"/>
  <c r="G1925" i="6"/>
  <c r="G1926" i="6"/>
  <c r="G1927" i="6"/>
  <c r="G1928" i="6"/>
  <c r="G1929" i="6"/>
  <c r="G1930" i="6"/>
  <c r="G1931" i="6"/>
  <c r="G1932" i="6"/>
  <c r="G1933" i="6"/>
  <c r="G1934" i="6"/>
  <c r="G1935" i="6"/>
  <c r="G1936" i="6"/>
  <c r="G1937" i="6"/>
  <c r="G1938" i="6"/>
  <c r="G1939" i="6"/>
  <c r="G1940" i="6"/>
  <c r="G1941" i="6"/>
  <c r="G1942" i="6"/>
  <c r="G1943" i="6"/>
  <c r="G1944" i="6"/>
  <c r="G1945" i="6"/>
  <c r="G1946" i="6"/>
  <c r="G1947" i="6"/>
  <c r="G1948" i="6"/>
  <c r="G1949" i="6"/>
  <c r="G1950" i="6"/>
  <c r="G1951" i="6"/>
  <c r="G1952" i="6"/>
  <c r="G1953" i="6"/>
  <c r="G1954" i="6"/>
  <c r="G1955" i="6"/>
  <c r="G1956" i="6"/>
  <c r="G1957" i="6"/>
  <c r="G1958" i="6"/>
  <c r="G1959" i="6"/>
  <c r="G1960" i="6"/>
  <c r="G1961" i="6"/>
  <c r="G1962" i="6"/>
  <c r="G1963" i="6"/>
  <c r="G1964" i="6"/>
  <c r="G1965" i="6"/>
  <c r="G1966" i="6"/>
  <c r="G1967" i="6"/>
  <c r="G1968" i="6"/>
  <c r="G1969" i="6"/>
  <c r="G1970" i="6"/>
  <c r="G1971" i="6"/>
  <c r="G1972" i="6"/>
  <c r="G1973" i="6"/>
  <c r="G1974" i="6"/>
  <c r="G1975" i="6"/>
  <c r="G1976" i="6"/>
  <c r="G1977" i="6"/>
  <c r="G1978" i="6"/>
  <c r="G1979" i="6"/>
  <c r="G1980" i="6"/>
  <c r="G1981" i="6"/>
  <c r="G1982" i="6"/>
  <c r="G1983" i="6"/>
  <c r="G1984" i="6"/>
  <c r="G1985" i="6"/>
  <c r="G1986" i="6"/>
  <c r="G1987" i="6"/>
  <c r="G1988" i="6"/>
  <c r="G1989" i="6"/>
  <c r="G1990" i="6"/>
  <c r="G1991" i="6"/>
  <c r="G1992" i="6"/>
  <c r="G3" i="6"/>
  <c r="I453" i="7" l="1"/>
  <c r="I81" i="7"/>
  <c r="G623" i="7"/>
  <c r="I624" i="7"/>
  <c r="I160" i="7"/>
  <c r="I164" i="7"/>
  <c r="I371" i="7"/>
  <c r="G257" i="7"/>
  <c r="N257" i="7" s="1"/>
  <c r="G273" i="7"/>
  <c r="N273" i="7" s="1"/>
  <c r="G294" i="7"/>
  <c r="N294" i="7" s="1"/>
  <c r="G731" i="7"/>
  <c r="I256" i="7"/>
  <c r="I129" i="7"/>
  <c r="G73" i="7"/>
  <c r="N73" i="7" s="1"/>
  <c r="G121" i="7"/>
  <c r="N121" i="7" s="1"/>
  <c r="G298" i="7"/>
  <c r="N298" i="7" s="1"/>
  <c r="I233" i="7"/>
  <c r="I378" i="7"/>
  <c r="G710" i="7"/>
  <c r="I711" i="7"/>
  <c r="G712" i="7"/>
  <c r="I82" i="7"/>
  <c r="G341" i="7"/>
  <c r="N341" i="7" s="1"/>
  <c r="I633" i="7"/>
  <c r="G634" i="7"/>
  <c r="I657" i="7"/>
  <c r="G658" i="7"/>
  <c r="I117" i="7"/>
  <c r="I102" i="7"/>
  <c r="I533" i="7"/>
  <c r="G54" i="7"/>
  <c r="N54" i="7" s="1"/>
  <c r="G146" i="7"/>
  <c r="N146" i="7" s="1"/>
  <c r="G715" i="7"/>
  <c r="I251" i="7"/>
  <c r="G479" i="7"/>
  <c r="N479" i="7" s="1"/>
  <c r="I297" i="7"/>
  <c r="I509" i="7"/>
  <c r="I561" i="7"/>
  <c r="I444" i="7"/>
  <c r="I516" i="7"/>
  <c r="G90" i="7"/>
  <c r="N90" i="7" s="1"/>
  <c r="I165" i="7"/>
  <c r="I238" i="7"/>
  <c r="I51" i="7"/>
  <c r="I173" i="7"/>
  <c r="I242" i="7"/>
  <c r="G323" i="7"/>
  <c r="N323" i="7" s="1"/>
  <c r="I395" i="7"/>
  <c r="G574" i="7"/>
  <c r="N574" i="7" s="1"/>
  <c r="G598" i="7"/>
  <c r="N598" i="7" s="1"/>
  <c r="G107" i="7"/>
  <c r="N107" i="7" s="1"/>
  <c r="I754" i="7"/>
  <c r="I20" i="7"/>
  <c r="I158" i="7"/>
  <c r="I381" i="7"/>
  <c r="I449" i="7"/>
  <c r="I481" i="7"/>
  <c r="I443" i="7"/>
  <c r="G577" i="7"/>
  <c r="N577" i="7" s="1"/>
  <c r="G599" i="7"/>
  <c r="N599" i="7" s="1"/>
  <c r="G601" i="7"/>
  <c r="N601" i="7" s="1"/>
  <c r="I134" i="7"/>
  <c r="G439" i="7"/>
  <c r="N439" i="7" s="1"/>
  <c r="I529" i="7"/>
  <c r="G586" i="7"/>
  <c r="N586" i="7" s="1"/>
  <c r="I237" i="7"/>
  <c r="G258" i="7"/>
  <c r="N258" i="7" s="1"/>
  <c r="G270" i="7"/>
  <c r="N270" i="7" s="1"/>
  <c r="G387" i="7"/>
  <c r="N387" i="7" s="1"/>
  <c r="I492" i="7"/>
  <c r="I63" i="7"/>
  <c r="G109" i="7"/>
  <c r="N109" i="7" s="1"/>
  <c r="G119" i="7"/>
  <c r="N119" i="7" s="1"/>
  <c r="G183" i="7"/>
  <c r="N183" i="7" s="1"/>
  <c r="G255" i="7"/>
  <c r="N255" i="7" s="1"/>
  <c r="G274" i="7"/>
  <c r="N274" i="7" s="1"/>
  <c r="G375" i="7"/>
  <c r="N375" i="7" s="1"/>
  <c r="G647" i="7"/>
  <c r="I648" i="7"/>
  <c r="G14" i="7"/>
  <c r="N14" i="7" s="1"/>
  <c r="I128" i="7"/>
  <c r="I236" i="7"/>
  <c r="I431" i="7"/>
  <c r="G448" i="7"/>
  <c r="N448" i="7" s="1"/>
  <c r="I497" i="7"/>
  <c r="G553" i="7"/>
  <c r="N553" i="7" s="1"/>
  <c r="G755" i="7"/>
  <c r="I699" i="7"/>
  <c r="G700" i="7"/>
  <c r="I220" i="7"/>
  <c r="I224" i="7"/>
  <c r="G249" i="7"/>
  <c r="N249" i="7" s="1"/>
  <c r="G338" i="7"/>
  <c r="N338" i="7" s="1"/>
  <c r="I394" i="7"/>
  <c r="I406" i="7"/>
  <c r="G99" i="7"/>
  <c r="N99" i="7" s="1"/>
  <c r="I386" i="7"/>
  <c r="G398" i="7"/>
  <c r="N398" i="7" s="1"/>
  <c r="G478" i="7"/>
  <c r="N478" i="7" s="1"/>
  <c r="I568" i="7"/>
  <c r="G604" i="7"/>
  <c r="N604" i="7" s="1"/>
  <c r="G719" i="7"/>
  <c r="I19" i="7"/>
  <c r="G143" i="7"/>
  <c r="N143" i="7" s="1"/>
  <c r="G419" i="7"/>
  <c r="N419" i="7" s="1"/>
  <c r="I430" i="7"/>
  <c r="G133" i="7"/>
  <c r="N133" i="7" s="1"/>
  <c r="G166" i="7"/>
  <c r="N166" i="7" s="1"/>
  <c r="G170" i="7"/>
  <c r="N170" i="7" s="1"/>
  <c r="G625" i="7"/>
  <c r="I718" i="7"/>
  <c r="I730" i="7"/>
  <c r="G75" i="7"/>
  <c r="N75" i="7" s="1"/>
  <c r="I110" i="7"/>
  <c r="I244" i="7"/>
  <c r="G290" i="7"/>
  <c r="N290" i="7" s="1"/>
  <c r="I328" i="7"/>
  <c r="G49" i="7"/>
  <c r="N49" i="7" s="1"/>
  <c r="I345" i="7"/>
  <c r="I369" i="7"/>
  <c r="G390" i="7"/>
  <c r="N390" i="7" s="1"/>
  <c r="I401" i="7"/>
  <c r="G411" i="7"/>
  <c r="N411" i="7" s="1"/>
  <c r="I442" i="7"/>
  <c r="I493" i="7"/>
  <c r="I508" i="7"/>
  <c r="G545" i="7"/>
  <c r="N545" i="7" s="1"/>
  <c r="G667" i="7"/>
  <c r="I675" i="7"/>
  <c r="G676" i="7"/>
  <c r="G737" i="7"/>
  <c r="G743" i="7"/>
  <c r="I31" i="7"/>
  <c r="I58" i="7"/>
  <c r="I86" i="7"/>
  <c r="I92" i="7"/>
  <c r="G106" i="7"/>
  <c r="N106" i="7" s="1"/>
  <c r="G118" i="7"/>
  <c r="N118" i="7" s="1"/>
  <c r="I138" i="7"/>
  <c r="G144" i="7"/>
  <c r="N144" i="7" s="1"/>
  <c r="G189" i="7"/>
  <c r="N189" i="7" s="1"/>
  <c r="G219" i="7"/>
  <c r="N219" i="7" s="1"/>
  <c r="G354" i="7"/>
  <c r="N354" i="7" s="1"/>
  <c r="G363" i="7"/>
  <c r="N363" i="7" s="1"/>
  <c r="I407" i="7"/>
  <c r="G432" i="7"/>
  <c r="N432" i="7" s="1"/>
  <c r="I438" i="7"/>
  <c r="I489" i="7"/>
  <c r="G673" i="7"/>
  <c r="G707" i="7"/>
  <c r="G418" i="7"/>
  <c r="N418" i="7" s="1"/>
  <c r="G446" i="7"/>
  <c r="N446" i="7" s="1"/>
  <c r="I53" i="7"/>
  <c r="I292" i="7"/>
  <c r="I473" i="7"/>
  <c r="I485" i="7"/>
  <c r="I513" i="7"/>
  <c r="I526" i="7"/>
  <c r="I528" i="7"/>
  <c r="I585" i="7"/>
  <c r="I616" i="7"/>
  <c r="I637" i="7"/>
  <c r="I651" i="7"/>
  <c r="G652" i="7"/>
  <c r="G665" i="7"/>
  <c r="I747" i="7"/>
  <c r="G748" i="7"/>
  <c r="G25" i="7"/>
  <c r="N25" i="7" s="1"/>
  <c r="I36" i="7"/>
  <c r="I153" i="7"/>
  <c r="I155" i="7"/>
  <c r="G161" i="7"/>
  <c r="N161" i="7" s="1"/>
  <c r="G210" i="7"/>
  <c r="N210" i="7" s="1"/>
  <c r="I313" i="7"/>
  <c r="G329" i="7"/>
  <c r="N329" i="7" s="1"/>
  <c r="I377" i="7"/>
  <c r="G550" i="7"/>
  <c r="N550" i="7" s="1"/>
  <c r="I622" i="7"/>
  <c r="G643" i="7"/>
  <c r="G691" i="7"/>
  <c r="G697" i="7"/>
  <c r="I721" i="7"/>
  <c r="G734" i="7"/>
  <c r="I759" i="7"/>
  <c r="G760" i="7"/>
  <c r="G172" i="7"/>
  <c r="N172" i="7" s="1"/>
  <c r="G208" i="7"/>
  <c r="N208" i="7" s="1"/>
  <c r="G216" i="7"/>
  <c r="N216" i="7" s="1"/>
  <c r="G250" i="7"/>
  <c r="N250" i="7" s="1"/>
  <c r="G254" i="7"/>
  <c r="N254" i="7" s="1"/>
  <c r="G263" i="7"/>
  <c r="N263" i="7" s="1"/>
  <c r="I265" i="7"/>
  <c r="I278" i="7"/>
  <c r="I317" i="7"/>
  <c r="G336" i="7"/>
  <c r="N336" i="7" s="1"/>
  <c r="G346" i="7"/>
  <c r="N346" i="7" s="1"/>
  <c r="I383" i="7"/>
  <c r="I414" i="7"/>
  <c r="G727" i="7"/>
  <c r="I212" i="7"/>
  <c r="G228" i="7"/>
  <c r="N228" i="7" s="1"/>
  <c r="G230" i="7"/>
  <c r="N230" i="7" s="1"/>
  <c r="G370" i="7"/>
  <c r="N370" i="7" s="1"/>
  <c r="G391" i="7"/>
  <c r="N391" i="7" s="1"/>
  <c r="I402" i="7"/>
  <c r="I437" i="7"/>
  <c r="I445" i="7"/>
  <c r="I461" i="7"/>
  <c r="G503" i="7"/>
  <c r="N503" i="7" s="1"/>
  <c r="I670" i="7"/>
  <c r="G95" i="7"/>
  <c r="N95" i="7" s="1"/>
  <c r="G180" i="7"/>
  <c r="N180" i="7" s="1"/>
  <c r="G182" i="7"/>
  <c r="N182" i="7" s="1"/>
  <c r="G190" i="7"/>
  <c r="N190" i="7" s="1"/>
  <c r="G194" i="7"/>
  <c r="N194" i="7" s="1"/>
  <c r="I196" i="7"/>
  <c r="I239" i="7"/>
  <c r="I527" i="7"/>
  <c r="I549" i="7"/>
  <c r="I571" i="7"/>
  <c r="G595" i="7"/>
  <c r="N595" i="7" s="1"/>
  <c r="I609" i="7"/>
  <c r="G619" i="7"/>
  <c r="G641" i="7"/>
  <c r="G689" i="7"/>
  <c r="G695" i="7"/>
  <c r="G703" i="7"/>
  <c r="I35" i="7"/>
  <c r="I69" i="7"/>
  <c r="G123" i="7"/>
  <c r="N123" i="7" s="1"/>
  <c r="G131" i="7"/>
  <c r="N131" i="7" s="1"/>
  <c r="I135" i="7"/>
  <c r="G287" i="7"/>
  <c r="N287" i="7" s="1"/>
  <c r="G305" i="7"/>
  <c r="N305" i="7" s="1"/>
  <c r="I326" i="7"/>
  <c r="G374" i="7"/>
  <c r="N374" i="7" s="1"/>
  <c r="I472" i="7"/>
  <c r="G104" i="7"/>
  <c r="N104" i="7" s="1"/>
  <c r="I104" i="7"/>
  <c r="I114" i="7"/>
  <c r="G114" i="7"/>
  <c r="N114" i="7" s="1"/>
  <c r="I688" i="7"/>
  <c r="G688" i="7"/>
  <c r="I61" i="7"/>
  <c r="G61" i="7"/>
  <c r="N61" i="7" s="1"/>
  <c r="G141" i="7"/>
  <c r="N141" i="7" s="1"/>
  <c r="I141" i="7"/>
  <c r="I267" i="7"/>
  <c r="G267" i="7"/>
  <c r="N267" i="7" s="1"/>
  <c r="I44" i="7"/>
  <c r="G44" i="7"/>
  <c r="N44" i="7" s="1"/>
  <c r="I87" i="7"/>
  <c r="G87" i="7"/>
  <c r="N87" i="7" s="1"/>
  <c r="I71" i="7"/>
  <c r="G71" i="7"/>
  <c r="N71" i="7" s="1"/>
  <c r="I130" i="7"/>
  <c r="G130" i="7"/>
  <c r="N130" i="7" s="1"/>
  <c r="I198" i="7"/>
  <c r="G198" i="7"/>
  <c r="N198" i="7" s="1"/>
  <c r="I202" i="7"/>
  <c r="G202" i="7"/>
  <c r="N202" i="7" s="1"/>
  <c r="I218" i="7"/>
  <c r="G218" i="7"/>
  <c r="N218" i="7" s="1"/>
  <c r="I359" i="7"/>
  <c r="G359" i="7"/>
  <c r="N359" i="7" s="1"/>
  <c r="I94" i="7"/>
  <c r="G94" i="7"/>
  <c r="N94" i="7" s="1"/>
  <c r="I159" i="7"/>
  <c r="G159" i="7"/>
  <c r="N159" i="7" s="1"/>
  <c r="G277" i="7"/>
  <c r="N277" i="7" s="1"/>
  <c r="I277" i="7"/>
  <c r="G8" i="7"/>
  <c r="N8" i="7" s="1"/>
  <c r="G24" i="7"/>
  <c r="N24" i="7" s="1"/>
  <c r="I66" i="7"/>
  <c r="I78" i="7"/>
  <c r="I57" i="7"/>
  <c r="G57" i="7"/>
  <c r="N57" i="7" s="1"/>
  <c r="G116" i="7"/>
  <c r="N116" i="7" s="1"/>
  <c r="I116" i="7"/>
  <c r="I281" i="7"/>
  <c r="G281" i="7"/>
  <c r="N281" i="7" s="1"/>
  <c r="I334" i="7"/>
  <c r="G334" i="7"/>
  <c r="N334" i="7" s="1"/>
  <c r="I154" i="7"/>
  <c r="G154" i="7"/>
  <c r="N154" i="7" s="1"/>
  <c r="I469" i="7"/>
  <c r="G469" i="7"/>
  <c r="N469" i="7" s="1"/>
  <c r="G2" i="7"/>
  <c r="N2" i="7" s="1"/>
  <c r="G13" i="7"/>
  <c r="N13" i="7" s="1"/>
  <c r="I23" i="7"/>
  <c r="G38" i="7"/>
  <c r="N38" i="7" s="1"/>
  <c r="I43" i="7"/>
  <c r="I60" i="7"/>
  <c r="G68" i="7"/>
  <c r="N68" i="7" s="1"/>
  <c r="I68" i="7"/>
  <c r="G93" i="7"/>
  <c r="N93" i="7" s="1"/>
  <c r="G98" i="7"/>
  <c r="N98" i="7" s="1"/>
  <c r="I98" i="7"/>
  <c r="I156" i="7"/>
  <c r="G156" i="7"/>
  <c r="N156" i="7" s="1"/>
  <c r="I168" i="7"/>
  <c r="G168" i="7"/>
  <c r="N168" i="7" s="1"/>
  <c r="I177" i="7"/>
  <c r="G177" i="7"/>
  <c r="N177" i="7" s="1"/>
  <c r="I314" i="7"/>
  <c r="G314" i="7"/>
  <c r="N314" i="7" s="1"/>
  <c r="G12" i="7"/>
  <c r="N12" i="7" s="1"/>
  <c r="G32" i="7"/>
  <c r="N32" i="7" s="1"/>
  <c r="I65" i="7"/>
  <c r="G70" i="7"/>
  <c r="N70" i="7" s="1"/>
  <c r="I80" i="7"/>
  <c r="I88" i="7"/>
  <c r="G88" i="7"/>
  <c r="N88" i="7" s="1"/>
  <c r="I105" i="7"/>
  <c r="G105" i="7"/>
  <c r="N105" i="7" s="1"/>
  <c r="G111" i="7"/>
  <c r="N111" i="7" s="1"/>
  <c r="I7" i="7"/>
  <c r="G85" i="7"/>
  <c r="N85" i="7" s="1"/>
  <c r="G337" i="7"/>
  <c r="N337" i="7" s="1"/>
  <c r="I337" i="7"/>
  <c r="G122" i="7"/>
  <c r="N122" i="7" s="1"/>
  <c r="I122" i="7"/>
  <c r="I333" i="7"/>
  <c r="G333" i="7"/>
  <c r="N333" i="7" s="1"/>
  <c r="I11" i="7"/>
  <c r="G26" i="7"/>
  <c r="N26" i="7" s="1"/>
  <c r="G37" i="7"/>
  <c r="N37" i="7" s="1"/>
  <c r="I59" i="7"/>
  <c r="I97" i="7"/>
  <c r="G97" i="7"/>
  <c r="N97" i="7" s="1"/>
  <c r="I74" i="7"/>
  <c r="I151" i="7"/>
  <c r="G151" i="7"/>
  <c r="N151" i="7" s="1"/>
  <c r="I311" i="7"/>
  <c r="G311" i="7"/>
  <c r="N311" i="7" s="1"/>
  <c r="I366" i="7"/>
  <c r="G366" i="7"/>
  <c r="N366" i="7" s="1"/>
  <c r="I426" i="7"/>
  <c r="G426" i="7"/>
  <c r="N426" i="7" s="1"/>
  <c r="G687" i="7"/>
  <c r="I687" i="7"/>
  <c r="G225" i="7"/>
  <c r="N225" i="7" s="1"/>
  <c r="G235" i="7"/>
  <c r="N235" i="7" s="1"/>
  <c r="I455" i="7"/>
  <c r="G455" i="7"/>
  <c r="N455" i="7" s="1"/>
  <c r="I631" i="7"/>
  <c r="G631" i="7"/>
  <c r="I188" i="7"/>
  <c r="G195" i="7"/>
  <c r="N195" i="7" s="1"/>
  <c r="G231" i="7"/>
  <c r="N231" i="7" s="1"/>
  <c r="G266" i="7"/>
  <c r="N266" i="7" s="1"/>
  <c r="G293" i="7"/>
  <c r="N293" i="7" s="1"/>
  <c r="G302" i="7"/>
  <c r="N302" i="7" s="1"/>
  <c r="I325" i="7"/>
  <c r="G347" i="7"/>
  <c r="N347" i="7" s="1"/>
  <c r="I761" i="7"/>
  <c r="G761" i="7"/>
  <c r="I551" i="7"/>
  <c r="G551" i="7"/>
  <c r="N551" i="7" s="1"/>
  <c r="I140" i="7"/>
  <c r="G201" i="7"/>
  <c r="N201" i="7" s="1"/>
  <c r="G204" i="7"/>
  <c r="N204" i="7" s="1"/>
  <c r="G214" i="7"/>
  <c r="N214" i="7" s="1"/>
  <c r="G234" i="7"/>
  <c r="N234" i="7" s="1"/>
  <c r="G245" i="7"/>
  <c r="N245" i="7" s="1"/>
  <c r="G261" i="7"/>
  <c r="N261" i="7" s="1"/>
  <c r="G262" i="7"/>
  <c r="N262" i="7" s="1"/>
  <c r="G269" i="7"/>
  <c r="N269" i="7" s="1"/>
  <c r="I280" i="7"/>
  <c r="I289" i="7"/>
  <c r="G299" i="7"/>
  <c r="N299" i="7" s="1"/>
  <c r="G309" i="7"/>
  <c r="N309" i="7" s="1"/>
  <c r="G310" i="7"/>
  <c r="N310" i="7" s="1"/>
  <c r="G321" i="7"/>
  <c r="N321" i="7" s="1"/>
  <c r="G322" i="7"/>
  <c r="N322" i="7" s="1"/>
  <c r="G340" i="7"/>
  <c r="N340" i="7" s="1"/>
  <c r="G358" i="7"/>
  <c r="N358" i="7" s="1"/>
  <c r="I382" i="7"/>
  <c r="I396" i="7"/>
  <c r="G396" i="7"/>
  <c r="N396" i="7" s="1"/>
  <c r="I517" i="7"/>
  <c r="G517" i="7"/>
  <c r="N517" i="7" s="1"/>
  <c r="I706" i="7"/>
  <c r="G706" i="7"/>
  <c r="G705" i="7"/>
  <c r="I705" i="7"/>
  <c r="I200" i="7"/>
  <c r="I301" i="7"/>
  <c r="G327" i="7"/>
  <c r="N327" i="7" s="1"/>
  <c r="I353" i="7"/>
  <c r="G365" i="7"/>
  <c r="N365" i="7" s="1"/>
  <c r="I365" i="7"/>
  <c r="I384" i="7"/>
  <c r="G384" i="7"/>
  <c r="N384" i="7" s="1"/>
  <c r="I466" i="7"/>
  <c r="G466" i="7"/>
  <c r="N466" i="7" s="1"/>
  <c r="G207" i="7"/>
  <c r="N207" i="7" s="1"/>
  <c r="G213" i="7"/>
  <c r="N213" i="7" s="1"/>
  <c r="G222" i="7"/>
  <c r="N222" i="7" s="1"/>
  <c r="G243" i="7"/>
  <c r="N243" i="7" s="1"/>
  <c r="G279" i="7"/>
  <c r="N279" i="7" s="1"/>
  <c r="G286" i="7"/>
  <c r="N286" i="7" s="1"/>
  <c r="G350" i="7"/>
  <c r="N350" i="7" s="1"/>
  <c r="I357" i="7"/>
  <c r="I362" i="7"/>
  <c r="I589" i="7"/>
  <c r="G589" i="7"/>
  <c r="N589" i="7" s="1"/>
  <c r="G745" i="7"/>
  <c r="I745" i="7"/>
  <c r="G126" i="7"/>
  <c r="N126" i="7" s="1"/>
  <c r="G142" i="7"/>
  <c r="N142" i="7" s="1"/>
  <c r="G148" i="7"/>
  <c r="N148" i="7" s="1"/>
  <c r="G163" i="7"/>
  <c r="N163" i="7" s="1"/>
  <c r="G171" i="7"/>
  <c r="N171" i="7" s="1"/>
  <c r="G184" i="7"/>
  <c r="N184" i="7" s="1"/>
  <c r="I203" i="7"/>
  <c r="G206" i="7"/>
  <c r="N206" i="7" s="1"/>
  <c r="G226" i="7"/>
  <c r="N226" i="7" s="1"/>
  <c r="G232" i="7"/>
  <c r="N232" i="7" s="1"/>
  <c r="G247" i="7"/>
  <c r="N247" i="7" s="1"/>
  <c r="I253" i="7"/>
  <c r="G282" i="7"/>
  <c r="N282" i="7" s="1"/>
  <c r="G285" i="7"/>
  <c r="N285" i="7" s="1"/>
  <c r="G335" i="7"/>
  <c r="N335" i="7" s="1"/>
  <c r="G339" i="7"/>
  <c r="N339" i="7" s="1"/>
  <c r="G342" i="7"/>
  <c r="N342" i="7" s="1"/>
  <c r="G477" i="7"/>
  <c r="N477" i="7" s="1"/>
  <c r="I477" i="7"/>
  <c r="G520" i="7"/>
  <c r="N520" i="7" s="1"/>
  <c r="I520" i="7"/>
  <c r="I677" i="7"/>
  <c r="G677" i="7"/>
  <c r="G192" i="7"/>
  <c r="N192" i="7" s="1"/>
  <c r="G291" i="7"/>
  <c r="N291" i="7" s="1"/>
  <c r="G525" i="7"/>
  <c r="N525" i="7" s="1"/>
  <c r="I525" i="7"/>
  <c r="I389" i="7"/>
  <c r="G399" i="7"/>
  <c r="N399" i="7" s="1"/>
  <c r="G408" i="7"/>
  <c r="N408" i="7" s="1"/>
  <c r="G420" i="7"/>
  <c r="N420" i="7" s="1"/>
  <c r="I465" i="7"/>
  <c r="G514" i="7"/>
  <c r="N514" i="7" s="1"/>
  <c r="I540" i="7"/>
  <c r="G557" i="7"/>
  <c r="N557" i="7" s="1"/>
  <c r="I562" i="7"/>
  <c r="G592" i="7"/>
  <c r="N592" i="7" s="1"/>
  <c r="I612" i="7"/>
  <c r="G565" i="7"/>
  <c r="N565" i="7" s="1"/>
  <c r="G583" i="7"/>
  <c r="N583" i="7" s="1"/>
  <c r="G653" i="7"/>
  <c r="I663" i="7"/>
  <c r="G664" i="7"/>
  <c r="G685" i="7"/>
  <c r="G694" i="7"/>
  <c r="I735" i="7"/>
  <c r="G736" i="7"/>
  <c r="G410" i="7"/>
  <c r="N410" i="7" s="1"/>
  <c r="G422" i="7"/>
  <c r="N422" i="7" s="1"/>
  <c r="G434" i="7"/>
  <c r="N434" i="7" s="1"/>
  <c r="G454" i="7"/>
  <c r="N454" i="7" s="1"/>
  <c r="G462" i="7"/>
  <c r="N462" i="7" s="1"/>
  <c r="G491" i="7"/>
  <c r="N491" i="7" s="1"/>
  <c r="G505" i="7"/>
  <c r="N505" i="7" s="1"/>
  <c r="G605" i="7"/>
  <c r="N605" i="7" s="1"/>
  <c r="G611" i="7"/>
  <c r="N611" i="7" s="1"/>
  <c r="I425" i="7"/>
  <c r="G447" i="7"/>
  <c r="N447" i="7" s="1"/>
  <c r="G468" i="7"/>
  <c r="N468" i="7" s="1"/>
  <c r="G502" i="7"/>
  <c r="N502" i="7" s="1"/>
  <c r="G539" i="7"/>
  <c r="N539" i="7" s="1"/>
  <c r="G629" i="7"/>
  <c r="I639" i="7"/>
  <c r="G640" i="7"/>
  <c r="G661" i="7"/>
  <c r="G683" i="7"/>
  <c r="I684" i="7"/>
  <c r="G725" i="7"/>
  <c r="G733" i="7"/>
  <c r="G751" i="7"/>
  <c r="I556" i="7"/>
  <c r="G580" i="7"/>
  <c r="N580" i="7" s="1"/>
  <c r="I591" i="7"/>
  <c r="I597" i="7"/>
  <c r="G607" i="7"/>
  <c r="N607" i="7" s="1"/>
  <c r="G617" i="7"/>
  <c r="I627" i="7"/>
  <c r="G628" i="7"/>
  <c r="G649" i="7"/>
  <c r="G671" i="7"/>
  <c r="I672" i="7"/>
  <c r="I681" i="7"/>
  <c r="G682" i="7"/>
  <c r="G722" i="7"/>
  <c r="I723" i="7"/>
  <c r="G724" i="7"/>
  <c r="I742" i="7"/>
  <c r="I413" i="7"/>
  <c r="I496" i="7"/>
  <c r="I501" i="7"/>
  <c r="I588" i="7"/>
  <c r="I615" i="7"/>
  <c r="G659" i="7"/>
  <c r="I660" i="7"/>
  <c r="I669" i="7"/>
  <c r="G701" i="7"/>
  <c r="G713" i="7"/>
  <c r="G490" i="7"/>
  <c r="N490" i="7" s="1"/>
  <c r="I504" i="7"/>
  <c r="G515" i="7"/>
  <c r="N515" i="7" s="1"/>
  <c r="G521" i="7"/>
  <c r="N521" i="7" s="1"/>
  <c r="G538" i="7"/>
  <c r="N538" i="7" s="1"/>
  <c r="G541" i="7"/>
  <c r="N541" i="7" s="1"/>
  <c r="I544" i="7"/>
  <c r="I570" i="7"/>
  <c r="I576" i="7"/>
  <c r="I600" i="7"/>
  <c r="G603" i="7"/>
  <c r="N603" i="7" s="1"/>
  <c r="G610" i="7"/>
  <c r="N610" i="7" s="1"/>
  <c r="G613" i="7"/>
  <c r="G635" i="7"/>
  <c r="I636" i="7"/>
  <c r="I645" i="7"/>
  <c r="G646" i="7"/>
  <c r="G679" i="7"/>
  <c r="G709" i="7"/>
  <c r="G749" i="7"/>
  <c r="G763" i="7"/>
  <c r="I552" i="7"/>
  <c r="I573" i="7"/>
  <c r="I579" i="7"/>
  <c r="G593" i="7"/>
  <c r="N593" i="7" s="1"/>
  <c r="G427" i="7"/>
  <c r="N427" i="7" s="1"/>
  <c r="I460" i="7"/>
  <c r="I484" i="7"/>
  <c r="I532" i="7"/>
  <c r="I537" i="7"/>
  <c r="G569" i="7"/>
  <c r="N569" i="7" s="1"/>
  <c r="I621" i="7"/>
  <c r="G655" i="7"/>
  <c r="G739" i="7"/>
  <c r="G746" i="7"/>
  <c r="I89" i="7"/>
  <c r="G89" i="7"/>
  <c r="N89" i="7" s="1"/>
  <c r="G9" i="7"/>
  <c r="N9" i="7" s="1"/>
  <c r="G21" i="7"/>
  <c r="N21" i="7" s="1"/>
  <c r="G33" i="7"/>
  <c r="N33" i="7" s="1"/>
  <c r="G45" i="7"/>
  <c r="N45" i="7" s="1"/>
  <c r="G46" i="7"/>
  <c r="N46" i="7" s="1"/>
  <c r="I96" i="7"/>
  <c r="G96" i="7"/>
  <c r="N96" i="7" s="1"/>
  <c r="G10" i="7"/>
  <c r="N10" i="7" s="1"/>
  <c r="G22" i="7"/>
  <c r="N22" i="7" s="1"/>
  <c r="G34" i="7"/>
  <c r="N34" i="7" s="1"/>
  <c r="G47" i="7"/>
  <c r="N47" i="7" s="1"/>
  <c r="G48" i="7"/>
  <c r="N48" i="7" s="1"/>
  <c r="I72" i="7"/>
  <c r="G76" i="7"/>
  <c r="N76" i="7" s="1"/>
  <c r="AH54" i="7"/>
  <c r="AN54" i="7" s="1"/>
  <c r="G55" i="7"/>
  <c r="N55" i="7" s="1"/>
  <c r="I56" i="7"/>
  <c r="AH75" i="7"/>
  <c r="AN75" i="7" s="1"/>
  <c r="I84" i="7"/>
  <c r="G84" i="7"/>
  <c r="N84" i="7" s="1"/>
  <c r="G3" i="7"/>
  <c r="N3" i="7" s="1"/>
  <c r="G15" i="7"/>
  <c r="N15" i="7" s="1"/>
  <c r="G27" i="7"/>
  <c r="N27" i="7" s="1"/>
  <c r="G39" i="7"/>
  <c r="N39" i="7" s="1"/>
  <c r="G64" i="7"/>
  <c r="N64" i="7" s="1"/>
  <c r="G4" i="7"/>
  <c r="N4" i="7" s="1"/>
  <c r="G16" i="7"/>
  <c r="N16" i="7" s="1"/>
  <c r="G28" i="7"/>
  <c r="N28" i="7" s="1"/>
  <c r="G40" i="7"/>
  <c r="N40" i="7" s="1"/>
  <c r="AH87" i="7"/>
  <c r="AN87" i="7" s="1"/>
  <c r="AH94" i="7"/>
  <c r="AN94" i="7" s="1"/>
  <c r="G5" i="7"/>
  <c r="N5" i="7" s="1"/>
  <c r="G17" i="7"/>
  <c r="N17" i="7" s="1"/>
  <c r="G29" i="7"/>
  <c r="N29" i="7" s="1"/>
  <c r="G41" i="7"/>
  <c r="N41" i="7" s="1"/>
  <c r="G52" i="7"/>
  <c r="N52" i="7" s="1"/>
  <c r="G6" i="7"/>
  <c r="N6" i="7" s="1"/>
  <c r="G18" i="7"/>
  <c r="N18" i="7" s="1"/>
  <c r="G30" i="7"/>
  <c r="N30" i="7" s="1"/>
  <c r="G42" i="7"/>
  <c r="N42" i="7" s="1"/>
  <c r="I100" i="7"/>
  <c r="G100" i="7"/>
  <c r="N100" i="7" s="1"/>
  <c r="I50" i="7"/>
  <c r="I62" i="7"/>
  <c r="AH72" i="7"/>
  <c r="AN72" i="7" s="1"/>
  <c r="I77" i="7"/>
  <c r="G77" i="7"/>
  <c r="N77" i="7" s="1"/>
  <c r="G83" i="7"/>
  <c r="N83" i="7" s="1"/>
  <c r="AH143" i="7"/>
  <c r="AN143" i="7" s="1"/>
  <c r="I193" i="7"/>
  <c r="G193" i="7"/>
  <c r="N193" i="7" s="1"/>
  <c r="I209" i="7"/>
  <c r="G209" i="7"/>
  <c r="N209" i="7" s="1"/>
  <c r="AH213" i="7"/>
  <c r="AN213" i="7" s="1"/>
  <c r="AH162" i="7"/>
  <c r="AN162" i="7" s="1"/>
  <c r="I169" i="7"/>
  <c r="G169" i="7"/>
  <c r="N169" i="7" s="1"/>
  <c r="I197" i="7"/>
  <c r="G197" i="7"/>
  <c r="N197" i="7" s="1"/>
  <c r="AH201" i="7"/>
  <c r="AN201" i="7" s="1"/>
  <c r="I181" i="7"/>
  <c r="G181" i="7"/>
  <c r="N181" i="7" s="1"/>
  <c r="G108" i="7"/>
  <c r="N108" i="7" s="1"/>
  <c r="G120" i="7"/>
  <c r="N120" i="7" s="1"/>
  <c r="G132" i="7"/>
  <c r="N132" i="7" s="1"/>
  <c r="AH153" i="7"/>
  <c r="AN153" i="7" s="1"/>
  <c r="G162" i="7"/>
  <c r="N162" i="7" s="1"/>
  <c r="G178" i="7"/>
  <c r="N178" i="7" s="1"/>
  <c r="I185" i="7"/>
  <c r="G185" i="7"/>
  <c r="N185" i="7" s="1"/>
  <c r="AH227" i="7"/>
  <c r="AN227" i="7" s="1"/>
  <c r="I152" i="7"/>
  <c r="AH177" i="7"/>
  <c r="AN177" i="7" s="1"/>
  <c r="AH215" i="7"/>
  <c r="AN215" i="7" s="1"/>
  <c r="I252" i="7"/>
  <c r="G252" i="7"/>
  <c r="N252" i="7" s="1"/>
  <c r="I157" i="7"/>
  <c r="G157" i="7"/>
  <c r="N157" i="7" s="1"/>
  <c r="G112" i="7"/>
  <c r="N112" i="7" s="1"/>
  <c r="G124" i="7"/>
  <c r="N124" i="7" s="1"/>
  <c r="G136" i="7"/>
  <c r="N136" i="7" s="1"/>
  <c r="I176" i="7"/>
  <c r="I227" i="7"/>
  <c r="I229" i="7"/>
  <c r="G229" i="7"/>
  <c r="N229" i="7" s="1"/>
  <c r="G101" i="7"/>
  <c r="N101" i="7" s="1"/>
  <c r="G113" i="7"/>
  <c r="N113" i="7" s="1"/>
  <c r="G125" i="7"/>
  <c r="N125" i="7" s="1"/>
  <c r="G137" i="7"/>
  <c r="N137" i="7" s="1"/>
  <c r="G149" i="7"/>
  <c r="N149" i="7" s="1"/>
  <c r="G150" i="7"/>
  <c r="N150" i="7" s="1"/>
  <c r="I167" i="7"/>
  <c r="AH174" i="7"/>
  <c r="AN174" i="7" s="1"/>
  <c r="G175" i="7"/>
  <c r="N175" i="7" s="1"/>
  <c r="AH183" i="7"/>
  <c r="AN183" i="7" s="1"/>
  <c r="I215" i="7"/>
  <c r="I240" i="7"/>
  <c r="G240" i="7"/>
  <c r="N240" i="7" s="1"/>
  <c r="G67" i="7"/>
  <c r="N67" i="7" s="1"/>
  <c r="G79" i="7"/>
  <c r="N79" i="7" s="1"/>
  <c r="G91" i="7"/>
  <c r="N91" i="7" s="1"/>
  <c r="G103" i="7"/>
  <c r="N103" i="7" s="1"/>
  <c r="G115" i="7"/>
  <c r="N115" i="7" s="1"/>
  <c r="G127" i="7"/>
  <c r="N127" i="7" s="1"/>
  <c r="G139" i="7"/>
  <c r="N139" i="7" s="1"/>
  <c r="I145" i="7"/>
  <c r="G147" i="7"/>
  <c r="N147" i="7" s="1"/>
  <c r="G174" i="7"/>
  <c r="N174" i="7" s="1"/>
  <c r="I191" i="7"/>
  <c r="I217" i="7"/>
  <c r="G217" i="7"/>
  <c r="N217" i="7" s="1"/>
  <c r="AH155" i="7"/>
  <c r="AN155" i="7" s="1"/>
  <c r="I179" i="7"/>
  <c r="I205" i="7"/>
  <c r="G205" i="7"/>
  <c r="N205" i="7" s="1"/>
  <c r="I221" i="7"/>
  <c r="G221" i="7"/>
  <c r="N221" i="7" s="1"/>
  <c r="AH225" i="7"/>
  <c r="AN225" i="7" s="1"/>
  <c r="I364" i="7"/>
  <c r="G364" i="7"/>
  <c r="N364" i="7" s="1"/>
  <c r="I241" i="7"/>
  <c r="AH281" i="7"/>
  <c r="AN281" i="7" s="1"/>
  <c r="AH298" i="7"/>
  <c r="AN298" i="7" s="1"/>
  <c r="AH302" i="7"/>
  <c r="AN302" i="7" s="1"/>
  <c r="G303" i="7"/>
  <c r="N303" i="7" s="1"/>
  <c r="G315" i="7"/>
  <c r="N315" i="7" s="1"/>
  <c r="I318" i="7"/>
  <c r="G318" i="7"/>
  <c r="N318" i="7" s="1"/>
  <c r="I276" i="7"/>
  <c r="G276" i="7"/>
  <c r="N276" i="7" s="1"/>
  <c r="I344" i="7"/>
  <c r="G344" i="7"/>
  <c r="N344" i="7" s="1"/>
  <c r="I355" i="7"/>
  <c r="G355" i="7"/>
  <c r="N355" i="7" s="1"/>
  <c r="AH258" i="7"/>
  <c r="AN258" i="7" s="1"/>
  <c r="G259" i="7"/>
  <c r="N259" i="7" s="1"/>
  <c r="I268" i="7"/>
  <c r="G306" i="7"/>
  <c r="N306" i="7" s="1"/>
  <c r="AH239" i="7"/>
  <c r="AN239" i="7" s="1"/>
  <c r="AH251" i="7"/>
  <c r="AN251" i="7" s="1"/>
  <c r="AH305" i="7"/>
  <c r="AN305" i="7" s="1"/>
  <c r="I324" i="7"/>
  <c r="G324" i="7"/>
  <c r="N324" i="7" s="1"/>
  <c r="AH234" i="7"/>
  <c r="AN234" i="7" s="1"/>
  <c r="I288" i="7"/>
  <c r="G288" i="7"/>
  <c r="N288" i="7" s="1"/>
  <c r="AH339" i="7"/>
  <c r="AN339" i="7" s="1"/>
  <c r="I271" i="7"/>
  <c r="G271" i="7"/>
  <c r="N271" i="7" s="1"/>
  <c r="I300" i="7"/>
  <c r="G300" i="7"/>
  <c r="N300" i="7" s="1"/>
  <c r="I248" i="7"/>
  <c r="I312" i="7"/>
  <c r="G312" i="7"/>
  <c r="N312" i="7" s="1"/>
  <c r="I372" i="7"/>
  <c r="G372" i="7"/>
  <c r="N372" i="7" s="1"/>
  <c r="G186" i="7"/>
  <c r="N186" i="7" s="1"/>
  <c r="G275" i="7"/>
  <c r="N275" i="7" s="1"/>
  <c r="G187" i="7"/>
  <c r="N187" i="7" s="1"/>
  <c r="G199" i="7"/>
  <c r="N199" i="7" s="1"/>
  <c r="G211" i="7"/>
  <c r="N211" i="7" s="1"/>
  <c r="G223" i="7"/>
  <c r="N223" i="7" s="1"/>
  <c r="G246" i="7"/>
  <c r="N246" i="7" s="1"/>
  <c r="I283" i="7"/>
  <c r="G283" i="7"/>
  <c r="N283" i="7" s="1"/>
  <c r="I330" i="7"/>
  <c r="G330" i="7"/>
  <c r="N330" i="7" s="1"/>
  <c r="I380" i="7"/>
  <c r="G380" i="7"/>
  <c r="N380" i="7" s="1"/>
  <c r="I260" i="7"/>
  <c r="G260" i="7"/>
  <c r="N260" i="7" s="1"/>
  <c r="AH269" i="7"/>
  <c r="AN269" i="7" s="1"/>
  <c r="I295" i="7"/>
  <c r="G295" i="7"/>
  <c r="N295" i="7" s="1"/>
  <c r="I304" i="7"/>
  <c r="I316" i="7"/>
  <c r="AH326" i="7"/>
  <c r="AN326" i="7" s="1"/>
  <c r="AH254" i="7"/>
  <c r="AN254" i="7" s="1"/>
  <c r="I264" i="7"/>
  <c r="G264" i="7"/>
  <c r="N264" i="7" s="1"/>
  <c r="I307" i="7"/>
  <c r="G307" i="7"/>
  <c r="N307" i="7" s="1"/>
  <c r="AH322" i="7"/>
  <c r="AN322" i="7" s="1"/>
  <c r="I349" i="7"/>
  <c r="G360" i="7"/>
  <c r="N360" i="7" s="1"/>
  <c r="I368" i="7"/>
  <c r="G368" i="7"/>
  <c r="N368" i="7" s="1"/>
  <c r="I376" i="7"/>
  <c r="G376" i="7"/>
  <c r="N376" i="7" s="1"/>
  <c r="I397" i="7"/>
  <c r="G397" i="7"/>
  <c r="N397" i="7" s="1"/>
  <c r="I421" i="7"/>
  <c r="G421" i="7"/>
  <c r="N421" i="7" s="1"/>
  <c r="I428" i="7"/>
  <c r="G428" i="7"/>
  <c r="N428" i="7" s="1"/>
  <c r="G319" i="7"/>
  <c r="N319" i="7" s="1"/>
  <c r="G331" i="7"/>
  <c r="N331" i="7" s="1"/>
  <c r="G343" i="7"/>
  <c r="N343" i="7" s="1"/>
  <c r="G379" i="7"/>
  <c r="N379" i="7" s="1"/>
  <c r="I404" i="7"/>
  <c r="G404" i="7"/>
  <c r="N404" i="7" s="1"/>
  <c r="G415" i="7"/>
  <c r="N415" i="7" s="1"/>
  <c r="G272" i="7"/>
  <c r="N272" i="7" s="1"/>
  <c r="G284" i="7"/>
  <c r="N284" i="7" s="1"/>
  <c r="G296" i="7"/>
  <c r="N296" i="7" s="1"/>
  <c r="G308" i="7"/>
  <c r="N308" i="7" s="1"/>
  <c r="G320" i="7"/>
  <c r="N320" i="7" s="1"/>
  <c r="G332" i="7"/>
  <c r="N332" i="7" s="1"/>
  <c r="G348" i="7"/>
  <c r="N348" i="7" s="1"/>
  <c r="G367" i="7"/>
  <c r="N367" i="7" s="1"/>
  <c r="AH378" i="7"/>
  <c r="AN378" i="7" s="1"/>
  <c r="AH407" i="7"/>
  <c r="AN407" i="7" s="1"/>
  <c r="AH414" i="7"/>
  <c r="AN414" i="7" s="1"/>
  <c r="AH347" i="7"/>
  <c r="AN347" i="7" s="1"/>
  <c r="I352" i="7"/>
  <c r="G352" i="7"/>
  <c r="N352" i="7" s="1"/>
  <c r="AH362" i="7"/>
  <c r="AN362" i="7" s="1"/>
  <c r="AH366" i="7"/>
  <c r="AN366" i="7" s="1"/>
  <c r="AH374" i="7"/>
  <c r="AN374" i="7" s="1"/>
  <c r="I385" i="7"/>
  <c r="G385" i="7"/>
  <c r="N385" i="7" s="1"/>
  <c r="AH335" i="7"/>
  <c r="AN335" i="7" s="1"/>
  <c r="I356" i="7"/>
  <c r="G356" i="7"/>
  <c r="N356" i="7" s="1"/>
  <c r="I433" i="7"/>
  <c r="G433" i="7"/>
  <c r="N433" i="7" s="1"/>
  <c r="I361" i="7"/>
  <c r="I373" i="7"/>
  <c r="G373" i="7"/>
  <c r="N373" i="7" s="1"/>
  <c r="I392" i="7"/>
  <c r="G392" i="7"/>
  <c r="N392" i="7" s="1"/>
  <c r="G403" i="7"/>
  <c r="N403" i="7" s="1"/>
  <c r="I409" i="7"/>
  <c r="G409" i="7"/>
  <c r="N409" i="7" s="1"/>
  <c r="AH350" i="7"/>
  <c r="AN350" i="7" s="1"/>
  <c r="G351" i="7"/>
  <c r="N351" i="7" s="1"/>
  <c r="AH395" i="7"/>
  <c r="AN395" i="7" s="1"/>
  <c r="AH402" i="7"/>
  <c r="AN402" i="7" s="1"/>
  <c r="I416" i="7"/>
  <c r="G416" i="7"/>
  <c r="N416" i="7" s="1"/>
  <c r="AH426" i="7"/>
  <c r="AN426" i="7" s="1"/>
  <c r="I459" i="7"/>
  <c r="G459" i="7"/>
  <c r="N459" i="7" s="1"/>
  <c r="AH469" i="7"/>
  <c r="AN469" i="7" s="1"/>
  <c r="G470" i="7"/>
  <c r="N470" i="7" s="1"/>
  <c r="I483" i="7"/>
  <c r="G483" i="7"/>
  <c r="N483" i="7" s="1"/>
  <c r="I542" i="7"/>
  <c r="G542" i="7"/>
  <c r="N542" i="7" s="1"/>
  <c r="I642" i="7"/>
  <c r="G642" i="7"/>
  <c r="G423" i="7"/>
  <c r="N423" i="7" s="1"/>
  <c r="G435" i="7"/>
  <c r="N435" i="7" s="1"/>
  <c r="I480" i="7"/>
  <c r="I530" i="7"/>
  <c r="G530" i="7"/>
  <c r="N530" i="7" s="1"/>
  <c r="G388" i="7"/>
  <c r="N388" i="7" s="1"/>
  <c r="G400" i="7"/>
  <c r="N400" i="7" s="1"/>
  <c r="G412" i="7"/>
  <c r="N412" i="7" s="1"/>
  <c r="G424" i="7"/>
  <c r="N424" i="7" s="1"/>
  <c r="G436" i="7"/>
  <c r="N436" i="7" s="1"/>
  <c r="I463" i="7"/>
  <c r="G463" i="7"/>
  <c r="N463" i="7" s="1"/>
  <c r="I518" i="7"/>
  <c r="G518" i="7"/>
  <c r="N518" i="7" s="1"/>
  <c r="AH457" i="7"/>
  <c r="AN457" i="7" s="1"/>
  <c r="G458" i="7"/>
  <c r="N458" i="7" s="1"/>
  <c r="I451" i="7"/>
  <c r="G451" i="7"/>
  <c r="N451" i="7" s="1"/>
  <c r="I506" i="7"/>
  <c r="G506" i="7"/>
  <c r="N506" i="7" s="1"/>
  <c r="G457" i="7"/>
  <c r="N457" i="7" s="1"/>
  <c r="G482" i="7"/>
  <c r="N482" i="7" s="1"/>
  <c r="G440" i="7"/>
  <c r="N440" i="7" s="1"/>
  <c r="I471" i="7"/>
  <c r="G471" i="7"/>
  <c r="N471" i="7" s="1"/>
  <c r="I494" i="7"/>
  <c r="G494" i="7"/>
  <c r="N494" i="7" s="1"/>
  <c r="G393" i="7"/>
  <c r="N393" i="7" s="1"/>
  <c r="G405" i="7"/>
  <c r="N405" i="7" s="1"/>
  <c r="G417" i="7"/>
  <c r="N417" i="7" s="1"/>
  <c r="G429" i="7"/>
  <c r="N429" i="7" s="1"/>
  <c r="G441" i="7"/>
  <c r="N441" i="7" s="1"/>
  <c r="G450" i="7"/>
  <c r="N450" i="7" s="1"/>
  <c r="G456" i="7"/>
  <c r="N456" i="7" s="1"/>
  <c r="G467" i="7"/>
  <c r="N467" i="7" s="1"/>
  <c r="AH449" i="7"/>
  <c r="AN449" i="7" s="1"/>
  <c r="I474" i="7"/>
  <c r="G474" i="7"/>
  <c r="N474" i="7" s="1"/>
  <c r="I554" i="7"/>
  <c r="G554" i="7"/>
  <c r="N554" i="7" s="1"/>
  <c r="I666" i="7"/>
  <c r="G666" i="7"/>
  <c r="I738" i="7"/>
  <c r="G738" i="7"/>
  <c r="G575" i="7"/>
  <c r="N575" i="7" s="1"/>
  <c r="I654" i="7"/>
  <c r="G654" i="7"/>
  <c r="AH676" i="7"/>
  <c r="I582" i="7"/>
  <c r="G582" i="7"/>
  <c r="N582" i="7" s="1"/>
  <c r="I630" i="7"/>
  <c r="G630" i="7"/>
  <c r="AH652" i="7"/>
  <c r="I726" i="7"/>
  <c r="G726" i="7"/>
  <c r="G495" i="7"/>
  <c r="N495" i="7" s="1"/>
  <c r="G507" i="7"/>
  <c r="N507" i="7" s="1"/>
  <c r="G519" i="7"/>
  <c r="N519" i="7" s="1"/>
  <c r="G531" i="7"/>
  <c r="N531" i="7" s="1"/>
  <c r="G543" i="7"/>
  <c r="N543" i="7" s="1"/>
  <c r="G555" i="7"/>
  <c r="N555" i="7" s="1"/>
  <c r="I567" i="7"/>
  <c r="I578" i="7"/>
  <c r="G578" i="7"/>
  <c r="N578" i="7" s="1"/>
  <c r="I594" i="7"/>
  <c r="G594" i="7"/>
  <c r="N594" i="7" s="1"/>
  <c r="AH604" i="7"/>
  <c r="AN604" i="7" s="1"/>
  <c r="I618" i="7"/>
  <c r="G618" i="7"/>
  <c r="AH565" i="7"/>
  <c r="AN565" i="7" s="1"/>
  <c r="G566" i="7"/>
  <c r="N566" i="7" s="1"/>
  <c r="I702" i="7"/>
  <c r="G702" i="7"/>
  <c r="I714" i="7"/>
  <c r="G714" i="7"/>
  <c r="AH616" i="7"/>
  <c r="G486" i="7"/>
  <c r="N486" i="7" s="1"/>
  <c r="G498" i="7"/>
  <c r="N498" i="7" s="1"/>
  <c r="G510" i="7"/>
  <c r="N510" i="7" s="1"/>
  <c r="G522" i="7"/>
  <c r="N522" i="7" s="1"/>
  <c r="G534" i="7"/>
  <c r="N534" i="7" s="1"/>
  <c r="G546" i="7"/>
  <c r="N546" i="7" s="1"/>
  <c r="G558" i="7"/>
  <c r="N558" i="7" s="1"/>
  <c r="I564" i="7"/>
  <c r="AH571" i="7"/>
  <c r="AN571" i="7" s="1"/>
  <c r="G572" i="7"/>
  <c r="N572" i="7" s="1"/>
  <c r="G581" i="7"/>
  <c r="N581" i="7" s="1"/>
  <c r="I750" i="7"/>
  <c r="G750" i="7"/>
  <c r="G475" i="7"/>
  <c r="N475" i="7" s="1"/>
  <c r="G487" i="7"/>
  <c r="N487" i="7" s="1"/>
  <c r="G499" i="7"/>
  <c r="N499" i="7" s="1"/>
  <c r="G511" i="7"/>
  <c r="N511" i="7" s="1"/>
  <c r="G523" i="7"/>
  <c r="N523" i="7" s="1"/>
  <c r="G535" i="7"/>
  <c r="N535" i="7" s="1"/>
  <c r="G547" i="7"/>
  <c r="N547" i="7" s="1"/>
  <c r="G559" i="7"/>
  <c r="N559" i="7" s="1"/>
  <c r="G563" i="7"/>
  <c r="N563" i="7" s="1"/>
  <c r="G452" i="7"/>
  <c r="N452" i="7" s="1"/>
  <c r="G464" i="7"/>
  <c r="N464" i="7" s="1"/>
  <c r="G476" i="7"/>
  <c r="N476" i="7" s="1"/>
  <c r="G488" i="7"/>
  <c r="N488" i="7" s="1"/>
  <c r="G500" i="7"/>
  <c r="N500" i="7" s="1"/>
  <c r="G512" i="7"/>
  <c r="N512" i="7" s="1"/>
  <c r="G524" i="7"/>
  <c r="N524" i="7" s="1"/>
  <c r="G536" i="7"/>
  <c r="N536" i="7" s="1"/>
  <c r="G548" i="7"/>
  <c r="N548" i="7" s="1"/>
  <c r="G560" i="7"/>
  <c r="N560" i="7" s="1"/>
  <c r="I690" i="7"/>
  <c r="G690" i="7"/>
  <c r="I606" i="7"/>
  <c r="G606" i="7"/>
  <c r="N606" i="7" s="1"/>
  <c r="I678" i="7"/>
  <c r="G678" i="7"/>
  <c r="I762" i="7"/>
  <c r="G762" i="7"/>
  <c r="G584" i="7"/>
  <c r="N584" i="7" s="1"/>
  <c r="G596" i="7"/>
  <c r="N596" i="7" s="1"/>
  <c r="G608" i="7"/>
  <c r="N608" i="7" s="1"/>
  <c r="G620" i="7"/>
  <c r="G632" i="7"/>
  <c r="G644" i="7"/>
  <c r="G656" i="7"/>
  <c r="G668" i="7"/>
  <c r="G680" i="7"/>
  <c r="G692" i="7"/>
  <c r="G704" i="7"/>
  <c r="G716" i="7"/>
  <c r="G728" i="7"/>
  <c r="G740" i="7"/>
  <c r="G752" i="7"/>
  <c r="G764" i="7"/>
  <c r="G693" i="7"/>
  <c r="G717" i="7"/>
  <c r="G729" i="7"/>
  <c r="G741" i="7"/>
  <c r="G753" i="7"/>
  <c r="G587" i="7"/>
  <c r="N587" i="7" s="1"/>
  <c r="G696" i="7"/>
  <c r="G708" i="7"/>
  <c r="G720" i="7"/>
  <c r="G732" i="7"/>
  <c r="G744" i="7"/>
  <c r="G756" i="7"/>
  <c r="G757" i="7"/>
  <c r="G590" i="7"/>
  <c r="N590" i="7" s="1"/>
  <c r="G602" i="7"/>
  <c r="N602" i="7" s="1"/>
  <c r="G614" i="7"/>
  <c r="G626" i="7"/>
  <c r="G638" i="7"/>
  <c r="G650" i="7"/>
  <c r="G662" i="7"/>
  <c r="G674" i="7"/>
  <c r="G686" i="7"/>
  <c r="G698" i="7"/>
  <c r="G758" i="7"/>
  <c r="AH3" i="2" l="1"/>
  <c r="AH4" i="2"/>
  <c r="AH5" i="2"/>
  <c r="AH6" i="2"/>
  <c r="AH7" i="2"/>
  <c r="AH8" i="2"/>
  <c r="AH9" i="2"/>
  <c r="AH10" i="2"/>
  <c r="AH11" i="2"/>
  <c r="AH12" i="2"/>
  <c r="AH13" i="2"/>
  <c r="AH14" i="2"/>
  <c r="AH15" i="2"/>
  <c r="AH16" i="2"/>
  <c r="AH17" i="2"/>
  <c r="AH18" i="2"/>
  <c r="AH19" i="2"/>
  <c r="AH20" i="2"/>
  <c r="AH21" i="2"/>
  <c r="AH22" i="2"/>
  <c r="AH23" i="2"/>
  <c r="AH24" i="2"/>
  <c r="AH25" i="2"/>
  <c r="AH26" i="2"/>
  <c r="AH27" i="2"/>
  <c r="AH28" i="2"/>
  <c r="AH29" i="2"/>
  <c r="AH30" i="2"/>
  <c r="AH31" i="2"/>
  <c r="AH32" i="2"/>
  <c r="AH33" i="2"/>
  <c r="AH34" i="2"/>
  <c r="AH35" i="2"/>
  <c r="AH36" i="2"/>
  <c r="AH37" i="2"/>
  <c r="AH38" i="2"/>
  <c r="AH39" i="2"/>
  <c r="AH40" i="2"/>
  <c r="AH41" i="2"/>
  <c r="AH42" i="2"/>
  <c r="AH43" i="2"/>
  <c r="AH44" i="2"/>
  <c r="AH45" i="2"/>
  <c r="AH46" i="2"/>
  <c r="AH47" i="2"/>
  <c r="AH48" i="2"/>
  <c r="AH49" i="2"/>
  <c r="AH50" i="2"/>
  <c r="AH51" i="2"/>
  <c r="AH52" i="2"/>
  <c r="AH53" i="2"/>
  <c r="AH54" i="2"/>
  <c r="AH55" i="2"/>
  <c r="AH56" i="2"/>
  <c r="AH57" i="2"/>
  <c r="AH58" i="2"/>
  <c r="AH59" i="2"/>
  <c r="AH60" i="2"/>
  <c r="AH61" i="2"/>
  <c r="AH62" i="2"/>
  <c r="AH63" i="2"/>
  <c r="AH64" i="2"/>
  <c r="AH65" i="2"/>
  <c r="AH66" i="2"/>
  <c r="AH67" i="2"/>
  <c r="AH68" i="2"/>
  <c r="AH69" i="2"/>
  <c r="AH70" i="2"/>
  <c r="AH71" i="2"/>
  <c r="AH72" i="2"/>
  <c r="AH73" i="2"/>
  <c r="AH74" i="2"/>
  <c r="AH75" i="2"/>
  <c r="AH76" i="2"/>
  <c r="AH77" i="2"/>
  <c r="AH78" i="2"/>
  <c r="AH79" i="2"/>
  <c r="AH80" i="2"/>
  <c r="AH81" i="2"/>
  <c r="AH82" i="2"/>
  <c r="AH83" i="2"/>
  <c r="AH84" i="2"/>
  <c r="AH85" i="2"/>
  <c r="AH86" i="2"/>
  <c r="AH87" i="2"/>
  <c r="AH88" i="2"/>
  <c r="AH89" i="2"/>
  <c r="AH90" i="2"/>
  <c r="AH91" i="2"/>
  <c r="AH92" i="2"/>
  <c r="AH93" i="2"/>
  <c r="AH94" i="2"/>
  <c r="AH95" i="2"/>
  <c r="AH96" i="2"/>
  <c r="AH97" i="2"/>
  <c r="AH98" i="2"/>
  <c r="AH99" i="2"/>
  <c r="AH100" i="2"/>
  <c r="AH101" i="2"/>
  <c r="AH102" i="2"/>
  <c r="AH103" i="2"/>
  <c r="AH104" i="2"/>
  <c r="AH105" i="2"/>
  <c r="AH106" i="2"/>
  <c r="AH107" i="2"/>
  <c r="AH108" i="2"/>
  <c r="AH109" i="2"/>
  <c r="AH110" i="2"/>
  <c r="AH111" i="2"/>
  <c r="AH112" i="2"/>
  <c r="AH113" i="2"/>
  <c r="AH114" i="2"/>
  <c r="AH115" i="2"/>
  <c r="AH116" i="2"/>
  <c r="AH117" i="2"/>
  <c r="AH118" i="2"/>
  <c r="AH119" i="2"/>
  <c r="AH120" i="2"/>
  <c r="AH121" i="2"/>
  <c r="AH122" i="2"/>
  <c r="AH123" i="2"/>
  <c r="AH124" i="2"/>
  <c r="AH125" i="2"/>
  <c r="AH126" i="2"/>
  <c r="AH127" i="2"/>
  <c r="AH128" i="2"/>
  <c r="AH129" i="2"/>
  <c r="AH130" i="2"/>
  <c r="AH131" i="2"/>
  <c r="AH132" i="2"/>
  <c r="AH133" i="2"/>
  <c r="AH134" i="2"/>
  <c r="AH135" i="2"/>
  <c r="AH136" i="2"/>
  <c r="AH137" i="2"/>
  <c r="AH138" i="2"/>
  <c r="AH139" i="2"/>
  <c r="AH140" i="2"/>
  <c r="AH141" i="2"/>
  <c r="AH142" i="2"/>
  <c r="AH143" i="2"/>
  <c r="AH144" i="2"/>
  <c r="AH145" i="2"/>
  <c r="AH146" i="2"/>
  <c r="AH147" i="2"/>
  <c r="AH148" i="2"/>
  <c r="AH149" i="2"/>
  <c r="AH150" i="2"/>
  <c r="AH151" i="2"/>
  <c r="AH152" i="2"/>
  <c r="AH153" i="2"/>
  <c r="AH154" i="2"/>
  <c r="AH155" i="2"/>
  <c r="AH156" i="2"/>
  <c r="AH157" i="2"/>
  <c r="AH158" i="2"/>
  <c r="AH159" i="2"/>
  <c r="AH160" i="2"/>
  <c r="AH161" i="2"/>
  <c r="AH162" i="2"/>
  <c r="AH163" i="2"/>
  <c r="AH164" i="2"/>
  <c r="AH165" i="2"/>
  <c r="AH166" i="2"/>
  <c r="AH167" i="2"/>
  <c r="AH168" i="2"/>
  <c r="AH169" i="2"/>
  <c r="AH170" i="2"/>
  <c r="AH171" i="2"/>
  <c r="AH172" i="2"/>
  <c r="AH173" i="2"/>
  <c r="AH174" i="2"/>
  <c r="AH175" i="2"/>
  <c r="AH176" i="2"/>
  <c r="AH177" i="2"/>
  <c r="AH178" i="2"/>
  <c r="AH179" i="2"/>
  <c r="AH180" i="2"/>
  <c r="AH181" i="2"/>
  <c r="AH182" i="2"/>
  <c r="AH183" i="2"/>
  <c r="AH184" i="2"/>
  <c r="AH185" i="2"/>
  <c r="AH186" i="2"/>
  <c r="AH187" i="2"/>
  <c r="AH188" i="2"/>
  <c r="AH189" i="2"/>
  <c r="AH190" i="2"/>
  <c r="AH191" i="2"/>
  <c r="AH192" i="2"/>
  <c r="AH193" i="2"/>
  <c r="AH194" i="2"/>
  <c r="AH195" i="2"/>
  <c r="AH196" i="2"/>
  <c r="AH197" i="2"/>
  <c r="AH198" i="2"/>
  <c r="AH199" i="2"/>
  <c r="AH200" i="2"/>
  <c r="AH201" i="2"/>
  <c r="AH202" i="2"/>
  <c r="AH203" i="2"/>
  <c r="AH204" i="2"/>
  <c r="AH205" i="2"/>
  <c r="AH206" i="2"/>
  <c r="AH207" i="2"/>
  <c r="AH208" i="2"/>
  <c r="AH209" i="2"/>
  <c r="AH210" i="2"/>
  <c r="AH211" i="2"/>
  <c r="AH212" i="2"/>
  <c r="AH213" i="2"/>
  <c r="AH214" i="2"/>
  <c r="AH215" i="2"/>
  <c r="AH216" i="2"/>
  <c r="AH217" i="2"/>
  <c r="AH218" i="2"/>
  <c r="AH219" i="2"/>
  <c r="AH220" i="2"/>
  <c r="AH221" i="2"/>
  <c r="AH222" i="2"/>
  <c r="AH223" i="2"/>
  <c r="AH224" i="2"/>
  <c r="AH225" i="2"/>
  <c r="AH226" i="2"/>
  <c r="AH227" i="2"/>
  <c r="AH228" i="2"/>
  <c r="AH229" i="2"/>
  <c r="AH230" i="2"/>
  <c r="AH231" i="2"/>
  <c r="AH232" i="2"/>
  <c r="AH233" i="2"/>
  <c r="AH234" i="2"/>
  <c r="AH235" i="2"/>
  <c r="AH236" i="2"/>
  <c r="AH237" i="2"/>
  <c r="AH238" i="2"/>
  <c r="AH239" i="2"/>
  <c r="AH240" i="2"/>
  <c r="AH241" i="2"/>
  <c r="AH242" i="2"/>
  <c r="AH243" i="2"/>
  <c r="AH244" i="2"/>
  <c r="AH245" i="2"/>
  <c r="AH246" i="2"/>
  <c r="AH247" i="2"/>
  <c r="AH248" i="2"/>
  <c r="AH249" i="2"/>
  <c r="AH250" i="2"/>
  <c r="AH251" i="2"/>
  <c r="AH252" i="2"/>
  <c r="AH253" i="2"/>
  <c r="AH254" i="2"/>
  <c r="AH255" i="2"/>
  <c r="AH256" i="2"/>
  <c r="AH257" i="2"/>
  <c r="AH258" i="2"/>
  <c r="AH259" i="2"/>
  <c r="AH260" i="2"/>
  <c r="AH261" i="2"/>
  <c r="AH262" i="2"/>
  <c r="AH263" i="2"/>
  <c r="AH264" i="2"/>
  <c r="AH265" i="2"/>
  <c r="AH266" i="2"/>
  <c r="AH267" i="2"/>
  <c r="AH268" i="2"/>
  <c r="AH269" i="2"/>
  <c r="AH270" i="2"/>
  <c r="AH271" i="2"/>
  <c r="AH272" i="2"/>
  <c r="AH273" i="2"/>
  <c r="AH274" i="2"/>
  <c r="AH275" i="2"/>
  <c r="AH276" i="2"/>
  <c r="AH277" i="2"/>
  <c r="AH278" i="2"/>
  <c r="AH279" i="2"/>
  <c r="AH280" i="2"/>
  <c r="AH281" i="2"/>
  <c r="AH282" i="2"/>
  <c r="AH283" i="2"/>
  <c r="AH284" i="2"/>
  <c r="AH285" i="2"/>
  <c r="AH286" i="2"/>
  <c r="AH287" i="2"/>
  <c r="AH288" i="2"/>
  <c r="AH289" i="2"/>
  <c r="AH290" i="2"/>
  <c r="AH291" i="2"/>
  <c r="AH292" i="2"/>
  <c r="AH293" i="2"/>
  <c r="AH294" i="2"/>
  <c r="AH295" i="2"/>
  <c r="AH296" i="2"/>
  <c r="AH297" i="2"/>
  <c r="AH298" i="2"/>
  <c r="AH299" i="2"/>
  <c r="AH300" i="2"/>
  <c r="AH301" i="2"/>
  <c r="AH302" i="2"/>
  <c r="AH303" i="2"/>
  <c r="AH304" i="2"/>
  <c r="AH305" i="2"/>
  <c r="AH306" i="2"/>
  <c r="AH307" i="2"/>
  <c r="AH308" i="2"/>
  <c r="AH309" i="2"/>
  <c r="AH310" i="2"/>
  <c r="AH311" i="2"/>
  <c r="AH312" i="2"/>
  <c r="AH313" i="2"/>
  <c r="AH314" i="2"/>
  <c r="AH315" i="2"/>
  <c r="AH316" i="2"/>
  <c r="AH317" i="2"/>
  <c r="AH318" i="2"/>
  <c r="AH319" i="2"/>
  <c r="AH320" i="2"/>
  <c r="AH321" i="2"/>
  <c r="AH322" i="2"/>
  <c r="AH323" i="2"/>
  <c r="AH324" i="2"/>
  <c r="AH325" i="2"/>
  <c r="AH326" i="2"/>
  <c r="AH327" i="2"/>
  <c r="AH328" i="2"/>
  <c r="AH329" i="2"/>
  <c r="AH330" i="2"/>
  <c r="AH331" i="2"/>
  <c r="AH332" i="2"/>
  <c r="AH333" i="2"/>
  <c r="AH334" i="2"/>
  <c r="AH335" i="2"/>
  <c r="AH336" i="2"/>
  <c r="AH337" i="2"/>
  <c r="AH338" i="2"/>
  <c r="AH339" i="2"/>
  <c r="AH340" i="2"/>
  <c r="AH341" i="2"/>
  <c r="AH342" i="2"/>
  <c r="AH343" i="2"/>
  <c r="AH344" i="2"/>
  <c r="AH345" i="2"/>
  <c r="AH346" i="2"/>
  <c r="AH347" i="2"/>
  <c r="AH348" i="2"/>
  <c r="AH349" i="2"/>
  <c r="AH350" i="2"/>
  <c r="AH351" i="2"/>
  <c r="AH352" i="2"/>
  <c r="AH353" i="2"/>
  <c r="AH354" i="2"/>
  <c r="AH355" i="2"/>
  <c r="AH356" i="2"/>
  <c r="AH357" i="2"/>
  <c r="AH358" i="2"/>
  <c r="AH359" i="2"/>
  <c r="AH360" i="2"/>
  <c r="AH361" i="2"/>
  <c r="AH362" i="2"/>
  <c r="AH363" i="2"/>
  <c r="AH364" i="2"/>
  <c r="AH365" i="2"/>
  <c r="AH366" i="2"/>
  <c r="AH367" i="2"/>
  <c r="AH368" i="2"/>
  <c r="AH369" i="2"/>
  <c r="AH370" i="2"/>
  <c r="AH371" i="2"/>
  <c r="AH372" i="2"/>
  <c r="AH373" i="2"/>
  <c r="AH374" i="2"/>
  <c r="AH375" i="2"/>
  <c r="AH376" i="2"/>
  <c r="AH377" i="2"/>
  <c r="AH378" i="2"/>
  <c r="AH379" i="2"/>
  <c r="AH380" i="2"/>
  <c r="AH381" i="2"/>
  <c r="AH382" i="2"/>
  <c r="AH383" i="2"/>
  <c r="AH384" i="2"/>
  <c r="AH385" i="2"/>
  <c r="AH386" i="2"/>
  <c r="AH387" i="2"/>
  <c r="AH388" i="2"/>
  <c r="AH389" i="2"/>
  <c r="AH390" i="2"/>
  <c r="AH391" i="2"/>
  <c r="AH392" i="2"/>
  <c r="AH393" i="2"/>
  <c r="AH394" i="2"/>
  <c r="AH395" i="2"/>
  <c r="AH396" i="2"/>
  <c r="AH397" i="2"/>
  <c r="AH398" i="2"/>
  <c r="AH399" i="2"/>
  <c r="AH400" i="2"/>
  <c r="AH401" i="2"/>
  <c r="AH402" i="2"/>
  <c r="AH403" i="2"/>
  <c r="AH404" i="2"/>
  <c r="AH405" i="2"/>
  <c r="AH406" i="2"/>
  <c r="AH407" i="2"/>
  <c r="AH408" i="2"/>
  <c r="AH409" i="2"/>
  <c r="AH410" i="2"/>
  <c r="AH411" i="2"/>
  <c r="AH412" i="2"/>
  <c r="AH413" i="2"/>
  <c r="AH414" i="2"/>
  <c r="AH415" i="2"/>
  <c r="AH416" i="2"/>
  <c r="AH417" i="2"/>
  <c r="AH418" i="2"/>
  <c r="AH419" i="2"/>
  <c r="AH420" i="2"/>
  <c r="AH421" i="2"/>
  <c r="AH422" i="2"/>
  <c r="AH423" i="2"/>
  <c r="AH424" i="2"/>
  <c r="AH425" i="2"/>
  <c r="AH426" i="2"/>
  <c r="AH427" i="2"/>
  <c r="AH428" i="2"/>
  <c r="AH429" i="2"/>
  <c r="AH430" i="2"/>
  <c r="AH431" i="2"/>
  <c r="AH432" i="2"/>
  <c r="AH433" i="2"/>
  <c r="AH434" i="2"/>
  <c r="AH435" i="2"/>
  <c r="AH436" i="2"/>
  <c r="AH437" i="2"/>
  <c r="AH438" i="2"/>
  <c r="AH439" i="2"/>
  <c r="AH440" i="2"/>
  <c r="AH441" i="2"/>
  <c r="AH442" i="2"/>
  <c r="AH443" i="2"/>
  <c r="AH444" i="2"/>
  <c r="AH445" i="2"/>
  <c r="AH446" i="2"/>
  <c r="AH447" i="2"/>
  <c r="AH448" i="2"/>
  <c r="AH449" i="2"/>
  <c r="AH450" i="2"/>
  <c r="AH451" i="2"/>
  <c r="AH452" i="2"/>
  <c r="AH453" i="2"/>
  <c r="AH454" i="2"/>
  <c r="AH455" i="2"/>
  <c r="AH456" i="2"/>
  <c r="AH457" i="2"/>
  <c r="AH458" i="2"/>
  <c r="AH459" i="2"/>
  <c r="AH460" i="2"/>
  <c r="AH461" i="2"/>
  <c r="AH462" i="2"/>
  <c r="AH463" i="2"/>
  <c r="AH464" i="2"/>
  <c r="AH465" i="2"/>
  <c r="AH466" i="2"/>
  <c r="AH467" i="2"/>
  <c r="AH468" i="2"/>
  <c r="AH469" i="2"/>
  <c r="AH470" i="2"/>
  <c r="AH471" i="2"/>
  <c r="AH472" i="2"/>
  <c r="AH473" i="2"/>
  <c r="AH474" i="2"/>
  <c r="AH475" i="2"/>
  <c r="AH476" i="2"/>
  <c r="AH477" i="2"/>
  <c r="AH478" i="2"/>
  <c r="AH479" i="2"/>
  <c r="AH480" i="2"/>
  <c r="AH481" i="2"/>
  <c r="AH482" i="2"/>
  <c r="AH483" i="2"/>
  <c r="AH484" i="2"/>
  <c r="AH485" i="2"/>
  <c r="AH486" i="2"/>
  <c r="AH487" i="2"/>
  <c r="AH488" i="2"/>
  <c r="AH489" i="2"/>
  <c r="AH490" i="2"/>
  <c r="AH491" i="2"/>
  <c r="AH492" i="2"/>
  <c r="AH493" i="2"/>
  <c r="AH494" i="2"/>
  <c r="AH495" i="2"/>
  <c r="AH496" i="2"/>
  <c r="AH497" i="2"/>
  <c r="AH498" i="2"/>
  <c r="AH499" i="2"/>
  <c r="AH500" i="2"/>
  <c r="AH501" i="2"/>
  <c r="AH502" i="2"/>
  <c r="AH503" i="2"/>
  <c r="AH504" i="2"/>
  <c r="AH505" i="2"/>
  <c r="AH506" i="2"/>
  <c r="AH507" i="2"/>
  <c r="AH508" i="2"/>
  <c r="AH509" i="2"/>
  <c r="AH510" i="2"/>
  <c r="AH511" i="2"/>
  <c r="AH512" i="2"/>
  <c r="AH513" i="2"/>
  <c r="AH514" i="2"/>
  <c r="AH515" i="2"/>
  <c r="AH516" i="2"/>
  <c r="AH517" i="2"/>
  <c r="AH518" i="2"/>
  <c r="AH519" i="2"/>
  <c r="AH520" i="2"/>
  <c r="AH521" i="2"/>
  <c r="AH522" i="2"/>
  <c r="AH523" i="2"/>
  <c r="AH524" i="2"/>
  <c r="AH525" i="2"/>
  <c r="AH526" i="2"/>
  <c r="AH527" i="2"/>
  <c r="AH528" i="2"/>
  <c r="AH529" i="2"/>
  <c r="AH530" i="2"/>
  <c r="AH531" i="2"/>
  <c r="AH532" i="2"/>
  <c r="AH533" i="2"/>
  <c r="AH534" i="2"/>
  <c r="AH535" i="2"/>
  <c r="AH536" i="2"/>
  <c r="AH537" i="2"/>
  <c r="AH538" i="2"/>
  <c r="AH539" i="2"/>
  <c r="AH540" i="2"/>
  <c r="AH541" i="2"/>
  <c r="AH542" i="2"/>
  <c r="AH543" i="2"/>
  <c r="AH544" i="2"/>
  <c r="AH545" i="2"/>
  <c r="AH546" i="2"/>
  <c r="AH547" i="2"/>
  <c r="AH548" i="2"/>
  <c r="AH549" i="2"/>
  <c r="AH550" i="2"/>
  <c r="AH551" i="2"/>
  <c r="AH552" i="2"/>
  <c r="AH553" i="2"/>
  <c r="AH554" i="2"/>
  <c r="AH555" i="2"/>
  <c r="AH556" i="2"/>
  <c r="AH557" i="2"/>
  <c r="AH558" i="2"/>
  <c r="AH559" i="2"/>
  <c r="AH560" i="2"/>
  <c r="AH561" i="2"/>
  <c r="AH562" i="2"/>
  <c r="AH563" i="2"/>
  <c r="AH564" i="2"/>
  <c r="AH565" i="2"/>
  <c r="AH566" i="2"/>
  <c r="AH567" i="2"/>
  <c r="AH568" i="2"/>
  <c r="AH569" i="2"/>
  <c r="AH570" i="2"/>
  <c r="AH571" i="2"/>
  <c r="AH572" i="2"/>
  <c r="AH573" i="2"/>
  <c r="AH574" i="2"/>
  <c r="AH575" i="2"/>
  <c r="AH576" i="2"/>
  <c r="AH577" i="2"/>
  <c r="AH578" i="2"/>
  <c r="AH579" i="2"/>
  <c r="AH580" i="2"/>
  <c r="AH581" i="2"/>
  <c r="AH582" i="2"/>
  <c r="AH583" i="2"/>
  <c r="AH584" i="2"/>
  <c r="AH585" i="2"/>
  <c r="AH586" i="2"/>
  <c r="AH587" i="2"/>
  <c r="AH588" i="2"/>
  <c r="AH589" i="2"/>
  <c r="AH590" i="2"/>
  <c r="AH591" i="2"/>
  <c r="AH592" i="2"/>
  <c r="AH593" i="2"/>
  <c r="AH594" i="2"/>
  <c r="AH595" i="2"/>
  <c r="AH596" i="2"/>
  <c r="AH597" i="2"/>
  <c r="AH598" i="2"/>
  <c r="AH599" i="2"/>
  <c r="AH600" i="2"/>
  <c r="AH601" i="2"/>
  <c r="AH602" i="2"/>
  <c r="AH603" i="2"/>
  <c r="AH604" i="2"/>
  <c r="AH605" i="2"/>
  <c r="AH606" i="2"/>
  <c r="AH607" i="2"/>
  <c r="AH608" i="2"/>
  <c r="AH609" i="2"/>
  <c r="AH610" i="2"/>
  <c r="AH611" i="2"/>
  <c r="AH612" i="2"/>
  <c r="AH2" i="2"/>
  <c r="E4" i="3"/>
  <c r="E5" i="3"/>
  <c r="E6" i="3"/>
  <c r="E7" i="3"/>
  <c r="E8" i="3"/>
  <c r="E9" i="3"/>
  <c r="E10" i="3"/>
  <c r="E11" i="3"/>
  <c r="E12" i="3"/>
  <c r="E13" i="3"/>
  <c r="E14" i="3"/>
  <c r="E15" i="3"/>
  <c r="E16" i="3"/>
  <c r="E17" i="3"/>
  <c r="E19" i="3"/>
  <c r="E20" i="3"/>
  <c r="E21" i="3"/>
  <c r="E23" i="3"/>
  <c r="E24" i="3"/>
  <c r="E25" i="3"/>
  <c r="E26" i="3"/>
  <c r="E27" i="3"/>
  <c r="E28" i="3"/>
  <c r="E29" i="3"/>
  <c r="E30" i="3"/>
  <c r="E31" i="3"/>
  <c r="E32" i="3"/>
  <c r="E33" i="3"/>
  <c r="E34" i="3"/>
  <c r="E35" i="3"/>
  <c r="E36" i="3"/>
  <c r="E37" i="3"/>
  <c r="E38" i="3"/>
  <c r="E39" i="3"/>
  <c r="E40" i="3"/>
  <c r="E42" i="3"/>
  <c r="E43" i="3"/>
  <c r="E44" i="3"/>
  <c r="E45" i="3"/>
  <c r="E46" i="3"/>
  <c r="E47" i="3"/>
  <c r="E48" i="3"/>
  <c r="E49" i="3"/>
  <c r="E50" i="3"/>
  <c r="E51" i="3"/>
  <c r="E52" i="3"/>
  <c r="E53" i="3"/>
  <c r="E54" i="3"/>
  <c r="E55" i="3"/>
  <c r="E56" i="3"/>
  <c r="E57" i="3"/>
  <c r="E58" i="3"/>
  <c r="E59" i="3"/>
  <c r="E60" i="3"/>
  <c r="E61" i="3"/>
  <c r="E62" i="3"/>
  <c r="E63" i="3"/>
  <c r="E64" i="3"/>
  <c r="E65" i="3"/>
  <c r="E66" i="3"/>
  <c r="E67" i="3"/>
  <c r="E68" i="3"/>
  <c r="E70" i="3"/>
  <c r="E71" i="3"/>
  <c r="E72" i="3"/>
  <c r="E74" i="3"/>
  <c r="E75" i="3"/>
  <c r="E77" i="3"/>
  <c r="E78" i="3"/>
  <c r="E79" i="3"/>
  <c r="E81" i="3"/>
  <c r="E82" i="3"/>
  <c r="E83" i="3"/>
  <c r="E84"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2" i="3"/>
  <c r="E143" i="3"/>
  <c r="E144" i="3"/>
  <c r="E145" i="3"/>
  <c r="E146" i="3"/>
  <c r="E147" i="3"/>
  <c r="E148" i="3"/>
  <c r="E149" i="3"/>
  <c r="E150" i="3"/>
  <c r="E151" i="3"/>
  <c r="E152" i="3"/>
  <c r="E153" i="3"/>
  <c r="E154" i="3"/>
  <c r="E155" i="3"/>
  <c r="E156" i="3"/>
  <c r="E157" i="3"/>
  <c r="E159" i="3"/>
  <c r="E160" i="3"/>
  <c r="E161" i="3"/>
  <c r="E162" i="3"/>
  <c r="E163" i="3"/>
  <c r="E164" i="3"/>
  <c r="E165" i="3"/>
  <c r="E166" i="3"/>
  <c r="E167" i="3"/>
  <c r="E168" i="3"/>
  <c r="E169" i="3"/>
  <c r="E170" i="3"/>
  <c r="E171" i="3"/>
  <c r="E172" i="3"/>
  <c r="E173" i="3"/>
  <c r="E174" i="3"/>
  <c r="E175" i="3"/>
  <c r="E176" i="3"/>
  <c r="E177" i="3"/>
  <c r="E178" i="3"/>
  <c r="E179" i="3"/>
  <c r="E3" i="3"/>
  <c r="AF2" i="2"/>
  <c r="AF3" i="2"/>
  <c r="AF4" i="2"/>
  <c r="AF5" i="2"/>
  <c r="AF6" i="2"/>
  <c r="AF7" i="2"/>
  <c r="AF8" i="2"/>
  <c r="AF9" i="2"/>
  <c r="AF10" i="2"/>
  <c r="AF11" i="2"/>
  <c r="AF12" i="2"/>
  <c r="AF13" i="2"/>
  <c r="AF14" i="2"/>
  <c r="AF15" i="2"/>
  <c r="AF16" i="2"/>
  <c r="AF17" i="2"/>
  <c r="AF18" i="2"/>
  <c r="AF19" i="2"/>
  <c r="AF20" i="2"/>
  <c r="AF21" i="2"/>
  <c r="AF22" i="2"/>
  <c r="AF23" i="2"/>
  <c r="AF24" i="2"/>
  <c r="AF25" i="2"/>
  <c r="AF26" i="2"/>
  <c r="AF27" i="2"/>
  <c r="AF28" i="2"/>
  <c r="AF29" i="2"/>
  <c r="AF30" i="2"/>
  <c r="AF31" i="2"/>
  <c r="AF32" i="2"/>
  <c r="AF33" i="2"/>
  <c r="AF34" i="2"/>
  <c r="AF35" i="2"/>
  <c r="AF36" i="2"/>
  <c r="AF37" i="2"/>
  <c r="AF38" i="2"/>
  <c r="AF39" i="2"/>
  <c r="AF40" i="2"/>
  <c r="AF41" i="2"/>
  <c r="AF42" i="2"/>
  <c r="AF43" i="2"/>
  <c r="AF44" i="2"/>
  <c r="AF45" i="2"/>
  <c r="AF46" i="2"/>
  <c r="AF47" i="2"/>
  <c r="AF48" i="2"/>
  <c r="AF49" i="2"/>
  <c r="AF50" i="2"/>
  <c r="AF51" i="2"/>
  <c r="AF52" i="2"/>
  <c r="AF53" i="2"/>
  <c r="AF54" i="2"/>
  <c r="AF55" i="2"/>
  <c r="AF56" i="2"/>
  <c r="AF57" i="2"/>
  <c r="AF58" i="2"/>
  <c r="AF59" i="2"/>
  <c r="AF60" i="2"/>
  <c r="AF61" i="2"/>
  <c r="AF62" i="2"/>
  <c r="AF63" i="2"/>
  <c r="AF64" i="2"/>
  <c r="AF65" i="2"/>
  <c r="AF66" i="2"/>
  <c r="AF67" i="2"/>
  <c r="AF68" i="2"/>
  <c r="AF69" i="2"/>
  <c r="AF70" i="2"/>
  <c r="AF71" i="2"/>
  <c r="AF72" i="2"/>
  <c r="AF73" i="2"/>
  <c r="AF74" i="2"/>
  <c r="AF75" i="2"/>
  <c r="AF76" i="2"/>
  <c r="AF77" i="2"/>
  <c r="AF78" i="2"/>
  <c r="AF79" i="2"/>
  <c r="AF80" i="2"/>
  <c r="AF81" i="2"/>
  <c r="AF82" i="2"/>
  <c r="AF83" i="2"/>
  <c r="AF84" i="2"/>
  <c r="AF85" i="2"/>
  <c r="AF86"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579" i="2"/>
  <c r="AF580"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E2" i="2"/>
  <c r="E73" i="3" s="1"/>
  <c r="AE3" i="2"/>
  <c r="E80" i="3" s="1"/>
  <c r="AE4" i="2"/>
  <c r="E158" i="3" s="1"/>
  <c r="AE5" i="2"/>
  <c r="E141" i="3" s="1"/>
  <c r="AE6" i="2"/>
  <c r="E22" i="3" s="1"/>
  <c r="AE7" i="2"/>
  <c r="E69" i="3" s="1"/>
  <c r="AE8" i="2"/>
  <c r="E18" i="3" s="1"/>
  <c r="AE9" i="2"/>
  <c r="AE10" i="2"/>
  <c r="AE11" i="2"/>
  <c r="AE12" i="2"/>
  <c r="E76" i="3" s="1"/>
  <c r="AE13" i="2"/>
  <c r="E41" i="3" s="1"/>
  <c r="AE14" i="2"/>
  <c r="E85" i="3" s="1"/>
  <c r="AE15" i="2"/>
  <c r="AE16" i="2"/>
  <c r="AE17" i="2"/>
  <c r="AE18" i="2"/>
  <c r="AE19" i="2"/>
  <c r="AE20" i="2"/>
  <c r="AE21" i="2"/>
  <c r="AE22" i="2"/>
  <c r="AE23" i="2"/>
  <c r="AE24" i="2"/>
  <c r="AE25" i="2"/>
  <c r="AE26" i="2"/>
  <c r="AE27" i="2"/>
  <c r="AE28" i="2"/>
  <c r="AE29" i="2"/>
  <c r="AE30" i="2"/>
  <c r="AE31" i="2"/>
  <c r="AE32" i="2"/>
  <c r="AE33" i="2"/>
  <c r="AE34" i="2"/>
  <c r="AE35" i="2"/>
  <c r="AE36" i="2"/>
  <c r="AE37" i="2"/>
  <c r="AE38" i="2"/>
  <c r="AE39" i="2"/>
  <c r="AE40" i="2"/>
  <c r="AE41" i="2"/>
  <c r="AE42" i="2"/>
  <c r="AE43" i="2"/>
  <c r="AE44" i="2"/>
  <c r="AE45" i="2"/>
  <c r="AE46" i="2"/>
  <c r="AE47" i="2"/>
  <c r="AE48" i="2"/>
  <c r="AE49" i="2"/>
  <c r="AE50" i="2"/>
  <c r="AE51" i="2"/>
  <c r="AE52" i="2"/>
  <c r="AE53" i="2"/>
  <c r="AE54" i="2"/>
  <c r="AE55" i="2"/>
  <c r="AE56" i="2"/>
  <c r="AE57" i="2"/>
  <c r="AE58" i="2"/>
  <c r="AE59" i="2"/>
  <c r="AE60" i="2"/>
  <c r="AE61" i="2"/>
  <c r="AE62" i="2"/>
  <c r="AE63" i="2"/>
  <c r="AE64" i="2"/>
  <c r="AE65" i="2"/>
  <c r="AE66" i="2"/>
  <c r="AE67" i="2"/>
  <c r="AE68" i="2"/>
  <c r="AE69" i="2"/>
  <c r="AE70" i="2"/>
  <c r="AE71" i="2"/>
  <c r="AE72" i="2"/>
  <c r="AE73" i="2"/>
  <c r="AE74" i="2"/>
  <c r="AE75" i="2"/>
  <c r="AE76" i="2"/>
  <c r="AE77" i="2"/>
  <c r="AE78" i="2"/>
  <c r="AE79" i="2"/>
  <c r="AE80" i="2"/>
  <c r="AE81" i="2"/>
  <c r="AE82" i="2"/>
  <c r="AE83" i="2"/>
  <c r="AE84" i="2"/>
  <c r="AE85" i="2"/>
  <c r="AE86" i="2"/>
  <c r="AE87" i="2"/>
  <c r="AE88" i="2"/>
  <c r="AE89" i="2"/>
  <c r="AE90" i="2"/>
  <c r="AE91" i="2"/>
  <c r="AE92" i="2"/>
  <c r="AE93" i="2"/>
  <c r="AE94" i="2"/>
  <c r="AE95" i="2"/>
  <c r="AE96" i="2"/>
  <c r="AE97" i="2"/>
  <c r="AE98" i="2"/>
  <c r="AE99" i="2"/>
  <c r="AE100" i="2"/>
  <c r="AE101" i="2"/>
  <c r="AE102" i="2"/>
  <c r="AE103" i="2"/>
  <c r="AE104" i="2"/>
  <c r="AE105" i="2"/>
  <c r="AE106" i="2"/>
  <c r="AE107" i="2"/>
  <c r="AE108" i="2"/>
  <c r="AE109" i="2"/>
  <c r="AE110" i="2"/>
  <c r="AE111" i="2"/>
  <c r="AE112" i="2"/>
  <c r="AE113" i="2"/>
  <c r="AE114" i="2"/>
  <c r="AE115" i="2"/>
  <c r="AE116" i="2"/>
  <c r="AE117" i="2"/>
  <c r="AE118" i="2"/>
  <c r="AE119" i="2"/>
  <c r="AE120" i="2"/>
  <c r="AE121" i="2"/>
  <c r="AE122" i="2"/>
  <c r="AE123" i="2"/>
  <c r="AE124" i="2"/>
  <c r="AE125" i="2"/>
  <c r="AE126" i="2"/>
  <c r="AE127" i="2"/>
  <c r="AE128" i="2"/>
  <c r="AE129" i="2"/>
  <c r="AE130" i="2"/>
  <c r="AE131" i="2"/>
  <c r="AE132" i="2"/>
  <c r="AE133" i="2"/>
  <c r="AE134" i="2"/>
  <c r="AE135" i="2"/>
  <c r="AE136" i="2"/>
  <c r="AE137" i="2"/>
  <c r="AE138" i="2"/>
  <c r="AE139" i="2"/>
  <c r="AE140" i="2"/>
  <c r="AE141" i="2"/>
  <c r="AE142" i="2"/>
  <c r="AE143" i="2"/>
  <c r="AE144" i="2"/>
  <c r="AE145" i="2"/>
  <c r="AE146" i="2"/>
  <c r="AE147" i="2"/>
  <c r="AE148" i="2"/>
  <c r="AE149" i="2"/>
  <c r="AE150" i="2"/>
  <c r="AE151" i="2"/>
  <c r="AE152" i="2"/>
  <c r="AE153" i="2"/>
  <c r="AE154" i="2"/>
  <c r="AE155" i="2"/>
  <c r="AE156" i="2"/>
  <c r="AE157" i="2"/>
  <c r="AE158" i="2"/>
  <c r="AE159" i="2"/>
  <c r="AE160" i="2"/>
  <c r="AE161" i="2"/>
  <c r="AE162" i="2"/>
  <c r="AE163" i="2"/>
  <c r="AE164" i="2"/>
  <c r="AE165" i="2"/>
  <c r="AE166" i="2"/>
  <c r="AE167" i="2"/>
  <c r="AE168" i="2"/>
  <c r="AE169" i="2"/>
  <c r="AE170" i="2"/>
  <c r="AE171" i="2"/>
  <c r="AE172" i="2"/>
  <c r="AE173" i="2"/>
  <c r="AE174" i="2"/>
  <c r="AE175" i="2"/>
  <c r="AE176" i="2"/>
  <c r="AE177" i="2"/>
  <c r="AE178" i="2"/>
  <c r="AE179" i="2"/>
  <c r="AE180" i="2"/>
  <c r="AE181" i="2"/>
  <c r="AE182" i="2"/>
  <c r="AE183" i="2"/>
  <c r="AE184" i="2"/>
  <c r="AE185" i="2"/>
  <c r="AE186" i="2"/>
  <c r="AE187" i="2"/>
  <c r="AE188" i="2"/>
  <c r="AE189" i="2"/>
  <c r="AE190" i="2"/>
  <c r="AE191" i="2"/>
  <c r="AE192" i="2"/>
  <c r="AE193" i="2"/>
  <c r="AE194" i="2"/>
  <c r="AE195" i="2"/>
  <c r="AE196" i="2"/>
  <c r="AE197" i="2"/>
  <c r="AE198" i="2"/>
  <c r="AE199" i="2"/>
  <c r="AE200" i="2"/>
  <c r="AE201" i="2"/>
  <c r="AE202" i="2"/>
  <c r="AE203" i="2"/>
  <c r="AE204" i="2"/>
  <c r="AE205" i="2"/>
  <c r="AE206" i="2"/>
  <c r="AE207" i="2"/>
  <c r="AE208" i="2"/>
  <c r="AE209" i="2"/>
  <c r="AE210" i="2"/>
  <c r="AE211" i="2"/>
  <c r="AE212" i="2"/>
  <c r="AE213" i="2"/>
  <c r="AE214" i="2"/>
  <c r="AE215" i="2"/>
  <c r="AE216" i="2"/>
  <c r="AE217" i="2"/>
  <c r="AE218" i="2"/>
  <c r="AE219" i="2"/>
  <c r="AE220" i="2"/>
  <c r="AE221" i="2"/>
  <c r="AE222" i="2"/>
  <c r="AE223" i="2"/>
  <c r="AE224" i="2"/>
  <c r="AE225" i="2"/>
  <c r="AE226" i="2"/>
  <c r="AE227" i="2"/>
  <c r="AE228" i="2"/>
  <c r="AE229" i="2"/>
  <c r="AE230" i="2"/>
  <c r="AE231" i="2"/>
  <c r="AE232" i="2"/>
  <c r="AE233" i="2"/>
  <c r="AE234" i="2"/>
  <c r="AE235" i="2"/>
  <c r="AE236" i="2"/>
  <c r="AE237" i="2"/>
  <c r="AE238" i="2"/>
  <c r="AE239" i="2"/>
  <c r="AE240" i="2"/>
  <c r="AE241" i="2"/>
  <c r="AE242" i="2"/>
  <c r="AE243" i="2"/>
  <c r="AE244" i="2"/>
  <c r="AE245" i="2"/>
  <c r="AE246" i="2"/>
  <c r="AE247" i="2"/>
  <c r="AE248" i="2"/>
  <c r="AE249" i="2"/>
  <c r="AE250" i="2"/>
  <c r="AE251" i="2"/>
  <c r="AE252" i="2"/>
  <c r="AE253" i="2"/>
  <c r="AE254" i="2"/>
  <c r="AE255" i="2"/>
  <c r="AE256" i="2"/>
  <c r="AE257" i="2"/>
  <c r="AE258" i="2"/>
  <c r="AE259" i="2"/>
  <c r="AE260" i="2"/>
  <c r="AE261" i="2"/>
  <c r="AE262" i="2"/>
  <c r="AE263" i="2"/>
  <c r="AE264" i="2"/>
  <c r="AE265" i="2"/>
  <c r="AE266" i="2"/>
  <c r="AE267" i="2"/>
  <c r="AE268" i="2"/>
  <c r="AE269" i="2"/>
  <c r="AE270" i="2"/>
  <c r="AE271" i="2"/>
  <c r="AE272" i="2"/>
  <c r="AE273" i="2"/>
  <c r="AE274" i="2"/>
  <c r="AE275" i="2"/>
  <c r="AE276" i="2"/>
  <c r="AE277" i="2"/>
  <c r="AE278" i="2"/>
  <c r="AE279" i="2"/>
  <c r="AE280" i="2"/>
  <c r="AE281" i="2"/>
  <c r="AE282" i="2"/>
  <c r="AE283" i="2"/>
  <c r="AE284" i="2"/>
  <c r="AE285" i="2"/>
  <c r="AE286" i="2"/>
  <c r="AE287" i="2"/>
  <c r="AE288" i="2"/>
  <c r="AE289" i="2"/>
  <c r="AE290" i="2"/>
  <c r="AE291" i="2"/>
  <c r="AE292" i="2"/>
  <c r="AE293" i="2"/>
  <c r="AE294" i="2"/>
  <c r="AE295" i="2"/>
  <c r="AE296" i="2"/>
  <c r="AE297" i="2"/>
  <c r="AE298" i="2"/>
  <c r="AE299" i="2"/>
  <c r="AE300" i="2"/>
  <c r="AE301" i="2"/>
  <c r="AE302" i="2"/>
  <c r="AE303" i="2"/>
  <c r="AE304" i="2"/>
  <c r="AE305" i="2"/>
  <c r="AE306" i="2"/>
  <c r="AE307" i="2"/>
  <c r="AE308" i="2"/>
  <c r="AE309" i="2"/>
  <c r="AE310" i="2"/>
  <c r="AE311" i="2"/>
  <c r="AE312" i="2"/>
  <c r="AE313" i="2"/>
  <c r="AE314" i="2"/>
  <c r="AE315" i="2"/>
  <c r="AE316" i="2"/>
  <c r="AE317" i="2"/>
  <c r="AE318" i="2"/>
  <c r="AE319" i="2"/>
  <c r="AE320" i="2"/>
  <c r="AE321" i="2"/>
  <c r="AE322" i="2"/>
  <c r="AE323" i="2"/>
  <c r="AE324" i="2"/>
  <c r="AE325" i="2"/>
  <c r="AE326" i="2"/>
  <c r="AE327" i="2"/>
  <c r="AE328" i="2"/>
  <c r="AE329" i="2"/>
  <c r="AE330" i="2"/>
  <c r="AE331" i="2"/>
  <c r="AE332" i="2"/>
  <c r="AE333" i="2"/>
  <c r="AE334" i="2"/>
  <c r="AE335" i="2"/>
  <c r="AE336" i="2"/>
  <c r="AE337" i="2"/>
  <c r="AE338" i="2"/>
  <c r="AE339" i="2"/>
  <c r="AE340" i="2"/>
  <c r="AE341" i="2"/>
  <c r="AE342" i="2"/>
  <c r="AE343" i="2"/>
  <c r="AE344" i="2"/>
  <c r="AE345" i="2"/>
  <c r="AE346" i="2"/>
  <c r="AE347" i="2"/>
  <c r="AE348" i="2"/>
  <c r="AE349" i="2"/>
  <c r="AE350" i="2"/>
  <c r="AE351" i="2"/>
  <c r="AE352" i="2"/>
  <c r="AE353" i="2"/>
  <c r="AE354" i="2"/>
  <c r="AE355" i="2"/>
  <c r="AE356" i="2"/>
  <c r="AE357" i="2"/>
  <c r="AE358" i="2"/>
  <c r="AE359" i="2"/>
  <c r="AE360" i="2"/>
  <c r="AE361" i="2"/>
  <c r="AE362" i="2"/>
  <c r="AE363" i="2"/>
  <c r="AE364" i="2"/>
  <c r="AE365" i="2"/>
  <c r="AE366" i="2"/>
  <c r="AE367" i="2"/>
  <c r="AE368" i="2"/>
  <c r="AE369" i="2"/>
  <c r="AE370" i="2"/>
  <c r="AE371" i="2"/>
  <c r="AE372" i="2"/>
  <c r="AE373" i="2"/>
  <c r="AE374" i="2"/>
  <c r="AE375" i="2"/>
  <c r="AE376" i="2"/>
  <c r="AE377" i="2"/>
  <c r="AE378" i="2"/>
  <c r="AE379" i="2"/>
  <c r="AE380" i="2"/>
  <c r="AE381" i="2"/>
  <c r="AE382" i="2"/>
  <c r="AE383" i="2"/>
  <c r="AE384" i="2"/>
  <c r="AE385" i="2"/>
  <c r="AE386" i="2"/>
  <c r="AE387" i="2"/>
  <c r="AE388" i="2"/>
  <c r="AE389" i="2"/>
  <c r="AE390" i="2"/>
  <c r="AE391" i="2"/>
  <c r="AE392" i="2"/>
  <c r="AE393" i="2"/>
  <c r="AE394" i="2"/>
  <c r="AE395" i="2"/>
  <c r="AE396" i="2"/>
  <c r="AE397" i="2"/>
  <c r="AE398" i="2"/>
  <c r="AE399" i="2"/>
  <c r="AE400" i="2"/>
  <c r="AE401" i="2"/>
  <c r="AE402" i="2"/>
  <c r="AE403" i="2"/>
  <c r="AE404" i="2"/>
  <c r="AE405" i="2"/>
  <c r="AE406" i="2"/>
  <c r="AE407" i="2"/>
  <c r="AE408" i="2"/>
  <c r="AE409" i="2"/>
  <c r="AE410" i="2"/>
  <c r="AE411" i="2"/>
  <c r="AE412" i="2"/>
  <c r="AE413" i="2"/>
  <c r="AE414" i="2"/>
  <c r="AE415" i="2"/>
  <c r="AE416" i="2"/>
  <c r="AE417" i="2"/>
  <c r="AE418" i="2"/>
  <c r="AE419" i="2"/>
  <c r="AE420" i="2"/>
  <c r="AE421" i="2"/>
  <c r="AE422" i="2"/>
  <c r="AE423" i="2"/>
  <c r="AE424" i="2"/>
  <c r="AE425" i="2"/>
  <c r="AE426" i="2"/>
  <c r="AE427" i="2"/>
  <c r="AE428" i="2"/>
  <c r="AE429" i="2"/>
  <c r="AE430" i="2"/>
  <c r="AE431" i="2"/>
  <c r="AE432" i="2"/>
  <c r="AE433" i="2"/>
  <c r="AE434" i="2"/>
  <c r="AE435" i="2"/>
  <c r="AE436" i="2"/>
  <c r="AE437" i="2"/>
  <c r="AE438" i="2"/>
  <c r="AE439" i="2"/>
  <c r="AE440" i="2"/>
  <c r="AE441" i="2"/>
  <c r="AE442" i="2"/>
  <c r="AE443" i="2"/>
  <c r="AE444" i="2"/>
  <c r="AE445" i="2"/>
  <c r="AE446" i="2"/>
  <c r="AE447" i="2"/>
  <c r="AE448" i="2"/>
  <c r="AE449" i="2"/>
  <c r="AE450" i="2"/>
  <c r="AE451" i="2"/>
  <c r="AE452" i="2"/>
  <c r="AE453" i="2"/>
  <c r="AE454" i="2"/>
  <c r="AE455" i="2"/>
  <c r="AE456" i="2"/>
  <c r="AE457" i="2"/>
  <c r="AE458" i="2"/>
  <c r="AE459" i="2"/>
  <c r="AE460" i="2"/>
  <c r="AE461" i="2"/>
  <c r="AE462" i="2"/>
  <c r="AE463" i="2"/>
  <c r="AE464" i="2"/>
  <c r="AE465" i="2"/>
  <c r="AE466" i="2"/>
  <c r="AE467" i="2"/>
  <c r="AE468" i="2"/>
  <c r="AE469" i="2"/>
  <c r="AE470" i="2"/>
  <c r="AE471" i="2"/>
  <c r="AE472" i="2"/>
  <c r="AE473" i="2"/>
  <c r="AE474" i="2"/>
  <c r="AE475" i="2"/>
  <c r="AE476" i="2"/>
  <c r="AE477" i="2"/>
  <c r="AE478" i="2"/>
  <c r="AE479" i="2"/>
  <c r="AE480" i="2"/>
  <c r="AE481" i="2"/>
  <c r="AE482" i="2"/>
  <c r="AE483" i="2"/>
  <c r="AE484" i="2"/>
  <c r="AE485" i="2"/>
  <c r="AE486" i="2"/>
  <c r="AE487" i="2"/>
  <c r="AE488" i="2"/>
  <c r="AE489" i="2"/>
  <c r="AE490" i="2"/>
  <c r="AE491" i="2"/>
  <c r="AE492" i="2"/>
  <c r="AE493" i="2"/>
  <c r="AE494" i="2"/>
  <c r="AE495" i="2"/>
  <c r="AE496" i="2"/>
  <c r="AE497" i="2"/>
  <c r="AE498" i="2"/>
  <c r="AE499" i="2"/>
  <c r="AE500" i="2"/>
  <c r="AE501" i="2"/>
  <c r="AE502" i="2"/>
  <c r="AE503" i="2"/>
  <c r="AE504" i="2"/>
  <c r="AE505" i="2"/>
  <c r="AE506" i="2"/>
  <c r="AE507" i="2"/>
  <c r="AE508" i="2"/>
  <c r="AE509" i="2"/>
  <c r="AE510" i="2"/>
  <c r="AE511" i="2"/>
  <c r="AE512" i="2"/>
  <c r="AE513" i="2"/>
  <c r="AE514" i="2"/>
  <c r="AE515" i="2"/>
  <c r="AE516" i="2"/>
  <c r="AE517" i="2"/>
  <c r="AE518" i="2"/>
  <c r="AE519" i="2"/>
  <c r="AE520" i="2"/>
  <c r="AE521" i="2"/>
  <c r="AE522" i="2"/>
  <c r="AE523" i="2"/>
  <c r="AE524" i="2"/>
  <c r="AE525" i="2"/>
  <c r="AE526" i="2"/>
  <c r="AE527" i="2"/>
  <c r="AE528" i="2"/>
  <c r="AE529" i="2"/>
  <c r="AE530" i="2"/>
  <c r="AE531" i="2"/>
  <c r="AE532" i="2"/>
  <c r="AE533" i="2"/>
  <c r="AE534" i="2"/>
  <c r="AE535" i="2"/>
  <c r="AE536" i="2"/>
  <c r="AE537" i="2"/>
  <c r="AE538" i="2"/>
  <c r="AE539" i="2"/>
  <c r="AE540" i="2"/>
  <c r="AE541" i="2"/>
  <c r="AE542" i="2"/>
  <c r="AE543" i="2"/>
  <c r="AE544" i="2"/>
  <c r="AE545" i="2"/>
  <c r="AE546" i="2"/>
  <c r="AE547" i="2"/>
  <c r="AE548" i="2"/>
  <c r="AE549" i="2"/>
  <c r="AE550" i="2"/>
  <c r="AE551" i="2"/>
  <c r="AE552" i="2"/>
  <c r="AE553" i="2"/>
  <c r="AE554" i="2"/>
  <c r="AE555" i="2"/>
  <c r="AE556" i="2"/>
  <c r="AE557" i="2"/>
  <c r="AE558" i="2"/>
  <c r="AE559" i="2"/>
  <c r="AE560" i="2"/>
  <c r="AE561" i="2"/>
  <c r="AE562" i="2"/>
  <c r="AE563" i="2"/>
  <c r="AE564" i="2"/>
  <c r="AE565" i="2"/>
  <c r="AE566" i="2"/>
  <c r="AE567" i="2"/>
  <c r="AE568" i="2"/>
  <c r="AE569" i="2"/>
  <c r="AE570" i="2"/>
  <c r="AE571" i="2"/>
  <c r="AE572" i="2"/>
  <c r="AE573" i="2"/>
  <c r="AE574" i="2"/>
  <c r="AE575" i="2"/>
  <c r="AE576" i="2"/>
  <c r="AE577" i="2"/>
  <c r="AE578" i="2"/>
  <c r="AE579" i="2"/>
  <c r="AE580" i="2"/>
  <c r="AE581" i="2"/>
  <c r="AE582" i="2"/>
  <c r="AE583" i="2"/>
  <c r="AE584" i="2"/>
  <c r="AE585" i="2"/>
  <c r="AE586" i="2"/>
  <c r="AE587" i="2"/>
  <c r="AE588" i="2"/>
  <c r="AE589" i="2"/>
  <c r="AE590" i="2"/>
  <c r="AE591" i="2"/>
  <c r="AE592" i="2"/>
  <c r="AE593" i="2"/>
  <c r="AE594" i="2"/>
  <c r="AE595" i="2"/>
  <c r="AE596" i="2"/>
  <c r="AE597" i="2"/>
  <c r="AE598" i="2"/>
  <c r="AE599" i="2"/>
  <c r="AE600" i="2"/>
  <c r="AE601" i="2"/>
  <c r="AE602" i="2"/>
  <c r="AE603" i="2"/>
  <c r="AE604" i="2"/>
  <c r="AE605" i="2"/>
  <c r="AE606" i="2"/>
  <c r="AE607" i="2"/>
  <c r="AE608" i="2"/>
  <c r="AE609" i="2"/>
  <c r="AE610" i="2"/>
  <c r="AE611" i="2"/>
  <c r="AE612" i="2"/>
  <c r="F2" i="2" l="1"/>
  <c r="F3" i="2"/>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D2" i="2"/>
  <c r="E2" i="2" s="1"/>
  <c r="O2" i="7" s="1"/>
  <c r="C2" i="7" s="1"/>
  <c r="D3" i="2"/>
  <c r="E3" i="2" s="1"/>
  <c r="O3" i="7" s="1"/>
  <c r="C3" i="7" s="1"/>
  <c r="D4" i="2"/>
  <c r="E4" i="2" s="1"/>
  <c r="O4" i="7" s="1"/>
  <c r="C4" i="7" s="1"/>
  <c r="D5" i="2"/>
  <c r="E5" i="2" s="1"/>
  <c r="O5" i="7" s="1"/>
  <c r="C5" i="7" s="1"/>
  <c r="D6" i="2"/>
  <c r="E6" i="2" s="1"/>
  <c r="O6" i="7" s="1"/>
  <c r="C6" i="7" s="1"/>
  <c r="D7" i="2"/>
  <c r="E7" i="2" s="1"/>
  <c r="O7" i="7" s="1"/>
  <c r="C7" i="7" s="1"/>
  <c r="D8" i="2"/>
  <c r="E8" i="2" s="1"/>
  <c r="O8" i="7" s="1"/>
  <c r="C8" i="7" s="1"/>
  <c r="D9" i="2"/>
  <c r="E9" i="2" s="1"/>
  <c r="O9" i="7" s="1"/>
  <c r="C9" i="7" s="1"/>
  <c r="D10" i="2"/>
  <c r="E10" i="2" s="1"/>
  <c r="O10" i="7" s="1"/>
  <c r="C10" i="7" s="1"/>
  <c r="D11" i="2"/>
  <c r="E11" i="2" s="1"/>
  <c r="O11" i="7" s="1"/>
  <c r="C11" i="7" s="1"/>
  <c r="D12" i="2"/>
  <c r="E12" i="2" s="1"/>
  <c r="O12" i="7" s="1"/>
  <c r="C12" i="7" s="1"/>
  <c r="D13" i="2"/>
  <c r="E13" i="2" s="1"/>
  <c r="O13" i="7" s="1"/>
  <c r="C13" i="7" s="1"/>
  <c r="D14" i="2"/>
  <c r="E14" i="2" s="1"/>
  <c r="O14" i="7" s="1"/>
  <c r="C14" i="7" s="1"/>
  <c r="D15" i="2"/>
  <c r="E15" i="2" s="1"/>
  <c r="O15" i="7" s="1"/>
  <c r="C15" i="7" s="1"/>
  <c r="D16" i="2"/>
  <c r="E16" i="2" s="1"/>
  <c r="O16" i="7" s="1"/>
  <c r="C16" i="7" s="1"/>
  <c r="D17" i="2"/>
  <c r="E17" i="2" s="1"/>
  <c r="O17" i="7" s="1"/>
  <c r="C17" i="7" s="1"/>
  <c r="D18" i="2"/>
  <c r="E18" i="2" s="1"/>
  <c r="O18" i="7" s="1"/>
  <c r="C18" i="7" s="1"/>
  <c r="D19" i="2"/>
  <c r="E19" i="2" s="1"/>
  <c r="O19" i="7" s="1"/>
  <c r="C19" i="7" s="1"/>
  <c r="D20" i="2"/>
  <c r="E20" i="2" s="1"/>
  <c r="O20" i="7" s="1"/>
  <c r="C20" i="7" s="1"/>
  <c r="D21" i="2"/>
  <c r="E21" i="2" s="1"/>
  <c r="O21" i="7" s="1"/>
  <c r="C21" i="7" s="1"/>
  <c r="D22" i="2"/>
  <c r="E22" i="2" s="1"/>
  <c r="O22" i="7" s="1"/>
  <c r="C22" i="7" s="1"/>
  <c r="D23" i="2"/>
  <c r="E23" i="2" s="1"/>
  <c r="O23" i="7" s="1"/>
  <c r="C23" i="7" s="1"/>
  <c r="D24" i="2"/>
  <c r="E24" i="2" s="1"/>
  <c r="O24" i="7" s="1"/>
  <c r="C24" i="7" s="1"/>
  <c r="D25" i="2"/>
  <c r="E25" i="2" s="1"/>
  <c r="O25" i="7" s="1"/>
  <c r="C25" i="7" s="1"/>
  <c r="D26" i="2"/>
  <c r="E26" i="2" s="1"/>
  <c r="O26" i="7" s="1"/>
  <c r="C26" i="7" s="1"/>
  <c r="D27" i="2"/>
  <c r="E27" i="2" s="1"/>
  <c r="O27" i="7" s="1"/>
  <c r="C27" i="7" s="1"/>
  <c r="D28" i="2"/>
  <c r="E28" i="2" s="1"/>
  <c r="O28" i="7" s="1"/>
  <c r="C28" i="7" s="1"/>
  <c r="D29" i="2"/>
  <c r="E29" i="2" s="1"/>
  <c r="O29" i="7" s="1"/>
  <c r="C29" i="7" s="1"/>
  <c r="D30" i="2"/>
  <c r="E30" i="2" s="1"/>
  <c r="O30" i="7" s="1"/>
  <c r="C30" i="7" s="1"/>
  <c r="D31" i="2"/>
  <c r="E31" i="2" s="1"/>
  <c r="O31" i="7" s="1"/>
  <c r="C31" i="7" s="1"/>
  <c r="D32" i="2"/>
  <c r="E32" i="2" s="1"/>
  <c r="O32" i="7" s="1"/>
  <c r="C32" i="7" s="1"/>
  <c r="D33" i="2"/>
  <c r="E33" i="2" s="1"/>
  <c r="O33" i="7" s="1"/>
  <c r="C33" i="7" s="1"/>
  <c r="D34" i="2"/>
  <c r="E34" i="2" s="1"/>
  <c r="O34" i="7" s="1"/>
  <c r="C34" i="7" s="1"/>
  <c r="D35" i="2"/>
  <c r="E35" i="2" s="1"/>
  <c r="O35" i="7" s="1"/>
  <c r="C35" i="7" s="1"/>
  <c r="D36" i="2"/>
  <c r="E36" i="2" s="1"/>
  <c r="O36" i="7" s="1"/>
  <c r="C36" i="7" s="1"/>
  <c r="D37" i="2"/>
  <c r="E37" i="2" s="1"/>
  <c r="O37" i="7" s="1"/>
  <c r="C37" i="7" s="1"/>
  <c r="D38" i="2"/>
  <c r="E38" i="2" s="1"/>
  <c r="O38" i="7" s="1"/>
  <c r="C38" i="7" s="1"/>
  <c r="D39" i="2"/>
  <c r="E39" i="2" s="1"/>
  <c r="O39" i="7" s="1"/>
  <c r="C39" i="7" s="1"/>
  <c r="D40" i="2"/>
  <c r="E40" i="2" s="1"/>
  <c r="O40" i="7" s="1"/>
  <c r="C40" i="7" s="1"/>
  <c r="D41" i="2"/>
  <c r="E41" i="2" s="1"/>
  <c r="O41" i="7" s="1"/>
  <c r="C41" i="7" s="1"/>
  <c r="D42" i="2"/>
  <c r="E42" i="2" s="1"/>
  <c r="O42" i="7" s="1"/>
  <c r="C42" i="7" s="1"/>
  <c r="D43" i="2"/>
  <c r="E43" i="2" s="1"/>
  <c r="O43" i="7" s="1"/>
  <c r="C43" i="7" s="1"/>
  <c r="D44" i="2"/>
  <c r="E44" i="2" s="1"/>
  <c r="O44" i="7" s="1"/>
  <c r="C44" i="7" s="1"/>
  <c r="D45" i="2"/>
  <c r="E45" i="2" s="1"/>
  <c r="O45" i="7" s="1"/>
  <c r="C45" i="7" s="1"/>
  <c r="D46" i="2"/>
  <c r="E46" i="2" s="1"/>
  <c r="O46" i="7" s="1"/>
  <c r="C46" i="7" s="1"/>
  <c r="D47" i="2"/>
  <c r="E47" i="2" s="1"/>
  <c r="O47" i="7" s="1"/>
  <c r="C47" i="7" s="1"/>
  <c r="D48" i="2"/>
  <c r="E48" i="2" s="1"/>
  <c r="O48" i="7" s="1"/>
  <c r="C48" i="7" s="1"/>
  <c r="D49" i="2"/>
  <c r="E49" i="2" s="1"/>
  <c r="O49" i="7" s="1"/>
  <c r="C49" i="7" s="1"/>
  <c r="D50" i="2"/>
  <c r="E50" i="2" s="1"/>
  <c r="O50" i="7" s="1"/>
  <c r="C50" i="7" s="1"/>
  <c r="D51" i="2"/>
  <c r="E51" i="2" s="1"/>
  <c r="O51" i="7" s="1"/>
  <c r="C51" i="7" s="1"/>
  <c r="D52" i="2"/>
  <c r="E52" i="2" s="1"/>
  <c r="O52" i="7" s="1"/>
  <c r="C52" i="7" s="1"/>
  <c r="D53" i="2"/>
  <c r="E53" i="2" s="1"/>
  <c r="O53" i="7" s="1"/>
  <c r="C53" i="7" s="1"/>
  <c r="D54" i="2"/>
  <c r="E54" i="2" s="1"/>
  <c r="O54" i="7" s="1"/>
  <c r="C54" i="7" s="1"/>
  <c r="D55" i="2"/>
  <c r="E55" i="2" s="1"/>
  <c r="O55" i="7" s="1"/>
  <c r="C55" i="7" s="1"/>
  <c r="D56" i="2"/>
  <c r="E56" i="2" s="1"/>
  <c r="O56" i="7" s="1"/>
  <c r="C56" i="7" s="1"/>
  <c r="D57" i="2"/>
  <c r="E57" i="2" s="1"/>
  <c r="O57" i="7" s="1"/>
  <c r="C57" i="7" s="1"/>
  <c r="D58" i="2"/>
  <c r="E58" i="2" s="1"/>
  <c r="O58" i="7" s="1"/>
  <c r="C58" i="7" s="1"/>
  <c r="D59" i="2"/>
  <c r="E59" i="2" s="1"/>
  <c r="O59" i="7" s="1"/>
  <c r="C59" i="7" s="1"/>
  <c r="D60" i="2"/>
  <c r="E60" i="2" s="1"/>
  <c r="O60" i="7" s="1"/>
  <c r="C60" i="7" s="1"/>
  <c r="D61" i="2"/>
  <c r="E61" i="2" s="1"/>
  <c r="O61" i="7" s="1"/>
  <c r="C61" i="7" s="1"/>
  <c r="D62" i="2"/>
  <c r="E62" i="2" s="1"/>
  <c r="O62" i="7" s="1"/>
  <c r="C62" i="7" s="1"/>
  <c r="D63" i="2"/>
  <c r="E63" i="2" s="1"/>
  <c r="O63" i="7" s="1"/>
  <c r="C63" i="7" s="1"/>
  <c r="D64" i="2"/>
  <c r="E64" i="2" s="1"/>
  <c r="O64" i="7" s="1"/>
  <c r="C64" i="7" s="1"/>
  <c r="D65" i="2"/>
  <c r="E65" i="2" s="1"/>
  <c r="O65" i="7" s="1"/>
  <c r="C65" i="7" s="1"/>
  <c r="D66" i="2"/>
  <c r="E66" i="2" s="1"/>
  <c r="O66" i="7" s="1"/>
  <c r="C66" i="7" s="1"/>
  <c r="D67" i="2"/>
  <c r="E67" i="2" s="1"/>
  <c r="O67" i="7" s="1"/>
  <c r="C67" i="7" s="1"/>
  <c r="D68" i="2"/>
  <c r="E68" i="2" s="1"/>
  <c r="O68" i="7" s="1"/>
  <c r="C68" i="7" s="1"/>
  <c r="D69" i="2"/>
  <c r="E69" i="2" s="1"/>
  <c r="O69" i="7" s="1"/>
  <c r="C69" i="7" s="1"/>
  <c r="D70" i="2"/>
  <c r="E70" i="2" s="1"/>
  <c r="O70" i="7" s="1"/>
  <c r="C70" i="7" s="1"/>
  <c r="D71" i="2"/>
  <c r="E71" i="2" s="1"/>
  <c r="O71" i="7" s="1"/>
  <c r="C71" i="7" s="1"/>
  <c r="D72" i="2"/>
  <c r="E72" i="2" s="1"/>
  <c r="O72" i="7" s="1"/>
  <c r="C72" i="7" s="1"/>
  <c r="D73" i="2"/>
  <c r="E73" i="2" s="1"/>
  <c r="O73" i="7" s="1"/>
  <c r="C73" i="7" s="1"/>
  <c r="D74" i="2"/>
  <c r="E74" i="2" s="1"/>
  <c r="O74" i="7" s="1"/>
  <c r="C74" i="7" s="1"/>
  <c r="D75" i="2"/>
  <c r="E75" i="2" s="1"/>
  <c r="O75" i="7" s="1"/>
  <c r="C75" i="7" s="1"/>
  <c r="D76" i="2"/>
  <c r="E76" i="2" s="1"/>
  <c r="O76" i="7" s="1"/>
  <c r="C76" i="7" s="1"/>
  <c r="D77" i="2"/>
  <c r="E77" i="2" s="1"/>
  <c r="O77" i="7" s="1"/>
  <c r="C77" i="7" s="1"/>
  <c r="D78" i="2"/>
  <c r="E78" i="2" s="1"/>
  <c r="O78" i="7" s="1"/>
  <c r="C78" i="7" s="1"/>
  <c r="D79" i="2"/>
  <c r="E79" i="2" s="1"/>
  <c r="O79" i="7" s="1"/>
  <c r="C79" i="7" s="1"/>
  <c r="D80" i="2"/>
  <c r="E80" i="2" s="1"/>
  <c r="O80" i="7" s="1"/>
  <c r="C80" i="7" s="1"/>
  <c r="D81" i="2"/>
  <c r="E81" i="2" s="1"/>
  <c r="O81" i="7" s="1"/>
  <c r="C81" i="7" s="1"/>
  <c r="D82" i="2"/>
  <c r="E82" i="2" s="1"/>
  <c r="O82" i="7" s="1"/>
  <c r="C82" i="7" s="1"/>
  <c r="D83" i="2"/>
  <c r="E83" i="2" s="1"/>
  <c r="O83" i="7" s="1"/>
  <c r="C83" i="7" s="1"/>
  <c r="D84" i="2"/>
  <c r="E84" i="2" s="1"/>
  <c r="O84" i="7" s="1"/>
  <c r="C84" i="7" s="1"/>
  <c r="D85" i="2"/>
  <c r="E85" i="2" s="1"/>
  <c r="O85" i="7" s="1"/>
  <c r="C85" i="7" s="1"/>
  <c r="D86" i="2"/>
  <c r="E86" i="2" s="1"/>
  <c r="O86" i="7" s="1"/>
  <c r="C86" i="7" s="1"/>
  <c r="D87" i="2"/>
  <c r="E87" i="2" s="1"/>
  <c r="O87" i="7" s="1"/>
  <c r="C87" i="7" s="1"/>
  <c r="D88" i="2"/>
  <c r="E88" i="2" s="1"/>
  <c r="O88" i="7" s="1"/>
  <c r="C88" i="7" s="1"/>
  <c r="D89" i="2"/>
  <c r="E89" i="2" s="1"/>
  <c r="O89" i="7" s="1"/>
  <c r="C89" i="7" s="1"/>
  <c r="D90" i="2"/>
  <c r="E90" i="2" s="1"/>
  <c r="O90" i="7" s="1"/>
  <c r="C90" i="7" s="1"/>
  <c r="D91" i="2"/>
  <c r="E91" i="2" s="1"/>
  <c r="O91" i="7" s="1"/>
  <c r="C91" i="7" s="1"/>
  <c r="D92" i="2"/>
  <c r="E92" i="2" s="1"/>
  <c r="O92" i="7" s="1"/>
  <c r="C92" i="7" s="1"/>
  <c r="D93" i="2"/>
  <c r="E93" i="2" s="1"/>
  <c r="O93" i="7" s="1"/>
  <c r="C93" i="7" s="1"/>
  <c r="D94" i="2"/>
  <c r="E94" i="2" s="1"/>
  <c r="O94" i="7" s="1"/>
  <c r="C94" i="7" s="1"/>
  <c r="D95" i="2"/>
  <c r="E95" i="2" s="1"/>
  <c r="O95" i="7" s="1"/>
  <c r="C95" i="7" s="1"/>
  <c r="D96" i="2"/>
  <c r="E96" i="2" s="1"/>
  <c r="O96" i="7" s="1"/>
  <c r="C96" i="7" s="1"/>
  <c r="D97" i="2"/>
  <c r="E97" i="2" s="1"/>
  <c r="O97" i="7" s="1"/>
  <c r="C97" i="7" s="1"/>
  <c r="D98" i="2"/>
  <c r="E98" i="2" s="1"/>
  <c r="O98" i="7" s="1"/>
  <c r="C98" i="7" s="1"/>
  <c r="D99" i="2"/>
  <c r="E99" i="2" s="1"/>
  <c r="O99" i="7" s="1"/>
  <c r="C99" i="7" s="1"/>
  <c r="D100" i="2"/>
  <c r="E100" i="2" s="1"/>
  <c r="O100" i="7" s="1"/>
  <c r="C100" i="7" s="1"/>
  <c r="D101" i="2"/>
  <c r="E101" i="2" s="1"/>
  <c r="O101" i="7" s="1"/>
  <c r="C101" i="7" s="1"/>
  <c r="D102" i="2"/>
  <c r="E102" i="2" s="1"/>
  <c r="O102" i="7" s="1"/>
  <c r="C102" i="7" s="1"/>
  <c r="D103" i="2"/>
  <c r="E103" i="2" s="1"/>
  <c r="O103" i="7" s="1"/>
  <c r="C103" i="7" s="1"/>
  <c r="D104" i="2"/>
  <c r="E104" i="2" s="1"/>
  <c r="O104" i="7" s="1"/>
  <c r="C104" i="7" s="1"/>
  <c r="D105" i="2"/>
  <c r="E105" i="2" s="1"/>
  <c r="O105" i="7" s="1"/>
  <c r="C105" i="7" s="1"/>
  <c r="D106" i="2"/>
  <c r="E106" i="2" s="1"/>
  <c r="O106" i="7" s="1"/>
  <c r="C106" i="7" s="1"/>
  <c r="D107" i="2"/>
  <c r="E107" i="2" s="1"/>
  <c r="O107" i="7" s="1"/>
  <c r="C107" i="7" s="1"/>
  <c r="D108" i="2"/>
  <c r="E108" i="2" s="1"/>
  <c r="O108" i="7" s="1"/>
  <c r="C108" i="7" s="1"/>
  <c r="D109" i="2"/>
  <c r="E109" i="2" s="1"/>
  <c r="O109" i="7" s="1"/>
  <c r="C109" i="7" s="1"/>
  <c r="D110" i="2"/>
  <c r="E110" i="2" s="1"/>
  <c r="O110" i="7" s="1"/>
  <c r="C110" i="7" s="1"/>
  <c r="D111" i="2"/>
  <c r="E111" i="2" s="1"/>
  <c r="O111" i="7" s="1"/>
  <c r="C111" i="7" s="1"/>
  <c r="D112" i="2"/>
  <c r="E112" i="2" s="1"/>
  <c r="O112" i="7" s="1"/>
  <c r="C112" i="7" s="1"/>
  <c r="D113" i="2"/>
  <c r="E113" i="2" s="1"/>
  <c r="O113" i="7" s="1"/>
  <c r="C113" i="7" s="1"/>
  <c r="D114" i="2"/>
  <c r="E114" i="2" s="1"/>
  <c r="O114" i="7" s="1"/>
  <c r="C114" i="7" s="1"/>
  <c r="D115" i="2"/>
  <c r="E115" i="2" s="1"/>
  <c r="O115" i="7" s="1"/>
  <c r="C115" i="7" s="1"/>
  <c r="D116" i="2"/>
  <c r="E116" i="2" s="1"/>
  <c r="O116" i="7" s="1"/>
  <c r="C116" i="7" s="1"/>
  <c r="D117" i="2"/>
  <c r="E117" i="2" s="1"/>
  <c r="O117" i="7" s="1"/>
  <c r="C117" i="7" s="1"/>
  <c r="D118" i="2"/>
  <c r="E118" i="2" s="1"/>
  <c r="O118" i="7" s="1"/>
  <c r="C118" i="7" s="1"/>
  <c r="D119" i="2"/>
  <c r="E119" i="2" s="1"/>
  <c r="O119" i="7" s="1"/>
  <c r="C119" i="7" s="1"/>
  <c r="D120" i="2"/>
  <c r="E120" i="2" s="1"/>
  <c r="O120" i="7" s="1"/>
  <c r="C120" i="7" s="1"/>
  <c r="D121" i="2"/>
  <c r="E121" i="2" s="1"/>
  <c r="O121" i="7" s="1"/>
  <c r="C121" i="7" s="1"/>
  <c r="D122" i="2"/>
  <c r="E122" i="2" s="1"/>
  <c r="O122" i="7" s="1"/>
  <c r="C122" i="7" s="1"/>
  <c r="D123" i="2"/>
  <c r="E123" i="2" s="1"/>
  <c r="O123" i="7" s="1"/>
  <c r="C123" i="7" s="1"/>
  <c r="D124" i="2"/>
  <c r="E124" i="2" s="1"/>
  <c r="O124" i="7" s="1"/>
  <c r="C124" i="7" s="1"/>
  <c r="D125" i="2"/>
  <c r="E125" i="2" s="1"/>
  <c r="O125" i="7" s="1"/>
  <c r="C125" i="7" s="1"/>
  <c r="D126" i="2"/>
  <c r="E126" i="2" s="1"/>
  <c r="O126" i="7" s="1"/>
  <c r="C126" i="7" s="1"/>
  <c r="D127" i="2"/>
  <c r="E127" i="2" s="1"/>
  <c r="O127" i="7" s="1"/>
  <c r="C127" i="7" s="1"/>
  <c r="D128" i="2"/>
  <c r="E128" i="2" s="1"/>
  <c r="O128" i="7" s="1"/>
  <c r="C128" i="7" s="1"/>
  <c r="D129" i="2"/>
  <c r="E129" i="2" s="1"/>
  <c r="O129" i="7" s="1"/>
  <c r="C129" i="7" s="1"/>
  <c r="D130" i="2"/>
  <c r="E130" i="2" s="1"/>
  <c r="O130" i="7" s="1"/>
  <c r="C130" i="7" s="1"/>
  <c r="D131" i="2"/>
  <c r="E131" i="2" s="1"/>
  <c r="O131" i="7" s="1"/>
  <c r="C131" i="7" s="1"/>
  <c r="D132" i="2"/>
  <c r="E132" i="2" s="1"/>
  <c r="O132" i="7" s="1"/>
  <c r="C132" i="7" s="1"/>
  <c r="D133" i="2"/>
  <c r="E133" i="2" s="1"/>
  <c r="O133" i="7" s="1"/>
  <c r="C133" i="7" s="1"/>
  <c r="D134" i="2"/>
  <c r="E134" i="2" s="1"/>
  <c r="O134" i="7" s="1"/>
  <c r="C134" i="7" s="1"/>
  <c r="D135" i="2"/>
  <c r="E135" i="2" s="1"/>
  <c r="O135" i="7" s="1"/>
  <c r="C135" i="7" s="1"/>
  <c r="D136" i="2"/>
  <c r="E136" i="2" s="1"/>
  <c r="O136" i="7" s="1"/>
  <c r="C136" i="7" s="1"/>
  <c r="D137" i="2"/>
  <c r="E137" i="2" s="1"/>
  <c r="O137" i="7" s="1"/>
  <c r="C137" i="7" s="1"/>
  <c r="D138" i="2"/>
  <c r="E138" i="2" s="1"/>
  <c r="O138" i="7" s="1"/>
  <c r="C138" i="7" s="1"/>
  <c r="D139" i="2"/>
  <c r="E139" i="2" s="1"/>
  <c r="O139" i="7" s="1"/>
  <c r="C139" i="7" s="1"/>
  <c r="D140" i="2"/>
  <c r="E140" i="2" s="1"/>
  <c r="O140" i="7" s="1"/>
  <c r="C140" i="7" s="1"/>
  <c r="D141" i="2"/>
  <c r="E141" i="2" s="1"/>
  <c r="O141" i="7" s="1"/>
  <c r="C141" i="7" s="1"/>
  <c r="D142" i="2"/>
  <c r="E142" i="2" s="1"/>
  <c r="O142" i="7" s="1"/>
  <c r="C142" i="7" s="1"/>
  <c r="D143" i="2"/>
  <c r="E143" i="2" s="1"/>
  <c r="O143" i="7" s="1"/>
  <c r="C143" i="7" s="1"/>
  <c r="D144" i="2"/>
  <c r="E144" i="2" s="1"/>
  <c r="O144" i="7" s="1"/>
  <c r="C144" i="7" s="1"/>
  <c r="D145" i="2"/>
  <c r="E145" i="2" s="1"/>
  <c r="O145" i="7" s="1"/>
  <c r="C145" i="7" s="1"/>
  <c r="D146" i="2"/>
  <c r="E146" i="2" s="1"/>
  <c r="O146" i="7" s="1"/>
  <c r="C146" i="7" s="1"/>
  <c r="D147" i="2"/>
  <c r="E147" i="2" s="1"/>
  <c r="O147" i="7" s="1"/>
  <c r="C147" i="7" s="1"/>
  <c r="D148" i="2"/>
  <c r="E148" i="2" s="1"/>
  <c r="O148" i="7" s="1"/>
  <c r="C148" i="7" s="1"/>
  <c r="D149" i="2"/>
  <c r="E149" i="2" s="1"/>
  <c r="O149" i="7" s="1"/>
  <c r="C149" i="7" s="1"/>
  <c r="D150" i="2"/>
  <c r="E150" i="2" s="1"/>
  <c r="O150" i="7" s="1"/>
  <c r="C150" i="7" s="1"/>
  <c r="D151" i="2"/>
  <c r="E151" i="2" s="1"/>
  <c r="O151" i="7" s="1"/>
  <c r="C151" i="7" s="1"/>
  <c r="D152" i="2"/>
  <c r="E152" i="2" s="1"/>
  <c r="O152" i="7" s="1"/>
  <c r="C152" i="7" s="1"/>
  <c r="D153" i="2"/>
  <c r="E153" i="2" s="1"/>
  <c r="O153" i="7" s="1"/>
  <c r="C153" i="7" s="1"/>
  <c r="D154" i="2"/>
  <c r="E154" i="2" s="1"/>
  <c r="O154" i="7" s="1"/>
  <c r="C154" i="7" s="1"/>
  <c r="D155" i="2"/>
  <c r="E155" i="2" s="1"/>
  <c r="O155" i="7" s="1"/>
  <c r="C155" i="7" s="1"/>
  <c r="D156" i="2"/>
  <c r="E156" i="2" s="1"/>
  <c r="O156" i="7" s="1"/>
  <c r="C156" i="7" s="1"/>
  <c r="D157" i="2"/>
  <c r="E157" i="2" s="1"/>
  <c r="O157" i="7" s="1"/>
  <c r="C157" i="7" s="1"/>
  <c r="D158" i="2"/>
  <c r="E158" i="2" s="1"/>
  <c r="O158" i="7" s="1"/>
  <c r="C158" i="7" s="1"/>
  <c r="D159" i="2"/>
  <c r="E159" i="2" s="1"/>
  <c r="O159" i="7" s="1"/>
  <c r="C159" i="7" s="1"/>
  <c r="D160" i="2"/>
  <c r="E160" i="2" s="1"/>
  <c r="O160" i="7" s="1"/>
  <c r="C160" i="7" s="1"/>
  <c r="D161" i="2"/>
  <c r="E161" i="2" s="1"/>
  <c r="O161" i="7" s="1"/>
  <c r="C161" i="7" s="1"/>
  <c r="D162" i="2"/>
  <c r="E162" i="2" s="1"/>
  <c r="O162" i="7" s="1"/>
  <c r="C162" i="7" s="1"/>
  <c r="D163" i="2"/>
  <c r="E163" i="2" s="1"/>
  <c r="O163" i="7" s="1"/>
  <c r="C163" i="7" s="1"/>
  <c r="D164" i="2"/>
  <c r="E164" i="2" s="1"/>
  <c r="O164" i="7" s="1"/>
  <c r="C164" i="7" s="1"/>
  <c r="D165" i="2"/>
  <c r="E165" i="2" s="1"/>
  <c r="O165" i="7" s="1"/>
  <c r="C165" i="7" s="1"/>
  <c r="D166" i="2"/>
  <c r="E166" i="2" s="1"/>
  <c r="O166" i="7" s="1"/>
  <c r="C166" i="7" s="1"/>
  <c r="D167" i="2"/>
  <c r="E167" i="2" s="1"/>
  <c r="O167" i="7" s="1"/>
  <c r="C167" i="7" s="1"/>
  <c r="D168" i="2"/>
  <c r="E168" i="2" s="1"/>
  <c r="O168" i="7" s="1"/>
  <c r="C168" i="7" s="1"/>
  <c r="D169" i="2"/>
  <c r="E169" i="2" s="1"/>
  <c r="O169" i="7" s="1"/>
  <c r="C169" i="7" s="1"/>
  <c r="D170" i="2"/>
  <c r="E170" i="2" s="1"/>
  <c r="O170" i="7" s="1"/>
  <c r="C170" i="7" s="1"/>
  <c r="D171" i="2"/>
  <c r="E171" i="2" s="1"/>
  <c r="O171" i="7" s="1"/>
  <c r="C171" i="7" s="1"/>
  <c r="D172" i="2"/>
  <c r="E172" i="2" s="1"/>
  <c r="O172" i="7" s="1"/>
  <c r="C172" i="7" s="1"/>
  <c r="D173" i="2"/>
  <c r="E173" i="2" s="1"/>
  <c r="O173" i="7" s="1"/>
  <c r="C173" i="7" s="1"/>
  <c r="D174" i="2"/>
  <c r="E174" i="2" s="1"/>
  <c r="O174" i="7" s="1"/>
  <c r="C174" i="7" s="1"/>
  <c r="D175" i="2"/>
  <c r="E175" i="2" s="1"/>
  <c r="O175" i="7" s="1"/>
  <c r="C175" i="7" s="1"/>
  <c r="D176" i="2"/>
  <c r="E176" i="2" s="1"/>
  <c r="O176" i="7" s="1"/>
  <c r="C176" i="7" s="1"/>
  <c r="D177" i="2"/>
  <c r="E177" i="2" s="1"/>
  <c r="O177" i="7" s="1"/>
  <c r="C177" i="7" s="1"/>
  <c r="D178" i="2"/>
  <c r="E178" i="2" s="1"/>
  <c r="O178" i="7" s="1"/>
  <c r="C178" i="7" s="1"/>
  <c r="D179" i="2"/>
  <c r="E179" i="2" s="1"/>
  <c r="O179" i="7" s="1"/>
  <c r="C179" i="7" s="1"/>
  <c r="D180" i="2"/>
  <c r="E180" i="2" s="1"/>
  <c r="O180" i="7" s="1"/>
  <c r="C180" i="7" s="1"/>
  <c r="D181" i="2"/>
  <c r="E181" i="2" s="1"/>
  <c r="O181" i="7" s="1"/>
  <c r="C181" i="7" s="1"/>
  <c r="D182" i="2"/>
  <c r="E182" i="2" s="1"/>
  <c r="O182" i="7" s="1"/>
  <c r="C182" i="7" s="1"/>
  <c r="D183" i="2"/>
  <c r="E183" i="2" s="1"/>
  <c r="O183" i="7" s="1"/>
  <c r="C183" i="7" s="1"/>
  <c r="D184" i="2"/>
  <c r="E184" i="2" s="1"/>
  <c r="O184" i="7" s="1"/>
  <c r="C184" i="7" s="1"/>
  <c r="D185" i="2"/>
  <c r="E185" i="2" s="1"/>
  <c r="O185" i="7" s="1"/>
  <c r="C185" i="7" s="1"/>
  <c r="D186" i="2"/>
  <c r="E186" i="2" s="1"/>
  <c r="O186" i="7" s="1"/>
  <c r="C186" i="7" s="1"/>
  <c r="D187" i="2"/>
  <c r="E187" i="2" s="1"/>
  <c r="O187" i="7" s="1"/>
  <c r="C187" i="7" s="1"/>
  <c r="D188" i="2"/>
  <c r="E188" i="2" s="1"/>
  <c r="O188" i="7" s="1"/>
  <c r="C188" i="7" s="1"/>
  <c r="D189" i="2"/>
  <c r="E189" i="2" s="1"/>
  <c r="O189" i="7" s="1"/>
  <c r="C189" i="7" s="1"/>
  <c r="D190" i="2"/>
  <c r="E190" i="2" s="1"/>
  <c r="O190" i="7" s="1"/>
  <c r="C190" i="7" s="1"/>
  <c r="D191" i="2"/>
  <c r="E191" i="2" s="1"/>
  <c r="O191" i="7" s="1"/>
  <c r="C191" i="7" s="1"/>
  <c r="D192" i="2"/>
  <c r="E192" i="2" s="1"/>
  <c r="O192" i="7" s="1"/>
  <c r="C192" i="7" s="1"/>
  <c r="D193" i="2"/>
  <c r="E193" i="2" s="1"/>
  <c r="O193" i="7" s="1"/>
  <c r="C193" i="7" s="1"/>
  <c r="D194" i="2"/>
  <c r="E194" i="2" s="1"/>
  <c r="O194" i="7" s="1"/>
  <c r="C194" i="7" s="1"/>
  <c r="D195" i="2"/>
  <c r="E195" i="2" s="1"/>
  <c r="O195" i="7" s="1"/>
  <c r="C195" i="7" s="1"/>
  <c r="D196" i="2"/>
  <c r="E196" i="2" s="1"/>
  <c r="O196" i="7" s="1"/>
  <c r="C196" i="7" s="1"/>
  <c r="D197" i="2"/>
  <c r="E197" i="2" s="1"/>
  <c r="O197" i="7" s="1"/>
  <c r="C197" i="7" s="1"/>
  <c r="D198" i="2"/>
  <c r="E198" i="2" s="1"/>
  <c r="O198" i="7" s="1"/>
  <c r="C198" i="7" s="1"/>
  <c r="D199" i="2"/>
  <c r="E199" i="2" s="1"/>
  <c r="O199" i="7" s="1"/>
  <c r="C199" i="7" s="1"/>
  <c r="D200" i="2"/>
  <c r="E200" i="2" s="1"/>
  <c r="O200" i="7" s="1"/>
  <c r="C200" i="7" s="1"/>
  <c r="D201" i="2"/>
  <c r="E201" i="2" s="1"/>
  <c r="O201" i="7" s="1"/>
  <c r="C201" i="7" s="1"/>
  <c r="D202" i="2"/>
  <c r="E202" i="2" s="1"/>
  <c r="O202" i="7" s="1"/>
  <c r="C202" i="7" s="1"/>
  <c r="D203" i="2"/>
  <c r="E203" i="2" s="1"/>
  <c r="O203" i="7" s="1"/>
  <c r="C203" i="7" s="1"/>
  <c r="D204" i="2"/>
  <c r="E204" i="2" s="1"/>
  <c r="O204" i="7" s="1"/>
  <c r="C204" i="7" s="1"/>
  <c r="D205" i="2"/>
  <c r="E205" i="2" s="1"/>
  <c r="O205" i="7" s="1"/>
  <c r="C205" i="7" s="1"/>
  <c r="D206" i="2"/>
  <c r="E206" i="2" s="1"/>
  <c r="O206" i="7" s="1"/>
  <c r="C206" i="7" s="1"/>
  <c r="D207" i="2"/>
  <c r="E207" i="2" s="1"/>
  <c r="O207" i="7" s="1"/>
  <c r="C207" i="7" s="1"/>
  <c r="D208" i="2"/>
  <c r="E208" i="2" s="1"/>
  <c r="O208" i="7" s="1"/>
  <c r="C208" i="7" s="1"/>
  <c r="D209" i="2"/>
  <c r="E209" i="2" s="1"/>
  <c r="O209" i="7" s="1"/>
  <c r="C209" i="7" s="1"/>
  <c r="D210" i="2"/>
  <c r="E210" i="2" s="1"/>
  <c r="O210" i="7" s="1"/>
  <c r="C210" i="7" s="1"/>
  <c r="D211" i="2"/>
  <c r="E211" i="2" s="1"/>
  <c r="O211" i="7" s="1"/>
  <c r="C211" i="7" s="1"/>
  <c r="D212" i="2"/>
  <c r="E212" i="2" s="1"/>
  <c r="O212" i="7" s="1"/>
  <c r="C212" i="7" s="1"/>
  <c r="D213" i="2"/>
  <c r="E213" i="2" s="1"/>
  <c r="O213" i="7" s="1"/>
  <c r="C213" i="7" s="1"/>
  <c r="D214" i="2"/>
  <c r="E214" i="2" s="1"/>
  <c r="O214" i="7" s="1"/>
  <c r="C214" i="7" s="1"/>
  <c r="D215" i="2"/>
  <c r="E215" i="2" s="1"/>
  <c r="O215" i="7" s="1"/>
  <c r="C215" i="7" s="1"/>
  <c r="D216" i="2"/>
  <c r="E216" i="2" s="1"/>
  <c r="O216" i="7" s="1"/>
  <c r="C216" i="7" s="1"/>
  <c r="D217" i="2"/>
  <c r="E217" i="2" s="1"/>
  <c r="O217" i="7" s="1"/>
  <c r="C217" i="7" s="1"/>
  <c r="D218" i="2"/>
  <c r="E218" i="2" s="1"/>
  <c r="O218" i="7" s="1"/>
  <c r="C218" i="7" s="1"/>
  <c r="D219" i="2"/>
  <c r="E219" i="2" s="1"/>
  <c r="O219" i="7" s="1"/>
  <c r="C219" i="7" s="1"/>
  <c r="D220" i="2"/>
  <c r="E220" i="2" s="1"/>
  <c r="O220" i="7" s="1"/>
  <c r="C220" i="7" s="1"/>
  <c r="D221" i="2"/>
  <c r="E221" i="2" s="1"/>
  <c r="O221" i="7" s="1"/>
  <c r="C221" i="7" s="1"/>
  <c r="D222" i="2"/>
  <c r="E222" i="2" s="1"/>
  <c r="O222" i="7" s="1"/>
  <c r="C222" i="7" s="1"/>
  <c r="D223" i="2"/>
  <c r="E223" i="2" s="1"/>
  <c r="O223" i="7" s="1"/>
  <c r="C223" i="7" s="1"/>
  <c r="D224" i="2"/>
  <c r="E224" i="2" s="1"/>
  <c r="O224" i="7" s="1"/>
  <c r="C224" i="7" s="1"/>
  <c r="D225" i="2"/>
  <c r="E225" i="2" s="1"/>
  <c r="O225" i="7" s="1"/>
  <c r="C225" i="7" s="1"/>
  <c r="D226" i="2"/>
  <c r="E226" i="2" s="1"/>
  <c r="O226" i="7" s="1"/>
  <c r="C226" i="7" s="1"/>
  <c r="D227" i="2"/>
  <c r="E227" i="2" s="1"/>
  <c r="O227" i="7" s="1"/>
  <c r="C227" i="7" s="1"/>
  <c r="D228" i="2"/>
  <c r="E228" i="2" s="1"/>
  <c r="O228" i="7" s="1"/>
  <c r="C228" i="7" s="1"/>
  <c r="D229" i="2"/>
  <c r="E229" i="2" s="1"/>
  <c r="O229" i="7" s="1"/>
  <c r="C229" i="7" s="1"/>
  <c r="D230" i="2"/>
  <c r="E230" i="2" s="1"/>
  <c r="O230" i="7" s="1"/>
  <c r="C230" i="7" s="1"/>
  <c r="D231" i="2"/>
  <c r="E231" i="2" s="1"/>
  <c r="O231" i="7" s="1"/>
  <c r="C231" i="7" s="1"/>
  <c r="D232" i="2"/>
  <c r="E232" i="2" s="1"/>
  <c r="O232" i="7" s="1"/>
  <c r="C232" i="7" s="1"/>
  <c r="D233" i="2"/>
  <c r="E233" i="2" s="1"/>
  <c r="O233" i="7" s="1"/>
  <c r="C233" i="7" s="1"/>
  <c r="D234" i="2"/>
  <c r="E234" i="2" s="1"/>
  <c r="O234" i="7" s="1"/>
  <c r="C234" i="7" s="1"/>
  <c r="D235" i="2"/>
  <c r="E235" i="2" s="1"/>
  <c r="O235" i="7" s="1"/>
  <c r="C235" i="7" s="1"/>
  <c r="D236" i="2"/>
  <c r="E236" i="2" s="1"/>
  <c r="O236" i="7" s="1"/>
  <c r="C236" i="7" s="1"/>
  <c r="D237" i="2"/>
  <c r="E237" i="2" s="1"/>
  <c r="O237" i="7" s="1"/>
  <c r="C237" i="7" s="1"/>
  <c r="D238" i="2"/>
  <c r="E238" i="2" s="1"/>
  <c r="O238" i="7" s="1"/>
  <c r="C238" i="7" s="1"/>
  <c r="D239" i="2"/>
  <c r="E239" i="2" s="1"/>
  <c r="O239" i="7" s="1"/>
  <c r="C239" i="7" s="1"/>
  <c r="D240" i="2"/>
  <c r="E240" i="2" s="1"/>
  <c r="O240" i="7" s="1"/>
  <c r="C240" i="7" s="1"/>
  <c r="D241" i="2"/>
  <c r="E241" i="2" s="1"/>
  <c r="O241" i="7" s="1"/>
  <c r="C241" i="7" s="1"/>
  <c r="D242" i="2"/>
  <c r="E242" i="2" s="1"/>
  <c r="O242" i="7" s="1"/>
  <c r="C242" i="7" s="1"/>
  <c r="D243" i="2"/>
  <c r="E243" i="2" s="1"/>
  <c r="O243" i="7" s="1"/>
  <c r="C243" i="7" s="1"/>
  <c r="D244" i="2"/>
  <c r="E244" i="2" s="1"/>
  <c r="O244" i="7" s="1"/>
  <c r="C244" i="7" s="1"/>
  <c r="D245" i="2"/>
  <c r="E245" i="2" s="1"/>
  <c r="O245" i="7" s="1"/>
  <c r="C245" i="7" s="1"/>
  <c r="D246" i="2"/>
  <c r="E246" i="2" s="1"/>
  <c r="O246" i="7" s="1"/>
  <c r="C246" i="7" s="1"/>
  <c r="D247" i="2"/>
  <c r="E247" i="2" s="1"/>
  <c r="O247" i="7" s="1"/>
  <c r="C247" i="7" s="1"/>
  <c r="D248" i="2"/>
  <c r="E248" i="2" s="1"/>
  <c r="O248" i="7" s="1"/>
  <c r="C248" i="7" s="1"/>
  <c r="D249" i="2"/>
  <c r="E249" i="2" s="1"/>
  <c r="O249" i="7" s="1"/>
  <c r="C249" i="7" s="1"/>
  <c r="D250" i="2"/>
  <c r="E250" i="2" s="1"/>
  <c r="O250" i="7" s="1"/>
  <c r="C250" i="7" s="1"/>
  <c r="D251" i="2"/>
  <c r="E251" i="2" s="1"/>
  <c r="O251" i="7" s="1"/>
  <c r="C251" i="7" s="1"/>
  <c r="D252" i="2"/>
  <c r="E252" i="2" s="1"/>
  <c r="O252" i="7" s="1"/>
  <c r="C252" i="7" s="1"/>
  <c r="D253" i="2"/>
  <c r="E253" i="2" s="1"/>
  <c r="O253" i="7" s="1"/>
  <c r="C253" i="7" s="1"/>
  <c r="D254" i="2"/>
  <c r="E254" i="2" s="1"/>
  <c r="O254" i="7" s="1"/>
  <c r="C254" i="7" s="1"/>
  <c r="D255" i="2"/>
  <c r="E255" i="2" s="1"/>
  <c r="O255" i="7" s="1"/>
  <c r="C255" i="7" s="1"/>
  <c r="D256" i="2"/>
  <c r="E256" i="2" s="1"/>
  <c r="O256" i="7" s="1"/>
  <c r="C256" i="7" s="1"/>
  <c r="D257" i="2"/>
  <c r="E257" i="2" s="1"/>
  <c r="O257" i="7" s="1"/>
  <c r="C257" i="7" s="1"/>
  <c r="D258" i="2"/>
  <c r="E258" i="2" s="1"/>
  <c r="O258" i="7" s="1"/>
  <c r="C258" i="7" s="1"/>
  <c r="D259" i="2"/>
  <c r="E259" i="2" s="1"/>
  <c r="O259" i="7" s="1"/>
  <c r="C259" i="7" s="1"/>
  <c r="D260" i="2"/>
  <c r="E260" i="2" s="1"/>
  <c r="O260" i="7" s="1"/>
  <c r="C260" i="7" s="1"/>
  <c r="D261" i="2"/>
  <c r="E261" i="2" s="1"/>
  <c r="O261" i="7" s="1"/>
  <c r="C261" i="7" s="1"/>
  <c r="D262" i="2"/>
  <c r="E262" i="2" s="1"/>
  <c r="O262" i="7" s="1"/>
  <c r="C262" i="7" s="1"/>
  <c r="D263" i="2"/>
  <c r="E263" i="2" s="1"/>
  <c r="O263" i="7" s="1"/>
  <c r="C263" i="7" s="1"/>
  <c r="D264" i="2"/>
  <c r="E264" i="2" s="1"/>
  <c r="O264" i="7" s="1"/>
  <c r="C264" i="7" s="1"/>
  <c r="D265" i="2"/>
  <c r="E265" i="2" s="1"/>
  <c r="O265" i="7" s="1"/>
  <c r="C265" i="7" s="1"/>
  <c r="D266" i="2"/>
  <c r="E266" i="2" s="1"/>
  <c r="O266" i="7" s="1"/>
  <c r="C266" i="7" s="1"/>
  <c r="D267" i="2"/>
  <c r="E267" i="2" s="1"/>
  <c r="O267" i="7" s="1"/>
  <c r="C267" i="7" s="1"/>
  <c r="D268" i="2"/>
  <c r="E268" i="2" s="1"/>
  <c r="O268" i="7" s="1"/>
  <c r="C268" i="7" s="1"/>
  <c r="D269" i="2"/>
  <c r="E269" i="2" s="1"/>
  <c r="O269" i="7" s="1"/>
  <c r="C269" i="7" s="1"/>
  <c r="D270" i="2"/>
  <c r="E270" i="2" s="1"/>
  <c r="O270" i="7" s="1"/>
  <c r="C270" i="7" s="1"/>
  <c r="D271" i="2"/>
  <c r="E271" i="2" s="1"/>
  <c r="O271" i="7" s="1"/>
  <c r="C271" i="7" s="1"/>
  <c r="D272" i="2"/>
  <c r="E272" i="2" s="1"/>
  <c r="O272" i="7" s="1"/>
  <c r="C272" i="7" s="1"/>
  <c r="D273" i="2"/>
  <c r="E273" i="2" s="1"/>
  <c r="O273" i="7" s="1"/>
  <c r="C273" i="7" s="1"/>
  <c r="D274" i="2"/>
  <c r="E274" i="2" s="1"/>
  <c r="O274" i="7" s="1"/>
  <c r="C274" i="7" s="1"/>
  <c r="D275" i="2"/>
  <c r="E275" i="2" s="1"/>
  <c r="O275" i="7" s="1"/>
  <c r="C275" i="7" s="1"/>
  <c r="D276" i="2"/>
  <c r="E276" i="2" s="1"/>
  <c r="O276" i="7" s="1"/>
  <c r="C276" i="7" s="1"/>
  <c r="D277" i="2"/>
  <c r="E277" i="2" s="1"/>
  <c r="O277" i="7" s="1"/>
  <c r="C277" i="7" s="1"/>
  <c r="D278" i="2"/>
  <c r="E278" i="2" s="1"/>
  <c r="O278" i="7" s="1"/>
  <c r="C278" i="7" s="1"/>
  <c r="D279" i="2"/>
  <c r="E279" i="2" s="1"/>
  <c r="O279" i="7" s="1"/>
  <c r="C279" i="7" s="1"/>
  <c r="D280" i="2"/>
  <c r="E280" i="2" s="1"/>
  <c r="O280" i="7" s="1"/>
  <c r="C280" i="7" s="1"/>
  <c r="D281" i="2"/>
  <c r="E281" i="2" s="1"/>
  <c r="O281" i="7" s="1"/>
  <c r="C281" i="7" s="1"/>
  <c r="D282" i="2"/>
  <c r="E282" i="2" s="1"/>
  <c r="O282" i="7" s="1"/>
  <c r="C282" i="7" s="1"/>
  <c r="D283" i="2"/>
  <c r="E283" i="2" s="1"/>
  <c r="O283" i="7" s="1"/>
  <c r="C283" i="7" s="1"/>
  <c r="D284" i="2"/>
  <c r="E284" i="2" s="1"/>
  <c r="O284" i="7" s="1"/>
  <c r="C284" i="7" s="1"/>
  <c r="D285" i="2"/>
  <c r="E285" i="2" s="1"/>
  <c r="O285" i="7" s="1"/>
  <c r="C285" i="7" s="1"/>
  <c r="D286" i="2"/>
  <c r="E286" i="2" s="1"/>
  <c r="O286" i="7" s="1"/>
  <c r="C286" i="7" s="1"/>
  <c r="D287" i="2"/>
  <c r="E287" i="2" s="1"/>
  <c r="O287" i="7" s="1"/>
  <c r="C287" i="7" s="1"/>
  <c r="D288" i="2"/>
  <c r="E288" i="2" s="1"/>
  <c r="O288" i="7" s="1"/>
  <c r="C288" i="7" s="1"/>
  <c r="D289" i="2"/>
  <c r="E289" i="2" s="1"/>
  <c r="O289" i="7" s="1"/>
  <c r="C289" i="7" s="1"/>
  <c r="D290" i="2"/>
  <c r="E290" i="2" s="1"/>
  <c r="O290" i="7" s="1"/>
  <c r="C290" i="7" s="1"/>
  <c r="D291" i="2"/>
  <c r="E291" i="2" s="1"/>
  <c r="O291" i="7" s="1"/>
  <c r="C291" i="7" s="1"/>
  <c r="D292" i="2"/>
  <c r="E292" i="2" s="1"/>
  <c r="O292" i="7" s="1"/>
  <c r="C292" i="7" s="1"/>
  <c r="D293" i="2"/>
  <c r="E293" i="2" s="1"/>
  <c r="O293" i="7" s="1"/>
  <c r="C293" i="7" s="1"/>
  <c r="D294" i="2"/>
  <c r="E294" i="2" s="1"/>
  <c r="O294" i="7" s="1"/>
  <c r="C294" i="7" s="1"/>
  <c r="D295" i="2"/>
  <c r="E295" i="2" s="1"/>
  <c r="O295" i="7" s="1"/>
  <c r="C295" i="7" s="1"/>
  <c r="D296" i="2"/>
  <c r="E296" i="2" s="1"/>
  <c r="O296" i="7" s="1"/>
  <c r="C296" i="7" s="1"/>
  <c r="D297" i="2"/>
  <c r="E297" i="2" s="1"/>
  <c r="O297" i="7" s="1"/>
  <c r="C297" i="7" s="1"/>
  <c r="D298" i="2"/>
  <c r="E298" i="2" s="1"/>
  <c r="O298" i="7" s="1"/>
  <c r="C298" i="7" s="1"/>
  <c r="D299" i="2"/>
  <c r="E299" i="2" s="1"/>
  <c r="O299" i="7" s="1"/>
  <c r="C299" i="7" s="1"/>
  <c r="D300" i="2"/>
  <c r="E300" i="2" s="1"/>
  <c r="O300" i="7" s="1"/>
  <c r="C300" i="7" s="1"/>
  <c r="D301" i="2"/>
  <c r="E301" i="2" s="1"/>
  <c r="O301" i="7" s="1"/>
  <c r="C301" i="7" s="1"/>
  <c r="D302" i="2"/>
  <c r="E302" i="2" s="1"/>
  <c r="O302" i="7" s="1"/>
  <c r="C302" i="7" s="1"/>
  <c r="D303" i="2"/>
  <c r="E303" i="2" s="1"/>
  <c r="O303" i="7" s="1"/>
  <c r="C303" i="7" s="1"/>
  <c r="D304" i="2"/>
  <c r="E304" i="2" s="1"/>
  <c r="O304" i="7" s="1"/>
  <c r="C304" i="7" s="1"/>
  <c r="D305" i="2"/>
  <c r="E305" i="2" s="1"/>
  <c r="O305" i="7" s="1"/>
  <c r="C305" i="7" s="1"/>
  <c r="D306" i="2"/>
  <c r="E306" i="2" s="1"/>
  <c r="O306" i="7" s="1"/>
  <c r="C306" i="7" s="1"/>
  <c r="D307" i="2"/>
  <c r="E307" i="2" s="1"/>
  <c r="O307" i="7" s="1"/>
  <c r="C307" i="7" s="1"/>
  <c r="D308" i="2"/>
  <c r="E308" i="2" s="1"/>
  <c r="O308" i="7" s="1"/>
  <c r="C308" i="7" s="1"/>
  <c r="D309" i="2"/>
  <c r="E309" i="2" s="1"/>
  <c r="O309" i="7" s="1"/>
  <c r="C309" i="7" s="1"/>
  <c r="D310" i="2"/>
  <c r="E310" i="2" s="1"/>
  <c r="O310" i="7" s="1"/>
  <c r="C310" i="7" s="1"/>
  <c r="D311" i="2"/>
  <c r="E311" i="2" s="1"/>
  <c r="O311" i="7" s="1"/>
  <c r="C311" i="7" s="1"/>
  <c r="D312" i="2"/>
  <c r="E312" i="2" s="1"/>
  <c r="O312" i="7" s="1"/>
  <c r="C312" i="7" s="1"/>
  <c r="D313" i="2"/>
  <c r="E313" i="2" s="1"/>
  <c r="O313" i="7" s="1"/>
  <c r="C313" i="7" s="1"/>
  <c r="D314" i="2"/>
  <c r="E314" i="2" s="1"/>
  <c r="O314" i="7" s="1"/>
  <c r="C314" i="7" s="1"/>
  <c r="D315" i="2"/>
  <c r="E315" i="2" s="1"/>
  <c r="O315" i="7" s="1"/>
  <c r="C315" i="7" s="1"/>
  <c r="D316" i="2"/>
  <c r="E316" i="2" s="1"/>
  <c r="O316" i="7" s="1"/>
  <c r="C316" i="7" s="1"/>
  <c r="D317" i="2"/>
  <c r="E317" i="2" s="1"/>
  <c r="O317" i="7" s="1"/>
  <c r="C317" i="7" s="1"/>
  <c r="D318" i="2"/>
  <c r="E318" i="2" s="1"/>
  <c r="O318" i="7" s="1"/>
  <c r="C318" i="7" s="1"/>
  <c r="D319" i="2"/>
  <c r="E319" i="2" s="1"/>
  <c r="O319" i="7" s="1"/>
  <c r="C319" i="7" s="1"/>
  <c r="D320" i="2"/>
  <c r="E320" i="2" s="1"/>
  <c r="O320" i="7" s="1"/>
  <c r="C320" i="7" s="1"/>
  <c r="D321" i="2"/>
  <c r="E321" i="2" s="1"/>
  <c r="O321" i="7" s="1"/>
  <c r="C321" i="7" s="1"/>
  <c r="D322" i="2"/>
  <c r="E322" i="2" s="1"/>
  <c r="O322" i="7" s="1"/>
  <c r="C322" i="7" s="1"/>
  <c r="D323" i="2"/>
  <c r="E323" i="2" s="1"/>
  <c r="O323" i="7" s="1"/>
  <c r="C323" i="7" s="1"/>
  <c r="D324" i="2"/>
  <c r="E324" i="2" s="1"/>
  <c r="O324" i="7" s="1"/>
  <c r="C324" i="7" s="1"/>
  <c r="D325" i="2"/>
  <c r="E325" i="2" s="1"/>
  <c r="O325" i="7" s="1"/>
  <c r="C325" i="7" s="1"/>
  <c r="D326" i="2"/>
  <c r="E326" i="2" s="1"/>
  <c r="O326" i="7" s="1"/>
  <c r="C326" i="7" s="1"/>
  <c r="D327" i="2"/>
  <c r="E327" i="2" s="1"/>
  <c r="O327" i="7" s="1"/>
  <c r="C327" i="7" s="1"/>
  <c r="D328" i="2"/>
  <c r="E328" i="2" s="1"/>
  <c r="O328" i="7" s="1"/>
  <c r="C328" i="7" s="1"/>
  <c r="D329" i="2"/>
  <c r="E329" i="2" s="1"/>
  <c r="O329" i="7" s="1"/>
  <c r="C329" i="7" s="1"/>
  <c r="D330" i="2"/>
  <c r="E330" i="2" s="1"/>
  <c r="O330" i="7" s="1"/>
  <c r="C330" i="7" s="1"/>
  <c r="D331" i="2"/>
  <c r="E331" i="2" s="1"/>
  <c r="O331" i="7" s="1"/>
  <c r="C331" i="7" s="1"/>
  <c r="D332" i="2"/>
  <c r="E332" i="2" s="1"/>
  <c r="O332" i="7" s="1"/>
  <c r="C332" i="7" s="1"/>
  <c r="D333" i="2"/>
  <c r="E333" i="2" s="1"/>
  <c r="O333" i="7" s="1"/>
  <c r="C333" i="7" s="1"/>
  <c r="D334" i="2"/>
  <c r="E334" i="2" s="1"/>
  <c r="O334" i="7" s="1"/>
  <c r="C334" i="7" s="1"/>
  <c r="D335" i="2"/>
  <c r="E335" i="2" s="1"/>
  <c r="O335" i="7" s="1"/>
  <c r="C335" i="7" s="1"/>
  <c r="D336" i="2"/>
  <c r="E336" i="2" s="1"/>
  <c r="O336" i="7" s="1"/>
  <c r="C336" i="7" s="1"/>
  <c r="D337" i="2"/>
  <c r="E337" i="2" s="1"/>
  <c r="O337" i="7" s="1"/>
  <c r="C337" i="7" s="1"/>
  <c r="D338" i="2"/>
  <c r="E338" i="2" s="1"/>
  <c r="O338" i="7" s="1"/>
  <c r="C338" i="7" s="1"/>
  <c r="D339" i="2"/>
  <c r="E339" i="2" s="1"/>
  <c r="O339" i="7" s="1"/>
  <c r="C339" i="7" s="1"/>
  <c r="D340" i="2"/>
  <c r="E340" i="2" s="1"/>
  <c r="O340" i="7" s="1"/>
  <c r="C340" i="7" s="1"/>
  <c r="D341" i="2"/>
  <c r="E341" i="2" s="1"/>
  <c r="O341" i="7" s="1"/>
  <c r="C341" i="7" s="1"/>
  <c r="D342" i="2"/>
  <c r="E342" i="2" s="1"/>
  <c r="O342" i="7" s="1"/>
  <c r="C342" i="7" s="1"/>
  <c r="D343" i="2"/>
  <c r="E343" i="2" s="1"/>
  <c r="O343" i="7" s="1"/>
  <c r="C343" i="7" s="1"/>
  <c r="D344" i="2"/>
  <c r="E344" i="2" s="1"/>
  <c r="O344" i="7" s="1"/>
  <c r="C344" i="7" s="1"/>
  <c r="D345" i="2"/>
  <c r="E345" i="2" s="1"/>
  <c r="O345" i="7" s="1"/>
  <c r="C345" i="7" s="1"/>
  <c r="D346" i="2"/>
  <c r="E346" i="2" s="1"/>
  <c r="O346" i="7" s="1"/>
  <c r="C346" i="7" s="1"/>
  <c r="D347" i="2"/>
  <c r="E347" i="2" s="1"/>
  <c r="O347" i="7" s="1"/>
  <c r="C347" i="7" s="1"/>
  <c r="D348" i="2"/>
  <c r="E348" i="2" s="1"/>
  <c r="O348" i="7" s="1"/>
  <c r="C348" i="7" s="1"/>
  <c r="D349" i="2"/>
  <c r="E349" i="2" s="1"/>
  <c r="O349" i="7" s="1"/>
  <c r="C349" i="7" s="1"/>
  <c r="D350" i="2"/>
  <c r="E350" i="2" s="1"/>
  <c r="O350" i="7" s="1"/>
  <c r="C350" i="7" s="1"/>
  <c r="D351" i="2"/>
  <c r="E351" i="2" s="1"/>
  <c r="O351" i="7" s="1"/>
  <c r="C351" i="7" s="1"/>
  <c r="D352" i="2"/>
  <c r="E352" i="2" s="1"/>
  <c r="O352" i="7" s="1"/>
  <c r="C352" i="7" s="1"/>
  <c r="D353" i="2"/>
  <c r="E353" i="2" s="1"/>
  <c r="O353" i="7" s="1"/>
  <c r="C353" i="7" s="1"/>
  <c r="D354" i="2"/>
  <c r="E354" i="2" s="1"/>
  <c r="O354" i="7" s="1"/>
  <c r="C354" i="7" s="1"/>
  <c r="D355" i="2"/>
  <c r="E355" i="2" s="1"/>
  <c r="O355" i="7" s="1"/>
  <c r="C355" i="7" s="1"/>
  <c r="D356" i="2"/>
  <c r="E356" i="2" s="1"/>
  <c r="O356" i="7" s="1"/>
  <c r="C356" i="7" s="1"/>
  <c r="D357" i="2"/>
  <c r="E357" i="2" s="1"/>
  <c r="O357" i="7" s="1"/>
  <c r="C357" i="7" s="1"/>
  <c r="D358" i="2"/>
  <c r="E358" i="2" s="1"/>
  <c r="O358" i="7" s="1"/>
  <c r="C358" i="7" s="1"/>
  <c r="D359" i="2"/>
  <c r="E359" i="2" s="1"/>
  <c r="O359" i="7" s="1"/>
  <c r="C359" i="7" s="1"/>
  <c r="D360" i="2"/>
  <c r="E360" i="2" s="1"/>
  <c r="O360" i="7" s="1"/>
  <c r="C360" i="7" s="1"/>
  <c r="D361" i="2"/>
  <c r="E361" i="2" s="1"/>
  <c r="O361" i="7" s="1"/>
  <c r="C361" i="7" s="1"/>
  <c r="D362" i="2"/>
  <c r="E362" i="2" s="1"/>
  <c r="O362" i="7" s="1"/>
  <c r="C362" i="7" s="1"/>
  <c r="D363" i="2"/>
  <c r="E363" i="2" s="1"/>
  <c r="O363" i="7" s="1"/>
  <c r="C363" i="7" s="1"/>
  <c r="D364" i="2"/>
  <c r="E364" i="2" s="1"/>
  <c r="O364" i="7" s="1"/>
  <c r="C364" i="7" s="1"/>
  <c r="D365" i="2"/>
  <c r="E365" i="2" s="1"/>
  <c r="O365" i="7" s="1"/>
  <c r="C365" i="7" s="1"/>
  <c r="D366" i="2"/>
  <c r="E366" i="2" s="1"/>
  <c r="O366" i="7" s="1"/>
  <c r="C366" i="7" s="1"/>
  <c r="D367" i="2"/>
  <c r="E367" i="2" s="1"/>
  <c r="O367" i="7" s="1"/>
  <c r="C367" i="7" s="1"/>
  <c r="D368" i="2"/>
  <c r="E368" i="2" s="1"/>
  <c r="O368" i="7" s="1"/>
  <c r="C368" i="7" s="1"/>
  <c r="D369" i="2"/>
  <c r="E369" i="2" s="1"/>
  <c r="O369" i="7" s="1"/>
  <c r="C369" i="7" s="1"/>
  <c r="D370" i="2"/>
  <c r="E370" i="2" s="1"/>
  <c r="O370" i="7" s="1"/>
  <c r="C370" i="7" s="1"/>
  <c r="D371" i="2"/>
  <c r="E371" i="2" s="1"/>
  <c r="O371" i="7" s="1"/>
  <c r="C371" i="7" s="1"/>
  <c r="D372" i="2"/>
  <c r="E372" i="2" s="1"/>
  <c r="O372" i="7" s="1"/>
  <c r="C372" i="7" s="1"/>
  <c r="D373" i="2"/>
  <c r="E373" i="2" s="1"/>
  <c r="O373" i="7" s="1"/>
  <c r="C373" i="7" s="1"/>
  <c r="D374" i="2"/>
  <c r="E374" i="2" s="1"/>
  <c r="O374" i="7" s="1"/>
  <c r="C374" i="7" s="1"/>
  <c r="D375" i="2"/>
  <c r="E375" i="2" s="1"/>
  <c r="O375" i="7" s="1"/>
  <c r="C375" i="7" s="1"/>
  <c r="D376" i="2"/>
  <c r="E376" i="2" s="1"/>
  <c r="O376" i="7" s="1"/>
  <c r="C376" i="7" s="1"/>
  <c r="D377" i="2"/>
  <c r="E377" i="2" s="1"/>
  <c r="O377" i="7" s="1"/>
  <c r="C377" i="7" s="1"/>
  <c r="D378" i="2"/>
  <c r="E378" i="2" s="1"/>
  <c r="O378" i="7" s="1"/>
  <c r="C378" i="7" s="1"/>
  <c r="D379" i="2"/>
  <c r="E379" i="2" s="1"/>
  <c r="O379" i="7" s="1"/>
  <c r="C379" i="7" s="1"/>
  <c r="D380" i="2"/>
  <c r="E380" i="2" s="1"/>
  <c r="O380" i="7" s="1"/>
  <c r="C380" i="7" s="1"/>
  <c r="D381" i="2"/>
  <c r="E381" i="2" s="1"/>
  <c r="O381" i="7" s="1"/>
  <c r="C381" i="7" s="1"/>
  <c r="D382" i="2"/>
  <c r="E382" i="2" s="1"/>
  <c r="O382" i="7" s="1"/>
  <c r="C382" i="7" s="1"/>
  <c r="D383" i="2"/>
  <c r="E383" i="2" s="1"/>
  <c r="O383" i="7" s="1"/>
  <c r="C383" i="7" s="1"/>
  <c r="D384" i="2"/>
  <c r="E384" i="2" s="1"/>
  <c r="O384" i="7" s="1"/>
  <c r="C384" i="7" s="1"/>
  <c r="D385" i="2"/>
  <c r="E385" i="2" s="1"/>
  <c r="O385" i="7" s="1"/>
  <c r="C385" i="7" s="1"/>
  <c r="D386" i="2"/>
  <c r="E386" i="2" s="1"/>
  <c r="O386" i="7" s="1"/>
  <c r="C386" i="7" s="1"/>
  <c r="D387" i="2"/>
  <c r="E387" i="2" s="1"/>
  <c r="O387" i="7" s="1"/>
  <c r="C387" i="7" s="1"/>
  <c r="D388" i="2"/>
  <c r="E388" i="2" s="1"/>
  <c r="O388" i="7" s="1"/>
  <c r="C388" i="7" s="1"/>
  <c r="D389" i="2"/>
  <c r="E389" i="2" s="1"/>
  <c r="O389" i="7" s="1"/>
  <c r="C389" i="7" s="1"/>
  <c r="D390" i="2"/>
  <c r="E390" i="2" s="1"/>
  <c r="O390" i="7" s="1"/>
  <c r="C390" i="7" s="1"/>
  <c r="D391" i="2"/>
  <c r="E391" i="2" s="1"/>
  <c r="O391" i="7" s="1"/>
  <c r="C391" i="7" s="1"/>
  <c r="D392" i="2"/>
  <c r="E392" i="2" s="1"/>
  <c r="O392" i="7" s="1"/>
  <c r="C392" i="7" s="1"/>
  <c r="D393" i="2"/>
  <c r="E393" i="2" s="1"/>
  <c r="O393" i="7" s="1"/>
  <c r="C393" i="7" s="1"/>
  <c r="D394" i="2"/>
  <c r="E394" i="2" s="1"/>
  <c r="O394" i="7" s="1"/>
  <c r="C394" i="7" s="1"/>
  <c r="D395" i="2"/>
  <c r="E395" i="2" s="1"/>
  <c r="O395" i="7" s="1"/>
  <c r="C395" i="7" s="1"/>
  <c r="D396" i="2"/>
  <c r="E396" i="2" s="1"/>
  <c r="O396" i="7" s="1"/>
  <c r="C396" i="7" s="1"/>
  <c r="D397" i="2"/>
  <c r="E397" i="2" s="1"/>
  <c r="O397" i="7" s="1"/>
  <c r="C397" i="7" s="1"/>
  <c r="D398" i="2"/>
  <c r="E398" i="2" s="1"/>
  <c r="O398" i="7" s="1"/>
  <c r="C398" i="7" s="1"/>
  <c r="D399" i="2"/>
  <c r="E399" i="2" s="1"/>
  <c r="O399" i="7" s="1"/>
  <c r="C399" i="7" s="1"/>
  <c r="D400" i="2"/>
  <c r="E400" i="2" s="1"/>
  <c r="O400" i="7" s="1"/>
  <c r="C400" i="7" s="1"/>
  <c r="D401" i="2"/>
  <c r="E401" i="2" s="1"/>
  <c r="O401" i="7" s="1"/>
  <c r="C401" i="7" s="1"/>
  <c r="D402" i="2"/>
  <c r="E402" i="2" s="1"/>
  <c r="O402" i="7" s="1"/>
  <c r="C402" i="7" s="1"/>
  <c r="D403" i="2"/>
  <c r="E403" i="2" s="1"/>
  <c r="O403" i="7" s="1"/>
  <c r="C403" i="7" s="1"/>
  <c r="D404" i="2"/>
  <c r="E404" i="2" s="1"/>
  <c r="O404" i="7" s="1"/>
  <c r="C404" i="7" s="1"/>
  <c r="D405" i="2"/>
  <c r="E405" i="2" s="1"/>
  <c r="O405" i="7" s="1"/>
  <c r="C405" i="7" s="1"/>
  <c r="D406" i="2"/>
  <c r="E406" i="2" s="1"/>
  <c r="O406" i="7" s="1"/>
  <c r="C406" i="7" s="1"/>
  <c r="D407" i="2"/>
  <c r="E407" i="2" s="1"/>
  <c r="O407" i="7" s="1"/>
  <c r="C407" i="7" s="1"/>
  <c r="D408" i="2"/>
  <c r="E408" i="2" s="1"/>
  <c r="O408" i="7" s="1"/>
  <c r="C408" i="7" s="1"/>
  <c r="D409" i="2"/>
  <c r="E409" i="2" s="1"/>
  <c r="O409" i="7" s="1"/>
  <c r="C409" i="7" s="1"/>
  <c r="D410" i="2"/>
  <c r="E410" i="2" s="1"/>
  <c r="O410" i="7" s="1"/>
  <c r="C410" i="7" s="1"/>
  <c r="D411" i="2"/>
  <c r="E411" i="2" s="1"/>
  <c r="O411" i="7" s="1"/>
  <c r="C411" i="7" s="1"/>
  <c r="D412" i="2"/>
  <c r="E412" i="2" s="1"/>
  <c r="O412" i="7" s="1"/>
  <c r="C412" i="7" s="1"/>
  <c r="D413" i="2"/>
  <c r="E413" i="2" s="1"/>
  <c r="O413" i="7" s="1"/>
  <c r="C413" i="7" s="1"/>
  <c r="D414" i="2"/>
  <c r="E414" i="2" s="1"/>
  <c r="O414" i="7" s="1"/>
  <c r="C414" i="7" s="1"/>
  <c r="D415" i="2"/>
  <c r="E415" i="2" s="1"/>
  <c r="O415" i="7" s="1"/>
  <c r="C415" i="7" s="1"/>
  <c r="D416" i="2"/>
  <c r="E416" i="2" s="1"/>
  <c r="O416" i="7" s="1"/>
  <c r="C416" i="7" s="1"/>
  <c r="D417" i="2"/>
  <c r="E417" i="2" s="1"/>
  <c r="O417" i="7" s="1"/>
  <c r="C417" i="7" s="1"/>
  <c r="D418" i="2"/>
  <c r="E418" i="2" s="1"/>
  <c r="O418" i="7" s="1"/>
  <c r="C418" i="7" s="1"/>
  <c r="D419" i="2"/>
  <c r="E419" i="2" s="1"/>
  <c r="O419" i="7" s="1"/>
  <c r="C419" i="7" s="1"/>
  <c r="D420" i="2"/>
  <c r="E420" i="2" s="1"/>
  <c r="O420" i="7" s="1"/>
  <c r="C420" i="7" s="1"/>
  <c r="D421" i="2"/>
  <c r="E421" i="2" s="1"/>
  <c r="O421" i="7" s="1"/>
  <c r="C421" i="7" s="1"/>
  <c r="D422" i="2"/>
  <c r="E422" i="2" s="1"/>
  <c r="O422" i="7" s="1"/>
  <c r="C422" i="7" s="1"/>
  <c r="D423" i="2"/>
  <c r="E423" i="2" s="1"/>
  <c r="O423" i="7" s="1"/>
  <c r="C423" i="7" s="1"/>
  <c r="D424" i="2"/>
  <c r="E424" i="2" s="1"/>
  <c r="O424" i="7" s="1"/>
  <c r="C424" i="7" s="1"/>
  <c r="D425" i="2"/>
  <c r="E425" i="2" s="1"/>
  <c r="O425" i="7" s="1"/>
  <c r="C425" i="7" s="1"/>
  <c r="D426" i="2"/>
  <c r="E426" i="2" s="1"/>
  <c r="O426" i="7" s="1"/>
  <c r="C426" i="7" s="1"/>
  <c r="D427" i="2"/>
  <c r="E427" i="2" s="1"/>
  <c r="O427" i="7" s="1"/>
  <c r="C427" i="7" s="1"/>
  <c r="D428" i="2"/>
  <c r="E428" i="2" s="1"/>
  <c r="O428" i="7" s="1"/>
  <c r="C428" i="7" s="1"/>
  <c r="D429" i="2"/>
  <c r="E429" i="2" s="1"/>
  <c r="O429" i="7" s="1"/>
  <c r="C429" i="7" s="1"/>
  <c r="D430" i="2"/>
  <c r="E430" i="2" s="1"/>
  <c r="O430" i="7" s="1"/>
  <c r="C430" i="7" s="1"/>
  <c r="D431" i="2"/>
  <c r="E431" i="2" s="1"/>
  <c r="O431" i="7" s="1"/>
  <c r="C431" i="7" s="1"/>
  <c r="D432" i="2"/>
  <c r="E432" i="2" s="1"/>
  <c r="O432" i="7" s="1"/>
  <c r="C432" i="7" s="1"/>
  <c r="D433" i="2"/>
  <c r="E433" i="2" s="1"/>
  <c r="O433" i="7" s="1"/>
  <c r="C433" i="7" s="1"/>
  <c r="D434" i="2"/>
  <c r="E434" i="2" s="1"/>
  <c r="O434" i="7" s="1"/>
  <c r="C434" i="7" s="1"/>
  <c r="D435" i="2"/>
  <c r="E435" i="2" s="1"/>
  <c r="O435" i="7" s="1"/>
  <c r="C435" i="7" s="1"/>
  <c r="D436" i="2"/>
  <c r="E436" i="2" s="1"/>
  <c r="O436" i="7" s="1"/>
  <c r="C436" i="7" s="1"/>
  <c r="D437" i="2"/>
  <c r="E437" i="2" s="1"/>
  <c r="O437" i="7" s="1"/>
  <c r="C437" i="7" s="1"/>
  <c r="D438" i="2"/>
  <c r="E438" i="2" s="1"/>
  <c r="O438" i="7" s="1"/>
  <c r="C438" i="7" s="1"/>
  <c r="D439" i="2"/>
  <c r="E439" i="2" s="1"/>
  <c r="O439" i="7" s="1"/>
  <c r="C439" i="7" s="1"/>
  <c r="D440" i="2"/>
  <c r="E440" i="2" s="1"/>
  <c r="O440" i="7" s="1"/>
  <c r="C440" i="7" s="1"/>
  <c r="D441" i="2"/>
  <c r="E441" i="2" s="1"/>
  <c r="O441" i="7" s="1"/>
  <c r="C441" i="7" s="1"/>
  <c r="D442" i="2"/>
  <c r="E442" i="2" s="1"/>
  <c r="O442" i="7" s="1"/>
  <c r="C442" i="7" s="1"/>
  <c r="D443" i="2"/>
  <c r="E443" i="2" s="1"/>
  <c r="O443" i="7" s="1"/>
  <c r="C443" i="7" s="1"/>
  <c r="D444" i="2"/>
  <c r="E444" i="2" s="1"/>
  <c r="O444" i="7" s="1"/>
  <c r="C444" i="7" s="1"/>
  <c r="D445" i="2"/>
  <c r="E445" i="2" s="1"/>
  <c r="O445" i="7" s="1"/>
  <c r="C445" i="7" s="1"/>
  <c r="D446" i="2"/>
  <c r="E446" i="2" s="1"/>
  <c r="O446" i="7" s="1"/>
  <c r="C446" i="7" s="1"/>
  <c r="D447" i="2"/>
  <c r="E447" i="2" s="1"/>
  <c r="O447" i="7" s="1"/>
  <c r="C447" i="7" s="1"/>
  <c r="D448" i="2"/>
  <c r="E448" i="2" s="1"/>
  <c r="O448" i="7" s="1"/>
  <c r="C448" i="7" s="1"/>
  <c r="D449" i="2"/>
  <c r="E449" i="2" s="1"/>
  <c r="O449" i="7" s="1"/>
  <c r="C449" i="7" s="1"/>
  <c r="D450" i="2"/>
  <c r="E450" i="2" s="1"/>
  <c r="O450" i="7" s="1"/>
  <c r="C450" i="7" s="1"/>
  <c r="D451" i="2"/>
  <c r="E451" i="2" s="1"/>
  <c r="O451" i="7" s="1"/>
  <c r="C451" i="7" s="1"/>
  <c r="D452" i="2"/>
  <c r="E452" i="2" s="1"/>
  <c r="O452" i="7" s="1"/>
  <c r="C452" i="7" s="1"/>
  <c r="D453" i="2"/>
  <c r="E453" i="2" s="1"/>
  <c r="O453" i="7" s="1"/>
  <c r="C453" i="7" s="1"/>
  <c r="D454" i="2"/>
  <c r="E454" i="2" s="1"/>
  <c r="O454" i="7" s="1"/>
  <c r="C454" i="7" s="1"/>
  <c r="D455" i="2"/>
  <c r="E455" i="2" s="1"/>
  <c r="O455" i="7" s="1"/>
  <c r="C455" i="7" s="1"/>
  <c r="D456" i="2"/>
  <c r="E456" i="2" s="1"/>
  <c r="O456" i="7" s="1"/>
  <c r="C456" i="7" s="1"/>
  <c r="D457" i="2"/>
  <c r="E457" i="2" s="1"/>
  <c r="O457" i="7" s="1"/>
  <c r="C457" i="7" s="1"/>
  <c r="D458" i="2"/>
  <c r="E458" i="2" s="1"/>
  <c r="O458" i="7" s="1"/>
  <c r="C458" i="7" s="1"/>
  <c r="D459" i="2"/>
  <c r="E459" i="2" s="1"/>
  <c r="O459" i="7" s="1"/>
  <c r="C459" i="7" s="1"/>
  <c r="D460" i="2"/>
  <c r="E460" i="2" s="1"/>
  <c r="O460" i="7" s="1"/>
  <c r="C460" i="7" s="1"/>
  <c r="D461" i="2"/>
  <c r="E461" i="2" s="1"/>
  <c r="O461" i="7" s="1"/>
  <c r="C461" i="7" s="1"/>
  <c r="D462" i="2"/>
  <c r="E462" i="2" s="1"/>
  <c r="O462" i="7" s="1"/>
  <c r="C462" i="7" s="1"/>
  <c r="D463" i="2"/>
  <c r="E463" i="2" s="1"/>
  <c r="O463" i="7" s="1"/>
  <c r="C463" i="7" s="1"/>
  <c r="D464" i="2"/>
  <c r="E464" i="2" s="1"/>
  <c r="O464" i="7" s="1"/>
  <c r="C464" i="7" s="1"/>
  <c r="D465" i="2"/>
  <c r="E465" i="2" s="1"/>
  <c r="O465" i="7" s="1"/>
  <c r="C465" i="7" s="1"/>
  <c r="D466" i="2"/>
  <c r="E466" i="2" s="1"/>
  <c r="O466" i="7" s="1"/>
  <c r="C466" i="7" s="1"/>
  <c r="D467" i="2"/>
  <c r="E467" i="2" s="1"/>
  <c r="O467" i="7" s="1"/>
  <c r="C467" i="7" s="1"/>
  <c r="D468" i="2"/>
  <c r="E468" i="2" s="1"/>
  <c r="O468" i="7" s="1"/>
  <c r="C468" i="7" s="1"/>
  <c r="D469" i="2"/>
  <c r="E469" i="2" s="1"/>
  <c r="O469" i="7" s="1"/>
  <c r="C469" i="7" s="1"/>
  <c r="D470" i="2"/>
  <c r="E470" i="2" s="1"/>
  <c r="O470" i="7" s="1"/>
  <c r="C470" i="7" s="1"/>
  <c r="D471" i="2"/>
  <c r="E471" i="2" s="1"/>
  <c r="O471" i="7" s="1"/>
  <c r="C471" i="7" s="1"/>
  <c r="D472" i="2"/>
  <c r="E472" i="2" s="1"/>
  <c r="O472" i="7" s="1"/>
  <c r="C472" i="7" s="1"/>
  <c r="D473" i="2"/>
  <c r="E473" i="2" s="1"/>
  <c r="O473" i="7" s="1"/>
  <c r="C473" i="7" s="1"/>
  <c r="D474" i="2"/>
  <c r="E474" i="2" s="1"/>
  <c r="O474" i="7" s="1"/>
  <c r="C474" i="7" s="1"/>
  <c r="D475" i="2"/>
  <c r="E475" i="2" s="1"/>
  <c r="O475" i="7" s="1"/>
  <c r="C475" i="7" s="1"/>
  <c r="D476" i="2"/>
  <c r="E476" i="2" s="1"/>
  <c r="O476" i="7" s="1"/>
  <c r="C476" i="7" s="1"/>
  <c r="D477" i="2"/>
  <c r="E477" i="2" s="1"/>
  <c r="O477" i="7" s="1"/>
  <c r="C477" i="7" s="1"/>
  <c r="D478" i="2"/>
  <c r="E478" i="2" s="1"/>
  <c r="O478" i="7" s="1"/>
  <c r="C478" i="7" s="1"/>
  <c r="D479" i="2"/>
  <c r="E479" i="2" s="1"/>
  <c r="O479" i="7" s="1"/>
  <c r="C479" i="7" s="1"/>
  <c r="D480" i="2"/>
  <c r="E480" i="2" s="1"/>
  <c r="O480" i="7" s="1"/>
  <c r="C480" i="7" s="1"/>
  <c r="D481" i="2"/>
  <c r="E481" i="2" s="1"/>
  <c r="O481" i="7" s="1"/>
  <c r="C481" i="7" s="1"/>
  <c r="D482" i="2"/>
  <c r="E482" i="2" s="1"/>
  <c r="O482" i="7" s="1"/>
  <c r="C482" i="7" s="1"/>
  <c r="D483" i="2"/>
  <c r="E483" i="2" s="1"/>
  <c r="O483" i="7" s="1"/>
  <c r="C483" i="7" s="1"/>
  <c r="D484" i="2"/>
  <c r="E484" i="2" s="1"/>
  <c r="O484" i="7" s="1"/>
  <c r="C484" i="7" s="1"/>
  <c r="D485" i="2"/>
  <c r="E485" i="2" s="1"/>
  <c r="O485" i="7" s="1"/>
  <c r="C485" i="7" s="1"/>
  <c r="D486" i="2"/>
  <c r="E486" i="2" s="1"/>
  <c r="O486" i="7" s="1"/>
  <c r="C486" i="7" s="1"/>
  <c r="D487" i="2"/>
  <c r="E487" i="2" s="1"/>
  <c r="O487" i="7" s="1"/>
  <c r="C487" i="7" s="1"/>
  <c r="D488" i="2"/>
  <c r="E488" i="2" s="1"/>
  <c r="O488" i="7" s="1"/>
  <c r="C488" i="7" s="1"/>
  <c r="D489" i="2"/>
  <c r="E489" i="2" s="1"/>
  <c r="O489" i="7" s="1"/>
  <c r="C489" i="7" s="1"/>
  <c r="D490" i="2"/>
  <c r="E490" i="2" s="1"/>
  <c r="O490" i="7" s="1"/>
  <c r="C490" i="7" s="1"/>
  <c r="D491" i="2"/>
  <c r="E491" i="2" s="1"/>
  <c r="O491" i="7" s="1"/>
  <c r="C491" i="7" s="1"/>
  <c r="D492" i="2"/>
  <c r="E492" i="2" s="1"/>
  <c r="O492" i="7" s="1"/>
  <c r="C492" i="7" s="1"/>
  <c r="D493" i="2"/>
  <c r="E493" i="2" s="1"/>
  <c r="O493" i="7" s="1"/>
  <c r="C493" i="7" s="1"/>
  <c r="D494" i="2"/>
  <c r="E494" i="2" s="1"/>
  <c r="O494" i="7" s="1"/>
  <c r="C494" i="7" s="1"/>
  <c r="D495" i="2"/>
  <c r="E495" i="2" s="1"/>
  <c r="O495" i="7" s="1"/>
  <c r="C495" i="7" s="1"/>
  <c r="D496" i="2"/>
  <c r="E496" i="2" s="1"/>
  <c r="O496" i="7" s="1"/>
  <c r="C496" i="7" s="1"/>
  <c r="D497" i="2"/>
  <c r="E497" i="2" s="1"/>
  <c r="O497" i="7" s="1"/>
  <c r="C497" i="7" s="1"/>
  <c r="D498" i="2"/>
  <c r="E498" i="2" s="1"/>
  <c r="O498" i="7" s="1"/>
  <c r="C498" i="7" s="1"/>
  <c r="D499" i="2"/>
  <c r="E499" i="2" s="1"/>
  <c r="O499" i="7" s="1"/>
  <c r="C499" i="7" s="1"/>
  <c r="D500" i="2"/>
  <c r="E500" i="2" s="1"/>
  <c r="O500" i="7" s="1"/>
  <c r="C500" i="7" s="1"/>
  <c r="D501" i="2"/>
  <c r="E501" i="2" s="1"/>
  <c r="O501" i="7" s="1"/>
  <c r="C501" i="7" s="1"/>
  <c r="D502" i="2"/>
  <c r="E502" i="2" s="1"/>
  <c r="O502" i="7" s="1"/>
  <c r="C502" i="7" s="1"/>
  <c r="D503" i="2"/>
  <c r="E503" i="2" s="1"/>
  <c r="O503" i="7" s="1"/>
  <c r="C503" i="7" s="1"/>
  <c r="D504" i="2"/>
  <c r="E504" i="2" s="1"/>
  <c r="O504" i="7" s="1"/>
  <c r="C504" i="7" s="1"/>
  <c r="D505" i="2"/>
  <c r="E505" i="2" s="1"/>
  <c r="O505" i="7" s="1"/>
  <c r="C505" i="7" s="1"/>
  <c r="D506" i="2"/>
  <c r="E506" i="2" s="1"/>
  <c r="O506" i="7" s="1"/>
  <c r="C506" i="7" s="1"/>
  <c r="D507" i="2"/>
  <c r="E507" i="2" s="1"/>
  <c r="O507" i="7" s="1"/>
  <c r="C507" i="7" s="1"/>
  <c r="D508" i="2"/>
  <c r="E508" i="2" s="1"/>
  <c r="O508" i="7" s="1"/>
  <c r="C508" i="7" s="1"/>
  <c r="D509" i="2"/>
  <c r="E509" i="2" s="1"/>
  <c r="O509" i="7" s="1"/>
  <c r="C509" i="7" s="1"/>
  <c r="D510" i="2"/>
  <c r="E510" i="2" s="1"/>
  <c r="O510" i="7" s="1"/>
  <c r="C510" i="7" s="1"/>
  <c r="D511" i="2"/>
  <c r="E511" i="2" s="1"/>
  <c r="O511" i="7" s="1"/>
  <c r="C511" i="7" s="1"/>
  <c r="D512" i="2"/>
  <c r="E512" i="2" s="1"/>
  <c r="O512" i="7" s="1"/>
  <c r="C512" i="7" s="1"/>
  <c r="D513" i="2"/>
  <c r="E513" i="2" s="1"/>
  <c r="O513" i="7" s="1"/>
  <c r="C513" i="7" s="1"/>
  <c r="D514" i="2"/>
  <c r="E514" i="2" s="1"/>
  <c r="O514" i="7" s="1"/>
  <c r="C514" i="7" s="1"/>
  <c r="D515" i="2"/>
  <c r="E515" i="2" s="1"/>
  <c r="O515" i="7" s="1"/>
  <c r="C515" i="7" s="1"/>
  <c r="D516" i="2"/>
  <c r="E516" i="2" s="1"/>
  <c r="O516" i="7" s="1"/>
  <c r="C516" i="7" s="1"/>
  <c r="D517" i="2"/>
  <c r="E517" i="2" s="1"/>
  <c r="O517" i="7" s="1"/>
  <c r="C517" i="7" s="1"/>
  <c r="D518" i="2"/>
  <c r="E518" i="2" s="1"/>
  <c r="O518" i="7" s="1"/>
  <c r="C518" i="7" s="1"/>
  <c r="D519" i="2"/>
  <c r="E519" i="2" s="1"/>
  <c r="O519" i="7" s="1"/>
  <c r="C519" i="7" s="1"/>
  <c r="D520" i="2"/>
  <c r="E520" i="2" s="1"/>
  <c r="O520" i="7" s="1"/>
  <c r="C520" i="7" s="1"/>
  <c r="D521" i="2"/>
  <c r="E521" i="2" s="1"/>
  <c r="O521" i="7" s="1"/>
  <c r="C521" i="7" s="1"/>
  <c r="D522" i="2"/>
  <c r="E522" i="2" s="1"/>
  <c r="O522" i="7" s="1"/>
  <c r="C522" i="7" s="1"/>
  <c r="D523" i="2"/>
  <c r="E523" i="2" s="1"/>
  <c r="O523" i="7" s="1"/>
  <c r="C523" i="7" s="1"/>
  <c r="D524" i="2"/>
  <c r="E524" i="2" s="1"/>
  <c r="O524" i="7" s="1"/>
  <c r="C524" i="7" s="1"/>
  <c r="D525" i="2"/>
  <c r="E525" i="2" s="1"/>
  <c r="O525" i="7" s="1"/>
  <c r="C525" i="7" s="1"/>
  <c r="D526" i="2"/>
  <c r="E526" i="2" s="1"/>
  <c r="O526" i="7" s="1"/>
  <c r="C526" i="7" s="1"/>
  <c r="D527" i="2"/>
  <c r="E527" i="2" s="1"/>
  <c r="O527" i="7" s="1"/>
  <c r="C527" i="7" s="1"/>
  <c r="D528" i="2"/>
  <c r="E528" i="2" s="1"/>
  <c r="O528" i="7" s="1"/>
  <c r="C528" i="7" s="1"/>
  <c r="D529" i="2"/>
  <c r="E529" i="2" s="1"/>
  <c r="O529" i="7" s="1"/>
  <c r="C529" i="7" s="1"/>
  <c r="D530" i="2"/>
  <c r="E530" i="2" s="1"/>
  <c r="O530" i="7" s="1"/>
  <c r="C530" i="7" s="1"/>
  <c r="D531" i="2"/>
  <c r="E531" i="2" s="1"/>
  <c r="O531" i="7" s="1"/>
  <c r="C531" i="7" s="1"/>
  <c r="D532" i="2"/>
  <c r="E532" i="2" s="1"/>
  <c r="O532" i="7" s="1"/>
  <c r="C532" i="7" s="1"/>
  <c r="D533" i="2"/>
  <c r="E533" i="2" s="1"/>
  <c r="O533" i="7" s="1"/>
  <c r="C533" i="7" s="1"/>
  <c r="D534" i="2"/>
  <c r="E534" i="2" s="1"/>
  <c r="O534" i="7" s="1"/>
  <c r="C534" i="7" s="1"/>
  <c r="D535" i="2"/>
  <c r="E535" i="2" s="1"/>
  <c r="O535" i="7" s="1"/>
  <c r="C535" i="7" s="1"/>
  <c r="D536" i="2"/>
  <c r="E536" i="2" s="1"/>
  <c r="O536" i="7" s="1"/>
  <c r="C536" i="7" s="1"/>
  <c r="D537" i="2"/>
  <c r="E537" i="2" s="1"/>
  <c r="O537" i="7" s="1"/>
  <c r="C537" i="7" s="1"/>
  <c r="D538" i="2"/>
  <c r="E538" i="2" s="1"/>
  <c r="O538" i="7" s="1"/>
  <c r="C538" i="7" s="1"/>
  <c r="D539" i="2"/>
  <c r="E539" i="2" s="1"/>
  <c r="O539" i="7" s="1"/>
  <c r="C539" i="7" s="1"/>
  <c r="D540" i="2"/>
  <c r="E540" i="2" s="1"/>
  <c r="O540" i="7" s="1"/>
  <c r="C540" i="7" s="1"/>
  <c r="D541" i="2"/>
  <c r="E541" i="2" s="1"/>
  <c r="O541" i="7" s="1"/>
  <c r="C541" i="7" s="1"/>
  <c r="D542" i="2"/>
  <c r="E542" i="2" s="1"/>
  <c r="O542" i="7" s="1"/>
  <c r="C542" i="7" s="1"/>
  <c r="D543" i="2"/>
  <c r="E543" i="2" s="1"/>
  <c r="O543" i="7" s="1"/>
  <c r="C543" i="7" s="1"/>
  <c r="D544" i="2"/>
  <c r="E544" i="2" s="1"/>
  <c r="O544" i="7" s="1"/>
  <c r="C544" i="7" s="1"/>
  <c r="D545" i="2"/>
  <c r="E545" i="2" s="1"/>
  <c r="O545" i="7" s="1"/>
  <c r="C545" i="7" s="1"/>
  <c r="D546" i="2"/>
  <c r="E546" i="2" s="1"/>
  <c r="O546" i="7" s="1"/>
  <c r="C546" i="7" s="1"/>
  <c r="D547" i="2"/>
  <c r="E547" i="2" s="1"/>
  <c r="O547" i="7" s="1"/>
  <c r="C547" i="7" s="1"/>
  <c r="D548" i="2"/>
  <c r="E548" i="2" s="1"/>
  <c r="O548" i="7" s="1"/>
  <c r="C548" i="7" s="1"/>
  <c r="D549" i="2"/>
  <c r="E549" i="2" s="1"/>
  <c r="O549" i="7" s="1"/>
  <c r="C549" i="7" s="1"/>
  <c r="D550" i="2"/>
  <c r="E550" i="2" s="1"/>
  <c r="O550" i="7" s="1"/>
  <c r="C550" i="7" s="1"/>
  <c r="D551" i="2"/>
  <c r="E551" i="2" s="1"/>
  <c r="O551" i="7" s="1"/>
  <c r="C551" i="7" s="1"/>
  <c r="D552" i="2"/>
  <c r="E552" i="2" s="1"/>
  <c r="O552" i="7" s="1"/>
  <c r="C552" i="7" s="1"/>
  <c r="D553" i="2"/>
  <c r="E553" i="2" s="1"/>
  <c r="O553" i="7" s="1"/>
  <c r="C553" i="7" s="1"/>
  <c r="D554" i="2"/>
  <c r="E554" i="2" s="1"/>
  <c r="O554" i="7" s="1"/>
  <c r="C554" i="7" s="1"/>
  <c r="D555" i="2"/>
  <c r="E555" i="2" s="1"/>
  <c r="O555" i="7" s="1"/>
  <c r="C555" i="7" s="1"/>
  <c r="D556" i="2"/>
  <c r="E556" i="2" s="1"/>
  <c r="O556" i="7" s="1"/>
  <c r="C556" i="7" s="1"/>
  <c r="D557" i="2"/>
  <c r="E557" i="2" s="1"/>
  <c r="O557" i="7" s="1"/>
  <c r="C557" i="7" s="1"/>
  <c r="D558" i="2"/>
  <c r="E558" i="2" s="1"/>
  <c r="O558" i="7" s="1"/>
  <c r="C558" i="7" s="1"/>
  <c r="D559" i="2"/>
  <c r="E559" i="2" s="1"/>
  <c r="O559" i="7" s="1"/>
  <c r="C559" i="7" s="1"/>
  <c r="D560" i="2"/>
  <c r="E560" i="2" s="1"/>
  <c r="O560" i="7" s="1"/>
  <c r="C560" i="7" s="1"/>
  <c r="D561" i="2"/>
  <c r="E561" i="2" s="1"/>
  <c r="O561" i="7" s="1"/>
  <c r="C561" i="7" s="1"/>
  <c r="D562" i="2"/>
  <c r="E562" i="2" s="1"/>
  <c r="O562" i="7" s="1"/>
  <c r="C562" i="7" s="1"/>
  <c r="D563" i="2"/>
  <c r="E563" i="2" s="1"/>
  <c r="O563" i="7" s="1"/>
  <c r="C563" i="7" s="1"/>
  <c r="D564" i="2"/>
  <c r="E564" i="2" s="1"/>
  <c r="O564" i="7" s="1"/>
  <c r="C564" i="7" s="1"/>
  <c r="D565" i="2"/>
  <c r="E565" i="2" s="1"/>
  <c r="O565" i="7" s="1"/>
  <c r="C565" i="7" s="1"/>
  <c r="D566" i="2"/>
  <c r="E566" i="2" s="1"/>
  <c r="O566" i="7" s="1"/>
  <c r="C566" i="7" s="1"/>
  <c r="D567" i="2"/>
  <c r="E567" i="2" s="1"/>
  <c r="O567" i="7" s="1"/>
  <c r="C567" i="7" s="1"/>
  <c r="D568" i="2"/>
  <c r="E568" i="2" s="1"/>
  <c r="O568" i="7" s="1"/>
  <c r="C568" i="7" s="1"/>
  <c r="D569" i="2"/>
  <c r="E569" i="2" s="1"/>
  <c r="O569" i="7" s="1"/>
  <c r="C569" i="7" s="1"/>
  <c r="D570" i="2"/>
  <c r="E570" i="2" s="1"/>
  <c r="O570" i="7" s="1"/>
  <c r="C570" i="7" s="1"/>
  <c r="D571" i="2"/>
  <c r="E571" i="2" s="1"/>
  <c r="O571" i="7" s="1"/>
  <c r="C571" i="7" s="1"/>
  <c r="D572" i="2"/>
  <c r="E572" i="2" s="1"/>
  <c r="O572" i="7" s="1"/>
  <c r="C572" i="7" s="1"/>
  <c r="D573" i="2"/>
  <c r="E573" i="2" s="1"/>
  <c r="O573" i="7" s="1"/>
  <c r="C573" i="7" s="1"/>
  <c r="D574" i="2"/>
  <c r="E574" i="2" s="1"/>
  <c r="O574" i="7" s="1"/>
  <c r="C574" i="7" s="1"/>
  <c r="D575" i="2"/>
  <c r="E575" i="2" s="1"/>
  <c r="O575" i="7" s="1"/>
  <c r="C575" i="7" s="1"/>
  <c r="D576" i="2"/>
  <c r="E576" i="2" s="1"/>
  <c r="O576" i="7" s="1"/>
  <c r="C576" i="7" s="1"/>
  <c r="D577" i="2"/>
  <c r="E577" i="2" s="1"/>
  <c r="O577" i="7" s="1"/>
  <c r="C577" i="7" s="1"/>
  <c r="D578" i="2"/>
  <c r="E578" i="2" s="1"/>
  <c r="O578" i="7" s="1"/>
  <c r="C578" i="7" s="1"/>
  <c r="D579" i="2"/>
  <c r="E579" i="2" s="1"/>
  <c r="O579" i="7" s="1"/>
  <c r="C579" i="7" s="1"/>
  <c r="D580" i="2"/>
  <c r="E580" i="2" s="1"/>
  <c r="O580" i="7" s="1"/>
  <c r="C580" i="7" s="1"/>
  <c r="D581" i="2"/>
  <c r="E581" i="2" s="1"/>
  <c r="O581" i="7" s="1"/>
  <c r="C581" i="7" s="1"/>
  <c r="D582" i="2"/>
  <c r="E582" i="2" s="1"/>
  <c r="O582" i="7" s="1"/>
  <c r="C582" i="7" s="1"/>
  <c r="D583" i="2"/>
  <c r="E583" i="2" s="1"/>
  <c r="O583" i="7" s="1"/>
  <c r="C583" i="7" s="1"/>
  <c r="D584" i="2"/>
  <c r="E584" i="2" s="1"/>
  <c r="O584" i="7" s="1"/>
  <c r="C584" i="7" s="1"/>
  <c r="D585" i="2"/>
  <c r="E585" i="2" s="1"/>
  <c r="O585" i="7" s="1"/>
  <c r="C585" i="7" s="1"/>
  <c r="D586" i="2"/>
  <c r="E586" i="2" s="1"/>
  <c r="O586" i="7" s="1"/>
  <c r="C586" i="7" s="1"/>
  <c r="D587" i="2"/>
  <c r="E587" i="2" s="1"/>
  <c r="O587" i="7" s="1"/>
  <c r="C587" i="7" s="1"/>
  <c r="D588" i="2"/>
  <c r="E588" i="2" s="1"/>
  <c r="O588" i="7" s="1"/>
  <c r="C588" i="7" s="1"/>
  <c r="D589" i="2"/>
  <c r="E589" i="2" s="1"/>
  <c r="O589" i="7" s="1"/>
  <c r="C589" i="7" s="1"/>
  <c r="D590" i="2"/>
  <c r="E590" i="2" s="1"/>
  <c r="O590" i="7" s="1"/>
  <c r="C590" i="7" s="1"/>
  <c r="D591" i="2"/>
  <c r="E591" i="2" s="1"/>
  <c r="O591" i="7" s="1"/>
  <c r="C591" i="7" s="1"/>
  <c r="D592" i="2"/>
  <c r="E592" i="2" s="1"/>
  <c r="O592" i="7" s="1"/>
  <c r="C592" i="7" s="1"/>
  <c r="D593" i="2"/>
  <c r="E593" i="2" s="1"/>
  <c r="O593" i="7" s="1"/>
  <c r="C593" i="7" s="1"/>
  <c r="D594" i="2"/>
  <c r="E594" i="2" s="1"/>
  <c r="O594" i="7" s="1"/>
  <c r="C594" i="7" s="1"/>
  <c r="D595" i="2"/>
  <c r="E595" i="2" s="1"/>
  <c r="O595" i="7" s="1"/>
  <c r="C595" i="7" s="1"/>
  <c r="D596" i="2"/>
  <c r="E596" i="2" s="1"/>
  <c r="O596" i="7" s="1"/>
  <c r="C596" i="7" s="1"/>
  <c r="D597" i="2"/>
  <c r="E597" i="2" s="1"/>
  <c r="O597" i="7" s="1"/>
  <c r="C597" i="7" s="1"/>
  <c r="D598" i="2"/>
  <c r="E598" i="2" s="1"/>
  <c r="O598" i="7" s="1"/>
  <c r="C598" i="7" s="1"/>
  <c r="D599" i="2"/>
  <c r="E599" i="2" s="1"/>
  <c r="O599" i="7" s="1"/>
  <c r="C599" i="7" s="1"/>
  <c r="D600" i="2"/>
  <c r="E600" i="2" s="1"/>
  <c r="O600" i="7" s="1"/>
  <c r="C600" i="7" s="1"/>
  <c r="D601" i="2"/>
  <c r="E601" i="2" s="1"/>
  <c r="O601" i="7" s="1"/>
  <c r="C601" i="7" s="1"/>
  <c r="D602" i="2"/>
  <c r="E602" i="2" s="1"/>
  <c r="O602" i="7" s="1"/>
  <c r="C602" i="7" s="1"/>
  <c r="D603" i="2"/>
  <c r="E603" i="2" s="1"/>
  <c r="O603" i="7" s="1"/>
  <c r="C603" i="7" s="1"/>
  <c r="D604" i="2"/>
  <c r="E604" i="2" s="1"/>
  <c r="O604" i="7" s="1"/>
  <c r="C604" i="7" s="1"/>
  <c r="D605" i="2"/>
  <c r="E605" i="2" s="1"/>
  <c r="O605" i="7" s="1"/>
  <c r="C605" i="7" s="1"/>
  <c r="D606" i="2"/>
  <c r="E606" i="2" s="1"/>
  <c r="O606" i="7" s="1"/>
  <c r="C606" i="7" s="1"/>
  <c r="D607" i="2"/>
  <c r="E607" i="2" s="1"/>
  <c r="O607" i="7" s="1"/>
  <c r="C607" i="7" s="1"/>
  <c r="D608" i="2"/>
  <c r="E608" i="2" s="1"/>
  <c r="O608" i="7" s="1"/>
  <c r="C608" i="7" s="1"/>
  <c r="D609" i="2"/>
  <c r="E609" i="2" s="1"/>
  <c r="O609" i="7" s="1"/>
  <c r="C609" i="7" s="1"/>
  <c r="D610" i="2"/>
  <c r="E610" i="2" s="1"/>
  <c r="O610" i="7" s="1"/>
  <c r="C610" i="7" s="1"/>
  <c r="D611" i="2"/>
  <c r="E611" i="2" s="1"/>
  <c r="O611" i="7" s="1"/>
  <c r="C611" i="7" s="1"/>
  <c r="D612" i="2"/>
  <c r="E612" i="2" s="1"/>
  <c r="O612" i="7" s="1"/>
  <c r="C612" i="7" s="1"/>
  <c r="A2" i="2"/>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3" i="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2" i="1"/>
</calcChain>
</file>

<file path=xl/sharedStrings.xml><?xml version="1.0" encoding="utf-8"?>
<sst xmlns="http://schemas.openxmlformats.org/spreadsheetml/2006/main" count="46563" uniqueCount="8001">
  <si>
    <t>ID</t>
  </si>
  <si>
    <t>Mã tra cứu</t>
  </si>
  <si>
    <t>Ngày HĐ</t>
  </si>
  <si>
    <t>Mẫu số</t>
  </si>
  <si>
    <t>Ký hiệu</t>
  </si>
  <si>
    <t>Số HĐ</t>
  </si>
  <si>
    <t>Trạng thái</t>
  </si>
  <si>
    <t>Trạng thái CQT</t>
  </si>
  <si>
    <t>Tổng tiền</t>
  </si>
  <si>
    <t>VAT</t>
  </si>
  <si>
    <t>Tổng cộng</t>
  </si>
  <si>
    <t>Đơn vị bán</t>
  </si>
  <si>
    <t>Tên</t>
  </si>
  <si>
    <t>Địa chỉ</t>
  </si>
  <si>
    <t>Mail</t>
  </si>
  <si>
    <t>Tel</t>
  </si>
  <si>
    <t>Tài khoản</t>
  </si>
  <si>
    <t>Ngân hàng</t>
  </si>
  <si>
    <t>Đơn vị mua</t>
  </si>
  <si>
    <t>Người mua</t>
  </si>
  <si>
    <t>Ghi chú</t>
  </si>
  <si>
    <t>Thay thế/Điều chỉnh</t>
  </si>
  <si>
    <t>Bị Thay thế/Điều chỉnh</t>
  </si>
  <si>
    <t>29/08/2025</t>
  </si>
  <si>
    <t>1</t>
  </si>
  <si>
    <t>K25TTM</t>
  </si>
  <si>
    <t>00069421</t>
  </si>
  <si>
    <t>8885</t>
  </si>
  <si>
    <t>119943</t>
  </si>
  <si>
    <t>0104918404-009</t>
  </si>
  <si>
    <t>Chi nhánh Đà Nẵng - Công ty Cổ phần Dịch vụ Thương mại Tổng hợp Wincommerce</t>
  </si>
  <si>
    <t>L2 -01 Tầng 2, TTTM Vincom Plaza, 910A Ngô Quyền, Phường An Hải, Thành phố Đà Nẵng, Việt Nam</t>
  </si>
  <si>
    <t/>
  </si>
  <si>
    <t>0309391503</t>
  </si>
  <si>
    <t>CÔNG TY TNHH MTV THƯƠNG MẠI VÀ DỊCH VỤ NGỌC THƠM</t>
  </si>
  <si>
    <t>12/14/18 Đường 49, khu phố 7, Phường Hiệp Bình, TP. Hồ Chí Minh, Việt Nam</t>
  </si>
  <si>
    <t>dangxuanngoc@ngocthom.com.vn;ngocthom.po@gmail.com</t>
  </si>
  <si>
    <t>0933004340;862906631</t>
  </si>
  <si>
    <t>PO_9105868911</t>
  </si>
  <si>
    <t>00040930</t>
  </si>
  <si>
    <t>106465</t>
  </si>
  <si>
    <t>1437275</t>
  </si>
  <si>
    <t>0104918404-007</t>
  </si>
  <si>
    <t>Chi nhánh Quảng Ninh - Công ty Cổ phần Dịch vụ Thương mại Tổng hợp Wincommerce</t>
  </si>
  <si>
    <t>Tầng 2, khu TTTM Vincom Plaza Hạ Long, Khu vực Cột đồng hồ, Phường Hồng Gai, Tỉnh Quảng Ninh, Việt Nam</t>
  </si>
  <si>
    <t>huyenntk@winmart.masangroup.com</t>
  </si>
  <si>
    <t>PO_9105868452</t>
  </si>
  <si>
    <t>00421007</t>
  </si>
  <si>
    <t>45499</t>
  </si>
  <si>
    <t>614238</t>
  </si>
  <si>
    <t>0104918404-002</t>
  </si>
  <si>
    <t>Chi nhánh Hà Nội - Công ty Cổ phần Dịch vụ Thương mại Tổng hợp Wincommerce</t>
  </si>
  <si>
    <t>Tầng 6, Tòa nhà Trung tâm Quốc tế, số 17 Ngô Quyền, phường Hoàn Kiếm, Thành phố Hà Nội, Việt Nam</t>
  </si>
  <si>
    <t>PO_9105867929</t>
  </si>
  <si>
    <t>00028951</t>
  </si>
  <si>
    <t>29649</t>
  </si>
  <si>
    <t>400265</t>
  </si>
  <si>
    <t>0104918404-020</t>
  </si>
  <si>
    <t>Chi nhánh Thanh Hóa- Công ty Cổ phần Dịch vụ Thương mại Tổng hợp Wincommerce</t>
  </si>
  <si>
    <t>Tầng 1, Vincom+ Tĩnh Gia, Thôn Nam Yến, Phường Đào Duy Từ, tỉnh Thanh Hóa, Việt Nam</t>
  </si>
  <si>
    <t>PO_9105869120</t>
  </si>
  <si>
    <t>00009576</t>
  </si>
  <si>
    <t>20486</t>
  </si>
  <si>
    <t>276563</t>
  </si>
  <si>
    <t>0104918404-059</t>
  </si>
  <si>
    <t>Chi nhánh Thái Nguyên - Công ty Cổ phần Dịch vụ Thương mại Tổng hợp Wincommerce</t>
  </si>
  <si>
    <t>TTTM Vincom Thái Nguyên, Đường Lương Ngọc Quyến, Phường Phan Đình Phùng, Tỉnh Thái Nguyên, Việt Nam</t>
  </si>
  <si>
    <t>PO_9105868249</t>
  </si>
  <si>
    <t>00028954</t>
  </si>
  <si>
    <t>7695</t>
  </si>
  <si>
    <t>103877</t>
  </si>
  <si>
    <t>PO_9105869200</t>
  </si>
  <si>
    <t>00069346</t>
  </si>
  <si>
    <t>18308</t>
  </si>
  <si>
    <t>247153</t>
  </si>
  <si>
    <t>PO_9105868013</t>
  </si>
  <si>
    <t>00009871</t>
  </si>
  <si>
    <t>0104918404-029</t>
  </si>
  <si>
    <t>Chi nhánh Vĩnh Phúc - Công ty Cổ phần Dịch vụ Thương mại Tổng hợp Wincommerce</t>
  </si>
  <si>
    <t>82 Lý Thường Kiệt, Phường Vĩnh Yên, Tỉnh Phú Thọ, Việt Nam</t>
  </si>
  <si>
    <t>PO_9105866559</t>
  </si>
  <si>
    <t>00032649</t>
  </si>
  <si>
    <t>17769</t>
  </si>
  <si>
    <t>239885</t>
  </si>
  <si>
    <t>0104918404-058</t>
  </si>
  <si>
    <t>Chi nhánh Nghệ An - Công ty Cổ phần Dịch vụ Thương mại Tổng hợp Wincommerce</t>
  </si>
  <si>
    <t>Vincom+ Nam Đàn, Xã Vạn An, Tỉnh Nghệ An, Việt Nam</t>
  </si>
  <si>
    <t>PO_9105868453</t>
  </si>
  <si>
    <t>00032650</t>
  </si>
  <si>
    <t>21449</t>
  </si>
  <si>
    <t>289565</t>
  </si>
  <si>
    <t>PO_9105868526</t>
  </si>
  <si>
    <t>00004146</t>
  </si>
  <si>
    <t>0104918404-041</t>
  </si>
  <si>
    <t>Chi nhánh Long An -  Công ty Cổ phần Dịch vụ Thương mại Tổng hợp Wincommerce</t>
  </si>
  <si>
    <t>Lô L2-01, Tầng 2 TTTM Vincom Tân An, Ngã tư Hùng Vương và Mai Thị Tốt, Phường Long An, Tỉnh Tây Ninh, Việt Nam</t>
  </si>
  <si>
    <t>PO_9105869104</t>
  </si>
  <si>
    <t>00009870</t>
  </si>
  <si>
    <t>26654</t>
  </si>
  <si>
    <t>359828</t>
  </si>
  <si>
    <t>PO_9105866546</t>
  </si>
  <si>
    <t>00025689</t>
  </si>
  <si>
    <t>21998</t>
  </si>
  <si>
    <t>296976</t>
  </si>
  <si>
    <t>0104918404-056</t>
  </si>
  <si>
    <t>Chi nhánh Hưng Yên - Công ty Cổ phần Dịch vụ Thương mại Tổng hợp Wincommerce</t>
  </si>
  <si>
    <t>Căn RA1, Tầng 01, Tòa A1 Khu căn hộ Rừng Cọ, KĐT TM và DL Văn Giang, Xã Phụng Công, Tỉnh Hưng Yên, Việt Nam</t>
  </si>
  <si>
    <t>PO_9105869458</t>
  </si>
  <si>
    <t>00028957</t>
  </si>
  <si>
    <t>5940</t>
  </si>
  <si>
    <t>80190</t>
  </si>
  <si>
    <t>PO_9105869285</t>
  </si>
  <si>
    <t>00028960</t>
  </si>
  <si>
    <t>16058</t>
  </si>
  <si>
    <t>216786</t>
  </si>
  <si>
    <t>PO_9105869469</t>
  </si>
  <si>
    <t>00069437</t>
  </si>
  <si>
    <t>PO_9105869101</t>
  </si>
  <si>
    <t>00420315</t>
  </si>
  <si>
    <t>PO_9105865816</t>
  </si>
  <si>
    <t>00421194</t>
  </si>
  <si>
    <t>18400</t>
  </si>
  <si>
    <t>248400</t>
  </si>
  <si>
    <t>PO_9105868553</t>
  </si>
  <si>
    <t>00421195</t>
  </si>
  <si>
    <t>PO_9105868555</t>
  </si>
  <si>
    <t>00040860</t>
  </si>
  <si>
    <t>PO_9105866094</t>
  </si>
  <si>
    <t>00069275</t>
  </si>
  <si>
    <t>PO_9105866724</t>
  </si>
  <si>
    <t>00138029</t>
  </si>
  <si>
    <t>48566</t>
  </si>
  <si>
    <t>655646</t>
  </si>
  <si>
    <t>0104918404</t>
  </si>
  <si>
    <t>Công ty Cổ phần Dịch vụ Thương mại Tổng hợp Wincommerce</t>
  </si>
  <si>
    <t>Số 23 Lê Duẩn, Phường Sài Gòn, Thành Phố Hồ Chí Minh, Việt Nam</t>
  </si>
  <si>
    <t>halt4@winmart.masangroup.com</t>
  </si>
  <si>
    <t>PO_9105869660</t>
  </si>
  <si>
    <t>00421452</t>
  </si>
  <si>
    <t>4541</t>
  </si>
  <si>
    <t>61301</t>
  </si>
  <si>
    <t>PO_9105869363</t>
  </si>
  <si>
    <t>00069355</t>
  </si>
  <si>
    <t>7143</t>
  </si>
  <si>
    <t>96428</t>
  </si>
  <si>
    <t>PO_9105868164</t>
  </si>
  <si>
    <t>00003083</t>
  </si>
  <si>
    <t>34014</t>
  </si>
  <si>
    <t>459188</t>
  </si>
  <si>
    <t>0104918404-030</t>
  </si>
  <si>
    <t>Chi nhánh Hà Nam -  Công ty Cổ phần Dịch vụ Thương mại Tổng hợp Wincommerce</t>
  </si>
  <si>
    <t>TTTM Vincom Hà Nam, Phường Phủ Lý, Tỉnh Ninh Bình, Việt Nam</t>
  </si>
  <si>
    <t>PO_9105867452</t>
  </si>
  <si>
    <t>00013075</t>
  </si>
  <si>
    <t>0104918404-061</t>
  </si>
  <si>
    <t>Chi nhánh Quảng Nam -  Công ty Cổ phần Dịch vụ Thương mại Tổng hợp Wincommerce</t>
  </si>
  <si>
    <t>53 Đinh Tiên Hoàng, Phường Hội An Tây, Thành phố Đà Nẵng, Việt Nam</t>
  </si>
  <si>
    <t>PO_9105866540</t>
  </si>
  <si>
    <t>00009311</t>
  </si>
  <si>
    <t>0104918404-070</t>
  </si>
  <si>
    <t>Chi nhánh Quảng Trị - Công ty Cổ phần Dịch vụ Thương mại Tổng hợp Wincommerce</t>
  </si>
  <si>
    <t>35 Hùng Vương, Phường Đông Hà, Tỉnh Quảng Trị, Việt Nam</t>
  </si>
  <si>
    <t>PO_9105869318</t>
  </si>
  <si>
    <t>00069442</t>
  </si>
  <si>
    <t>23564</t>
  </si>
  <si>
    <t>318109</t>
  </si>
  <si>
    <t>PO_9105869138</t>
  </si>
  <si>
    <t>00005589</t>
  </si>
  <si>
    <t>5874</t>
  </si>
  <si>
    <t>79305</t>
  </si>
  <si>
    <t>0104918404-057</t>
  </si>
  <si>
    <t>Chi nhánh Kiên Giang - Công ty Cổ phần Dịch vụ Thương mại Tổng hợp Wincommerce</t>
  </si>
  <si>
    <t>TTTM Vincom Plaza Kiên Giang, Lô A12, Đường Cô Bắc, Khu Phố 1, Phường Rạch Giá, Tỉnh An Giang, Việt Nam</t>
  </si>
  <si>
    <t>PO_9105865956</t>
  </si>
  <si>
    <t>00420326</t>
  </si>
  <si>
    <t>PO_9105865850</t>
  </si>
  <si>
    <t>00069445</t>
  </si>
  <si>
    <t>4448</t>
  </si>
  <si>
    <t>60043</t>
  </si>
  <si>
    <t>PO_9105869158</t>
  </si>
  <si>
    <t>00069281</t>
  </si>
  <si>
    <t>4015</t>
  </si>
  <si>
    <t>54197</t>
  </si>
  <si>
    <t>PO_9105866780</t>
  </si>
  <si>
    <t>00008274</t>
  </si>
  <si>
    <t>14720</t>
  </si>
  <si>
    <t>198720</t>
  </si>
  <si>
    <t>0104918404-042</t>
  </si>
  <si>
    <t>Chi nhánh Quảng Ngãi -  Công ty Cổ phần Dịch vụ Thương mại Tổng hợp Wincommerce</t>
  </si>
  <si>
    <t>TTTM Vincom Plaza Quảng Ngãi, số 26 đường Lê Thánh Tôn, Phường Cẩm Thành, Tỉnh Quảng Ngãi, Việt Nam</t>
  </si>
  <si>
    <t>PO_9105866938</t>
  </si>
  <si>
    <t>00008278</t>
  </si>
  <si>
    <t>14004</t>
  </si>
  <si>
    <t>189054</t>
  </si>
  <si>
    <t>PO_9105867628</t>
  </si>
  <si>
    <t>00004072</t>
  </si>
  <si>
    <t>30733</t>
  </si>
  <si>
    <t>414897</t>
  </si>
  <si>
    <t>0104918404-017</t>
  </si>
  <si>
    <t>Chi nhánh Đắk Lắk - Công ty Cổ phần Dịch vụ Thương mại Tổng hợp Wincommerce</t>
  </si>
  <si>
    <t>L1-01,01A,02,03 Tầng L1, Trung tâm thương mại Vincom Plaza Buôn Ma Thuột, số 78 Lý Thường Kiệt, Phường Buôn Ma Thuột, Tỉnh Đắk Lắk, Việt Nam</t>
  </si>
  <si>
    <t>anhlt7@winmart.masangroup.com</t>
  </si>
  <si>
    <t>PO_9105866899</t>
  </si>
  <si>
    <t>00009889</t>
  </si>
  <si>
    <t>PO_9105868728</t>
  </si>
  <si>
    <t>00032670</t>
  </si>
  <si>
    <t>PO_9105869046</t>
  </si>
  <si>
    <t>00003094</t>
  </si>
  <si>
    <t>PO_9105869316</t>
  </si>
  <si>
    <t>00008563</t>
  </si>
  <si>
    <t>10481</t>
  </si>
  <si>
    <t>141491</t>
  </si>
  <si>
    <t>0104918404-065</t>
  </si>
  <si>
    <t>Chi nhánh Bắc Giang - Công ty Cổ phần Dịch vụ Thương mại Tổng hợp Wincommerce</t>
  </si>
  <si>
    <t>545 Lê Lợi, Phường Bắc Giang, Tỉnh Bắc Ninh, Việt Nam</t>
  </si>
  <si>
    <t>PO_9105866965</t>
  </si>
  <si>
    <t>00069285</t>
  </si>
  <si>
    <t>PO_9105866840</t>
  </si>
  <si>
    <t>00069363</t>
  </si>
  <si>
    <t>126373</t>
  </si>
  <si>
    <t>1706030</t>
  </si>
  <si>
    <t>PO_9105868299</t>
  </si>
  <si>
    <t>00069364</t>
  </si>
  <si>
    <t>PO_9105868303</t>
  </si>
  <si>
    <t>00016861</t>
  </si>
  <si>
    <t>0104918404-031</t>
  </si>
  <si>
    <t>Chi nhánh Bắc Ninh - Công ty Cổ phần Dịch vụ Thương mại Tổng hợp Wincommerce</t>
  </si>
  <si>
    <t>Đường Lê Quang Đạo, Phường Từ Sơn, tỉnh Bắc Ninh, Việt Nam</t>
  </si>
  <si>
    <t>hienntt2@winmart.masangroup.com</t>
  </si>
  <si>
    <t>PO_9105865901</t>
  </si>
  <si>
    <t>00069448</t>
  </si>
  <si>
    <t>PO_9105869164</t>
  </si>
  <si>
    <t>00008279</t>
  </si>
  <si>
    <t>7920</t>
  </si>
  <si>
    <t>106920</t>
  </si>
  <si>
    <t>PO_9105867634</t>
  </si>
  <si>
    <t>00004914</t>
  </si>
  <si>
    <t>0104918404-063</t>
  </si>
  <si>
    <t>Chi nhánh Tiền Giang -  Công ty Cổ phần Dịch vụ Thương mại Tổng hợp Wincommerce</t>
  </si>
  <si>
    <t>202 Nam Kỳ Khởi Nghĩa, Phường Mỹ Tho, Tỉnh Đồng Tháp, Việt Nam</t>
  </si>
  <si>
    <t>thucha@winmart.masangroup.com</t>
  </si>
  <si>
    <t>PO_9105867101</t>
  </si>
  <si>
    <t>00420946</t>
  </si>
  <si>
    <t>20634</t>
  </si>
  <si>
    <t>278554</t>
  </si>
  <si>
    <t>PO_9105867779</t>
  </si>
  <si>
    <t>00032584</t>
  </si>
  <si>
    <t>PO_9105865542</t>
  </si>
  <si>
    <t>00069452</t>
  </si>
  <si>
    <t>3680</t>
  </si>
  <si>
    <t>49680</t>
  </si>
  <si>
    <t>PO_9105869171</t>
  </si>
  <si>
    <t>00008567</t>
  </si>
  <si>
    <t>PO_9105867317</t>
  </si>
  <si>
    <t>00032677</t>
  </si>
  <si>
    <t>PO_9105869334</t>
  </si>
  <si>
    <t>00421299</t>
  </si>
  <si>
    <t>PO_9105868884</t>
  </si>
  <si>
    <t>00069290</t>
  </si>
  <si>
    <t>17790</t>
  </si>
  <si>
    <t>240170</t>
  </si>
  <si>
    <t>PO_9105866990</t>
  </si>
  <si>
    <t>00008286</t>
  </si>
  <si>
    <t>PO_9105868700</t>
  </si>
  <si>
    <t>00069456</t>
  </si>
  <si>
    <t>PO_9105869210</t>
  </si>
  <si>
    <t>00040959</t>
  </si>
  <si>
    <t>35539</t>
  </si>
  <si>
    <t>479771</t>
  </si>
  <si>
    <t>PO_9105869507</t>
  </si>
  <si>
    <t>00028825</t>
  </si>
  <si>
    <t>11040</t>
  </si>
  <si>
    <t>149040</t>
  </si>
  <si>
    <t>PO_9105865471</t>
  </si>
  <si>
    <t>00007468</t>
  </si>
  <si>
    <t>0104918404-021</t>
  </si>
  <si>
    <t>Chi nhánh Thừa Thiên Huế - Công ty Cổ phần Dịch vụ Thương mại Tổng hợp Wincommerce</t>
  </si>
  <si>
    <t>50A Hùng Vương, Phường Thuận Hóa, Thành phố Huế, Việt Nam</t>
  </si>
  <si>
    <t>PO_9105866235</t>
  </si>
  <si>
    <t>00069379</t>
  </si>
  <si>
    <t>23338</t>
  </si>
  <si>
    <t>315065</t>
  </si>
  <si>
    <t>PO_9105868447</t>
  </si>
  <si>
    <t>00028901</t>
  </si>
  <si>
    <t>PO_9105867295</t>
  </si>
  <si>
    <t>00013096</t>
  </si>
  <si>
    <t>PO_9105867768</t>
  </si>
  <si>
    <t>00022332</t>
  </si>
  <si>
    <t>0104918404-016</t>
  </si>
  <si>
    <t>Chi nhánh Cần Thơ - Công ty Cổ phần Dịch vụ Thương mại Tổng hợp Wincommerce</t>
  </si>
  <si>
    <t>42, đường 30/4, Phường Ninh Kiều, Thành phố Cần Thơ, Việt Nam</t>
  </si>
  <si>
    <t>PO_9105867000</t>
  </si>
  <si>
    <t>00040889</t>
  </si>
  <si>
    <t>34065</t>
  </si>
  <si>
    <t>459873</t>
  </si>
  <si>
    <t>PO_9105867066</t>
  </si>
  <si>
    <t>00032599</t>
  </si>
  <si>
    <t>23498</t>
  </si>
  <si>
    <t>317222</t>
  </si>
  <si>
    <t>PO_9105866239</t>
  </si>
  <si>
    <t>00007471</t>
  </si>
  <si>
    <t>9955</t>
  </si>
  <si>
    <t>134387</t>
  </si>
  <si>
    <t>PO_9105866305</t>
  </si>
  <si>
    <t>00420440</t>
  </si>
  <si>
    <t>11749</t>
  </si>
  <si>
    <t>158611</t>
  </si>
  <si>
    <t>PO_9105866214</t>
  </si>
  <si>
    <t>00016880</t>
  </si>
  <si>
    <t>PO_9105867706</t>
  </si>
  <si>
    <t>00016881</t>
  </si>
  <si>
    <t>PO_9105867754</t>
  </si>
  <si>
    <t>00032604</t>
  </si>
  <si>
    <t>PO_9105866429</t>
  </si>
  <si>
    <t>00016882</t>
  </si>
  <si>
    <t>8029</t>
  </si>
  <si>
    <t>108393</t>
  </si>
  <si>
    <t>PO_9105867755</t>
  </si>
  <si>
    <t>00013104</t>
  </si>
  <si>
    <t>PO_9105868145</t>
  </si>
  <si>
    <t>00137978</t>
  </si>
  <si>
    <t>88020</t>
  </si>
  <si>
    <t>1188270</t>
  </si>
  <si>
    <t>PO_9105869118</t>
  </si>
  <si>
    <t>00004935</t>
  </si>
  <si>
    <t>9082</t>
  </si>
  <si>
    <t>122602</t>
  </si>
  <si>
    <t>PO_9105869277</t>
  </si>
  <si>
    <t>00420174</t>
  </si>
  <si>
    <t>PO_9105865288</t>
  </si>
  <si>
    <t>00421315</t>
  </si>
  <si>
    <t>PO_9105868921</t>
  </si>
  <si>
    <t>00016883</t>
  </si>
  <si>
    <t>64911</t>
  </si>
  <si>
    <t>876298</t>
  </si>
  <si>
    <t>PO_9105867799</t>
  </si>
  <si>
    <t>00004936</t>
  </si>
  <si>
    <t>PO_9105869439</t>
  </si>
  <si>
    <t>00013101</t>
  </si>
  <si>
    <t>PO_9105868095</t>
  </si>
  <si>
    <t>00069303</t>
  </si>
  <si>
    <t>PO_9105867285</t>
  </si>
  <si>
    <t>00012758</t>
  </si>
  <si>
    <t>0104918404-006</t>
  </si>
  <si>
    <t>Chi nhánh Hải Dương - Công ty Cổ phần Dịch vụ Thương mại Tổng hợp Wincommerce</t>
  </si>
  <si>
    <t>Khu dân cư Nguyễn Trãi 1, Phường Chu Văn An, Thành phố Hải Phòng, Việt Nam</t>
  </si>
  <si>
    <t>PO_9105867057</t>
  </si>
  <si>
    <t>00421231</t>
  </si>
  <si>
    <t>PO_9105868656</t>
  </si>
  <si>
    <t>00004966</t>
  </si>
  <si>
    <t>0104918404-001</t>
  </si>
  <si>
    <t>Chi nhánh Ninh Bình - Công ty Cổ phần Dịch vụ Thương mại Tổng hợp Wincommerce</t>
  </si>
  <si>
    <t>Số nhà 848, Đường Trần Hưng Đạo, Phường Hoa Lư, Tỉnh Ninh Bình, Việt Nam</t>
  </si>
  <si>
    <t>PO_9105868244</t>
  </si>
  <si>
    <t>00028914</t>
  </si>
  <si>
    <t>22507</t>
  </si>
  <si>
    <t>303845</t>
  </si>
  <si>
    <t>PO_9105867571</t>
  </si>
  <si>
    <t>00069307</t>
  </si>
  <si>
    <t>49014</t>
  </si>
  <si>
    <t>661689</t>
  </si>
  <si>
    <t>PO_9105867412</t>
  </si>
  <si>
    <t>00012760</t>
  </si>
  <si>
    <t>PO_9105867300</t>
  </si>
  <si>
    <t>00420445</t>
  </si>
  <si>
    <t>41413</t>
  </si>
  <si>
    <t>559076</t>
  </si>
  <si>
    <t>PO_9105866231</t>
  </si>
  <si>
    <t>00032608</t>
  </si>
  <si>
    <t>PO_9105866659</t>
  </si>
  <si>
    <t>00012374</t>
  </si>
  <si>
    <t>0104918404-044</t>
  </si>
  <si>
    <t>Chi nhánh Thái Bình -  Công ty Cổ phần Dịch vụ Thương mại Tổng hợp Wincommerce</t>
  </si>
  <si>
    <t>Số 460, phố Lý Bôn, Phường Trần Hưng Đạo, Tỉnh Hưng Yên, Việt Nam</t>
  </si>
  <si>
    <t>PO_9105865478</t>
  </si>
  <si>
    <t>00028840</t>
  </si>
  <si>
    <t>PO_9105865695</t>
  </si>
  <si>
    <t>00007479</t>
  </si>
  <si>
    <t>32336</t>
  </si>
  <si>
    <t>436538</t>
  </si>
  <si>
    <t>PO_9105868118</t>
  </si>
  <si>
    <t>00014862</t>
  </si>
  <si>
    <t>8895</t>
  </si>
  <si>
    <t>120085</t>
  </si>
  <si>
    <t>0104918404-023</t>
  </si>
  <si>
    <t>Chi nhánh Đồng Nai - Công ty Cổ phần Dịch vụ Thương mại Tổng hợp Wincommerce</t>
  </si>
  <si>
    <t>Trung Tâm Thương Mại Vincom Biên Hòa – Đồng Nai, 1096 Phạm Văn Thuận, KP 2, Phường Tam Hiệp, Tỉnh Đồng Nai, Việt Nam</t>
  </si>
  <si>
    <t>PO_9105866350</t>
  </si>
  <si>
    <t>00420626</t>
  </si>
  <si>
    <t>PO_9105866807</t>
  </si>
  <si>
    <t>00420883</t>
  </si>
  <si>
    <t>36816</t>
  </si>
  <si>
    <t>497016</t>
  </si>
  <si>
    <t>PO_9105867560</t>
  </si>
  <si>
    <t>00069314</t>
  </si>
  <si>
    <t>PO_9105867505</t>
  </si>
  <si>
    <t>00421407</t>
  </si>
  <si>
    <t>17623</t>
  </si>
  <si>
    <t>237916</t>
  </si>
  <si>
    <t>PO_9105869197</t>
  </si>
  <si>
    <t>00007842</t>
  </si>
  <si>
    <t>0104918404-071</t>
  </si>
  <si>
    <t>Chi nhánh Bình Định - Công ty Cổ phần Dịch vụ Thương mại Tổng hợp Wincommerce</t>
  </si>
  <si>
    <t>52 Tăng Bạt Hổ, Phường Quy Nhơn, Tỉnh Gia Lai, Việt Nam</t>
  </si>
  <si>
    <t>PO_9105865869</t>
  </si>
  <si>
    <t>00420886</t>
  </si>
  <si>
    <t>29089</t>
  </si>
  <si>
    <t>392704</t>
  </si>
  <si>
    <t>PO_9105867565</t>
  </si>
  <si>
    <t>00028844</t>
  </si>
  <si>
    <t>PO_9105865934</t>
  </si>
  <si>
    <t>00032622</t>
  </si>
  <si>
    <t>11880</t>
  </si>
  <si>
    <t>160380</t>
  </si>
  <si>
    <t>PO_9105867506</t>
  </si>
  <si>
    <t>00007488</t>
  </si>
  <si>
    <t>16038</t>
  </si>
  <si>
    <t>216513</t>
  </si>
  <si>
    <t>PO_9105869199</t>
  </si>
  <si>
    <t>00054509</t>
  </si>
  <si>
    <t>78287</t>
  </si>
  <si>
    <t>1056876</t>
  </si>
  <si>
    <t>0104918404-024</t>
  </si>
  <si>
    <t>Chi nhánh Bình Dương - Công ty Cổ phần Dịch vụ Thương mại Tổng hợp Wincommerce</t>
  </si>
  <si>
    <t>Tầng trệt, chợ Dĩ An, Phường Dĩ An, Thành phố Hồ Chí Minh, Việt Nam</t>
  </si>
  <si>
    <t>PO_9105868517</t>
  </si>
  <si>
    <t>00421502</t>
  </si>
  <si>
    <t>23644</t>
  </si>
  <si>
    <t>319191</t>
  </si>
  <si>
    <t>PO_9105869524</t>
  </si>
  <si>
    <t>00012909</t>
  </si>
  <si>
    <t>0104918404-004</t>
  </si>
  <si>
    <t>Chi nhánh Hà Tĩnh - Công ty Cổ phần Dịch vụ Thương mại Tổng hợp Wincommerce</t>
  </si>
  <si>
    <t>TTTM Vincom Hà Tĩnh, Góc ngã tư, Đường Hà Huy Tập, Phường Thành Sen, Tỉnh Hà Tĩnh, Việt Nam</t>
  </si>
  <si>
    <t>PO_9105868024</t>
  </si>
  <si>
    <t>00420461</t>
  </si>
  <si>
    <t>PO_9105866287</t>
  </si>
  <si>
    <t>00137507</t>
  </si>
  <si>
    <t>38067</t>
  </si>
  <si>
    <t>513905</t>
  </si>
  <si>
    <t>PO_9105865407</t>
  </si>
  <si>
    <t>00012768</t>
  </si>
  <si>
    <t>PO_9105867993</t>
  </si>
  <si>
    <t>00421415</t>
  </si>
  <si>
    <t>PO_9105869224</t>
  </si>
  <si>
    <t>00040907</t>
  </si>
  <si>
    <t>25760</t>
  </si>
  <si>
    <t>347760</t>
  </si>
  <si>
    <t>PO_9105867687</t>
  </si>
  <si>
    <t>00040908</t>
  </si>
  <si>
    <t>PO_9105867727</t>
  </si>
  <si>
    <t>00028931</t>
  </si>
  <si>
    <t>PO_9105868171</t>
  </si>
  <si>
    <t>00032623</t>
  </si>
  <si>
    <t>PO_9105867541</t>
  </si>
  <si>
    <t>00421331</t>
  </si>
  <si>
    <t>16421</t>
  </si>
  <si>
    <t>221681</t>
  </si>
  <si>
    <t>PO_9105868982</t>
  </si>
  <si>
    <t>00069322</t>
  </si>
  <si>
    <t>PO_9105867574</t>
  </si>
  <si>
    <t>00421072</t>
  </si>
  <si>
    <t>PO_9105868144</t>
  </si>
  <si>
    <t>00025661</t>
  </si>
  <si>
    <t>PO_9105867389</t>
  </si>
  <si>
    <t>00032630</t>
  </si>
  <si>
    <t>PO_9105867845</t>
  </si>
  <si>
    <t>00022360</t>
  </si>
  <si>
    <t>17544</t>
  </si>
  <si>
    <t>236841</t>
  </si>
  <si>
    <t>PO_9105869071</t>
  </si>
  <si>
    <t>00012918</t>
  </si>
  <si>
    <t>30334</t>
  </si>
  <si>
    <t>409508</t>
  </si>
  <si>
    <t>PO_9105868882</t>
  </si>
  <si>
    <t>00420473</t>
  </si>
  <si>
    <t>PO_9105866311</t>
  </si>
  <si>
    <t>00420902</t>
  </si>
  <si>
    <t>PO_9105867643</t>
  </si>
  <si>
    <t>00031112</t>
  </si>
  <si>
    <t>49096</t>
  </si>
  <si>
    <t>662796</t>
  </si>
  <si>
    <t>0104918404-025</t>
  </si>
  <si>
    <t>Chi nhánh Hải Phòng - Công ty Cổ phần Dịch vụ Thương mại Tổng hợp Wincommerce</t>
  </si>
  <si>
    <t>Khu trung tâm thương mại Vincom Lê Thánh Tông, Số 5 đường Lê Thánh Tông, phường Gia Viên, Thành phố Hải Phòng, Việt Nam</t>
  </si>
  <si>
    <t>PO_9105861209</t>
  </si>
  <si>
    <t>00420900</t>
  </si>
  <si>
    <t>37782</t>
  </si>
  <si>
    <t>510059</t>
  </si>
  <si>
    <t>PO_9105867632</t>
  </si>
  <si>
    <t>00022363</t>
  </si>
  <si>
    <t>PO_9105869153</t>
  </si>
  <si>
    <t>00012919</t>
  </si>
  <si>
    <t>36544</t>
  </si>
  <si>
    <t>493349</t>
  </si>
  <si>
    <t>PO_9105868910</t>
  </si>
  <si>
    <t>00137602</t>
  </si>
  <si>
    <t>28446</t>
  </si>
  <si>
    <t>384026</t>
  </si>
  <si>
    <t>PO_9105865991</t>
  </si>
  <si>
    <t>00421258</t>
  </si>
  <si>
    <t>PO_9105868748</t>
  </si>
  <si>
    <t>00016909</t>
  </si>
  <si>
    <t>PO_9105869603</t>
  </si>
  <si>
    <t>00016910</t>
  </si>
  <si>
    <t>PO_9105869604</t>
  </si>
  <si>
    <t>00420564</t>
  </si>
  <si>
    <t>12899</t>
  </si>
  <si>
    <t>174139</t>
  </si>
  <si>
    <t>PO_9105866575</t>
  </si>
  <si>
    <t>00420999</t>
  </si>
  <si>
    <t>29478</t>
  </si>
  <si>
    <t>397958</t>
  </si>
  <si>
    <t>PO_9105867909</t>
  </si>
  <si>
    <t>00004479</t>
  </si>
  <si>
    <t>0104918404-045</t>
  </si>
  <si>
    <t>Chi nhánh Quảng Bình -  Công ty Cổ phần Dịch vụ Thương mại Tổng hợp Wincommerce</t>
  </si>
  <si>
    <t>TTTM Đồng Hới, Đường Quách Xuân Kỳ, Phường Đồng Hới, Tỉnh Quảng Trị, Việt Nam</t>
  </si>
  <si>
    <t>PO_9105865546</t>
  </si>
  <si>
    <t>00004135</t>
  </si>
  <si>
    <t>19207</t>
  </si>
  <si>
    <t>259291</t>
  </si>
  <si>
    <t>PO_9105867096</t>
  </si>
  <si>
    <t>00421172</t>
  </si>
  <si>
    <t>PO_9105868500</t>
  </si>
  <si>
    <t>00009566</t>
  </si>
  <si>
    <t>PO_9105867184</t>
  </si>
  <si>
    <t>00028942</t>
  </si>
  <si>
    <t>PO_9105868692</t>
  </si>
  <si>
    <t>00012407</t>
  </si>
  <si>
    <t>29865</t>
  </si>
  <si>
    <t>403181</t>
  </si>
  <si>
    <t>PO_9105868660</t>
  </si>
  <si>
    <t>00028944</t>
  </si>
  <si>
    <t>50006</t>
  </si>
  <si>
    <t>675081</t>
  </si>
  <si>
    <t>PO_9105868720</t>
  </si>
  <si>
    <t>00421175</t>
  </si>
  <si>
    <t>16245</t>
  </si>
  <si>
    <t>219303</t>
  </si>
  <si>
    <t>PO_9105868503</t>
  </si>
  <si>
    <t>00009569</t>
  </si>
  <si>
    <t>PO_9105867721</t>
  </si>
  <si>
    <t>00025678</t>
  </si>
  <si>
    <t>7360</t>
  </si>
  <si>
    <t>99360</t>
  </si>
  <si>
    <t>PO_9105868468</t>
  </si>
  <si>
    <t>00004134</t>
  </si>
  <si>
    <t>PO_9105867071</t>
  </si>
  <si>
    <t>00420301</t>
  </si>
  <si>
    <t>PO_9105865786</t>
  </si>
  <si>
    <t>00420656</t>
  </si>
  <si>
    <t>31298</t>
  </si>
  <si>
    <t>422529</t>
  </si>
  <si>
    <t>PO_9105866916</t>
  </si>
  <si>
    <t>00007197</t>
  </si>
  <si>
    <t>0104918404-022</t>
  </si>
  <si>
    <t>Chi nhánh Gia Lai - Công ty Cổ phần Dịch vụ Thương mại Tổng hợp Wincommerce</t>
  </si>
  <si>
    <t>Trung tâm thương mại Pleiku, Phường Diên Hồng, Tỉnh Gia Lai, Việt Nam</t>
  </si>
  <si>
    <t>PO_9105868407</t>
  </si>
  <si>
    <t>30/08/2025</t>
  </si>
  <si>
    <t>00004485</t>
  </si>
  <si>
    <t>21069</t>
  </si>
  <si>
    <t>284430</t>
  </si>
  <si>
    <t>PO_9105796214</t>
  </si>
  <si>
    <t>Điều chỉnh giảm cho hóa đơn số 00004148 ký hiệu K25TTM mẫu số 1 ngày 13/08/2025</t>
  </si>
  <si>
    <t>00007879</t>
  </si>
  <si>
    <t>PO_9105870656</t>
  </si>
  <si>
    <t>00009917</t>
  </si>
  <si>
    <t>PO_9105871173</t>
  </si>
  <si>
    <t>00007880</t>
  </si>
  <si>
    <t>PO_9105870719</t>
  </si>
  <si>
    <t>00003907</t>
  </si>
  <si>
    <t>0104918404-027</t>
  </si>
  <si>
    <t>Chi nhánh Ninh Thuận - Công ty Cổ phần Dịch vụ Thương mại Tổng hợp Wincommerce</t>
  </si>
  <si>
    <t>Lô L1-01, L1-01B, L1-S1, Tầng trệt, TTTM Vincom+ Phan Rang - Ninh Thuận, Số 122 đường 16/4, Phường Đông Hải, Tỉnh Khánh Hòa, Việt Nam</t>
  </si>
  <si>
    <t>PO_9105870879</t>
  </si>
  <si>
    <t>00007872</t>
  </si>
  <si>
    <t>PO_9105869752</t>
  </si>
  <si>
    <t>00041013</t>
  </si>
  <si>
    <t>12565</t>
  </si>
  <si>
    <t>169623</t>
  </si>
  <si>
    <t>PO_9105870832</t>
  </si>
  <si>
    <t>00138398</t>
  </si>
  <si>
    <t>24614</t>
  </si>
  <si>
    <t>332284</t>
  </si>
  <si>
    <t>PO_9105873080</t>
  </si>
  <si>
    <t>00012964</t>
  </si>
  <si>
    <t>47738</t>
  </si>
  <si>
    <t>644466</t>
  </si>
  <si>
    <t>PO_9105872895</t>
  </si>
  <si>
    <t>00007871</t>
  </si>
  <si>
    <t>PO_9105859201</t>
  </si>
  <si>
    <t>00016941</t>
  </si>
  <si>
    <t>PO_9105873382</t>
  </si>
  <si>
    <t>00003607</t>
  </si>
  <si>
    <t>0104918404-035</t>
  </si>
  <si>
    <t>Chi nhánh Yên Bái -  Công ty Cổ phần Dịch vụ Thương mại Tổng hợp Wincommerce</t>
  </si>
  <si>
    <t>TTTM Vincom Yên Bái, Đường Thành Công, Phường Yên Bái, Tỉnh Lào Cai, Việt Nam</t>
  </si>
  <si>
    <t>PO_9105872434</t>
  </si>
  <si>
    <t>00007512</t>
  </si>
  <si>
    <t>14759</t>
  </si>
  <si>
    <t>199248</t>
  </si>
  <si>
    <t>PO_9105871301</t>
  </si>
  <si>
    <t>00012954</t>
  </si>
  <si>
    <t>PO_9105871112</t>
  </si>
  <si>
    <t>00012431</t>
  </si>
  <si>
    <t>PO_9105870110</t>
  </si>
  <si>
    <t>00008733</t>
  </si>
  <si>
    <t>25013</t>
  </si>
  <si>
    <t>337671</t>
  </si>
  <si>
    <t>0104918404-028</t>
  </si>
  <si>
    <t>Chi nhánh Khánh Hòa - Công ty Cổ phần Dịch vụ Thương mại Tổng hợp Wincommerce</t>
  </si>
  <si>
    <t>Số 60 Thái Nguyên, Phường Tây Nha Trang, Tỉnh Khánh Hòa, Việt Nam</t>
  </si>
  <si>
    <t>PO_9105873398</t>
  </si>
  <si>
    <t>00069655</t>
  </si>
  <si>
    <t>PO_9105872972</t>
  </si>
  <si>
    <t>00422410</t>
  </si>
  <si>
    <t>PO_9105872196</t>
  </si>
  <si>
    <t>00008732</t>
  </si>
  <si>
    <t>32842</t>
  </si>
  <si>
    <t>443362</t>
  </si>
  <si>
    <t>PO_9105873288</t>
  </si>
  <si>
    <t>00422499</t>
  </si>
  <si>
    <t>58705</t>
  </si>
  <si>
    <t>792520</t>
  </si>
  <si>
    <t>PO_9105872604</t>
  </si>
  <si>
    <t>00422674</t>
  </si>
  <si>
    <t>PO_9105873302</t>
  </si>
  <si>
    <t>00041086</t>
  </si>
  <si>
    <t>62047</t>
  </si>
  <si>
    <t>837630</t>
  </si>
  <si>
    <t>PO_9105873465</t>
  </si>
  <si>
    <t>00422147</t>
  </si>
  <si>
    <t>34387</t>
  </si>
  <si>
    <t>464225</t>
  </si>
  <si>
    <t>PO_9105871373</t>
  </si>
  <si>
    <t>00422675</t>
  </si>
  <si>
    <t>PO_9105873305</t>
  </si>
  <si>
    <t>00422494</t>
  </si>
  <si>
    <t>PO_9105872563</t>
  </si>
  <si>
    <t>00025746</t>
  </si>
  <si>
    <t>PO_9105872274</t>
  </si>
  <si>
    <t>00138128</t>
  </si>
  <si>
    <t>42131</t>
  </si>
  <si>
    <t>568767</t>
  </si>
  <si>
    <t>PO_9105870237</t>
  </si>
  <si>
    <t>00138300</t>
  </si>
  <si>
    <t>PO_9105871998</t>
  </si>
  <si>
    <t>00012947</t>
  </si>
  <si>
    <t>32892</t>
  </si>
  <si>
    <t>444042</t>
  </si>
  <si>
    <t>PO_9105870715</t>
  </si>
  <si>
    <t>00422403</t>
  </si>
  <si>
    <t>PO_9105872173</t>
  </si>
  <si>
    <t>00012946</t>
  </si>
  <si>
    <t>19087</t>
  </si>
  <si>
    <t>257669</t>
  </si>
  <si>
    <t>PO_9105870679</t>
  </si>
  <si>
    <t>00069644</t>
  </si>
  <si>
    <t>PO_9105872744</t>
  </si>
  <si>
    <t>00016922</t>
  </si>
  <si>
    <t>40051</t>
  </si>
  <si>
    <t>540686</t>
  </si>
  <si>
    <t>PO_9105870288</t>
  </si>
  <si>
    <t>00007509</t>
  </si>
  <si>
    <t>38078</t>
  </si>
  <si>
    <t>514056</t>
  </si>
  <si>
    <t>PO_9105871032</t>
  </si>
  <si>
    <t>00003389</t>
  </si>
  <si>
    <t>12044</t>
  </si>
  <si>
    <t>162590</t>
  </si>
  <si>
    <t>0104918404-072</t>
  </si>
  <si>
    <t>Chi nhánh Lào Cai - Công ty Cổ phần Dịch vụ Thương mại Tổng hợp Wincommerce</t>
  </si>
  <si>
    <t>Số 02-04 Võ Nguyên Giáp, Phường Cam Đường, Tỉnh Lào Cai, Việt Nam</t>
  </si>
  <si>
    <t>PO_9105871756</t>
  </si>
  <si>
    <t>00031215</t>
  </si>
  <si>
    <t>PO_9105869886</t>
  </si>
  <si>
    <t>00138377</t>
  </si>
  <si>
    <t>PO_9105872825</t>
  </si>
  <si>
    <t>00029008</t>
  </si>
  <si>
    <t>PO_9105871174</t>
  </si>
  <si>
    <t>00015765</t>
  </si>
  <si>
    <t>33252</t>
  </si>
  <si>
    <t>448901</t>
  </si>
  <si>
    <t>0104918404-003</t>
  </si>
  <si>
    <t>Chi nhánh Phú Thọ - Công ty Cổ phần Dịch vụ Thương mại Tổng hợp Wincommerce</t>
  </si>
  <si>
    <t>Tầng 2, Trung tâm thương mại Vincom Việt Trì Plaza, số 2 đường Hùng Vương, Phường Thanh Miếu, Tỉnh Phú Thọ, Việt Nam</t>
  </si>
  <si>
    <t>PO_9105871078</t>
  </si>
  <si>
    <t>00012810</t>
  </si>
  <si>
    <t>PO_9105873458</t>
  </si>
  <si>
    <t>00421958</t>
  </si>
  <si>
    <t>31102</t>
  </si>
  <si>
    <t>419871</t>
  </si>
  <si>
    <t>PO_9105870859</t>
  </si>
  <si>
    <t>00422224</t>
  </si>
  <si>
    <t>PO_9105871571</t>
  </si>
  <si>
    <t>00015760</t>
  </si>
  <si>
    <t>9554</t>
  </si>
  <si>
    <t>128985</t>
  </si>
  <si>
    <t>PO_9105870727</t>
  </si>
  <si>
    <t>00015756</t>
  </si>
  <si>
    <t>43459</t>
  </si>
  <si>
    <t>586691</t>
  </si>
  <si>
    <t>PO_9105870435</t>
  </si>
  <si>
    <t>00422220</t>
  </si>
  <si>
    <t>PO_9105871556</t>
  </si>
  <si>
    <t>00008307</t>
  </si>
  <si>
    <t>39519</t>
  </si>
  <si>
    <t>533502</t>
  </si>
  <si>
    <t>PO_9105870281</t>
  </si>
  <si>
    <t>00008719</t>
  </si>
  <si>
    <t>PO_9105870672</t>
  </si>
  <si>
    <t>00012942</t>
  </si>
  <si>
    <t>PO_9105870615</t>
  </si>
  <si>
    <t>00421877</t>
  </si>
  <si>
    <t>PO_9105870610</t>
  </si>
  <si>
    <t>00421698</t>
  </si>
  <si>
    <t>PO_9105870006</t>
  </si>
  <si>
    <t>00003383</t>
  </si>
  <si>
    <t>PO_9105870048</t>
  </si>
  <si>
    <t>00069633</t>
  </si>
  <si>
    <t>17440</t>
  </si>
  <si>
    <t>235440</t>
  </si>
  <si>
    <t>PO_9105872601</t>
  </si>
  <si>
    <t>00016918</t>
  </si>
  <si>
    <t>PO_9105870046</t>
  </si>
  <si>
    <t>00138117</t>
  </si>
  <si>
    <t>82101</t>
  </si>
  <si>
    <t>1108364</t>
  </si>
  <si>
    <t>PO_9105870164</t>
  </si>
  <si>
    <t>00138361</t>
  </si>
  <si>
    <t>52285</t>
  </si>
  <si>
    <t>705847</t>
  </si>
  <si>
    <t>PO_9105872697</t>
  </si>
  <si>
    <t>00422045</t>
  </si>
  <si>
    <t>31205</t>
  </si>
  <si>
    <t>421271</t>
  </si>
  <si>
    <t>PO_9105871082</t>
  </si>
  <si>
    <t>00422047</t>
  </si>
  <si>
    <t>PO_9105871085</t>
  </si>
  <si>
    <t>00041069</t>
  </si>
  <si>
    <t>12079</t>
  </si>
  <si>
    <t>163061</t>
  </si>
  <si>
    <t>PO_9105872711</t>
  </si>
  <si>
    <t>00422127</t>
  </si>
  <si>
    <t>PO_9105871308</t>
  </si>
  <si>
    <t>00003772</t>
  </si>
  <si>
    <t>20672</t>
  </si>
  <si>
    <t>279072</t>
  </si>
  <si>
    <t>0104918404-008</t>
  </si>
  <si>
    <t>Chi nhánh Lâm Đồng - Công ty Cổ phần Dịch vụ Thương mại Tổng hợp Wincommerce</t>
  </si>
  <si>
    <t>Lô L2-01, Tầng L2, Lô L3.5-S3 Tầng L3 TTTM Vincom Plaza Bảo Lộc, Lâm Đồng số 83 Lê Hồng Phong, Phường 1 Bảo Lộc, Tỉnh Lâm Đồng, Việt Nam</t>
  </si>
  <si>
    <t>PO_9105870192</t>
  </si>
  <si>
    <t>00069540</t>
  </si>
  <si>
    <t>PO_9105870710</t>
  </si>
  <si>
    <t>00028988</t>
  </si>
  <si>
    <t>PO_9105870582</t>
  </si>
  <si>
    <t>00008599</t>
  </si>
  <si>
    <t>PO_9105872204</t>
  </si>
  <si>
    <t>00421771</t>
  </si>
  <si>
    <t>26851</t>
  </si>
  <si>
    <t>362487</t>
  </si>
  <si>
    <t>PO_9105870287</t>
  </si>
  <si>
    <t>00422734</t>
  </si>
  <si>
    <t>PO_9105873532</t>
  </si>
  <si>
    <t>00012927</t>
  </si>
  <si>
    <t>PO_9105869655</t>
  </si>
  <si>
    <t>00013173</t>
  </si>
  <si>
    <t>PO_9105872922</t>
  </si>
  <si>
    <t>00032692</t>
  </si>
  <si>
    <t>PO_9105869912</t>
  </si>
  <si>
    <t>00422641</t>
  </si>
  <si>
    <t>PO_9105873142</t>
  </si>
  <si>
    <t>00422642</t>
  </si>
  <si>
    <t>PO_9105873143</t>
  </si>
  <si>
    <t>00422643</t>
  </si>
  <si>
    <t>PO_9105873145</t>
  </si>
  <si>
    <t>00138042</t>
  </si>
  <si>
    <t>9834</t>
  </si>
  <si>
    <t>132765</t>
  </si>
  <si>
    <t>PO_9105797087</t>
  </si>
  <si>
    <t>Điều chỉnh giảm cho hóa đơn số 00128255 ký hiệu K25TTM mẫu số 1 ngày 14/08/2025</t>
  </si>
  <si>
    <t>00003904</t>
  </si>
  <si>
    <t>0104918404-038</t>
  </si>
  <si>
    <t>Chi nhánh Tuyên Quang -  Công ty Cổ phần Dịch vụ Thương mại Tổng hợp Wincommerce</t>
  </si>
  <si>
    <t>Tầng 2, TTTM Vincom Tuyên Quang, Số 260 đường Quang Trung, Phường Minh Xuân, Tỉnh Tuyên Quang, Việt Nam</t>
  </si>
  <si>
    <t>PO_9105872226</t>
  </si>
  <si>
    <t>00421768</t>
  </si>
  <si>
    <t>32034</t>
  </si>
  <si>
    <t>432457</t>
  </si>
  <si>
    <t>PO_9105870270</t>
  </si>
  <si>
    <t>00013169</t>
  </si>
  <si>
    <t>23904</t>
  </si>
  <si>
    <t>322704</t>
  </si>
  <si>
    <t>PO_9105872596</t>
  </si>
  <si>
    <t>00029062</t>
  </si>
  <si>
    <t>PO_9105873475</t>
  </si>
  <si>
    <t>00031279</t>
  </si>
  <si>
    <t>PO_9105873109</t>
  </si>
  <si>
    <t>00008699</t>
  </si>
  <si>
    <t>43280</t>
  </si>
  <si>
    <t>584280</t>
  </si>
  <si>
    <t>PO_9105851133</t>
  </si>
  <si>
    <t>00008592</t>
  </si>
  <si>
    <t>PO_9105871246</t>
  </si>
  <si>
    <t>00007215</t>
  </si>
  <si>
    <t>30700</t>
  </si>
  <si>
    <t>414452</t>
  </si>
  <si>
    <t>0104918404-064</t>
  </si>
  <si>
    <t>Chi nhánh Nam Định - Công ty Cổ phần Dịch vụ Thương mại Tổng hợp Wincommerce</t>
  </si>
  <si>
    <t>186 Hùng Vương, Phường Nam Định, Tỉnh Ninh Bình, Việt Nam</t>
  </si>
  <si>
    <t>PO_9105873355</t>
  </si>
  <si>
    <t>00007214</t>
  </si>
  <si>
    <t>PO_9105873354</t>
  </si>
  <si>
    <t>00028981</t>
  </si>
  <si>
    <t>PO_9105870277</t>
  </si>
  <si>
    <t>00422025</t>
  </si>
  <si>
    <t>PO_9105871014</t>
  </si>
  <si>
    <t>00012790</t>
  </si>
  <si>
    <t>PO_9105871079</t>
  </si>
  <si>
    <t>00421848</t>
  </si>
  <si>
    <t>PO_9105870518</t>
  </si>
  <si>
    <t>00041049</t>
  </si>
  <si>
    <t>PO_9105871831</t>
  </si>
  <si>
    <t>00421757</t>
  </si>
  <si>
    <t>PO_9105870240</t>
  </si>
  <si>
    <t>00421759</t>
  </si>
  <si>
    <t>PO_9105870242</t>
  </si>
  <si>
    <t>00009623</t>
  </si>
  <si>
    <t>28301</t>
  </si>
  <si>
    <t>382061</t>
  </si>
  <si>
    <t>0104918404-010</t>
  </si>
  <si>
    <t>Chi nhánh An Giang - Công ty Cổ phần Dịch vụ Thương mại Tổng hợp Wincommerce</t>
  </si>
  <si>
    <t>Trung tâm Thương mại Vincom An Giang, Đường Trần Hưng Đạo, Phường Long Xuyên, Tỉnh An Giang, Việt Nam</t>
  </si>
  <si>
    <t>PO_9105870200</t>
  </si>
  <si>
    <t>00009624</t>
  </si>
  <si>
    <t>38508</t>
  </si>
  <si>
    <t>519855</t>
  </si>
  <si>
    <t>PO_9105870205</t>
  </si>
  <si>
    <t>00029055</t>
  </si>
  <si>
    <t>13580</t>
  </si>
  <si>
    <t>183330</t>
  </si>
  <si>
    <t>PO_9105873194</t>
  </si>
  <si>
    <t>00002190</t>
  </si>
  <si>
    <t>0104918404-067</t>
  </si>
  <si>
    <t>Chi nhánh Bến Tre - Công ty Cổ phần Dịch vụ Thương mại Tổng hợp Wincommerce</t>
  </si>
  <si>
    <t>116A1 Trương Định, Phường Sơn Đông, Tỉnh Vĩnh Long, Việt Nam</t>
  </si>
  <si>
    <t>PO_9105871777</t>
  </si>
  <si>
    <t>00025705</t>
  </si>
  <si>
    <t>PO_9105869978</t>
  </si>
  <si>
    <t>00032756</t>
  </si>
  <si>
    <t>PO_9105872998</t>
  </si>
  <si>
    <t>PO_9105873487</t>
  </si>
  <si>
    <t>00028975</t>
  </si>
  <si>
    <t>22080</t>
  </si>
  <si>
    <t>298080</t>
  </si>
  <si>
    <t>PO_9105870051</t>
  </si>
  <si>
    <t>00022432</t>
  </si>
  <si>
    <t>PO_9105872442</t>
  </si>
  <si>
    <t>00007205</t>
  </si>
  <si>
    <t>PO_9105871334</t>
  </si>
  <si>
    <t>00029050</t>
  </si>
  <si>
    <t>PO_9105872897</t>
  </si>
  <si>
    <t>00029048</t>
  </si>
  <si>
    <t>PO_9105872796</t>
  </si>
  <si>
    <t>PO_9105870984</t>
  </si>
  <si>
    <t>00009620</t>
  </si>
  <si>
    <t>3960</t>
  </si>
  <si>
    <t>53460</t>
  </si>
  <si>
    <t>PO_9105873365</t>
  </si>
  <si>
    <t>00032751</t>
  </si>
  <si>
    <t>31163</t>
  </si>
  <si>
    <t>420698</t>
  </si>
  <si>
    <t>PO_9105872731</t>
  </si>
  <si>
    <t>00004952</t>
  </si>
  <si>
    <t>13343</t>
  </si>
  <si>
    <t>180128</t>
  </si>
  <si>
    <t>PO_9105871708</t>
  </si>
  <si>
    <t>00009934</t>
  </si>
  <si>
    <t>17780</t>
  </si>
  <si>
    <t>240028</t>
  </si>
  <si>
    <t>PO_9105873018</t>
  </si>
  <si>
    <t>00007901</t>
  </si>
  <si>
    <t>PO_9105873042</t>
  </si>
  <si>
    <t>00422186</t>
  </si>
  <si>
    <t>PO_9105871471</t>
  </si>
  <si>
    <t>00025699</t>
  </si>
  <si>
    <t>PO_9105869774</t>
  </si>
  <si>
    <t>00031268</t>
  </si>
  <si>
    <t>PO_9105872564</t>
  </si>
  <si>
    <t>00069513</t>
  </si>
  <si>
    <t>PO_9105870222</t>
  </si>
  <si>
    <t>00007897</t>
  </si>
  <si>
    <t>PO_9105872372</t>
  </si>
  <si>
    <t>00029045</t>
  </si>
  <si>
    <t>PO_9105872451</t>
  </si>
  <si>
    <t>00041037</t>
  </si>
  <si>
    <t>23275</t>
  </si>
  <si>
    <t>314217</t>
  </si>
  <si>
    <t>PO_9105871488</t>
  </si>
  <si>
    <t>00004951</t>
  </si>
  <si>
    <t>PO_9105871096</t>
  </si>
  <si>
    <t>00009323</t>
  </si>
  <si>
    <t>PO_9105869789</t>
  </si>
  <si>
    <t>00007893</t>
  </si>
  <si>
    <t>PO_9105872272</t>
  </si>
  <si>
    <t>00009608</t>
  </si>
  <si>
    <t>PO_9105871845</t>
  </si>
  <si>
    <t>00032744</t>
  </si>
  <si>
    <t>PO_9105872382</t>
  </si>
  <si>
    <t>00004491</t>
  </si>
  <si>
    <t>15000</t>
  </si>
  <si>
    <t>202500</t>
  </si>
  <si>
    <t>PO_9105871515</t>
  </si>
  <si>
    <t>00422525</t>
  </si>
  <si>
    <t>PO_9105872718</t>
  </si>
  <si>
    <t>00054633</t>
  </si>
  <si>
    <t>52543</t>
  </si>
  <si>
    <t>709328</t>
  </si>
  <si>
    <t>PO_9105871552</t>
  </si>
  <si>
    <t>00422352</t>
  </si>
  <si>
    <t>23760</t>
  </si>
  <si>
    <t>320760</t>
  </si>
  <si>
    <t>PO_9105871985</t>
  </si>
  <si>
    <t>00041031</t>
  </si>
  <si>
    <t>PO_9105871395</t>
  </si>
  <si>
    <t>00041026</t>
  </si>
  <si>
    <t>45622</t>
  </si>
  <si>
    <t>615900</t>
  </si>
  <si>
    <t>PO_9105871356</t>
  </si>
  <si>
    <t>00007881</t>
  </si>
  <si>
    <t>PO_9105870723</t>
  </si>
  <si>
    <t>00032740</t>
  </si>
  <si>
    <t>62192</t>
  </si>
  <si>
    <t>839598</t>
  </si>
  <si>
    <t>PO_9105872139</t>
  </si>
  <si>
    <t>00004949</t>
  </si>
  <si>
    <t>PO_9105870861</t>
  </si>
  <si>
    <t>00032738</t>
  </si>
  <si>
    <t>48871</t>
  </si>
  <si>
    <t>659756</t>
  </si>
  <si>
    <t>PO_9105872085</t>
  </si>
  <si>
    <t>00007883</t>
  </si>
  <si>
    <t>PO_9105870800</t>
  </si>
  <si>
    <t>00069582</t>
  </si>
  <si>
    <t>24912</t>
  </si>
  <si>
    <t>336313</t>
  </si>
  <si>
    <t>PO_9105871321</t>
  </si>
  <si>
    <t>00032731</t>
  </si>
  <si>
    <t>PO_9105871665</t>
  </si>
  <si>
    <t>00012442</t>
  </si>
  <si>
    <t>PO_9105871304</t>
  </si>
  <si>
    <t>31/08/2025</t>
  </si>
  <si>
    <t>00422968</t>
  </si>
  <si>
    <t>PO_9105874238</t>
  </si>
  <si>
    <t>00423098</t>
  </si>
  <si>
    <t>PO_9105874660</t>
  </si>
  <si>
    <t>00032837</t>
  </si>
  <si>
    <t>32540</t>
  </si>
  <si>
    <t>439290</t>
  </si>
  <si>
    <t>PO_9105875619</t>
  </si>
  <si>
    <t>00032842</t>
  </si>
  <si>
    <t>PO_9105875693</t>
  </si>
  <si>
    <t>00001525</t>
  </si>
  <si>
    <t>38719</t>
  </si>
  <si>
    <t>522703</t>
  </si>
  <si>
    <t>0104918404-039</t>
  </si>
  <si>
    <t>Chi nhánh Phú Yên -  Công ty Cổ phần Dịch vụ Thương mại Tổng hợp Wincommerce</t>
  </si>
  <si>
    <t>Lô L2-01, Tầng 2, TTTM Vincom Plaza Tuy Hòa, Góc Đông Bắc ngã tư đường Hùng Vương và đường Trần Phú, Phường Tuy Hòa, tỉnh Đắk Lắk, Việt Nam</t>
  </si>
  <si>
    <t>PO_9105875395</t>
  </si>
  <si>
    <t>00069682</t>
  </si>
  <si>
    <t>PO_9105873575</t>
  </si>
  <si>
    <t>00008606</t>
  </si>
  <si>
    <t>PO_9105873686</t>
  </si>
  <si>
    <t>00423266</t>
  </si>
  <si>
    <t>25798</t>
  </si>
  <si>
    <t>348278</t>
  </si>
  <si>
    <t>PO_9105875248</t>
  </si>
  <si>
    <t>00008609</t>
  </si>
  <si>
    <t>PO_9105873972</t>
  </si>
  <si>
    <t>00029107</t>
  </si>
  <si>
    <t>PO_9105875720</t>
  </si>
  <si>
    <t>00422962</t>
  </si>
  <si>
    <t>24471</t>
  </si>
  <si>
    <t>330355</t>
  </si>
  <si>
    <t>PO_9105874212</t>
  </si>
  <si>
    <t>00029105</t>
  </si>
  <si>
    <t>25865</t>
  </si>
  <si>
    <t>349173</t>
  </si>
  <si>
    <t>PO_9105875650</t>
  </si>
  <si>
    <t>00422888</t>
  </si>
  <si>
    <t>PO_9105873956</t>
  </si>
  <si>
    <t>00423269</t>
  </si>
  <si>
    <t>75095</t>
  </si>
  <si>
    <t>1013779</t>
  </si>
  <si>
    <t>PO_9105875256</t>
  </si>
  <si>
    <t>00007239</t>
  </si>
  <si>
    <t>PO_9105875644</t>
  </si>
  <si>
    <t>00003110</t>
  </si>
  <si>
    <t>4032</t>
  </si>
  <si>
    <t>54432</t>
  </si>
  <si>
    <t>PO_9105873643</t>
  </si>
  <si>
    <t>00069687</t>
  </si>
  <si>
    <t>PO_9105873685</t>
  </si>
  <si>
    <t>00423510</t>
  </si>
  <si>
    <t>35932</t>
  </si>
  <si>
    <t>485088</t>
  </si>
  <si>
    <t>PO_9105876028</t>
  </si>
  <si>
    <t>00029113</t>
  </si>
  <si>
    <t>PO_9105875826</t>
  </si>
  <si>
    <t>00029111</t>
  </si>
  <si>
    <t>PO_9105875740</t>
  </si>
  <si>
    <t>00423428</t>
  </si>
  <si>
    <t>PO_9105875829</t>
  </si>
  <si>
    <t>00015812</t>
  </si>
  <si>
    <t>PO_9105873742</t>
  </si>
  <si>
    <t>00015813</t>
  </si>
  <si>
    <t>PO_9105873743</t>
  </si>
  <si>
    <t>00041099</t>
  </si>
  <si>
    <t>PO_9105873772</t>
  </si>
  <si>
    <t>00016946</t>
  </si>
  <si>
    <t>PO_9105873694</t>
  </si>
  <si>
    <t>00003915</t>
  </si>
  <si>
    <t>PO_9105873980</t>
  </si>
  <si>
    <t>00012976</t>
  </si>
  <si>
    <t>25833</t>
  </si>
  <si>
    <t>348749</t>
  </si>
  <si>
    <t>PO_9105869884</t>
  </si>
  <si>
    <t>00423352</t>
  </si>
  <si>
    <t>PO_9105875565</t>
  </si>
  <si>
    <t>00422810</t>
  </si>
  <si>
    <t>PO_9105873656</t>
  </si>
  <si>
    <t>00423199</t>
  </si>
  <si>
    <t>22227</t>
  </si>
  <si>
    <t>300070</t>
  </si>
  <si>
    <t>PO_9105875007</t>
  </si>
  <si>
    <t>00423353</t>
  </si>
  <si>
    <t>26664</t>
  </si>
  <si>
    <t>359970</t>
  </si>
  <si>
    <t>PO_9105875566</t>
  </si>
  <si>
    <t>00423126</t>
  </si>
  <si>
    <t>47298</t>
  </si>
  <si>
    <t>638524</t>
  </si>
  <si>
    <t>PO_9105874735</t>
  </si>
  <si>
    <t>00423125</t>
  </si>
  <si>
    <t>57620</t>
  </si>
  <si>
    <t>777872</t>
  </si>
  <si>
    <t>PO_9105874733</t>
  </si>
  <si>
    <t>00423201</t>
  </si>
  <si>
    <t>PO_9105875010</t>
  </si>
  <si>
    <t>00032781</t>
  </si>
  <si>
    <t>PO_9105873667</t>
  </si>
  <si>
    <t>00423203</t>
  </si>
  <si>
    <t>PO_9105875032</t>
  </si>
  <si>
    <t>00423284</t>
  </si>
  <si>
    <t>21125</t>
  </si>
  <si>
    <t>285191</t>
  </si>
  <si>
    <t>PO_9105875293</t>
  </si>
  <si>
    <t>00041132</t>
  </si>
  <si>
    <t>PO_9105875156</t>
  </si>
  <si>
    <t>00422820</t>
  </si>
  <si>
    <t>PO_9105873720</t>
  </si>
  <si>
    <t>00041137</t>
  </si>
  <si>
    <t>PO_9105875352</t>
  </si>
  <si>
    <t>00069707</t>
  </si>
  <si>
    <t>PO_9105874072</t>
  </si>
  <si>
    <t>00423054</t>
  </si>
  <si>
    <t>22920</t>
  </si>
  <si>
    <t>309420</t>
  </si>
  <si>
    <t>PO_9105874516</t>
  </si>
  <si>
    <t>00422912</t>
  </si>
  <si>
    <t>29529</t>
  </si>
  <si>
    <t>398639</t>
  </si>
  <si>
    <t>PO_9105874035</t>
  </si>
  <si>
    <t>00423053</t>
  </si>
  <si>
    <t>26768</t>
  </si>
  <si>
    <t>361371</t>
  </si>
  <si>
    <t>PO_9105874511</t>
  </si>
  <si>
    <t>00422911</t>
  </si>
  <si>
    <t>19217</t>
  </si>
  <si>
    <t>259433</t>
  </si>
  <si>
    <t>PO_9105874030</t>
  </si>
  <si>
    <t>00032789</t>
  </si>
  <si>
    <t>PO_9105873886</t>
  </si>
  <si>
    <t>00423129</t>
  </si>
  <si>
    <t>20644</t>
  </si>
  <si>
    <t>278696</t>
  </si>
  <si>
    <t>PO_9105874744</t>
  </si>
  <si>
    <t>00423441</t>
  </si>
  <si>
    <t>44423</t>
  </si>
  <si>
    <t>599713</t>
  </si>
  <si>
    <t>PO_9105875850</t>
  </si>
  <si>
    <t>00069712</t>
  </si>
  <si>
    <t>37486</t>
  </si>
  <si>
    <t>506056</t>
  </si>
  <si>
    <t>PO_9105874150</t>
  </si>
  <si>
    <t>00069713</t>
  </si>
  <si>
    <t>PO_9105874255</t>
  </si>
  <si>
    <t>00138549</t>
  </si>
  <si>
    <t>50406</t>
  </si>
  <si>
    <t>680482</t>
  </si>
  <si>
    <t>PO_9105875039</t>
  </si>
  <si>
    <t>00032794</t>
  </si>
  <si>
    <t>PO_9105874086</t>
  </si>
  <si>
    <t>00423447</t>
  </si>
  <si>
    <t>PO_9105875868</t>
  </si>
  <si>
    <t>00422831</t>
  </si>
  <si>
    <t>31120</t>
  </si>
  <si>
    <t>420120</t>
  </si>
  <si>
    <t>PO_9105873775</t>
  </si>
  <si>
    <t>00032796</t>
  </si>
  <si>
    <t>PO_9105874162</t>
  </si>
  <si>
    <t>00069717</t>
  </si>
  <si>
    <t>PO_9105874350</t>
  </si>
  <si>
    <t>00032795</t>
  </si>
  <si>
    <t>PO_9105874160</t>
  </si>
  <si>
    <t>00002406</t>
  </si>
  <si>
    <t>0104918404-019</t>
  </si>
  <si>
    <t>Chi nhánh Vĩnh Long - Công ty Cổ phần Dịch vụ Thương mại Tổng hợp Wincommerce</t>
  </si>
  <si>
    <t>Lô L2-09, Lầu 2, Trung Tâm Thương Mại Vincom Plaza Vĩnh Long, Số 55 đường Phạm Thái Bường, Phường Phước Hậu, Tỉnh Vĩnh Long, Việt Nam</t>
  </si>
  <si>
    <t>PO_9105875804</t>
  </si>
  <si>
    <t>00041147</t>
  </si>
  <si>
    <t>PO_9105875750</t>
  </si>
  <si>
    <t>00007223</t>
  </si>
  <si>
    <t>PO_9105874053</t>
  </si>
  <si>
    <t>00009940</t>
  </si>
  <si>
    <t>PO_9105873944</t>
  </si>
  <si>
    <t>00423222</t>
  </si>
  <si>
    <t>PO_9105875104</t>
  </si>
  <si>
    <t>00423299</t>
  </si>
  <si>
    <t>35127</t>
  </si>
  <si>
    <t>474210</t>
  </si>
  <si>
    <t>PO_9105875368</t>
  </si>
  <si>
    <t>00015842</t>
  </si>
  <si>
    <t>PO_9105875969</t>
  </si>
  <si>
    <t>00031292</t>
  </si>
  <si>
    <t>PO_9105873595</t>
  </si>
  <si>
    <t>00013239</t>
  </si>
  <si>
    <t>0104918404-047</t>
  </si>
  <si>
    <t>Chi nhánh Bà Rịa - Vũng Tàu -  Công ty Cổ phần Dịch vụ Thương mại Tổng hợp Wincommerce</t>
  </si>
  <si>
    <t>09 Nguyễn Hữu Cảnh, Phường Rạch Dừa, Thành Phố Hồ Chí Minh, Việt Nam</t>
  </si>
  <si>
    <t>PO_9105875200</t>
  </si>
  <si>
    <t>00007228</t>
  </si>
  <si>
    <t>PO_9105875948</t>
  </si>
  <si>
    <t>00012997</t>
  </si>
  <si>
    <t>PO_9105875042</t>
  </si>
  <si>
    <t>00013001</t>
  </si>
  <si>
    <t>PO_9105875312</t>
  </si>
  <si>
    <t>00423228</t>
  </si>
  <si>
    <t>12142</t>
  </si>
  <si>
    <t>163919</t>
  </si>
  <si>
    <t>PO_9105875133</t>
  </si>
  <si>
    <t>00423458</t>
  </si>
  <si>
    <t>43879</t>
  </si>
  <si>
    <t>592366</t>
  </si>
  <si>
    <t>PO_9105875883</t>
  </si>
  <si>
    <t>00423229</t>
  </si>
  <si>
    <t>PO_9105875136</t>
  </si>
  <si>
    <t>00031300</t>
  </si>
  <si>
    <t>PO_9105873918</t>
  </si>
  <si>
    <t>00138424</t>
  </si>
  <si>
    <t>52885</t>
  </si>
  <si>
    <t>713952</t>
  </si>
  <si>
    <t>PO_9105747755</t>
  </si>
  <si>
    <t>00013006</t>
  </si>
  <si>
    <t>PO_9105875620</t>
  </si>
  <si>
    <t>00029075</t>
  </si>
  <si>
    <t>PO_9105874108</t>
  </si>
  <si>
    <t>00423466</t>
  </si>
  <si>
    <t>PO_9105875903</t>
  </si>
  <si>
    <t>00423240</t>
  </si>
  <si>
    <t>PO_9105875174</t>
  </si>
  <si>
    <t>00012469</t>
  </si>
  <si>
    <t>PO_9105874982</t>
  </si>
  <si>
    <t>00025806</t>
  </si>
  <si>
    <t>PO_9105873881</t>
  </si>
  <si>
    <t>00422857</t>
  </si>
  <si>
    <t>PO_9105873842</t>
  </si>
  <si>
    <t>00423085</t>
  </si>
  <si>
    <t>PO_9105874622</t>
  </si>
  <si>
    <t>00423086</t>
  </si>
  <si>
    <t>22238</t>
  </si>
  <si>
    <t>300213</t>
  </si>
  <si>
    <t>PO_9105874624</t>
  </si>
  <si>
    <t>00032824</t>
  </si>
  <si>
    <t>PO_9105875406</t>
  </si>
  <si>
    <t>00423476</t>
  </si>
  <si>
    <t>PO_9105875930</t>
  </si>
  <si>
    <t>00138503</t>
  </si>
  <si>
    <t>PO_9105874421</t>
  </si>
  <si>
    <t>00003457</t>
  </si>
  <si>
    <t>0104918404-060</t>
  </si>
  <si>
    <t>Chi nhánh Cà Mau -  Công ty Cổ phần Dịch vụ Thương mại Tổng hợp Wincommerce</t>
  </si>
  <si>
    <t>TTTM Vincom Plaza Cà Mau, Phường An Xuyên, Tỉnh Cà Mau, Việt Nam</t>
  </si>
  <si>
    <t>PO_9105874382</t>
  </si>
  <si>
    <t>00422765</t>
  </si>
  <si>
    <t>27178</t>
  </si>
  <si>
    <t>366902</t>
  </si>
  <si>
    <t>PO_9105825475</t>
  </si>
  <si>
    <t>00003458</t>
  </si>
  <si>
    <t>PO_9105874385</t>
  </si>
  <si>
    <t>00422955</t>
  </si>
  <si>
    <t>41267</t>
  </si>
  <si>
    <t>557107</t>
  </si>
  <si>
    <t>PO_9105874188</t>
  </si>
  <si>
    <t>00423249</t>
  </si>
  <si>
    <t>28167</t>
  </si>
  <si>
    <t>380260</t>
  </si>
  <si>
    <t>PO_9105875196</t>
  </si>
  <si>
    <t>00029091</t>
  </si>
  <si>
    <t>19069</t>
  </si>
  <si>
    <t>257433</t>
  </si>
  <si>
    <t>PO_9105874832</t>
  </si>
  <si>
    <t>00422771</t>
  </si>
  <si>
    <t>39009</t>
  </si>
  <si>
    <t>526620</t>
  </si>
  <si>
    <t>PO_9105871949</t>
  </si>
  <si>
    <t>00422772</t>
  </si>
  <si>
    <t>PO_9105871950</t>
  </si>
  <si>
    <t>00423175</t>
  </si>
  <si>
    <t>PO_9105874939</t>
  </si>
  <si>
    <t>PO/DO/STO</t>
  </si>
  <si>
    <t>Khung giờ dự kiến giao</t>
  </si>
  <si>
    <t>Ngày thực tế giao hàng</t>
  </si>
  <si>
    <t>Tên điểm lấy</t>
  </si>
  <si>
    <t>Địa chỉ điểm lấy</t>
  </si>
  <si>
    <t>Mã điểm giao</t>
  </si>
  <si>
    <t>Tên điểm giao</t>
  </si>
  <si>
    <t>Địa chỉ điểm giao</t>
  </si>
  <si>
    <t>STT sản phẩm</t>
  </si>
  <si>
    <t>Mã hàng</t>
  </si>
  <si>
    <t>Tên hàng</t>
  </si>
  <si>
    <t>Mã Barcode hàng hóa</t>
  </si>
  <si>
    <t>ĐVT</t>
  </si>
  <si>
    <t>Đơn giá</t>
  </si>
  <si>
    <t>Số lượng</t>
  </si>
  <si>
    <t>Số lượng xác nhận</t>
  </si>
  <si>
    <t>Người đặt hàng</t>
  </si>
  <si>
    <t>SĐT người đặt hàng</t>
  </si>
  <si>
    <t>Ngày cập nhật</t>
  </si>
  <si>
    <t>Ngày cập nhật chứng từ</t>
  </si>
  <si>
    <t>Tình trạng chứng từ</t>
  </si>
  <si>
    <t>Chờ site nguồn xác nhận</t>
  </si>
  <si>
    <t>CTY TNHH MTV TMDV NGỌC THƠM</t>
  </si>
  <si>
    <t>12/14/18 Đường 49, khu phố 7, Phườn</t>
  </si>
  <si>
    <t>10005986</t>
  </si>
  <si>
    <t>NGỌC THƠM Gà muối gói 500g</t>
  </si>
  <si>
    <t>8938529045924</t>
  </si>
  <si>
    <t>G1</t>
  </si>
  <si>
    <t>0</t>
  </si>
  <si>
    <t>10638307</t>
  </si>
  <si>
    <t>NGỌC THƠM Giò tai lưỡi xào gói 250g</t>
  </si>
  <si>
    <t>8938529045030</t>
  </si>
  <si>
    <t>10638308</t>
  </si>
  <si>
    <t>NGỌC THƠM Mộc nấm hương gói 250g</t>
  </si>
  <si>
    <t>8938529045047</t>
  </si>
  <si>
    <t>10005987</t>
  </si>
  <si>
    <t>NGỌC THƠM Tai heo muối gói 200g</t>
  </si>
  <si>
    <t>8938529045627</t>
  </si>
  <si>
    <t>10005984</t>
  </si>
  <si>
    <t>NGỌC THƠM Chân giò heo muối gói 300g</t>
  </si>
  <si>
    <t>8938529045856</t>
  </si>
  <si>
    <t>10184167</t>
  </si>
  <si>
    <t>NGỌC THƠM gà xì dầu 500g</t>
  </si>
  <si>
    <t>8938529045917</t>
  </si>
  <si>
    <t>10182348</t>
  </si>
  <si>
    <t>Ngọc Thơm_Giò lụa 250g</t>
  </si>
  <si>
    <t>8938529045177</t>
  </si>
  <si>
    <t>10182350</t>
  </si>
  <si>
    <t>Ngọc Thơm_Chả nướng 300g</t>
  </si>
  <si>
    <t>8938529045207</t>
  </si>
  <si>
    <t>02471081368</t>
  </si>
  <si>
    <t>02471066866</t>
  </si>
  <si>
    <t>10182351</t>
  </si>
  <si>
    <t>Ngọc Thơm_Chả cốm 300g</t>
  </si>
  <si>
    <t>8938529045139</t>
  </si>
  <si>
    <t>5659</t>
  </si>
  <si>
    <t>WM+ HNI 92 Tô Vĩnh Diện</t>
  </si>
  <si>
    <t>Số 92 Tô Vĩnh Diện,P. Khương Trung, Quận Thanh Xuân TP. Hà Nội Việt Nam</t>
  </si>
  <si>
    <t>0383385236</t>
  </si>
  <si>
    <t>4157</t>
  </si>
  <si>
    <t>WM+ DNG 119 Phạm Như Xương</t>
  </si>
  <si>
    <t>119 Phạm Như Xương, P. Hòa Khành Nam, Quận Liên Chiểu, TP. Đà Nẵng Việt Nam</t>
  </si>
  <si>
    <t>4627</t>
  </si>
  <si>
    <t>WM+ NAN 23 Lý Thường Kiệt</t>
  </si>
  <si>
    <t>23 Lý Thường Kiệt, Phường Lê Lợi, Thành phố Vinh, T. Nghệ An Việt Nam</t>
  </si>
  <si>
    <t>0349871801</t>
  </si>
  <si>
    <t>2AZZ</t>
  </si>
  <si>
    <t>WM+ HYN Nguyễn Trung Ngạn, Ân Thi</t>
  </si>
  <si>
    <t>Phố Nguyễn Trung Ngạn, Thị trấn Ân Thi, Huyện Ân Thi T. Hưng Yên Việt Nam</t>
  </si>
  <si>
    <t>WM+ HYN Nguyễn Trung Ngạn, Ân</t>
  </si>
  <si>
    <t>0337915933</t>
  </si>
  <si>
    <t>Thôn 6, Xã Trung Châu, Huyện Đan Phượng TP. Hà Nội Việt Nam</t>
  </si>
  <si>
    <t>Số 101 Ngõ 52 Lương Thế Vinh, Phường Thanh Xuân Bắc, Quận Thanh Xuân, Hà Nội Việt Nam</t>
  </si>
  <si>
    <t>Gian hàng 1,2,3 Tầng Hầm B2, Tòa, nhà T4, Số 01 đường số 104-BTT, khu phố 3, Bình Trưng Tây, Quận 2, TP. Hồ Chí Minh Việt Nam</t>
  </si>
  <si>
    <t>10182349</t>
  </si>
  <si>
    <t>Ngọc Thơm_Giò sụn gà 250g</t>
  </si>
  <si>
    <t>8938529045191</t>
  </si>
  <si>
    <t>6309</t>
  </si>
  <si>
    <t>WM+ TBH 159 Doãn Khuê</t>
  </si>
  <si>
    <t>Số 159 Đường Doãn Khuê, Thôn Phú Khánh, Xã Vũ Phúc, TP. Thái Bình T. Thái Bình Việt Nam</t>
  </si>
  <si>
    <t>6157</t>
  </si>
  <si>
    <t>WM+ HNI 15 Yên Sơn, Chương Mỹ</t>
  </si>
  <si>
    <t>Số 15 Yên Sơn, Thị Trấn Chúc Sơn, Huyện Chương Mỹ, TP. Hà Nội Việt Nam</t>
  </si>
  <si>
    <t>0559268338</t>
  </si>
  <si>
    <t>5989</t>
  </si>
  <si>
    <t>WM+ HPG Hà Đới, Tiên Lãng</t>
  </si>
  <si>
    <t>Thôn Hà Đới, xã Tiên Thanh, Huyện Tiên Lãng, TP. Hải Phòng Việt Nam</t>
  </si>
  <si>
    <t>419 Bình Thành, P. Bình Hưng Hòa B, Q. Bình Tân TP. Hồ Chí Minh Việt Nam</t>
  </si>
  <si>
    <t>6085</t>
  </si>
  <si>
    <t>WM+ HPG Bấc Vang, Thuỷ Nguyên</t>
  </si>
  <si>
    <t>Thôn Bấc Vang, xã Dương Quan, huyện Thuỷ Nguyên, TP. Hải Phòng Việt Nam</t>
  </si>
  <si>
    <t>173 Liên khu 4-5, Phường Bình Hưng Hòa, Quận Bình Tân, TP. Hồ Chí Minh Việt Nam</t>
  </si>
  <si>
    <t>4963</t>
  </si>
  <si>
    <t>WM+ CMU 81 Hùng Vương</t>
  </si>
  <si>
    <t>81 đường Hùng Vương, khóm 4, Phường 5, Thành phố Cà Mau, T. Cà Mau Việt Nam</t>
  </si>
  <si>
    <t>122 - 124 Ni Sư Huỳnh Liên, P. 10, Q. Tân Bình TP. Hồ Chí Minh Việt Nam</t>
  </si>
  <si>
    <t>6718</t>
  </si>
  <si>
    <t>WM+ DNG 40 Trần Bình Trọng</t>
  </si>
  <si>
    <t>40 Trần Bình Trọng, P. Hải Châu I, Q. Hải Châu TP. Đà Nẵng Việt Nam</t>
  </si>
  <si>
    <t>6436</t>
  </si>
  <si>
    <t>WM+ NAN Đà Sơn, Đô Lương</t>
  </si>
  <si>
    <t>Xóm 4, Xã Đà Sơn, Huyện Đô Lương, T. Nghệ An Việt Nam</t>
  </si>
  <si>
    <t>1539</t>
  </si>
  <si>
    <t>WM VCC HNI Bà Triệu</t>
  </si>
  <si>
    <t>Tầng 1, TTTM Vincom Center, 191 Bà, Triệu, P. Lê Đại Hành, Quận Hai Bà Trưng, TP. Hà Nội Việt Nam</t>
  </si>
  <si>
    <t>Lê Thị Hiền</t>
  </si>
  <si>
    <t>2AO5</t>
  </si>
  <si>
    <t>WM+ PYN 79 Lê Thành Phương</t>
  </si>
  <si>
    <t>79 Lê Thành Phương, Thị Trấn Chí Thạnh, Huyện Tuy An T. Phú Yên Việt Nam</t>
  </si>
  <si>
    <t>5722</t>
  </si>
  <si>
    <t>WM+ HNI Thôn 6 Tam Hiệp, Phúc Thọ</t>
  </si>
  <si>
    <t>Thôn 6 xã Tam Hiệp, huyện Phúc Thọ Thành phố Hà Nội Việt Nam</t>
  </si>
  <si>
    <t>WM+ HNI Thôn 6 Tam Hiệp, Phúc</t>
  </si>
  <si>
    <t>0399531981</t>
  </si>
  <si>
    <t>4979</t>
  </si>
  <si>
    <t>WM+ NAN 45 Nguyễn Sinh Sắc</t>
  </si>
  <si>
    <t>45 Nguyễn Sinh Sắc, Phường Cửa Nam, Thành phố Vinh, T. Nghệ An Việt Nam</t>
  </si>
  <si>
    <t>0967199697</t>
  </si>
  <si>
    <t>6169</t>
  </si>
  <si>
    <t>WM+ NDH 57A TT Lâm, Ý Yên</t>
  </si>
  <si>
    <t>Khu A, đường 57A Thị Trấn Lâm, Huyện Ý Yên, T. Nam Định Việt Nam</t>
  </si>
  <si>
    <t>5282</t>
  </si>
  <si>
    <t>WM+ NAN 80 Lê Hồng Phong</t>
  </si>
  <si>
    <t>80 Lê Hồng Phong, Phường Hưng Bình, Thành phố Vinh, T. Nghệ An Việt Nam</t>
  </si>
  <si>
    <t>2A34</t>
  </si>
  <si>
    <t>WM+ THA Chợ Già, Hoằng Hóa</t>
  </si>
  <si>
    <t>Ki ốt số 10 + 11 Chợ Già mới, Xã Hoằng Kim, Huyện Hoằng Hóa T. Thanh Hóa Việt Nam</t>
  </si>
  <si>
    <t>0978038201</t>
  </si>
  <si>
    <t>5309</t>
  </si>
  <si>
    <t>WM+ QNH 125 Lý Thường Kiệt</t>
  </si>
  <si>
    <t>125 Lý Thường Kiệt, Phường Cửa Ông, Thành phố Cẩm Phả, T. Quảng Ninh Việt Nam</t>
  </si>
  <si>
    <t>6926</t>
  </si>
  <si>
    <t>WM+ BNH Khu phố Yên Lã, Từ Sơn</t>
  </si>
  <si>
    <t>Khu phố Yên Lã, Phường Tân Hồng, TP. Từ Sơn T. Bắc Ninh Việt Nam</t>
  </si>
  <si>
    <t>2AK8</t>
  </si>
  <si>
    <t>WM+ NTN K1 KĐT mới Đông Bắc</t>
  </si>
  <si>
    <t>Khu đô thị mới Đông Bắc (Khu K1), Phường Thanh Sơn, Thành phố Phan Rang – Tháp Chàm T. Ninh Thuận Việt Nam</t>
  </si>
  <si>
    <t>3351</t>
  </si>
  <si>
    <t>WM+ HDG 7C Nguyễn Du</t>
  </si>
  <si>
    <t>Số 7C đường Nguyễn Du, Phường Trần Hưng Đạo, Thành phố Hải Dương, T. Hải Dương Việt Nam</t>
  </si>
  <si>
    <t>0969059997</t>
  </si>
  <si>
    <t>4180</t>
  </si>
  <si>
    <t>WM+ HNI Phố Vác</t>
  </si>
  <si>
    <t>Phố Vác, xã Dân Hòa, Huyện Thanh Oai, TP. Hà Nội Việt Nam</t>
  </si>
  <si>
    <t>0989534092</t>
  </si>
  <si>
    <t>Đường 308, Xóm 11, Thôn Phú Mỹ, Xã Tự Lập, Huyện Mê Linh TP. Hà Nội Việt Nam</t>
  </si>
  <si>
    <t>1533</t>
  </si>
  <si>
    <t>WM HNI Trung Hòa</t>
  </si>
  <si>
    <t>TTTM Ocean Mall Trung Hòa - Đường, Hoàng Đạo Thúy, Quận Cầu Giấy, TP. Hà Nội Việt Nam</t>
  </si>
  <si>
    <t>Lê Thị Quế</t>
  </si>
  <si>
    <t>Số 72 Đường 2 Bãi Thụy, Xã Đồng Tháp, Huyện Đan Phượng TP. Hà Nội Việt Nam</t>
  </si>
  <si>
    <t>2ARB</t>
  </si>
  <si>
    <t>WM+ HNI CC1 Hado Parkside</t>
  </si>
  <si>
    <t>Tầng 1, Tòa nhà CC1, Chung cư Hado Parkside, Số 87 Khúc Thừa Dụ, Q. Cầu Giấy TP. Hà Nội Việt Nam</t>
  </si>
  <si>
    <t>2A23</t>
  </si>
  <si>
    <t>WM+ HTH Trung Hòa, Thạch Hà</t>
  </si>
  <si>
    <t>Thôn Trung Hòa, Xã Tân Lâm Hương, Huyện Thạch Hà T. Hà Tĩnh Việt Nam</t>
  </si>
  <si>
    <t>2ARY</t>
  </si>
  <si>
    <t>WM+ HNI 18 Ngõ 66 Dịch Vọng Hậu</t>
  </si>
  <si>
    <t>Số 18, Ngõ 66 Dịch Vọng Hậu, Tổ 27, Phường Dịch Vọng Hậu, Quận Cầu Giấy TP. Hà Nội Việt Nam</t>
  </si>
  <si>
    <t>WM+ HNI 18 Ngõ 66 Dịch Vọng Hậ</t>
  </si>
  <si>
    <t>36 -38 Công Chúa Ngọc Hân, P. 13 Q. 11, TP. Hồ Chí Minh Việt Nam</t>
  </si>
  <si>
    <t>4475</t>
  </si>
  <si>
    <t>WM+ DNG 220 Thanh Thủy</t>
  </si>
  <si>
    <t>220 Thanh Thủy, Phường Thanh Bình, Quận Hải Châu, TP. Đà Nẵng Việt Nam</t>
  </si>
  <si>
    <t>0905041755</t>
  </si>
  <si>
    <t>2ABS</t>
  </si>
  <si>
    <t>WM+ BDH 206 Trần Phú</t>
  </si>
  <si>
    <t>206 Trần Phú, P. Bình Định, TX. An Nhơn, T. Bình Định Việt Nam</t>
  </si>
  <si>
    <t>6321</t>
  </si>
  <si>
    <t>WM+ HNI 118 Hòa Sơn</t>
  </si>
  <si>
    <t>Số 118 Hòa Sơn, Thị Trấn Chúc Sơn, Huyện Chương Mỹ, TP. Hà Nội Việt Nam</t>
  </si>
  <si>
    <t>0365746543</t>
  </si>
  <si>
    <t>5984</t>
  </si>
  <si>
    <t>WM+ LAN 78 Nguyễn Cửu Vân</t>
  </si>
  <si>
    <t>78 Nguyễn Cửu Vân, Phường 4, Thành phố Tân An, T. Long An Việt Nam</t>
  </si>
  <si>
    <t>69 Ngô Xuân Quảng, Thị trấn Trâu Quỳ, Huyện Gia Lâm TP. Hà Nội Việt Nam</t>
  </si>
  <si>
    <t>2AW5</t>
  </si>
  <si>
    <t>WM+ BDH 79 Phan Trọng Tuệ</t>
  </si>
  <si>
    <t>79 Phan Trọng Tuệ, P. Hoài Hương, TX. Hoài Nhơn, T. Bình Định Việt Nam</t>
  </si>
  <si>
    <t>3089</t>
  </si>
  <si>
    <t>WM+ HNI 44 Lâm Tiên</t>
  </si>
  <si>
    <t>44 tổ 12 phố Lâm Tiên, thị trấn, Đông Anh, Huyện Đông Anh, TP. Hà Nội Việt Nam</t>
  </si>
  <si>
    <t>6708</t>
  </si>
  <si>
    <t>WM+ QNH 103 Hoàng Hoa Thám</t>
  </si>
  <si>
    <t>103 Hoàng Hoa Thám, Phường Mạo Khê, Thị xã Đông Triều, T. Quảng Ninh Việt Nam</t>
  </si>
  <si>
    <t>5502</t>
  </si>
  <si>
    <t>WM+ QNH 15 Lý Bôn</t>
  </si>
  <si>
    <t>15 Lý Bôn, Phường Cẩm Đông, Thành phố Cẩm Phả, T. Quảng Ninh Việt Nam</t>
  </si>
  <si>
    <t>55021</t>
  </si>
  <si>
    <t>2AME</t>
  </si>
  <si>
    <t>WM+ THA TDP 8, TT Quý Lộc</t>
  </si>
  <si>
    <t>TDP 8, Thị trấn Quý Lộc, Huyện Yên Định T. Thanh Hóa Việt Nam</t>
  </si>
  <si>
    <t>4071</t>
  </si>
  <si>
    <t>WM+ DNG 164 Kỳ Đồng</t>
  </si>
  <si>
    <t>164 Kỳ Đồng, tổ 27, Phường Thanh Khê Đông, Quận Thanh Khê, TP. Đà Nẵng Việt Nam</t>
  </si>
  <si>
    <t>0776321926</t>
  </si>
  <si>
    <t>5580</t>
  </si>
  <si>
    <t>WM+ HNI Dốc Đa Tốn</t>
  </si>
  <si>
    <t>Thôn Thuận Tốn, Xã Đa Tốn, Huyện Gia Lâm, Hà Nội Việt Nam</t>
  </si>
  <si>
    <t>0963626395</t>
  </si>
  <si>
    <t>3261</t>
  </si>
  <si>
    <t>WM+ HNI Đào Xuyên</t>
  </si>
  <si>
    <t>Thôn Đào Xuyên, xã Đa Tốn, Huyện Gia Lâm, TP. Hà Nội Việt Nam</t>
  </si>
  <si>
    <t>0362972308</t>
  </si>
  <si>
    <t>2AR5</t>
  </si>
  <si>
    <t>WM+ HNI R1.05 Ocean Park</t>
  </si>
  <si>
    <t>Căn 01S16, Tầng 1, Tòa R1.05, Khu đô thị Vinhomes Ocean Park Thị trấn Trâu Quỳ, Huyện Gia Lâm TP. Hà Nội Việt Nam</t>
  </si>
  <si>
    <t>Thôn La Đồng, Xã Hợp Tiến, Huyện Mỹ Đức TP. Hà Nội Việt Nam</t>
  </si>
  <si>
    <t>2ATO</t>
  </si>
  <si>
    <t>WM+ HTH Đông Thịnh, Hồng Lộc</t>
  </si>
  <si>
    <t>Thôn Đông Thịnh, Xã Hồng Lộc, Huyện Thạch Hà, Tỉnh Hà Tĩnh T. Hà Tĩnh Việt Nam</t>
  </si>
  <si>
    <t>WM+ HTH Xóm 5 Tây, Hồng Lộc</t>
  </si>
  <si>
    <t>5582</t>
  </si>
  <si>
    <t>WM+ HNI S2.06 Ocean Park</t>
  </si>
  <si>
    <t>1S5A, Tầng 1 Tòa nhà số P06, Dự án Vinhomes Ocean Park, Thị trấn Trâu Quỳ, Huyện Gia Lâm, Hà Nội Việt Nam</t>
  </si>
  <si>
    <t>5621</t>
  </si>
  <si>
    <t>WM+ HNI S2.10 Ocean Park</t>
  </si>
  <si>
    <t>1S17, Tầng 1 Tòa nhà số S2.10, Dự án Vinhomes Ocean Park, Xã Đa Tốn, Huyện Gia Lâm, Thành phố Hà Nội Việt Nam</t>
  </si>
  <si>
    <t>0384065080</t>
  </si>
  <si>
    <t>5749</t>
  </si>
  <si>
    <t>WM+ HNI Lô D1.1 Imperia Garden</t>
  </si>
  <si>
    <t>Sàn TM D1.1, Khối nhà B, Tổ hợp VP, nhà ở cao cấp kết hợp DVTM HBI, Số203 Nguyễn Huy Tưởng P.Thanh Xuân Trung, Q. Thanh Xuân, TP. Hà Nội Việt Nam</t>
  </si>
  <si>
    <t>3343</t>
  </si>
  <si>
    <t>WM+ PTO 3023 Đại Lộ Hùng Vương</t>
  </si>
  <si>
    <t>Số 3023 Đại Lộ Hùng Vương, Khu 1, Phường Vân Cơ, Thành phố Việt Trì, T. Phú Thọ Việt Nam</t>
  </si>
  <si>
    <t>0963255945</t>
  </si>
  <si>
    <t>6811</t>
  </si>
  <si>
    <t>WM+ DNG 193 Hà Huy Tập</t>
  </si>
  <si>
    <t>193 Hà Huy Tập, P. Hòa Khê, Q. Thanh Khê TP. Đà Nẵng Việt Nam</t>
  </si>
  <si>
    <t>4277</t>
  </si>
  <si>
    <t>WM+ HNI 67 đường 2 khu 2 Phú Minh</t>
  </si>
  <si>
    <t>Số 67 Đường 2, khu 2 xã Phú Minh, Huyện Sóc Sơn, TP. Hà Nội Việt Nam</t>
  </si>
  <si>
    <t>WM+ HNI 67 đường 2 khu 2 Phú M</t>
  </si>
  <si>
    <t>6498</t>
  </si>
  <si>
    <t>WM+ QTI 68 Nguyễn Huệ, Đông Hà</t>
  </si>
  <si>
    <t>68 Nguyễn Huệ, P. 1, TP. Đông Hà, T. Quảng Trị Việt Nam</t>
  </si>
  <si>
    <t>5198</t>
  </si>
  <si>
    <t>WM+ BDG 23/1 Khu phố Tân Thắng</t>
  </si>
  <si>
    <t>23/1 Khu phố Tân Thắng, Phường Tân Bình, Thành phố Dĩ An, T. Bình Dương Việt Nam</t>
  </si>
  <si>
    <t>0343553662</t>
  </si>
  <si>
    <t>3739</t>
  </si>
  <si>
    <t>WIN DNG 76B-76C Bà Huyện Thanh Quan</t>
  </si>
  <si>
    <t>76B-76C Đường Bà Huyện Thanh Quan, Phường Mỹ An, Quận Ngũ Hành Sơn, TP. Đà Nẵng Việt Nam</t>
  </si>
  <si>
    <t>WM+ DNG 76B-76C Bà Huyện Thanh</t>
  </si>
  <si>
    <t>6467</t>
  </si>
  <si>
    <t>WM+ QNH 93A Minh Khai</t>
  </si>
  <si>
    <t>Số 93A Phố Minh Khai, Thị trấn Đầm Hà, Huyện Đầm Hà, T. Quảng Ninh Việt Nam</t>
  </si>
  <si>
    <t>1603</t>
  </si>
  <si>
    <t>WM VC+ HTH Kỳ Anh</t>
  </si>
  <si>
    <t>TTTM Vincom+ Kỳ Anh, Tổ dân phố 1, Phường Sông Trí, Thị xã Kỳ Anh, T. Hà Tĩnh Việt Nam</t>
  </si>
  <si>
    <t>Thôn Đìa, Xã Nam Hồng, Huyện Đông Anh TP. Hà Nội Việt Nam</t>
  </si>
  <si>
    <t>3956</t>
  </si>
  <si>
    <t>WM+ DNG 119 Huỳnh Ngọc Huệ, Tổ 15</t>
  </si>
  <si>
    <t>119 Huỳnh Ngọc Huệ, tổ 15, Phường Hòa Khuê, Quận Thanh Khê, TP. Đà Nẵng Việt Nam</t>
  </si>
  <si>
    <t>WM+ DNG 119 Huỳnh Ngọc Huệ, Tổ</t>
  </si>
  <si>
    <t>0903554996</t>
  </si>
  <si>
    <t>6570</t>
  </si>
  <si>
    <t>WM+ HNI Động Phí, Ứng Hòa</t>
  </si>
  <si>
    <t>Thôn Động Phí, Xã Phương Tú, Huyện Ứng Hòa, TP. Hà Nội Việt Nam</t>
  </si>
  <si>
    <t>6490</t>
  </si>
  <si>
    <t>WM+ LDG 66 Nguyễn Đình Chiểu</t>
  </si>
  <si>
    <t>66 Nguyễn Đình Chiểu, P. 9, TP. Đà Lạt, T. Lâm Đồng T. Lâm Đồng Việt Nam</t>
  </si>
  <si>
    <t>5057</t>
  </si>
  <si>
    <t>WM+ LCI 737 Lê Thanh</t>
  </si>
  <si>
    <t>737 Lê Thanh, Phường Bắc Cường, Thành phố Lào Cai, T. Lào Cai Việt Nam</t>
  </si>
  <si>
    <t>120E Xóm Đất, Phường 8, Quận 11, TP. Hồ Chí Minh Việt Nam</t>
  </si>
  <si>
    <t>6110</t>
  </si>
  <si>
    <t>WM+ NAN CT1B Quang Trung</t>
  </si>
  <si>
    <t>Gian hàng TM1, tầng 1 CT1B, dự án cải tạo khu C, chung cư Quang Trung, P.Quang Trung, TP. Vinh, T. Nghệ An Việt Nam</t>
  </si>
  <si>
    <t>2AS1</t>
  </si>
  <si>
    <t>WM+ QNH 18-19-LK01, Khu 4 Cao Xanh</t>
  </si>
  <si>
    <t>Số 18-19-LK01, Dự án Khu nhà ở liền kề và Trụ sở văn phòng, Dịch vụ thương mại, Khu 4, Phường Cao Xanh, TP. Hạ Long T. Quảng Ninh Việt Nam</t>
  </si>
  <si>
    <t>WM+ QNH 18-19-LK01, Khu 4 Cao</t>
  </si>
  <si>
    <t>6564</t>
  </si>
  <si>
    <t>WM+ THA 432 Khu phố 3, TT Bến Sung</t>
  </si>
  <si>
    <t>Số 432 Khu phố 3, Thị trấn Bến Sung, Huyện Như Thanh, T. Thanh Hóa Việt Nam</t>
  </si>
  <si>
    <t>WM+ THA 432 Khu phố 3, TT Bến</t>
  </si>
  <si>
    <t>5421</t>
  </si>
  <si>
    <t>WM+ DNG 124 Nguyễn Đức Trung</t>
  </si>
  <si>
    <t>124 Nguyễn Đức Trung, Phường Thanh Khê Đông, Quận Thanh Khê, TP. Đà Nẵng Việt Nam</t>
  </si>
  <si>
    <t>3737</t>
  </si>
  <si>
    <t>WM+ DNG 92 Nguyễn Bảo</t>
  </si>
  <si>
    <t>Lô D5-30 Khu Dân Cư Nam Cầu Cẩm Lệ, Xã Hòa Châu, Huyện Hòa Vang, TP. Đà Nẵng Việt Nam</t>
  </si>
  <si>
    <t>3967</t>
  </si>
  <si>
    <t>WM+ QNH 112 Thanh Niên</t>
  </si>
  <si>
    <t>Số 112 Thanh Niên, Phường Cẩm Thành, Thành phố Cẩm Phả, T. Quảng Ninh Việt Nam</t>
  </si>
  <si>
    <t>02471086866</t>
  </si>
  <si>
    <t>73 Phạm Đăng Giảng, P. Bình Hưng Hòa B, Q. Bình Tân TP. Hồ Chí Minh Việt Nam</t>
  </si>
  <si>
    <t>6670</t>
  </si>
  <si>
    <t>WM+ HCM 172/16A - 18 An Phú Đông 09</t>
  </si>
  <si>
    <t>172/16A-18 An Phú Đông 09, P. An Phú Đông, Q. 12, TP. Hồ Chí Minh Việt Nam</t>
  </si>
  <si>
    <t>WM+ HCM 172/16A - 18 An Phú Đô</t>
  </si>
  <si>
    <t>WM+ HNI Thôn Đoài, Phú Minh</t>
  </si>
  <si>
    <t>Thôn Đoài, Xã Phú Minh, Huyện Sóc Sơn TP. Hà Nội Việt Nam</t>
  </si>
  <si>
    <t>28 Đường Số 27, P. 6, Q. Gò Vấp TP. Hồ Chí Minh Việt Nam</t>
  </si>
  <si>
    <t>Số nhà 108 Đường 16, Thôn Xuân Dương, Xã Kim Lũ, Huyện Sóc Sơn TP. Hà Nội Việt Nam</t>
  </si>
  <si>
    <t>6555</t>
  </si>
  <si>
    <t>WM+ QNM 65 Đỗ Đăng Tuyển, Đại Lộc</t>
  </si>
  <si>
    <t>65 Đỗ Đăng Tuyển, Khu Nghĩa Hiệp, Tt. Ái Nghĩa, H. Đại Lộc, T. Quảng Nam Việt Nam</t>
  </si>
  <si>
    <t>WM+ QNM 65 Đỗ Đăng Tuyển, Đại</t>
  </si>
  <si>
    <t>Thôn Tân Hội, Xã Tân Tiến, Huyện Chương Mỹ TP. Hà Nội Việt Nam</t>
  </si>
  <si>
    <t>2AL6</t>
  </si>
  <si>
    <t>WM+ NAN 640 Trần Hưng Đạo</t>
  </si>
  <si>
    <t>Số 640 Đường Trần Hưng Đạo, Thôn Liên Hải, Xã Quỳnh Liên, TX. Hoàng Mai T. Nghệ An Việt Nam</t>
  </si>
  <si>
    <t>5179</t>
  </si>
  <si>
    <t>WM+ TTH 102 Điện Biên Phủ</t>
  </si>
  <si>
    <t>102 Điện Biên Phủ, Trường An, Thành phố Huế, T. Thừa Thiên - Huế Việt Nam</t>
  </si>
  <si>
    <t>2A90</t>
  </si>
  <si>
    <t>WM+ QNH 12-13 Lô A6 KDC đô thị, Cao</t>
  </si>
  <si>
    <t>Ô số 12-13 Lô A6, Dự án Khu dân cư đô thị, P. Cao Thắng, TP. Hạ Long T. Quảng Ninh Việt Nam</t>
  </si>
  <si>
    <t>WM+ QNH 12-13 Lô A6 KDC đô thị</t>
  </si>
  <si>
    <t>Thôn Đông Tiến, Xã Tân Tiến, Huyện Chương Mỹ TP. Hà Nội Việt Nam</t>
  </si>
  <si>
    <t>4101</t>
  </si>
  <si>
    <t>WM+ HNI 5 ngõ 464 Âu Cơ</t>
  </si>
  <si>
    <t>Số 5 ngõ 464 Âu Cơ, P. Phú Thượng, Quận Tây Hồ, TP. Hà Nội Việt Nam</t>
  </si>
  <si>
    <t>0982613826</t>
  </si>
  <si>
    <t>Xóm 3, Thôn Hội Xá, Xã Hương Sơn, Huyện Mỹ Đức TP. Hà Nội Việt Nam</t>
  </si>
  <si>
    <t>82 Trần Mai Ninh, P. 12, Q. Tân Bình TP. HCM Việt Nam</t>
  </si>
  <si>
    <t>2AKM</t>
  </si>
  <si>
    <t>WM+ QNI Thửa 1465, TBĐ 3</t>
  </si>
  <si>
    <t>Thửa 1456, TBĐ 3, QL1A, Thôn Năng Tây 2, T. Quảng Ngãi Việt Nam</t>
  </si>
  <si>
    <t>3691</t>
  </si>
  <si>
    <t>WIN HNI Lô BT3- Ô 24 KDT Pháp Vân</t>
  </si>
  <si>
    <t>Lô BT3- ô số 24, KDT mới Pháp vân – Tứ Hiệp, Phường Hoàng Liệt, Quận Hoàng Mai, TP. Hà Nội Việt Nam</t>
  </si>
  <si>
    <t>WIN HNI Lô BT3- Ô 24 KDT Pháp</t>
  </si>
  <si>
    <t>0972596998</t>
  </si>
  <si>
    <t>776 - 778 Thống Nhất, P. 15, Q. Gò Vấp TP. Hồ Chí Minh Việt Nam</t>
  </si>
  <si>
    <t>5933</t>
  </si>
  <si>
    <t>WM+ QNH Phố II</t>
  </si>
  <si>
    <t>Phố II, Phường Mạo Khê, TX Đông Triều, T. Quảng Ninh Việt Nam</t>
  </si>
  <si>
    <t>2AK1</t>
  </si>
  <si>
    <t>WIN HNI SH01 - HH2, 360 Giải Phóng</t>
  </si>
  <si>
    <t>Căn TMDV SH01, Tòa HH2 (P2), Số 360 Đường Giải Phóng, Phường Phương Liệt, Quận Thanh Xuân TP. Hà Nội Việt Nam</t>
  </si>
  <si>
    <t>WM+ HNI SH01 - HH2, 360 Giải P</t>
  </si>
  <si>
    <t>0.01 Tần Trệt Tháp 2, Sun Avenue, 28 Mai Chí Thọ Phường An Phú, Quận 2, TP. Hồ Chí Minh Việt Nam</t>
  </si>
  <si>
    <t>6780</t>
  </si>
  <si>
    <t>WM+ HTH 385 Lê Đại Hành</t>
  </si>
  <si>
    <t>Số nhà 385 Lê Đại Hành, Phường Hưng Trí, Thị xã Kỳ Anh T. Hà Tĩnh Việt Nam</t>
  </si>
  <si>
    <t>2AX3</t>
  </si>
  <si>
    <t>WM+ BGG Mai Thượng, Việt Yên</t>
  </si>
  <si>
    <t>Thôn Mai Thượng, Xã Hương Mai, Thị Xã Việt Yên T. Bắc Giang Việt Nam</t>
  </si>
  <si>
    <t>3269</t>
  </si>
  <si>
    <t>WIN DNG 904 Tôn Đức Thắng</t>
  </si>
  <si>
    <t>904 Tôn Đức Thắng, tổ 47, Phường Hòa Khánh Bắc, Quận Liên Chiểu, TP. Đà Nẵng Việt Nam</t>
  </si>
  <si>
    <t>WM+ DNG 904 Tôn Đức Thắng</t>
  </si>
  <si>
    <t>024 71066866-32691</t>
  </si>
  <si>
    <t>Tổ hợp chung cư H098&amp;T106 tại 241/42, Nguyễn Văn Luông, phườn 11, Quận 6, TP. Hồ Chí Minh Việt Nam</t>
  </si>
  <si>
    <t>4557</t>
  </si>
  <si>
    <t>WM+ TGG 203 Lý Thường Kiệt</t>
  </si>
  <si>
    <t>203 Lý Thường Kiệt, Phường 5, Thành Phố Mỹ Tho, T. Tiền Giang Việt Nam</t>
  </si>
  <si>
    <t>2AL0</t>
  </si>
  <si>
    <t>WM+ HYN Phương Thông, Phương Chiểu</t>
  </si>
  <si>
    <t>Thôn Phương Thông, Xã Phương Chiểu, Thành phố Hưng Yên T. Hưng Yên Việt Nam</t>
  </si>
  <si>
    <t>WM+ HYN Phương Thông, Phương C</t>
  </si>
  <si>
    <t>5692</t>
  </si>
  <si>
    <t>WM+ NAN Xóm 9 Diễn Thành, Diễn Châu</t>
  </si>
  <si>
    <t>Xóm 9, Xã Diễn Thành, Huyện Diễn Châu, T. Nghệ An Việt Nam</t>
  </si>
  <si>
    <t>WM+ NAN Xóm 9 Diễn Thành, Diễn</t>
  </si>
  <si>
    <t>4439</t>
  </si>
  <si>
    <t>WM+ DNG 376-378 Kinh Dương Vương</t>
  </si>
  <si>
    <t>376-378 Kinh Dương Vương, Lô 27-28-F1.11, khu TĐC Hòa Minh 3, P. Hòa Minh, Quận Liên Chiểu, TP. Đà Nẵng Việt Nam</t>
  </si>
  <si>
    <t>WM+ DNG 376-378 Kinh Dương Vươ</t>
  </si>
  <si>
    <t>Thôn Phương Hạnh, Xã Tân Tiến, Huyện Chương Mỹ TP. Hà Nội Việt Nam</t>
  </si>
  <si>
    <t>6448</t>
  </si>
  <si>
    <t>WM+ HTH TDP Phú Xuân, Lộc Hà</t>
  </si>
  <si>
    <t>Tổ dân phố Phú Xuân, Thị trấn Lộc Hà, Huyện Lộc Hà, T. Hà Tĩnh Việt Nam</t>
  </si>
  <si>
    <t>Thôn 8, Xã Liên Hiệp, Huyện Phúc Thọ TP. Hà Nội Việt Nam</t>
  </si>
  <si>
    <t>4930</t>
  </si>
  <si>
    <t>WM+ QNH 1060-1062 Trần Phú</t>
  </si>
  <si>
    <t>Số 1060-1062 Đường Trần Phú, Phường Cẩm Thạch, Thành phố Cẩm Phả, T. Quảng Ninh Việt Nam</t>
  </si>
  <si>
    <t>6367</t>
  </si>
  <si>
    <t>WM+ THA 123-125 Phố Kiểu</t>
  </si>
  <si>
    <t>Số 123-125 Phố Kiểu, X. Yên Trường, H. Yên Định, T. Thanh Hóa Việt Nam</t>
  </si>
  <si>
    <t>0399349640</t>
  </si>
  <si>
    <t>5587</t>
  </si>
  <si>
    <t>WM+ BNH 46 Thanh Bình</t>
  </si>
  <si>
    <t>46 phố Thanh Bình, phường Đồng Kỵ, thị xã Từ Sơn, Bắc Ninh Việt Nam</t>
  </si>
  <si>
    <t>6667</t>
  </si>
  <si>
    <t>WM+ HTH TDP 9, TT Nghèn</t>
  </si>
  <si>
    <t>Tổ dân phố 9, Thị trấn Nghèn, Huyện Can Lộc, T. Hà Tĩnh Việt Nam</t>
  </si>
  <si>
    <t>Chợ Bái, Thôn Bái Đô, Xã Tri Thủy, Huyện Phú Xuyên TP. Hà Nội Việt Nam</t>
  </si>
  <si>
    <t>6183</t>
  </si>
  <si>
    <t>WM+ QNI 658 Nguyễn Văn Linh</t>
  </si>
  <si>
    <t>658 Nguyễn Văn Linh, Phường Trương Quang Trọng, TP. Quảng Ngãi, T. Quảng Ngãi Việt Nam</t>
  </si>
  <si>
    <t>Thôn Phú Hữu 2, Xã Phú Nghĩa, Huyện Chương Mỹ TP. Hà Nội Việt Nam</t>
  </si>
  <si>
    <t>1589</t>
  </si>
  <si>
    <t>WM VCC HNI Phạm Ngọc Thạch</t>
  </si>
  <si>
    <t>B1, TTTM Vincom Phạm Ngọc Thạch, Phạm Ngọc Thạch, Phường Trung Tự, TP. Hà Nội Việt Nam</t>
  </si>
  <si>
    <t>Trần Thị Thủy</t>
  </si>
  <si>
    <t>0344132553</t>
  </si>
  <si>
    <t>4992</t>
  </si>
  <si>
    <t>WM+ YBI 1132 Đinh Tiên Hoàng</t>
  </si>
  <si>
    <t>Số 1132 Đinh Tiên Hoàng, Thị trấn Yên Bình, Huyện Yên Bình, T. Yên Bái Việt Nam</t>
  </si>
  <si>
    <t>0338417922</t>
  </si>
  <si>
    <t>2ASP</t>
  </si>
  <si>
    <t>WM+ QBH Thôn 3, Phúc Trạch</t>
  </si>
  <si>
    <t>Thôn 3, Xã Phúc Trạch, Huyện Bố Trạch T. Quảng Bình Việt Nam</t>
  </si>
  <si>
    <t>437 Nguyễn Văn Tăng, P. Long Thạnh Mỹ, TP. Thủ Đức TP. Hồ Chí Minh Việt Nam</t>
  </si>
  <si>
    <t>1628</t>
  </si>
  <si>
    <t>WM VCP HPG Imperia Hải Phòng</t>
  </si>
  <si>
    <t>Tầng 2, TTTM Vincom Imperia Hải Phòng, P. Thượng Lý, Q. Hồng Bàng, TP. Hải Phòng Việt Nam</t>
  </si>
  <si>
    <t>1682</t>
  </si>
  <si>
    <t>WM BDH Quy Nhơn</t>
  </si>
  <si>
    <t>52 Tăng Bạt Hổ, Phường Lê Lợi, Thành Phố Quy Nhơn, T. Bình Định Việt Nam</t>
  </si>
  <si>
    <t>Tô Thị Thu Thủy</t>
  </si>
  <si>
    <t>0869938824</t>
  </si>
  <si>
    <t>4535</t>
  </si>
  <si>
    <t>WM+ HNI 120 Phố Mã</t>
  </si>
  <si>
    <t>120 Phố Mã, Phù Linh, Sóc Sơn, TP. Hà Nội Việt Nam</t>
  </si>
  <si>
    <t>6117</t>
  </si>
  <si>
    <t>WM+ PTO 167-169 Nguyễn Trãi</t>
  </si>
  <si>
    <t>167-169 Nguyễn Trãi, P. Minh Phương, TP. Việt Trì, T. Phú Thọ Việt Nam</t>
  </si>
  <si>
    <t>Thôn Vĩnh Ninh, Xã Vĩnh Quỳnh, Huyện Thanh Trì TP. Hà Nội Việt Nam</t>
  </si>
  <si>
    <t>H1-06-01 thuộc khu nhà CITIBELLA 1, tại dự án Khu Dân cư Cát Lái, Phường Cát Lái, Quận 2, TP. Hồ Chí Minh Việt Nam</t>
  </si>
  <si>
    <t>4626</t>
  </si>
  <si>
    <t>WM+ HYN 2111 Chung cư PH</t>
  </si>
  <si>
    <t>2111 tầng 1 Dự án nhà ở thu nhập thấp, đường Lê Thanh Nghị, Phường Hiến Nam, Thành phố Hưng Yên, T. Hưng Yên Việt Nam</t>
  </si>
  <si>
    <t>0392268633</t>
  </si>
  <si>
    <t>6167</t>
  </si>
  <si>
    <t>WM+ THA Chợ Đông Vệ</t>
  </si>
  <si>
    <t>LK21-22 NƠ 01 Khu Đô Thị Nam Thành Phố, Đường Âu Cơ, Phường Đông Vệ, TP Thanh Hoá, T. Thanh Hóa Việt Nam</t>
  </si>
  <si>
    <t>2AAZ</t>
  </si>
  <si>
    <t>WM+ TBH Xuân Bàng, Thụy Xuân</t>
  </si>
  <si>
    <t>X. Thụy Xuân, H. Thái Thụy T. Thái Bình Việt Nam</t>
  </si>
  <si>
    <t>74 Nguyễn Thị Tú, P. Bình Hưng Hòa B, Q. Bình Tân TP. Hồ Chí Minh Việt Nam</t>
  </si>
  <si>
    <t>2ADK</t>
  </si>
  <si>
    <t>WM+ BNH Trần Xá, Yên Trung</t>
  </si>
  <si>
    <t>Thôn Trần Xá, Xã Yên Trung T. Bắc Ninh Việt Nam</t>
  </si>
  <si>
    <t>249 đường Cách Mạng Tháng Tám, KP 1, Phường Hòa Bình, Thành phố Biên Hòa, T. Đồng Nai Việt Nam</t>
  </si>
  <si>
    <t>249 Hà Huy Giáp, Phường Quyết Thắng, Thành phố Biên Hòa, T. Đồng Nai Việt Nam</t>
  </si>
  <si>
    <t>5969</t>
  </si>
  <si>
    <t>WM+ HDG Ngã ba Lai Khê, Kim Thành</t>
  </si>
  <si>
    <t>Ngã ba Lai Khê, xã Cộng Hòa, huyện Kim Thành, T. Hải Dương Việt Nam</t>
  </si>
  <si>
    <t>WM+ HDG Ngã ba Lai Khê, Kim Th</t>
  </si>
  <si>
    <t>2AW4</t>
  </si>
  <si>
    <t>WM+ HNI Phú Châu, Ba Vì</t>
  </si>
  <si>
    <t>Thôn Phú Xuyên 1, Xã Phú Châu, Huyện Ba Vì, TP. Hà Nội Việt Nam</t>
  </si>
  <si>
    <t>WM+ HNI Phú Xuyên 1, Ba Vì</t>
  </si>
  <si>
    <t>5581</t>
  </si>
  <si>
    <t>WM+ HNI Đức Hòa, Sóc Sơn</t>
  </si>
  <si>
    <t>Xóm Mới, thôn Đức Hậu, xã Đức Hòa, huyện Sóc Sơn, Hà Nội Việt Nam</t>
  </si>
  <si>
    <t>4523</t>
  </si>
  <si>
    <t>WM+ VPC 38 Bà Triệu</t>
  </si>
  <si>
    <t>38 Bà Triệu, Liên Bảo, thành phố Vĩnh Yên, T. Vĩnh Phúc Việt Nam</t>
  </si>
  <si>
    <t>155 Trương Định, khu phố 2, Phường Tân Mai, Thành phố Biên Hòa, T. Đồng Nai Việt Nam</t>
  </si>
  <si>
    <t>Số 24B-24 Tôn Đản, Phường 13, Quận 4, TP. Hồ Chí Minh Việt Nam</t>
  </si>
  <si>
    <t>6, Nguyễn Bảo Đức, KP6, P.Tam Hiệp, Thành phố Biên Hòa, T. Đồng Nai Việt Nam</t>
  </si>
  <si>
    <t>Xóm 5, Thôn Hoành, Xã Đồng Tâm, Huyện Mỹ Đức TP. Hà Nội Việt Nam</t>
  </si>
  <si>
    <t>77/2 Đồng Khởi, khu phố 3, Phường Tam Hòa, Thành phố Biên Hòa, T. Đồng Nai Việt Nam</t>
  </si>
  <si>
    <t>220/110 Nguyễn Văn Khối, P. 9, Q. Gò Vấp TP. Hồ Chí Minh Việt Nam</t>
  </si>
  <si>
    <t>2AAI</t>
  </si>
  <si>
    <t>WM+ HNI 144, TDP Tân Xuân, Xuân Mai</t>
  </si>
  <si>
    <t>144, Tổ tự quản 3, TDP Tân Xuân, TT. Xuân Mai, H. Chương Mỹ TP. Hà Nội Việt Nam</t>
  </si>
  <si>
    <t>WM+ HNI 144, TDP Tân Xuân, Xuâ</t>
  </si>
  <si>
    <t>Số 39 Tổ 8 Đa Sỹ, Phường Kiến Hưng, Quận Hà Đông TP. Hà Nội Việt Nam</t>
  </si>
  <si>
    <t>2ARP</t>
  </si>
  <si>
    <t>WM+ HNI 176 -178 Vân Hòa</t>
  </si>
  <si>
    <t>Số 176 -178, Thôn Vân Hòa, Xã Vân Tảo, Huyện Thường Tín TP. Hà Nội Việt Nam</t>
  </si>
  <si>
    <t>89 Tổ 9, KP1, P.Tân Hiệp, Thành phố Biên Hòa, T. Đồng Nai Việt Nam</t>
  </si>
  <si>
    <t>Thôn Vĩnh Ninh, Xã Tri Thủy, Huyện Phú Xuyên TP. Hà Nội Việt Nam</t>
  </si>
  <si>
    <t>2AQ9</t>
  </si>
  <si>
    <t>WM+ QNM 1140 Hùng Vương</t>
  </si>
  <si>
    <t>1140 Hùng Vương, Xã Duy Sơn, Huyện Duy Xuyên T. Quảng Nam Việt Nam</t>
  </si>
  <si>
    <t>Thôn Xuân Lai, Xã Xuân Thu, Huyện Sóc Sơn TP. Hà Nội Việt Nam</t>
  </si>
  <si>
    <t>3598</t>
  </si>
  <si>
    <t>WM+ THA Tecco Tower</t>
  </si>
  <si>
    <t>Tầng 1, tòa 3,  Tecco Towers tại Lô CC2, KTĐC đường vành đai Đông Tây, P.Đông Vệ, Tp. Thanh Hóa, T. Thanh Hóa Việt Nam</t>
  </si>
  <si>
    <t>0967166691</t>
  </si>
  <si>
    <t>Số nhà 272 Phố Lê Lợi, Phường Lê Lợi, Thị xã Sơn Tây, Thành phố Hà Nội Việt Nam</t>
  </si>
  <si>
    <t>6892</t>
  </si>
  <si>
    <t>WM+ HNI Hạ Sở, Mỹ Đức</t>
  </si>
  <si>
    <t>Thôn Hạ Sở, Xã Hồng Sơn, Huyện Mỹ Đức TP. Hà Nội Việt Nam</t>
  </si>
  <si>
    <t>Thôn Trung Hà, Xã Thái Hòa, Huyện Ba Vì TP. Hà Nội Việt Nam</t>
  </si>
  <si>
    <t>Số 100, Thôn My Hạ, Xã Thanh Mai, Huyện Thanh Oai TP. Hà Nội Việt Nam</t>
  </si>
  <si>
    <t>16 - TT11 Khu đô thị Văn Phú, Phường Phú La, Quận Hà Đ TP. Hà Nội Việt Nam</t>
  </si>
  <si>
    <t>5224</t>
  </si>
  <si>
    <t>WM+ HNI T1 Tòa Trung Yên Smile</t>
  </si>
  <si>
    <t>Tầng 1, Tòa Trung Yên Smile, Khu A, Lô 19.NO và 20.BT KĐTM, Bắc Đại Kim, Số 1 Nguyễn Cảnh Dị, Phường Định Công, Quận Hoàng Mai, TP. Hà Nội Việt Nam</t>
  </si>
  <si>
    <t>24241</t>
  </si>
  <si>
    <t>2AYI</t>
  </si>
  <si>
    <t>WM+ BDH Thôn Tân Phụng 2, Phù Mỹ</t>
  </si>
  <si>
    <t>Thửa đất số 152, TBĐ số 19, Thôn Tân Phụng 2, X. Mỹ Thọ, H. Phù Mỹ T. Bình Định Việt Nam</t>
  </si>
  <si>
    <t>WM+ BDH Thôn Tân Phụng 2, Phù</t>
  </si>
  <si>
    <t>2AUU</t>
  </si>
  <si>
    <t>WM+ BGG Phố Bằng, An Hà</t>
  </si>
  <si>
    <t>Phố Bằng, Xã An Hà, Huyện Lạng Giang T. Bắc Giang Việt Nam</t>
  </si>
  <si>
    <t>Số 25, Tỉnh lộ 505, Thôn Ngọc Chẩm, Xã Thăng Long, H. Nông Cống T. Thanh Hóa Việt Nam</t>
  </si>
  <si>
    <t>6312</t>
  </si>
  <si>
    <t>WM+ HNI Thiết Bình, Đông Anh</t>
  </si>
  <si>
    <t>Thôn Thiết Bình, Xã Vân Hà, H. Đông Anh TP. Hà Nội Việt Nam</t>
  </si>
  <si>
    <t>Ngõ 12, Đội 1, Xã Tả Thanh Oai, Huyện Thanh Trì TP. Hà Nội Việt Nam</t>
  </si>
  <si>
    <t>5677</t>
  </si>
  <si>
    <t>WM+ HNI Ki ốt 05-06 OCT5 Resco Cổ N</t>
  </si>
  <si>
    <t>Ki ốt 05-06, Ô đất OCT5, Khu đô thị mới Cổ Nhuế - Xuân Đỉnh, phường Cổ Nhuế 2, quận Bắc Từ Liêm, TP. Hà Nội Việt Nam</t>
  </si>
  <si>
    <t>WM+ HNI Ki ốt 05-06 OCT5 Resco</t>
  </si>
  <si>
    <t>4751</t>
  </si>
  <si>
    <t>WM+ AGG Thửa 75 và 74, TBĐ 017</t>
  </si>
  <si>
    <t>Thửa 75 và 74, tờ bản đồ số 017 tại, Phường Mỹ Xuyên, Thành phố Long Xuyên, T. An Giang Việt Nam</t>
  </si>
  <si>
    <t>02871081368</t>
  </si>
  <si>
    <t>Thôn 3, Xã Thạch Đà, Huyện Mê Linh TP. Hà Nội Việt Nam</t>
  </si>
  <si>
    <t>4571</t>
  </si>
  <si>
    <t>WM+ NAN 15A An Dương Vương</t>
  </si>
  <si>
    <t>15A An Dương Vương, Phường Trường Thi, Thành phố Vinh, T. Nghệ An Việt Nam</t>
  </si>
  <si>
    <t>Thôn 01, Xã Cát Quế, Huyện Hoài Đức TP. Hà Nội Việt Nam</t>
  </si>
  <si>
    <t>5301</t>
  </si>
  <si>
    <t>WM+ HCM 1033 Nguyễn Xiển</t>
  </si>
  <si>
    <t>1033 Nguyễn Xiển, Phường Long Bình, Quận 9, TP. Hồ Chí Minh Việt Nam</t>
  </si>
  <si>
    <t>Số 1, Ngách 22/163, Đường Khuyến Lương, Phường Trần Phú, TP. Hà Nội Việt Nam</t>
  </si>
  <si>
    <t>149 Đội Cung, Phường 9, Quận 11, TP. Hồ Chí Minh Việt Nam</t>
  </si>
  <si>
    <t>5472</t>
  </si>
  <si>
    <t>WM+ HNI 87 ngõ 322 Mỹ Đình</t>
  </si>
  <si>
    <t>Số 87 Ngõ 322 Mỹ Đình, Phường Mỹ Đình 1, Quận Nam Từ Liêm, TP. Hà Nội Việt Nam</t>
  </si>
  <si>
    <t>0963027701</t>
  </si>
  <si>
    <t>Số 254 Phố Đại Từ, Phường Đại Kim, Quận Hoàng Mai TP. Hà Nội Việt Nam</t>
  </si>
  <si>
    <t>5714</t>
  </si>
  <si>
    <t>WM+ HNI 25 Ngõ 173/24 Hoàng Hoa Thá</t>
  </si>
  <si>
    <t>Số 25 ngách 173/24 đường Hoàng Hoa Thám, phường Ngọc Hà, Quận Ba Đình, TP. Hà Nội Việt Nam</t>
  </si>
  <si>
    <t>WM+ HNI 25 Ngõ 173/24 Hoàng Ho</t>
  </si>
  <si>
    <t>Số 237 Định Công, P. Định Công, Q. Hoàng Mai TP. Hà Nội Việt Nam</t>
  </si>
  <si>
    <t>3500</t>
  </si>
  <si>
    <t>WM+ HNI 101 Học viện Quốc Phòng</t>
  </si>
  <si>
    <t>Ô số 101, tầng 1, tòa tháp Tây chung cư thuộc dự án Khu nhà, ở cán bộ Học viện Quốc Phòng, ô đất O17 HH2, Phường Xuân La, Q. Tây Hồ, TP. Hà Nội Việt Nam</t>
  </si>
  <si>
    <t>WM+ HNI 101 Học viện Quốc Phòn</t>
  </si>
  <si>
    <t>0858288688</t>
  </si>
  <si>
    <t>6112</t>
  </si>
  <si>
    <t>WM+ NAN 78 Lê Nin</t>
  </si>
  <si>
    <t>Số 78 Đường Lê Nin, Khối Tân Hòa, Phường Hà Huy Tập, Thành phố Vinh, T. Nghệ An Việt Nam</t>
  </si>
  <si>
    <t>2048</t>
  </si>
  <si>
    <t>WM+ DNG 134 Ba Tháng Hai</t>
  </si>
  <si>
    <t>134, Ba Tháng Hai, P. Thuận Phước, Quận Hải Châu, TP. Đà Nẵng Việt Nam</t>
  </si>
  <si>
    <t>0773235508</t>
  </si>
  <si>
    <t>343 Đường Xã Thanh Cao, Thôn Thanh Thần, Xã Thanh Cao, H. Thanh Oai TP. Hà Nội Việt Nam</t>
  </si>
  <si>
    <t>2AKT</t>
  </si>
  <si>
    <t>WM+ HNI 20 Phú Đa</t>
  </si>
  <si>
    <t>Số 20 Thôn Phú Đa, Xã Đức Thượng, Huyện Hoài Đức TP. Hà Nội Việt Nam</t>
  </si>
  <si>
    <t>4968</t>
  </si>
  <si>
    <t>WM+ HNI QL3 Phố Lộc Hà</t>
  </si>
  <si>
    <t>QL3 Phố Lộc Hà, Xã Mai Lâm, Huyện Đông Anh, TP. Hà Nội Việt Nam</t>
  </si>
  <si>
    <t>T1.04 tầng trệt Khối 04 (LA3) 383-385 Nguyễn Duy Trinh, Phường Bình Trưng Tây, Quận 2, TP. Hồ Chí Minh Việt Nam</t>
  </si>
  <si>
    <t>Số 108-110 Đường Làng Hương, Thôn 2, Xã Hương Ngải, Huyện Thạch Thất TP. Hà Nội Việt Nam</t>
  </si>
  <si>
    <t>Kiot C2.15, Sảnh B, Tòa nhà C2 thuộc Dự án Khu nhà ở xã hội Ecohome 2, Q. Bắc Từ Liêm TP. Hà Nội Việt Nam</t>
  </si>
  <si>
    <t>3599</t>
  </si>
  <si>
    <t>WM+ HNI Số 6 Phố Viên</t>
  </si>
  <si>
    <t>Số 6 Phố Viên, Phường Cổ Nhuế 2, Quận Bắc Từ Liêm, TP. Hà Nội Việt Nam</t>
  </si>
  <si>
    <t>0977045957</t>
  </si>
  <si>
    <t>3761</t>
  </si>
  <si>
    <t>WM+ HNI 75 Yên Xá, Thanh Trì</t>
  </si>
  <si>
    <t>Số 75 đường Yên Xá, thôn Yên Xá, xã Tân Triều, Huyện Thanh Trì, TP. Hà Nội Việt Nam</t>
  </si>
  <si>
    <t>0964998467</t>
  </si>
  <si>
    <t>3305</t>
  </si>
  <si>
    <t>WIN HCM Vinhomes Central Park P7</t>
  </si>
  <si>
    <t>P7-SH-01, tòa nhà P7, dư án Vinhomes Central Park 722, đường Điện Biên Phủ, Phường 22, Quận Bình Thạnh, TP. Hồ Chí Minh Việt Nam</t>
  </si>
  <si>
    <t>WM+ HCM Vinhomes Central Park</t>
  </si>
  <si>
    <t>20 Nguyễn Huy Tự, P. Đa Kao, Q. 1, TP. Hồ Chí Minh Việt Nam</t>
  </si>
  <si>
    <t>4413</t>
  </si>
  <si>
    <t>WM+ DNG 429-431 Hà Huy Tập</t>
  </si>
  <si>
    <t>429-431 Hà Huy Tập, Phường An Khê, Quận Thanh Khê, TP. Đà Nẵng Việt Nam</t>
  </si>
  <si>
    <t>36 Đường số 4D, P. Linh Xuân, TP. Thủ Đức (Q. Thủ Đức cũ) TP. Hồ Chí Minh Việt Nam</t>
  </si>
  <si>
    <t>6377</t>
  </si>
  <si>
    <t>WM+ TNN 610 Thống Nhất</t>
  </si>
  <si>
    <t>Số 610 Đường Thống Nhất, Phường Tân Thịnh, Thành phố Thái Ng T. Thái Nguyên Việt Nam</t>
  </si>
  <si>
    <t>5001</t>
  </si>
  <si>
    <t>WM+ LCI Số 489 Ngô Quyền</t>
  </si>
  <si>
    <t>Số 489 Ngô Quyền, Phường Kim Tân, Thành phố Lào Cai, T. Lào Cai Việt Nam</t>
  </si>
  <si>
    <t>4501</t>
  </si>
  <si>
    <t>WM+ CTO13-15 Xuân Thủy</t>
  </si>
  <si>
    <t>13-15 Xuân Thủy, KDC Cái Sơn- Hàng Bàng, Phường An Bình, Quận Ninh Kiều, TP. Cần Thơ Việt Nam</t>
  </si>
  <si>
    <t>0774022496</t>
  </si>
  <si>
    <t>4623</t>
  </si>
  <si>
    <t>WM+ LAN 69 Hùng Vương</t>
  </si>
  <si>
    <t>69 Hùng Vương, P. 2, Tp Tân An, T. Long An Việt Nam</t>
  </si>
  <si>
    <t>462301</t>
  </si>
  <si>
    <t>5210</t>
  </si>
  <si>
    <t>WM+ QNH Tổ 52 khu 5 P Cửa Ông</t>
  </si>
  <si>
    <t>Tổ 52 khu 5, Phường Cửa Ông, Thành phố Cẩm Phả, T. Quảng Ninh Việt Nam</t>
  </si>
  <si>
    <t>Tòa S1.06 Khu A– DA Khu Phước Thiện, 512 Nguyễn Xiển, KP. Long Hòa, P. Long Thạnh Mỹ, TP. Thủ Đức TP. Hồ Chí Minh Việt Nam</t>
  </si>
  <si>
    <t>5786</t>
  </si>
  <si>
    <t>WM+ HCM 1016/28- Khu Sky Garden 2-R</t>
  </si>
  <si>
    <t>1016/28 (Khu Sky Garden 2-R1-2), Khu phố 3, P. Tân Phong, Q.7 TP. Hồ Chí Minh Việt Nam</t>
  </si>
  <si>
    <t>WM+ HCM 1016/28- Khu Sky Garde</t>
  </si>
  <si>
    <t>Tầng 1, Tòa nhà CT8B, Khu đô thị Đại Thanh, Xã Tả Thanh Oai, TP. Hà Nội Việt Nam</t>
  </si>
  <si>
    <t>2AG0</t>
  </si>
  <si>
    <t>WM+ NAN Khối 4, TT Yên Thành</t>
  </si>
  <si>
    <t>Khối 4, Thị Trấn Yên Thành, Huyện Yên Thành T. Nghệ An Việt Nam</t>
  </si>
  <si>
    <t>1613</t>
  </si>
  <si>
    <t>WM VCP KHA Lê Thánh Tôn</t>
  </si>
  <si>
    <t>44-46 Lê  Thánh Tôn, phường Lộc Thọ, TP. Nha Trang, T. Khánh Hòa Việt Nam</t>
  </si>
  <si>
    <t>Số 20 Phố Cầu Bây, Phường Phúc Lợi, Quận Long Biên TP. Hà Nội Việt Nam</t>
  </si>
  <si>
    <t>4078</t>
  </si>
  <si>
    <t>WM+ HNI Đường mới Tứ Hiệp</t>
  </si>
  <si>
    <t>Đường mới Tứ Hiệp, Ngũ Hiệp, Tự Khoát, Ngũ Hiệp, Thanh Trì, TP. Hà Nội Việt Nam</t>
  </si>
  <si>
    <t>BT4-13 Khu đấu giá quyền sử dụng đất Ngũ Hiệp-Tứ Hiệp, Xã Tứ Hiệp, Huyện Thanh Trì TP. Hà Nội Việt Nam</t>
  </si>
  <si>
    <t>Ô 23, DC01, Khu Phố 4, Phường An Phú, Thành phố Thuận An, T. Bình Dương Việt Nam</t>
  </si>
  <si>
    <t>49 Đông Thạnh 3-4, Ấp 7, X. Đông Thạnh, H. Hóc Môn TP. Hồ Chí Minh Việt Nam</t>
  </si>
  <si>
    <t>5636</t>
  </si>
  <si>
    <t>WM+ HNI S1.09 Ocean Park</t>
  </si>
  <si>
    <t>1S18, Tầng 1 Tòa nhà số S1.09, Dự án Vinhomes Ocean Park, Xã Đa Tốn, Huyện Gia Lâm, Thành phố Hà Nội Việt Nam</t>
  </si>
  <si>
    <t>0966864661</t>
  </si>
  <si>
    <t>2AI6</t>
  </si>
  <si>
    <t>WM+ NAN 400 Phạm Nguyễn Du</t>
  </si>
  <si>
    <t>Số 400 Đường Phạm Nguyễn Du, Khối Triều Tân, Phường Nghi Hải Thị Xã Cửa Lò T. Nghệ An Việt Nam</t>
  </si>
  <si>
    <t>216 Võ Văn Ngân, phường Bình Thọ, Quận Thủ Đức, TP. Hồ Chí Minh Việt Nam</t>
  </si>
  <si>
    <t>6830</t>
  </si>
  <si>
    <t>WM+ HCM 129/3 Trịnh Thị Miếng</t>
  </si>
  <si>
    <t>129/3 Trịnh Thị Miếng, X. Thới Tam Thôn, H. Hóc Môn TP. Hồ Chí Minh Việt Nam</t>
  </si>
  <si>
    <t>0.02 Tầng trệt, CC An Hòa, 60 Trần Lựu, P. An Phú, TP. Thủ Đức (Q. 2 cũ) TP. Hồ Chí Minh Việt Nam</t>
  </si>
  <si>
    <t>2565</t>
  </si>
  <si>
    <t>WM+ HNI 101/13/1 Kh Duy Tiến</t>
  </si>
  <si>
    <t>101 – B13 Thanh Xuân Bắc, Quận Thanh Xuân, TP. Hà Nội Việt Nam</t>
  </si>
  <si>
    <t>0372802218</t>
  </si>
  <si>
    <t>4408</t>
  </si>
  <si>
    <t>WM+ THA 522 Lê Lai</t>
  </si>
  <si>
    <t>Số 522 Lê Lai, P. Quảng Hưng, Thành phố Thanh Hóa, T. Thanh Hóa Việt Nam</t>
  </si>
  <si>
    <t>6385</t>
  </si>
  <si>
    <t>WM+ THA 496 Bà Triệu, Hậu Lộc</t>
  </si>
  <si>
    <t>Số 496 Đường Bà Triệu, Thị trấn Hậu Lộc, Huyện Hậu Lộc, T. Thanh Hóa Việt Nam</t>
  </si>
  <si>
    <t>0334144416</t>
  </si>
  <si>
    <t>4859</t>
  </si>
  <si>
    <t>WM+ DNG 55 – 57 Mẹ Suốt</t>
  </si>
  <si>
    <t>55 - 57 Mẹ Suốt, P. Hòa Khánh Nam, Q. Liên Chiểu, TP. Đà Nẵng Việt Nam</t>
  </si>
  <si>
    <t>WM+ DNG K01/51 Phạm Như Xương</t>
  </si>
  <si>
    <t>02747066866</t>
  </si>
  <si>
    <t>5201</t>
  </si>
  <si>
    <t>WM+ NTN 95 Trường Chinh</t>
  </si>
  <si>
    <t>95 Trường Chinh, Xã Văn Hải, TP. Phan Rang - Tháp Chàm, T. Ninh Thuận Việt Nam</t>
  </si>
  <si>
    <t>0338058758</t>
  </si>
  <si>
    <t>6592</t>
  </si>
  <si>
    <t>WM+ BNH Khu Đa Cấu, Nam Sơn</t>
  </si>
  <si>
    <t>Khu Đa Cấu, Phường Nam Sơn, Thành phố Bắc Ninh, T. Bắc Ninh Việt Nam</t>
  </si>
  <si>
    <t>3835</t>
  </si>
  <si>
    <t>WIN DNG 234 Lê Văn Hiến</t>
  </si>
  <si>
    <t>234 Lê Văn Hiến, Phường Khuê Mỹ, Quận Ngũ Hành Sơn, TP. Đà Nẵng Việt Nam</t>
  </si>
  <si>
    <t>WM+ DNG 234 Lê Văn Hiến</t>
  </si>
  <si>
    <t>0247106686638351</t>
  </si>
  <si>
    <t>2AG8</t>
  </si>
  <si>
    <t>WM+ HTH 138 Hà Huy Tập</t>
  </si>
  <si>
    <t>Số 138 Đường Hà Huy Tập, Thị trấn Cẩm Xuyên, Huyện Cẩm Xuyên Tỉnh Hà Tĩnh Việt Nam</t>
  </si>
  <si>
    <t>5063</t>
  </si>
  <si>
    <t>WM+ HNI Số 16 Hòa Sơn</t>
  </si>
  <si>
    <t>Số 16 Hòa Sơn, Thị trấn Chúc Sơn, Huyện Chương Mỹ, TP. Hà Nội Việt Nam</t>
  </si>
  <si>
    <t>45 Hiệu Chân, Xã Tân Hưng, Huyện Sóc Sơn TP. Hà Nội Việt Nam</t>
  </si>
  <si>
    <t>SH-5B tại tầng trệt của Tòa nhà thuộc Dự án tại khu C1, Đường Pháp Vân, P. Hoàng Liệt, Q. Hoàng Mai TP. Hà Nội Việt Nam</t>
  </si>
  <si>
    <t>5176</t>
  </si>
  <si>
    <t>WM+ HNI Thôn Chằm-Bình Minh</t>
  </si>
  <si>
    <t>Thôn Chằm, Xã Bình Minh, Huyện Thanh Oai, TP. Hà Nội Việt Nam</t>
  </si>
  <si>
    <t>WM+ HNI Bồng Mạc, Liên Mạc</t>
  </si>
  <si>
    <t>Thôn Bồng Mạc, Xã Liên Mạc, Huyện Mê Linh TP. Hà Nội Việt Nam</t>
  </si>
  <si>
    <t>3687</t>
  </si>
  <si>
    <t>WM+ THA Lô 265-266 MBQH 121, Đông V</t>
  </si>
  <si>
    <t>Lô 256, 266 chia lô 13, MBQH 121/UB-CN, Phường Đông Vệ, Thành phố Thanh Hóa, T. Thanh Hóa Việt Nam</t>
  </si>
  <si>
    <t>WM+ THA Lô 265-266 MBQH 121, Đ</t>
  </si>
  <si>
    <t>3086-3088 Phạm Thế Hiển, P. 7, Q. 8 TP. Hồ Chí Minh Việt Nam</t>
  </si>
  <si>
    <t>2ANQ</t>
  </si>
  <si>
    <t>WM+ THA 178 Bà Triệu</t>
  </si>
  <si>
    <t>Số 178 Bà Triệu, Thị trấn Nưa, Huyện Triệu Sơn T. Thanh Hóa Việt Nam</t>
  </si>
  <si>
    <t>2AYZ</t>
  </si>
  <si>
    <t>WM+ NAN Nguyễn Tạo, Giang Sơn Đông</t>
  </si>
  <si>
    <t>Xóm Nguyễn Tạo, Xã Giang Sơn Đông, Huyện Đô Lương T. Nghệ An Việt Nam</t>
  </si>
  <si>
    <t>WM+ NAN Nguyễn Tạo, Giang Sơn</t>
  </si>
  <si>
    <t>Lô thương mại SH21 thuộc chung cư cao cấp Homyland Riverside, số 14 đường số 1, P. Bình Trưng Đông, TP. Thủ Đức TP. Hồ Chí Minh Việt Nam</t>
  </si>
  <si>
    <t>Số 25, Thôn Cốc Thượng, Xã Hoàng Diệu, Huyện Chương Mỹ TP. Hà Nội Việt Nam</t>
  </si>
  <si>
    <t>5360</t>
  </si>
  <si>
    <t>WM+ HCM 15 Võ Văn Kiệt</t>
  </si>
  <si>
    <t>15 Võ Văn Kiệt, Phường 16, Quận 8, (CC City Gate Towers-A1.03.08), TP. Hồ Chí Minh Việt Nam</t>
  </si>
  <si>
    <t>Số 202 Đại Nghĩa, Thị trấn Đại Nghĩa, Huyện Mỹ Đức TP. Hà Nội Việt Nam</t>
  </si>
  <si>
    <t>WM+ HNI Đông Cao, Tráng Việt</t>
  </si>
  <si>
    <t>Thôn Đông Cao, Xã Tráng Việt, Huyện Mê Linh TP. Hà Nội Việt Nam</t>
  </si>
  <si>
    <t>WM+ HNI Yên Thị, Tiến Thịnh</t>
  </si>
  <si>
    <t>Thôn Yên Thị, Xã Tiến Thịnh, Huyện Mê Linh TP. Hà Nội Việt Nam</t>
  </si>
  <si>
    <t>Đội 2, Thôn Đồng Nanh, Xã Tiên Phương, Huyện Chương Mỹ TP. Hà Nội Việt Nam</t>
  </si>
  <si>
    <t>1678</t>
  </si>
  <si>
    <t>WM VC+ NAN Thái Hòa</t>
  </si>
  <si>
    <t>TTTM Vincom+ Thái Hòa, Khối 8, Phường Long Sơn, Thị xã Thái Hòa, T. Nghệ An Việt Nam</t>
  </si>
  <si>
    <t>Phương Thị Thanh</t>
  </si>
  <si>
    <t>0368673535</t>
  </si>
  <si>
    <t>Thôn Tự Khoát, Xã Ngũ Hiệp, Huyện Thanh Trì Thành phố Hà Nội Việt Nam</t>
  </si>
  <si>
    <t>4828</t>
  </si>
  <si>
    <t>WM+ TNN 815 Dương Tự Minh</t>
  </si>
  <si>
    <t>815 Dương Tự Minh, Phường Quang Vinh, Thành phố Thái Nguyên, T. Thái Nguyên Việt Nam</t>
  </si>
  <si>
    <t>1529</t>
  </si>
  <si>
    <t>WM VCP DLK Buôn Mê Thuột</t>
  </si>
  <si>
    <t>TTTM Vincom Buôn Mê Thuột số 72 Lý, Thường Kiệt, TP. Buôn Ma Thuột, T. Đắk Lắk Việt Nam</t>
  </si>
  <si>
    <t>Hồ Thị Nguyệt Hiền</t>
  </si>
  <si>
    <t>0936577133</t>
  </si>
  <si>
    <t>2ARF</t>
  </si>
  <si>
    <t>WM+ THA 236 TDP Hành Chính</t>
  </si>
  <si>
    <t>Số nhà 236 TDP Hành Chính, Thị trấn Yên Lâm, Huyện Yên Định T. Thanh Hóa Việt Nam</t>
  </si>
  <si>
    <t>Số 128, Thôn 7, Xã Ngọc Tảo, Huyện Phúc Thọ TP. Hà Nội Việt Nam</t>
  </si>
  <si>
    <t>WM+ HNI Hoàng Kim, Mê Linh</t>
  </si>
  <si>
    <t>Thôn Hoàng Kim, Xã Hoàng Kim, Huyện Mê Linh TP. Hà Nội Việt Nam</t>
  </si>
  <si>
    <t>3627</t>
  </si>
  <si>
    <t>WM+ PTO Khu 2A, Nông Trang</t>
  </si>
  <si>
    <t>Khu 2A, Phường Nông Trang, Thành phố Việt Trì, T. Phú Thọ Việt Nam</t>
  </si>
  <si>
    <t>0336494586</t>
  </si>
  <si>
    <t>6560</t>
  </si>
  <si>
    <t>WM+ HTH 392 Trần Phú</t>
  </si>
  <si>
    <t>Số nhà 392 Đường Trần Phú, Thị trấn Hương Khê, Huyện Hương K T. Hà Tĩnh Việt Nam</t>
  </si>
  <si>
    <t>2ANY</t>
  </si>
  <si>
    <t>WM+ THA Ngọc Chẩm, Thăng Long</t>
  </si>
  <si>
    <t>5977</t>
  </si>
  <si>
    <t>WM+ HYN Thanh Xá, Yên Mỹ</t>
  </si>
  <si>
    <t>Thôn Thanh Xá, Xã Nghĩa Hiệp, Huyện Yên Mỹ, T. Hưng Yên Việt Nam</t>
  </si>
  <si>
    <t>4907</t>
  </si>
  <si>
    <t>WM+ GLI 339 Trường Chinh</t>
  </si>
  <si>
    <t>339 Trường Chinh, P. Trà Bá, TP Pleiku, T. Gia Lai Việt Nam</t>
  </si>
  <si>
    <t>2AIE</t>
  </si>
  <si>
    <t>WM+ BDH 143 Thành Thái</t>
  </si>
  <si>
    <t>143 Thành Thái, P. Quang Trung, TP. Quy Nhơn T. Bình Định Việt Nam</t>
  </si>
  <si>
    <t>2AY0</t>
  </si>
  <si>
    <t>WM+ NDH Khu Đông Bình, Nghĩa Hưng</t>
  </si>
  <si>
    <t>Khu Phố Đông Bình, Thị Trấn Rạng Đông, Huyện Nghĩa Hưng T. Nam Định Việt Nam</t>
  </si>
  <si>
    <t>WM+ NDH Khu phố Đông Bình, Ngh</t>
  </si>
  <si>
    <t>6793</t>
  </si>
  <si>
    <t>WM+ NAN Chợ Yên Sơn, Đô Lương</t>
  </si>
  <si>
    <t>Xóm Khánh Thế, Xã Yên Sơn, Huyện Đô Lương T. Nghệ An Việt Nam</t>
  </si>
  <si>
    <t>6789</t>
  </si>
  <si>
    <t>WM+ THA Lô 01A35 Lê Lợi</t>
  </si>
  <si>
    <t>Lô 01A35 Lê Lợi, Phường Đông Hương, Thành phố Thanh Hóa T. Thanh Hóa Việt Nam</t>
  </si>
  <si>
    <t>102 Khu phố 2, Đường số 29, Phường Bình Trị Đông, Quận Bình Tân, TP. Hồ Chí Minh Việt Nam</t>
  </si>
  <si>
    <t>WM+ HNI 9 Trần Kim Xuyến</t>
  </si>
  <si>
    <t>Số 9 Trần Kim Xuyến, Phường Yên Hòa, Quận Cầu Giấy TP. Hà Nội Việt Nam</t>
  </si>
  <si>
    <t>3801</t>
  </si>
  <si>
    <t>WM+ DNG 135B Nguyễn Công Trứ</t>
  </si>
  <si>
    <t>135B Nguyễn Công Trứ, Phường An Hải Bắc, Quận Sơn Trà, TP. Đà Nẵng Việt Nam</t>
  </si>
  <si>
    <t>0984889032</t>
  </si>
  <si>
    <t>6991</t>
  </si>
  <si>
    <t>WM+ HNI Xuân Sơn, Sóc Sơn</t>
  </si>
  <si>
    <t>Đường QL3, Thôn Xuân Sơn, Xã Trung Giã, Huyện Sóc Sơn TP. Hà Nội Việt Nam</t>
  </si>
  <si>
    <t>3901</t>
  </si>
  <si>
    <t>WM+ HNI Rice City Sông Hồng</t>
  </si>
  <si>
    <t>Số 01+01A GA, Dự án Nhà phố Rice City Sông Hồng, 139 Gia Quất, Phường Thượng Thanh, Quận Long Biên, TP. Hà Nội Việt Nam</t>
  </si>
  <si>
    <t>0964957199</t>
  </si>
  <si>
    <t>Số 60 Thu Thuận, Thôn Thu Quế, Xã Song Phượng, H. Đan Phượng TP. Hà Nội Việt Nam</t>
  </si>
  <si>
    <t>77 Tân Thới Hiệp 14, P. Tân Thới Hiệp, Q. 12 TP. Hồ Chí Minh Việt Nam</t>
  </si>
  <si>
    <t>2AGX</t>
  </si>
  <si>
    <t>WM+ HCM 78-80 Hòa Hưng</t>
  </si>
  <si>
    <t>78-80 Hòa Hưng, Phường 13, Quận 10 TP. Hồ Chí Minh Việt Nam</t>
  </si>
  <si>
    <t>2AU2</t>
  </si>
  <si>
    <t>WM+ BNH Tam Tảo, Tiên Du</t>
  </si>
  <si>
    <t>Thôn Tam Tảo, Xã Phú Lâm, Huyện Tiên Du T. Bắc Ninh Việt Nam</t>
  </si>
  <si>
    <t>0329333970</t>
  </si>
  <si>
    <t>Đường Cẩm Lĩnh, Thôn Đông Phượng, Xã Cẩm Lĩnh, Huyện Ba Vì TP. Hà Nội Việt Nam</t>
  </si>
  <si>
    <t>2AD2</t>
  </si>
  <si>
    <t>WM+ BDH238 -240 Nguyễn Chí Thanh</t>
  </si>
  <si>
    <t>Số238 -240 Nguyễn Chí Thanh, Phường Tam Quan Bắc, Thị xã Hoài Nhơn, T. Bình Định Việt Nam</t>
  </si>
  <si>
    <t>WM+ BDH238 -240 Nguyễn Chí Tha</t>
  </si>
  <si>
    <t>213 Gò Xoài, P. Bình Hưng Hòa A, Q. Bình Tân TP. Hồ Chí Minh Việt Nam</t>
  </si>
  <si>
    <t>Số 27 phố Phùng Chí Kiên, phường Nghĩa Đô, quận Cầu Giấy, TP. Hà Nội Việt Nam</t>
  </si>
  <si>
    <t>35 Lê Văn Thiêm, phường Thanh Xuân Trung, quận Thanh Xuân TP. Hà Nội Việt Nam</t>
  </si>
  <si>
    <t>2AUA</t>
  </si>
  <si>
    <t>WM+ QNH 89 -91 Cao Thắng</t>
  </si>
  <si>
    <t>Số 89 -91 Cao Thắng, Phường Cao Thắng, Thành phố Hạ Long T. Quảng Ninh Việt Nam</t>
  </si>
  <si>
    <t>5601</t>
  </si>
  <si>
    <t>WM+ NAN 62 Phạm Hồng Thái</t>
  </si>
  <si>
    <t>62 Phạm Hồng Thái, Phường Vinh Tân, TP Vinh, Nghệ An Việt Nam</t>
  </si>
  <si>
    <t>024710666866</t>
  </si>
  <si>
    <t>3550</t>
  </si>
  <si>
    <t>WM+ BNH Lê Quang Đạo, Từ Sơn</t>
  </si>
  <si>
    <t>Đường Lê Quang Đạo, Phường Đông Ngàn, Thị xã Từ Sơn, T. Bắc Ninh Việt Nam</t>
  </si>
  <si>
    <t>0398874156</t>
  </si>
  <si>
    <t>2AR1</t>
  </si>
  <si>
    <t>WM+ NAN Trung Tâm, Yên Thành</t>
  </si>
  <si>
    <t>Xóm Trung Tâm, Xã Thọ Thành, Huyện Yên Thành T. Nghệ An Việt Nam</t>
  </si>
  <si>
    <t>5817</t>
  </si>
  <si>
    <t>WM+ HNI Thôn Xuân Trung, Chương Mỹ</t>
  </si>
  <si>
    <t>Thôn Xuân Trung, Xã Thủy Xuân Tiên, Huyện Chương Mỹ, TP. Hà Nội Việt Nam</t>
  </si>
  <si>
    <t>WM+ HNI Thôn Xuân Trung, Chươn</t>
  </si>
  <si>
    <t>19/5 đường Cách Mạng Tháng 8, Phường Quang Vinh, Thành phố Biên Hòa, T. Đồng Nai Việt Nam</t>
  </si>
  <si>
    <t>Tầng 1 Nhà 17T1, 17T2 số 1 Nguyễn Huy Tưởng, Phường Thanh Xuân Trung, Quận Thanh Xuân, TP. Hà Nội Việt Nam</t>
  </si>
  <si>
    <t>B1.03, Tầng 1+2, Block B, Khu liên hợp cao ốc TTTM-, văn phòng và căn hộ, 177 Xa lộ Hà Nội, phường Thảo Điền, Quận 2, TP. Hồ Chí Minh Việt Nam</t>
  </si>
  <si>
    <t>2B01</t>
  </si>
  <si>
    <t>WM+ DNG 5 Lê Trọng Tấn</t>
  </si>
  <si>
    <t>5 Lê Trọng Tấn, P. An Khê, Q. Thanh Khê, TP. Đà Nẵng Việt Nam</t>
  </si>
  <si>
    <t>6705</t>
  </si>
  <si>
    <t>WM+ HCM S3.05-01.17 Vinhomes Grand</t>
  </si>
  <si>
    <t>Shop 01.17, CC S3.05 Khu A, 512 Nguyễn Xiển, P. Long Thạnh Mỹ, TP. Thủ Đức TP. Hồ Chí Minh Việt Nam</t>
  </si>
  <si>
    <t>WM+ HCM S3.05-01.17 Vinhomes G</t>
  </si>
  <si>
    <t>4530</t>
  </si>
  <si>
    <t>WM+ CTO 44-46 Bùi Quang Trinh</t>
  </si>
  <si>
    <t>44-46 Bùi Quang Trinh, khu dân cư 586, Phường Phú Thứ, Quận Cái Răng, TP. Cần Thơ Việt Nam</t>
  </si>
  <si>
    <t>0559246266</t>
  </si>
  <si>
    <t>Tầng 1, Trung tâm thương mại nhà CT4AB, Dự án Khu nhà ở Xa La, TP. Hà Nội Việt Nam</t>
  </si>
  <si>
    <t>01.17 tòa S9.01 Vinhomes Grand Park, 88 Đ. Phước Thiện, KP. Phước Thiện, P. Long Bình, TP. Thủ Đức, TP. Hồ Chí Minh Việt Nam</t>
  </si>
  <si>
    <t>6945</t>
  </si>
  <si>
    <t>WM+ DNG 110 Lương Trúc Đàm</t>
  </si>
  <si>
    <t>110 Lương Trúc Đàm, P. Hòa Minh, Q. Liên Chiểu TP. Đà Nẵng Việt Nam</t>
  </si>
  <si>
    <t>01.17 Tòa S7.01, Vinhomes Grand Park, 88 Phước Thiện, P. Long Bình, TP. Thủ Đức (Q. 9 cũ) TP. Hồ Chí Minh Việt Nam</t>
  </si>
  <si>
    <t>106 Hồ Hòa, KP. 6, P. Tân Phong, TP. Biên Hòa, T. Đồng Nai Việt Nam</t>
  </si>
  <si>
    <t>Số 49C Hàng Bún, P. Nguyễn Trung Trực, Q. Ba Đình TP. Hà Nội Việt Nam</t>
  </si>
  <si>
    <t>6265</t>
  </si>
  <si>
    <t>WM+ VPC TDP Cổ Độ, Bình Xuyên</t>
  </si>
  <si>
    <t>TDP Cổ Độ, Thị Trấn Gia Khánh, Huyện Bình Xuyên, T. Vĩnh Phúc Việt Nam</t>
  </si>
  <si>
    <t>5376</t>
  </si>
  <si>
    <t>WM+ QNH Số 463 Tổ 66 Khu Diêm Thủy</t>
  </si>
  <si>
    <t>Số 463, Tổ 66, Khu Diêm Thủy, Phường Cẩm Đông, Thành phố Cẩm Phả, T. Quảng Ninh Việt Nam</t>
  </si>
  <si>
    <t>WM+ QNH Số 463 Tổ 66 Khu Diêm</t>
  </si>
  <si>
    <t>0376562262</t>
  </si>
  <si>
    <t>80 Đường Đa Lộc, Xã Kim Chung, Huyện Đông Anh TP. Hà Nội Việt Nam</t>
  </si>
  <si>
    <t>2AT9</t>
  </si>
  <si>
    <t>WM+ BGG 41 Trần Quang Khải</t>
  </si>
  <si>
    <t>Số 41 Trần Quang Khải, Phường Thọ Xương, Thành phố Bắc Giang T. Bắc Giang Việt Nam</t>
  </si>
  <si>
    <t>5592</t>
  </si>
  <si>
    <t>WM+ HYN 9 Nguyễn Thiện Thuật</t>
  </si>
  <si>
    <t>09 Nguyễn Thiện Thuật, phường Lê Lợi, TP Hưng Yên, Hưng Yên Việt Nam</t>
  </si>
  <si>
    <t>2A04</t>
  </si>
  <si>
    <t>WM+ QBH Trần Hưng Đạo, Bảo Ninh</t>
  </si>
  <si>
    <t>Đường Trần Hưng Đạo, Xã Bảo Ninh, Thành phố Đồng Hới, T. Quảng Bình Việt Nam</t>
  </si>
  <si>
    <t>WM+ QBH 172 Lê Lợi, Đồng Hới</t>
  </si>
  <si>
    <t>2AV0</t>
  </si>
  <si>
    <t>WM+ THA Mỹ Quan, Yên Định</t>
  </si>
  <si>
    <t>Thôn Mỹ Quan, Xã Yên Tâm, Huyện Yên Định T. Thanh Hóa Việt Nam</t>
  </si>
  <si>
    <t>5627</t>
  </si>
  <si>
    <t>WM+ DNG 124 Hoàng Hoa Thám</t>
  </si>
  <si>
    <t>124 Hoàng Hoa Thám, Phường Thạc Gián, Quận Thanh khê, TP.Đà Nẵng Việt Nam</t>
  </si>
  <si>
    <t>0947687225</t>
  </si>
  <si>
    <t>6064</t>
  </si>
  <si>
    <t>WM+ HPG Đại Trà, Kiến Thụy</t>
  </si>
  <si>
    <t>Thôn Đại Trà, xã Đông Phương, huyện Kiến Thụy, TP. Hải Phòng Việt Nam</t>
  </si>
  <si>
    <t>0.01, Chung cư Nguyễn Kim - Khu B, Đường Lý Thường Kiệt, P. 7, Q. 10, TP. Hồ Chí Minh Việt Nam</t>
  </si>
  <si>
    <t>3227</t>
  </si>
  <si>
    <t>WM+ HNI 15 Trần Khánh Dư</t>
  </si>
  <si>
    <t>Số 15 Trần Khánh Dư, tổ 53, Phường Bạch Đằng, Quận Hai Bà Trưng, TP. Hà Nội Việt Nam</t>
  </si>
  <si>
    <t>Thôn Cống Đặng, Xã Bình Phú, Huyện Thạch Thất TP. Hà Nội Việt Nam</t>
  </si>
  <si>
    <t>0365753545</t>
  </si>
  <si>
    <t>3735</t>
  </si>
  <si>
    <t>WM+ CTO 21-22 Võ Nguyên Giáp, Diệu</t>
  </si>
  <si>
    <t>21-22 Võ Nguyên Giáp, Khu Dân Cư Diệu Hiền, Khu Vực Thạnh Lợi, Phường Phú Thứ, Quận Cái Răng, TP. Cần Thơ Việt Nam</t>
  </si>
  <si>
    <t>WM+ CTO 21-22 Võ Nguyên Giáp,</t>
  </si>
  <si>
    <t>0967368235</t>
  </si>
  <si>
    <t>3169</t>
  </si>
  <si>
    <t>WIN HNI 96 Định Công</t>
  </si>
  <si>
    <t>96 phố Định Công, P. Phương Liệt, Quận Thanh Xuân, TP. Hà Nội Việt Nam</t>
  </si>
  <si>
    <t>4544</t>
  </si>
  <si>
    <t>WM+ DNG 2 Đinh Công Trứ</t>
  </si>
  <si>
    <t>2 Đinh Công Trứ, Phường Thọ Quang, Quận Sơn Trà, TP. Đà Nẵng Việt Nam</t>
  </si>
  <si>
    <t>0962866773</t>
  </si>
  <si>
    <t>2592</t>
  </si>
  <si>
    <t>WM+ DNG 55 Cao Thắng</t>
  </si>
  <si>
    <t>55 Cao Thắng, Phường Thanh Bình, Quận Hải Châu, TP. Đà Nẵng Việt Nam</t>
  </si>
  <si>
    <t>0932400886</t>
  </si>
  <si>
    <t>6893</t>
  </si>
  <si>
    <t>WM+ THA TDP Đại Đồng, Cẩm Thủy</t>
  </si>
  <si>
    <t>TDP Đại Đồng, Thị trấn Phong Sơn, Huyện Cẩm Thủy T. Thanh Hóa Việt Nam</t>
  </si>
  <si>
    <t>2AN1</t>
  </si>
  <si>
    <t>WIN HNI ED.104 Eco Dream</t>
  </si>
  <si>
    <t>Shophouse ED.104, Nhà ở cao tầng kết hợp TMDV Eco Dream, Ô đất TT6, Khu đô thị Tây Nam Kim GiangI Xã Tân Triều, Huyện Thanh Trì TP. Hà Nội Việt Nam</t>
  </si>
  <si>
    <t>2589</t>
  </si>
  <si>
    <t>WM+ DNG 71 Lê Hồng Phong</t>
  </si>
  <si>
    <t>71 Lê Hồng Phong, P. Phước Ninh, Quận Hải Châu, TP. Đà Nẵng Việt Nam</t>
  </si>
  <si>
    <t>0247106686625891</t>
  </si>
  <si>
    <t>118 - 118A Trương Công Định, P. 14, Q. Tân Bình TP. Hồ Chí Minh Việt Nam</t>
  </si>
  <si>
    <t>5769</t>
  </si>
  <si>
    <t>WM+ DNG Lô 160A ĐT 605, Xã Hòa Châu</t>
  </si>
  <si>
    <t>Lô 160A Khu B2-5 Khu dân cư số 1 đư xã Hòa Châu, Huyện Hòa Vang, TP. Đà Nẵng Việt Nam</t>
  </si>
  <si>
    <t>WM+ DNG Lô 160A ĐT 605, Xã Hòa</t>
  </si>
  <si>
    <t>2AWS</t>
  </si>
  <si>
    <t>WM+ TTH 59 Yết Kiêu</t>
  </si>
  <si>
    <t>59 Yết Kiêu, P. Thuận Hòa, Q. Phú Xuân, TP. Huế Việt Nam</t>
  </si>
  <si>
    <t>2ART</t>
  </si>
  <si>
    <t>WM+ BGG 430 Chợ Mía</t>
  </si>
  <si>
    <t>Số 430 Chợ Mía, Tổ dân phố Đồng, Phường Tân Mỹ, Thành phố Bắc Giang T. Bắc Giang Việt Nam</t>
  </si>
  <si>
    <t>1F Đường 18, P. Phước Bình, TP. Thủ Đức (Q. 9 cũ) TP. Hồ Chí Minh Việt Nam</t>
  </si>
  <si>
    <t>83 Trần Hưng Đạo, P. Tân Thành, Q. Tân Phú TP. Hồ Chí Minh Việt Nam</t>
  </si>
  <si>
    <t>2AYD</t>
  </si>
  <si>
    <t>WM+ THA Ngọc Phúc, Uy Bắc</t>
  </si>
  <si>
    <t>Đường Ngọc Phúc, Thôn Uy Bắc, Xã Quảng Ngọc, H. Quảng Xương T. Thanh Hóa Việt Nam</t>
  </si>
  <si>
    <t>A9-A10 CC Saigon intela Đường số 5, KDC intresco 13E, X. Phong Phú, H. Bình Chánh TP. Hồ Chí Minh Việt Nam</t>
  </si>
  <si>
    <t>5866</t>
  </si>
  <si>
    <t>WM+ TNN 109 Cách Mạng Tháng Tám</t>
  </si>
  <si>
    <t>109 Đường Cách mạng tháng tám, phường Thắng Lợi, thành phố Sông Công, T. Thái Nguyên Việt Nam</t>
  </si>
  <si>
    <t>WM+ TNN 109 Cách Mạng Tháng Tá</t>
  </si>
  <si>
    <t>505 Nguyễn Văn Tạo, Ấp 1, X. Long Thới, H. Nhà Bè TP. Hồ Chí Minh Việt Nam</t>
  </si>
  <si>
    <t>2357</t>
  </si>
  <si>
    <t>WM+ HNI 103 Thanh Đàm</t>
  </si>
  <si>
    <t>Số 103 Thanh Đàm, Phường Thanh Trì, Quận Hoàng Mai, TP. Hà Nội Việt Nam</t>
  </si>
  <si>
    <t>0983470602</t>
  </si>
  <si>
    <t>5818</t>
  </si>
  <si>
    <t>WM+ HNI Tân Trại, Phú Cường, Sóc Sơ</t>
  </si>
  <si>
    <t>Thôn Tân Trại, xã Phú Cường, huyện Sóc Sơn, TP. Hà Nội Việt Nam</t>
  </si>
  <si>
    <t>WM+ HNI Tân Trại, Phú Cường, S</t>
  </si>
  <si>
    <t>6243</t>
  </si>
  <si>
    <t>WM+ NAN 238 Vạn Lộc</t>
  </si>
  <si>
    <t>Số 238 Đường Vạn Lộc, Khối 7, Phường Nghi Tân, Thị Xã Cửa Lò, Tỉnh Nghệ An Việt Nam</t>
  </si>
  <si>
    <t>0559529915</t>
  </si>
  <si>
    <t>2AT4</t>
  </si>
  <si>
    <t>WM+ THA Phố Mới, Nông Cống</t>
  </si>
  <si>
    <t>Thôn Phố Mới, Xã Vạn Thắng, Huyện Nông Cống T. Thanh Hóa Việt Nam</t>
  </si>
  <si>
    <t>5976</t>
  </si>
  <si>
    <t>WM+ HNI Thanh Trí, Sóc Sơn</t>
  </si>
  <si>
    <t>Thôn Thanh Trí, xã Minh Phú, huyện Sóc Sơn, Việt Nam</t>
  </si>
  <si>
    <t>283F/3 Đường AP06,Tổ 10, KP. 2, P. An Phú, TP. Thuận An T. Bình Dương Việt Nam</t>
  </si>
  <si>
    <t>3229</t>
  </si>
  <si>
    <t>WM+ HNI CT7K Parkview Dương Nội</t>
  </si>
  <si>
    <t>tầng 1 Tòa K, Chung cư CT7, Tổ hợp Chung cư cao tầng NCG, Residential, Khu đô thị mới Dương Nội, Quận Hà Đông, TP. Hà Nội Việt Nam</t>
  </si>
  <si>
    <t>WM+ HNI CT7K Parkview Dương Nộ</t>
  </si>
  <si>
    <t>0971474558</t>
  </si>
  <si>
    <t>6192</t>
  </si>
  <si>
    <t>WM+ TGG 6A Nguyễn Huệ</t>
  </si>
  <si>
    <t>6A Nguyễn Huệ, KP. 1, P. 2, TX. Gò Công, T. Tiền Giang Việt Nam</t>
  </si>
  <si>
    <t>6779</t>
  </si>
  <si>
    <t>WM+ THA 09 Quyết Thắng</t>
  </si>
  <si>
    <t>09 Quyết Thắng, Thị trấn Lang Chánh, Huyện Lang Chánh T. Thanh Hóa Việt Nam</t>
  </si>
  <si>
    <t>2ALP</t>
  </si>
  <si>
    <t>WM+ TBH Man Đích, Vũ Lễ</t>
  </si>
  <si>
    <t>Thôn Man Đích, Xã Vũ Lễ, Huyện Kiến Xương T. Thái Bình Việt Nam</t>
  </si>
  <si>
    <t>0973837079</t>
  </si>
  <si>
    <t>A-0.07, Tầng Trệt tại Chung cư Thủ Thiêm Dragon, số 55 đường Quách Giai, P. Thạnh Mỹ Lợi, TP. Hồ Chí Minh Việt Nam</t>
  </si>
  <si>
    <t>3146</t>
  </si>
  <si>
    <t>WM+ DNI 042 Tổ 2</t>
  </si>
  <si>
    <t>042 tổ 2,khu phố 3, Phường Long Bình Tân, Thành phố Biên Hòa, T. Đồng Nai Việt Nam</t>
  </si>
  <si>
    <t>5248</t>
  </si>
  <si>
    <t>WM+ NDH 274 Trần Huy Liệu</t>
  </si>
  <si>
    <t>274 Trần Huy Liệu, Phường Mỹ Xá, Thành phố Nam Định, T. Nam Định Việt Nam</t>
  </si>
  <si>
    <t>Ô đất số 44, khu giãn dân Phú Đô, P. Phú Đô TP. Hà Nội Việt Nam</t>
  </si>
  <si>
    <t>537 Nguyễn Duy Trinh, Phường Bình Trưng Đông, Quận 2, TP. Hồ Chí Minh Việt Nam</t>
  </si>
  <si>
    <t>2APZ</t>
  </si>
  <si>
    <t>WM+ THA Đông Hòa, Hoằng Hải</t>
  </si>
  <si>
    <t>Thôn Đông Hòa, Xã Hoằng Hải, Huyện Hoằng Hóa T. Thanh Hóa Việt Nam</t>
  </si>
  <si>
    <t>70 Lê Văn Thịnh, Phường Bình Trưng Tây, Quận 2, TP. Hồ Chí Minh Việt Nam</t>
  </si>
  <si>
    <t>4224</t>
  </si>
  <si>
    <t>WM+ VTU 1481 đường 30/4</t>
  </si>
  <si>
    <t>1481 đường 30/4, P. 12, Thành phố Vũng Tàu, T. Bà Rịa - Vũng Tàu Việt Nam</t>
  </si>
  <si>
    <t>0393194497</t>
  </si>
  <si>
    <t>2AXN</t>
  </si>
  <si>
    <t>WM+ TTH Shop S1, Tòa CT3, CC Aranya</t>
  </si>
  <si>
    <t>Shop S1 - Tòa CT3, Chung cư Aranya, P. Xuân Phú, TP. Huế Việt Nam</t>
  </si>
  <si>
    <t>WM+ TTH Shop S1, Tòa CT3, CC A</t>
  </si>
  <si>
    <t>2AFD</t>
  </si>
  <si>
    <t>WM+ HTH 54B Nguyễn Đổng Chi</t>
  </si>
  <si>
    <t>Số 54B đường Nguyễn Đổng Chi, Phường Nam Hồng Thị xã Hồng Lĩnh T. Hà Tĩnh Việt Nam</t>
  </si>
  <si>
    <t>5851</t>
  </si>
  <si>
    <t>WM+ HYN 14 Tuệ Tĩnh, An Tảo</t>
  </si>
  <si>
    <t>Phường An Tảo, Thành phố Hưng Yên, T. Hưng Yên Việt Nam</t>
  </si>
  <si>
    <t>Số 71 Ngách 116 Ngõ Trại Cá, Phường Trương Định, Q. Hai Bà Trưng TP. Hà Nội Việt Nam</t>
  </si>
  <si>
    <t>3712</t>
  </si>
  <si>
    <t>WM+ HDG 90 Bình Minh</t>
  </si>
  <si>
    <t>Số 90 phố Bình Minh, Phường Phạm Ngũ Lão, Thành phố Hải Dương, T. Hải Dương Việt Nam</t>
  </si>
  <si>
    <t>Thôn 2, Xã Yên Bình, Huyện Thạch Thất TP. Hà Nội Việt Nam</t>
  </si>
  <si>
    <t>Thôn Bến, Xã Dị Nậu, Huyện Thạch Thất TP. Hà Nội Việt Nam</t>
  </si>
  <si>
    <t>4599</t>
  </si>
  <si>
    <t>WM+ NAN 259 Hà Huy Tập</t>
  </si>
  <si>
    <t>259 Hà Huy Tập, Phường Hà Huy Tập, Thành phố Vinh, T. Nghệ An Việt Nam</t>
  </si>
  <si>
    <t>0977991914</t>
  </si>
  <si>
    <t>22 Đường số 3, KP. 5, P. Hiệp Bình Phước, TP. Thủ Đức TP. Hồ Chí Minh Việt Nam</t>
  </si>
  <si>
    <t>6576</t>
  </si>
  <si>
    <t>WM+ QNH 268 Trần Khánh Dư</t>
  </si>
  <si>
    <t>Số 268 Trần Khánh Dư, Phường Quảng Yên, Thị xã Quảng Yên, T. Quảng Ninh Việt Nam</t>
  </si>
  <si>
    <t>Số 51, TDP số 4, P. Phú Đô, Q. Nam Từ Liêm TP. Hà Nội Việt Nam</t>
  </si>
  <si>
    <t>EA4-01-06, Tầng trệt, Block A4, dự án Khu tái định cư Phú Mỹ-The Era Town, Đ.15B, P. Phú Mỹ, Q. 7 TP. Hồ Chí Minh Việt Nam</t>
  </si>
  <si>
    <t>4960</t>
  </si>
  <si>
    <t>WM+ KGG 79 Quang Trung</t>
  </si>
  <si>
    <t>79 Quang Trung, Phường Vĩnh Quang, Thành phố Rạch Giá, T. Kiên Giang Việt Nam</t>
  </si>
  <si>
    <t>01.04 Tòa S10.03, Vinhomes Grand Park, 88 Phước Thiện, P. Long Bình, TP. Thủ Đức TP. Hồ Chí Minh Việt Nam</t>
  </si>
  <si>
    <t>6543</t>
  </si>
  <si>
    <t>WM+ HNI Vân Phúc, Phúc Thọ</t>
  </si>
  <si>
    <t>Thôn 5, Xã Vân Phúc, Huyện Phúc Thọ, TP. Hà Nội Việt Nam</t>
  </si>
  <si>
    <t>14 - 16 Bành Văn Trân, P. 6, Q. Tân Bình TP. Hồ Chí Minh Việt Nam</t>
  </si>
  <si>
    <t>Số 30, Thôn Thượng Hồng, Xã Văn Bình, Huyện Thường Tín TP. Hà Nội Việt Nam</t>
  </si>
  <si>
    <t>Căn hộ B01-08, tầng trệt Khu căn hộ, Hoàng Anh River view, 37 Nguyễn, Văn Hưởng, P. Thảo Điền, Q. 2, TP. Hồ Chí Minh Việt Nam</t>
  </si>
  <si>
    <t>2ALD</t>
  </si>
  <si>
    <t>WM+ NAN Minh Châu, Diễn Châu</t>
  </si>
  <si>
    <t>Xóm 7, Xã Minh Châu, Huyện Diễn Châu T. Nghệ An Việt Nam</t>
  </si>
  <si>
    <t>2AHI</t>
  </si>
  <si>
    <t>WM+ DNG TĐS 218&amp;312, TBĐ 40, QL 1A</t>
  </si>
  <si>
    <t>Thửa đất số 218 và 312, Tờ bản đồ số 40, Đường Quốc lộ 1A, Thôn Giáng Nam 2, Xã Hòa Phước, Huyện Hòa Vang TP. Đà Nẵng Việt Nam</t>
  </si>
  <si>
    <t>WM+ DNG TĐS 218&amp;312, TBĐ 40, Q</t>
  </si>
  <si>
    <t>WM+ HNI 173 Hà Huy Tập</t>
  </si>
  <si>
    <t>173 Hà Huy Tập, TT Yên Viên, Huyện Gia Lâm, TP. Hà Nội Việt Nam</t>
  </si>
  <si>
    <t>0936181252</t>
  </si>
  <si>
    <t>Sàn S1, Khu thương mại dịch vụ tầng 1, CT5C, Khu đô thị mới Văn Khê, Phường La Khê, Quận Hà Đông TP. Hà Nội Việt Nam</t>
  </si>
  <si>
    <t>5526</t>
  </si>
  <si>
    <t>WM+ HYN Nhà A CC Phúc Hưng II</t>
  </si>
  <si>
    <t>Tầng 1, nhà A, chung cư Phúc Hưng II, Phường Bần Yên Nhân, Thị xã Mỹ Hào, T. Hưng Yên Việt Nam</t>
  </si>
  <si>
    <t>0942678682</t>
  </si>
  <si>
    <t>2AY2</t>
  </si>
  <si>
    <t>WM+ HNI Khu 2 Văn Lôi, Mê Linh</t>
  </si>
  <si>
    <t>Khu 2, Thôn Văn Lôi, Xã Tam Đồng, Huyện Mê Linh TP. Hà Nội Việt Nam</t>
  </si>
  <si>
    <t>Số nhà 98, Thôn 11, Xã Phụng Thượng, Huyện Phúc Thọ, TP. Hà Nội Việt Nam</t>
  </si>
  <si>
    <t>WM+ HNI 164 Trương Định</t>
  </si>
  <si>
    <t>6508</t>
  </si>
  <si>
    <t>WIN HCM AK04-000.02 CC Akari City</t>
  </si>
  <si>
    <t>CH số AK04-000.02, Tháp T4 - Block D, CC Hoàng Nam (Akari City), P. An Lạc, Q. Bình Tân, TP. Hồ Chí Minh Việt Nam</t>
  </si>
  <si>
    <t>WM+ HCM AK04-000.02 CC Akari C</t>
  </si>
  <si>
    <t>U01-0.01 Block A10 CC Ehome 3, 103 Hồ Học Lãm, P. An Lạc, Q. Bình Tân TP. Hồ Chí Minh Việt Nam</t>
  </si>
  <si>
    <t>6462</t>
  </si>
  <si>
    <t>WM+ HNI Khê Ngoại 1, Mê Linh</t>
  </si>
  <si>
    <t>Thôn Khê Ngoại 1, Xã Văn Khê, Huyện Mê Linh, TP. Hà Nội Việt Nam</t>
  </si>
  <si>
    <t>3604</t>
  </si>
  <si>
    <t>WM+ TGG 152 Lý Thường Kiệt</t>
  </si>
  <si>
    <t>152 Lý Thường Kiệt, Phường 6, Thành Phố Mỹ Tho, T. Tiền Giang Việt Nam</t>
  </si>
  <si>
    <t>5395</t>
  </si>
  <si>
    <t>WM+ QNH Dự án quỹ đất đường sắt</t>
  </si>
  <si>
    <t>Dự án quỹ đất dọc bên tuyến đường sắt, Tổ 3 Khu 2, Phường Cẩm Sơn, Thành phố Cẩm Phả, T. Quảng Ninh Việt Nam</t>
  </si>
  <si>
    <t>WM+ QNH Dự án quỹ đất đường sắ</t>
  </si>
  <si>
    <t>4633</t>
  </si>
  <si>
    <t>WM+ NAN 67 Nguyễn Phong Sắc</t>
  </si>
  <si>
    <t>Số 67 đường Nguyễn Phong Sắc, Phường Hưng Dũng, Thành phố Vinh, T. Nghệ An Việt Nam</t>
  </si>
  <si>
    <t>Thôn Yên Bài, Xã Tự Lập, Huyện Mê Linh TP. Hà Nội Việt Nam</t>
  </si>
  <si>
    <t>6627</t>
  </si>
  <si>
    <t>WM+ NAN Khối 13, TT Qùy Hợp</t>
  </si>
  <si>
    <t>Khối 13, Thị Trấn Qùy Hợp, Huyện Qùy Hợp, T. Nghệ An Việt Nam</t>
  </si>
  <si>
    <t>0.08 Lầu Trệt (Thông tầng) Block A1 Chung cư Westgate, Đường Tân Túc, KP. 4, TT. Tân Túc, H. Bình Chánh TP. Hồ Chí Minh Việt Nam</t>
  </si>
  <si>
    <t>6739</t>
  </si>
  <si>
    <t>WM+ HNI Chợ Đầu Đê, Mê Linh</t>
  </si>
  <si>
    <t>Chợ Đầu Đê, Xã Tiến Thịnh, Huyện Mê Linh TP. Hà Nội Việt Nam</t>
  </si>
  <si>
    <t>6005</t>
  </si>
  <si>
    <t>WM+ KHA XH1 Phước Long</t>
  </si>
  <si>
    <t>Căn 07E, tầng 1 CC XH1 Khu đô thị VCN Phước Long II, P.Phước Long, TP. Nha Trang, T. Khánh Hòa Việt Nam</t>
  </si>
  <si>
    <t>(SAV8.00.06 và SAV8.00.07), CC Sun Avenue, 28 Mai Chí Thọ, P. An Phú, TP. Thủ Đức (Q. 2 cũ) TP. Hồ Chí Minh Việt Nam</t>
  </si>
  <si>
    <t>TM.03, CC CLT Tower, Khu CC Tái Định Cư Tham Lương, P. Tân Thới Nhất, Q. 12 TP. Hồ Chí Minh Việt Nam</t>
  </si>
  <si>
    <t>1.01, Tầng 1, DA Khối căn hộ thuộc cụm công trình Cao ốc văn phòng kết hợp thương mại, dịch vụ và nhà ở, Số 152 Điện Biên Phủ, P. 25, TP. Hồ Chí Minh Việt Nam</t>
  </si>
  <si>
    <t>4A Nguyễn Văn Dung, P. 6, Q. Gò Vấp TP. Hồ Chí Minh Việt Nam</t>
  </si>
  <si>
    <t>4548</t>
  </si>
  <si>
    <t>WM+ CTO 51 đường 26/3</t>
  </si>
  <si>
    <t>51 đường 26/3, p, Phường Châu Văn Liêm, Quận Ô Môn, TP. Cần Thơ Việt Nam</t>
  </si>
  <si>
    <t>0377994299</t>
  </si>
  <si>
    <t>Số nhà 74A, Phố Quang Trung, Phường Quang Trung, Thị xã Sơn Tây TP. Hà Nội Việt Nam</t>
  </si>
  <si>
    <t>2AII</t>
  </si>
  <si>
    <t>WM+ TBH Hướng Tân, Nam Hà</t>
  </si>
  <si>
    <t>Thôn Hướng Tân, Xã Nam Hà, Huyện Tiền Hải T. Thái Bình Việt Nam</t>
  </si>
  <si>
    <t>2850</t>
  </si>
  <si>
    <t>WM+ HNI 639 Vũ Tông Phan</t>
  </si>
  <si>
    <t>Số 639 Vũ Tông Phan, Phường Khương Đình, Quận Thanh Xuân, TP. Hà Nội Việt Nam</t>
  </si>
  <si>
    <t>0972 032 947</t>
  </si>
  <si>
    <t>149 Trần Thị Trọng, P. 15, Q. Tân Bình TP. Hồ Chí Minh Việt Nam</t>
  </si>
  <si>
    <t>408 Đường số 4, KP. 12, P An Bình, TP. Biên Hòa T. Đồng Nai Việt Nam</t>
  </si>
  <si>
    <t>2APY</t>
  </si>
  <si>
    <t>WM+ HNI 30 Tiền Huân</t>
  </si>
  <si>
    <t>Số 30 Tiền Huân, Phường Viên Sơn, Thị xã Sơn Tây TP. Hà Nội Việt Nam</t>
  </si>
  <si>
    <t>Số 22 Phố Chợ Đông Bài, Thôn Đông Bài, Xã Mai Đình, Huyện Sóc Sơn TP. Hà Nội Việt Nam</t>
  </si>
  <si>
    <t>Số 28 Ngách 158/38 Nguyễn Sơn, Tổ 21, Phường Bồ Đề, Q. Long Biên TP. Hà Nội Việt Nam</t>
  </si>
  <si>
    <t>Khu Dộc Toản, Xã Hạ Mỗ, Huyện Đan Phượng, TP. Hà Nội Việt Nam</t>
  </si>
  <si>
    <t>WM+ HNI 155 Vương Thừa Vũ</t>
  </si>
  <si>
    <t>Số 155 Phố Vương Thừa Vũ, Phường Khương Trung, Q. Thanh Xuân TP. Hà Nội Việt Nam</t>
  </si>
  <si>
    <t>5737</t>
  </si>
  <si>
    <t>WM+ HTH 9 Nguyễn Thiếp, TT Nghèn</t>
  </si>
  <si>
    <t>Số 9 đường Nguyễn Thiếp, Thị trấn Nghèn, Huyện Can Lộc, Tỉnh Hà Tĩnh Việt Nam</t>
  </si>
  <si>
    <t>WM+ HTH 9 Nguyễn Thiếp, TT Ngh</t>
  </si>
  <si>
    <t>2256</t>
  </si>
  <si>
    <t>WM+ HNI 27 Ngô Thì Nhậm</t>
  </si>
  <si>
    <t>27 Ngô Thì Nhậm, Quận Hai Bà Trưng, TP. Hà Nội Việt Nam</t>
  </si>
  <si>
    <t>0349363955</t>
  </si>
  <si>
    <t>6777</t>
  </si>
  <si>
    <t>WM+ HNI 39 Ngõ 192 Lê Trọng Tấn</t>
  </si>
  <si>
    <t>Số nhà 39 Ngõ 192 Phố Lê Trọng Tấn, Phường Định Công, Quận Thanh Xuân TP. Hà Nội Việt Nam</t>
  </si>
  <si>
    <t>WM+ HNI 39 Ngõ 192 Lê Trọng Tấ</t>
  </si>
  <si>
    <t>Số 72+76 phố Nguyễn Lân, Phường Phương Liệt, Quận Thanh Xuân, TP. Hà Nội Việt Nam</t>
  </si>
  <si>
    <t>WM+ HNI 104-106 Phùng Hưng</t>
  </si>
  <si>
    <t>104-106 Phùng Hưng, Phường Phúc La, Quận Hà Đông TP. Hà Nội Việt Nam</t>
  </si>
  <si>
    <t>18 TRƯƠNG GIA MÔ, Phường Thạnh Mỹ Lợi, Quận 2, TP. Hồ Chí Minh Việt Nam</t>
  </si>
  <si>
    <t>4217</t>
  </si>
  <si>
    <t>WM+ HNI 543 Thanh Lương</t>
  </si>
  <si>
    <t>Số 543 Thanh Lương, xã Bích Hòa, Huyện Thanh Oai, TP. Hà Nội Việt Nam</t>
  </si>
  <si>
    <t>WM+ HCM 1206 Lê Đức Thọ</t>
  </si>
  <si>
    <t>2ARL</t>
  </si>
  <si>
    <t>WM+ THA Kiot 6-7 Chợ Hà Phong</t>
  </si>
  <si>
    <t>Kiot 6-7 Chợ Hà Phong, Tiểu khu Phong Vận, Đường 217, T. Thanh Hóa Việt Nam</t>
  </si>
  <si>
    <t>2826</t>
  </si>
  <si>
    <t>WM+ HNI 18 Lệ Mật</t>
  </si>
  <si>
    <t>Số 18 Lệ Mật, Phường Việt Hưng, TP. Hà Nội Việt Nam</t>
  </si>
  <si>
    <t>0989700664</t>
  </si>
  <si>
    <t>1679</t>
  </si>
  <si>
    <t>WM VC+ KHA Ninh Hòa</t>
  </si>
  <si>
    <t>Đường 2/4,Thị xã Ninh Hòa, T. Khánh Hòa Việt Nam</t>
  </si>
  <si>
    <t>Nguyễn Thị Hường</t>
  </si>
  <si>
    <t>Số 176 Phố Nghệ, Thôn Khôn Thôn, Xã Minh Cường, TP. Hà Nội Việt Nam</t>
  </si>
  <si>
    <t>Số 31 Mạc Thị Bưởi, P. Vĩnh Tuy, Q., Quận Hai Bà Trưng, TP. Hà Nội Việt Nam</t>
  </si>
  <si>
    <t>6648</t>
  </si>
  <si>
    <t>WM+ GLI 45C Phan Đình Phùng</t>
  </si>
  <si>
    <t>45C Phan Đình Phùng, P. Tây Sơn, TP. Pleiku, T. Gia Lai Việt Nam</t>
  </si>
  <si>
    <t>2B81</t>
  </si>
  <si>
    <t>WM+ VPC Nguyễn Lương Bằng, Vị Trù</t>
  </si>
  <si>
    <t>Đường Nguyễn Lương Bằng, Thôn Vị Trù, Xã Thanh Trù, TP. Vĩnh Yên T. Vĩnh Phúc Việt Nam</t>
  </si>
  <si>
    <t>WM+ VPC Nguyễn Lương Bằng, Vị</t>
  </si>
  <si>
    <t>3188</t>
  </si>
  <si>
    <t>WM+ HNI 144 Hoa Bằng</t>
  </si>
  <si>
    <t>Số 144 Hoa Bằng, Phường Yên Hòa, Quận Cầu Giấy, TP. Hà Nội Việt Nam</t>
  </si>
  <si>
    <t>6003</t>
  </si>
  <si>
    <t>WM+ VLG 80 Nguyễn Văn Thảnh</t>
  </si>
  <si>
    <t>80 Nguyễn Văn Thảnh, Khóm 5, P. Cái Vồn, Thị xã Bình Minh, T. Vĩnh Long Việt Nam</t>
  </si>
  <si>
    <t>5169</t>
  </si>
  <si>
    <t>WM+ DNG 95 Phạm Xuân Ẩn</t>
  </si>
  <si>
    <t>Thửa 104, TBĐ B1-95, Khu đô thị sinh thái ven sông, Hòa Xuân, Phường Hòa Xuân, Quận Cẩm Lệ, TP. Đà Nẵng Việt Nam</t>
  </si>
  <si>
    <t>0935949951</t>
  </si>
  <si>
    <t>2AGT</t>
  </si>
  <si>
    <t>WM+ HNM Thôn 7, Hòa Hậu</t>
  </si>
  <si>
    <t>Thôn 7, Xã Hòa Hậu, Huyện Lý Nhân, Tỉnh Hà Nam T. Hà Nam Việt Nam</t>
  </si>
  <si>
    <t>6141</t>
  </si>
  <si>
    <t>WM+ VPC TDP Tân Chiền, Lập Thạch</t>
  </si>
  <si>
    <t>TDP Tân Chiền, Thị trấn Lập Thạch, Huyện Lập Thạch, T. Vĩnh Phúc Việt Nam</t>
  </si>
  <si>
    <t>WM+ VPC TDP Tân Chiền, Lập Thạ</t>
  </si>
  <si>
    <t>WM+ HNI Lực Canh, Xuân Canh</t>
  </si>
  <si>
    <t>Số 100-102, Thôn Lực Canh, Xã Xuân Canh, Huyện Đông Anh TP. Hà Nội Việt Nam</t>
  </si>
  <si>
    <t>5918</t>
  </si>
  <si>
    <t>WM+ PTO Khu 12 Phú Hộ</t>
  </si>
  <si>
    <t>Khu 12 Xã Phú Hộ, Thị Xã Phú Thọ, T. Phú Thọ Việt Nam</t>
  </si>
  <si>
    <t>0366113223</t>
  </si>
  <si>
    <t>3973</t>
  </si>
  <si>
    <t>WM+ HNI CC @Home, 987 Tam Trinh</t>
  </si>
  <si>
    <t>Kiot DV-17 tầng 1, Nhà Chung cư @Home, số 987 tam Trinh, Phường Yên Sở, Quận Hoàng Mai, TP. Hà Nội Việt Nam</t>
  </si>
  <si>
    <t>WM+ HNI CC @Home, 987 Tam Trin</t>
  </si>
  <si>
    <t>Nguyễn Hoàng Nam</t>
  </si>
  <si>
    <t>0927956957</t>
  </si>
  <si>
    <t>Căn thương mại dịch vụ I1.CH08, Tòa I1, Tầng 01 tại dự án Im TP. Hà Nội Việt Nam</t>
  </si>
  <si>
    <t>2AZF</t>
  </si>
  <si>
    <t>WM+ TTH 1 Mai Lượng</t>
  </si>
  <si>
    <t>1 Mai Lượng, P. Hương Sơ, Q. Phú Xuân, Q. Phú Xuân TP. Huế Việt Nam</t>
  </si>
  <si>
    <t>Thôn Bái Ngoại, Xã Liệp Nghĩa, Huyện Quốc Oai TP. Hà Nội Việt Nam</t>
  </si>
  <si>
    <t>33/23 Gò Cát, P. Phú Hữu, TP. Thủ Đức, TP. HCM TP. Hồ Chí Minh Việt Nam</t>
  </si>
  <si>
    <t>Căn L26M.TMDV15A tại Cụm Nhà Chung Cư Lô đất B3-CT03, Dự án Khu đô thị Gia Lâm, Xã Đa Tốn, TP. Hà Nội Việt Nam</t>
  </si>
  <si>
    <t>3029</t>
  </si>
  <si>
    <t>WM+ HNI N03 T2 Đoàn Ngoại Giao</t>
  </si>
  <si>
    <t>Tầng 1, Tổ hợp chung cư cao tầng NO3-T2, khu Đoàn Ngoại Giao đường Nguyễn Văn H, TP. Hà Nội Việt Nam</t>
  </si>
  <si>
    <t>250-252 Phạm Văn Chiêu, P. 9, Q. Gò Vấp TP. Hồ Chí Minh Việt Nam</t>
  </si>
  <si>
    <t>4515</t>
  </si>
  <si>
    <t>WM+ HNI Golden Land, 275 Nguyễn Trã</t>
  </si>
  <si>
    <t>Gian hàng 110, tầng 1, Tòa nhà N01C Trung tâm TM và, DV Golden Land, số 275 Nguyễn Trãi, P. Thanh Xuân Trung, Q. Thanh Xuân, TP. Hà Nội Việt Nam</t>
  </si>
  <si>
    <t>WM+ HNI Golden Land, 275 Nguyễ</t>
  </si>
  <si>
    <t>1443 Nguyễn Duy Trinh, Phường Trường Thạnh, Quận 9, TP. Hồ Chí Minh Việt Nam</t>
  </si>
  <si>
    <t>2APQ</t>
  </si>
  <si>
    <t>WM+ QNM TĐ 1774, TBĐ 19, Đường DH3</t>
  </si>
  <si>
    <t>Thửa đất số 1774, Tờ bản đồ số 19, Đường DH3, Thôn La Thọ 3, X. Điện Hoà, TX. Điện Bàn, T. Quảng Nam Việt Nam</t>
  </si>
  <si>
    <t>WM+ QNM TĐ 1774, TBĐ 19, Đường</t>
  </si>
  <si>
    <t>2AYS</t>
  </si>
  <si>
    <t>WM+ TTH Thôn Mậu Tài, Dương Nỗ</t>
  </si>
  <si>
    <t>TĐS 342, TBĐS 25, đường Tỉnh lộ 2, Thôn Mậu Tài, P. Dương Nỗ Q. Thuận Hóa, TP. Huế Việt Nam</t>
  </si>
  <si>
    <t>WM+ TTH Thôn Mậu Tài, Phú Mậu</t>
  </si>
  <si>
    <t>2B02</t>
  </si>
  <si>
    <t>WIN DNG 51 - 53 Dương Thị Xuân Quý</t>
  </si>
  <si>
    <t>51 – 53 Dương Thị Xuân Quý, P. Mỹ An, Q. Ngũ Hành Sơn, TP. Đà Nẵng Việt Nam</t>
  </si>
  <si>
    <t>WIN DNG 51 - 53 Dương Thị Xuân</t>
  </si>
  <si>
    <t>17/15A – 15/15B Huỳnh Văn Nghệ, KP2, P.Bửu Long, Thành phố Biên Hòa, T. Đồng Nai Việt Nam</t>
  </si>
  <si>
    <t>5035</t>
  </si>
  <si>
    <t>WM+ QTI 150 Nguyễn Du</t>
  </si>
  <si>
    <t>150 Nguyễn Du, Phường 1, Thành phố Đông Hà, T. Quảng Trị Việt Nam</t>
  </si>
  <si>
    <t>Số 51, Đường Quang Trung, Thôn Kim Lũ, Xã Long Thượng, TP. Hà Nội Việt Nam</t>
  </si>
  <si>
    <t>15B Nguyễn Văn Tiết, KP Bình Hoà, Phường Lái Thiêu, Thành phố Thuận An, T. Bình Dương Việt Nam</t>
  </si>
  <si>
    <t>5194</t>
  </si>
  <si>
    <t>WM+ BDG 10/9 Võ Thị Sáu, KP Tây A</t>
  </si>
  <si>
    <t>10/9 Võ Thị Sáu, KP Tây A, Phường Đông Hòa, Thành phố Dĩ An, T. Bình Dương Việt Nam</t>
  </si>
  <si>
    <t>WM+ BDG 10/9 Võ Thị Sáu, KP Tâ</t>
  </si>
  <si>
    <t>0364378779</t>
  </si>
  <si>
    <t>2ABG</t>
  </si>
  <si>
    <t>WIN HCM 1.11, 16/9 Bùi Văn Ba</t>
  </si>
  <si>
    <t>1.11, Tầng 1, Khu phức hợp TMDV và Nhà ở, số 16/9 Bùi Văn Ba, P. Tân Thuận Đông Q. 7, TP. Hồ Chí Minh Việt Nam</t>
  </si>
  <si>
    <t>WIN HCM 1.11, tầng 1, 16/9 Bùi</t>
  </si>
  <si>
    <t>60 Đường số 40, P. Tân Tạo, Q. Bình Tân TP. Hồ Chí Minh Việt Nam</t>
  </si>
  <si>
    <t>5605</t>
  </si>
  <si>
    <t>WM+ HNI S2.09 Ocean Park</t>
  </si>
  <si>
    <t>1S09, Tầng 1 Tòa nhà số S2.09, Dự án Vinhomes Ocean Park, Xã Đa Tốn, Huyện Gia Lâm, TP. Hà Nội Việt Nam</t>
  </si>
  <si>
    <t>0976411140</t>
  </si>
  <si>
    <t>Số nhà 297, Cụm 2, Xã Thọ Xuân, Huyện Đan Phượng, TP. Hà Nội Việt Nam</t>
  </si>
  <si>
    <t>Kiốt số T1-TM3, Tầng 01, Toà T1, Dự án Nhà ở chung cư cao tầng tại ô đất CT2, Thị trấn Trâu Quỳ, Huyện Gia Lâm TP. Hà Nội Việt Nam</t>
  </si>
  <si>
    <t>6387</t>
  </si>
  <si>
    <t>WM+ HNI 36C Lý Nam Đế</t>
  </si>
  <si>
    <t>Số 36C Lý Nam Đế, Phường Cửa Đông, Quận Hoàn Kiếm, TP. Hà Nội Việt Nam</t>
  </si>
  <si>
    <t>5568</t>
  </si>
  <si>
    <t>WM+ THA 10 Lê Hoàn</t>
  </si>
  <si>
    <t>10 Lê Hoàn, Phường Điện Biên, TP. Thanh Hóa, T. Thanh Hóa Việt Nam</t>
  </si>
  <si>
    <t>WM+ HNI Thôn Thượng, Phùng Xá</t>
  </si>
  <si>
    <t>Thôn Thượng, Xã Phùng Xá, Huyện Mỹ Đức TP. Hà Nội Việt Nam</t>
  </si>
  <si>
    <t>5543</t>
  </si>
  <si>
    <t>WM+ QNH 154 Đặng Châu Tuệ</t>
  </si>
  <si>
    <t>Số 154 Đặng Châu Tuệ, Phường Quang Hanh, Thành phố Cẩm Phả, T. Quảng Ninh Việt Nam</t>
  </si>
  <si>
    <t>0375958222</t>
  </si>
  <si>
    <t>5128</t>
  </si>
  <si>
    <t>WM+ BNH Số 74 Đường Nguyễn Đăng Đạo</t>
  </si>
  <si>
    <t>Số 74, Đường Nguyễn Đăng Đạo, Thị Trấn Lim, Huyện Tiên Du, T. Bắc Ninh Việt Nam</t>
  </si>
  <si>
    <t>WM+ BNH Số 74 Đường Nguyễn Đăn</t>
  </si>
  <si>
    <t>0387220129</t>
  </si>
  <si>
    <t>5106</t>
  </si>
  <si>
    <t>WM+ BTE 298F Khu phố 2</t>
  </si>
  <si>
    <t>298F Nguyễn Huệ, khu phố 2, Phường Phú Khương, Thành phố Bến Tre, T. Bến Tre Việt Nam</t>
  </si>
  <si>
    <t>0247106686651061</t>
  </si>
  <si>
    <t>0.01, tầng 1 (trệt), khối A, Khu liên hợp VP - TM - CC &amp; TT Phúc Yên, Số 31-33 Đường Phan Huy Ích, P. 15, Q. Tân Bình TP. Hồ Chí Minh Việt Nam</t>
  </si>
  <si>
    <t>A1-0.06 Tầng trệt + tầng 1, Tòa nhà A1, Vinhomes Golden Riv Golden River, số 02 Tôn Đức Thắng, P. Bến Nghé, Q. 1 TP. Hồ Chí Minh Việt Nam</t>
  </si>
  <si>
    <t>85 - 86 Phan Văn Khỏe, P. 2, Q. 6, TP. Hồ Chí Minh Việt Nam</t>
  </si>
  <si>
    <t>318 Tỉnh Lộ 2, Ấp 2, Xã Phước Vĩnh An, Huyện Củ Chi, TP. Hồ Chí Minh Việt Nam</t>
  </si>
  <si>
    <t>6757</t>
  </si>
  <si>
    <t>WM+ HCM 662 Tên Lửa</t>
  </si>
  <si>
    <t>662 Tên Lửa, KP.1, P. Bình Trị Đông B, Q. Bình Tân TP. Hồ Chí Minh Việt Nam</t>
  </si>
  <si>
    <t>66A Đường số 5, P. Linh Xuân, TP. Thủ Đức TP. Hồ Chí Minh Việt Nam</t>
  </si>
  <si>
    <t>Thôn Tráng Việt, Xã Tráng Việt, Huyện Mê Linh TP. Hà Nội Việt Nam</t>
  </si>
  <si>
    <t>5286</t>
  </si>
  <si>
    <t>WM+ HNI 95 Ba Thá</t>
  </si>
  <si>
    <t>95 Ba Thá, Xã Viên An, Huyện Ứng Hòa, TP. Hà Nội Việt Nam</t>
  </si>
  <si>
    <t>6790</t>
  </si>
  <si>
    <t>WM+ BNH Chi Hồ, Tiên Du</t>
  </si>
  <si>
    <t>Thôn Chi Hồ, Xã Tân Chi, Huyện Tiên Du T. Bắc Ninh Việt Nam</t>
  </si>
  <si>
    <t>3392</t>
  </si>
  <si>
    <t>WM+ HCM 26/4B Ấp Đông Lân</t>
  </si>
  <si>
    <t>26/4B Ấp Đông Lân, Xã Bà Điểm, Huyện Hóc Môn, TP. Hồ Chí Minh Việt Nam</t>
  </si>
  <si>
    <t>0389292306</t>
  </si>
  <si>
    <t>0.01. Tầng trệt tháp 4, Sun Avenue 28 Mai Chí Thọ, Phường An Phú, Quận 2, TP. Hồ Chí Minh Việt Nam</t>
  </si>
  <si>
    <t>5790</t>
  </si>
  <si>
    <t>WM+ TBH 165 TDP Cộng Hòa, Kiến Xươn</t>
  </si>
  <si>
    <t>Số 165 tổ dân phố Cộng Hòa, Thị trấn Kiến Xương, Huyện Kiến Xương, T. Thái Bình Việt Nam</t>
  </si>
  <si>
    <t>WM+ TBH 165 TDP Cộng Hòa, Kiến</t>
  </si>
  <si>
    <t>1/84 Cư xá Lữ Gia, P. 15, Q. 11 (địa chỉ đầu vào 2 Bis Đường 52, Cư Xá Lữ Gia) TP. Hồ Chí Minh Việt Nam</t>
  </si>
  <si>
    <t>4656</t>
  </si>
  <si>
    <t>WM+ HNI 126A Thanh Vị</t>
  </si>
  <si>
    <t>126A Thanh Vị, Phường Sơn Lộc, Thị xã Sơn Tây, TP. Hà Nội Việt Nam</t>
  </si>
  <si>
    <t>Số 81, Thôn Cốc Thôn, Xã Cam Thượng, Huyện Ba Vì TP. Hà Nội Việt Nam</t>
  </si>
  <si>
    <t>351/29 Lê Đại Hành, Phường 11, Quận 11, TP. Hồ Chí Minh Việt Nam</t>
  </si>
  <si>
    <t>WM+ HNI 36A Ngõ 670 Hà Huy Tập</t>
  </si>
  <si>
    <t>Số 36A Ngõ 670, Đường Hà Huy Tập, Thị trấn Yên Viên, H. Gia Lâm TP. Hà Nội Việt Nam</t>
  </si>
  <si>
    <t>51A Nguyễn Tuyển, KP5, Phường Bình Trưng Tây, Quận 2, TP. Hồ Chí Minh Việt Nam</t>
  </si>
  <si>
    <t>2B20</t>
  </si>
  <si>
    <t>WM+ NAN 184-186 Hồ Văn Sinh</t>
  </si>
  <si>
    <t>184-186 Đường Hồ Văn Sinh, Phường Quỳnh Phương, TX. Hoàng Mai T. Nghệ An Việt Nam</t>
  </si>
  <si>
    <t>2ARW</t>
  </si>
  <si>
    <t>WM+ HDG 1193 Trần Hưng Đạo</t>
  </si>
  <si>
    <t>Số 1193 Đường Trần Hưng Đạo, Phường Phạm Thái, Thị Xã Kinh Môn T. Hải Dương Việt Nam</t>
  </si>
  <si>
    <t>22A Đức Diễn, Phường Phúc Diễn, Quận Bắc Từ Liêm, TP. Hà Nội Việt Nam</t>
  </si>
  <si>
    <t>4136</t>
  </si>
  <si>
    <t>WM+ HNI 30 Phạm Văn Đồng</t>
  </si>
  <si>
    <t>Tầng 1 Dự án Tổ hợp văn phòng, dịch vụ Thương mại và, nhà ở xã hội tại 30 Phạm Văn Đồng, phường Dịch Vọng, Quận Cầu Giấy, TP. Hà Nội Việt Nam</t>
  </si>
  <si>
    <t>0942574054</t>
  </si>
  <si>
    <t>Ô 119 DC 30 Đường D11, KDC Việt Sing, KP4, Phường An Phú, Thành phố Thuận An, T. Bình Dương Việt Nam</t>
  </si>
  <si>
    <t>Số 40 Hào Nam, Phường Ô Chợ Dừa, Quận Đống Đa TP. Hà Nội Việt Nam</t>
  </si>
  <si>
    <t>2AYB</t>
  </si>
  <si>
    <t>WM+ THA Đông Phú, Xã Hoằng Lộc</t>
  </si>
  <si>
    <t>Thôn Đông Phú, Xã Hoằng Lộc, Huyện Hoằng Hóa T. Thanh Hóa Việt Nam</t>
  </si>
  <si>
    <t>Thôn 7, Xã Ba Trại, Huyện Ba Vì TP. Hà Nội Việt Nam</t>
  </si>
  <si>
    <t>Shop TM19, Số nhà 0.21, CC 8X-Plus, 163A đường Trường Chinh, P. Tân Thới Nhất, Q. 12, TP. Hồ Chí Minh Việt Nam</t>
  </si>
  <si>
    <t>2AFQ</t>
  </si>
  <si>
    <t>WM+ VPC Khu Chợ Đầm, Thái Hòa</t>
  </si>
  <si>
    <t>Khu Chợ Đầm, Xã Thái Hòa T. Vĩnh Phúc Việt Nam</t>
  </si>
  <si>
    <t>Nguyễn Thị Ngọc Linh</t>
  </si>
  <si>
    <t>0987260422</t>
  </si>
  <si>
    <t>Số 92 Xóm Đông, Thôn Dược Hạ, Xã Tiên Dược, Huyện Sóc Sơn TP. Hà Nội Việt Nam</t>
  </si>
  <si>
    <t>6683</t>
  </si>
  <si>
    <t>WM+ HNI Ứng Hòa, Chương Mỹ</t>
  </si>
  <si>
    <t>Thôn Ứng Hòa, Xã Lam Điền, Huyện Chương Mỹ, TP. Hà Nội Việt Nam</t>
  </si>
  <si>
    <t>2B39</t>
  </si>
  <si>
    <t>WM+ THA Mậu Đông, Quảng Lưu</t>
  </si>
  <si>
    <t>Thôn Mậu Đông, Xã Quảng Lưu, Huyện Quảng Xương T. Thanh Hóa Việt Nam</t>
  </si>
  <si>
    <t>Căn số 0.01 – tầng trệt – lô B, Chung cư, Thủ Thiêm Lô P – Số 01 đường số 63, Phường Bình Trưng Đông, Quận 2, TP. Hồ Chí Minh Việt Nam</t>
  </si>
  <si>
    <t>31 Nguyễn Thượng Hiền, P. 5, Q. Bình Thạnh TP. Hồ Chí Minh Việt Nam</t>
  </si>
  <si>
    <t>4517</t>
  </si>
  <si>
    <t>WM+ HNI 321 Lâm Du</t>
  </si>
  <si>
    <t>Số 321 Lâm Du, Phường Bồ Đề, Quận Long Biên, TP. Hà Nội Việt Nam</t>
  </si>
  <si>
    <t>0982366880</t>
  </si>
  <si>
    <t>5122</t>
  </si>
  <si>
    <t>WM+ HTH 520 Nguyễn Công Trứ</t>
  </si>
  <si>
    <t>520 Nguyễn Công Trứ, Phường Thạch Quý, Thành phố Hà Tĩnh, T. Hà Tĩnh Việt Nam</t>
  </si>
  <si>
    <t>2ANF</t>
  </si>
  <si>
    <t>WM+ TNN 228 Thắng Lợi</t>
  </si>
  <si>
    <t>Số 228 Đường Thắng Lợi, Phường Mỏ Chè, Thành phố Sông Công, T. Thái Nguyên Việt Nam</t>
  </si>
  <si>
    <t>WM+ TNN 288 Thắng Lợi</t>
  </si>
  <si>
    <t>TMDV-0.02 CC 243 Tân Hòa Đông, P. 14, Q. 6 TP. Hồ Chí Minh Việt Nam</t>
  </si>
  <si>
    <t>2AOH</t>
  </si>
  <si>
    <t>WM+ QNM 10C Hoàng Sa</t>
  </si>
  <si>
    <t>10C Hoàng Sa, TT. Nam Phước, H. Duy Xuyên, T. Quảng Nam T. Quảng Nam Việt Nam</t>
  </si>
  <si>
    <t>WM+ QNM 09 Hoàng Sa</t>
  </si>
  <si>
    <t>0.01-0.02 Lô B, Tầng G (trệt), Chung cư The Eastern, TP. Thủ Đức TP. Hồ Chí Minh Việt Nam</t>
  </si>
  <si>
    <t>2AGC</t>
  </si>
  <si>
    <t>WM+ QNI 129 Lê Thánh Tôn</t>
  </si>
  <si>
    <t>129 Lê Thánh Tôn, P. Nghĩa Chánh TP. Quảng Ngãi T. Quảng Ngãi Việt Nam</t>
  </si>
  <si>
    <t>Gian hàng B2, Tầng 1 (trệt), Khối B, CC Riverside Apartment, 49C Lê Quang Kim, P.8, Q.8 TP. Hồ Chí Minh Việt Nam</t>
  </si>
  <si>
    <t>5903</t>
  </si>
  <si>
    <t>WM+ HDG 394 TT Phủ, Bình Giang</t>
  </si>
  <si>
    <t>Đường 394, thị trấn Phủ, xã Thái Học, huyện Bình Giang, T. Hải Dương Việt Nam</t>
  </si>
  <si>
    <t>67 Mai Chí Thọ, Phường An Phú, Quận 2, TP. Hồ Chí Minh Việt Nam</t>
  </si>
  <si>
    <t>0.1 Lô A, Lương Định Của Ấp 2, P. An Phú, Quận 2, TP. Hồ Chí Minh Việt Nam</t>
  </si>
  <si>
    <t>WM+ HCM MP9-001.02, Panorama Mizuki</t>
  </si>
  <si>
    <t>I-MP9-001.02 (Tầng 1+2), CC Panorama Mizuki, Đường số 1, X. Bình Hưng, H. Bình chánh, TP. Hồ Chí Minh Việt Nam</t>
  </si>
  <si>
    <t>Số 381 – 383 đường Kiêu Kỵ, Xã Kiêu Kỵ, Huyện Gia Lâm TP. Hà Nội Việt Nam</t>
  </si>
  <si>
    <t>108 Lê Hồng Phong, KP. Đông Thành, P. Tân Đông Hiệp, TP. Dĩ An TP. Dĩ An Việt Nam</t>
  </si>
  <si>
    <t>103/1 Khu phố 1A, Phường An Phú, Thành phố Thuận An, T. Bình Dương Việt Nam</t>
  </si>
  <si>
    <t>Gian hàng thương mại tầng 1 K2-GTM03, Nhà CC HH5, Dự án Khai Sơn City, Q. Long Biên TP. Hà Nội Việt Nam</t>
  </si>
  <si>
    <t>WM+ HNI Mạnh Tân, Thụy Lâm</t>
  </si>
  <si>
    <t>Thửa đất số 130(2), Tờ bản đồ số 23, Thôn Mạnh Tân H. Đông Anh TP. Hà Nội Việt Nam</t>
  </si>
  <si>
    <t>6040</t>
  </si>
  <si>
    <t>WM+ BGG 182 Trường Chinh</t>
  </si>
  <si>
    <t>Số 182 Trường Chinh, TDP 1, Thị trấn Thắng, huyện Hiệp Hòa, T. Bắc Giang Việt Nam</t>
  </si>
  <si>
    <t>6968</t>
  </si>
  <si>
    <t>WM+ VPC Tảo Phú, Yên Lạc</t>
  </si>
  <si>
    <t>Thôn Tảo Phú, Xã Tam Hồng, Huyện Yên Lạc T. Vĩnh Phúc Việt Nam</t>
  </si>
  <si>
    <t>WM+ HNI SA5 Vinhomes Smart City</t>
  </si>
  <si>
    <t>1S18-1S25, Tòa SA5, Ô đất số F3-CH02-2 Vinhomes Smart City, Phường Tây Mỗ, Quận Nam Từ Liêm TP. Hà Nội Việt Nam</t>
  </si>
  <si>
    <t>WM+ HCM 418 Nguyễn Văn Công</t>
  </si>
  <si>
    <t>2B50</t>
  </si>
  <si>
    <t>WM+ HNM35 Trần Hưng Đạo</t>
  </si>
  <si>
    <t>Số35 Đường Trần Hưng Đạo, Tổ dân phố Nam Cao, Thị Trấn Vĩnh Vĩnh Trụ, Huyện Lý Nhân T. Hà Nam Việt Nam</t>
  </si>
  <si>
    <t>WM+ HNM 33 Trần Hưng Đạo</t>
  </si>
  <si>
    <t>2ADX</t>
  </si>
  <si>
    <t>WM+ QNI 01 Bích Khê</t>
  </si>
  <si>
    <t>01 Bích Khê, X. Nghĩa Dõng T. Quảng Ngãi Việt Nam</t>
  </si>
  <si>
    <t>31/08/2025 14:54:08</t>
  </si>
  <si>
    <t>307 Số 307 Nguyễn Duy Trinh, P. Bình Trưng Tây, Q. 2, TP. Hồ Chí Minh Việt Nam</t>
  </si>
  <si>
    <t>6399</t>
  </si>
  <si>
    <t>WM+ PTO Khu 3 Hùng Lô, Việt Trì</t>
  </si>
  <si>
    <t>Khu 3, Xã Hùng Lô, Thành phố Việt Trì, T. Phú Thọ Việt Nam</t>
  </si>
  <si>
    <t>WM+ PTO Khu 3 Hùng Lô, Việt Tr</t>
  </si>
  <si>
    <t>2APC</t>
  </si>
  <si>
    <t>WM+ BDH 44-45-Khu H, KDC Đông</t>
  </si>
  <si>
    <t>Thửa đất số 44-45-Khu H, Khu dân cư Đông đường Võ Thị Sáu, P. Nhơn Bình T. Bình Định Việt Nam</t>
  </si>
  <si>
    <t>WM+ BDH 45 - 47 Điện Biên Phủ</t>
  </si>
  <si>
    <t>Căn TMDV 01.03, Tầng 1-2, Q. 8 TP. Hồ Chí Minh Việt Nam</t>
  </si>
  <si>
    <t>6776</t>
  </si>
  <si>
    <t>WM+ HNI H3 Hope Residences</t>
  </si>
  <si>
    <t>TM10,11 Tầng 1+2 Tòa H3, Khu nhà ở xã hội tại Ô đất B8, NXH khu công viên công nghệ phần mềm Hà Nội, Phường Phúc Đồng, Quận Long Biên TP. Hà Nội Việt Nam</t>
  </si>
  <si>
    <t>2AZC</t>
  </si>
  <si>
    <t>WM+ BDH Tổ 3, KV 7, Trần Quang Diệu</t>
  </si>
  <si>
    <t>Thửa đất 402 và 269, tờ bản đồ số 25, Tổ 3, Khu vực 7 T. Bình Định Việt Nam</t>
  </si>
  <si>
    <t>WM+ BDH Tổ 3, KV 7, Trần Quang</t>
  </si>
  <si>
    <t>WM+ HPG Kiền Bái, Thuỷ Nguyên</t>
  </si>
  <si>
    <t>Thôn 6, Xã Kiền Bái, Huyện Thuỷ Nguyên, TP. Hải Phòng Việt Nam</t>
  </si>
  <si>
    <t>5838</t>
  </si>
  <si>
    <t>WM+ TQG TDP Đoàn Kết, Sơn Dương</t>
  </si>
  <si>
    <t>TDP Đoàn Kết, TT Sơn Dương, Sơn Dương, T. Tuyên Quang Việt Nam</t>
  </si>
  <si>
    <t>WM+ TQG TDP Đoàn Kết, Sơn Dươn</t>
  </si>
  <si>
    <t>30/08/2025 14:01:55</t>
  </si>
  <si>
    <t>Xóm 5, Thôn Liệp Mai, Xã Ngọc Liệp, Huyện Quốc Oai TP. Hà Nội Việt Nam</t>
  </si>
  <si>
    <t>Tầng Trệt Cao ốc An Cư, số 8, đường Thái Thuận, P An Phú, Quận 2, TP. Hồ Chí Minh Việt Nam</t>
  </si>
  <si>
    <t>BTM1-3 BlockB tầng 1 (trệt), khu phố 3 Centana, 36 mai Chí Thọ, Phường An Phú, Quận 2, TP. Hồ Chí Minh Việt Nam</t>
  </si>
  <si>
    <t>36 Lê Quốc Trinh, P. Phú Thọ Hòa, Q. Tân Phú TP. Hồ Chí Minh Việt Nam</t>
  </si>
  <si>
    <t>Căn số 0.01, Tầng 1, Lô A, Chung cư Quận 2, Khu Phố 3, Phường Bình Trưng Đông, Quận 2, TP. Hồ Chí Minh Việt Nam</t>
  </si>
  <si>
    <t>B1.01 - B1.02, Tầng 1 (Tầng trệt), Block B, CC Phú Gia, KDC Phú Gia, X. Phú Xuân, H. Nhà Bè TP. Hồ Chí Minh Việt Nam</t>
  </si>
  <si>
    <t>26/90 KP13, Phường Hố Nai, Thành phố Biên Hòa, T. Đồng Nai Việt Nam</t>
  </si>
  <si>
    <t>Đàm Thị Thu Phương</t>
  </si>
  <si>
    <t>01.04 Tòa S7.02, Vinhomes Grand Park, 88 Phước Thiện, P. Long Bình, TP. Thủ Đức TP. Hồ Chí Minh Việt Nam</t>
  </si>
  <si>
    <t>4356</t>
  </si>
  <si>
    <t>WM+ HNI 103-105 Đa Phúc</t>
  </si>
  <si>
    <t>Số 103- 105 đường Đa Phúc, thôn Dược Thượng, xã Tiên Dược, Huyện Sóc Sơn, TP. Hà Nội Việt Nam</t>
  </si>
  <si>
    <t>0988091294</t>
  </si>
  <si>
    <t>02/09/2025 19:30:06</t>
  </si>
  <si>
    <t>29/08/2025 14:29:30</t>
  </si>
  <si>
    <t>29/08/2025 12:54:25</t>
  </si>
  <si>
    <t>29/08/2025 15:21:32</t>
  </si>
  <si>
    <t>29/08/2025 12:25:11</t>
  </si>
  <si>
    <t>29/08/2025 16:14:14</t>
  </si>
  <si>
    <t>29/08/2025 13:55:58</t>
  </si>
  <si>
    <t>6762</t>
  </si>
  <si>
    <t>WM+ TNN 425 Bãi Á , TT Chợ Chu</t>
  </si>
  <si>
    <t>425 Bãi Á , Thị Trấn Chợ Chu, Huyện Định Hóa T. Thái Nguyên Việt Nam</t>
  </si>
  <si>
    <t>5015</t>
  </si>
  <si>
    <t>WM+ HNM 414 Lý Thường Kiệt</t>
  </si>
  <si>
    <t>414 Lý Thường Kiệt, Phường Lê Hồng Phong, Thành phố Phủ Lý, T. Hà Nam Việt Nam</t>
  </si>
  <si>
    <t>0247106686650151</t>
  </si>
  <si>
    <t>30/08/2025 14:30:29</t>
  </si>
  <si>
    <t>29/08/2025 15:25:32</t>
  </si>
  <si>
    <t>29/08/2025 15:21:49</t>
  </si>
  <si>
    <t>3196</t>
  </si>
  <si>
    <t>WM+ HNI 1B Nguyễn Duy Trinh</t>
  </si>
  <si>
    <t>Số 1B đường Nguyễn Duy Trinh, Phường Hoàng Liệt, Quận Hoàng Mai, TP. Hà Nội Việt Nam</t>
  </si>
  <si>
    <t>29/08/2025 16:07:26</t>
  </si>
  <si>
    <t>30/08/2025 19:18:23</t>
  </si>
  <si>
    <t>2B66</t>
  </si>
  <si>
    <t>WM+ NBH Xóm 2, Khánh Hội</t>
  </si>
  <si>
    <t>Xóm 2, Xã Khánh Hội, Tỉnh Ninh Bình Việt Nam</t>
  </si>
  <si>
    <t>29/08/2025 16:58:28</t>
  </si>
  <si>
    <t>29/08/2025 17:09:04</t>
  </si>
  <si>
    <t>2AGK</t>
  </si>
  <si>
    <t>WM+ HNI F5-CH02 Masteri West Height</t>
  </si>
  <si>
    <t>Ô đất F5-CH02, Dự án Khu đô thị mới Tây Mỗ - Đại Mỗ Vinhomes Park, Q. Nam Từ Liêm TP. Hà Nội Việt Nam</t>
  </si>
  <si>
    <t>WM+ HNI F5-CH02 Masteri West H</t>
  </si>
  <si>
    <t>29/08/2025 17:50:46</t>
  </si>
  <si>
    <t>30/08/2025 06:59:55</t>
  </si>
  <si>
    <t>29/08/2025 19:13:07</t>
  </si>
  <si>
    <t>29/08/2025 19:41:41</t>
  </si>
  <si>
    <t>29/08/2025 20:18:31</t>
  </si>
  <si>
    <t>29/08/2025 21:33:41</t>
  </si>
  <si>
    <t>29/08/2025 20:16:48</t>
  </si>
  <si>
    <t>29/08/2025 21:02:22</t>
  </si>
  <si>
    <t>01/09/2025 15:20:38</t>
  </si>
  <si>
    <t>01/09/2025 17:04:37</t>
  </si>
  <si>
    <t>01/09/2025 13:16:44</t>
  </si>
  <si>
    <t>30/08/2025 09:40:00</t>
  </si>
  <si>
    <t>30/08/2025 18:00:04</t>
  </si>
  <si>
    <t>30/08/2025 10:28:29</t>
  </si>
  <si>
    <t>30/08/2025 18:00:13</t>
  </si>
  <si>
    <t>4022</t>
  </si>
  <si>
    <t>WM+ BNH 23 Nguyễn Văn Trỗi</t>
  </si>
  <si>
    <t>Số 23 Nguyễn Văn Trỗi, Phường Đình Bảng, Thị xã Từ Sơn, T. Bắc Ninh Việt Nam</t>
  </si>
  <si>
    <t>0977421994</t>
  </si>
  <si>
    <t>4832</t>
  </si>
  <si>
    <t>WM+ HNI Khu 10 Chợ Phố Hạ</t>
  </si>
  <si>
    <t>Khu 10 Chợ Phố Hạ, Xã Mê Linh, Huyện Mê Linh, TP. Hà Nội Việt Nam</t>
  </si>
  <si>
    <t>0961587757</t>
  </si>
  <si>
    <t>30/08/2025 12:18:13</t>
  </si>
  <si>
    <t>2ALE</t>
  </si>
  <si>
    <t>WM+ HTH TDP 3, TT Cẩm Xuyên</t>
  </si>
  <si>
    <t>TDP 3, Thị trấn Cẩm Xuyên, Huyện Cẩm Xuyên T. Hà Tĩnh Việt Nam</t>
  </si>
  <si>
    <t>31/08/2025 11:11:10</t>
  </si>
  <si>
    <t>30/08/2025 13:44:23</t>
  </si>
  <si>
    <t>2BB9</t>
  </si>
  <si>
    <t>WM+ GLI Thôn Phú Gia, Xuân An</t>
  </si>
  <si>
    <t>Thửa đất 815, TBĐ số 5 &amp; thửa đất 169, TBĐ số 36 T. Gia Lai Việt Nam</t>
  </si>
  <si>
    <t>WM+ BDH Phú Gia, Cát Tường</t>
  </si>
  <si>
    <t>30/08/2025 13:32:08</t>
  </si>
  <si>
    <t>30/08/2025 15:00:58</t>
  </si>
  <si>
    <t>3789</t>
  </si>
  <si>
    <t>WM+ DNG 36 Trần Quý Hai</t>
  </si>
  <si>
    <t>36 Trần Quý Hai, Phường Hòa Thọ Đông, Quận Cẩm Lệ, TP. Đà Nẵng Việt Nam</t>
  </si>
  <si>
    <t>0911435503</t>
  </si>
  <si>
    <t>30/08/2025 14:26:23</t>
  </si>
  <si>
    <t>3276</t>
  </si>
  <si>
    <t>WM+ HNI 250 Lạc Long Quân</t>
  </si>
  <si>
    <t>Số 250 đường Lạc Long Quân, Phường Bưởi, Quận Tây Hồ, TP. Hà Nội Việt Nam</t>
  </si>
  <si>
    <t>31/08/2025 20:39:19</t>
  </si>
  <si>
    <t>30/08/2025 15:11:02</t>
  </si>
  <si>
    <t>02/09/2025 17:23:32</t>
  </si>
  <si>
    <t>02/09/2025 19:31:53</t>
  </si>
  <si>
    <t>30/08/2025 15:21:30</t>
  </si>
  <si>
    <t>31/08/2025 18:48:18</t>
  </si>
  <si>
    <t>31/08/2025 18:43:56</t>
  </si>
  <si>
    <t>30/08/2025 16:38:14</t>
  </si>
  <si>
    <t>30/08/2025 20:16:43</t>
  </si>
  <si>
    <t>30/08/2025 16:40:58</t>
  </si>
  <si>
    <t>31/08/2025 18:18:26</t>
  </si>
  <si>
    <t>30/08/2025 18:24:56</t>
  </si>
  <si>
    <t>02/09/2025 14:24:05</t>
  </si>
  <si>
    <t>30/08/2025 19:22:01</t>
  </si>
  <si>
    <t>5959</t>
  </si>
  <si>
    <t>WM+ HNI 69 Hạ Đình</t>
  </si>
  <si>
    <t>69 Phố Hạ Đình, Phường Thanh Xuân Trung, Quận Thanh Xuân, TP. Hà Nội Việt Nam</t>
  </si>
  <si>
    <t>2AQ6</t>
  </si>
  <si>
    <t>WM+ QNM Gia Huệ, Đại Lộc</t>
  </si>
  <si>
    <t>Thửa đất số (lô) 577a, Tờ bản đồ số 5, Thôn Gia Huệ, Xã Đại Minh, Huyện Đại Lộc, T. Quảng Nam Việt Nam</t>
  </si>
  <si>
    <t>WM+ QNM Đại Minh, Đại Lộc</t>
  </si>
  <si>
    <t>6734</t>
  </si>
  <si>
    <t>WM+ HCM 117 – 119 Trần Văn Kiểu</t>
  </si>
  <si>
    <t>117 – 119 Trần Văn Kiểu, P. 10, Q. 6 TP. Hồ Chí Minh Việt Nam</t>
  </si>
  <si>
    <t>WM+ HCM 117 – 119 Trần Văn Kiể</t>
  </si>
  <si>
    <t>02/09/2025 16:04:32</t>
  </si>
  <si>
    <t>30/08/2025 18:01:25</t>
  </si>
  <si>
    <t>2ACI</t>
  </si>
  <si>
    <t>WM+ THA L05-06, Khu A4 MBQH 65</t>
  </si>
  <si>
    <t>Lô 05 – 06 khu A4 MBQH số 65, P. Long Anh, TP. Thanh Hóa, T. Thanh Hóa Việt Nam</t>
  </si>
  <si>
    <t>30/08/2025 18:39:24</t>
  </si>
  <si>
    <t>30/08/2025 19:37:25</t>
  </si>
  <si>
    <t>30/08/2025 21:09:28</t>
  </si>
  <si>
    <t>30/08/2025 21:09:38</t>
  </si>
  <si>
    <t>30/08/2025 21:09:48</t>
  </si>
  <si>
    <t>30/08/2025 21:09:58</t>
  </si>
  <si>
    <t>30/08/2025 21:10:07</t>
  </si>
  <si>
    <t>30/08/2025 21:55:20</t>
  </si>
  <si>
    <t>2AFJ</t>
  </si>
  <si>
    <t>WM+ HPG Phủ Niệm, Thái Sơn</t>
  </si>
  <si>
    <t>Thôn Phủ Niệm, Xã Thái Sơn TP. Hải Phòng Việt Nam</t>
  </si>
  <si>
    <t>31/08/2025 08:38:51</t>
  </si>
  <si>
    <t>2AQG</t>
  </si>
  <si>
    <t>WM+ HPG The Minato Residence CT1</t>
  </si>
  <si>
    <t>Tòa nhà The Minato Residence CT1, Số 6 Đường số 1, Khu đô thị Waterfront City, Phường Lê Chân, Thành phố Hải Phòng Việt Nam</t>
  </si>
  <si>
    <t>WM+ HPG The Minato Residence C</t>
  </si>
  <si>
    <t>31/08/2025 13:41:47</t>
  </si>
  <si>
    <t>02/09/2025 08:54:22</t>
  </si>
  <si>
    <t>02/09/2025 08:52:24</t>
  </si>
  <si>
    <t>01/09/2025 16:57:32</t>
  </si>
  <si>
    <t>2B27</t>
  </si>
  <si>
    <t>WIN DNG 215 Ông Ích Khiêm</t>
  </si>
  <si>
    <t>215 Ông Ích Khiêm, P. Hải Châu, TP. Đà Nẵng Việt Nam</t>
  </si>
  <si>
    <t>01/09/2025 16:59:04</t>
  </si>
  <si>
    <t>01/09/2025 17:00:33</t>
  </si>
  <si>
    <t>02/09/2025 08:53:17</t>
  </si>
  <si>
    <t>2126</t>
  </si>
  <si>
    <t>WM+ HNI 18B Ng Biểu</t>
  </si>
  <si>
    <t>Số 18B Nguyễn Biểu, Phường Quán Thánh, Quận Ba Đình, TP. Hà Nội Việt Nam</t>
  </si>
  <si>
    <t>31/08/2025 20:16:35</t>
  </si>
  <si>
    <t>01/09/2025 17:54:30</t>
  </si>
  <si>
    <t>01/09/2025 17:54:12</t>
  </si>
  <si>
    <t>6629</t>
  </si>
  <si>
    <t>WM+ HNI Ấp Tó, Đông Anh</t>
  </si>
  <si>
    <t>Thôn Ấp Tó, Xã Uy Nỗ, Huyện Đông Anh, TP. Hà Nội Việt Nam</t>
  </si>
  <si>
    <t>31/08/2025 19:06:07</t>
  </si>
  <si>
    <t>31/08/2025 20:59:07</t>
  </si>
  <si>
    <t>31/08/2025 20:18:54</t>
  </si>
  <si>
    <t>31/08/2025 21:49:57</t>
  </si>
  <si>
    <t>2AK9</t>
  </si>
  <si>
    <t>WM+ GLI 256 Trần Hưng Đạo</t>
  </si>
  <si>
    <t>256 Trần Hưng Đạo, Thị trấn Kon Dơng, Huyện Mang Yang T. Gia Lai Việt Nam</t>
  </si>
  <si>
    <t>Số 97 Ngõ 168 Đường Kim Giang, Phường Đại Kim, Q. Hoàng Mai TP. Hà Nội Việt Nam</t>
  </si>
  <si>
    <t>LK4-09, Khu nhà ở thấp tầng TT1, Khu Đô thị mới Kim Văn-Kim Lũ, Q. Hoàng Mai TP. Hà Nội Việt Nam</t>
  </si>
  <si>
    <t>123 đường Bình Minh – Quảng Tiến, huyện Trảng Bom, Tỉnh Đồng Nai Việt Nam</t>
  </si>
  <si>
    <t>Số 82 phố Xuân Đỗ, P. Cự Khối, Q. Long Biên TP. Hà Nội Việt Nam</t>
  </si>
  <si>
    <t>Kiot số 22 &amp; 24, Tòa nhà B1.3 – HH03A, KĐT Thanh Hà – Cienco 5, Xã Cự Khê, Huyện Thanh Oai TP. Hà Nội Việt Nam</t>
  </si>
  <si>
    <t>Số 1 đường Phú Hà, KDC Phú Nhi 2, P. Phú Thịnh TP. Hà Nội Việt Nam</t>
  </si>
  <si>
    <t>SI.18, Tầng trệt, Block Uranus, Khu dân cư và thương mại hỗn hợp Khải Vy, số 4 Đào Trí, P. Phú Thuận, Q. 7 TP. Hồ Chí Minh Việt Nam</t>
  </si>
  <si>
    <t>150 Tân Thành, Xã Thượng Mỗ, Huyện Đan Phượng TP. Hà Nội Việt Nam</t>
  </si>
  <si>
    <t>GF-03 và GF-05, Tầng trệt Chung cư STown Thủ Đức, số 2A đường Bình Chiểu, P. Bình Chiểu, TP. Thủ Đức TP. Hồ Chí Minh Việt Nam</t>
  </si>
  <si>
    <t>Căn U39.2.TMDV10, Khu Chung cư cao tầng F5 – CH02 thuộc Dự án đô thị mới Tây Mỗ- Đại Mỗ-Vinhomes Park, P. Tây Mỗ, Q. Nam Từ Liêm TP. Hà Nội Việt Nam</t>
  </si>
  <si>
    <t>SII.23, tầng trệt, Block Venus, Khu dân cư và thương mại hỗn hợp Khải Vy, số 4 Đào Trí, P. Phú Thuận, Q. 7, TP.HCM TP. Hồ Chí Minh Việt Nam</t>
  </si>
  <si>
    <t>Số 50, Phố Chùa Thông, P. Sơn Lộc TP. Hà Nội Việt Nam</t>
  </si>
  <si>
    <t>BPC-01.03 &amp; BPC-01.04 - Botanica Premier Hồng Hà, 108-112B-114 Hồng Hà, P. 2, Q. Tân Bình TP. Hồ Chí Minh Việt Nam</t>
  </si>
  <si>
    <t>300 Vườn Lài, P. Phú Thọ Hòa, Q. Tân Phú TP. Hồ Chí Minh Việt Nam</t>
  </si>
  <si>
    <t>18 Hoàng Diệu 2, Phường Linh Chiểu, Thành phố Thủ Đức, TP. Hồ Chí Minh Việt Nam</t>
  </si>
  <si>
    <t>56/6B Xuân Thới Đông 2, X. Xuân Thới Đông, H. Hóc Môn TP. Hồ Chí Minh Việt Nam</t>
  </si>
  <si>
    <t>Cửa hàng số 34, Tầng 1 (tầng trệt), Q. 7 TP. Hồ Chí Minh Việt Nam</t>
  </si>
  <si>
    <t>Số 64 Bạch Đằng, Phường Chương Dương, Quận Hoàn Kiếm TP. Hà Nội Việt Nam</t>
  </si>
  <si>
    <t>48 LK 22 - KĐT Vân Canh, Xã Vân Canh, Huyện Hoài Đức TP. Hà Nội Việt Nam</t>
  </si>
  <si>
    <t>185B Nguyễn Thị Định, Phường An Phú, Quận 2, TP. Hồ Chí Minh Việt Nam</t>
  </si>
  <si>
    <t>I-1.TM03, Tầng 1 (trệt), Khối 1A1, CC Hà Đô Centrosa Garden, 200 Đường 3/2, P.12, Q.10 TP. Hồ Chí Minh Việt Nam</t>
  </si>
  <si>
    <t>Số 507 Phố Thụy Khuê, Tổ 25B, Phường Bưởi, Quận Tây Hồ TP. Hà Nội Việt Nam</t>
  </si>
  <si>
    <t>Tòa Z38.1 (I2 Imperia Smart City), Lô đất F4-CH04, Khu đô thị mới Tây Mỗ, Đại Mỗ, Vinhomes TP. Hà Nội Việt Nam</t>
  </si>
  <si>
    <t>Số 35, Thôn Nhân Hiền, Xã Hiền Giang, Huyện Thường Tín TP. Hà Nội Việt Nam</t>
  </si>
  <si>
    <t>1-14, Tầng 1, Khu nhà ở cao tầng Công ty Khang Phúc, 321 Đ. An Dương Vương, P. An Lạc, Q. Bình Tân, TP. HCM TP. Hồ Chí Minh Việt Nam</t>
  </si>
  <si>
    <t>231 Nguyễn Thị Định , P. Bình Trưng Tây , Q. 2 , TP. Hồ Chí Minh, Việt Nam</t>
  </si>
  <si>
    <t>E1 Block E, CC Tecco Town, 4449 Nguyễn Cửu Phú, P. Tân Tạo A, Q. Bình Tân TP. Hồ Chí Minh Việt Nam</t>
  </si>
  <si>
    <t>CT LAY HOA DON</t>
  </si>
  <si>
    <t>CT LAY NGÀY HĐ</t>
  </si>
  <si>
    <t>CT LAY MA ĐC</t>
  </si>
  <si>
    <t>CT LAY MA ĐC 2</t>
  </si>
  <si>
    <t>DANH SÁCH VẬT TƯ, HÀNG HÓA, DỊCH VỤ</t>
  </si>
  <si>
    <t>Mã</t>
  </si>
  <si>
    <t>TK chiết khấu</t>
  </si>
  <si>
    <t>Đơn giá mua gần nhất</t>
  </si>
  <si>
    <t>Đơn giá bán 1</t>
  </si>
  <si>
    <t>Đơn giá bán 2</t>
  </si>
  <si>
    <t>Đơn giá bán 3</t>
  </si>
  <si>
    <t>Đơn giá cố định</t>
  </si>
  <si>
    <t>Ngừng theo dõi</t>
  </si>
  <si>
    <t>Giá trị tồn</t>
  </si>
  <si>
    <t>Thuế suất GTGT</t>
  </si>
  <si>
    <t>Chi nhánh</t>
  </si>
  <si>
    <t>Máy xông khói xúc xích, Hiệu: Fessmann, Model: Turbomat T3000 2W-EL</t>
  </si>
  <si>
    <t>2W-EL</t>
  </si>
  <si>
    <t>8%</t>
  </si>
  <si>
    <t>APPLE MAC MINI M4</t>
  </si>
  <si>
    <t>APPLE MAC</t>
  </si>
  <si>
    <t>Máy trộn thịt chân không, hiệu Henneken, model: B3</t>
  </si>
  <si>
    <t>B3</t>
  </si>
  <si>
    <t>Máy trộn thịt chân không, Hiệu: Henneken, Model: B4</t>
  </si>
  <si>
    <t>B4</t>
  </si>
  <si>
    <t>Băng tải sử dụng trong công nghiệp may, Moddel: PU-50AS</t>
  </si>
  <si>
    <t>BANGTAI</t>
  </si>
  <si>
    <t>Bắp bò muối 200g</t>
  </si>
  <si>
    <t>BBM200</t>
  </si>
  <si>
    <t>Bắp bò muối 300g</t>
  </si>
  <si>
    <t>BBM300</t>
  </si>
  <si>
    <t>Bắp bò muối 500g</t>
  </si>
  <si>
    <t>BBM500</t>
  </si>
  <si>
    <t>Bắp giò heo muối vị Tayaki Coop Select 450g</t>
  </si>
  <si>
    <t>BGHM450</t>
  </si>
  <si>
    <t>( Kèm theo bảng kê hóa đơn số 02-2025/BKSD-NT )</t>
  </si>
  <si>
    <t>BK</t>
  </si>
  <si>
    <t>Sữa tươi tiệt trùng Breaka Coffee 250ml</t>
  </si>
  <si>
    <t>Br250-cf</t>
  </si>
  <si>
    <t>Sữa tươi tiệt trùng Breaka Dâu 250ml</t>
  </si>
  <si>
    <t>Br250-dau</t>
  </si>
  <si>
    <t>Sữa tươi tiệt trùng Breaka Socola 250ml</t>
  </si>
  <si>
    <t>Br250-socola</t>
  </si>
  <si>
    <t>Sữa tươi tiệt trùng Breaka Vani 250ml</t>
  </si>
  <si>
    <t>Br250-vani</t>
  </si>
  <si>
    <t>Bò viên 250g</t>
  </si>
  <si>
    <t>BV250</t>
  </si>
  <si>
    <t>Chả cốm 300g</t>
  </si>
  <si>
    <t>CC300</t>
  </si>
  <si>
    <t>Chả cốm 300g - Hàng mẫu tặng</t>
  </si>
  <si>
    <t>CC300KT</t>
  </si>
  <si>
    <t>Chân giò heo muối 100g</t>
  </si>
  <si>
    <t>CGM100</t>
  </si>
  <si>
    <t>Chân giò heo muối 200g - Hàng mẫu tặng</t>
  </si>
  <si>
    <t>CGM200KT</t>
  </si>
  <si>
    <t>Chân giò heo muối 300g</t>
  </si>
  <si>
    <t>CGM300</t>
  </si>
  <si>
    <t>Chân giò heo muối 300g - Hàng mẫu tặng</t>
  </si>
  <si>
    <t>CGM300KT</t>
  </si>
  <si>
    <t>Chân giò heo muối 500g</t>
  </si>
  <si>
    <t>CGM500</t>
  </si>
  <si>
    <t>Chân giò heo muối 500g - Hàng mẫu tặng</t>
  </si>
  <si>
    <t>CGM500KT</t>
  </si>
  <si>
    <t>Chân gà sốt cay 400g</t>
  </si>
  <si>
    <t>CGSC400</t>
  </si>
  <si>
    <t>Chân gà sả tắc 150g</t>
  </si>
  <si>
    <t>CGST150</t>
  </si>
  <si>
    <t>Chân gà sả tắc 250g</t>
  </si>
  <si>
    <t>CGST250</t>
  </si>
  <si>
    <t>Chân gà sả tắc 500g</t>
  </si>
  <si>
    <t>CGST500</t>
  </si>
  <si>
    <t>Chân gà thảo mộc 150g</t>
  </si>
  <si>
    <t>CGTM150</t>
  </si>
  <si>
    <t>Chân gà thả thính 100g</t>
  </si>
  <si>
    <t>CGTT100</t>
  </si>
  <si>
    <t>Chân gà thả thính 150g</t>
  </si>
  <si>
    <t>CGTT150</t>
  </si>
  <si>
    <t>Chân gà thả thính 250g</t>
  </si>
  <si>
    <t>CGTT250</t>
  </si>
  <si>
    <t>Chân gà thả thính 500g</t>
  </si>
  <si>
    <t>CGTT500</t>
  </si>
  <si>
    <t>Chân gà xì dầu 150g</t>
  </si>
  <si>
    <t>CGXD150</t>
  </si>
  <si>
    <t>Điều chỉnh chiết khấu sản phẩm</t>
  </si>
  <si>
    <t>CK</t>
  </si>
  <si>
    <t>Chiết khấu 2021</t>
  </si>
  <si>
    <t>CK2021</t>
  </si>
  <si>
    <t>10%</t>
  </si>
  <si>
    <t>chiết khấu 2022</t>
  </si>
  <si>
    <t>ck2022</t>
  </si>
  <si>
    <t>Chiết khấu không điều kiện</t>
  </si>
  <si>
    <t>CK2023</t>
  </si>
  <si>
    <t>C6 HÀ NỘI</t>
  </si>
  <si>
    <t>Chiết khấu doanh thu</t>
  </si>
  <si>
    <t>CKTM</t>
  </si>
  <si>
    <t>Chả nướng 300g</t>
  </si>
  <si>
    <t>CN300</t>
  </si>
  <si>
    <t>Chả nướng 300g - Hàng mẫu tặng</t>
  </si>
  <si>
    <t>CN300KT</t>
  </si>
  <si>
    <t>Combo Tết bình an</t>
  </si>
  <si>
    <t>combo1</t>
  </si>
  <si>
    <t>GM500</t>
  </si>
  <si>
    <t>Gà muối 500g</t>
  </si>
  <si>
    <t>GTLX250G</t>
  </si>
  <si>
    <t>Giò Tai Lưỡi Xào 250g</t>
  </si>
  <si>
    <t>Combo1-Tết Bình An Nhớ Nguồn</t>
  </si>
  <si>
    <t>COMBO1-TBA</t>
  </si>
  <si>
    <t>Combo2 - Tết Bình An ông Công ông Táo</t>
  </si>
  <si>
    <t>COMBO2-TBA</t>
  </si>
  <si>
    <t>Combo3 - Tết Sum Vầy, Mâm Cơm Tết</t>
  </si>
  <si>
    <t>COMBO3-TSV</t>
  </si>
  <si>
    <t>Combo Tết sum vầy</t>
  </si>
  <si>
    <t>combo4</t>
  </si>
  <si>
    <t>GL500KT</t>
  </si>
  <si>
    <t>Giò lụa 500g</t>
  </si>
  <si>
    <t>Combo 4 - Tết Sum Vầy Thiết Đãi Bạn Hiền</t>
  </si>
  <si>
    <t>COMBO4-TSV</t>
  </si>
  <si>
    <t>Lỗ chênh lệch thanh toán</t>
  </si>
  <si>
    <t>CPBH</t>
  </si>
  <si>
    <t>Chi phí mua hàng</t>
  </si>
  <si>
    <t>CPMH</t>
  </si>
  <si>
    <t>Cước dịch vụ chuyển phát</t>
  </si>
  <si>
    <t>CVC</t>
  </si>
  <si>
    <t>Điều chỉnh cho hóa đơn số 00003828 ngày 10/02/2023, ký hiệu hóa đơn số 1C23TNN</t>
  </si>
  <si>
    <t>dc</t>
  </si>
  <si>
    <t>Điều chỉnh MST khách hàng từ 0104918404-048 thành 0104918404</t>
  </si>
  <si>
    <t>DCMST</t>
  </si>
  <si>
    <t>Điều chỉnh tên khách hàng từ CHI NHÁNH HỒ CHÍ MINH - CÔNG TY CỔ PHẦN DỊCH VỤ THƯƠNG MẠI TỔNG HỢP WINCOMMERCE thành CÔNG TY CỔ PHẦN DỊCH VỤ THƯƠNG MẠI TỔNG HỢP WINCOMMERCE</t>
  </si>
  <si>
    <t>DCTEN</t>
  </si>
  <si>
    <t>Đùi gà sốt cay 500g</t>
  </si>
  <si>
    <t>DGSC500</t>
  </si>
  <si>
    <t>OTO FORD TRANSIT biển số 50LD-079.22</t>
  </si>
  <si>
    <t>FORD</t>
  </si>
  <si>
    <t>Gà 300g mẫu</t>
  </si>
  <si>
    <t>G3M</t>
  </si>
  <si>
    <t>Giò bì ớt xiêm xanh 45G</t>
  </si>
  <si>
    <t>GB45G</t>
  </si>
  <si>
    <t>Gà hun cỏ xạ hương 1kg</t>
  </si>
  <si>
    <t>GHC1000</t>
  </si>
  <si>
    <t>Gà hun cỏ xạ hương Coop Select 500g</t>
  </si>
  <si>
    <t>GHC500</t>
  </si>
  <si>
    <t>Gà muối hun khói 200g - Hàng mẫu tặng</t>
  </si>
  <si>
    <t>GHK200</t>
  </si>
  <si>
    <t>Gà muối hun khói 300g</t>
  </si>
  <si>
    <t>GHK300</t>
  </si>
  <si>
    <t>Giò lụa cây 150g</t>
  </si>
  <si>
    <t>GL150</t>
  </si>
  <si>
    <t>Giò lụa cây 250g</t>
  </si>
  <si>
    <t>GL250</t>
  </si>
  <si>
    <t>Giò lụa 250g</t>
  </si>
  <si>
    <t>GL250KT</t>
  </si>
  <si>
    <t>Giò lụa không định lượng</t>
  </si>
  <si>
    <t>GLHC</t>
  </si>
  <si>
    <t>Giò lụa khoanh mẫu</t>
  </si>
  <si>
    <t>GLKM</t>
  </si>
  <si>
    <t>Gà muối 500g - Hàng mẫu tặng</t>
  </si>
  <si>
    <t>GM500KT</t>
  </si>
  <si>
    <t>Giò sụn gà 150g</t>
  </si>
  <si>
    <t>GSG150</t>
  </si>
  <si>
    <t>Giò sụn gà 250g</t>
  </si>
  <si>
    <t>GSG250</t>
  </si>
  <si>
    <t>Giò sụn gà 45g</t>
  </si>
  <si>
    <t>GSG45G</t>
  </si>
  <si>
    <t>Giò sụn gà 500g</t>
  </si>
  <si>
    <t>GSG500</t>
  </si>
  <si>
    <t>Giò sụn gà không định lượng</t>
  </si>
  <si>
    <t>GSGHC</t>
  </si>
  <si>
    <t>Giò tai nấm hương 250g</t>
  </si>
  <si>
    <t>GTNH250</t>
  </si>
  <si>
    <t>Giò tai nấm hương 500g</t>
  </si>
  <si>
    <t>GTNH500</t>
  </si>
  <si>
    <t>Gà viên 250g</t>
  </si>
  <si>
    <t>GV250</t>
  </si>
  <si>
    <t>Gà hấp xì dầu 200g - Hàng mẫu tặng</t>
  </si>
  <si>
    <t>GXD200KT</t>
  </si>
  <si>
    <t>Gà xì dầu 500g</t>
  </si>
  <si>
    <t>GXD500</t>
  </si>
  <si>
    <t>Gà xì dầu 500g - Hàng mẫu tặng</t>
  </si>
  <si>
    <t>GXD500KT</t>
  </si>
  <si>
    <t>Máy mát xa tiềm gia vị dùng cho chế biến thực phẩm</t>
  </si>
  <si>
    <t>HB-2000L</t>
  </si>
  <si>
    <t>Máy thái thịt dùng cho chế biến thực phẩm</t>
  </si>
  <si>
    <t>HB-21K</t>
  </si>
  <si>
    <t>Máy mát xa tiềm gia vụ dùng cho chế biến thực phẩm</t>
  </si>
  <si>
    <t>HB-50L</t>
  </si>
  <si>
    <t>Bắp bò Tây Ban Nha</t>
  </si>
  <si>
    <t>HH00001</t>
  </si>
  <si>
    <t>KCT</t>
  </si>
  <si>
    <t>Bắp bò Đan Mạch</t>
  </si>
  <si>
    <t>HH00002</t>
  </si>
  <si>
    <t>Da heo</t>
  </si>
  <si>
    <t>HH00003</t>
  </si>
  <si>
    <t>Khoanh giò nhỏ</t>
  </si>
  <si>
    <t>HH00004</t>
  </si>
  <si>
    <t>Khoanh giò lớn</t>
  </si>
  <si>
    <t>HH00005</t>
  </si>
  <si>
    <t>Lưỡi bỉ</t>
  </si>
  <si>
    <t>HH00006</t>
  </si>
  <si>
    <t>Lưỡi heo đông lạnh</t>
  </si>
  <si>
    <t>HH00007</t>
  </si>
  <si>
    <t>Mỡ heo</t>
  </si>
  <si>
    <t>HH00008</t>
  </si>
  <si>
    <t>Mũi heo</t>
  </si>
  <si>
    <t>HH00009</t>
  </si>
  <si>
    <t>Tai heo</t>
  </si>
  <si>
    <t>HH00010</t>
  </si>
  <si>
    <t>Gà nguyên con</t>
  </si>
  <si>
    <t>HH00011</t>
  </si>
  <si>
    <t>Khoanh giò Tones</t>
  </si>
  <si>
    <t>HH00012</t>
  </si>
  <si>
    <t>Chân gà</t>
  </si>
  <si>
    <t>HH00013</t>
  </si>
  <si>
    <t>Thịt đùi heo</t>
  </si>
  <si>
    <t>HH00014</t>
  </si>
  <si>
    <t>Bắp giò heo</t>
  </si>
  <si>
    <t>HH00015</t>
  </si>
  <si>
    <t>Sườn heo bẹ đông lạnh</t>
  </si>
  <si>
    <t>HH00016</t>
  </si>
  <si>
    <t>0%</t>
  </si>
  <si>
    <t>Chân gà 35g</t>
  </si>
  <si>
    <t>HH00017</t>
  </si>
  <si>
    <t>Khoanh giò lợn đông lạnh</t>
  </si>
  <si>
    <t>HH00020</t>
  </si>
  <si>
    <t>Thịt nạc vai lợn đông lạnh</t>
  </si>
  <si>
    <t>HH00021</t>
  </si>
  <si>
    <t>Thịt ba chỉ lợn rút sườn</t>
  </si>
  <si>
    <t>HH00022</t>
  </si>
  <si>
    <t>Cánh gà đông lạnh</t>
  </si>
  <si>
    <t>HH00023</t>
  </si>
  <si>
    <t>Đùi tỏi gà đông lạnh</t>
  </si>
  <si>
    <t>HH00024</t>
  </si>
  <si>
    <t>Thịt bò xay đông lạnh</t>
  </si>
  <si>
    <t>HH00025</t>
  </si>
  <si>
    <t>Tim heo đông lạnh</t>
  </si>
  <si>
    <t>HH00026</t>
  </si>
  <si>
    <t>Khoanh Patel</t>
  </si>
  <si>
    <t>HH00028</t>
  </si>
  <si>
    <t>Móng giò lợn đông lạnh</t>
  </si>
  <si>
    <t>HH00029</t>
  </si>
  <si>
    <t>Mỡ lưng Mirkar</t>
  </si>
  <si>
    <t>HH00030</t>
  </si>
  <si>
    <t>Máy tính bàn</t>
  </si>
  <si>
    <t>HH00031</t>
  </si>
  <si>
    <t>Thịt nạc mông lợn</t>
  </si>
  <si>
    <t>HH00032</t>
  </si>
  <si>
    <t>Máy đổ nguyên liệu, dùng cho chế biến thực phẩm</t>
  </si>
  <si>
    <t>HS-1000</t>
  </si>
  <si>
    <t>Máy tở xoắn</t>
  </si>
  <si>
    <t>HS-760D</t>
  </si>
  <si>
    <t>Máy may biên tự động</t>
  </si>
  <si>
    <t>HT-1800</t>
  </si>
  <si>
    <t>Máy may đột trang trí</t>
  </si>
  <si>
    <t>HT-798B</t>
  </si>
  <si>
    <t>Máy cắt may ngang tự động</t>
  </si>
  <si>
    <t>HT-820</t>
  </si>
  <si>
    <t>Máy may ngang tự động</t>
  </si>
  <si>
    <t>HTHF450L</t>
  </si>
  <si>
    <t>Máy xay thịt, dùng cho chế biến thực phẩm</t>
  </si>
  <si>
    <t>JR100</t>
  </si>
  <si>
    <t>Phí phục vụ</t>
  </si>
  <si>
    <t>KHACHSAN_PHI_PHUCVU</t>
  </si>
  <si>
    <t>Thùng đựng nguyên liệu bằng Inox, có bánh xe, dùng cho chế biến thực phẩm</t>
  </si>
  <si>
    <t>LC-1</t>
  </si>
  <si>
    <t>Bộ dây truyền (Curoa) cho máy cắt may ngang tự động</t>
  </si>
  <si>
    <t>LINHKIEN</t>
  </si>
  <si>
    <t>Lệ phí xăng dầu</t>
  </si>
  <si>
    <t>LPXD</t>
  </si>
  <si>
    <t>Lạp xưởng tươi 500g</t>
  </si>
  <si>
    <t>LX500</t>
  </si>
  <si>
    <t>Máy Vê Biên</t>
  </si>
  <si>
    <t>MAY00001</t>
  </si>
  <si>
    <t>Máy may biên tự động 1 kim, dùng trong công nghiệp may Model: HT-850, nhãn hiệu HENGTAI, điện áp 380v, 50Hz, Hàng mới 100%</t>
  </si>
  <si>
    <t>MAY1KIM</t>
  </si>
  <si>
    <t>Máy may biên hoàn toàn tự động công nghệ 3 kim 5 chỉ, dùng trong công nghiệp may Model: HT-850w, nhãn hiệu HENGTAI, điện áp 380v, 50Hz, Hàng mới 100%</t>
  </si>
  <si>
    <t>MAY3KIM</t>
  </si>
  <si>
    <t>MÁY NHUỘM GN6-140-3T</t>
  </si>
  <si>
    <t>MAYNHUOM</t>
  </si>
  <si>
    <t>Máy sấy đảo Tumbler Dryertubang</t>
  </si>
  <si>
    <t>MAYSAY</t>
  </si>
  <si>
    <t>Máy sấy liên tục tự động cho khăn, nhãn hiệu Pentex, model: EnAigy Xstream Hàng mới 100%</t>
  </si>
  <si>
    <t>MAYSAY2900</t>
  </si>
  <si>
    <t>Máy Tumbler</t>
  </si>
  <si>
    <t>MAYTUMBLER</t>
  </si>
  <si>
    <t>Máy đóng gói chân không, hiệu Henkovac - D4</t>
  </si>
  <si>
    <t>MCK</t>
  </si>
  <si>
    <t>phí môi giới</t>
  </si>
  <si>
    <t>MG</t>
  </si>
  <si>
    <t>Mọc nấm hương 200g</t>
  </si>
  <si>
    <t>MNH200</t>
  </si>
  <si>
    <t>Mọc Nấm Hương 250g</t>
  </si>
  <si>
    <t>MNH250</t>
  </si>
  <si>
    <t>Mọc Nấm Hương 300g - Hàng mẫu tặng</t>
  </si>
  <si>
    <t>MNH300</t>
  </si>
  <si>
    <t>Mọc Nấm Hương 500g</t>
  </si>
  <si>
    <t>MNH500</t>
  </si>
  <si>
    <t>Mực in cho máy TE230</t>
  </si>
  <si>
    <t>MUCDEN</t>
  </si>
  <si>
    <t>Mực in cho máy IUGO</t>
  </si>
  <si>
    <t>MUCMAU</t>
  </si>
  <si>
    <t>Sữa tươi tiệt trùng Pauls Nguyên Chất 1L</t>
  </si>
  <si>
    <t>Pauls1L</t>
  </si>
  <si>
    <t>Sữa tươi tiệt trùng Pauls Gold 1L</t>
  </si>
  <si>
    <t>Pauls1L-gold</t>
  </si>
  <si>
    <t>Sữa tươi tiệt trùng Pauls Dâu 200ml</t>
  </si>
  <si>
    <t>Pauls200-dau</t>
  </si>
  <si>
    <t>Sữa tươi tiệt trùng Pauls Nguyên Kem 200ml</t>
  </si>
  <si>
    <t>Pauls200-kem</t>
  </si>
  <si>
    <t>Sữa tươi tiệt trùng Pauls Socola 200ml</t>
  </si>
  <si>
    <t>Pauls200-socola</t>
  </si>
  <si>
    <t>Sữa tươi tiệt trùng Pauls Nguyên Chất 250ml</t>
  </si>
  <si>
    <t>Pauls250</t>
  </si>
  <si>
    <t>Sữa tươi  nguyên kem PAULS FARMHOUSE 1lit</t>
  </si>
  <si>
    <t>PFHOUSE</t>
  </si>
  <si>
    <t>Chi phí lắp đặt và hiệu chỉnh băng tải</t>
  </si>
  <si>
    <t>PLKT</t>
  </si>
  <si>
    <t>Sữa tươi nguyên kem Pauls 1lit</t>
  </si>
  <si>
    <t>PMNK1LIT</t>
  </si>
  <si>
    <t>Máy rửa băng tải kiểu sục khí, dùng cho chế biến thực phẩm</t>
  </si>
  <si>
    <t>QX-4000</t>
  </si>
  <si>
    <t>Sụn ức gà đông lạnh</t>
  </si>
  <si>
    <t>SGDL</t>
  </si>
  <si>
    <t>Sườn hun khói 200g</t>
  </si>
  <si>
    <t>SHK200</t>
  </si>
  <si>
    <t>Tai heo muối 200g</t>
  </si>
  <si>
    <t>TH200</t>
  </si>
  <si>
    <t>Tai heo muối 200g - Hàng mẫu tặng</t>
  </si>
  <si>
    <t>TH200KT</t>
  </si>
  <si>
    <t>Tai heo muối 400g</t>
  </si>
  <si>
    <t>TH400</t>
  </si>
  <si>
    <t>Tai heo sốt thái 150g</t>
  </si>
  <si>
    <t>THST150</t>
  </si>
  <si>
    <t>Tai heo sốt thái 250g</t>
  </si>
  <si>
    <t>THST250</t>
  </si>
  <si>
    <t>Tai heo sốt thái 500g</t>
  </si>
  <si>
    <t>THST500</t>
  </si>
  <si>
    <t>Tôm mũ ni nguyên con 450g</t>
  </si>
  <si>
    <t>TNC450</t>
  </si>
  <si>
    <t>Máy dò kim loại</t>
  </si>
  <si>
    <t>TSCD0001</t>
  </si>
  <si>
    <t>Tủ Đông SANAKY VH4899K3B</t>
  </si>
  <si>
    <t>TUDONG</t>
  </si>
  <si>
    <t>"handman" Máy nhồi thịt chân không</t>
  </si>
  <si>
    <t>VF608</t>
  </si>
  <si>
    <t>Keo cảm quang</t>
  </si>
  <si>
    <t>VT001</t>
  </si>
  <si>
    <t>Keo dán cố định lưới</t>
  </si>
  <si>
    <t>VT002</t>
  </si>
  <si>
    <t>Lưới in số 130</t>
  </si>
  <si>
    <t>VT003</t>
  </si>
  <si>
    <t>Lưới in số 160</t>
  </si>
  <si>
    <t>VT004</t>
  </si>
  <si>
    <t>Lưới số in 180</t>
  </si>
  <si>
    <t>VT005</t>
  </si>
  <si>
    <t>lưới số in 280</t>
  </si>
  <si>
    <t>VT006</t>
  </si>
  <si>
    <t>Khung lưới in phủ bì 2640 x 2240</t>
  </si>
  <si>
    <t>VT007</t>
  </si>
  <si>
    <t>Khung lưới in phủ bì 1440 x 2240</t>
  </si>
  <si>
    <t>VT008</t>
  </si>
  <si>
    <t>Máy đóng gói hút chân không hai buồng, Hiệu: Boss Vakuum, Model: Titan-X 950</t>
  </si>
  <si>
    <t>X950</t>
  </si>
  <si>
    <t>Mua xăng dầu</t>
  </si>
  <si>
    <t>XANGDAU</t>
  </si>
  <si>
    <t>Máy xay thịt dùng cho chế biến thực phẩm</t>
  </si>
  <si>
    <t>ZB-80L</t>
  </si>
  <si>
    <t>Số dòng = 176</t>
  </si>
  <si>
    <t>Hiển thị trên sổ</t>
  </si>
  <si>
    <t>Hình thức bán hàng</t>
  </si>
  <si>
    <t>Phương thức thanh toán</t>
  </si>
  <si>
    <t>Kiêm phiếu nhập kho</t>
  </si>
  <si>
    <t>Ngày hạch toán (*)</t>
  </si>
  <si>
    <t>Ngày chứng từ (*)</t>
  </si>
  <si>
    <t>Số chứng từ (*)</t>
  </si>
  <si>
    <t>Ngày phiếu nhập</t>
  </si>
  <si>
    <t>Số phiếu nhập</t>
  </si>
  <si>
    <t>Mẫu số HĐ</t>
  </si>
  <si>
    <t>Ký hiệu HĐ</t>
  </si>
  <si>
    <t>Số hóa đơn</t>
  </si>
  <si>
    <t>Ngày hóa đơn</t>
  </si>
  <si>
    <t>Mã khách hàng</t>
  </si>
  <si>
    <t>Tên khách hàng</t>
  </si>
  <si>
    <t>Mã số thuế</t>
  </si>
  <si>
    <t>Diễn giải/Lý do chi</t>
  </si>
  <si>
    <t>NV bán hàng</t>
  </si>
  <si>
    <t>Người giao hàng</t>
  </si>
  <si>
    <t>Diễn giải phiếu nhập</t>
  </si>
  <si>
    <t>Kèm theo chứng từ gốc (Phiếu nhập)</t>
  </si>
  <si>
    <t>Cách lấy đơn giá nhập</t>
  </si>
  <si>
    <t>Mã hàng (*)</t>
  </si>
  <si>
    <t>Hàng khuyến mại</t>
  </si>
  <si>
    <t>TK trả lại/TK nợ (*)</t>
  </si>
  <si>
    <t>TK công nợ/TK tiền/TK có (*)</t>
  </si>
  <si>
    <t>Đơn giá sau thuế</t>
  </si>
  <si>
    <t>Thành tiền</t>
  </si>
  <si>
    <t>Tỷ lệ CK (%)</t>
  </si>
  <si>
    <t>Tiền chiết khấu</t>
  </si>
  <si>
    <t>% thuế GTGT</t>
  </si>
  <si>
    <t>Tỷ lệ tính thuế (Thuế suất KHAC)</t>
  </si>
  <si>
    <t>Tiền thuế GTGT</t>
  </si>
  <si>
    <t>TK thuế GTGT</t>
  </si>
  <si>
    <t>HH không TH trên tờ khai thuế GTGT</t>
  </si>
  <si>
    <t>Kho</t>
  </si>
  <si>
    <t>TK kho</t>
  </si>
  <si>
    <t>TK giá vốn</t>
  </si>
  <si>
    <t>Đơn giá vốn</t>
  </si>
  <si>
    <t>Tiền vốn</t>
  </si>
  <si>
    <t>Hàng hoá giữ hộ/bán hộ</t>
  </si>
  <si>
    <t>WIN-014</t>
  </si>
  <si>
    <t>K-hangtra</t>
  </si>
  <si>
    <t>WIN-002</t>
  </si>
  <si>
    <t>WIN</t>
  </si>
  <si>
    <t>WIN-039</t>
  </si>
  <si>
    <t>WIN-024</t>
  </si>
  <si>
    <t>WIN-029</t>
  </si>
  <si>
    <t>WIN-020</t>
  </si>
  <si>
    <t>WIN-091</t>
  </si>
  <si>
    <t>WIN-003</t>
  </si>
  <si>
    <t>WIN-061</t>
  </si>
  <si>
    <t>WIN-009</t>
  </si>
  <si>
    <t>WIN-059</t>
  </si>
  <si>
    <t>WIN-070</t>
  </si>
  <si>
    <t>WIN-052</t>
  </si>
  <si>
    <t>WIN-045</t>
  </si>
  <si>
    <t>WIN-025</t>
  </si>
  <si>
    <t>WIN-034</t>
  </si>
  <si>
    <t>WIN-028</t>
  </si>
  <si>
    <t>WIN-049</t>
  </si>
  <si>
    <t>WIN-044</t>
  </si>
  <si>
    <t>WIN-007</t>
  </si>
  <si>
    <t>WIN-096</t>
  </si>
  <si>
    <t>WIN-006</t>
  </si>
  <si>
    <t>WIN-041</t>
  </si>
  <si>
    <t>WIN-071</t>
  </si>
  <si>
    <t>WIN-060</t>
  </si>
  <si>
    <t>WIN-027</t>
  </si>
  <si>
    <t>WIN-010</t>
  </si>
  <si>
    <t>WIN-021</t>
  </si>
  <si>
    <t>WIN-016</t>
  </si>
  <si>
    <t>WIN-031</t>
  </si>
  <si>
    <t>WIN-042</t>
  </si>
  <si>
    <t>WIN-056</t>
  </si>
  <si>
    <t>WIN-094</t>
  </si>
  <si>
    <t>WIN-065</t>
  </si>
  <si>
    <t>WIN-004</t>
  </si>
  <si>
    <t>WIN-047</t>
  </si>
  <si>
    <t>WIN-023</t>
  </si>
  <si>
    <t>WIN-035</t>
  </si>
  <si>
    <t>WIN-058</t>
  </si>
  <si>
    <t>WIN-001</t>
  </si>
  <si>
    <t>WIN-022</t>
  </si>
  <si>
    <t>WIN-072</t>
  </si>
  <si>
    <t>WIN-008</t>
  </si>
  <si>
    <t>WIN-063</t>
  </si>
  <si>
    <t>WIN-064</t>
  </si>
  <si>
    <t>WIN-017</t>
  </si>
  <si>
    <t>WIN-030</t>
  </si>
  <si>
    <t>Giò tai lưỡi xào 250g</t>
  </si>
  <si>
    <t>gà xì dầu 500g</t>
  </si>
  <si>
    <t>Mọc nấm hương 250g</t>
  </si>
  <si>
    <t>Mã win</t>
  </si>
  <si>
    <t>Mã Misa</t>
  </si>
  <si>
    <t>ĐƠN GIÁ PO</t>
  </si>
  <si>
    <t>ĐƠN GIÁ HÓA ĐƠN</t>
  </si>
  <si>
    <t>DANH SÁCH KHÁCH HÀNG</t>
  </si>
  <si>
    <t>Nhóm KH, NCC</t>
  </si>
  <si>
    <t>Điện thoại</t>
  </si>
  <si>
    <t>Điều khoản TT</t>
  </si>
  <si>
    <t>Nhân viên</t>
  </si>
  <si>
    <t>Tỉnh/TP</t>
  </si>
  <si>
    <t>Quận/Huyện</t>
  </si>
  <si>
    <t>Ngày tạo</t>
  </si>
  <si>
    <t>CÔNG TY CỔ PHẦN DỊCH VỤ THƯƠNG MẠI TỔNG HỢP WINCOMMERCE</t>
  </si>
  <si>
    <t>MIENNAM;WIN</t>
  </si>
  <si>
    <t>Hồ Chí Minh</t>
  </si>
  <si>
    <t>Quận 1</t>
  </si>
  <si>
    <t>CHI NHÁNH NINH BÌNH - CÔNG TY CỔ PHẦN DỊCH VỤ THƯƠNG MẠI TỔNG HỢP WINCOMMERCE</t>
  </si>
  <si>
    <t>MIENBAC;WIN</t>
  </si>
  <si>
    <t>Ninh Bình</t>
  </si>
  <si>
    <t>CHI NHÁNH HÀ NỘI - CÔNG TY CỔ PHẦN DỊCH VỤ THƯƠNG MẠI TỔNG HỢP WINCOMMERCE</t>
  </si>
  <si>
    <t>HN003</t>
  </si>
  <si>
    <t>Hà Nội</t>
  </si>
  <si>
    <t>Quận Hoàn Kiếm</t>
  </si>
  <si>
    <t>CHI NHÁNH PHÚ THỌ - CÔNG TY CỔ PHẦN DỊCH VỤ THƯƠNG MẠI TỔNG HỢP WINCOMMERCE</t>
  </si>
  <si>
    <t>Phú Thọ</t>
  </si>
  <si>
    <t>CHI NHÁNH HÀ TĨNH - CÔNG TY CỔ PHẦN DỊCH VỤ THƯƠNG MẠI TỔNG HỢP WINCOMMERCE</t>
  </si>
  <si>
    <t>Hà Tĩnh</t>
  </si>
  <si>
    <t>CHI NHÁNH HẢI DƯƠNG - CÔNG TY CỔ PHẦN DỊCH VỤ THƯƠNG MẠI TỔNG HỢP WINCOMMERCE</t>
  </si>
  <si>
    <t>Hải Dương</t>
  </si>
  <si>
    <t>CHI NHÁNH QUẢNG NINH - CÔNG TY CỔ PHẦN DỊCH VỤ THƯƠNG MẠI TỔNG HỢP WINCOMMERCE</t>
  </si>
  <si>
    <t>Quảng Ninh</t>
  </si>
  <si>
    <t>CHI NHÁNH LÂM ĐỒNG - CÔNG TY CỔ PHẦN DỊCH VỤ THƯƠNG MẠI TỔNG HỢP WINCOMMERCE</t>
  </si>
  <si>
    <t>Lâm Đồng</t>
  </si>
  <si>
    <t>Thành phố Bảo Lộc</t>
  </si>
  <si>
    <t>CHI NHÁNH ĐÀ NẴNG - CÔNG TY CỔ PHẦN DỊCH VỤ THƯƠNG MẠI TỔNG HỢP WINCOMMERCE</t>
  </si>
  <si>
    <t>Đà Nẵng</t>
  </si>
  <si>
    <t>CHI NHÁNH AN GIANG - CÔNG TY CỔ PHẦN DỊCH VỤ THƯƠNG MẠI TỔNG HỢP WINCOMMERCE</t>
  </si>
  <si>
    <t>An Giang</t>
  </si>
  <si>
    <t>0104918404-013</t>
  </si>
  <si>
    <t>WIN-013</t>
  </si>
  <si>
    <t>CHI NHÁNH ĐỒNG THÁP - CÔNG TY CỔ PHẦN DỊCH VỤ THƯƠNG MẠI TỔNG HỢP WINCOMMERCE</t>
  </si>
  <si>
    <t>Khu Trung Tâm Dịch Vụ Thương Mại Khóm 4, Phường Sa Đéc, Tỉnh Đồng Tháp, Việt Nam</t>
  </si>
  <si>
    <t>Đồng Tháp</t>
  </si>
  <si>
    <t>0104918404-014</t>
  </si>
  <si>
    <t>CHI NHÁNH KON TUM - CÔNG TY CỔ PHẦN DỊCH VỤ THƯƠNG MẠI TỔNG HỢP WINCOMMERCE</t>
  </si>
  <si>
    <t>Tầng 2, TTTM Vincom PLAZA Kon Tum, 02 Phan Đình Phùng, Phường Kon Tum, Tỉnh Quảng Ngãi, Việt Nam</t>
  </si>
  <si>
    <t>Kon Tum</t>
  </si>
  <si>
    <t>CHI NHÁNH CẦN THƠ - CÔNG TY CỔ PHẦN DỊCH VỤ THƯƠNG MẠI TỔNG HỢP WINCOMMERCE</t>
  </si>
  <si>
    <t>Cần Thơ</t>
  </si>
  <si>
    <t>CHI NHÁNH ĐẮK LẮK - CÔNG TY CỔ PHẦN DỊCH VỤ THƯƠNG MẠI TỔNG HỢP WINCOMMERCE</t>
  </si>
  <si>
    <t>Đắk Lắk</t>
  </si>
  <si>
    <t>TP.Buôn Ma Thuột</t>
  </si>
  <si>
    <t>0104918404-018</t>
  </si>
  <si>
    <t>WIN-018</t>
  </si>
  <si>
    <t>CHI NHÁNH BẠC LIÊU - CÔNG TY CỔ PHẦN DỊCH VỤ THƯƠNG MẠI TỔNG HỢP WINCOMMERCE</t>
  </si>
  <si>
    <t>Khu Trung tâm thương mại Bạc Liêu, Phường Bạc Liêu, Tỉnh Cà Mau, Việt Nam</t>
  </si>
  <si>
    <t>Bạc Liêu</t>
  </si>
  <si>
    <t>WIN-019</t>
  </si>
  <si>
    <t>CHI NHÁNH VĨNH LONG - CÔNG TY CỔ PHẦN DỊCH VỤ THƯƠNG MẠI TỔNG HỢP WINCOMMERCE</t>
  </si>
  <si>
    <t>Vĩnh Long</t>
  </si>
  <si>
    <t>Thành phố  Vĩnh Long</t>
  </si>
  <si>
    <t>CHI NHÁNH THANH HÓA - CÔNG TY CỔ PHẦN DỊCH VỤ THƯƠNG MẠI TỔNG HỢP WINCOMMERCE</t>
  </si>
  <si>
    <t>Thanh Hoá</t>
  </si>
  <si>
    <t>CHI NHÁNH THỪA THIÊN HUẾ - CÔNG TY CỔ PHẦN DỊCH VỤ THƯƠNG MẠI TỔNG HỢP WINCOMMERCE</t>
  </si>
  <si>
    <t>Thừa Thiên - Huế</t>
  </si>
  <si>
    <t>CHI NHÁNH GIA LAI - CÔNG TY CỔ PHẦN DỊCH VỤ THƯƠNG MẠI TỔNG HỢP WINCOMMERCE</t>
  </si>
  <si>
    <t>Gia Lai</t>
  </si>
  <si>
    <t>CHI NHÁNH ĐỒNG NAI - CÔNG TY CỔ PHẦN DỊCH VỤ THƯƠNG MẠI TỔNG HỢP WINCOMMERCE</t>
  </si>
  <si>
    <t>Đồng Nai</t>
  </si>
  <si>
    <t>CHI NHÁNH BÌNH DƯƠNG - CÔNG TY CỔ PHẦN DỊCH VỤ THƯƠNG MẠI TỔNG HỢP WINCOMMERCE</t>
  </si>
  <si>
    <t>Bình Dương</t>
  </si>
  <si>
    <t>CHI NHÁNH HẢI PHÒNG - CÔNG TY CỔ PHẦN DỊCH VỤ THƯƠNG MẠI TỔNG HỢP WINCOMMERCE</t>
  </si>
  <si>
    <t>Hải Phòng</t>
  </si>
  <si>
    <t>CHI NHÁNH NINH THUẬN - CÔNG TY CỔ PHẦN DỊCH VỤ THƯƠNG MẠI TỔNG HỢP WINCOMMERCE</t>
  </si>
  <si>
    <t>Ninh Thuận</t>
  </si>
  <si>
    <t>TP. Phan Rang-Tháp Chàm</t>
  </si>
  <si>
    <t>CHI NHÁNH KHÁNH HÒA - CÔNG TY CỔ PHẦN DỊCH VỤ THƯƠNG MẠI TỔNG HỢP WINCOMMERCE</t>
  </si>
  <si>
    <t>Khánh Hòa</t>
  </si>
  <si>
    <t>CHI NHÁNH VĨNH PHÚC - CÔNG TY CỔ PHẦN DỊCH VỤ THƯƠNG MẠI TỔNG HỢP WINCOMMERCE</t>
  </si>
  <si>
    <t>Vĩnh Phúc</t>
  </si>
  <si>
    <t>CHI NHÁNH HÀ NAM - CÔNG TY CỔ PHẦN DỊCH VỤ THƯƠNG MẠI TỔNG HỢP WINCOMMERCE</t>
  </si>
  <si>
    <t>Hà Nam</t>
  </si>
  <si>
    <t>CHI NHÁNH BẮC NINH - CÔNG TY CỔ PHẦN DỊCH VỤ THƯƠNG MẠI TỔNG HỢP WINCOMMERCE</t>
  </si>
  <si>
    <t>Bắc Ninh</t>
  </si>
  <si>
    <t>0104918404-033</t>
  </si>
  <si>
    <t>WIN-033</t>
  </si>
  <si>
    <t>CHI NHÁNH HẬU GIANG - CÔNG TY CỔ PHẦN DỊCH VỤ THƯƠNG MẠI TỔNG HỢP WINCOMMERCE</t>
  </si>
  <si>
    <t>TTTM Vincom Plaza Hậu Giang, Khu vực 3, Phường Vị Tân, Thành phố Cần Thơ, Việt Nam</t>
  </si>
  <si>
    <t>Hậu Giang</t>
  </si>
  <si>
    <t>0104918404-034</t>
  </si>
  <si>
    <t>CHI NHÁNH HÒA BÌNH - CÔNG TY CỔ PHẦN DỊCH VỤ THƯƠNG MẠI TỔNG HỢP WINCOMMERCE</t>
  </si>
  <si>
    <t>Tầng 2, TTTM Vincom Plaza Hòa Bình, Phường Hòa Bình, Tỉnh Phú Thọ, Việt Nam</t>
  </si>
  <si>
    <t>Hòa Bình</t>
  </si>
  <si>
    <t>CHI NHÁNH YÊN BÁI - CÔNG TY CỔ PHẦN DỊCH VỤ THƯƠNG MẠI TỔNG HỢP WINCOMMERCE</t>
  </si>
  <si>
    <t>Yên Bái</t>
  </si>
  <si>
    <t>WIN-038</t>
  </si>
  <si>
    <t>CHI NHÁNH TUYÊN QUANG - CÔNG TY CỔ PHẦN DỊCH VỤ THƯƠNG MẠI TỔNG HỢP WINCOMMERCE</t>
  </si>
  <si>
    <t>Tuyên Quang</t>
  </si>
  <si>
    <t>CHI NHÁNH PHÚ YÊN - CÔNG TY CỔ PHẦN DỊCH VỤ THƯƠNG MẠI TỔNG HỢP WINCOMMERCE</t>
  </si>
  <si>
    <t>Phú Yên</t>
  </si>
  <si>
    <t>CHI NHÁNH LONG AN - CÔNG TY CỔ PHẦN DỊCH VỤ THƯƠNG MẠI TỔNG HỢP WINCOMMERCE</t>
  </si>
  <si>
    <t>Long An</t>
  </si>
  <si>
    <t>Thành phố Tân An</t>
  </si>
  <si>
    <t>CHI NHÁNH QUẢNG NGÃI - CÔNG TY CỔ PHẦN DỊCH VỤ THƯƠNG MẠI TỔNG HỢP WINCOMMERCE</t>
  </si>
  <si>
    <t>Quảng Ngãi</t>
  </si>
  <si>
    <t>CHI NHÁNH THÁI BÌNH - CÔNG TY CỔ PHẦN DỊCH VỤ THƯƠNG MẠI TỔNG HỢP WINCOMMERCE</t>
  </si>
  <si>
    <t>Thái Bình</t>
  </si>
  <si>
    <t>CHI NHÁNH QUẢNG BÌNH - CÔNG TY CỔ PHẦN DỊCH VỤ THƯƠNG MẠI TỔNG HỢP WINCOMMERCE</t>
  </si>
  <si>
    <t>Quảng Bình</t>
  </si>
  <si>
    <t>0104918404-046</t>
  </si>
  <si>
    <t>WIN-046</t>
  </si>
  <si>
    <t>CHI NHÁNH TÂY NINH - CÔNG TY CỔ PHẦN DỊCH VỤ THƯƠNG MẠI TỔNG HỢP WINCOMMERCE</t>
  </si>
  <si>
    <t>TTTM Vincom Plaza Tây Ninh, khu phố 1, Phường Tân Ninh, Tỉnh Tây Ninh, Việt Nam</t>
  </si>
  <si>
    <t>Tây Ninh</t>
  </si>
  <si>
    <t>CHI NHÁNH BÀ RỊA - VŨNG TÀU - CÔNG TY CỔ PHẦN DỊCH VỤ THƯƠNG MẠI TỔNG HỢP WINCOMMERCE</t>
  </si>
  <si>
    <t>Bà Rịa - Vũng Tàu</t>
  </si>
  <si>
    <t>0104918404-048</t>
  </si>
  <si>
    <t>WIN-048</t>
  </si>
  <si>
    <t>Tầng 12, Tòa nhà Mplaza SaiGon, Số 39 Lê Duẩn, Phường Sài Gòn, Thành Phố Hồ Chí Minh, Việt Nam</t>
  </si>
  <si>
    <t>SG011</t>
  </si>
  <si>
    <t>0104918404-049</t>
  </si>
  <si>
    <t>CHI NHÁNH SƠN LA - CÔNG TY CỔ PHẦN DỊCH VỤ THƯƠNG MẠI TỔNG HỢP WINCOMMERCE</t>
  </si>
  <si>
    <t>TTTM Vincom Sơn La, Tổ 3, Phường Tô Hiệu, Tỉnh Sơn La, Việt Nam</t>
  </si>
  <si>
    <t>Sơn La</t>
  </si>
  <si>
    <t>0104918404-052</t>
  </si>
  <si>
    <t>CHI NHÁNH LẠNG SƠN - CÔNG TY CỔ PHẦN DỊCH VỤ THƯƠNG MẠI TỔNG HỢP WINCOMMERCE</t>
  </si>
  <si>
    <t>TTTM Vincom Lạng Sơn, Cầu Kỳ Lừa, Phường Lương Văn Tri, Tỉnh Lạng Sơn, Việt Nam</t>
  </si>
  <si>
    <t>Lạng Sơn</t>
  </si>
  <si>
    <t>0104918404-053</t>
  </si>
  <si>
    <t>WIN-053</t>
  </si>
  <si>
    <t>CHI NHÁNH TRÀ VINH - CÔNG TY CỔ PHẦN DỊCH VỤ THƯƠNG MẠI TỔNG HỢP WINCOMMERCE</t>
  </si>
  <si>
    <t>L2-01, TTTM Vincom Plaza Trà Vinh, Khóm 3, Phường Trà Vinh, Tỉnh Vĩnh Long, Việt Nam</t>
  </si>
  <si>
    <t>Trà Vinh</t>
  </si>
  <si>
    <t>CHI NHÁNH HƯNG YÊN - CÔNG TY CỔ PHẦN DỊCH VỤ THƯƠNG MẠI TỔNG HỢP WINCOMMERCE</t>
  </si>
  <si>
    <t>Hưng Yên</t>
  </si>
  <si>
    <t>WIN-057</t>
  </si>
  <si>
    <t>CHI NHÁNH KIÊN GIANG - CÔNG TY CỔ PHẦN DỊCH VỤ THƯƠNG MẠI TỔNG HỢP WINCOMMERCE</t>
  </si>
  <si>
    <t>Kiên Giang</t>
  </si>
  <si>
    <t>CHI NHÁNH NGHỆ AN - CÔNG TY CỔ PHẦN DỊCH VỤ THƯƠNG MẠI TỔNG HỢP WINCOMMERCE</t>
  </si>
  <si>
    <t>Nghệ An</t>
  </si>
  <si>
    <t>CHI NHÁNH THÁI NGUYÊN - CÔNG TY CỔ PHẦN DỊCH VỤ THƯƠNG MẠI TỔNG HỢP WINCOMMERCE</t>
  </si>
  <si>
    <t>Thái Nguyên</t>
  </si>
  <si>
    <t>CHI NHÁNH CÀ MAU - CÔNG TY CỔ PHẦN DỊCH VỤ THƯƠNG MẠI TỔNG HỢP WINCOMMERCE</t>
  </si>
  <si>
    <t>Cà Mau</t>
  </si>
  <si>
    <t>CHI NHÁNH QUẢNG NAM - CÔNG TY CỔ PHẦN DỊCH VỤ THƯƠNG MẠI TỔNG HỢP WINCOMMERCE</t>
  </si>
  <si>
    <t>Quảng Nam</t>
  </si>
  <si>
    <t>0104918404-062</t>
  </si>
  <si>
    <t>WIN-062</t>
  </si>
  <si>
    <t>CHI NHÁNH BÌNH THUẬN - CÔNG TY CỔ PHẦN DỊCH VỤ THƯƠNG MẠI TỔNG HỢP WINCOMMERCE</t>
  </si>
  <si>
    <t>9 Nguyễn Tương, Phường Phú Thủy, Tỉnh Lâm Đồng, Việt Nam</t>
  </si>
  <si>
    <t>Bình Thuận</t>
  </si>
  <si>
    <t>CHI NHÁNH TIỀN GIANG - CÔNG TY CỔ PHẦN DỊCH VỤ THƯƠNG MẠI TỔNG HỢP WINCOMMERCE</t>
  </si>
  <si>
    <t>Tiền Giang</t>
  </si>
  <si>
    <t>CHI NHÁNH NAM ĐỊNH - CÔNG TY CỔ PHẦN DỊCH VỤ THƯƠNG MẠI TỔNG HỢP WINCOMMERCE</t>
  </si>
  <si>
    <t>Nam Định</t>
  </si>
  <si>
    <t>CHI NHÁNH BẮC GIANG - CÔNG TY CỔ PHẦN DỊCH VỤ THƯƠNG MẠI TỔNG HỢP WINCOMMERCE</t>
  </si>
  <si>
    <t>Bắc Giang</t>
  </si>
  <si>
    <t>0104918404-066</t>
  </si>
  <si>
    <t>WIN-066</t>
  </si>
  <si>
    <t>CHI NHÁNH SÓC TRĂNG - CÔNG TY CỔ PHẦN DỊCH VỤ THƯƠNG MẠI TỔNG HỢP WINCOMMERCE</t>
  </si>
  <si>
    <t>L02-01 Tầng 2, TTTM Vincom Plaza Sóc Trăng, số 22 Đường Trần Hưng Đạo, Phường Phú Lợi, Thành phố Cần Thơ, Việt Nam</t>
  </si>
  <si>
    <t>Sóc Trăng</t>
  </si>
  <si>
    <t>WIN-067</t>
  </si>
  <si>
    <t>CHI NHÁNH BẾN TRE- CÔNG TY CỔ PHẦN DỊCH VỤ THƯƠNG MẠI TỔNG HỢP WINCOMMERCE</t>
  </si>
  <si>
    <t>Bến Tre</t>
  </si>
  <si>
    <t>CHI NHÁNH QUẢNG TRỊ - CÔNG TY CỔ PHẦN DỊCH VỤ THƯƠNG MẠI TỔNG HỢP WINCOMMERCE</t>
  </si>
  <si>
    <t>Quảng Trị</t>
  </si>
  <si>
    <t>CHI NHÁNH BÌNH ĐỊNH - CÔNG TY CỔ PHẦN DỊCH VỤ THƯƠNG MẠI TỔNG HỢP WINCOMMERCE</t>
  </si>
  <si>
    <t>Bình Định</t>
  </si>
  <si>
    <t>CHI NHÁNH LÀO CAI - CÔNG TY CỔ PHẦN DỊCH VỤ THƯƠNG MẠI TỔNG HỢP WINCOMMERCE</t>
  </si>
  <si>
    <t>Lào Cai</t>
  </si>
  <si>
    <t>0104918404-091</t>
  </si>
  <si>
    <t>CHI NHÁNH HÀ GIANG - CÔNG TY CỔ PHẦN DỊCH VỤ THƯƠNG MẠI TỔNG HỢP WINCOMMERCE</t>
  </si>
  <si>
    <t>89 Nguyễn Thái Học, Phường Hà Giang 2, Tỉnh Tuyên Quang, Việt Nam</t>
  </si>
  <si>
    <t>Hà Giang</t>
  </si>
  <si>
    <t>0104918404-092</t>
  </si>
  <si>
    <t>WIN-092</t>
  </si>
  <si>
    <t>CHI NHÁNH BÌNH PHƯỚC - CÔNG TY CỔ PHẦN DỊCH VỤ THƯƠNG MẠI TỔNG HỢP WINCOMMERCE</t>
  </si>
  <si>
    <t>02 Trần Phú, Phường Bình Phước, Tỉnh Đồng Nai, Việt Nam</t>
  </si>
  <si>
    <t>Bình Phước</t>
  </si>
  <si>
    <t>0104918404-093</t>
  </si>
  <si>
    <t>WIN-093</t>
  </si>
  <si>
    <t>CHI NHÁNH BẮC KẠN - CÔNG TY CỔ PHẦN DỊCH VỤ THƯƠNG MẠI TỔNG HỢP WINCOMMERCE</t>
  </si>
  <si>
    <t>Tầng 2 và 3, TTTM Vincom Bắc Kạn, đường Trường Chinh, Phường Đức Xuân, Tỉnh Thái Nguyên, Việt Nam</t>
  </si>
  <si>
    <t>Bắc Kạn</t>
  </si>
  <si>
    <t>0104918404-094</t>
  </si>
  <si>
    <t>CHI NHÁNH LAI CHÂU - CÔNG TY CỔ PHẦN DỊCH VỤ THƯƠNG MẠI TỔNG HỢP WINCOMMERCE</t>
  </si>
  <si>
    <t>Đường Điện Biên Phủ, Tổ 9, Phường Tân Phong, Tỉnh Lai Châu, Việt Nam</t>
  </si>
  <si>
    <t>Lai Châu</t>
  </si>
  <si>
    <t>0104918404-095</t>
  </si>
  <si>
    <t>WIN-095</t>
  </si>
  <si>
    <t>CHI NHÁNH CAO BẰNG - CÔNG TY CỔ PHẦN DỊCH VỤ THƯƠNG MẠI TỔNG HỢP WINCOMMERCE</t>
  </si>
  <si>
    <t>Số 39 Phố Cũ, Phường Thục Phán, Tỉnh Cao Bằng, Việt Nam</t>
  </si>
  <si>
    <t>Cao Bằng</t>
  </si>
  <si>
    <t>0104918404-096</t>
  </si>
  <si>
    <t>CHI NHÁNH ĐIỆN BIÊN - CÔNG TY CỔ PHẦN DỊCH VỤ THƯƠNG MẠI TỔNG HỢP WINCOMMERCE</t>
  </si>
  <si>
    <t>Số nhà 310 Trường Chinh, Tổ dân phố 06, Phường Điện Biên Phủ, Tỉnh Điện Biên, Việt Nam</t>
  </si>
  <si>
    <t>Điện Biên</t>
  </si>
  <si>
    <t>win1226</t>
  </si>
  <si>
    <t>CN HCM - wincommerce</t>
  </si>
  <si>
    <t>Tầng 5, Mplaza SaiGon, số 39 Lê Duẩn, Phường Bến Nghé, Quận 1, Tp.HCM</t>
  </si>
  <si>
    <t>Quận Bình Tân</t>
  </si>
  <si>
    <t>win1511</t>
  </si>
  <si>
    <t>WM VCP HCM Ba Tháng Hai</t>
  </si>
  <si>
    <t>3-3C Ba Tháng Hai, P. 11, Quận 10, TP. Hồ Chí Minh Việt Nam</t>
  </si>
  <si>
    <t>SG009</t>
  </si>
  <si>
    <t>Quận 10</t>
  </si>
  <si>
    <t>win1513</t>
  </si>
  <si>
    <t>15-17 Cộng Hòa, P.4 , Quận Tân Bình, HCM</t>
  </si>
  <si>
    <t>SG005</t>
  </si>
  <si>
    <t>Quận Tân Bình</t>
  </si>
  <si>
    <t>win1527</t>
  </si>
  <si>
    <t>Chung cư Bàu Cát II - Đường Vườn Lan, P.10, Quận Tân Bình, HCM</t>
  </si>
  <si>
    <t>WIN1528</t>
  </si>
  <si>
    <t>CN HCM - CÔNG TY CỔ PHẦN DỊCH VỤ THƯƠNG MẠI TỔNG HỢP WINCOMMERCE</t>
  </si>
  <si>
    <t>Thành phố Thủ Đức</t>
  </si>
  <si>
    <t>win1530</t>
  </si>
  <si>
    <t>CN HÀ NỘI - wincommerce</t>
  </si>
  <si>
    <t>Phố Xa La, P. Phúc La, Hà Đông, Hà Nội</t>
  </si>
  <si>
    <t>HN004</t>
  </si>
  <si>
    <t>Quận Hà Đông</t>
  </si>
  <si>
    <t>WIN1531</t>
  </si>
  <si>
    <t>CN HÀ NỘI - CÔNG TY CỔ PHẦN DỊCH VỤ THƯƠNG MẠI TỔNG HỢP WINCOMMERCE</t>
  </si>
  <si>
    <t>Tòa Nhà 28T Làng QT Thăng Long, Trần Đăng Ninh,  Quận Cầu Giấy, Hà Nội</t>
  </si>
  <si>
    <t>Quận Cầu Giấy</t>
  </si>
  <si>
    <t>win1532</t>
  </si>
  <si>
    <t>Tầng Hầm 2,  B2 Royal City, 72A Nguyễn Trãi,  Quận Thanh Xuân, Hà Nội</t>
  </si>
  <si>
    <t>HN008</t>
  </si>
  <si>
    <t>Quận Thanh Xuân</t>
  </si>
  <si>
    <t>WIN1533</t>
  </si>
  <si>
    <t>Tầng B1 N05, KĐT Trung Hòa Nhân Chính, Hoàng Đạo Thúy,  Quận Cầu Giấy, Hà Nội</t>
  </si>
  <si>
    <t>WIN1535</t>
  </si>
  <si>
    <t>Tầng B1, Times City, 458 Minh Khai,  Quận Hai Bà Trưng, Hà Nội</t>
  </si>
  <si>
    <t>Quận Hai Bà Trưng</t>
  </si>
  <si>
    <t>WIN1539</t>
  </si>
  <si>
    <t>Số 191 Bà Triệu, Q.Hai Bà Trưng, Hà Nội</t>
  </si>
  <si>
    <t>win1541</t>
  </si>
  <si>
    <t>CN HÀ NỘI - WINCOMMERCE</t>
  </si>
  <si>
    <t>Trung tâm thương mại Vincom Plaza Long Biên. Đường Chu Huy Mân, Phường Việt Hưng, Long Biên, Hà Nội</t>
  </si>
  <si>
    <t>Quận Long Biên</t>
  </si>
  <si>
    <t>win1542</t>
  </si>
  <si>
    <t>Tầng 1 Nhà CT7A, KĐT Văn Quán,  Quận Hà Đông, Hà Nội</t>
  </si>
  <si>
    <t>WIN1544</t>
  </si>
  <si>
    <t>WIN1545</t>
  </si>
  <si>
    <t>Vincom Center Đồng Khởi, 72, Lê Thánh Tôn, Quận 1, HCM</t>
  </si>
  <si>
    <t>win1549</t>
  </si>
  <si>
    <t>CN HCM - Wincommerce</t>
  </si>
  <si>
    <t>190 đường Quang Trung, P.10, Q.Gò Vấp, HCM</t>
  </si>
  <si>
    <t>Quận Gò Vấp</t>
  </si>
  <si>
    <t>win1551</t>
  </si>
  <si>
    <t>Số A12 Phan Văn Trị, P.7, Q.Gò Vấp, HCM</t>
  </si>
  <si>
    <t>WIN1553</t>
  </si>
  <si>
    <t>54A Nguyễn Chí Thanh, Quận Đống Đa, HN</t>
  </si>
  <si>
    <t>Quận Đống Đa</t>
  </si>
  <si>
    <t>WIN1561</t>
  </si>
  <si>
    <t>37 Phường Thảo Điền, Q. 2 , TP. Hồ Chí Minh, Việt Nam</t>
  </si>
  <si>
    <t>WIN1567</t>
  </si>
  <si>
    <t>50 Lê Văn Việt P. Hiệp Phú Q.9, HCM</t>
  </si>
  <si>
    <t>WIN1568</t>
  </si>
  <si>
    <t>win1569</t>
  </si>
  <si>
    <t>Số 188 phố Tây Sơn, TT.Phùng, H.Đan Phượng, HN</t>
  </si>
  <si>
    <t>Huyện Đan Phượng</t>
  </si>
  <si>
    <t>WIN1585</t>
  </si>
  <si>
    <t>Nhà F, Ngõ 28 Xuân La. Phường Xuân La, Quận Tây Hồ, Hà Nội</t>
  </si>
  <si>
    <t>Quận Tây Hồ</t>
  </si>
  <si>
    <t>win1588</t>
  </si>
  <si>
    <t>Khu đô thị Tân Tây Đô, Xã Tân Lập, Hoài Đức, TP. Hà Nội</t>
  </si>
  <si>
    <t>Huyện Hoài Đức</t>
  </si>
  <si>
    <t>WIN1589</t>
  </si>
  <si>
    <t>Tầng B1, Vincom Center Phạm Ngọc Thạch, 2 Phạm Ngọc Thạch,  Quận Đống Đa, Hà Nội</t>
  </si>
  <si>
    <t>win1590</t>
  </si>
  <si>
    <t>Tầng B1, TTTM Vincom Plaza Bắc Từ Liêm, CC Green Stars, 234 Phạm Văn Đồng,  Quận Bắc Từ Liêm, Hà Nội</t>
  </si>
  <si>
    <t>Quận Bắc Từ Liêm</t>
  </si>
  <si>
    <t>WIN1596</t>
  </si>
  <si>
    <t>TTTM Vincom Plaza Sài Gòn Res Số, 188,Đường Nguyễn Xí,Phường 26, Quận Bình Thạnh, HCM</t>
  </si>
  <si>
    <t>SG004</t>
  </si>
  <si>
    <t>Quận Bình Thạnh</t>
  </si>
  <si>
    <t>WIN1597</t>
  </si>
  <si>
    <t>VC+ KĐT Nam Long Số 71,Trần Trọng, Cung, P. Tân Thuận Đông, Q7, TP. HCM</t>
  </si>
  <si>
    <t>Quận 7</t>
  </si>
  <si>
    <t>win1606</t>
  </si>
  <si>
    <t>Ngõ 34 Hoàng Cầu, Chợ Dừa, Đống Đa, Đống Đa Hà Nội</t>
  </si>
  <si>
    <t>win1608</t>
  </si>
  <si>
    <t>Tầng B1, TTTM VinCom Center Liễu Giai, Số 29 Liễu Giai, Phường Ngọc Khánh, Quận Ba Đình, Hà Nội</t>
  </si>
  <si>
    <t>Quận Ba Đình</t>
  </si>
  <si>
    <t>win1620</t>
  </si>
  <si>
    <t>SO05A. tầng 1. Tòa A3 (CT03). KCH Vinhomes Gardenia. Hàm Nghi phường Cầu Diễn, Từ Liêm, Hà Nội</t>
  </si>
  <si>
    <t>WIN1630</t>
  </si>
  <si>
    <t>Tòa nhà 81 tầng,Khu Central Park, KĐT Central Park, P22, Quận Bình Thạnh, HCM</t>
  </si>
  <si>
    <t>win1631</t>
  </si>
  <si>
    <t>Số 10 Đường Phổ Quang, P.2, Quận Tân Bình, HCM</t>
  </si>
  <si>
    <t>WIN1635</t>
  </si>
  <si>
    <t>1635 - WM VCP HNI Skylake</t>
  </si>
  <si>
    <t>Tầng 1, TTTM Vincom Plaza Skylake, Khu đô thị mới Cầu Giấy, phường Mỹ Đình 1, Quận Nam Từ Liêm, thành phố Hà Nội</t>
  </si>
  <si>
    <t>Quận Nam Từ Liêm</t>
  </si>
  <si>
    <t>win1644</t>
  </si>
  <si>
    <t>Tầng 1, tòa CT2, khu đô thị Gamuda Gardens, phường Trần Phú, quận Hoàng Mai, Hà Nội</t>
  </si>
  <si>
    <t>Quận Hoàng Mai</t>
  </si>
  <si>
    <t>WIN1645</t>
  </si>
  <si>
    <t>Ngõ 3 Tôn Thất thuyết, Dịch Vọng Hậu, Cầu Giấy, Hà Nội</t>
  </si>
  <si>
    <t>WIN1646</t>
  </si>
  <si>
    <t>119 Trần Duy Hưng, Trung Hoà, Cầu Giấy, Hà Nội</t>
  </si>
  <si>
    <t>WIN1650</t>
  </si>
  <si>
    <t>19 Trúc Khê - P. Láng Hạ. Q. Đống Đa. Hà Nội</t>
  </si>
  <si>
    <t>win1651</t>
  </si>
  <si>
    <t>Tầng 1, số 609 đường Trương Định, Quận Hoàng Mai, Hà Nội</t>
  </si>
  <si>
    <t>win1653</t>
  </si>
  <si>
    <t>281 , Đội cấn Ba Đình, Hà Nội</t>
  </si>
  <si>
    <t>WIN1654</t>
  </si>
  <si>
    <t>46 Thanh Nhàn, P.thanh Nhàn, Q.Hai Bà Trưng, Hà Nội</t>
  </si>
  <si>
    <t>WIN1655</t>
  </si>
  <si>
    <t>Lô E khu đất D1 tòa nhà hỗn hợp Vườn Đào, Phường Phú Thượng, Quận Tây Hồ, HN</t>
  </si>
  <si>
    <t>win1656</t>
  </si>
  <si>
    <t>8 Đường Quang Trung, P. Nguyễn Trãi, Hà Đông, Hà Nội</t>
  </si>
  <si>
    <t>WIN1657</t>
  </si>
  <si>
    <t>89 Lê Đức Thọ, Mỹ Đình 2, Nam Từ Liêm, Hà Nội</t>
  </si>
  <si>
    <t>win1658</t>
  </si>
  <si>
    <t>163 VinMart Đại La</t>
  </si>
  <si>
    <t>WIN1660</t>
  </si>
  <si>
    <t>98 Thái Thịnh, Ngã Tư Sở, Đống Đa, Hà Nội</t>
  </si>
  <si>
    <t>WIN1661</t>
  </si>
  <si>
    <t>Tầng 1 chung cư Trung Yên 1, Khu đô thị Nam Trung Yên, Cầu Giấy, Hà Nội</t>
  </si>
  <si>
    <t>WIN1663</t>
  </si>
  <si>
    <t>51 Xuân Diệu, P. Tứ Liên,  Quận Tây Hồ, Hà Nội</t>
  </si>
  <si>
    <t>WIN1664</t>
  </si>
  <si>
    <t>Tầng 1, Toàn nhà 170 La Thành, Ô Chợ Dừa, Quận Đống Đa, Hà Nội</t>
  </si>
  <si>
    <t>WIN1665</t>
  </si>
  <si>
    <t>Tràng An Complex, 1 Phùng Chí Kiên, Nghĩa Đô, Cầu Giấy, Hà Nội</t>
  </si>
  <si>
    <t>WIN1666</t>
  </si>
  <si>
    <t>HH2 - Meco Complex, Tầng 1, Toà, Ng. 102 Trường Chinh, Phương Đình, Đống Đa, Hà Nội</t>
  </si>
  <si>
    <t>win1669</t>
  </si>
  <si>
    <t>Tầng 1- Tòa Bắc RiceCity- KĐT Tây Nam Linh Đàm - Hoàng Liệt- Hoàng Mai- Hà Nội</t>
  </si>
  <si>
    <t>win1671</t>
  </si>
  <si>
    <t>win1672</t>
  </si>
  <si>
    <t>131 Đ. Nguyễn Văn Cừ, Ngọc Lâm, Long Biên, Hà Nội</t>
  </si>
  <si>
    <t>WIN1673</t>
  </si>
  <si>
    <t>Tòa nhà Sun Plaza Thụy Khuê, Số nhà 69B đường Thụy Khuê, P. Thụy Khuê, Quận Tây Hồ, Hà Nội</t>
  </si>
  <si>
    <t>WIN1675</t>
  </si>
  <si>
    <t>Sun Plaza - số 3 Lương Yên, Bạch Đằng, Hai Bà Trưng, Hà Nội.</t>
  </si>
  <si>
    <t>WIN1681</t>
  </si>
  <si>
    <t>36/25 Phạm Văn Nghị, Sky Garden 3, P. Tân Phong, Q. 7, HCM</t>
  </si>
  <si>
    <t>win1683</t>
  </si>
  <si>
    <t>Tầng trệt Cao ốc Silland, số nhà 7J, đường số 9A, Khu dân cư Trung Sơn, ấp 4B, xã Bình Hưng, huyện Bình Chánh, HCM</t>
  </si>
  <si>
    <t>Huyện Bình Chánh</t>
  </si>
  <si>
    <t>WIN1685</t>
  </si>
  <si>
    <t>WIN1698</t>
  </si>
  <si>
    <t>Tầng 1, TTTM Vincom Mega Mall Smart City, Khu vực ô GS-CCTP1 thuộc DA KĐTM Tây Mỗ - Đại Mỗ - Vinhomes P.Tây Mỗ, Q.Nam Từ Liêm, Hà Nội</t>
  </si>
  <si>
    <t>win1699</t>
  </si>
  <si>
    <t>CN HÀ NỘI - Wincommerce</t>
  </si>
  <si>
    <t>Tầng 2 và Tầng 3, TTTM Vincom Mega Mall Ocean Park, Lô đất số CCTP-10 thuộc DA KĐT Gia Lâm, TT Trâu Quỳ và các xã Dương Xá, Kiêu Kỵ, Hà Nội</t>
  </si>
  <si>
    <t>Huyện Gia Lâm</t>
  </si>
  <si>
    <t>win1702</t>
  </si>
  <si>
    <t>1702 - WM HCM Novia Thủ Đức</t>
  </si>
  <si>
    <t>Chung cư Flora Novia, 1061 Phạm Văn Đồng, phường Linh Tây, thành phố Thủ Đức, thành phố HCM, Việt Nam</t>
  </si>
  <si>
    <t>win1706</t>
  </si>
  <si>
    <t>Eurowindow River Park, khu tái định cư Đông Hội, xã Đông Hội, H.Đông Anh, HN</t>
  </si>
  <si>
    <t>Huyện Đông Anh</t>
  </si>
  <si>
    <t>win1708</t>
  </si>
  <si>
    <t>1708 - WM HNI Lê Văn Thiêm</t>
  </si>
  <si>
    <t>win1710</t>
  </si>
  <si>
    <t>1710 - WM HCM Bình Chiểu</t>
  </si>
  <si>
    <t>Số 2A Đường Bình Chiểu, phường Bình Chiểu, TP. Thủ Đức TP. Hồ Chí Minh</t>
  </si>
  <si>
    <t>win2011</t>
  </si>
  <si>
    <t>L1 - 01, khu TTTM Almaz Long Biên, đường Hoa Lan, khu đô thị sinh thái, Vinhomes River side, P.Phúc Lợi, Hà Nội</t>
  </si>
  <si>
    <t>WIN2012</t>
  </si>
  <si>
    <t>Tầng 1, nhà CT9, khu đô thị Mỹ Đình, phường Mỹ Đình 1, quận Nam Từ Liêm, Hà Nội</t>
  </si>
  <si>
    <t>win2013</t>
  </si>
  <si>
    <t>Số 183 Hoàng Văn Thái, Phường Khương, Trung, Quận Thanh Xuân, HN</t>
  </si>
  <si>
    <t>WIN2014</t>
  </si>
  <si>
    <t>Tầng 1, tòa chung cư số 46/230 Lạc Trung, phường Thanh Lương, quận Hai Bà Trưng, Hà Nội</t>
  </si>
  <si>
    <t>WIN2015</t>
  </si>
  <si>
    <t>Số 250 Minh Khai, phường Minh Khai, quận Hai Bà Trưng, Hà Nội</t>
  </si>
  <si>
    <t>win2016</t>
  </si>
  <si>
    <t>Royal City R3-L1-08B, tổ hợp trung tâm thương mại, giáo dục và căn hộ, Royal City, số 72 Nguyễn Trãi, P., Thanh Xuân, TP. Hà Nội</t>
  </si>
  <si>
    <t>WIN2017</t>
  </si>
  <si>
    <t>R3 - L1 - 09B, tổ hợp trung tâm thương mại, giáo dục và căn hộ Royal City,</t>
  </si>
  <si>
    <t>WIN2018</t>
  </si>
  <si>
    <t>T4 - L1 - 07, tổ hợp TTTM, giáo dục và căn hộ Times City, số 458, phố Minh Khai, phường Vĩnh Tuy, quận Hai Bà Trưng, Hà Nội</t>
  </si>
  <si>
    <t>WIN2020</t>
  </si>
  <si>
    <t>Tầng 1, CT 6, khu đô thị Định Công, đường Trần Điền, phường Định Công, quận Hoàng Mai, Hà Nội</t>
  </si>
  <si>
    <t>WIN2021</t>
  </si>
  <si>
    <t>Tầng 1, tòa nhà Chelsea Park, đường Trung Kính, phường Yên Hòa, quận Cầu Giấy, Hà Nội</t>
  </si>
  <si>
    <t>WIN2023</t>
  </si>
  <si>
    <t>331C Trần Hưng Đạo, Phường Cô Giang, Quận 1, HCM</t>
  </si>
  <si>
    <t>WIN2024</t>
  </si>
  <si>
    <t>Tầng 1, tòa nhà Viglacera, số 1 đại lộ Thăng Long, phường Mễ Trì, quận Nam Từ Liêm, Hà Nội</t>
  </si>
  <si>
    <t>WIN2026</t>
  </si>
  <si>
    <t>WIN2027</t>
  </si>
  <si>
    <t>Căn hộ 02-01-B2 (B-01-01), tầng trệt, Khu căn hộ Phú Hoàng Anh, đường, Nguyễn Hữu Thọ, X. Phước Kiển, HCM</t>
  </si>
  <si>
    <t>Huyện Nhà Bè</t>
  </si>
  <si>
    <t>WIN2030</t>
  </si>
  <si>
    <t>2030 WM+ HCM 24B-24 Tôn Đản</t>
  </si>
  <si>
    <t>Quận 4</t>
  </si>
  <si>
    <t>WIN2031</t>
  </si>
  <si>
    <t>Số 150 Bạch Mai, phường Cầu Dền, quận Hai Bà Trưng, Hà Nội (CN02015 Bạch Mai)</t>
  </si>
  <si>
    <t>WIN2032</t>
  </si>
  <si>
    <t>Tòa nhà Packexim, số 49/15 An Dương, phường Phú Thượng, quận Tây Hồ, Hà Nội</t>
  </si>
  <si>
    <t>WIN2035</t>
  </si>
  <si>
    <t>323 Bùi Hữu Nghĩa, Phường 1, Quận Bình Thạnh, HCM</t>
  </si>
  <si>
    <t>WIN2036</t>
  </si>
  <si>
    <t>CC Phú Thuận Việt, 319 Lý Thường Kiệt, Phường 15, Quận 11, TP. Hồ Chí Minh</t>
  </si>
  <si>
    <t>Quận 11</t>
  </si>
  <si>
    <t>WIN2038</t>
  </si>
  <si>
    <t>97 Hoàng Diệu 2, Phường Linh Trung, Quận Thủ Đức, HCM</t>
  </si>
  <si>
    <t>WIN2040</t>
  </si>
  <si>
    <t>Số 70 phố Vạn Kiếp, tổ 58A, phường Bạch Đằng, quận Hai Bà Trưng, Hà Nội</t>
  </si>
  <si>
    <t>WIN2042</t>
  </si>
  <si>
    <t>A3-01-05 chung cư Hoàng Anh, An Tiến, số 187 Lê Văn Lương, X. Phước Kiển, Huyện Nhà Bè, HCM</t>
  </si>
  <si>
    <t>WIN2043</t>
  </si>
  <si>
    <t>A1.01 CC Hoàng Anh 2 - 783 Trần Xuâ, n Soạn, Phường Tân Hưng, Quận 7, Quận 7, HCM</t>
  </si>
  <si>
    <t>win2045</t>
  </si>
  <si>
    <t>60 Bạch Đằng, Phường 2, Quận Tân Bình, HCM</t>
  </si>
  <si>
    <t>win2046</t>
  </si>
  <si>
    <t>Tầng 1, tòa E4, khu nhà ở xã hội Ecohome 1, khu đô thị Bắc Cổ Nhuế - Chèm, 
phường Đông Ngạc, quận Bắc Từ Liêm, HN</t>
  </si>
  <si>
    <t>WIN2050</t>
  </si>
  <si>
    <t>T2-L1-03, tổ hợp TTTM, giáo dục và căn hộ Times City, số 458 đường Minh Khai, phường Vĩnh Tuy, quận Hai Bà Trưng, Hà Nội</t>
  </si>
  <si>
    <t>win2052</t>
  </si>
  <si>
    <t>300B Nguyễn Trọng Tuyển, Phường 1, Quận Tân Bình, HCM</t>
  </si>
  <si>
    <t>WIN2054</t>
  </si>
  <si>
    <t>Số 81 đường Thanh Nhàn, phường Quỳnh Lôi, quận Hai Bà Trưng, Hà Nội</t>
  </si>
  <si>
    <t>WIN2056</t>
  </si>
  <si>
    <t>Số 4A đường Hàng Chiếu, phường Đồng Xuân, quận Hoàn Kiếm, Hà Nội</t>
  </si>
  <si>
    <t>win2057</t>
  </si>
  <si>
    <t>Số 100 đường Nguyễn Sơn, phường Ngọc Lâm, quận Long Biên, Hà Nội</t>
  </si>
  <si>
    <t>WIN2058</t>
  </si>
  <si>
    <t>Số 2 nhà B20 đường Nghĩa Tân, phường Nghĩa Tân, quận Cầu Giấy Hà Nội (Số 2 Đường Nghĩa Tân)</t>
  </si>
  <si>
    <t>WIN2059</t>
  </si>
  <si>
    <t>T10-L1-07C, tổ hợp TTTM, giáo dục và căn hộ Times City, số 458 đường Minh Khai, phường Vĩnh Tuy, quận Hai Bà Trưng, Hà Nội</t>
  </si>
  <si>
    <t>WIN2061</t>
  </si>
  <si>
    <t>Số 227 đường Thanh Nhàn, phường Thanh Nhàn, quận Hai Bà Trưng, Hà Nội</t>
  </si>
  <si>
    <t>WIN2063</t>
  </si>
  <si>
    <t>Số 304 Hoàng Mai, phường Hoàng Văn Thụ, quận Hoàng Mai, Hà Nội</t>
  </si>
  <si>
    <t>WIN2066</t>
  </si>
  <si>
    <t>Số 208L Lê Trọng Tấn, phường Khương Mai, quận Thanh Xuân, Hà Nội</t>
  </si>
  <si>
    <t>win2067</t>
  </si>
  <si>
    <t>Số 105 nhà K2, đường khu TT 7,2ha phường Vĩnh Phúc, quận Ba Đình, HN</t>
  </si>
  <si>
    <t>WIN2069</t>
  </si>
  <si>
    <t>Số 1 Lô 2 tập thể Viện Kỹ thuật Quân sự, phường Nghĩa Đô, quận Cầu Giấy, Hà Nội (66 Hoàng Sâm)</t>
  </si>
  <si>
    <t>WIN2070</t>
  </si>
  <si>
    <t>Số 49 Lê Duẩn, phường Cửa Nam, quận Hoàn Kiếm, Hà Nội</t>
  </si>
  <si>
    <t>WIN2071</t>
  </si>
  <si>
    <t>Số 194 phố Minh Khai, tổ 14, phường Minh Khai, quận Hai Bà Trưng, Hà Nội</t>
  </si>
  <si>
    <t>WIN2072</t>
  </si>
  <si>
    <t>Số 149 phố Hoàng Ngân, Phường Trung Hòa, Quận Cầu Giấy, Hà Nội.</t>
  </si>
  <si>
    <t>win2075</t>
  </si>
  <si>
    <t>Số 23, phố Cửa Bắc, phường Trúc Bạch, quận Ba Đình, Hà Nội</t>
  </si>
  <si>
    <t>WIN2078</t>
  </si>
  <si>
    <t>Số 210 Ngõ Xã Đàn 2, Phường Nam Đồng, Quận Đống Đa, Hà Nội</t>
  </si>
  <si>
    <t>WIN2079</t>
  </si>
  <si>
    <t>Số 44/116 Nhân Hòa, phường Nhân Chính, quận Thanh Xuân, Hà Nội</t>
  </si>
  <si>
    <t>WIN2080</t>
  </si>
  <si>
    <t>Số 347 đường Bạch Mai, phường Bạch Mai, quận Hai Bà Trưng, Hà Nội</t>
  </si>
  <si>
    <t>WIN2082</t>
  </si>
  <si>
    <t>41 tương mai,  Nguyễn An Ninh, Phường Giáp Bát, Quận Hoàng Mai, Hà Nội</t>
  </si>
  <si>
    <t>win2083</t>
  </si>
  <si>
    <t>Số 138 Phú Diễn, phường Phú Diễn, Quận Bắc Từ Liêm, Hà Nội</t>
  </si>
  <si>
    <t>WIN2085</t>
  </si>
  <si>
    <t>Số 17A Phố Hàn Thuyên, Tổ 2, Phường Phạm Đình Hổ, Quận Hai Bà Trưng, Hà Nội</t>
  </si>
  <si>
    <t>win2088</t>
  </si>
  <si>
    <t>Số 47 Phó Đức Chính, phường Trúc Bạch, quận Ba Đình, HN</t>
  </si>
  <si>
    <t>WIN2091</t>
  </si>
  <si>
    <t>Căn 22 Lô 1 khu Lạc Trung, Phường Vĩnh Tuy, quận Hai Bà Trưng, Hà Nội (Số 2, Ngõ 61 Lạc Trung)</t>
  </si>
  <si>
    <t>WIN2092</t>
  </si>
  <si>
    <t>Số 41, Tổ 5, Phố Trung Kính, Phường Trung Hòa, Quận Cầu Giấy, Hà Nội (41 Trung Kính)</t>
  </si>
  <si>
    <t>win2094</t>
  </si>
  <si>
    <t>Số 210 Đội Cấn, phường , quận Ba Đình, Hà Nội</t>
  </si>
  <si>
    <t>WIN2098</t>
  </si>
  <si>
    <t>Số 50 -52 Nguyễn Hoàng Tôn, phường Xuân La, quận Tây Hồ, thành phố Hà Nội</t>
  </si>
  <si>
    <t>WIN2100</t>
  </si>
  <si>
    <t>55 Thụy Khuê, phường Thụy Khuê, quận Tây Hồ, Hà Nội</t>
  </si>
  <si>
    <t>WIN2101</t>
  </si>
  <si>
    <t>Số 30C, Ngõ 477 đường Nguyễn Trãi, phường Thanh Xuân Nam, quận Thanh Xuân, Hà Nội</t>
  </si>
  <si>
    <t>WIN2107</t>
  </si>
  <si>
    <t>476 Phan Xích Long, Phường 3, Quận Phú Nhuận, HCM</t>
  </si>
  <si>
    <t>Quận Phú Nhuận</t>
  </si>
  <si>
    <t>WIN2110</t>
  </si>
  <si>
    <t>110 Ngô Tất Tố, Quận Bình Thạnh, HCM</t>
  </si>
  <si>
    <t>WIN2116</t>
  </si>
  <si>
    <t>35B đường Xuân La, P. Xuân La, Q.Tây Hồ, Hà Nội</t>
  </si>
  <si>
    <t>WIN2117</t>
  </si>
  <si>
    <t>Số 16 Võ Văn Dũng, phường Ô Chợ Dừa, quận Đống Đa, Hà Nội</t>
  </si>
  <si>
    <t>WIN2118</t>
  </si>
  <si>
    <t>Số 140 Phó Đức Chính, phường Trúc Bạch, quận Ba Đình, HN</t>
  </si>
  <si>
    <t>WIN2119</t>
  </si>
  <si>
    <t>Số 3 dãy N1, Học viện chính trị quân sự, phường Trung Văn, quận Nam Từ Liêm, Hà Nội (Số 3 Đại học Hà Nội)</t>
  </si>
  <si>
    <t>WIN2122</t>
  </si>
  <si>
    <t>Số 10 ngõ 118 Nguyễn Khánh Toàn, P. Quan Hoa, Q.Cầu Giấy, Hà Nội</t>
  </si>
  <si>
    <t>WIN2123</t>
  </si>
  <si>
    <t>Số 57 Phố 8/3, P. Minh Khai, Q. Hai Bà Trưng, Hà Nội</t>
  </si>
  <si>
    <t>WIN2124</t>
  </si>
  <si>
    <t>Số 133, phố Thụy Khuê, P. Thụy Khuê, Q. Tây Hồ, Hà Nội</t>
  </si>
  <si>
    <t>WIN2125</t>
  </si>
  <si>
    <t>Số 409 Bạch Mai, P. Bạch Mai, Q. Hai Bà Trưng, Hà Nội</t>
  </si>
  <si>
    <t>WIN2126</t>
  </si>
  <si>
    <t>Số 18B Nguyễn Biểu, P. Quán Thánh, Q. Ba Đình, Hà Nội</t>
  </si>
  <si>
    <t>WIN2138</t>
  </si>
  <si>
    <t>"Lô B2/D7 Khu đô thị mới Cầu Giấy, đường Trần Đăng Ninh kéo dài, 
P. Dịch Vọng, Q. Cầu Giấy, Hà Nội</t>
  </si>
  <si>
    <t>WIN2139</t>
  </si>
  <si>
    <t>102 phố Lê Thanh Nghị, phường Bách Khoa, quận Hai Bà Trưng, Hà Nội</t>
  </si>
  <si>
    <t>WIN2141</t>
  </si>
  <si>
    <t>601 phố Kim Ngưu, P. Vĩnh Tuy, Q. Hai Bà Trưng, Hà Nội</t>
  </si>
  <si>
    <t>WIN2142</t>
  </si>
  <si>
    <t>268 phố Lê Trọng Tấn, P. Khương Mai, Q. Thanh Xuân, Hà Nội</t>
  </si>
  <si>
    <t>win2143</t>
  </si>
  <si>
    <t>LK6C-8 Làng Việt Kiều Châu Âu, Khu, đô thị mới Mỗ Lao, Phường Mộ Lao, Quận Hà Đông, HN</t>
  </si>
  <si>
    <t>WIN2144</t>
  </si>
  <si>
    <t>28 phố Tôn Đức Thắng, P. Cát Linh, Q. Đống Đa, Hà Nội</t>
  </si>
  <si>
    <t>WIN2145</t>
  </si>
  <si>
    <t>Số 147 phố Hoàng Văn Thái, P. Khương Trung, Q. Thanh Xuân, Hà Nội</t>
  </si>
  <si>
    <t>WIN2146</t>
  </si>
  <si>
    <t>Số 91 , đường Hoàng Văn Thái, P. Khương Trung, Q.Thanh Xuân, Hà Nội</t>
  </si>
  <si>
    <t>WIN2148</t>
  </si>
  <si>
    <t>Số 24, đường Sài Đồng, Tổ 13, P. Sài Đồng, Q. Long Biên, Hà Nội</t>
  </si>
  <si>
    <t>WIN2150</t>
  </si>
  <si>
    <t>26B Phố Hòe Nhai, P. Nguyễn Trung Trực, Q. Ba Đình, Hà Nội</t>
  </si>
  <si>
    <t>WIN2151</t>
  </si>
  <si>
    <t>59 phố Mai Hắc Đế, P. Bùi Thị Xuân, Q. Hai Bà Trưng, Hà Nội</t>
  </si>
  <si>
    <t>WIN2164</t>
  </si>
  <si>
    <t>Số 9, Ngõ Chợ Khâm Thiên, P. Khâm Thiên, Q. Đống Đa, Hà Nội</t>
  </si>
  <si>
    <t>WIN2165</t>
  </si>
  <si>
    <t>Số 163 phố Tân Mai, P. Tân Mai, Quận Hoàng Mai, Hà Nội</t>
  </si>
  <si>
    <t>win2166</t>
  </si>
  <si>
    <t>Số 148 phố Lê Lợi, P. Nguyễn Trãi, quận Hà Đông, Hà Nội</t>
  </si>
  <si>
    <t>WIN2167</t>
  </si>
  <si>
    <t>Số 242 phố Lê Thanh Nghị, P. Đồng Tâm, Q. Hai Bà Trưng, Hà Nội</t>
  </si>
  <si>
    <t>win2168</t>
  </si>
  <si>
    <t>Số 70 phố Lê Trọng Tấn, , P.Dương Nội, Q. Hà Đông, Hà Nội</t>
  </si>
  <si>
    <t>WIN2169</t>
  </si>
  <si>
    <t>Số 48 Phố Trạm, P. Long Biên, Q. Long Biên, Hà Nội</t>
  </si>
  <si>
    <t>WIN2171</t>
  </si>
  <si>
    <t>Số 1088 Đường La Thành, Phường Ngọc Khánh, Quận Ba Đình, Hà Nội</t>
  </si>
  <si>
    <t>WIN2173</t>
  </si>
  <si>
    <t>Số 37 phố Doãn Kế Thiện, P. Mai Dịch, quận Cầu Giấy, Hà Nội</t>
  </si>
  <si>
    <t>win2174</t>
  </si>
  <si>
    <t>Khu dịch vụ tầng 1&amp;2, chung cư C2 Xuân Đỉnh, lô C2, P. Xuân Đỉnh, Q.Bắc Từ Liêm, Hà Nội</t>
  </si>
  <si>
    <t>WIN2175</t>
  </si>
  <si>
    <t>"Số 4A, lô 12 khu đô thị Định Công, phố Trần Nguyên Đán
, phường Định Công, quận Hoàng Mai, Hà Nội (12A4 khu đô thị Định Công)"</t>
  </si>
  <si>
    <t>WIN2178</t>
  </si>
  <si>
    <t>Số 35B Phố Nguyễn Bỉnh Khiêm, P. Lê Đại Hành, Q. Hai Bà Trưng, Hà Nội</t>
  </si>
  <si>
    <t>WIN2188</t>
  </si>
  <si>
    <t>Số 373 đường Nguyễn Khang, P. Yên Hòa, Q. Cầu Giấy, Hà Nội</t>
  </si>
  <si>
    <t>WIN2189</t>
  </si>
  <si>
    <t>29A phố Nguyễn Công Hoan, P. Ngọc Khánh, Q. Ba Đình, Hà Nội</t>
  </si>
  <si>
    <t>WIN2190</t>
  </si>
  <si>
    <t>Số 17, phố Hòa Mã, phường Ngô Thì Nhậm, quận Hai Bà Trưng, Hà Nội</t>
  </si>
  <si>
    <t>WIN2192</t>
  </si>
  <si>
    <t>Số 37, ngõ 91 đường Nguyễn Chí Thanh, P. Láng Hạ, Q.Đống Đa, Hà Nội</t>
  </si>
  <si>
    <t>WIN2208</t>
  </si>
  <si>
    <t>Chung Cư 001 Tôn Thất Thuyết, P.1, Q.4, HCM</t>
  </si>
  <si>
    <t>WIN2210</t>
  </si>
  <si>
    <t>Số 12 phố Phạm Tuấn Tài, phường Dịch Vọng Hậu, quận Cầu Giấy, Hà Nội</t>
  </si>
  <si>
    <t>WIN2213</t>
  </si>
  <si>
    <t>Số 38 phố Linh Lang, phường Cống Vị, quận Ba Đình, Hà Nội</t>
  </si>
  <si>
    <t>WIN2215</t>
  </si>
  <si>
    <t>Số 93 Ngõ Núi Trúc, phố Giang Văn Minh, phường Kim Mã, quận Ba Đình, Hà Nội</t>
  </si>
  <si>
    <t>WIN2216</t>
  </si>
  <si>
    <t>Số 5, ngõ 32 đường An Dương, phường Yên Phụ, quận Tây Hồ, Hà Nội</t>
  </si>
  <si>
    <t>win2217</t>
  </si>
  <si>
    <t>20 Ngô Thì Nhậm, phường Hà Cầu, quận Hà Đông, thành phố Hà Nội</t>
  </si>
  <si>
    <t>WIN2219</t>
  </si>
  <si>
    <t>Số 129 phố Pháo Đài Láng, phường Láng Thượng, quận Đống Đa, Hà Nội</t>
  </si>
  <si>
    <t>WIN2220</t>
  </si>
  <si>
    <t>Số 166 phố Kim Hoa, phường Phương Liên, quận Đống Đa, Hà Nội</t>
  </si>
  <si>
    <t>WIN2226</t>
  </si>
  <si>
    <t>022 Tản Đà,Lô E CC Hùng Vương P11 Q, 5, HCM</t>
  </si>
  <si>
    <t>Quận 5</t>
  </si>
  <si>
    <t>WIN2227</t>
  </si>
  <si>
    <t>54 Huỳnh Mẫn đạt, Phường 19, Quận Bình Thạnh, HCM</t>
  </si>
  <si>
    <t>WIN2232</t>
  </si>
  <si>
    <t>Số 66 đường Đại Cồ Việt, phường Lê Đại Hành, quận Hai Bà Trưng, Hà Nội</t>
  </si>
  <si>
    <t>WIN2233</t>
  </si>
  <si>
    <t>Số 58, lô 6, tổ 44 Đền Lừ II, phường Hoàng Văn Thụ, quận Hoàng Mai, Hà Nội</t>
  </si>
  <si>
    <t>WIN2234</t>
  </si>
  <si>
    <t>Số 121B phố Quan Hoa, phường Quan Hoa, quận Cầu Giấy, Hà Nội</t>
  </si>
  <si>
    <t>WIN2240</t>
  </si>
  <si>
    <t>Số 1 Ngõ 12 Chính Kinh, Phường Nhân Chính, Quận Thanh Xuân, Hà Nội</t>
  </si>
  <si>
    <t>win2241</t>
  </si>
  <si>
    <t>WIN2242</t>
  </si>
  <si>
    <t>Số 688 đường Lạc Long Quân, Tổ 13 cụm 2 phường Nhật Tân, quận Tây Hồ, HN</t>
  </si>
  <si>
    <t>WIN2243</t>
  </si>
  <si>
    <t>Số 95 phố Lý Nam Đế, phường Cửa Đông, quận Hoàn Kiếm, Hà Nội</t>
  </si>
  <si>
    <t>WIN2244</t>
  </si>
  <si>
    <t>Số 227 đường Ngọc Lâm, phường Ngọc Lâm, Long Biên - Hà Nội</t>
  </si>
  <si>
    <t>WIN2254</t>
  </si>
  <si>
    <t>Số 164 đường Trương Định, phường Trương Định, quận Hai Bà Trưng, Hà Nội</t>
  </si>
  <si>
    <t>WIN2256</t>
  </si>
  <si>
    <t>Số 27 phố Ngô Thì Nhậm, phường Ngô Thì Nhậm, quận Hai Bà Trưng, Hà Nội</t>
  </si>
  <si>
    <t>WIN2260</t>
  </si>
  <si>
    <t>Số 19 phố Lương Định Của, phường Kim Liên, quận Đống Đa, Hà Nội</t>
  </si>
  <si>
    <t>WIN2262</t>
  </si>
  <si>
    <t>Số 38 đường Trường Lâm, phường Đức Giang, quận Long Biên, Hà Nội</t>
  </si>
  <si>
    <t>win2263</t>
  </si>
  <si>
    <t>Số 272 Thụy Phương, phường Thụy Phương, quận Bắc Từ Liêm, Hà Nội</t>
  </si>
  <si>
    <t>WIN2274</t>
  </si>
  <si>
    <t>Số 169 đường Nam Dư, phường Lĩnh Nam, quận Hoàng Mai, Hà Nội</t>
  </si>
  <si>
    <t>WIN2275</t>
  </si>
  <si>
    <t>Số 16 khu tái định cư 7.3 - 8.1, phường Mỹ Đình 2, quận Nam Từ Liêm, Hà Nội</t>
  </si>
  <si>
    <t>WIN2291</t>
  </si>
  <si>
    <t>Số 21 tổ 7, khu đấu giá Giang Biên phường Giang Biên, quận Long Biên, Hà Nội</t>
  </si>
  <si>
    <t>WIN2292</t>
  </si>
  <si>
    <t>"Tòa nhà lô II - 1 chung cư 151, Nguyễn Đức Cảnh, Tương Mai,
 Hoàng Mai, Hà Nội (Số 151 đường Nguyễn Đức Cảnh)"</t>
  </si>
  <si>
    <t>WIN2295</t>
  </si>
  <si>
    <t>Số 10 phố Đức Giang, phường Đức Giang, quận Long Biên, Hà Nội</t>
  </si>
  <si>
    <t>WIN2296</t>
  </si>
  <si>
    <t>Số 40 Ngõ Thông Phong, phố Tôn Đức Thắng, phường Quốc Tử Giám, quận Đống Đa, Hà Nội</t>
  </si>
  <si>
    <t>WIN2297</t>
  </si>
  <si>
    <t>Số 102 đường Nguyễn Chí Thanh, phường Láng Thượng, quận Đống Đa, Hà Nội</t>
  </si>
  <si>
    <t>WIN2301</t>
  </si>
  <si>
    <t>Số 1 phố Đường Thành, phường Cửa Đông, quận Hoàn Kiếm, HN</t>
  </si>
  <si>
    <t>WIN2303</t>
  </si>
  <si>
    <t>Ô số 62 + 63 khu di dân Đền Lừ II, phường Hoàng Văn Thụ, quận Hoàng Mai, Hà Nội</t>
  </si>
  <si>
    <t>WIN2306</t>
  </si>
  <si>
    <t>Số 1, tổ 24 Dịch Vọng, phường Dịch Vọng, quận Cầu Giấy, Hà Nội</t>
  </si>
  <si>
    <t>WIN2308</t>
  </si>
  <si>
    <t>Số 345 phố Bùi Xương Trạch, phường Định Công, quận Hoàng Mai, Hà Nội</t>
  </si>
  <si>
    <t>WIN2309</t>
  </si>
  <si>
    <t>Số 104C phố Ngọc Hà, phường , quận Ba Đình, Hà Nội</t>
  </si>
  <si>
    <t>WIN2321</t>
  </si>
  <si>
    <t>Số 317 Phố Vọng, tổ 64B, phường Đồng Tâm, quận Hai Bà Trưng, Hà Nội</t>
  </si>
  <si>
    <t>WIN2322</t>
  </si>
  <si>
    <t>Số 47 ngõ 187 phố Hồng Mai, phường Quỳnh Lôi, quận Hai Bà Trưng, Hà Nội</t>
  </si>
  <si>
    <t>WIN2323</t>
  </si>
  <si>
    <t>Số 69 phố Hồng Mai, phường Bạch Mai, quận Hai Bà Trưng, Hà Nội</t>
  </si>
  <si>
    <t>WIN2338</t>
  </si>
  <si>
    <t>WIN2340</t>
  </si>
  <si>
    <t>Số 281 phố Khâm Thiên, phường Thổ Quan, quận Đống Đa, Hà Nội</t>
  </si>
  <si>
    <t>win2343</t>
  </si>
  <si>
    <t>Số 23 đường Vạn Phúc, tổ dân số 7, phường Vạn Phúc, quận Hà Đông, Hà Nội</t>
  </si>
  <si>
    <t>WIN2346</t>
  </si>
  <si>
    <t>63 phố Hàng Bún, phường Quán Thánh, quận Ba Đình, HN</t>
  </si>
  <si>
    <t>WIN2347</t>
  </si>
  <si>
    <t>Số 22 đường Thạch Bàn, phường Thạch Bàn, quận Long Biên, Hà Nội</t>
  </si>
  <si>
    <t>WIN2349</t>
  </si>
  <si>
    <t>Số 142 phố Phương Liệt, phường Phương Liệt, quận Thanh Xuân, Hà Nội</t>
  </si>
  <si>
    <t>WIN2351</t>
  </si>
  <si>
    <t>Số 7 phố Nguyễn Cao, tổ 14, phường Đống Mác, quận Hai Bà Trưng, Hà Nội</t>
  </si>
  <si>
    <t>WIN2352</t>
  </si>
  <si>
    <t>WIN2355</t>
  </si>
  <si>
    <t>Số 41 phố Nguyễn Ngọc Vũ, phường Trung Hòa, quận Cầu Giấy, Hà Nội</t>
  </si>
  <si>
    <t>WIN2357</t>
  </si>
  <si>
    <t>Số 103 đường Thanh Đàm, phường Thanh Trì, quận Hoàng Mai, Hà Nội</t>
  </si>
  <si>
    <t>WIN2358</t>
  </si>
  <si>
    <t>Số 19 đường Nguyễn Văn Huyên kéo dài, phường Quan Hoa, quận Cầu Giấy, Hà Nội</t>
  </si>
  <si>
    <t>WIN2361</t>
  </si>
  <si>
    <t>Số 353 đường Nam Dư, phường Trần Phú, quận Hoàng Mai, Hà Nội</t>
  </si>
  <si>
    <t>WIN2362</t>
  </si>
  <si>
    <t>Số 20 phố Nghĩa Dũng, phường Phúc Xá, quận Ba Đình, Hà Nội (31 đường Bờ Sông)</t>
  </si>
  <si>
    <t>WIN2364</t>
  </si>
  <si>
    <t>Số 102 Nhà K9, khu đô thị mới Việt Hưng, phường Giang Biên, quận Long Biên, thành phố Hà Nội, Việt Nam</t>
  </si>
  <si>
    <t>WIN2368</t>
  </si>
  <si>
    <t>Số 87 ngõ 192 phố Lê Trọng Tấn, phường Định Công, quận Hoàng Mai, Hà Nội</t>
  </si>
  <si>
    <t>WIN2369</t>
  </si>
  <si>
    <t>Số nhà 67 ngõ 213 phố Giáp Nhất, phường Nhân Chính, quận Thanh Xuân, Hà Nội</t>
  </si>
  <si>
    <t>WIN2370</t>
  </si>
  <si>
    <t>Số 1 ngõ 250 đường Kim Giang, phường Đại Kim, quận Hoàng Mai, Hà Nội</t>
  </si>
  <si>
    <t>WIN2371</t>
  </si>
  <si>
    <t>79 ngõ 1194 Đường Láng, phường Láng Thượng, quận Đống Đa, Hà Nội</t>
  </si>
  <si>
    <t>WIN2375</t>
  </si>
  <si>
    <t>Số 219 đường Thụy Khuê, phường Thụy Khuê, quận Tây Hồ, Hà Nội</t>
  </si>
  <si>
    <t>WIN2377</t>
  </si>
  <si>
    <t>Số 211, đường Thạch Bàn, phường Thạch Bàn, quận Long Biên, Hà Nội</t>
  </si>
  <si>
    <t>WIN2380</t>
  </si>
  <si>
    <t>Số 3, phố Tô Vĩnh Diện, phường Khương Trung, quận Thanh Xuân, Hà Nội</t>
  </si>
  <si>
    <t>WIN2386</t>
  </si>
  <si>
    <t>005 Tòa nhà A1 CC 48A, Dương Thị Mười, Khu phố 1, Phường Tân Chánh Hiệp, Quận 12, HCM</t>
  </si>
  <si>
    <t>Quận 12</t>
  </si>
  <si>
    <t>WIN2387</t>
  </si>
  <si>
    <t>A2-12A  Gò Dưa, P. Tam Bình, Quận Thủ Đức, HCM</t>
  </si>
  <si>
    <t>WIN2390</t>
  </si>
  <si>
    <t>Dịch vụ tầng 1-CT2A, khu nhà ở Xuân La, phường Xuân La, quận Tây Hồ, Hà Nội</t>
  </si>
  <si>
    <t>WIN2392</t>
  </si>
  <si>
    <t>Số 56 ngõ 143 đường Nguyễn Chính, phường Thịnh Liệt, quận Hoàng Mai, Hà Nội</t>
  </si>
  <si>
    <t>WIN2395</t>
  </si>
  <si>
    <t>Số 29 đường Tây Mỗ, phường Tây Mỗ, quận Nam Từ Liêm, Hà Nội</t>
  </si>
  <si>
    <t>WIN2400</t>
  </si>
  <si>
    <t>WIN2402</t>
  </si>
  <si>
    <t>Số 19B đường Tô Ngọc Vân, phường Quảng An, quận Tây Hồ, Hà Nội</t>
  </si>
  <si>
    <t>WIN2403</t>
  </si>
  <si>
    <t>Số 6-8 Phố Vọng, phường Phương Mai, quận Đống Đa, Hà Nội</t>
  </si>
  <si>
    <t>WIN2406</t>
  </si>
  <si>
    <t>Số 11 phố Ngô Sỹ Liên, phường Văn Miếu, quận Đống Đa, Hà Nội</t>
  </si>
  <si>
    <t>win2408</t>
  </si>
  <si>
    <t>Số 31 đường Xuân Đỉnh, phường Xuân Đỉnh, quận Bắc Từ Liêm, Hà Nội</t>
  </si>
  <si>
    <t>WIN2409</t>
  </si>
  <si>
    <t>Số 354-356 Mỹ Đình, phường Mỹ Đình 1, quận Nam Từ Liêm, Hà Nội</t>
  </si>
  <si>
    <t>WIN2410</t>
  </si>
  <si>
    <t>Số 123 phố Trịnh Công Sơn, Phường Nhật Tân, Quận Tây Hồ, TP. Hà Nội</t>
  </si>
  <si>
    <t>WIN2412</t>
  </si>
  <si>
    <t>Số 158 phố Thái Thịnh, phường Láng Hạ, quận Đống Đa, Hà Nội</t>
  </si>
  <si>
    <t>WIN2413</t>
  </si>
  <si>
    <t>Số 150 đường Nguyễn Lương Bằng, phường Nam Đồng, quận Đống Đa, Hà Nội</t>
  </si>
  <si>
    <t>WIN2416</t>
  </si>
  <si>
    <t>Số 101 phố Hương Viên, phường Đống Mác, quận Hai Bà Trưng, Hà Nội</t>
  </si>
  <si>
    <t>WIN2418</t>
  </si>
  <si>
    <t>Số 33 đường Lương Khánh Thiện, tổ 62 phường Tương Mai, quận Hoàng Mai, Hà Nội</t>
  </si>
  <si>
    <t>WIN2419</t>
  </si>
  <si>
    <t>Số 17 ngõ 77 phố Đặng Xuân Bảng, phường Đại Kim, quận Hoàng Mai, Hà Nội</t>
  </si>
  <si>
    <t>WIN2424</t>
  </si>
  <si>
    <t>Số 207 phố Định Công Thượng, P. Định Công, Q. Hoàng Mai, Hà Nội</t>
  </si>
  <si>
    <t>WIN2426</t>
  </si>
  <si>
    <t>51 ngõ 53 đường Vũ Xuân Thiều, P. Sài Đồng, Q. Long Biên, Hà Nội</t>
  </si>
  <si>
    <t>WIN2427</t>
  </si>
  <si>
    <t>10 tổ 30 Thịnh Liệt - KĐT Đồng Tàu, P.Thịnh Liệt, Q.Hoàng Mai, Hà Nội</t>
  </si>
  <si>
    <t>WIN2428</t>
  </si>
  <si>
    <t>Ô số 12 Lô B Đại Kim - Định Công, P. Đại Kim, Q. Hoàng Mai, Hà Nội</t>
  </si>
  <si>
    <t>WIN2430</t>
  </si>
  <si>
    <t>Số 17B phố Đoàn Thị Điểm, phường Quốc Tử Giám, quận Đống Đa, Hà Nội</t>
  </si>
  <si>
    <t>WIN2434</t>
  </si>
  <si>
    <t>Số 23 phố Gia Ngư, phường Hàng Bạc, quận Hoàn Kiếm, Hà Nội</t>
  </si>
  <si>
    <t>WIN2435</t>
  </si>
  <si>
    <t>Số 16 ngõ 12 phố Trần Quý Kiên, Tổ 58A, P. Dịch Vọng, Q. Cầu Giấy, Hà Nội</t>
  </si>
  <si>
    <t>WIN2437</t>
  </si>
  <si>
    <t>Số 97 phố Sài Đồng, phường Sài Đồng, quận Long Biên, Hà Nội</t>
  </si>
  <si>
    <t>WIN2439</t>
  </si>
  <si>
    <t>Số 17 phốTrần Quốc Hoàn, P. Dịch Vọng Hậu, Q. Cầu Giấy, Hà Nội</t>
  </si>
  <si>
    <t>WIN2441</t>
  </si>
  <si>
    <t>Số 310 đường Minh Khai, P. Minh Khai, Q. Hai Bà Trưng, Hà Nội</t>
  </si>
  <si>
    <t>WIN2443</t>
  </si>
  <si>
    <t>Số 16 Lô M2 Khu đô thị Yên Hòa, phường Yên Hòa, quận Cầu Giấy, Hà Nội</t>
  </si>
  <si>
    <t>WIN2444</t>
  </si>
  <si>
    <t>Số 120 đường Lê Duẩn, phường Cửa Nam, quận Hoàn Kiếm, Thành phố Hà Nội</t>
  </si>
  <si>
    <t>win2446</t>
  </si>
  <si>
    <t>94, TRẦN VĂN DƯ, Phường 13, Quận Tân Bình, HCM</t>
  </si>
  <si>
    <t>win2458</t>
  </si>
  <si>
    <t>A7-003, tầng trệt, khu căn hộ Ehome, 3, Tây Sài Gòn, Hồ Ngọc Lãm, An Lạc, Bình Tân, HCM</t>
  </si>
  <si>
    <t>WIN2503</t>
  </si>
  <si>
    <t>Khu Phố Cảnh Viên, P. Tân Phú, Quận 7, HCM</t>
  </si>
  <si>
    <t>WIN2507</t>
  </si>
  <si>
    <t>WIN2518</t>
  </si>
  <si>
    <t>Số 101/1 phố Nguyễn Quý Đức, phường Thanh Xuân Bắc, quận Thanh Xuân, Hà Nội</t>
  </si>
  <si>
    <t>win2520</t>
  </si>
  <si>
    <t>Số 116-118 đường Cầu Diễn, phường Phúc Diễn, quận Bắc Từ Liêm, HN</t>
  </si>
  <si>
    <t>WIN2524</t>
  </si>
  <si>
    <t>Số 70B Đội cấn , phường , quận Ba Đình, Hà Nội</t>
  </si>
  <si>
    <t>win2531</t>
  </si>
  <si>
    <t>Số 139 đường Chiến Thắng, xã Tân Triều, huyện Thanh Trì, Hà Nội</t>
  </si>
  <si>
    <t>Huyện Thanh Trì</t>
  </si>
  <si>
    <t>WIN2532</t>
  </si>
  <si>
    <t>Số 11 đường Nguyễn Sơn, phường Ngọc Lâm, quận Long Biên, Hà Nội</t>
  </si>
  <si>
    <t>WIN2534</t>
  </si>
  <si>
    <t>Số 152 phố Yên Hòa, Phường Yên Hòa, Quận Cầu Giấy, Hà Nội</t>
  </si>
  <si>
    <t>WIN2535</t>
  </si>
  <si>
    <t>Số 20 Phố Nguyễn Thiệp, Phường Nguyễn Trung Trực, Quận Hoàn Kiếm, HN</t>
  </si>
  <si>
    <t>WIN2536</t>
  </si>
  <si>
    <t>Số 8 Ngõ 140 Giảng Võ, phường Giảng Võ, quận Ba Đình, Hà Nội</t>
  </si>
  <si>
    <t>WIN2537</t>
  </si>
  <si>
    <t>Số 71 phố Khương Thượng, phường Trung Liệt, quận Đống Đa, Hà Nội</t>
  </si>
  <si>
    <t>WIN2538</t>
  </si>
  <si>
    <t>Lô N3-1, ngõ 13, đường Lĩnh Nam, phường Mai Động, quận Hoàng Mai, Hà Nội</t>
  </si>
  <si>
    <t>WIN2539</t>
  </si>
  <si>
    <t>Số 79 ngõ 34 đường Vĩnh Tuy, phường Vĩnh Tuy, quận Hai Bà Trưng, Hà Nội</t>
  </si>
  <si>
    <t>WIN2542</t>
  </si>
  <si>
    <t>Số 384 đường Bạch Đằng, phường Chương Dương, quận Hoàn Kiếm, Hà Nội</t>
  </si>
  <si>
    <t>WIN2545</t>
  </si>
  <si>
    <t>Số 232 Khương Đình, phường Hạ Đình, quận Thanh Xuân, Hà Nội</t>
  </si>
  <si>
    <t>WIN2552</t>
  </si>
  <si>
    <t>Số 195 phố Hoa Lâm, phường Việt Hưng, quận Long Biên, Hà Nội</t>
  </si>
  <si>
    <t>WIN2554</t>
  </si>
  <si>
    <t>Số 1 ngõ 71 đường Lê Văn Lương, phường Nhân Chính, quận Thanh Xuân, Hà Nội</t>
  </si>
  <si>
    <t>WIN2556</t>
  </si>
  <si>
    <t>Số 2 ngõ 167 Phương Mai, phường Kim Liên, quận Đống Đa, Hà Nội</t>
  </si>
  <si>
    <t>WIN2557</t>
  </si>
  <si>
    <t>Số 230 ngõ Văn Chương, phố Khâm Thiên, phường Văn Chương, quận Đống Đa, Hà Nội</t>
  </si>
  <si>
    <t>WIN2558</t>
  </si>
  <si>
    <t>Số 70 ngõ 268 phố Ngọc Thụy, phường Ngọc Thụy, quận Long Biên, Hà Nội</t>
  </si>
  <si>
    <t>WIN2559</t>
  </si>
  <si>
    <t>Số 3 ngõ 55 phố Đỗ Quang, phường Trung Hòa, quận Cầu Giấy, Hà Nội</t>
  </si>
  <si>
    <t>WIN2560</t>
  </si>
  <si>
    <t>Số 28 đường Nguyễn Thái Học, phường Điện Biên, quận Ba Đình, thành phố Hà Nội</t>
  </si>
  <si>
    <t>win2561</t>
  </si>
  <si>
    <t>Liền kề LK1-30 Khu đô thị mới Văn Phú, phường Phú La, quận Hà Đông, thành phố Hà Nội</t>
  </si>
  <si>
    <t>WIN2563</t>
  </si>
  <si>
    <t>Liền kề C15 NƠ 19, khu đô thị mới định Công, phường Định Công, quận Hoàng Mai, Hà Nội</t>
  </si>
  <si>
    <t>win2564</t>
  </si>
  <si>
    <t>Số 21 đường Văn Tiến Dũng, phường Phúc Diễn, quận Bắc Từ Liêm, Hà Nội</t>
  </si>
  <si>
    <t>WIN2565</t>
  </si>
  <si>
    <t>Số 101B13 Tập thể Thanh Xuân Bắc, phường Thanh Xuân Bắc, quận Thanh Xuân, Hà Nội</t>
  </si>
  <si>
    <t>win2615</t>
  </si>
  <si>
    <t>CC Thái Sơn, Khu G Số A6/7, QL1A, P.Tân Tạo A, Quận Bình Tân, HCM</t>
  </si>
  <si>
    <t>WIN2638</t>
  </si>
  <si>
    <t>162, Linh Đông, Khu Phố 4, P. Linh Đông, Quận Thủ Đức, HCM</t>
  </si>
  <si>
    <t>WIN2639</t>
  </si>
  <si>
    <t>58, Man Thiện, P. Tăng Nhơn Phú A, Quận 9, HCM</t>
  </si>
  <si>
    <t>WIN2641</t>
  </si>
  <si>
    <t>WIN2669</t>
  </si>
  <si>
    <t>86 TRẦN QUANG DIỆU, P.14, Quận 3, HCM</t>
  </si>
  <si>
    <t>Quận 3</t>
  </si>
  <si>
    <t>WIN2672</t>
  </si>
  <si>
    <t>218, PHAN VĂN HÂN, P. 17, Quận Bình Thạnh, HCM</t>
  </si>
  <si>
    <t>WIN2682</t>
  </si>
  <si>
    <t>10 Đường D5, Phường 25, Quận Bình Thạnh, HCM</t>
  </si>
  <si>
    <t>WIN2685</t>
  </si>
  <si>
    <t>148EF Lý Chính Thắng, P.7, Q.3, HCM</t>
  </si>
  <si>
    <t>win2721</t>
  </si>
  <si>
    <t>CN HCM - WINCOMMERCE</t>
  </si>
  <si>
    <t>79 Đào Duy Từ, Phường 5, Q.10, HCM</t>
  </si>
  <si>
    <t>WIN2737</t>
  </si>
  <si>
    <t>T7 - SO - 05 tổ hợp TTTM, giáo dục và căn hộ Times City, số 458 đường Minh Khai, phường Vĩnh Tuy, quận Hai Bà Trưng, thành phố Hà Nội</t>
  </si>
  <si>
    <t>WIN2743</t>
  </si>
  <si>
    <t>Số 18B ngõ 28 phố Nguyên Hồng, phường Láng Hạ, quận Đống Đa, thành phố Hà Nội</t>
  </si>
  <si>
    <t>WIN2745</t>
  </si>
  <si>
    <t>N4-A5 nhà số 4 thuộc dự án Khu nhà ở để bán, phường Mỹ Đình 2, quận Nam Từ Liêm, Hà Nội</t>
  </si>
  <si>
    <t>WIN2747</t>
  </si>
  <si>
    <t>Số 9, phố Thịnh Liệt, phường Thịnh Liệt, quận Hoàng Mai, Hà Nội</t>
  </si>
  <si>
    <t>win2748</t>
  </si>
  <si>
    <t>Lô 11, liền kề 19 khu đấu giá Mậu Lương, Phường Kiến Hưng, quận Hà Đông, Hà Nội</t>
  </si>
  <si>
    <t>WIN2751</t>
  </si>
  <si>
    <t>Số 453 phố Bạch Đằng, phường Chương Dương, quận Hoàn Kiếm, thành phố Hà Nội</t>
  </si>
  <si>
    <t>WIN2752</t>
  </si>
  <si>
    <t>Số 109,Trần Huy Liệu tổ dân phố 7A, P. Giảng Võ, Ba Đình, Hà Nội</t>
  </si>
  <si>
    <t>win2753</t>
  </si>
  <si>
    <t>Số 24 ngõ 1 phố Đỗ Nhuận, phường Xuân Đỉnh, quận Bắc Từ Liêm, HN</t>
  </si>
  <si>
    <t>win2755</t>
  </si>
  <si>
    <t>Số 121-123 phố Tô Hiệu, phường Nguyễn Trãi, quận Hà Đông, Hà Nội</t>
  </si>
  <si>
    <t>WIN2756</t>
  </si>
  <si>
    <t>Số 387 đường Thụy Khuê, P.Bưởi, Q.Tây Hồ, Hà Nội</t>
  </si>
  <si>
    <t>WIN2758</t>
  </si>
  <si>
    <t>Số 167 đườngTrần Đại Nghĩa, phường Bách Khoa, quận Hai Bà Trưng, thành phố Hà Nội</t>
  </si>
  <si>
    <t>WIN2759</t>
  </si>
  <si>
    <t>2 ngách E8/2 , phố Kim Ngưu, phường Quỳnh Mai, quận Hai Bà Trưng, Hà Nội</t>
  </si>
  <si>
    <t>WIN2760</t>
  </si>
  <si>
    <t>Toà Tây Hà Số 5/11 đường Tố Hữu, phường Trung Văn, quận Nam Từ Liêm, HN</t>
  </si>
  <si>
    <t>WIN2761</t>
  </si>
  <si>
    <t>WIN2762</t>
  </si>
  <si>
    <t>Số 15 ngõ 68 phốTrung Hà, P. Ngọc Thụy, quận Long Biên, Hà Nội</t>
  </si>
  <si>
    <t>WIN2763</t>
  </si>
  <si>
    <t>Số 179 phố Thịnh Liệt, phường Thịnh Liệt, quận Hoàng Mai, Hà Nội</t>
  </si>
  <si>
    <t>WIN2767</t>
  </si>
  <si>
    <t>WM+ HNI 31 ngõ 260 đường Cầu Giấy</t>
  </si>
  <si>
    <t>Số 31 ngõ 260 đường Cầu Giấy, phường Quan Hoa, quận Cầu Giấy, thành phố Hà Nội</t>
  </si>
  <si>
    <t>WIN2768</t>
  </si>
  <si>
    <t>Số 31 Tân Ấp, phường Phúc Xá, quận Ba Đình, Hà Nội</t>
  </si>
  <si>
    <t>WIN2770</t>
  </si>
  <si>
    <t>Số 118 Ngõ Hòa Bình 7, phường Minh Khai, quận Hai Bà Trưng, Hà Nội</t>
  </si>
  <si>
    <t>WIN2771</t>
  </si>
  <si>
    <t>Số 169 Đặng Tiến Đông, phường Trung Liệt, quận Đống Đa, Hà Nội</t>
  </si>
  <si>
    <t>WIN2773</t>
  </si>
  <si>
    <t>86 Thanh Lân, phường Thanh Trì, quận Hoàng Mai, Hà Nội</t>
  </si>
  <si>
    <t>WIN2775</t>
  </si>
  <si>
    <t>25I Ngõ 358 Bùi Xương Trạch, phường Khương Đình, quận Thanh Xuân, Hà Nội</t>
  </si>
  <si>
    <t>WIN2776</t>
  </si>
  <si>
    <t>348 Lạc Trung, phường Vĩnh Tuy, quận Hai Bà Trưng, Hà Nội</t>
  </si>
  <si>
    <t>WIN2777</t>
  </si>
  <si>
    <t>575 La Thành, phường Thành Công, quận Ba Đình, Hà Nội</t>
  </si>
  <si>
    <t>WIN2781</t>
  </si>
  <si>
    <t>Số 44 ngõ 81 phố Đặng Văn Ngữ, phường Trung Tự, quận Đống Đa, Hà Nội</t>
  </si>
  <si>
    <t>WIN2782</t>
  </si>
  <si>
    <t>Số 1132 đường Láng, phường Láng Thượng, quận Đống Đa, Hà Nội</t>
  </si>
  <si>
    <t>WIN2785</t>
  </si>
  <si>
    <t>Số 175 phố An Dương, phường Yên Phụ, quận Tây Hồ, Hà Nội</t>
  </si>
  <si>
    <t>WIN2790</t>
  </si>
  <si>
    <t>Số 166 Ái Mộ, phường Bồ Đề, quận Long Biên, Hà Nội</t>
  </si>
  <si>
    <t>WIN2792</t>
  </si>
  <si>
    <t>Số 38 Đê Tô Hoàng, phường Cầu Dền, quận Hai Bà Trưng, Hà Nội</t>
  </si>
  <si>
    <t>WIN2795</t>
  </si>
  <si>
    <t>Nhà 1, tổ 7, khu đấu giá Giang Biên, phường Giang Biên, quận Long Biên, Hà Nội</t>
  </si>
  <si>
    <t>WIN2796</t>
  </si>
  <si>
    <t>Số 8 nhà 01B Đô thị mới Sài Đồng, phường Phúc Đồng, quận Long Biên, Hà Nội</t>
  </si>
  <si>
    <t>win2797</t>
  </si>
  <si>
    <t>Số 42, phố Sủi, xã Phú Thị, huyện Gia Lâm, Hà Nội</t>
  </si>
  <si>
    <t>WIN2798</t>
  </si>
  <si>
    <t>Số 207, phố Đức Giang, phường Thượng Thanh, quận Long Biên, Hà Nội</t>
  </si>
  <si>
    <t>WIN2799</t>
  </si>
  <si>
    <t>Số 120A Nguyễn An Ninh, phường Tương Mai, quận Hoàng Mai, Hà Nội</t>
  </si>
  <si>
    <t>WIN2801</t>
  </si>
  <si>
    <t>Số 261 phố Tân Mai, phường Tân Mai, quận Hoàng Mai, Hà Nội</t>
  </si>
  <si>
    <t>WIN2802</t>
  </si>
  <si>
    <t>Số 31, ngõ 310 đường Nghi Tàm, phường Yên Phụ, quận Tây Hồ, Hà Nội</t>
  </si>
  <si>
    <t>WIN2803</t>
  </si>
  <si>
    <t>Số 528 ngõ 528 phố Ngô Gia Tự, phường Đức Giang, quận Long Biên, Hà Nội</t>
  </si>
  <si>
    <t>win2804</t>
  </si>
  <si>
    <t>LK 16-19 Khu đô thị Ngô Thì Nhậm, phường La Khê, quận Hà Đông, Hà Nội</t>
  </si>
  <si>
    <t>WIN2806</t>
  </si>
  <si>
    <t>Số 3, phố Hàng Bút, phường Hàng Bồ, quận Hoàn Kiếm, Hà Nội</t>
  </si>
  <si>
    <t>WIN2807</t>
  </si>
  <si>
    <t>Số 9 ngõ 293 đường Tam Trinh, phường Hoàng Văn Thụ, quận Hoàng Mai, Hà Nội</t>
  </si>
  <si>
    <t>WIN2808</t>
  </si>
  <si>
    <t>Số 27 phố Phạm Hồng Thái, phường Trúc Bạch, quận Ba Đình, Hà Nội</t>
  </si>
  <si>
    <t>WIN2810</t>
  </si>
  <si>
    <t>"Nhà 2B, ngõ 361 Phạm Văn Đồng, tổ dân phố Hoàng Bẩy, 
phường Cổ Nhuế 1, quận Bắc Từ Liêm, Hà Nội"</t>
  </si>
  <si>
    <t>WIN2811</t>
  </si>
  <si>
    <t>Số 402 đường Kim Giang, phường Đại Kim, quận Hoàng Mai, Hà Nội</t>
  </si>
  <si>
    <t>WIN2812</t>
  </si>
  <si>
    <t>Số 27 ngõ 165 đường Xuân Thủy, phường Dịch Vọng Hậu, quận Cầu Giấy, Hà Nội</t>
  </si>
  <si>
    <t>WIN2814</t>
  </si>
  <si>
    <t>Số 116 đường Đê La Thành, phường Phương Liên, quận Đống Đa, Hà Nội</t>
  </si>
  <si>
    <t>WIN2816</t>
  </si>
  <si>
    <t>Số 198 đường Hoàng Mai, phường Hoàng Văn Thụ, quận Hoàng Mai, Hà Nội</t>
  </si>
  <si>
    <t>win2817</t>
  </si>
  <si>
    <t>Số 18 đường Cầu Dậu, xã Thanh Liệt, huyện Thanh Trì, Hà Nội</t>
  </si>
  <si>
    <t>win2820</t>
  </si>
  <si>
    <t>Số 29 ngõ 126 đường Xuân Đỉnh, phường Xuân Đỉnh, quận Bắc Từ Liêm, Hà Nội</t>
  </si>
  <si>
    <t>WIN2823</t>
  </si>
  <si>
    <t>Số 10 ngõ 15 phố Hoàng Liệt, phường Hoàng Liệt, quận Hoàng Mai, Hà Nội</t>
  </si>
  <si>
    <t>WIN2825</t>
  </si>
  <si>
    <t>Số 10 ngõ 100 Hoàng Quốc Việt, phường Nghĩa Đô, quận Cầu Giấy, Hà Nội</t>
  </si>
  <si>
    <t>WIN2826</t>
  </si>
  <si>
    <t>Số 18 phố Lệ Mật, phường Việt Hưng, quận Long Biên, Hà Nội</t>
  </si>
  <si>
    <t>WIN2827</t>
  </si>
  <si>
    <t>Số 29 ngách 32 ngõ 564 Nguyễn Văn Cừ, phường Gia Thụy, quận Long Biên, Hà Nội</t>
  </si>
  <si>
    <t>WIN2829</t>
  </si>
  <si>
    <t>Số 44 đường Nguyễn Hoàng, phường Mỹ Đình 2, quận Nam Từ Liêm, Hà Nội</t>
  </si>
  <si>
    <t>WIN2830</t>
  </si>
  <si>
    <t>Số 76 phố Nhân Hòa, P. Nhân Chính, Q. Thanh Xuân, Hà Nội</t>
  </si>
  <si>
    <t>WIN2833</t>
  </si>
  <si>
    <t>Số 28, ngõ 68 đường Cầu Giấy, Phường Quan Hoa, quận Cầu Giấy, Tp. Hà Nội</t>
  </si>
  <si>
    <t>WIN2835</t>
  </si>
  <si>
    <t>Số 66 đường Trung Văn, Phường Trung Văn, Quận Nam Từ Liêm, Hà Nội</t>
  </si>
  <si>
    <t>WIN2841</t>
  </si>
  <si>
    <t>Số 80 phố Nguyễn Phúc Lai, phường Ô Chợ Dừa, quận Đống Đa, Hà Nội</t>
  </si>
  <si>
    <t>WIN2846</t>
  </si>
  <si>
    <t>Số 90 ngõ 24 phố Kim Đồng, phường Giáp Bát, quận Hoàng Mai, Hà Nội</t>
  </si>
  <si>
    <t>WIN2850</t>
  </si>
  <si>
    <t>Số 639 Vũ Tông Phan, phường Khương Đình, quận Thanh Xuân, Hà Nội</t>
  </si>
  <si>
    <t>WIN2853</t>
  </si>
  <si>
    <t>Số 85 Yên Sở, P. Yên Sở, quận Hoàng Mai, Hà Nội</t>
  </si>
  <si>
    <t>WIN2881</t>
  </si>
  <si>
    <t>CH TM.08,CC Tecco Tower, Tham Lương, P. Tân Thới Nhất, Quận 12, HCM</t>
  </si>
  <si>
    <t>WIN2882</t>
  </si>
  <si>
    <t>17-19-21 Nguyễn Văn Trỗi, Phường 12, Quận Phú Nhuận, HCM</t>
  </si>
  <si>
    <t>win2886</t>
  </si>
  <si>
    <t>197 Nguyễn Thị Nhỏ, Phường 9, Quận Tân Bình, HCM</t>
  </si>
  <si>
    <t>WIN2891</t>
  </si>
  <si>
    <t>03 Đường số 4,KP 6, Phường Trường Thọ, Quận Thủ Đức, HCM</t>
  </si>
  <si>
    <t>WIN2892</t>
  </si>
  <si>
    <t>2 Tầng Trệt, CC 12 View, P.Tân Thới Nhất, Quận 12, HCM</t>
  </si>
  <si>
    <t>WIN2894</t>
  </si>
  <si>
    <t>131 Đặng Văn Ngữ, Phường 14, Quận Phú Nhuận, HCM</t>
  </si>
  <si>
    <t>WIN2909</t>
  </si>
  <si>
    <t>Số 38 ngõ 76 phố Mai Dịch, phường Mai Dịch, quận Cầu Giấy, Hà Nội</t>
  </si>
  <si>
    <t>WIN2918</t>
  </si>
  <si>
    <t>Số 5 phố Nhật Tảo, phường Đông Ngạc, quận Bắc Từ Liêm, Hà Nội</t>
  </si>
  <si>
    <t>win2924</t>
  </si>
  <si>
    <t>Số 391 Ngô Xuân Quảng, thị trấn Trâu Quỳ, huyện Gia Lâm, Hà Nội</t>
  </si>
  <si>
    <t>WIN2926</t>
  </si>
  <si>
    <t>Số 224 phố Khâm Thiên, phường Thổ Quan, quận Đống Đa, Hà Nội</t>
  </si>
  <si>
    <t>WIN2929</t>
  </si>
  <si>
    <t>A01-08, tầng 1, block A, Khu căn hộ, Hoàng Anh Thanh Bình, đường số 17, P.Tân Hưng, Q.7, HCM</t>
  </si>
  <si>
    <t>WIN2931</t>
  </si>
  <si>
    <t>win2954</t>
  </si>
  <si>
    <t>Cao Ốc Him Lam, Quận 8, HCM</t>
  </si>
  <si>
    <t>Quận 8</t>
  </si>
  <si>
    <t>win2961</t>
  </si>
  <si>
    <t>Số A-0-05, Block A, Chung cư Tanibuilding Sơn Kỳ 1, Đường CN13-DC8-DC13, Phường Sơn Kỳ, Quận Tân Phú, TP. HCM</t>
  </si>
  <si>
    <t>Quận Tân Phú</t>
  </si>
  <si>
    <t>WIN2965</t>
  </si>
  <si>
    <t>WIN2968</t>
  </si>
  <si>
    <t>C2 Vinhomes Central Park, Tân Cảng, Phường 22, Quận Bình Thạnh, HCM</t>
  </si>
  <si>
    <t>WIN2969</t>
  </si>
  <si>
    <t>"Dịch vụ tầng 1, nhà C lô CT3, khu đô thị mới Tây Nam hồ Linh Đàm
, đường Linh Đường, phường Hoàng Liệt, quận Hoàng Mai, Hà Nội"</t>
  </si>
  <si>
    <t>WIN2980</t>
  </si>
  <si>
    <t>B-03, Block B, Hiệp Bình Phước, Quận Thủ Đức, HCM</t>
  </si>
  <si>
    <t>WIN2982</t>
  </si>
  <si>
    <t>Số 848 đường Trương Định, Phường Giáp Bát, Quận Hoàng Mai, HN</t>
  </si>
  <si>
    <t>win2984</t>
  </si>
  <si>
    <t>Căn RA1 tầng 1 tòa A1 khu rừng cọ ecopark</t>
  </si>
  <si>
    <t>WIN2995</t>
  </si>
  <si>
    <t>"Lô 8-3A, Khu công nghiệp quận Hoàng Mai, đường Tam Trinh,
 phường Hoàng Văn Thụ, quận Hoàng Mai, thành phố Hà Nội."</t>
  </si>
  <si>
    <t>WIN2999</t>
  </si>
  <si>
    <t>Số 12 ngõ 253 phố Nguyễn Văn Linh, phường Phúc Đồng, quận Long Biên, Hà Nội</t>
  </si>
  <si>
    <t>win2A00</t>
  </si>
  <si>
    <t>2A00 - WM+ HNI Vĩnh Ninh, Thanh Trì</t>
  </si>
  <si>
    <t>WIN2A05</t>
  </si>
  <si>
    <t>2A05 - WM+ HCM 14-16 Bành Văn Trân</t>
  </si>
  <si>
    <t>WIN2A10</t>
  </si>
  <si>
    <t>2A10 - WM+ HCM S7.01-01.17 Vinhomes Grand</t>
  </si>
  <si>
    <t>WIN2A12</t>
  </si>
  <si>
    <t>2A12 - WM+ HCM EA4-01-06, CC Era Town</t>
  </si>
  <si>
    <t>WIN2A13</t>
  </si>
  <si>
    <t>2A13 - WM+ HCM 0.02 Tầng trệt, CC An Hòa</t>
  </si>
  <si>
    <t>win2A16</t>
  </si>
  <si>
    <t>2A16 - WM+ HNI Thôn 1, Cát Quế</t>
  </si>
  <si>
    <t>win2A20</t>
  </si>
  <si>
    <t>2A20 - WM+ HNI Tiên Hội, Đông Anh</t>
  </si>
  <si>
    <t>Thôn Tiên Hội, xã Đông Hội, huyện Đông Anh, thành phố Hà Nội</t>
  </si>
  <si>
    <t>WIN2A25</t>
  </si>
  <si>
    <t>2A25 - WM+ HCM 437 Nguyễn Văn Tăng</t>
  </si>
  <si>
    <t>WIN2A39</t>
  </si>
  <si>
    <t>2A39 - WM+ HCM 3086-3088 Phạm Thế Hiển</t>
  </si>
  <si>
    <t>WIN2A40</t>
  </si>
  <si>
    <t>2A40 - WM+ HCM 31 Nguyễn Thượng Hiền</t>
  </si>
  <si>
    <t>WIN2A46</t>
  </si>
  <si>
    <t>2A46 - WM+ HCM TM.03, CC CTL Tower</t>
  </si>
  <si>
    <t>WIN2A48</t>
  </si>
  <si>
    <t>2A48 - WM+ HCM 01.03-S5.01 Vinhomes Grand</t>
  </si>
  <si>
    <t>1.03, Tầng 1, TN CC S5.01, Khu A - DA KDC và CV Phước Thiện, 512 Phước Thiện, P. Long Thạnh Mỹ, TP. Hồ Chí Minh Việt Nam</t>
  </si>
  <si>
    <t>WIN2A49</t>
  </si>
  <si>
    <t>2A49 - WM+ HCM A9-10, CC Saigon Intela</t>
  </si>
  <si>
    <t>WIN2A69</t>
  </si>
  <si>
    <t>2A69 - WM+ HNI Thôn 9, Cát Quế</t>
  </si>
  <si>
    <t>Thôn 9, Xã Cát Quế, Huyện Hoài Đức, TP. Hà Nội, Việt Nam</t>
  </si>
  <si>
    <t>win2A72</t>
  </si>
  <si>
    <t>2A72 - WM+ HNI Thôn Bến, Thạch Thất</t>
  </si>
  <si>
    <t>Huyện Thạch Thất</t>
  </si>
  <si>
    <t>WIN2A77</t>
  </si>
  <si>
    <t>2A77 - WM+ HCM 122 - 124 Ni Sư Huỳnh Liên</t>
  </si>
  <si>
    <t>WIN2A78</t>
  </si>
  <si>
    <t>2A78 - WM+ HNI Số 51, TDP 4 Phú Đô</t>
  </si>
  <si>
    <t>MIENBAC; WIN</t>
  </si>
  <si>
    <t>WIN2A83</t>
  </si>
  <si>
    <t>2A83 - WM+ HNI Phú Mỹ, Tự Lập</t>
  </si>
  <si>
    <t>Huyện Mê Linh</t>
  </si>
  <si>
    <t>WIN2A88</t>
  </si>
  <si>
    <t>2A88 - WM+ HCM 60 Đường số 40</t>
  </si>
  <si>
    <t>WIN2A92</t>
  </si>
  <si>
    <t>2A92 - WM+ HCM 149 Trần Thị Trọng</t>
  </si>
  <si>
    <t>MIENNAM; WIN</t>
  </si>
  <si>
    <t>SG026</t>
  </si>
  <si>
    <t>win2AA2</t>
  </si>
  <si>
    <t>2AA2 - WM+ HNI Yên Bài, Mê Linh</t>
  </si>
  <si>
    <t>WIN2AA5</t>
  </si>
  <si>
    <t>2AA5 - WM+ HCM 419 Bình Thành</t>
  </si>
  <si>
    <t>win2AAI</t>
  </si>
  <si>
    <t>2AAI - WM+ HNI 144, TDP Tân Xuân, Xuân Mai</t>
  </si>
  <si>
    <t>Huyện Chương Mỹ</t>
  </si>
  <si>
    <t>WIN2AAO</t>
  </si>
  <si>
    <t>2AAO - WIN HCM TM19-0.21, CC 8X-Plus</t>
  </si>
  <si>
    <t>WIN2AAS</t>
  </si>
  <si>
    <t>2AAS - WM+ HNI 39/41 ngõ 73 La Dương</t>
  </si>
  <si>
    <t>Số nhà 39/41, Ngõ 73, La Dương, Phường Dương Nội, Quận Hà Đông, Thành phố Hà Nội TP. Hà Nội Việt Nam</t>
  </si>
  <si>
    <t>win2AAT</t>
  </si>
  <si>
    <t>2AAT - WM+ HNI 272 Lê Lợi, Sơn Tây</t>
  </si>
  <si>
    <t>Thị xã Sơn Tây</t>
  </si>
  <si>
    <t>WIN2AB0</t>
  </si>
  <si>
    <t>2AB0 - WM+ HCM 22 Đường số 3</t>
  </si>
  <si>
    <t>WIN2AB1</t>
  </si>
  <si>
    <t>2AB1 - WM+ HCM A1.01, CC D'Lusso</t>
  </si>
  <si>
    <t>Căn hộ TMDV 1.01 (Tầng1), Khối A, Khu CC cao tầng Minh Thông 09 Nguyễn Thị Định, P.An Phú, TP.Thủ Đức, TP. Hồ Chí Minh, Việt Nam</t>
  </si>
  <si>
    <t>Win2ABA</t>
  </si>
  <si>
    <t>2ABA -  WM+ HNI Đội 2, Tiên Phương</t>
  </si>
  <si>
    <t>WIN2ABF</t>
  </si>
  <si>
    <t>2ABF - WM+ HCM A1.03, CC Paris Hoàng Kim</t>
  </si>
  <si>
    <t>1.03, Tầng 1, Khối Tháp A thuộc DA KNO Khởi Thành, 31 Đường số 1, P. An Khánh TP. Thủ Đức, TP. Hồ Chí Minh TP. Hồ Chí Minh Việt Nam</t>
  </si>
  <si>
    <t>Win2ABG</t>
  </si>
  <si>
    <t>2ABG - WIN HCM 1.11, 16/9 Bùi Văn Ba</t>
  </si>
  <si>
    <t>1.11, Tầng 1, Khu phức hợp TMDV và Nhà ở, số 16/9 Bùi Văn Ba, P. Tân Thuận Đông Q.7, TP. HCM TP. Hồ Chí Minh Việt Nam</t>
  </si>
  <si>
    <t>WIN2ABN</t>
  </si>
  <si>
    <t>2ABN - WM+ HCM C1.1.05 CC West Gate</t>
  </si>
  <si>
    <t>0.05 Lầu trệt (Thông tầng) Block C1 Chung cư Westgate, Đ. Tân Túc, KP. 4, TT.Tân Túc, H. Bình Chánh, TP. Hồ Chí Minh TP. Hồ Chí Minh Việt Nam</t>
  </si>
  <si>
    <t>WIN2ABY</t>
  </si>
  <si>
    <t>2ABY - WM+ HCM 56-58 Nguyễn Hữu Cầu</t>
  </si>
  <si>
    <t>56-58 Nguyễn Hữu Cầu, P. Tân Định, Quận 1, TP. HCM TP. Hồ Chí Minh Việt Nam</t>
  </si>
  <si>
    <t>WIN2AC8</t>
  </si>
  <si>
    <t>2AC8 - WM+ HCM B1.01- B1.02, CC Phú Gia</t>
  </si>
  <si>
    <t>WIN2AC9</t>
  </si>
  <si>
    <t>2AC9 - WIN HCM I-1.TM03, CC Hà Đô</t>
  </si>
  <si>
    <t>win2ACB</t>
  </si>
  <si>
    <t>2ACB - WM+ HNI Khu Tái Định Cư Ngũ Hiệp</t>
  </si>
  <si>
    <t>win2ACW</t>
  </si>
  <si>
    <t>2ACW - WM+ HNI 82 Xuân Đỗ</t>
  </si>
  <si>
    <t>WIN2ACX</t>
  </si>
  <si>
    <t>2ACX - WM+ HNI Số 1 Phú Hà</t>
  </si>
  <si>
    <t>win2AD0</t>
  </si>
  <si>
    <t>2AD0 - WM+ HNI SH-5B Phương Đông Green Par</t>
  </si>
  <si>
    <t>WIN2ADC</t>
  </si>
  <si>
    <t>2ADC - WM+ HCM D-01,4S Riverside Linh Đông</t>
  </si>
  <si>
    <t>D-01, Tầng 1, Khối D, phường Linh Đông, thành phố Thủ Đức, TP. Hồ Chí Minh Việt Nam</t>
  </si>
  <si>
    <t>WIN2AE2</t>
  </si>
  <si>
    <t>2AE2 - WM+ HCM 79 Đường số 1</t>
  </si>
  <si>
    <t>WIN2AE6</t>
  </si>
  <si>
    <t>2AE6 - WM+ HCM 37/3A Thái Thị Giữ</t>
  </si>
  <si>
    <t>37/3A Thái Thị Giữ, X. Bà Điểm, H. Hóc Môn, TP. HCM TP. Hồ Chí Minh Việt Nam</t>
  </si>
  <si>
    <t>Huyện Hóc Môn</t>
  </si>
  <si>
    <t>WIN2AE7</t>
  </si>
  <si>
    <t>2AE7 - WM+ HCM 6 Xuân Thới 3</t>
  </si>
  <si>
    <t>win2AE8</t>
  </si>
  <si>
    <t>2AE8 - WM+ HNI 237 Định Công</t>
  </si>
  <si>
    <t>WIN2AE9</t>
  </si>
  <si>
    <t>2AE9 - WM+ HCM 36 Lê Quốc Trinh</t>
  </si>
  <si>
    <t>WIN2AEI</t>
  </si>
  <si>
    <t>2AEI - WM+ HNI 50 Chùa Thông</t>
  </si>
  <si>
    <t>WIN2AEZ</t>
  </si>
  <si>
    <t>2AEZ - WM+ HCM SII.23 Sài Gòn Riverside</t>
  </si>
  <si>
    <t>win2AF1</t>
  </si>
  <si>
    <t>2AF1 - WM+ HNI Cống Đặng, Thạch Thất</t>
  </si>
  <si>
    <t>WIN2AF4</t>
  </si>
  <si>
    <t>2AF4 - WIN HCM 136 Lâm Văn Bền</t>
  </si>
  <si>
    <t>136 Lâm Văn Bền, P. Tân Quy, Q. 7, TP. Hồ Chí Minh, Việt Nam</t>
  </si>
  <si>
    <t>WIN2AF5</t>
  </si>
  <si>
    <t>2AF5 - WM+ HCM 74 Nguyễn Thị Tú</t>
  </si>
  <si>
    <t>WIN2AF7</t>
  </si>
  <si>
    <t>2AF7 - WM+ HCM 36 Đường số 4D</t>
  </si>
  <si>
    <t>WIN2AFN</t>
  </si>
  <si>
    <t>2AFN - WM+ HNI Ô đất 44, KGD Phú Đô</t>
  </si>
  <si>
    <t>WIN2AFW</t>
  </si>
  <si>
    <t>2AFW - WM+ HNI Thôn Đìa, Xã Nam Hồng</t>
  </si>
  <si>
    <t>WIN2AFX</t>
  </si>
  <si>
    <t>2AFX - WM+ HCM 28 Đường Số 27</t>
  </si>
  <si>
    <t>SG023</t>
  </si>
  <si>
    <t>WIN2AG3</t>
  </si>
  <si>
    <t>2AG3 - WM+ HCM 49 Đông Thạnh 3-4</t>
  </si>
  <si>
    <t>Win2AG4</t>
  </si>
  <si>
    <t>2AG4 - WIN HCM 250 – 252 Phạm Văn Chiêu</t>
  </si>
  <si>
    <t>WIN2AG9</t>
  </si>
  <si>
    <t>2AG9 - WM+ HNI 97 Ngõ 168 Kim Giang</t>
  </si>
  <si>
    <t>Win2AGK</t>
  </si>
  <si>
    <t>2AGK-WM+ HNI F5-CH02 Masteri West Height</t>
  </si>
  <si>
    <t>Ô đất F5-CH02, Dự án Khu đô thị mới Tây Mỗ - Đại Mỗ Vinhomes Park, q Nam Từ Liêm, Hà Nội</t>
  </si>
  <si>
    <t>WIN2AGP</t>
  </si>
  <si>
    <t>2AGP - WM+ HNI 28 Ngách 158/38 Nguyễn Sơn</t>
  </si>
  <si>
    <t>WIN2AGS</t>
  </si>
  <si>
    <t>2AGS - WM+ HNI LK4-09, KĐT mới Kim Văn-Kim</t>
  </si>
  <si>
    <t>WIN2AGV</t>
  </si>
  <si>
    <t>2AGV - WM+ HNI Số 1, Ngách 22/163 Khuyến L</t>
  </si>
  <si>
    <t>WIN2AGX</t>
  </si>
  <si>
    <t>2AGX - WM+ HCM 78-80 Hòa Hưng</t>
  </si>
  <si>
    <t>78-80 Hòa Hưng, Phường 13, Quận 10, TP. Hồ Chí Minh Việt Nam</t>
  </si>
  <si>
    <t>Win2AGY</t>
  </si>
  <si>
    <t>2AGY - WM+ HCM S30, CC Phú Mỹ 2</t>
  </si>
  <si>
    <t>S30, Tầng 1+2, Block B1, Chung cư Phú Mỹ 2 (Q7 Boulevard), Đường 15B P. Phú Mỹ, Q.7, TP. Hồ Chí Minh Việt Nam</t>
  </si>
  <si>
    <t>WIN2AGZ</t>
  </si>
  <si>
    <t>2AGZ - WM+ HNI Phú Nhi, Thanh Lâm</t>
  </si>
  <si>
    <t>Quốc lộ 35, Thôn Phú Nhi, xã Thanh Lâm, huyện Mê Linh, Hà Nội</t>
  </si>
  <si>
    <t>Win2AH0</t>
  </si>
  <si>
    <t>2AH0 - WIN HCM 4A Nguyễn Văn Dung</t>
  </si>
  <si>
    <t>win2AH8</t>
  </si>
  <si>
    <t>2AH8 - WM+ HNI BT4-13 KĐG Ngũ Hiệp-Tứ Hiệp</t>
  </si>
  <si>
    <t>WIN2AHL</t>
  </si>
  <si>
    <t>2AHL - WM+ HNI I1.CH08 Imperia Smart City</t>
  </si>
  <si>
    <t>win2AHM</t>
  </si>
  <si>
    <t>2AHM - WM+ HNI Thôn 1 Thạch Đà</t>
  </si>
  <si>
    <t>Đội 4, Thôn 1, xã Thạch Đà, huyện Mê Linh, Hà Nội</t>
  </si>
  <si>
    <t>Win2AHZ</t>
  </si>
  <si>
    <t>2AHZ - WIN HCM CH số 34, tầng 1-CC Midtown</t>
  </si>
  <si>
    <t>Win2AI5</t>
  </si>
  <si>
    <t>2AI5 - WIN HCM GF-03 &amp; GF-05, CC Stown</t>
  </si>
  <si>
    <t>win2AJE</t>
  </si>
  <si>
    <t>2AJE - WM+ HNI M1 Masteri Waterfront</t>
  </si>
  <si>
    <t>win2AJI</t>
  </si>
  <si>
    <t>2AJI - WM+ HNI 150 Tân Thành</t>
  </si>
  <si>
    <t>WIN2AJS</t>
  </si>
  <si>
    <t>2AJS - WM+ HNI Dộc Toản, Hạ Mỗ</t>
  </si>
  <si>
    <t>win2AK1</t>
  </si>
  <si>
    <t>2AK1 - WIN HNI SH01 - HH2, 360 Giải Phóng</t>
  </si>
  <si>
    <t>win2AK4</t>
  </si>
  <si>
    <t>2AK4 - WM+ HNI Liên Hiệp, Phúc Thọ</t>
  </si>
  <si>
    <t>Huyện Phúc Thọ</t>
  </si>
  <si>
    <t>Win2AK7</t>
  </si>
  <si>
    <t>2AK7 - WIN HCM 66A Đường số 5</t>
  </si>
  <si>
    <t>WIN2AKH</t>
  </si>
  <si>
    <t>2AKH - WIN HNI CT8B KĐT Đại Thanh</t>
  </si>
  <si>
    <t>Huyện Thanh Oai</t>
  </si>
  <si>
    <t>WIN2AKT</t>
  </si>
  <si>
    <t>2AKT - WM+ HNI 20 Phú Đa</t>
  </si>
  <si>
    <t>Win2AKV</t>
  </si>
  <si>
    <t>2AKV - WM+ HNI Thôn 6, Trung Châu</t>
  </si>
  <si>
    <t>WIN2AL4</t>
  </si>
  <si>
    <t>2AL4 - WM+ HCM 300 Vườn Lài</t>
  </si>
  <si>
    <t>WIN2AL5</t>
  </si>
  <si>
    <t>2AL5 - WM+ HCM 213 Gò Xoài</t>
  </si>
  <si>
    <t>WIN2AL7</t>
  </si>
  <si>
    <t>2AL7 - WM+ HCM SI.18, CC Sài Gòn Riverside</t>
  </si>
  <si>
    <t>WIN2AL8</t>
  </si>
  <si>
    <t>2AL8 - WM+ HNI 71 Ngách 116 Ngõ Trại Cá</t>
  </si>
  <si>
    <t>WIN2ALM</t>
  </si>
  <si>
    <t>418 Nguyễn Văn Công, P. 3, Q. Gò Vấp, TP. Hồ Chí Minh Việt Nam</t>
  </si>
  <si>
    <t>WIN2ALN</t>
  </si>
  <si>
    <t>2ALN - WM+ HCM 20 Nguyễn Huy Tự</t>
  </si>
  <si>
    <t>WIN2ALT</t>
  </si>
  <si>
    <t>2ATL-WM+ HNI 202 Đại Nghĩa</t>
  </si>
  <si>
    <t>Huyện Mỹ Đức</t>
  </si>
  <si>
    <t>Win2AM2</t>
  </si>
  <si>
    <t>20AM2 - WM+ HNI 174 Thôn Thượng</t>
  </si>
  <si>
    <t>Số 174 Thôn Thượng, Xã Cự Khê, Huyện Thanh Oai TP. Hà Nội, Việt Nam</t>
  </si>
  <si>
    <t>Win2AM3</t>
  </si>
  <si>
    <t>2AM3 - WM+ HNI SL20 – Lô M2 Viện Bỏng Lê H</t>
  </si>
  <si>
    <t>SL20 – Lô M2, DAXD nhà ở cho CBNV Viện Bỏng Lê Hữu Trác – Học viện Quân Y, X. Tân Triều, H. Thanh Trì TP. Hà Nội, Việt Nam</t>
  </si>
  <si>
    <t>Win2AM6</t>
  </si>
  <si>
    <t>2AM6 - WM+ HCM 1.01, CC Park View Residenc</t>
  </si>
  <si>
    <t>win2AM9</t>
  </si>
  <si>
    <t>2AM9 - WM+ HNI CT2B KĐT Xuân Phương</t>
  </si>
  <si>
    <t>Tầng 1, Tòa nhà CT2B khu nhà ở cán bộ Quốc Hội, Ô đất CT2 KĐT mới Xuân Phương, p Xuân Phương, Nam Từ Liêm, Hà Nội</t>
  </si>
  <si>
    <t>WIN2AMB</t>
  </si>
  <si>
    <t>WM+ HCM 7A Đường Xuân Thủy</t>
  </si>
  <si>
    <t>7A Đường Xuân Thủy, P. Thảo Điền, TP. Thủ Đức, TP. Hồ Chí Minh, Việt Nam</t>
  </si>
  <si>
    <t>WIN2AMG</t>
  </si>
  <si>
    <t>WIN2AN1</t>
  </si>
  <si>
    <t>2AN1 - WIN HNI ED.104 Eco Dream</t>
  </si>
  <si>
    <t>WIN2AN4</t>
  </si>
  <si>
    <t>2AN4 - WIN HNI B1.3 – HH03A KĐT Thanh Hà</t>
  </si>
  <si>
    <t>WIN2ANL</t>
  </si>
  <si>
    <t>2AML - WM+ HNI 1062 An Hạ</t>
  </si>
  <si>
    <t>1062 An Hạ, xã An Thượng, huyện Hoài Đức, thành phố Hà Nội</t>
  </si>
  <si>
    <t>WIN2AO3</t>
  </si>
  <si>
    <t>2AO3 - WM+ HNI Đông Tiến, Chương Mỹ</t>
  </si>
  <si>
    <t>WIN2AOC</t>
  </si>
  <si>
    <t>2AOC - WM+ HNI 244 Đội Cấn</t>
  </si>
  <si>
    <t>Số 244 Đội Cấn, Phường Liễu Giai, Quận Ba Đình TP. Hà Nội Việt Nam</t>
  </si>
  <si>
    <t>WIN2AON</t>
  </si>
  <si>
    <t>2AON - WM+ HNI Cụm 2, Thọ Xuân</t>
  </si>
  <si>
    <t>win2AP2</t>
  </si>
  <si>
    <t>2AP2 - WM+ HNI 39 Tổ 8 Đa Sỹ</t>
  </si>
  <si>
    <t>WIN2AP6</t>
  </si>
  <si>
    <t>2AP6 - WIN HCM A-0.07, CC Thủ Thiêm Dragon</t>
  </si>
  <si>
    <t>WIN2APU</t>
  </si>
  <si>
    <t>2APU - WIN HCM 1.019-CC Sunrise City North</t>
  </si>
  <si>
    <t>1.019-1.020-1.021 Khu CC kết hợp TM, Q. 7 TP. Hồ Chí Minh Việt Nam</t>
  </si>
  <si>
    <t>WIN2APY</t>
  </si>
  <si>
    <t>2APY - WM+ HNI 30 Tiền Huân</t>
  </si>
  <si>
    <t>win2AQ0</t>
  </si>
  <si>
    <t>2AQ0 - WM+ HNI Ngõ 12, Đội 1 Tả Thanh Oai</t>
  </si>
  <si>
    <t>WIN2AQ4</t>
  </si>
  <si>
    <t>2AQ4 - WM+ HCM 0.08, Block A1, CC Westgate</t>
  </si>
  <si>
    <t>win2AQ5</t>
  </si>
  <si>
    <t>2AQ5 - WM+ HNI 254 Đại Từ</t>
  </si>
  <si>
    <t>WIN2AQC</t>
  </si>
  <si>
    <t>2AQC - WM+ HNI Tân Hội, Tân Tiến</t>
  </si>
  <si>
    <t>WIN2AQI</t>
  </si>
  <si>
    <t>2AQI - WM+ HNI Phương Hạnh, Tân Tiến</t>
  </si>
  <si>
    <t>WIN2AQL</t>
  </si>
  <si>
    <t>2AQL - WM+ HNI Xuân Dương, Kim Lũ</t>
  </si>
  <si>
    <t>Huyện Sóc Sơn</t>
  </si>
  <si>
    <t>WIN2AQN</t>
  </si>
  <si>
    <t>2AQN - WM+ HNI Long Phú, Hòa Thạch</t>
  </si>
  <si>
    <t>Xóm 1, thôn Long Phú, xã Hòa Thạch, huyện Quốc Oai, thành phố Hà Nội</t>
  </si>
  <si>
    <t>Huyện Quốc Oai</t>
  </si>
  <si>
    <t>WIN2AQO</t>
  </si>
  <si>
    <t>2AQO - WIN HNI CT4AB KĐT Xa La</t>
  </si>
  <si>
    <t>WIN2AQU</t>
  </si>
  <si>
    <t>2AQU-WM+ HNI 92 Xóm Đông, Thôn Dược Hạ</t>
  </si>
  <si>
    <t>win2AQV</t>
  </si>
  <si>
    <t>2AQV - WM+ HNI TM01-29 Vinhomes West point</t>
  </si>
  <si>
    <t>TM01-29, tầng 1, tòa nhà số W1 và W2 tại lô đất HH, đường Phạm Hùng, quận Nam Từ Liêm, Hà Nội</t>
  </si>
  <si>
    <t>win2AQX</t>
  </si>
  <si>
    <t>2AQX - WM+ HNI Bạch Thạch, Hòa Thạch</t>
  </si>
  <si>
    <t>Thôn Bạch Thạch, xã Hòa Thạch, huyện Quốc Oai, TP Hà Nội</t>
  </si>
  <si>
    <t>WIN2AR0</t>
  </si>
  <si>
    <t>2AR0 - WIN HCM 118-118A Trương Công Định</t>
  </si>
  <si>
    <t>win2AR5</t>
  </si>
  <si>
    <t>2AR5 - WM+ HNI R1.05 Ocean Park</t>
  </si>
  <si>
    <t>WIN2AR7</t>
  </si>
  <si>
    <t>2AR7 - WIN HCM 1 Đường N1</t>
  </si>
  <si>
    <t>01 Đường N1, Khu nhà ở Gò Sao (PICITY High Park), P. Thạnh Xuân, Q. 12 TP. Hồ Chí Minh Việt Nam</t>
  </si>
  <si>
    <t>WIN2AR8</t>
  </si>
  <si>
    <t>2AR8 - WIN HCM 97-99 Ngô Thị Thu Minh</t>
  </si>
  <si>
    <t>97-99 Ngô Thị Thu Minh, P. 2, Q. Tân Bình, TP. HCM TP. Hồ Chí Minh Việt Nam</t>
  </si>
  <si>
    <t>WIN2AR9</t>
  </si>
  <si>
    <t>2AR9 - WM+ HCM A1-0.06 Golden River</t>
  </si>
  <si>
    <t>WIN2ARB</t>
  </si>
  <si>
    <t>2ARB - WM+ HNI CC1 Hado Parkside</t>
  </si>
  <si>
    <t>WIN2ARC</t>
  </si>
  <si>
    <t>2ARC- WM+ HNI Nam Dư</t>
  </si>
  <si>
    <t>Số 129 Nam Dư, Tổ dân phố số 1, phường Lĩnh Nam, quận Hoàng Mai, thành phố Hà Nội</t>
  </si>
  <si>
    <t>HN006</t>
  </si>
  <si>
    <t>WIN2ARD</t>
  </si>
  <si>
    <t>2ARD - WM+ HNI C2.15 Ecohome 2</t>
  </si>
  <si>
    <t>WIN2ARE</t>
  </si>
  <si>
    <t>2ARE - WM+ HNI Thôn 7, Ba Trại</t>
  </si>
  <si>
    <t>Huyện Ba Vì</t>
  </si>
  <si>
    <t>WIN2ARG</t>
  </si>
  <si>
    <t>2ARG - WM+ HNI 507 Thụy Khuê</t>
  </si>
  <si>
    <t>WIN2ARH</t>
  </si>
  <si>
    <t>2ARH - WM+ HNI 20 Cầu Bây</t>
  </si>
  <si>
    <t>win2ARI</t>
  </si>
  <si>
    <t>2ARI - WM+ HNI Vĩnh Ninh, Tri Thủy</t>
  </si>
  <si>
    <t>Huyện Phú Xuyên</t>
  </si>
  <si>
    <t>WIN2ARO</t>
  </si>
  <si>
    <t>2ARO - WM+ HNI Dốc Chợ Sấu</t>
  </si>
  <si>
    <t>Số 24 Đường Tiền Phong, thôn Đồng Phú, xã Dương Liễu, Hoài Đức, TP Hà Nội, Việt Nam</t>
  </si>
  <si>
    <t>win2ARP</t>
  </si>
  <si>
    <t>2ARP - WM+ HNI 176 - 178 Vân Hòa</t>
  </si>
  <si>
    <t>176 - 178 thôn Vân Hòa, xã Vân Tảo, huyện Thường Tín, thành phố Hà Nội</t>
  </si>
  <si>
    <t>Huyện Thường Tín</t>
  </si>
  <si>
    <t>win2ARS</t>
  </si>
  <si>
    <t>2ARS - WM+ HNI Chợ Chiều Sơn Đồng</t>
  </si>
  <si>
    <t>Thôn Hàn, xã Sơn Đồng, huyện Hoài Đức, TP Hồ Chí Minh</t>
  </si>
  <si>
    <t>WIN2ARU</t>
  </si>
  <si>
    <t>2ARU - WM+ HNI I2.CH17 Imperia Smart City</t>
  </si>
  <si>
    <t>WIN2ARX</t>
  </si>
  <si>
    <t>2ARX - WM+ HNI Thôn Ngoại, Tam Thuấn</t>
  </si>
  <si>
    <t>Thôn Ngoại, xã Tam Thuấn, huyện Phúc Thọ, thành phố Hà Nội</t>
  </si>
  <si>
    <t>WIN2ARY</t>
  </si>
  <si>
    <t>2ARY - WM+ HNI 18 Ngõ 66 Dịch Vọng Hậu</t>
  </si>
  <si>
    <t>WIN2ARZ</t>
  </si>
  <si>
    <t>2ARZ - WM+ HNI Thôn Nam, Phụng Thượng</t>
  </si>
  <si>
    <t>WIN2AS0</t>
  </si>
  <si>
    <t>2AS0 - WM+ HNI 64 Bạch Đằng</t>
  </si>
  <si>
    <t>WIN2AS8</t>
  </si>
  <si>
    <t>2AS8 - WM+ HNI Xuân Lai, Sóc Sơn</t>
  </si>
  <si>
    <t>WIN2ASA</t>
  </si>
  <si>
    <t>2ASA - WM+ HNI Chợ Hương Ngải</t>
  </si>
  <si>
    <t>WIN2ASG</t>
  </si>
  <si>
    <t>WIN2ASG - WIN HCM Block B The Privia</t>
  </si>
  <si>
    <t>WIN2ASS</t>
  </si>
  <si>
    <t>2ASS - WM+ HNI Thôn 7, Ngọc Tảo</t>
  </si>
  <si>
    <t>WIN2AST</t>
  </si>
  <si>
    <t>2AST - WM+ HNI Thôn 3, Thạch Đà</t>
  </si>
  <si>
    <t>WIN2ASU</t>
  </si>
  <si>
    <t>2ASU - WM+ HNI 80 Đa Lộc</t>
  </si>
  <si>
    <t>WIN2ASV</t>
  </si>
  <si>
    <t>2ASV - WM+ HNI Ngã 3 Thuống, Thôn 2, Yên B</t>
  </si>
  <si>
    <t>WIN2ASZ</t>
  </si>
  <si>
    <t>2ASZ - WM+ HNI My Hạ, Thanh Mai</t>
  </si>
  <si>
    <t>WIN2AT1</t>
  </si>
  <si>
    <t>2AT1 - WIN HCM 83 Trần Hưng Đạo</t>
  </si>
  <si>
    <t>win2AT2</t>
  </si>
  <si>
    <t>2AT2 - WIN HNI 16-TT11 KĐT Văn Phú</t>
  </si>
  <si>
    <t>win2ATA</t>
  </si>
  <si>
    <t>2ATA - WM+ HNI Mai Trang, Minh Tân</t>
  </si>
  <si>
    <t>Thôn Mai Trang, xã Minh Tân, huyện Phú Xuyên. TP Hà Nội</t>
  </si>
  <si>
    <t>WIN2ATC</t>
  </si>
  <si>
    <t>2ATC - WM+ HNI Cốc Thượng, Hoàng Diệu</t>
  </si>
  <si>
    <t>WIN2ATL</t>
  </si>
  <si>
    <t>2ATL - WM+ HNI 202 Đại Nghĩa</t>
  </si>
  <si>
    <t>WIN2ATM</t>
  </si>
  <si>
    <t>2ATM - WM+ HNI 176 Phố Nghệ</t>
  </si>
  <si>
    <t>WIN2ATQ</t>
  </si>
  <si>
    <t>2ATQ - WM+ HNI Cốc Thôn, Cam Thượng</t>
  </si>
  <si>
    <t>WIN2ATS</t>
  </si>
  <si>
    <t>2ATS - WM+ HNI Phú Hữu 2, Phú Nghĩa</t>
  </si>
  <si>
    <t>WIN2ATU</t>
  </si>
  <si>
    <t>2ATU - WIN HNI P11 Park Hill</t>
  </si>
  <si>
    <t>Nhà dịch vụ SH0112, Tầng 1, Park 11, KĐT Vinhomes Times TP. Hà Nội Việt Nam</t>
  </si>
  <si>
    <t>win2ATV</t>
  </si>
  <si>
    <t>2ATV - WM+ HNI Chợ Cầu, Trung Tiến</t>
  </si>
  <si>
    <t>Chợ Cầu, thôn Trung Tiến, xấ Thụy Hương, huyện Chương Mỹ, thành phố Hà Nội</t>
  </si>
  <si>
    <t>WIN2ATW</t>
  </si>
  <si>
    <t>2ATW - WM+ HNI TDP 3 Mễ Trì Hạ</t>
  </si>
  <si>
    <t>Tổ Dân Phố 3 Mễ Trì Hạ, Phường Từ Liêm, Thành phố Hà Nội, Việt Nam</t>
  </si>
  <si>
    <t>WIN2ATX</t>
  </si>
  <si>
    <t>2ATX - WM+ HNI Xóm 5, Thôn Hoành</t>
  </si>
  <si>
    <t>win2AU3</t>
  </si>
  <si>
    <t>2AU3 - WM+ HNI Bái Đô, Phú Xuyên</t>
  </si>
  <si>
    <t>WIN2AUC</t>
  </si>
  <si>
    <t>2AUC - WM+ HNI Cẩm Lĩnh, Đông Phượng</t>
  </si>
  <si>
    <t>WIN2AUE</t>
  </si>
  <si>
    <t>2AUE - WM+ HNI 72 Đường 2 Bãi Thụy</t>
  </si>
  <si>
    <t>WIN2AUF</t>
  </si>
  <si>
    <t>2AUF-WM+ HNI 7 Cầu Am</t>
  </si>
  <si>
    <t>Số 7 Phố Cầu Am, Tổ dân phố Chiến Thắng, Phường Vạn Phúc, Quận Hà</t>
  </si>
  <si>
    <t>WIN2AUH</t>
  </si>
  <si>
    <t>2AUH - WM+ HNI Bái Ngoại, Liệp Nghĩa</t>
  </si>
  <si>
    <t>WIN2AUK</t>
  </si>
  <si>
    <t>2AUK - WM+ HNI Nhân Hiền, Hiền Giang</t>
  </si>
  <si>
    <t>WIN2AUM</t>
  </si>
  <si>
    <t>2AUM - WM+ HNI Trung Hà, Thái Hòa</t>
  </si>
  <si>
    <t>WIN2AUS</t>
  </si>
  <si>
    <t>2AUS - WM+ HNI Hạ Hòa, Hưng Đạo</t>
  </si>
  <si>
    <t>Xóm Chùa, Thôn Hạ Hòa, Xã Hưng Đạo, Huyện Quốc Oai, Thành phố Hà Nội, Việt Nam</t>
  </si>
  <si>
    <t>WIN2AUY</t>
  </si>
  <si>
    <t>2AUY - WM+ HNI 60 Thu Thuận</t>
  </si>
  <si>
    <t>win2AV1</t>
  </si>
  <si>
    <t>2AV1 - WM+ HNI Vân Côn, Hoài Đức</t>
  </si>
  <si>
    <t>Thôn Vân Côn, xã Vân Côn, huyện Hoài Đức, thành phố Hà Nội</t>
  </si>
  <si>
    <t>WIN2AVI</t>
  </si>
  <si>
    <t>2AVI - WM+ HCM Block D MT Eastmark City</t>
  </si>
  <si>
    <t>1.03, Tầng 1 và Tầng 2 (thông tầng), Khối D, CC cao tầng CT1, TP. Thủ Đức, TP. Hồ Chí Minh, Việt Nam</t>
  </si>
  <si>
    <t>WIN2AVK</t>
  </si>
  <si>
    <t>2AVK - WM+ HCM 0.01-0.02 Lô B The Eastern</t>
  </si>
  <si>
    <t>WIN2AVM</t>
  </si>
  <si>
    <t>2AVM - WM+ HCM 01.03, CC The Pegasuite 2</t>
  </si>
  <si>
    <t>win2AVU</t>
  </si>
  <si>
    <t>2AVU - WM+ HNI Đồi Miễu, xã Nam Phương Tiến</t>
  </si>
  <si>
    <t>Đồi Miễu, xã Nam Phương Tiến, huyện Chương Mỹ, thành phố Hà Nội</t>
  </si>
  <si>
    <t>win2AW3</t>
  </si>
  <si>
    <t>2AW3 - WIN HNI 74A Quang Trung</t>
  </si>
  <si>
    <t>win2AW4</t>
  </si>
  <si>
    <t>2AW4 - WM+ HNI Phú Châu, Ba Vì</t>
  </si>
  <si>
    <t>WIN2AW6</t>
  </si>
  <si>
    <t>2AW6 - WIN HCM 0.01, CC Nguyễn Kim</t>
  </si>
  <si>
    <t>win2AWA</t>
  </si>
  <si>
    <t>2AWA - WM+ HNI Trát Cầu, Tiền Phong</t>
  </si>
  <si>
    <t>Số 19 Đội 6, Thôn Trát Cầu, xã Tiền Phong, huyện Thường Tín, TP. Hà Nội Việt Nam</t>
  </si>
  <si>
    <t>WIN2AWF</t>
  </si>
  <si>
    <t>2AWF - WM+ HNI Đại Đồng Độ Lân, Tuyết Nghĩa</t>
  </si>
  <si>
    <t>Thôn Đại Đồng Độ Lân, Xã Tuyết Nghĩa, Huyện Quốc Oai, TP. Hà Nội, Việt Nam</t>
  </si>
  <si>
    <t>win2AWK</t>
  </si>
  <si>
    <t>2AWK - WM+ HNI Ngự Tiền, Thanh Lâm</t>
  </si>
  <si>
    <t>Thôn Ngự Tiền, xã Thanh Lâm, huyện Mê Linh, TP. Hà Nội Việt Nam</t>
  </si>
  <si>
    <t>WIN2AWL</t>
  </si>
  <si>
    <t>win2AWW</t>
  </si>
  <si>
    <t>2AWW - WM+ HNI Ngô Đạo, Tân Hưng</t>
  </si>
  <si>
    <t>Thôn Ngô Đạo, xã Tân Hưng, huyện Sóc Sơn, TP. Hà Nội Việt Nam</t>
  </si>
  <si>
    <t>WIN2AWX</t>
  </si>
  <si>
    <t>2AWX - WM+ HNI  Thọ Lão, Tiến Thịnh</t>
  </si>
  <si>
    <t>Thôn Thọ Lão, xá Tiến Thịnh, huyện Mê Linh, TP Hà Nội</t>
  </si>
  <si>
    <t>WIN2AWY</t>
  </si>
  <si>
    <t>2AWY - WM+ HNI 45 Hiệu Chân</t>
  </si>
  <si>
    <t>WIN2AWZ</t>
  </si>
  <si>
    <t>2AWZ - WM+ HNI Tráng Việt, Mê Linh</t>
  </si>
  <si>
    <t>WIN2AX5</t>
  </si>
  <si>
    <t>2AX5 - WM+ HNI U39.2 Masteri West Heights</t>
  </si>
  <si>
    <t>win2AX6</t>
  </si>
  <si>
    <t>2AX6 - WM+ HNI 381 - 383 Kiêu Kỵ</t>
  </si>
  <si>
    <t>WIN2AXC</t>
  </si>
  <si>
    <t>2AXC-WIN HNI HH5 Khai Sơn City</t>
  </si>
  <si>
    <t>WIN2AXK</t>
  </si>
  <si>
    <t>2AXK - WM+ Thôn Đoài, Xuy Xá</t>
  </si>
  <si>
    <t>Số 75-77, Đội 5, Thôn Đoài, Xã Xuy Xá, Huyện Mỹ Đức, TP. Hà Nội, Việt Nam</t>
  </si>
  <si>
    <t>WIN2AXL</t>
  </si>
  <si>
    <t>WIN2AXM</t>
  </si>
  <si>
    <t>2AXM - WM+ Ngã 4 An Phú, Mỹ Đức</t>
  </si>
  <si>
    <t>Thôn Đồi Dùng, Xã An Phú, Huyện Mỹ Đức, TP. Hà Nội, Việt Nam</t>
  </si>
  <si>
    <t>WIN2AXS</t>
  </si>
  <si>
    <t>2AXS - WIN HCM 0.01, Tầng 1, CC Phúc Yên 2</t>
  </si>
  <si>
    <t>WIN2AXT</t>
  </si>
  <si>
    <t>WIN2AXX</t>
  </si>
  <si>
    <t>WIN2AXZ</t>
  </si>
  <si>
    <t>2AXZ-WIN HCM Lô C, Him Lam Phú An</t>
  </si>
  <si>
    <t>1.01 – Tầng 1 – Lô C – Chung cư Him Lam Phú An, TP. Hồ Chí Minh Việt</t>
  </si>
  <si>
    <t>WIN2AY1</t>
  </si>
  <si>
    <t>win2AY2</t>
  </si>
  <si>
    <t>2AY2 - WM+ HNI Khu 2 Văn Lôi, Mê Linh</t>
  </si>
  <si>
    <t>WIN2AYC</t>
  </si>
  <si>
    <t>2AYC - WM+ HNI 40 Hào Nam</t>
  </si>
  <si>
    <t>WIN2AYT</t>
  </si>
  <si>
    <t>WM+ HNI P3 Ocean Park</t>
  </si>
  <si>
    <t>Căn 1S28 &amp; 1S14, Tòa nhà số P3 (U32), H. Gia Lâm TP. Hà Nội Việt Nam</t>
  </si>
  <si>
    <t>WIN2AYV</t>
  </si>
  <si>
    <t>2AYV - WM+ HNI Thượng Hồng, Văn Bình</t>
  </si>
  <si>
    <t>WIN2AZ5</t>
  </si>
  <si>
    <t>2AZ5 - WM+ HNI 93 Đức Giang, Long Biên</t>
  </si>
  <si>
    <t>SH - 09B, Tầng 1, Số 93 Đức Giang, Phường Đức Giang, Quận Long Biên, Thành phố Hà Nội TP. Hà Nội Việt Nam</t>
  </si>
  <si>
    <t>WIN2AZP</t>
  </si>
  <si>
    <t>WIN2AZT</t>
  </si>
  <si>
    <t>WIN2AZU</t>
  </si>
  <si>
    <t>2AZU - WM+ HNI 22 Chợ Đông Bài</t>
  </si>
  <si>
    <t>WIN2AZX</t>
  </si>
  <si>
    <t>WM+ HNI Văn Mỹ, Hoàng Văn Thụ</t>
  </si>
  <si>
    <t>Thôn Văn Mỹ, Xã Hoàng Văn Thụ, Huyện Chương Mỹ TP. Hà Nội Việt Nam</t>
  </si>
  <si>
    <t>WIN2B04</t>
  </si>
  <si>
    <t>2B04 - WM+ HNI 139 Lại Thượng</t>
  </si>
  <si>
    <t>Số 139 Lại Thượng, Xã Lại Thượng, Huyện Thạch Thất TP. Hà Nội Việt Nam</t>
  </si>
  <si>
    <t>WIN2B07</t>
  </si>
  <si>
    <t>WIN2B08</t>
  </si>
  <si>
    <t>WIN2B09</t>
  </si>
  <si>
    <t>WIN2B13</t>
  </si>
  <si>
    <t>WIN2B14</t>
  </si>
  <si>
    <t>WIN2B22</t>
  </si>
  <si>
    <t>WM+ HNI 200-202 Định Công Thượng</t>
  </si>
  <si>
    <t>Số 200-202, Phố Định Công Thượng, Phường Định Công, Q. Hoàng Mai TP. Hà Nội Việt Nam</t>
  </si>
  <si>
    <t>WIN2B24</t>
  </si>
  <si>
    <t>2B24 - WM+ HNI GS1 Vinhomes Smart City</t>
  </si>
  <si>
    <t>Gian hàng TM số 1S06 Tòa U39.1 (GS1), Lô đất F3-CH01, Q. Nam Từ Liêm TP. Hà Nội Việt Nam</t>
  </si>
  <si>
    <t>WIN2B36</t>
  </si>
  <si>
    <t>2B36- WM+ HNI Bảo Tháp, Kim Hoa</t>
  </si>
  <si>
    <t>Thôn Bảo Tháp, Xã Kim Hoa, Huyện Mê Linh, TP. Hà Nội, Việt Nam</t>
  </si>
  <si>
    <t>WIN2B42</t>
  </si>
  <si>
    <t>2B42- WM+ HNI 51 Quang Trung, Kim Lũ</t>
  </si>
  <si>
    <t>WIN2B43</t>
  </si>
  <si>
    <t>2B43- WM+ HNI Sơn Đoài, Tân Minh</t>
  </si>
  <si>
    <t>Thôn Sơn Đoài, Xã Tân Minh, Huyện Sóc Sơn, TP. Hà Nội Việt Nam</t>
  </si>
  <si>
    <t>WIN2B51</t>
  </si>
  <si>
    <t>WIN2B52</t>
  </si>
  <si>
    <t>2B52 -WM+ HNI Xóm 5, Liệp Mai</t>
  </si>
  <si>
    <t>WIN2B55</t>
  </si>
  <si>
    <t>2B55 - WM+ HNI M6 Mipec City View</t>
  </si>
  <si>
    <t>Sàn dịch vụ M6-DVTM-06, Tòa nhà CT3B (M6), Khu nhà ở phường Kiến Hưng TP. Hà Nội Việt Nam</t>
  </si>
  <si>
    <t>WIN2B57</t>
  </si>
  <si>
    <t>2B57- WM+ HNI 80 Sông Ái</t>
  </si>
  <si>
    <t>Số 80 Đường Sông Ái, Thôn Phượng Mỹ, Xã Mỹ Hưng, H. Thanh Oai, TP. Hà Nội, Việt Nam</t>
  </si>
  <si>
    <t>WIN2B67</t>
  </si>
  <si>
    <t>2B67- WM+ HNI Xóm 2, Chương Dương</t>
  </si>
  <si>
    <t>Xóm 2, Xã Chương Dương, Thành phố Hà Nội Việt Nam</t>
  </si>
  <si>
    <t>WIN2B84</t>
  </si>
  <si>
    <t>2B84 - WM+ HNI 39 Bất Bạt</t>
  </si>
  <si>
    <t>Số 39 Bất Bạt, Thôn Đan Thê, Xã Sơn Đà, Huyện Ba Vì, TP. Hà Nội, Việt Nam</t>
  </si>
  <si>
    <t>WIN2B95</t>
  </si>
  <si>
    <t>2B95- WM+ HNI Nam Hòa 2, Đặng Giang</t>
  </si>
  <si>
    <t>Khu vực Nam Hòa 2, Thôn Đặng Giang, Xã Hòa Xá Thành phố Hà Nội Việt Nam</t>
  </si>
  <si>
    <t>WIN2BA2</t>
  </si>
  <si>
    <t>2BA2- WIN HNI B2-HH Roman Plaza</t>
  </si>
  <si>
    <t>Tầng 1, Căn TM 104, Tháp B2, Tòa nhà HH, Dự án ĐTXD Tổ hợp TM, DV và căn hộ cao cấp Hải Phát Plaza, Phường Hà Đông, Thành phố Hà Nội Việt Nam</t>
  </si>
  <si>
    <t>WIN2BA7</t>
  </si>
  <si>
    <t>2BA7 - WM+ HNI Thôn 5, Yên Xuân</t>
  </si>
  <si>
    <t>Thôn 5, Xã Yên Xuân, Thành phố Hà Nội, Việt Nam</t>
  </si>
  <si>
    <t>WIN2BA8</t>
  </si>
  <si>
    <t>2BA8 - WM+ HNI Cầu Bã, Quảng Oai</t>
  </si>
  <si>
    <t>Thôn Cầu Bã, Xã Quảng Oai, Thành phố Hà Nội, Việt Nam</t>
  </si>
  <si>
    <t>Thành phố Hà Nội</t>
  </si>
  <si>
    <t>WIN2BB7</t>
  </si>
  <si>
    <t>2BB7- WIN HNI HH4C Linh Đàm</t>
  </si>
  <si>
    <t>Tầng 1, Tòa HH4C, Khu đô thị Linh Đàm, Phường Hoàng Liệt, Thành phố Hà Nội Việt Nam</t>
  </si>
  <si>
    <t>WIN2BC8</t>
  </si>
  <si>
    <t>2BC8-  WM+ HNI 19 Cây Xanh</t>
  </si>
  <si>
    <t>Số nhà 19 Đường Cây Xanh, Thôn Dược Hạ, Xã Sóc Sơn Thành phố Hà Nội Việt Nam</t>
  </si>
  <si>
    <t>WIN3007</t>
  </si>
  <si>
    <t>314 đường tỉnh lộ 8, KP4, Thị trấn Củ Chi, Huyện Củ Chi, HCM</t>
  </si>
  <si>
    <t>Huyện Củ Chi</t>
  </si>
  <si>
    <t>WIN3010</t>
  </si>
  <si>
    <t>89 đường Hiệp Bình, khu phố 6, Phường Hiệp Bình Phước, Quận Thủ Đức, HCM</t>
  </si>
  <si>
    <t>WIN3011</t>
  </si>
  <si>
    <t>"Lô đất C-4, khu nhà vườn 7500m2 thuộc dự án xây dựng khu nhà ở di dân GPMB và đấu giá QSDĐ, ngõ 63 Lê Đức Thọ 
phường Mỹ Đình 2, quận Nam Từ Liêm, TP Hà Nội"</t>
  </si>
  <si>
    <t>WIN3012</t>
  </si>
  <si>
    <t>Số 62 Nguyễn Đức Cảnh, phường Tương Mai, Hoàng Mai, Hà Nội</t>
  </si>
  <si>
    <t>WIN3013</t>
  </si>
  <si>
    <t>Số 464 đường Hoàng Công Chất, phường Phú Diễn, quận Bắc Từ Liêm, TP Hà Nội.</t>
  </si>
  <si>
    <t>WIN3014</t>
  </si>
  <si>
    <t>Nhà dịch vụ số P06S11 tòa P06 dự án Khu chức năng đô thị Dệt 8-3 và Hanosimex, số 25 ngõ 13,
 đường Lĩnh Nam, phường Mai Động, quận Hoàng Mai, HN</t>
  </si>
  <si>
    <t>WIN3015</t>
  </si>
  <si>
    <t>Tầng 1, tòa nhà N3, đường Nguyễn Công Trứ, phường Phố Huế, quận Hai Bà Trưng, Hà Nội</t>
  </si>
  <si>
    <t>WIN3016</t>
  </si>
  <si>
    <t>EB4-01-02A tầng trệt Block B4,khu tái, định cư Phú Mỹ(The Era Town), P. Phú Mỹ, Quận 7, HCM</t>
  </si>
  <si>
    <t>WIN3019</t>
  </si>
  <si>
    <t>Chung cư Linh Đông, 65 Linh Đông, Phường Linh Đông, Quận Thủ Đức, HCM</t>
  </si>
  <si>
    <t>WIN3025</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</si>
  <si>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</si>
  <si>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</si>
  <si>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</si>
  <si>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WIN3027</t>
  </si>
  <si>
    <t>Số 27 ngách 1 ngõ 254 đường Bưởi, Cống Vị, Ba Đình, Hà Nội</t>
  </si>
  <si>
    <t>WIN3029</t>
  </si>
  <si>
    <t>"Tầng 1, Tổ hợp chung cư cao tầng NO3-T2, khu Đoàn Ngoại Giao, 
đường Nguyễn Văn Huyên kéo dài, phường Xuân Tảo, quận Bắc Từ Liêm, TP Hà Nội."</t>
  </si>
  <si>
    <t>WIN3030</t>
  </si>
  <si>
    <t>Tầng 1, chung cư Đại Kim, đường Vũ Tông Phan, phường Đại Kim, quận Hoàng Mai, Hà Nội</t>
  </si>
  <si>
    <t>win3038</t>
  </si>
  <si>
    <t>Số 131 Ba La, phường Phú Lương, Hà Đông, Hà Nội</t>
  </si>
  <si>
    <t>WIN3055</t>
  </si>
  <si>
    <t>Số 86 Nguyễn Đổng Chi, Tổ 2, Phường Cầu Diễn, Quận Nam Từ Liêm, Thành phố Hà Nội</t>
  </si>
  <si>
    <t>WIN3057</t>
  </si>
  <si>
    <t>Nhà dịch vụ số P05S05 tầng 1, park hill, đường Lĩnh Nam, phường Mai Động, quận Hoàng Mai, HN</t>
  </si>
  <si>
    <t>win3063</t>
  </si>
  <si>
    <t>70 Đường số 8, KDC Trung Sơn, ấp 4B, 70 Đường số 8, KDC Trung Sơn, ấp 4B, Xã Bình Hưng, H. Bình Chánh, HCM</t>
  </si>
  <si>
    <t>WIN3069</t>
  </si>
  <si>
    <t>57 Quang Trung, Phường Hiệp Phú, Quận 9, HCM</t>
  </si>
  <si>
    <t>win3072</t>
  </si>
  <si>
    <t>Tầng 1, tòa nhà 18T2, Khu chung cư cao tầng, dịch vụ thương mại HH6, 
khu Đô thị Nam An Khánh, xã An Khánh, huyện Hoài Đức, HN</t>
  </si>
  <si>
    <t>WIN3073</t>
  </si>
  <si>
    <t>Số 38 Ô Cách, phường Đức Giang, Long Biên, Hà Nội.</t>
  </si>
  <si>
    <t>WIN3078</t>
  </si>
  <si>
    <t>B3&amp;B4&amp;B5 tầng 1, Block 1B khu phức hợp, La Casa, số 89 Hoàng Quốc Việt, Quận 7, HCM</t>
  </si>
  <si>
    <t>win3079</t>
  </si>
  <si>
    <t>A.004 thuộc Chung cư Hoàng, 31 Trương Phước Phan, P.Bình Trị Đông, Quận Bình Tân, HCM</t>
  </si>
  <si>
    <t>WIN3081</t>
  </si>
  <si>
    <t>Số 21-23 Mễ Trì Thượng, Phường Mễ Trì, quận Nam Từ Liêm, Hà Nội.</t>
  </si>
  <si>
    <t>WIN3084</t>
  </si>
  <si>
    <t>K0.04 Lô K, tầng 1, Chung cư K, KDC City Land, 99 Nguyễn Thị Thập, P. Tân Phú, Quận 7, HCM</t>
  </si>
  <si>
    <t>win3088</t>
  </si>
  <si>
    <t>Tổ 37 Đào Cam Mộc, xã Việt Hùng, huyện Đông Anh, Tp. Hà Nội.</t>
  </si>
  <si>
    <t>win3089</t>
  </si>
  <si>
    <t>Số 44 tổ 12 phố Lâm Tiên, thị trấn Đông Anh, huyện Đông Anh, Hà Nội</t>
  </si>
  <si>
    <t>WIN3090</t>
  </si>
  <si>
    <t>Số 16 ngõ 67 Tô Ngọc Vân, Quảng An, Tây Hồ, Hà Nội</t>
  </si>
  <si>
    <t>win3094</t>
  </si>
  <si>
    <t>Thôn Ngọc Chi, xã Vĩnh Ngọc, huyện Đông Anh, HN</t>
  </si>
  <si>
    <t>win3095</t>
  </si>
  <si>
    <t>Số 53 Cao Lỗ, thôn Phan Xá, xã Uy Nỗ, huyện Đông Anh, Hà Nội</t>
  </si>
  <si>
    <t>win3102</t>
  </si>
  <si>
    <t>TT1-08, lô TT1, Khu TĐC xã Ngũ Hiệp, huyện Thanh Trì, Hà Nội</t>
  </si>
  <si>
    <t>win3104</t>
  </si>
  <si>
    <t>Tầng 1, tòa N04-T1, lô N04B, Khu Đoàn Ngoại Giao tại Hà Nội, 
đường Nguyễn Văn Huyên kéo dài, phường Xuân Đỉnh, quận Bắc Từ Liêm, HN</t>
  </si>
  <si>
    <t>WIN3105</t>
  </si>
  <si>
    <t>tầng 1, tòa nhà T06, Tổ hợp TTTM, giáo dục và căn hộ Times City, 458 Minh Khai, Phường Vĩnh Tuy, Quận Hai Bà Trưng, HN</t>
  </si>
  <si>
    <t>WIN3107</t>
  </si>
  <si>
    <t>Số 15 ngõ 35 Tu Hoàng, phường Phương Canh, quận Nam Từ Liêm, Hà Nội</t>
  </si>
  <si>
    <t>WIN3108</t>
  </si>
  <si>
    <t>357 Xuân Đỉnh, phường Xuân Đỉnh, quận Bắc Từ Liêm, Hà Nội</t>
  </si>
  <si>
    <t>WIN3112</t>
  </si>
  <si>
    <t>Căn shop TM 03, Tầng trệt block 1 (Khu 1), phân khu 15A1,Đường Nguyễn Hữu Thọ, xã Phước Kiển, H. Nhà Bè, HCM</t>
  </si>
  <si>
    <t>WIN3113</t>
  </si>
  <si>
    <t>P2-SH.05B,tòa P2,thuộc khu B5.1.5, Vinhomes Central Park, 722 Điện Biên Phủ,P.22 ,Q.Bình Thạnh, HCM</t>
  </si>
  <si>
    <t>win3115</t>
  </si>
  <si>
    <t>Thương mại dịch vụ số 1.5,khu B2, (Hoàng Anh Gold House) 187A Lê Văn Lươn , ấp 3, xã Phước Kiển,H. Nhà Bè, HCM</t>
  </si>
  <si>
    <t>WIN3119</t>
  </si>
  <si>
    <t>V1,Tầng 1,Khối đế, Khu nhà ở, LA ASTORIA 383 Nguyễn Duy Trinh, Phường Bình Trưng Tây, Quận 2, TP. Hồ Chí Minh Việt Nam</t>
  </si>
  <si>
    <t>win3123</t>
  </si>
  <si>
    <t>Tầng 1 ,Tòa FLC Star Tower, 418 Quang Trung, phường La Khê, quận Hà Đông, Hà Nội</t>
  </si>
  <si>
    <t>WIN3126</t>
  </si>
  <si>
    <t>649/115C Điện Biên Phủ, Phường 25, Quận Bình Thạnh, HCM</t>
  </si>
  <si>
    <t>WIN3130</t>
  </si>
  <si>
    <t>Tầng trệt, Tòa P12, Park Hill, khu chức năng đô thị tại khu đất 8/3 và Hanosimex, số 25, ngõ 13,
 đường Lĩnh Nam, phường Mai Động, quận Hoàng Mai, HN</t>
  </si>
  <si>
    <t>win3131</t>
  </si>
  <si>
    <t>Số 19, Tổ 22, thị trấn Đông Anh, Huyện Đông Anh, HN</t>
  </si>
  <si>
    <t>win3132</t>
  </si>
  <si>
    <t>Tổ dân phố 25, thị trấn Đông Anh , Huyện Đông Anh, HN</t>
  </si>
  <si>
    <t>win3133</t>
  </si>
  <si>
    <t>số 9, địa chỉ xóm 1, thôn An Trai, xã Vân Canh, Huyện Hoài Đức, HN</t>
  </si>
  <si>
    <t>WIN3135</t>
  </si>
  <si>
    <t>35/12 Bế Văn Cấm, P.Tân Kiểng, Quận 7, HCM</t>
  </si>
  <si>
    <t>WIN3136</t>
  </si>
  <si>
    <t>Tâng 1, tòa nhà B6  234 Phạm Văn Đồng, Phường Cổ Nhuế 1, Quận Bắc Từ Liêm, HN</t>
  </si>
  <si>
    <t>WIN3137</t>
  </si>
  <si>
    <t>Số 11C Ngõ 124 Âu Cơ, Phường Tứ Liên, Quận Tây Hồ, HN</t>
  </si>
  <si>
    <t>WIN3138</t>
  </si>
  <si>
    <t>Số 98 Xuân Diệu, Tổ 30, Cụm 4, Phường Tứ Liên, Quận Tây Hồ, HN</t>
  </si>
  <si>
    <t>WIN3140</t>
  </si>
  <si>
    <t>220/16 Xô Viết Nghệ Tĩnh,Phường 21, Quận Bình Thạnh, HCM</t>
  </si>
  <si>
    <t>win3142</t>
  </si>
  <si>
    <t>20-22 đường Bia Bà, phường La Khê, quận Hà Đông, Hà Nội</t>
  </si>
  <si>
    <t>WIN3143</t>
  </si>
  <si>
    <t>tầng 1 Nhà dịch vụ số P09S008, tòa P09 (Eco-34CT1A), Park Hill, số 25 ngõ 13, đường Lĩnh Nam, phường Mai Động, quận Hoàng Mai, HN</t>
  </si>
  <si>
    <t>WIN3144</t>
  </si>
  <si>
    <t>313 Trần Cung, phường Cổ Nhuế, quận Bắc Từ Liêm, Hà Nội</t>
  </si>
  <si>
    <t>WIN3145</t>
  </si>
  <si>
    <t>112 Mai Động, phường Mai Động, quận Hoàng Mai, Hà Nội</t>
  </si>
  <si>
    <t>win3147</t>
  </si>
  <si>
    <t>145 Vĩnh Viễn, Phường 4, Quận 10, HCM</t>
  </si>
  <si>
    <t>WIN3156</t>
  </si>
  <si>
    <t>WIN3157</t>
  </si>
  <si>
    <t>WIN3158</t>
  </si>
  <si>
    <t>24 Đoàn Kết Khu Phố 2, Phường Bình Thọ, Quận Thủ Đức, HCM</t>
  </si>
  <si>
    <t>WIN3159</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</si>
  <si>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</si>
  <si>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</si>
  <si>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</si>
  <si>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</si>
  <si>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</si>
  <si>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WIN3162</t>
  </si>
  <si>
    <t>tầng 01, Khối B, Tòa nhà NO-CT1, Hải Đăng City , Phường Mỹ Đình 2, Quận Nam Từ Liêm, TP Hà Nội</t>
  </si>
  <si>
    <t>win3163</t>
  </si>
  <si>
    <t>9/3B Hà Huy Giáp, Phường Thạnh Xuân, Quận 12, HCM</t>
  </si>
  <si>
    <t>WIN3168</t>
  </si>
  <si>
    <t>Số 153 Hữu Hưng, Phường Tây Mỗ, Quận Nam Từ Liêm, HN</t>
  </si>
  <si>
    <t>WIN3169</t>
  </si>
  <si>
    <t>96 phố Định Công, P. Phương Liệt, Quận Thanh Xuân, HN</t>
  </si>
  <si>
    <t>WIN3171</t>
  </si>
  <si>
    <t>54A Đường số 7, khu phố 3, Phường Linh Trung, Quận Thủ Đức, HCM</t>
  </si>
  <si>
    <t>win3173</t>
  </si>
  <si>
    <t>192/72-192/74-192/76 Nguyễn Oanh, Phường 17, Quận Gò Vấp, HCM</t>
  </si>
  <si>
    <t>win3175</t>
  </si>
  <si>
    <t>10B -10C Lê Minh Xuân, Phường 7, Quận Tân Bình, HCM</t>
  </si>
  <si>
    <t>WIN3177</t>
  </si>
  <si>
    <t>Tầng 1, Tòa nhà NO12-2, khu đô thị mới Sài Đồng
, phố Sài Đồng, phường Sài Đồng, quận Long Biên, HN</t>
  </si>
  <si>
    <t>win3178</t>
  </si>
  <si>
    <t>Thôn 2, Xã Ninh Hiệp, Huyện Gia Lâm, HN</t>
  </si>
  <si>
    <t>WIN3179</t>
  </si>
  <si>
    <t>Tầng 1, Tòa nhà CT4-VIMECO, Lô H1, đường Nguyễn Chánh, phường Trung Hòa, quận Cầu Giấy, Hà Nội</t>
  </si>
  <si>
    <t>WIN3180</t>
  </si>
  <si>
    <t>Tầng 1 tòa nhà CT1 - Khu nhà ở cao cấp Skylight, 125D phố Minh Khai, phường Minh Khai, quận Hai Bà Trưng, HN</t>
  </si>
  <si>
    <t>WIN3181</t>
  </si>
  <si>
    <t>"Tầng 1 thuộc Tòa nhà N09-B2 Khu Đô thị mới Dịch Vọng , đường Thành Thái, 
phường Dịch Vọng, Quận Cầu Giấy, Hà Nội"</t>
  </si>
  <si>
    <t>WIN3182</t>
  </si>
  <si>
    <t>Ô số 21 Lô A Biệt Thự BT7, Khu đô thị mới Việt Hưng,
 Phường Giang Biên, Quận Long Biên, HN</t>
  </si>
  <si>
    <t>WIN3183</t>
  </si>
  <si>
    <t>443 ,Đội cấn, quận Ba Đình, HN</t>
  </si>
  <si>
    <t>win3185</t>
  </si>
  <si>
    <t>Phân khu Thương mại 07 (TM01.7) thuộc Chung cư chung cư kết, hợp thương mại 18 tầng tại lô H, P. Linh Tây, Q. Thủ Đức, HCM</t>
  </si>
  <si>
    <t>WIN3187</t>
  </si>
  <si>
    <t>"Lô C3, Tầng 01, Tòa C, Khối nhà B, Dự án Tổ hợp văn phòng, nhà ở cao cấp kết hợp dịch vụ thương mại HBI, 
số 203 Nguyễn Huy Tưởng, phường Thanh Xuân Trung, quận Thanh Xuân, thành phố Hà Nội</t>
  </si>
  <si>
    <t>WIN3188</t>
  </si>
  <si>
    <t>Số 144 đường Hoa Bằng, phường Yên Hòa, quận Cầu Giấy, HN</t>
  </si>
  <si>
    <t>WIN3191</t>
  </si>
  <si>
    <t>kiot số 106, 107 tại tầng 01 lô B (lô 2) Tòa nhà Metropolitan CT36,
 ngõ 177 đường Định Công, tổ 24 phường Định Công, quận Hoàng Mai, HN</t>
  </si>
  <si>
    <t>win3193</t>
  </si>
  <si>
    <t>24 Lê Bình, Phường 4, Quận Tân Bình, HCM</t>
  </si>
  <si>
    <t>WIN3196</t>
  </si>
  <si>
    <t>Số 1B đường Nguyễn Duy Trinh, phường Hoàng Liệt, quận Hoàng Mai, Hà Nội</t>
  </si>
  <si>
    <t>WIN3197</t>
  </si>
  <si>
    <t>Số 2 ngách 8/11 đường Lê Quang Đạo, phường Phú Đô, quận Nam Từ Liêm, HN</t>
  </si>
  <si>
    <t>win3199</t>
  </si>
  <si>
    <t>60 đường số 715, Tạ Quang Bửu, Phường 4, Quận 8, HCM</t>
  </si>
  <si>
    <t>win3204</t>
  </si>
  <si>
    <t>106 Bành Văn Trân Phường 7, Quận Tân Bình, HCM</t>
  </si>
  <si>
    <t>win3205</t>
  </si>
  <si>
    <t>Khu TM DV, Khối B, Khu căn hộ cao tầng Tân Phú IDICO, số 262/13-262/15 Luỹ Bán Bích, Phường, Hòa Thạnh, Quận Tân Phú, HCM</t>
  </si>
  <si>
    <t>win3207</t>
  </si>
  <si>
    <t>WM+ HCM 314 Lê Văn Thọ</t>
  </si>
  <si>
    <t>314 Lê Văn Thọ, Phường 11, Quận Gò Vấp, HCM</t>
  </si>
  <si>
    <t>WIN3208</t>
  </si>
  <si>
    <t>BT1.D8, Khu đô thị mới Trung Văn, đường Trung Văn, Phường Trung Văn, Quận Nam Từ Liêm, TP Hà Nội.</t>
  </si>
  <si>
    <t>win3210</t>
  </si>
  <si>
    <t>BT8-1, Khu đô thị mới Văn Khê, đường Tố Hữu, phường La Khê, quận Hà Đông, HN</t>
  </si>
  <si>
    <t>win3213</t>
  </si>
  <si>
    <t>B5/119K Ấp 2, Xã Phong Phú, Huyện Bình Chánh, HCM</t>
  </si>
  <si>
    <t>win3214</t>
  </si>
  <si>
    <t>56 Đường S9, Phường Tây Thạnh, Quận Tân Phú, HCM</t>
  </si>
  <si>
    <t>WIN3215</t>
  </si>
  <si>
    <t>125 Đường số 17,Phường Tân Quy, Quận 7, HCM</t>
  </si>
  <si>
    <t>win3218</t>
  </si>
  <si>
    <t>89 Phạm Phú Thứ, Phường 11, Quận Tân Bình, HCM</t>
  </si>
  <si>
    <t>WIN3220</t>
  </si>
  <si>
    <t>Số 28 Trần Tử Bình, phường Nghĩa Tân, quận Cầu Giấy, thành phố Hà Nội</t>
  </si>
  <si>
    <t>win3222</t>
  </si>
  <si>
    <t>Ki ốt số 08, tầng 1, tòa nhà chung cư CT4,</t>
  </si>
  <si>
    <t>WIN3223</t>
  </si>
  <si>
    <t>596/2 Tô Ký, Phường Tân Chánh Hiệp, Quận 12, HCM</t>
  </si>
  <si>
    <t>WIN3225</t>
  </si>
  <si>
    <t>75 Tam Trinh, phường Mai Động, quận Hoàng Mai, Hà Nội
 (Đ/c cũ: Tầng 1, tháp B, tòa nhà Helios tower số 75 Tam Trinh, phường Mai Động, quận Hoàng Mai, HN</t>
  </si>
  <si>
    <t>WIN3227</t>
  </si>
  <si>
    <t>Số 15 Trần Khánh Dư, tổ 53, phường Bạch Đằng, quận Hai Bà Trưng, HN</t>
  </si>
  <si>
    <t>win3228</t>
  </si>
  <si>
    <t>Số 44-46 Kiều Mai, phường Phúc Diễn, quận Bắc Từ Liêm, HN</t>
  </si>
  <si>
    <t>win3229</t>
  </si>
  <si>
    <t>tầng 1 thuộc Toà K, Chung cư CT7, Tổ hợp Chung cư cao tầng NCG Residential, Quận Hà Đông, HN</t>
  </si>
  <si>
    <t>WIN3231</t>
  </si>
  <si>
    <t>Tổ 6, Phường Phúc Lợi, Quận Long Biên, HN</t>
  </si>
  <si>
    <t>win3232</t>
  </si>
  <si>
    <t>Số 105 Ngô Xuân Quảng, Thị trấn Trâu Quỳ, Huyện Gia Lâm, HN</t>
  </si>
  <si>
    <t>WIN3237</t>
  </si>
  <si>
    <t>Số 23 ngõ 136 đường Cầu Diễn, Tổ Dân Phố Ngọa Long 1, phường Minh Khai, quận Bắc Từ Liêm, Hà Nội</t>
  </si>
  <si>
    <t>win3238</t>
  </si>
  <si>
    <t>tầng 1 Khu nhà ở cao cấp BMM, phường Phúc La, quận Hà Đông, Thành phố Hà Nội</t>
  </si>
  <si>
    <t>win3239</t>
  </si>
  <si>
    <t>Tòa nhà T1  khu đô thị mới Nam An Khánh, Hoài Đức, Hà Nội</t>
  </si>
  <si>
    <t>win3241</t>
  </si>
  <si>
    <t>1206 Lê Đức Thọ, Phường 13, Quận Gò Vấp, HCM</t>
  </si>
  <si>
    <t>win3242</t>
  </si>
  <si>
    <t>Nhà số 4 đường D7 (khu nhà ở Nam Long MR), khu phố 6, Phường Phước Long B, Quận 9, HCM</t>
  </si>
  <si>
    <t>win3243</t>
  </si>
  <si>
    <t>53 Vườn Lài, Phường Phú Thọ Hòa, Quận Tân Phú, HCM</t>
  </si>
  <si>
    <t>WIN3245</t>
  </si>
  <si>
    <t>Số 191 Xuân Đỉnh, phường Xuân Đỉnh, Quận Bắc Từ Liêm, thành phố Hà Nội</t>
  </si>
  <si>
    <t>WIN3246</t>
  </si>
  <si>
    <t>Số 140-142 Nguyễn Sơn, phường Bồ Đề, Quận Long Biên, HN</t>
  </si>
  <si>
    <t>win3247</t>
  </si>
  <si>
    <t>Villa 2-24, Khu nhà ở và trung tâm thương mại, phường Hà Cầu, quận Hà Đông, HN</t>
  </si>
  <si>
    <t>WIN3248</t>
  </si>
  <si>
    <t>Lô số 7-628, đường Hoàng Hoa Thám, phường Bưởi, quận Tây Hồ, HN</t>
  </si>
  <si>
    <t>win3253</t>
  </si>
  <si>
    <t>472 Phạm Văn Bạch, Phường 12, Quận Gò Vấp, HCM</t>
  </si>
  <si>
    <t>WIN3254</t>
  </si>
  <si>
    <t>54 B Nguyễn Thị Huỳnh, Phường 11, Quận Phú Nhuận, HCM</t>
  </si>
  <si>
    <t>WIN3257</t>
  </si>
  <si>
    <t>199 Nguyễn Văn Tăng, Phường Long Thạnh Mỹ, Quận 9, HCM</t>
  </si>
  <si>
    <t>WIN3258</t>
  </si>
  <si>
    <t>B57 Khu phố 3, Phường Đông Hưng Thuận, Quận 12, HCM</t>
  </si>
  <si>
    <t>win3259</t>
  </si>
  <si>
    <t>Khu TM tầng 1 Block A Chung Cư Flora, tại dự án Fuji Residence, PLB, Quận 9, HCM</t>
  </si>
  <si>
    <t>win3260</t>
  </si>
  <si>
    <t>Số 135 Phố Cửu Việt 2, Thị Trấn Trâu Quỳ, Huyện Gia Lâm, HN</t>
  </si>
  <si>
    <t>WIN3261</t>
  </si>
  <si>
    <t>Thôn Đào Xuyên, xã Đa Tốn, Huyện Gia Lâm, HN</t>
  </si>
  <si>
    <t>WIN3264</t>
  </si>
  <si>
    <t>Số 15 ngõ 259 Yên Hòa, phường Yên Hòa, quận Cầu Giấy, HN</t>
  </si>
  <si>
    <t>WIN3265</t>
  </si>
  <si>
    <t>Tầng 1, tòa nhà N01-T4, phường Xuân Tảo, quận Bắc Từ Liêm, thành phố Hà Nội</t>
  </si>
  <si>
    <t>WIN3266</t>
  </si>
  <si>
    <t>Lô 01, tầng 1 Nhà chung cư cao tầng CT2-E tại ô đất CT2, Phường Mễ Trì, Quận Nam Từ Liêm, HN</t>
  </si>
  <si>
    <t>win3274</t>
  </si>
  <si>
    <t>10-10B Nguyễn Hữu Tiến, Phường Tây Thạnh, Quận Tân Phú, HCM</t>
  </si>
  <si>
    <t>WIN3275</t>
  </si>
  <si>
    <t>Số 254 đưởng Cổ Bi, xã Cổ Bi, huyện Gia Lâm, Hà Nội</t>
  </si>
  <si>
    <t>WIN3276</t>
  </si>
  <si>
    <t>Số 250 đường Lạc Long Quân, phường Bưởi, quận Tây Hồ, Hà Nội</t>
  </si>
  <si>
    <t>WIN3277</t>
  </si>
  <si>
    <t>Xóm ngoài, Xã Uy Nỗ, Huyện Đông Anh, Hà Nội</t>
  </si>
  <si>
    <t>WIN3278</t>
  </si>
  <si>
    <t>Số 290-292 đường Nguyễn Trãi, phường Trung Văn, Quận Nam Từ Liêm, Hà Nội</t>
  </si>
  <si>
    <t>WIN3279</t>
  </si>
  <si>
    <t>Số 207 đường Lương Thế Vinh, phường Trung Văn, quận Nam Từ Liêm, Hà Nội</t>
  </si>
  <si>
    <t>WIN3280</t>
  </si>
  <si>
    <t>TDP số 5 Mễ Trì Hạ, phường Mễ Trì, quận Nam Từ Liêm, Hà Nội.</t>
  </si>
  <si>
    <t>win3281</t>
  </si>
  <si>
    <t>TT3 40-41, Xã Ngũ Hiệp, Tứ Hiệp, Thanh Trì, TP. Hà Nội</t>
  </si>
  <si>
    <t>WIN3282</t>
  </si>
  <si>
    <t>130E-130G Đường Gò Dưa, Khu phố 3, Phường Tam Bình, Quận Thủ Đức, HCM</t>
  </si>
  <si>
    <t>WIN3283</t>
  </si>
  <si>
    <t>Khu dân cư mở rộng 1/45 Đường Nguyễn Văn Qúa, Phường Đông Hưng Thuận Quận 12, HCM</t>
  </si>
  <si>
    <t>WIN3285</t>
  </si>
  <si>
    <t>1/23B Ấp 3 xã Đông Thạnh, Huyện Hóc Môn, HCM</t>
  </si>
  <si>
    <t>WIN3286</t>
  </si>
  <si>
    <t>108 đường ĐHT02, Phường Đông Hưng Thuận, Quận 12, HCM</t>
  </si>
  <si>
    <t>WIN3287</t>
  </si>
  <si>
    <t>WIN3290</t>
  </si>
  <si>
    <t>Số 371 Cao Lỗ, xã Uy Nỗ, huyện Đông Anh, HN</t>
  </si>
  <si>
    <t>win3291</t>
  </si>
  <si>
    <t>Số 2-NV1, xã Tân Triều, huyện Thanh Trì, Hà Nội</t>
  </si>
  <si>
    <t>win3292</t>
  </si>
  <si>
    <t>318/1 Phạm Hùng, Phường 5, Quận 8, HCM</t>
  </si>
  <si>
    <t>win3294</t>
  </si>
  <si>
    <t>C3/5 Ấp 3 xã Vĩnh Lộc A, Huyện Bình Chánh, HCM</t>
  </si>
  <si>
    <t>WIN3296</t>
  </si>
  <si>
    <t>25 Bùi Công Trừng, Phường Thạnh Xuân, Quận 12, HCM</t>
  </si>
  <si>
    <t>WIN3301</t>
  </si>
  <si>
    <t>Tổ dân phố số 4, phường Phú Đô, quận Nam Từ Liêm, Hà Nội</t>
  </si>
  <si>
    <t>WIN3303</t>
  </si>
  <si>
    <t>BT1- Lô 8, Khu đô thị Mễ Trì Hạ, đường Mễ Trì Hạ, Phường Mễ Trì, quận Nam Từ Liêm</t>
  </si>
  <si>
    <t>WIN3304</t>
  </si>
  <si>
    <t>Số 217A Quan Hoa, phường Quan Hoa, Quận Cầu Giấy, Hà Nội</t>
  </si>
  <si>
    <t>WIN3305</t>
  </si>
  <si>
    <t>P7-SH-01, tòa nhà P7, dư án Vinhomes Central Park 722, đường Điện Biên Phủ, Phường 22, Quận Bình Thạnh, HCM</t>
  </si>
  <si>
    <t>WIN3307</t>
  </si>
  <si>
    <t>106-108 Tân Sơn Hòa, Phường 2, Quận Tân Bình, TP. Hồ Chí Minh Việt Nam</t>
  </si>
  <si>
    <t>win3311</t>
  </si>
  <si>
    <t>E13, đường Yên Xá, Khu đấu giá quyền sử dụng đất, xã Tân Triều, Thanh Trì, Hà Nội</t>
  </si>
  <si>
    <t>WIN3312</t>
  </si>
  <si>
    <t>Số 100, đường K2, phường Cầu Diễn, quận Nam Từ Liêm, Hà Nội</t>
  </si>
  <si>
    <t>win3316</t>
  </si>
  <si>
    <t>126/4/1 Ấp Tây Lân Tổ 21 Xã Bà Điểm, Huyện Hóc Môn, HCM</t>
  </si>
  <si>
    <t>win3321</t>
  </si>
  <si>
    <t>G-1-02 tại tầng 1, căn số 2 Block G, thuộc BS, Lô13B Khu, dân cư Conic Xã Phong Phú, Huyện Bình, Chánh, HCM</t>
  </si>
  <si>
    <t>WIN3322</t>
  </si>
  <si>
    <t>Tầng 1, tòa 17T4, Tòa nhà Hapulico Complex, Số 01 phố Nguyễn Huy Tưởng, 
phường Thanh Xuân Trung, quận Thanh Xuân, thành phố Hà Nội</t>
  </si>
  <si>
    <t>win3323</t>
  </si>
  <si>
    <t>Số 105-107 Tân Xuân, phường Xuân Đỉnh, quận Bắc Từ Liêm, Hà Nội</t>
  </si>
  <si>
    <t>WIN3324</t>
  </si>
  <si>
    <t>Xóm 3, Thôn Cổ Điển, Xã Hải Bối, huyện Đông Anh, Hà Nội</t>
  </si>
  <si>
    <t>WIN3327</t>
  </si>
  <si>
    <t>79 Liên khu 5-6, KP 5, Phường Bình Hưng Hòa B, Quận Bình Tân, TP. Hồ Chí Minh Việt Nam</t>
  </si>
  <si>
    <t>WIN3330</t>
  </si>
  <si>
    <t>901 Tỉnh lộ 43, KP2, Phường Bình Chiểu, Quận Thủ Đức, HCM</t>
  </si>
  <si>
    <t>WIN3337</t>
  </si>
  <si>
    <t>Số 70-72 đường Tựu Liệt, thị trấn Văn Điển, huyện Thanh Trì, Hà Nội</t>
  </si>
  <si>
    <t>win3339</t>
  </si>
  <si>
    <t>6 Trần Thị Nghỉ, Phường 7, Quận Gò Vấp, HCM</t>
  </si>
  <si>
    <t>WIN3342</t>
  </si>
  <si>
    <t>B2 Dự án Pandora, số 53 Phố Triều Khúc, phường Thanh Xuân Bắc, quận Thanh Xuân, Hà Nội</t>
  </si>
  <si>
    <t>win3346</t>
  </si>
  <si>
    <t>Số 204 đường Thanh Bình, phường Mộ Lao, quận Hà Đông, Hà Nội</t>
  </si>
  <si>
    <t>WIN3347</t>
  </si>
  <si>
    <t>Số 173 TDP số 4, phường Xuân Phương, quận Nam Từ Liêm, Hà Nội</t>
  </si>
  <si>
    <t>WIN3350</t>
  </si>
  <si>
    <t>Số 777 đường Bạch Đằng, Phường Bạch Đằng, Hai Bà Trưng, Hà Nội</t>
  </si>
  <si>
    <t>win3352</t>
  </si>
  <si>
    <t>23N và 24N Nguyễn Thị Tần, Phường 2, Quận 8, HCM</t>
  </si>
  <si>
    <t>win3353</t>
  </si>
  <si>
    <t>1132 Quốc lộ 50, Ấp 3, Xã Bình Hưng, Huyện Bình Chánh, HCM</t>
  </si>
  <si>
    <t>WIN3355</t>
  </si>
  <si>
    <t>WIN3356</t>
  </si>
  <si>
    <t>Số 13 Đường 78 Ấp Đình, Xã Tân Phú Trung, Huyện Củ Chi, HCM</t>
  </si>
  <si>
    <t>WIN3357</t>
  </si>
  <si>
    <t>3357 - WM+ BDG 103/1 Khu Phố 1A</t>
  </si>
  <si>
    <t>WIN3366</t>
  </si>
  <si>
    <t>Lô 01, tầng 1 Nhà chung cư cao tầng CT2-E tại ô đất CT2, phường Mễ Trì, 
quận Nam Từ Liêm, thành phố Hà Nội</t>
  </si>
  <si>
    <t>win3369</t>
  </si>
  <si>
    <t>TDP Viên 5, phường Cổ Nhuế 2, quận Bắc Từ Liêm, HN</t>
  </si>
  <si>
    <t>WIN3370</t>
  </si>
  <si>
    <t>Tầng 1 Chung cư Yên Hòa Sunshine, Số 9 phố Vũ Phạm Hàm, Phường Yên Hòa, quận Cầu Giấy, Hà Nội</t>
  </si>
  <si>
    <t>WIN3371</t>
  </si>
  <si>
    <t>Số 23-25 đường Nguyễn Khả Trạc, phường Mai Dịch, Quận Cầu Giấy, thành phố Hà Nội</t>
  </si>
  <si>
    <t>WIN3379</t>
  </si>
  <si>
    <t>Căn L6-SH.01A, tòa L6 Tại Vinhomes Central Park, 720A Đường Điện Biên Phủ, Phường 22, Quận Bình Thạnh, HCM</t>
  </si>
  <si>
    <t>WIN3386</t>
  </si>
  <si>
    <t>909 Nguyễn Duy Trinh, Phường Phú Hữu, Quận 9, HCM</t>
  </si>
  <si>
    <t>WIN3387</t>
  </si>
  <si>
    <t>651A, 653 Tỉnh lộ 43, Khu phố 4, Phường Tam Bình, Quận Thủ Đức, HCM</t>
  </si>
  <si>
    <t>WIN3388</t>
  </si>
  <si>
    <t>602/52 Điện Biên Phủ, Phường 22, Quận Bình Thạnh, HCM</t>
  </si>
  <si>
    <t>WIN3389</t>
  </si>
  <si>
    <t>135/37/60-62 Nguyễn Hữu Cảnh, Phường 22, Quận Bình Thạnh, HCM</t>
  </si>
  <si>
    <t>WIN3392</t>
  </si>
  <si>
    <t>26/4B Ấp Đông Lân, Xã Bà Điểm, Huyện Hóc Môn, HCM</t>
  </si>
  <si>
    <t>WIN3394</t>
  </si>
  <si>
    <t>0.01, 02, 03 Lô A. Khu nhà ở gia đình LLVT Quân khu 7, số 41 đường TMT2A, Phường Trung Mỹ Tây, Quận 12, HCM</t>
  </si>
  <si>
    <t>WIN3404</t>
  </si>
  <si>
    <t>NV36, Khu đô thị mới Trung Văn, phường Trung Văn, quận Nam Từ Liêm, Hà Nội.</t>
  </si>
  <si>
    <t>win3411</t>
  </si>
  <si>
    <t>2D -2E Lương Thế Vinh, Phường Tân Thới Hòa, Quận Tân Phú, HCM</t>
  </si>
  <si>
    <t>WIN3413</t>
  </si>
  <si>
    <t>18 Đường số 2, Khu nhà Hiệp Bình Chánh, KP 5, Hiệp Bình Chánh, Quận Thủ Đức, HCM</t>
  </si>
  <si>
    <t>win3414</t>
  </si>
  <si>
    <t>F12/2G Ấp 6, xã Vĩnh Lộc A, Huyện Bình Chánh, HCM</t>
  </si>
  <si>
    <t>WIN3419</t>
  </si>
  <si>
    <t>744 Tỉnh lộ 43, KP3, Phường Bình Chiểu, Quận Thủ Đức, HCM</t>
  </si>
  <si>
    <t>WIN3420</t>
  </si>
  <si>
    <t>45 Đường TL 27, KP3B, Phường Thạnh Lộc, Quận 12, HCM</t>
  </si>
  <si>
    <t>win3422</t>
  </si>
  <si>
    <t>419 Ba Đình, Phường 9, Quận 8, HCM</t>
  </si>
  <si>
    <t>win3426</t>
  </si>
  <si>
    <t>3/123 Ấp Nhị Tân 1, xã Tân Thới Nhì, Huyện Hóc Môn, HCM</t>
  </si>
  <si>
    <t>win3430</t>
  </si>
  <si>
    <t>C12/13B Liên Ấp 123, Ấp 3, Xã Vĩnh Lộc B, Huyện Bình Chánh, HCM</t>
  </si>
  <si>
    <t>WIN3433</t>
  </si>
  <si>
    <t>Số 68 Hoàng Như Tiếp, phường Bồ Đề, quận Long Biên, Hà Nội</t>
  </si>
  <si>
    <t>WIN3434</t>
  </si>
  <si>
    <t>Số 91 Đốc Ngữ, phường Liễu Giai, quận Ba Đình, Hà Nội</t>
  </si>
  <si>
    <t>win3441</t>
  </si>
  <si>
    <t>E8/2H Ấp 5, xã Vĩnh Lộc A, Huyện Bình Chánh, HCM</t>
  </si>
  <si>
    <t>win3443</t>
  </si>
  <si>
    <t>1191-1189 Phạm Văn Bạch, Phường 12, Quận Gò Vấp, HCM</t>
  </si>
  <si>
    <t>win3445</t>
  </si>
  <si>
    <t>41 Đường 59, Phường 14, Quận Gò Vấp, (Thửa đất số 737, tờ bản đồ số 14 tại, phường 14, Quân Gò Vấp. HCM</t>
  </si>
  <si>
    <t>WIN3446</t>
  </si>
  <si>
    <t>Số A12-BT1, đường Lưu Hữu Phước, KĐT Mỹ Đình 2, phường Mỹ Đình 2, quận Nam Từ Liêm, Hà Nội</t>
  </si>
  <si>
    <t>win3448</t>
  </si>
  <si>
    <t>39A1 Bình Chiểu, KP3, Phường Bình Chiểu, Quận Thủ Đức, HCM</t>
  </si>
  <si>
    <t>win3449</t>
  </si>
  <si>
    <t>Lô G9, tầng 1,(trệt) thuộc khối CC Tháp AB, Khu dân cư cao, tầng Thành Thái, 7/28  Đường Thành Thái Phường 14, Quận 10, HCM</t>
  </si>
  <si>
    <t>WIN3454</t>
  </si>
  <si>
    <t>Tổ Dân phố Tháp, phường Đại Mỗ, Nam Từ Liêm, Hà Nội</t>
  </si>
  <si>
    <t>win3455</t>
  </si>
  <si>
    <t>Tầng 1 Tòa nhà 18T1- Lô HH6 – Khu đô thị Nam An Khánh- 
xã An Khánh-huyện Hoài Đức, HN</t>
  </si>
  <si>
    <t>win3456</t>
  </si>
  <si>
    <t>77 A Dương Đình Hội, Phước Long B, Quận 9, HCM</t>
  </si>
  <si>
    <t>WIN3465</t>
  </si>
  <si>
    <t>Tầng 1, Công trình nhà ở cao tầng tại số 671 Hoàng Hoa Thám, phường Vĩnh Phúc, quận Ba Đình, Hà Nội</t>
  </si>
  <si>
    <t>WIN3466</t>
  </si>
  <si>
    <t>Tầng 1, Tổ hợp nhà ở văn phòng làm việc và dịch vụ, xã Tả Thanh Oai, huyện Thanh Trì, HN</t>
  </si>
  <si>
    <t>WIN3469</t>
  </si>
  <si>
    <t>109 đường 39 ấp Trung 2, Phường Bình Trưng Tây, Quận 2, HCM</t>
  </si>
  <si>
    <t>WIN3473</t>
  </si>
  <si>
    <t>60 Đường số 9, KP 1, Phường Linh Tây, Quận Thủ Đức, HCM</t>
  </si>
  <si>
    <t>win3476</t>
  </si>
  <si>
    <t>Tầng 01, chung cư CT2, Dự án Khu nhà ở xã hội Phú Lãm, Phường Phú Lãm, Quận Hà Đông, HN</t>
  </si>
  <si>
    <t>WIN3477</t>
  </si>
  <si>
    <t>Số 228 đường Vĩnh Hưng, phường Vĩnh Hưng, quận Hoàng Mai, Hà Nội</t>
  </si>
  <si>
    <t>win3478</t>
  </si>
  <si>
    <t>Số 80 đường Kẻ Vẽ, phường Đông Ngạc, quận Bắc Từ Liêm, Hà Nội</t>
  </si>
  <si>
    <t>win3484</t>
  </si>
  <si>
    <t>101/2 Ấp 4, Xã Xuân Thới Thượng, Huyện Hóc Môn, HCM</t>
  </si>
  <si>
    <t>win3496</t>
  </si>
  <si>
    <t>Tầng 1, Tòa N02-T1 Khu Đoàn Ngoại Giao, phường Xuân Tảo, Quận Bắc Từ Liêm, HN</t>
  </si>
  <si>
    <t>WIN3497</t>
  </si>
  <si>
    <t>Tằng 1, Tòa nhà Lilama Hà Nội, 52 Lĩnh Nam, Mai Động, Hoàng Mai, Hà Nội</t>
  </si>
  <si>
    <t>WIN3499</t>
  </si>
  <si>
    <t>Thôn Hà Phong, xã Liên Hà, huyện Đông Anh, Hà Nội</t>
  </si>
  <si>
    <t>WIN3500</t>
  </si>
  <si>
    <t>Tầng 1, Chung cư cao tầng , Khu nhà cán bộ Học viện Quốc Phòng, ô đất O17-HH2,  Phường Xuân La, Quận Tây Hồ, HN</t>
  </si>
  <si>
    <t>win3502</t>
  </si>
  <si>
    <t>47-49-51 Trần Văn Ơn, Phường Tân Sơn Nhì, Quận Tân Phú, HCM</t>
  </si>
  <si>
    <t>win3505</t>
  </si>
  <si>
    <t>152 Lê Lợi, Phường 4, Quận Gò Vấp, HCM</t>
  </si>
  <si>
    <t>win3508</t>
  </si>
  <si>
    <t>15 Đường CN6, Phường Sơn Kỳ, Quận Tân Phú, HCM</t>
  </si>
  <si>
    <t>WIN3512</t>
  </si>
  <si>
    <t>Đội 5, thôn Yên Kiện, xã Ngọc Hồi, Thanh trì, HN</t>
  </si>
  <si>
    <t>WIN3516</t>
  </si>
  <si>
    <t>37/2B-37/2D Ấp Mỹ Hòa, Xã Trung Chánh, Huyện Hóc Môn, HCM</t>
  </si>
  <si>
    <t>WIN3528</t>
  </si>
  <si>
    <t>Số 69 Bắc Cầu, phường Ngọc Thụy, quận Long Biên, Hà Nội</t>
  </si>
  <si>
    <t>WIN3529</t>
  </si>
  <si>
    <t>Tầng 1, Ô OCT2 tại Khu Chức Năng Đô thị, Phường Xuân Phương, quận Nam Từ Liêm, Hà Nội</t>
  </si>
  <si>
    <t>WIN3530</t>
  </si>
  <si>
    <t>Tầng 1, Khu trung tâm thương mại – Tòa nhà Five Star Garden, số 2 Kim Giang , phường Kim Giang, quận Thanh Xuân, Hà Nội</t>
  </si>
  <si>
    <t>WIN3531</t>
  </si>
  <si>
    <t>Tầng 1, Khu nhà ở kết hợp thương mại và dịch vụ, số 6 Lê Văn Thiêm, phường Thanh Xuân Trung, quận Thanh Xuân, Hà Nội</t>
  </si>
  <si>
    <t>WIN3533</t>
  </si>
  <si>
    <t>C01.02 tầng 1 khối đế số 156A Nguyễn Hữu Thọ, xã Phước Kiển, Huyện Nhà Bè, HCM</t>
  </si>
  <si>
    <t>WIN3534</t>
  </si>
  <si>
    <t>HCM 860/80/22 Xô Viết Nghệ Tĩnh, Phường 25, Quận Bình Thạnh, HCM</t>
  </si>
  <si>
    <t>WIN3537</t>
  </si>
  <si>
    <t>A3.SH.10, tầng 1, tòa A3 (HH6-3), Vinhomes Golden River, Số 2 Tôn Đức Thắng, Phường Bến Nghé, Quận 1, HCM</t>
  </si>
  <si>
    <t>win3540</t>
  </si>
  <si>
    <t>Tầng 1,tòa nhà 2A, số 136 Hồ Tùng Mậu, phường Phú Diễn, quận Bắc Từ Liêm, Hà Nội</t>
  </si>
  <si>
    <t>WIN3541</t>
  </si>
  <si>
    <t>Tầng 2, SH13 và SH14 – Tháp B- tòa nhà AZ SKY –
 Lô A1/CN1 KĐT mới Định Công, phường Định Công, quận Hoàng Mai, HN</t>
  </si>
  <si>
    <t>win3552</t>
  </si>
  <si>
    <t>TT7-7 Khu đô thị mới Văn Phú, phường Phú La, quận Hà Đông, HN</t>
  </si>
  <si>
    <t>WIN3553</t>
  </si>
  <si>
    <t>Số 42 Vũ Xuân Thiều, phường Sài Đồng, quận Long Biên, HN</t>
  </si>
  <si>
    <t>WIN3554</t>
  </si>
  <si>
    <t>Đội 3, thôn Lạc Thị, xã Ngọc Hồi, huyện Thanh trì, HN</t>
  </si>
  <si>
    <t>WIN3555</t>
  </si>
  <si>
    <t>Lô 4, TT19-20 Khu nhà CBNV VP TW Đảng, phường Xuân Phương, quận Nam Từ Liêm, thành phố Hà Nội</t>
  </si>
  <si>
    <t>win3559</t>
  </si>
  <si>
    <t>64-66 Huỳnh Thiên Lộc, Phường Hòa Thạnh, Quận Tân Phú, HCM</t>
  </si>
  <si>
    <t>win3562</t>
  </si>
  <si>
    <t>25 Lô A Trường Sơn, Phường 15, Quận 10, HCM</t>
  </si>
  <si>
    <t>WIN3563</t>
  </si>
  <si>
    <t>137-137/1 Trần Hữu Trang, Phường 10, Quận Phú Nhuận, HCM</t>
  </si>
  <si>
    <t>WIN3566</t>
  </si>
  <si>
    <t>143C Lê Văn Khương, Ấp 5, xã Đông Thạnh, Huyện Hóc Môn, HCM</t>
  </si>
  <si>
    <t>WIN3569</t>
  </si>
  <si>
    <t>359 Lĩnh Nam, phường Vĩnh Hưng, quận Hoàng Mai, tp. Hà Nội</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</si>
  <si>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</si>
  <si>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</si>
  <si>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</si>
  <si>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</si>
  <si>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WIN3573</t>
  </si>
  <si>
    <t>Số 184 Phố Bồ Đề, tổ 12, phường Bồ Đề, quận Long Biên, HN</t>
  </si>
  <si>
    <t>WIN3583</t>
  </si>
  <si>
    <t>ô 2, Khu Hoàng Liệt, ngõ 2 Hoàng Liệt, phường Hoàng Liệt, quận Hoàng Mai, Hà Nội</t>
  </si>
  <si>
    <t>WIN3594</t>
  </si>
  <si>
    <t>206 Đình Phong Phú, KP3, Phường Tăng Nhơn Phú B, Quận 9, HCM</t>
  </si>
  <si>
    <t>WIN3595</t>
  </si>
  <si>
    <t>165 - 167  An Dương Vương, KP4, Phường An Lạc, Quận Bình Tân, HCM</t>
  </si>
  <si>
    <t>win3599</t>
  </si>
  <si>
    <t>Số 6 Phố Viên, phường Cổ Nhuế 2, quận Bắc Từ Liêm, Hà Nội</t>
  </si>
  <si>
    <t>win3601</t>
  </si>
  <si>
    <t>Tầng 1, tòa nhà Sông Đà-Hà Đông, số 110 Trần Phú,Phường Mộ Lao, quận Hà Đông, HN</t>
  </si>
  <si>
    <t>WIN3605</t>
  </si>
  <si>
    <t>68 Hồ Văn Long, KP1, Phường Bình Hưng Hòa B, Quận Bình Tân, HCM</t>
  </si>
  <si>
    <t>WIN3608</t>
  </si>
  <si>
    <t>Tầng 1, tháp B, HongKong Tower, 243A Đê La Thành, phường Láng Thượng, quận Đống Đa, HN</t>
  </si>
  <si>
    <t>win3609</t>
  </si>
  <si>
    <t>Số 156 , tổ 7, phường Phú Lãm, quận Hà Đông, HN</t>
  </si>
  <si>
    <t>WIN3617</t>
  </si>
  <si>
    <t>Phố Vân Trì, xã Vân Nội, huyện Đông Anh, HN</t>
  </si>
  <si>
    <t>WIN3618</t>
  </si>
  <si>
    <t>Tầng 1, tòa CT1, khu nhà ở E4, khu đô thị mới Yên Hòa, phường Yên Hòa, quận Cầu Giấy, HN</t>
  </si>
  <si>
    <t>win3619</t>
  </si>
  <si>
    <t>23 I Khuông Việt, Phường Phú Trung, Quận Tân Phú, HCM</t>
  </si>
  <si>
    <t>win3620</t>
  </si>
  <si>
    <t>404 A-B-C Nguyễn Oanh, Phường 6, (Kế 13 A Đường 30), Quận Gò Vấp, HCM</t>
  </si>
  <si>
    <t>win3621</t>
  </si>
  <si>
    <t>418 Nguyễn Văn Công, Phường 3, Quận Gò Vấp, HCM</t>
  </si>
  <si>
    <t>WIN3622</t>
  </si>
  <si>
    <t>Số 299, TDP Chợ, phường Đại Mỗ, quận Nam Từ Liêm , Hà Nội</t>
  </si>
  <si>
    <t>win3623</t>
  </si>
  <si>
    <t>Số nhà 01, phố Phúc Thịnh,tổ dân phố 16 , phường Kiến Hưng, quận Hà Đông , HN</t>
  </si>
  <si>
    <t>WIN3625</t>
  </si>
  <si>
    <t>Tầng 1, Tòa nhà CT3, Khu đô thị mới Trung Văn, phường Trung Văn, quận Nam Từ Liêm, Hà Nội</t>
  </si>
  <si>
    <t>WIN3630</t>
  </si>
  <si>
    <t>Số 17/4 Nguyễn Thị Kiểu - KP 3, Phường Tân Thới Hiệp, Quận 12, HCM</t>
  </si>
  <si>
    <t>WIN3634</t>
  </si>
  <si>
    <t>53-55 Bùi Tư Toàn, Khu Phố 5, Phường An Lạc, Quận Bình Tân, HCM</t>
  </si>
  <si>
    <t>win3635</t>
  </si>
  <si>
    <t>104 Thống Nhất, Phường 10, Quận Gò Vấp, HCM</t>
  </si>
  <si>
    <t>win3639</t>
  </si>
  <si>
    <t>Tầng 1, Toà TV-Tower , Xã Đức Thượng, huyện Hoài Đức, HN</t>
  </si>
  <si>
    <t>WIN3641</t>
  </si>
  <si>
    <t>Số 25 phố Lãng Yên, phường Thanh Lương, quận Hai Bà Trưng, HN</t>
  </si>
  <si>
    <t>WIN3644</t>
  </si>
  <si>
    <t>58 Nguyễn Phúc Chu, Phường 15, Quận Tân Bình, HCM</t>
  </si>
  <si>
    <t>WIN3645</t>
  </si>
  <si>
    <t>1/54 Thanh Đa, Phường 27, Quận Bình Thạnh, HCM</t>
  </si>
  <si>
    <t>WIN3646</t>
  </si>
  <si>
    <t>1266 Kha Vạn Cân, Khu Phố 2, Phường Linh Trung, Quận Thủ Đức, HCM</t>
  </si>
  <si>
    <t>WIN3647</t>
  </si>
  <si>
    <t>28 Đường 14, Khu Phố 15, Phường BBH A, Quận Bình Tân, HCM</t>
  </si>
  <si>
    <t>win3649</t>
  </si>
  <si>
    <t>36 Đức Thắng, phường Đức Thắng, quận Bắc Từ Liêm, Hà Nội</t>
  </si>
  <si>
    <t>WIN3651</t>
  </si>
  <si>
    <t>Số 1 tổ 7, Phường Phúc Lợi, quận Long Biên, Hà Nội</t>
  </si>
  <si>
    <t>WIN3652</t>
  </si>
  <si>
    <t>DV01 , Nhà CT1, khu nhà Thạch Bàn, phường Thạch Bàn, quận Long Biên, HN</t>
  </si>
  <si>
    <t>WIN3653</t>
  </si>
  <si>
    <t>Tầng 1, CT1, Mỹ Đình Plaza 2, phường Mỹ Đình 2, quận Nam Từ Liêm, Hà Nội</t>
  </si>
  <si>
    <t>WIN3659</t>
  </si>
  <si>
    <t>Xóm 8, Ninh Hiệp, Huyện Gia Lâm, TP Hà Nội</t>
  </si>
  <si>
    <t>WIN3663</t>
  </si>
  <si>
    <t>56-58 Đường Số 23, Phường 10, Quận 6, HCM</t>
  </si>
  <si>
    <t>Quận 6</t>
  </si>
  <si>
    <t>win3666</t>
  </si>
  <si>
    <t>14/6 Hoàng Dư Khương, Phường 12, Quận 10, HCM</t>
  </si>
  <si>
    <t>win3667</t>
  </si>
  <si>
    <t>117 Dương Quảng Hàm, Phường 5, Quận Gò Vấp, HCM</t>
  </si>
  <si>
    <t>WIN3669</t>
  </si>
  <si>
    <t>3669 - WM+ BDG Ô 23-DC01 KDC Viet Sing</t>
  </si>
  <si>
    <t>WIN3670</t>
  </si>
  <si>
    <t>VM+HCM 85A Quốc Lộ 13 Cũ, Khu Phố 3, Phường Hiệp Bình Phước, Quận Thủ Đức, HCM</t>
  </si>
  <si>
    <t>WIN3673</t>
  </si>
  <si>
    <t>336/55 Nguyễn Văn Luông, Phường 12, Quận 6, HCM</t>
  </si>
  <si>
    <t>WIN3675</t>
  </si>
  <si>
    <t>586 Nguyễn Duy Trinh, Khu Phố 1, Phường Bình Trưng Đông, Quận 2, TP. Hồ Chí Minh Việt Nam</t>
  </si>
  <si>
    <t>WIN3677</t>
  </si>
  <si>
    <t>135 B Đường Số 20, Phường 5, Quận Gò Vấp, HCM</t>
  </si>
  <si>
    <t>WIN3678</t>
  </si>
  <si>
    <t>60 Lê Văn Chí, Khu Phố 3, Phường Linh Trung, Quận Thủ Đức, HCM</t>
  </si>
  <si>
    <t>win3679</t>
  </si>
  <si>
    <t>"Kiot 60-62, Tầng 1, Toà B1.4-HH01C, KĐT Thanh Hà-Cienco 5, xã Cự Khê, 
huyện Thanh Oai, Hà Nội"</t>
  </si>
  <si>
    <t>WIN3682</t>
  </si>
  <si>
    <t>Số TT4&amp;TT5- Khu nhà ở XH và TM, BTL Tăng thiết giáp, Phường Mỹ Đình 1, Quận Nam Từ Liêm, HN</t>
  </si>
  <si>
    <t>WIN3683</t>
  </si>
  <si>
    <t>Số 30 Việt Hưng, Phường Việt Hưng, Quận Long Biên, HN</t>
  </si>
  <si>
    <t>win3690</t>
  </si>
  <si>
    <t>Thôn Vân Lũng, xã An Khánh, huyện Hoài Đức, HN</t>
  </si>
  <si>
    <t>WIN3691</t>
  </si>
  <si>
    <t>Lô BT3- ô số 24, KDT mới Pháp vân – Tứ Hiệp, phường Hoàng Liệt, quận Hoàng Mai, HN</t>
  </si>
  <si>
    <t>WIN3692</t>
  </si>
  <si>
    <t>Tầng 1- Toà chung cư và dịch vụ Star Tower, 283 Khương Trung, phường Khương Trung, Quận Thanh Xuân, HN</t>
  </si>
  <si>
    <t>win3700</t>
  </si>
  <si>
    <t>Số 492 Xuân Đỉnh, TDP 4 Cáo ĐỈnh phường Xuân Đỉnh, Quận Bắc Từ Liêm, Hà Nội</t>
  </si>
  <si>
    <t>WIN3705</t>
  </si>
  <si>
    <t>A01-11, Tầng Trệt chung cư Dream Home Residence, Phường 14, Quận Gò Vấp, HCM</t>
  </si>
  <si>
    <t>WIN3707</t>
  </si>
  <si>
    <t>Số 269 Nguyễn Khang, Tổ 17, P. Yên Hòa, Q. Cầu Giấy, Hà Nội</t>
  </si>
  <si>
    <t>WIN3713</t>
  </si>
  <si>
    <t>47 Vũ Trọng Phụng, phường Thanh Xuân Trung, quận Thanh Xuân, Hà Nội</t>
  </si>
  <si>
    <t>win3714</t>
  </si>
  <si>
    <t>Đường Long Cảnh - Vinhomes Thăng Long, Khu đô thị mới Nam An Khánh, 
Xã An Khánh, Huyện Hoài Đức, HN</t>
  </si>
  <si>
    <t>win3716</t>
  </si>
  <si>
    <t>Tầng 1 tòa nhà CT2-105, khu đô thị mới Văn Khê, phường La Khê, quận Hà Đông, HN</t>
  </si>
  <si>
    <t>win3722</t>
  </si>
  <si>
    <t>số 107 Lai Xá, Khu TĐC Lai Xá – Xã Kim Chung , Huyện Hoài Đức , HN</t>
  </si>
  <si>
    <t>WIN3723</t>
  </si>
  <si>
    <t>Tầng 1, Nhà HH Cao tầng Đồng Phát Hoàng Mai, phường Vĩnh Hưng, quận Hoàng Mai, HN</t>
  </si>
  <si>
    <t>WIN3725</t>
  </si>
  <si>
    <t>411 Nguyễn Văn Tăng, Phường Long Thạnh Mỹ, Quận 9, HCM</t>
  </si>
  <si>
    <t>WIN3726</t>
  </si>
  <si>
    <t>8/2B Trần Văn Mười, Ấp 3, Xã Xuân Thới Thượng, Huyện Hóc Môn, HCM</t>
  </si>
  <si>
    <t>WIN3727</t>
  </si>
  <si>
    <t>Số 63, TDP 1 , Ngọc Trục, phường Đại Mỗ, quận Nam Từ Liêm, Hà Nội</t>
  </si>
  <si>
    <t>win3728</t>
  </si>
  <si>
    <t>NO – 26; LK15 Hà Trì, phường Hà Cầu, quận Hà Đông, HN</t>
  </si>
  <si>
    <t>win3729</t>
  </si>
  <si>
    <t>Xóm Ngã tư, xã Sơn Đồng, huyện Hoài Đức, HN</t>
  </si>
  <si>
    <t>WIN3730</t>
  </si>
  <si>
    <t>Lô N2C khu tái định cư X2A, phường Yên Sở, quận Hoàng Mai, HN</t>
  </si>
  <si>
    <t>WIN3736</t>
  </si>
  <si>
    <t>68 Huỳnh Văn Nghệ, Phường 15, Quận Tân Bình, HCM</t>
  </si>
  <si>
    <t>WIN3738</t>
  </si>
  <si>
    <t>97 Lò Lu, Khu Phố Phước Hiệp, Phường Trường Thạnh, Quận 9, HCM</t>
  </si>
  <si>
    <t>win3740</t>
  </si>
  <si>
    <t>355A Đường Đỗ Xuân Hợp, KP5, Phường Phước Long B, Quận 9, HCM</t>
  </si>
  <si>
    <t>WIN3742</t>
  </si>
  <si>
    <t>94/54-94/56 Hòa Bình, Phường 5, Quận 11, HCM</t>
  </si>
  <si>
    <t>win3752</t>
  </si>
  <si>
    <t>C36-TT9, Khu ĐT Văn Quán- Yên Phúc, phường Văn Quán, quận Hà Đông, HN</t>
  </si>
  <si>
    <t>WIN3754</t>
  </si>
  <si>
    <t>Đội 7, Thôn Bầu, xã Kim Chung, huyện Đông Anh, Hà Nội</t>
  </si>
  <si>
    <t>WIN3755</t>
  </si>
  <si>
    <t>Tầng 1, TTTM dịch vụ tổng hợp, Xã Tứ Hiệp, huyện Thanh Trì, HN</t>
  </si>
  <si>
    <t>WIN3757</t>
  </si>
  <si>
    <t>39A-41 Đường Đội Cung, Phường 11, Quận 11, HCM</t>
  </si>
  <si>
    <t>WIN3758</t>
  </si>
  <si>
    <t>82 Lý Phục Man, Phường Bình Thuận, Quận 7, HCM</t>
  </si>
  <si>
    <t>win3759</t>
  </si>
  <si>
    <t>268 Bùi Minh Trực, Phường 6, Quận 8, HCM</t>
  </si>
  <si>
    <t>win3760</t>
  </si>
  <si>
    <t>176 Đường 44 Trương Đình Hội, Phường 16, Quận 8, HCM</t>
  </si>
  <si>
    <t>WIN3761</t>
  </si>
  <si>
    <t>Số 75 Thôn Yên Xá, xã Tân Triều, huyện Thanh Trì, Hà Nội</t>
  </si>
  <si>
    <t>WIN3766</t>
  </si>
  <si>
    <t>Tầng 1, Tòa CT03B, KĐT Nam Thăng Long, phường Phú Thượng, quận Tây Hồ, Hà Nội</t>
  </si>
  <si>
    <t>WIN3768</t>
  </si>
  <si>
    <t>298 Phan Văn Trị, Phường 11, Quận Bình Thạnh, HCM</t>
  </si>
  <si>
    <t>WIN3769</t>
  </si>
  <si>
    <t>66B Nguyễn Sỹ Sách, Phường 15, Quận Tân Bình, HCM</t>
  </si>
  <si>
    <t>WIN3774</t>
  </si>
  <si>
    <t>965/44 Quang Trung, Phường 14, Quận Gò Vấp, HCM</t>
  </si>
  <si>
    <t>WIN3775</t>
  </si>
  <si>
    <t>55-57 Trần Văn Kiểu, Phường 10, Quận 6, HCM</t>
  </si>
  <si>
    <t>WIN3776</t>
  </si>
  <si>
    <t>11 Dốc Vân, Thôn Du Ngoại, xã Mai Lâm, huyện Đông Anh, Hà Nội</t>
  </si>
  <si>
    <t>win3777</t>
  </si>
  <si>
    <t>Lô U03-L01, Khu đô thị mới Dương Nội, Phường Yên Nghĩa, quận Hà Đông, HN</t>
  </si>
  <si>
    <t>WIN3778</t>
  </si>
  <si>
    <t>Số nhà 23, ngõ 14, phố Mễ Trì Hạ , Tổ dân phố 2, phường Mễ Trì, quận Nam Từ Liêm, Hà Nội</t>
  </si>
  <si>
    <t>win3783</t>
  </si>
  <si>
    <t>15 Hồ Bá Kiện, Phường 15, Quận 10, HCM</t>
  </si>
  <si>
    <t>win3785</t>
  </si>
  <si>
    <t>54 đường 339, Phường Phước Long B, Quận 9, HCM</t>
  </si>
  <si>
    <t>WIN3802</t>
  </si>
  <si>
    <t>36/27 Kinh Dương Vương, Phường 13, Quận 6, HCM</t>
  </si>
  <si>
    <t>WIN3807</t>
  </si>
  <si>
    <t>3807 - WM+ DNI 249 Hà Huy Giáp</t>
  </si>
  <si>
    <t>WIN3811</t>
  </si>
  <si>
    <t>146 Nguyễn Văn Trỗi + 223 - 223B Hoàng Văn Thụ, Phường 8, Quận Phú Nhuận, HCM</t>
  </si>
  <si>
    <t>WIN3812</t>
  </si>
  <si>
    <t>3812 - WM+ BDG 15B Nguyễn Văn Tiết</t>
  </si>
  <si>
    <t>win3814</t>
  </si>
  <si>
    <t>63/13 Gò Dầu, Phường Tân Quý, Quận Tân Phú, HCM</t>
  </si>
  <si>
    <t>win3815</t>
  </si>
  <si>
    <t>68-70 Đường CN1, Phường Sơn Kỳ, Quận Tân Phú, HCM</t>
  </si>
  <si>
    <t>WIN3816</t>
  </si>
  <si>
    <t>38C/7-9 Đường Cây Keo, Khu Phố 1, Phường Tam Phú, Quận Thủ Đức, HCM</t>
  </si>
  <si>
    <t>WIN3817</t>
  </si>
  <si>
    <t>988 Nguyễn Trãi, Phường 14, Quận 5, HCM</t>
  </si>
  <si>
    <t>WIN3828</t>
  </si>
  <si>
    <t>319 Chiến Lược, KP 1, Phường Bình Trị Đông A, Quận Bình Tân, HCM</t>
  </si>
  <si>
    <t>win3831</t>
  </si>
  <si>
    <t>37 Đường 385, Phường Tăng Nhơn Phú A, Quận 9, HCM</t>
  </si>
  <si>
    <t>WIN3834</t>
  </si>
  <si>
    <t>34/31 &amp; 34/33 Trần Thái Tông, Phường 15, Quận Tân Bình, HCM</t>
  </si>
  <si>
    <t>WIN3837</t>
  </si>
  <si>
    <t>Thôn 7, Xã Ninh Hiệp, Huyện Gia Lâm, HN</t>
  </si>
  <si>
    <t>WIN3840</t>
  </si>
  <si>
    <t>Tầng 1, Khối CT1, khu văn phòng và nhà ở, số 536A Minh Khai, Phường Vĩnh Tuy, Quận Hai Bà Trưng, HN</t>
  </si>
  <si>
    <t>WIN3841</t>
  </si>
  <si>
    <t>32 ngõ Láng Trung, phường Láng Hạ, quận Đống Đa, Hà Nội</t>
  </si>
  <si>
    <t>WIN3843</t>
  </si>
  <si>
    <t>911 A-B Nguyễn Ảnh Thủ, Phường Tân Chánh Hiệp, Quận 12, HCM</t>
  </si>
  <si>
    <t>WIN3848</t>
  </si>
  <si>
    <t>247/34 Hà Huy Giáp, khu phố 3A, Phường Thạnh Lộc, Quận 12, HCM</t>
  </si>
  <si>
    <t>WIN3851</t>
  </si>
  <si>
    <t>Tầng 1, Tòa The Legend , 109 Nguyễn Tuân, phường Nhân Chính, quận Thanh Xuân, Thành phố Hà Nội</t>
  </si>
  <si>
    <t>WIN3857</t>
  </si>
  <si>
    <t>Số 70 Đại Linh, TDP 18, phường Trung Văn, quận Nam Từ Liêm , Thành phố Hà Nội</t>
  </si>
  <si>
    <t>win3861</t>
  </si>
  <si>
    <t>72 Nguyễn Văn Tăng, KP Chân Phúc Cẩm, Phường Long Thạnh Mỹ, Quận 9, HCM</t>
  </si>
  <si>
    <t>WIN3862</t>
  </si>
  <si>
    <t>Tầng 1, tòa 18T2, CT15 Khu Đô Thị Mới Việt Hưng, Phường Giang Biên, Quận Long Biên, Hà Nội</t>
  </si>
  <si>
    <t>WIN3863</t>
  </si>
  <si>
    <t>Shophouse CH02-20, Số 2 Gamuda Gardens 2-2, Phường Trần Phú, Quận Hoàng Mai, Hà Nội</t>
  </si>
  <si>
    <t>WIN3868</t>
  </si>
  <si>
    <t>38 Đường TTN02, Khu Phố 7, Phường Tân Thới Nhất, Quận 12, HCM</t>
  </si>
  <si>
    <t>WIN3870</t>
  </si>
  <si>
    <t>001 Khối A1 &amp; 003 Khối A2 Chung Cư Opal RiverSide, KP 4, Phường Hiệp Bình Chánh, Quận Thủ Đức, HCM</t>
  </si>
  <si>
    <t>WIN3873</t>
  </si>
  <si>
    <t>121 Nguyễn Văn Đậu, Phường 5, Quận Bình Thạnh, HCM</t>
  </si>
  <si>
    <t>WIN3876</t>
  </si>
  <si>
    <t>Thôn Đoài, xã Kim Nỗ, huyện Đông Anh, Hà Nội</t>
  </si>
  <si>
    <t>WIN3877</t>
  </si>
  <si>
    <t>Số 74, đường Vĩnh Hưng, Tổ 25 phường Vĩnh Hưng, quận Hoàng Mai, Hà Nội.</t>
  </si>
  <si>
    <t>WIN3880</t>
  </si>
  <si>
    <t>1E Thanh Đa, Phường 27, Quận Bình Thạnh, HCM</t>
  </si>
  <si>
    <t>WIN3881</t>
  </si>
  <si>
    <t>Tầng 1, L1-05, L1-06,Tòa Nhà FLC Complex, số 36 đường Phạm Hùng, phường Mỹ Đình, quận Nam Từ Liêm, HN</t>
  </si>
  <si>
    <t>win3882</t>
  </si>
  <si>
    <t>A10-NV4 ô số 26-27 KĐTM hai bên đường Lê Trọng Tấn , 
xã An Khánh, huyện Hoài Đức, HN</t>
  </si>
  <si>
    <t>WIN3883</t>
  </si>
  <si>
    <t>Số 24, ngõ 476 đường Ngọc Thụy, phường Ngọc Thụy, quận Long Biên , Hà Nội.</t>
  </si>
  <si>
    <t>win3890</t>
  </si>
  <si>
    <t>Số 57 đường La Nội,+L681:L700 phường Dương Nội, quận Hà Đông, Hà Nội.</t>
  </si>
  <si>
    <t>WIN3891</t>
  </si>
  <si>
    <t>79 Đường Bát Khối , Phường Long Biên , Quận Long Biên , HN</t>
  </si>
  <si>
    <t>WIN3894</t>
  </si>
  <si>
    <t>876 Huỳnh Tấn Phát, Phường Tân Phú, Quận 7, HCM</t>
  </si>
  <si>
    <t>WIN3900</t>
  </si>
  <si>
    <t>44F Đường Số 8, KP 3, Phường Trường Thọ, Quận Thủ Đức, TP. Hồ Chí Minh Việt Nam</t>
  </si>
  <si>
    <t>WIN3901</t>
  </si>
  <si>
    <t>Số 01+01A GA, Dự án Nhà phố Rice City Sông Hồng, 139 Gia Quất, phường Thượng Thanh, Long Biên, Hà Nội</t>
  </si>
  <si>
    <t>WIN3904</t>
  </si>
  <si>
    <t>128 Hồng Hà, Phường 9, Quận Phú Nhuận, (Chung Cư Orchard Garden), HCM</t>
  </si>
  <si>
    <t>WIN3906</t>
  </si>
  <si>
    <t>75/4B Khu Phố 6, Phường Tân Thời Nhất, Quận 12, HCM</t>
  </si>
  <si>
    <t>WIN3907</t>
  </si>
  <si>
    <t>2386-2388 Huỳnh Tấn Phát, Ấp 3, Xã Phú Xuân, Huyện Nhà Bè, HCM</t>
  </si>
  <si>
    <t>WIN3910</t>
  </si>
  <si>
    <t>Số 58, Đường Liên Xã, Thôn Nhuế, Kim Chung, Đông Anh, Hà Nội</t>
  </si>
  <si>
    <t>WIN3911</t>
  </si>
  <si>
    <t>151-155 Bến Vân Đồn, Phường 6, Quận 4, ( Dự Án Rivergate Residence ), HCM</t>
  </si>
  <si>
    <t>WIN3916</t>
  </si>
  <si>
    <t>Tầng 1, khu Vinaconex 1, 289A Khuất Duy Tiến, phường Trung Hòa, quận Cầu Giấy, Hà Nội</t>
  </si>
  <si>
    <t>WIN3919</t>
  </si>
  <si>
    <t>3919 - WM+ BDG Ô 119 DC 30 Đường D11</t>
  </si>
  <si>
    <t>WIN3921</t>
  </si>
  <si>
    <t>52A Đường Số 18, KP3, Phường Hiệp Bình Chánh, Quận Thủ Đức, HCM</t>
  </si>
  <si>
    <t>WIN3922</t>
  </si>
  <si>
    <t>11 Đường Số 15, KP 10, Phường Bình Hưng Hoà, Quận Bình Tân, HCM</t>
  </si>
  <si>
    <t>WIN3925</t>
  </si>
  <si>
    <t>347 Vũ Tông Phan, Phường Khương Đình,Quận Thanh Xuân, Thành phố Hà Nội</t>
  </si>
  <si>
    <t>WIN3926</t>
  </si>
  <si>
    <t>179 Trần Thanh Mại, KDC Phía Bắc Kênh Lương Bèo, Phường Tân Tạo A, Quận Bình Tân, ( Số cũ 161 ), HCM</t>
  </si>
  <si>
    <t>win3932</t>
  </si>
  <si>
    <t>226/17 Nguyễn Văn Lượng, Phường 17, Quận Gò Vấp, HCM</t>
  </si>
  <si>
    <t>WIN3933</t>
  </si>
  <si>
    <t>39 Đường Số 1, Phường Bình Trị Đông B, Quận Bình Tân, HCM</t>
  </si>
  <si>
    <t>WIN3934</t>
  </si>
  <si>
    <t>39A - 41 Đường Số 3, KP 6, Phường Trường Thọ, Quận Thủ Đức, HCM</t>
  </si>
  <si>
    <t>WIN3936</t>
  </si>
  <si>
    <t>19A Hiệp Bình, KP7, Phường Hiệp Bình Chánh, Quận Thủ Đức, HCM</t>
  </si>
  <si>
    <t>WIN3941</t>
  </si>
  <si>
    <t>Kiot 11, tầng 1, nhà chung cư CT5- ĐN1 đường Trần Hữu Dực, KĐT Mỹ Đình II , phường Mỹ Đình 2, quận Nam Từ Liêm, Hà Nội</t>
  </si>
  <si>
    <t>WIN3946</t>
  </si>
  <si>
    <t>34 Đường số 12, khu phố 5, Phường Trường Thọ, Quận Thủ Đức, HCM</t>
  </si>
  <si>
    <t>WIN3948</t>
  </si>
  <si>
    <t>Số 86 ngõ 20 đường Mỹ Đình, phường Mỹ Đình 2, Nam Từ Liêm, Hà Nội</t>
  </si>
  <si>
    <t>WIN3949</t>
  </si>
  <si>
    <t>Lô BT1-18 Đường Phúc Lợi , Phường Phúc Lợi, Quận Long Biên , Thành Phố Hà Nội.</t>
  </si>
  <si>
    <t>WIN3951</t>
  </si>
  <si>
    <t>Số 41 Vũ Thạnh, phường Ô Chợ Dừa, quận Đống Đa, HN</t>
  </si>
  <si>
    <t>WIN3957</t>
  </si>
  <si>
    <t>135 Bình Long, KP27, Phường Bình Hưng Hòa A, Quận Bình Tân, HCM</t>
  </si>
  <si>
    <t>WIN3960</t>
  </si>
  <si>
    <t>173 Hà Huy Tập , TT Yên Viên, huyện Gia Lâm, HN</t>
  </si>
  <si>
    <t>WIN3961</t>
  </si>
  <si>
    <t>153-155 Đê La Thành, phường Nam Đồng, Quận Đống Đa, HN</t>
  </si>
  <si>
    <t>WIN3962</t>
  </si>
  <si>
    <t>Kiot số 03 và số 04, tầng 1, nhà 23 tầng- CT1, phường Trung Văn, quận Nam Từ Liêm, Hà Nội.</t>
  </si>
  <si>
    <t>WIN3964</t>
  </si>
  <si>
    <t>1192 Lê Văn Lương, ấp 3, Xã Phước Kiển, Huyện Nhà Bè, HCM</t>
  </si>
  <si>
    <t>win3965</t>
  </si>
  <si>
    <t>116 Đường số 10, KDC ấp 5 Phong Phú, Xã Phong Phú, Huyện Bình Chánh, HCM</t>
  </si>
  <si>
    <t>WIN3970</t>
  </si>
  <si>
    <t>169 Nguyễn Phúc Nguyên, Phường 10, Quận 3, HCM</t>
  </si>
  <si>
    <t>WIN3971</t>
  </si>
  <si>
    <t>WIN3973</t>
  </si>
  <si>
    <t>Kiot DV-17 tầng 1, Nhà Chung cư @Home, số 987 tam Trinh, phường Yên Sở, Hoàng Mai, Hà Nội</t>
  </si>
  <si>
    <t>WIN3974</t>
  </si>
  <si>
    <t>520 Quốc Lộ 13, Hiệp Bình Phước, Quận Thủ Đức, HCM</t>
  </si>
  <si>
    <t>win3976</t>
  </si>
  <si>
    <t>22A-24 Nguyễn Súy, phườn Tân Quý, Quận Tân Phú, HCM</t>
  </si>
  <si>
    <t>WIN3977</t>
  </si>
  <si>
    <t>413/39 Lê Văn Quới, Khu phố 5, Phường Bình Trị Đông A, Quận Bình Tân, HCM</t>
  </si>
  <si>
    <t>WIN3979</t>
  </si>
  <si>
    <t>Thôn 3, xã Vạn Phúc, huyện Thanh Trì, Hà Nội</t>
  </si>
  <si>
    <t>WIN3980</t>
  </si>
  <si>
    <t>Số 39 đường Đỗ Xuân Hợp, phường Mỹ Đình 1, quận Nam Từ Liêm, Hà Nội</t>
  </si>
  <si>
    <t>win3983</t>
  </si>
  <si>
    <t>2672A Đường Phạm Thế Hiển, Phường 7, Quận 8, HCM</t>
  </si>
  <si>
    <t>win3984</t>
  </si>
  <si>
    <t>148 Nguyễn Duy Cung, Phường 12, Quận Gò Vấp, HCM</t>
  </si>
  <si>
    <t>WIN3988</t>
  </si>
  <si>
    <t>208 Bùi Văn Ba, KP2, Phường Tân Thuận Đông, Quận 7, HCM</t>
  </si>
  <si>
    <t>WIN3990</t>
  </si>
  <si>
    <t>Ngã Ba Lương Quy, Xuân Nộn, Đông Anh, Hà Nội</t>
  </si>
  <si>
    <t>WIN3994</t>
  </si>
  <si>
    <t>Phố Keo, xã Kim Sơn, huyện Gia Lâm, HN</t>
  </si>
  <si>
    <t>WIN3995</t>
  </si>
  <si>
    <t>Khu 6, Thụy Lôi, xã Thụy Lâm, huyện Đông Anh, HN</t>
  </si>
  <si>
    <t>WIN3996</t>
  </si>
  <si>
    <t>66/10A Bình Thành, KP4, Phường Bình Hưng Hòa B, Quận Bình Tân, HCM</t>
  </si>
  <si>
    <t>WIN3998</t>
  </si>
  <si>
    <t>win3999</t>
  </si>
  <si>
    <t>17 Khu 5, Thị trấn Trạm Trôi, huyện Hoài Đức, HN</t>
  </si>
  <si>
    <t>win4000</t>
  </si>
  <si>
    <t>Khu vực Hồ Giềng (Xóm Mới), Ngãi Cầu, xã An Khánh, huyện Hoài Đức, Hà Nội</t>
  </si>
  <si>
    <t>WIN4007</t>
  </si>
  <si>
    <t>4B Tràng Thi, phường Hàng Trống, Q. Hoàn Kiếm, Hà Nội</t>
  </si>
  <si>
    <t>HN007</t>
  </si>
  <si>
    <t>WIN4011</t>
  </si>
  <si>
    <t>Số 26 ngõ 58 Trần Bình, phường Mai Dịch, Q. Cầu Giấy, Hà Nội</t>
  </si>
  <si>
    <t>win4012</t>
  </si>
  <si>
    <t>258/27 Bông Sao, Phường 5, Quận 8, HCM</t>
  </si>
  <si>
    <t>WIN4013</t>
  </si>
  <si>
    <t>Nền số 12, Khu nhà ở Phường Thới An, Quận 12, HCM</t>
  </si>
  <si>
    <t>WIN4016</t>
  </si>
  <si>
    <t>82 đường số 9, KP3, P.Bình Hưng Hòa, Quận Bình Tân, HCM</t>
  </si>
  <si>
    <t>WIN4020</t>
  </si>
  <si>
    <t>Lô 21 khu BT4-3 Khu nhà ở Trung Văn,đường trung văn, phường Trung Văn, quận Nam Từ Liêm, HN</t>
  </si>
  <si>
    <t>WIN4023</t>
  </si>
  <si>
    <t>42 Vĩnh Tuy, phường Vĩnh Tuy, quận Hai Bà Trưng, HN</t>
  </si>
  <si>
    <t>win4024</t>
  </si>
  <si>
    <t>Tầng 1, Gemek Tower, KĐTM Lê Trọng Tấn – Geleximco, đường Lê Trọng Tấn, 
xã An Khánh, huyện Hoài Đức, Hà Nội</t>
  </si>
  <si>
    <t>WIN4027</t>
  </si>
  <si>
    <t>4/1D Ấp Nam Thới, xã Thới Tam Thôn, Huyện Hóc Môn, HCM</t>
  </si>
  <si>
    <t>WIN4031</t>
  </si>
  <si>
    <t>60 Tứ Hiệp, xã Tứ Hiệp, huyện Thanh Trì, HN</t>
  </si>
  <si>
    <t>WIN4032</t>
  </si>
  <si>
    <t>86 Quan Nhân, phường Nhân Chính, Quận Thanh Xuân, thành phố Hà Nội</t>
  </si>
  <si>
    <t>WIN4033</t>
  </si>
  <si>
    <t>Ô 13A, lô Ơ2, khu nhà ở Bán đảo Linh Đàm, Hoàng Liệt, phường Hoàng Liệt , Quận Hoàng Mai, HN</t>
  </si>
  <si>
    <t>WIN4040</t>
  </si>
  <si>
    <t>271 Nam Dư, phường Lĩnh Nam, quận Hoàng Mai, HN</t>
  </si>
  <si>
    <t>WIN4041</t>
  </si>
  <si>
    <t>Tầng 1, Chung cư Packexim 2, ngách 6 ngõ 15 An Dương Vương, 
phường Phú Thượng, quận Tây Hồ, HN</t>
  </si>
  <si>
    <t>WIN4045</t>
  </si>
  <si>
    <t>92 Đất Thánh, Phường 6, Quận Tân Bình, HCM</t>
  </si>
  <si>
    <t>win4046</t>
  </si>
  <si>
    <t>486 Lê Đức Thọ, P 17, Quận Gò Vấp, HCM</t>
  </si>
  <si>
    <t>win4047</t>
  </si>
  <si>
    <t>04 Hoàng Thiều Hoa, P Hiệp Tân, Quận Tân Phú, HCM</t>
  </si>
  <si>
    <t>WIN4050</t>
  </si>
  <si>
    <t>E4.1.9 (SH09), tầng 1, Tòa nhà E4, thuộc tòa CT2 KĐTM Mỹ Đình - Mễ Trì (Dự án Emerald), đường Đình Thôn,
 phường Mỹ Đình 1, quận Nam Từ Liêm, HN</t>
  </si>
  <si>
    <t>WIN4052</t>
  </si>
  <si>
    <t>TT01-05,Tòa NO-CT1, Hải Đăng City, Hàm Nghi, Phường Mỹ Đình 2, Quận Nam Từ Liêm, TP Hà Nội</t>
  </si>
  <si>
    <t>WIN4053</t>
  </si>
  <si>
    <t>SO05A, tầng 1, Tòa A3 (CT03), KCH Vinhomes Gardenia, Hàm Nghi, phường Cầu Diễn, Quận Nam Từ Liêm, HN</t>
  </si>
  <si>
    <t>WIN4055</t>
  </si>
  <si>
    <t>958/39 Âu Cơ,Phường 14, Quận Tân Bình, HCM</t>
  </si>
  <si>
    <t>win4056</t>
  </si>
  <si>
    <t>282 Nguyễn Văn Khối, Phường 9, Quận Gò Vấp, HCM</t>
  </si>
  <si>
    <t>win4058</t>
  </si>
  <si>
    <t>D1- Khu phố 1, Phường Phước Long B, Quận 9, HCM</t>
  </si>
  <si>
    <t>WIN4059</t>
  </si>
  <si>
    <t>Gian hàng kinh doanh số 115 tại tầng 1 thuộc nhà chung cư số G2, phường Mễ Trì, quận Nam Từ Liêm, Hà Nội</t>
  </si>
  <si>
    <t>WIN4060</t>
  </si>
  <si>
    <t>LK02-03, khu C14 Bộ Công an, đường Trung Văn, phường Trung Văn, Quận Nam Từ Liêm, Hà Nội</t>
  </si>
  <si>
    <t>WIN4064</t>
  </si>
  <si>
    <t>175 KHU BIỆT THỰ THỦY NGUYÊN, MAIRINA ECOPARK  XÃ PHỤNG CÔNG VĂN GIANG HƯNG YÊN</t>
  </si>
  <si>
    <t>win4065</t>
  </si>
  <si>
    <t>Tầng 1, chung cư cao tầng, Lô C4, phường Xuân Tảo, Quận Bắc Từ Liêm, Hà Nội</t>
  </si>
  <si>
    <t>WIN4066</t>
  </si>
  <si>
    <t>Số 1 ngõ 206 đường Cổ Linh, phường Long Biên, quận Long Biên, Hà Nội</t>
  </si>
  <si>
    <t>WIN4067</t>
  </si>
  <si>
    <t>4-TT2A, Khu nhà liền kề 622 Minh Khai, phường Vĩnh Tuy, quận Hai Bà Trưng, HN</t>
  </si>
  <si>
    <t>WIN4068</t>
  </si>
  <si>
    <t>Tầng 1, nhà CT8A, dự án công trình HH Đại Thanh, xã Tả Thanh Oai, huyện Thanh Trì, HN</t>
  </si>
  <si>
    <t>WIN4073</t>
  </si>
  <si>
    <t>Lô thương mại BS6-BS7 Tầng trệt-Lửng tại Dự án KHu nhà ở, Thuộc Lô A1- Dự án khu nhà ở Him Lam, phường Tân Hưng, Quận 7, HCM</t>
  </si>
  <si>
    <t>WIN4076</t>
  </si>
  <si>
    <t>LK09 Khu nhà thấp tầng ngõ 38 Xuân La, phường Xuân La, quận Tây Hồ, HN</t>
  </si>
  <si>
    <t>win4077</t>
  </si>
  <si>
    <t>TT18-50 KĐTM Văn Phú, đường Lê Trọng Tấn, phường Phú La, quận Hà Đông, Hà Nội</t>
  </si>
  <si>
    <t>WIN4078</t>
  </si>
  <si>
    <t>Đường mới Tứ Hiệp, Ngũ Hiệp- Tự Khoát, xã Ngũ Hiệp, huyện Thanh Trì, HN</t>
  </si>
  <si>
    <t>win4082</t>
  </si>
  <si>
    <t>01.01 tầng 1 Lô A1 số 56 Đường 66, P.Thảo Điền, Quận 2, HCM</t>
  </si>
  <si>
    <t>WIN4085</t>
  </si>
  <si>
    <t>58A Nguyễn Khánh Toàn, phường Quan Hoa, quận Cầu Giấy, HN</t>
  </si>
  <si>
    <t>WIN4091</t>
  </si>
  <si>
    <t>217A Long Phước, Ấp Long Thuận, Phường Long Phước, Quận 9, HCM</t>
  </si>
  <si>
    <t>win4094</t>
  </si>
  <si>
    <t>8 Hoàng Công Chất, phường Phú Diễn, quận Bắc Từ Liêm, Hà Nội</t>
  </si>
  <si>
    <t>win4097</t>
  </si>
  <si>
    <t>29A Nguyễn Văn Vịnh, P. Hiệp Tân, Quận Tân Phú, HCM</t>
  </si>
  <si>
    <t>WIN4100</t>
  </si>
  <si>
    <t>1-3 N1, KDC Phường Phú Thuận (La casa), Phường Phú Thuận, Quận 7, HCM</t>
  </si>
  <si>
    <t>WIN4101</t>
  </si>
  <si>
    <t>5 ngõ 464 Âu Cơ, Phường Nhật Tân, quận Tây Hồ, HN</t>
  </si>
  <si>
    <t>WIN4102</t>
  </si>
  <si>
    <t>PRV - KHU THẤP TẰNG 2A PARK RIVER ECOPARK XUÂN QUAN VĂN GIANG HUNGE YÊN</t>
  </si>
  <si>
    <t>WIN4108</t>
  </si>
  <si>
    <t>01 nhà B1, khu tập thể Quân đội Mai Dịch, phường Mai Dịch, quận Cầu Giấy, HN</t>
  </si>
  <si>
    <t>win4109</t>
  </si>
  <si>
    <t>51 phố Huyện, thị trấn Quốc Oai, huyện Quốc Oai, HN</t>
  </si>
  <si>
    <t>WIN4110</t>
  </si>
  <si>
    <t>Thôn Phương Trạch, xã Vĩnh Ngọc, huyện Đông Anh, HN</t>
  </si>
  <si>
    <t>WIN4113</t>
  </si>
  <si>
    <t>Kiot C3-2, Chung cư C3, KĐT Mỹ Đình 1, Nguyễn Cơ Thạch, phường Cầu Diễn, quận Nam Từ Liêm, HN</t>
  </si>
  <si>
    <t>WIN4114</t>
  </si>
  <si>
    <t>284 Tựu Liệt, xã Tam Hiệp, Thanh Trì, Hà Nội</t>
  </si>
  <si>
    <t>WIN4116</t>
  </si>
  <si>
    <t>30 ngách 33A ngõ 107 Lĩnh Nam, Phường Vĩnh Hưng, Quận Hoàng Mai, HN</t>
  </si>
  <si>
    <t>WIN4117</t>
  </si>
  <si>
    <t>45 Phủ Doãn, phường Hàng Trống, quận Hoàn Kiếm, Hà Nội</t>
  </si>
  <si>
    <t>WIN4121</t>
  </si>
  <si>
    <t>61, TDP 3 Do Nha, phường Tây Mỗ, quận Nam Từ Liêm, HN</t>
  </si>
  <si>
    <t>WIN4122</t>
  </si>
  <si>
    <t>Thôn Lỗ Khê, Xã Liên Hà, Huyện Đông Anh, HN</t>
  </si>
  <si>
    <t>WIN4124</t>
  </si>
  <si>
    <t>Thôn Công Đình, xã Đình Xuyên, huyện Gia Lâm, HN</t>
  </si>
  <si>
    <t>WIN4125</t>
  </si>
  <si>
    <t>Tầng 1, số 44 ngõ 260 đội cấn , phường Liễu Giai, quận Ba Đình, Hà Nội</t>
  </si>
  <si>
    <t>WIN4128</t>
  </si>
  <si>
    <t>119 Đường Nước Phần lan, phường Tứ Liên, quận Tây Hồ, HN</t>
  </si>
  <si>
    <t>win4129</t>
  </si>
  <si>
    <t>Số 22 Phố Hoàng Diệu, Phường Quang Trung, thị xã Sơn Tây, HN</t>
  </si>
  <si>
    <t>WIN4131</t>
  </si>
  <si>
    <t>Tầng trệt lô B, cc 312 Lạc Long Quân, P.5, Q.11, HCM</t>
  </si>
  <si>
    <t>WIN4132</t>
  </si>
  <si>
    <t>C2 Cao Thị Chính, Phường Phú Thuận, quận 7, HCM</t>
  </si>
  <si>
    <t>WIN4135</t>
  </si>
  <si>
    <t>134 Lò Đúc, phường Đống Mác, quận Hai Bà Trưng, HN</t>
  </si>
  <si>
    <t>WIN4136</t>
  </si>
  <si>
    <t>30 Phạm Văn Đồng, phường Dịch Vọng, quận Cầu Giấy, HN</t>
  </si>
  <si>
    <t>win4138</t>
  </si>
  <si>
    <t>Xóm 8, thôn Thụy Khuê, xã Sài Sơn, huyện Quốc Oai, HN</t>
  </si>
  <si>
    <t>WIN4140</t>
  </si>
  <si>
    <t>262 Lĩnh Nam, phường Lĩnh Nam, quận Hoàng Mai, HN</t>
  </si>
  <si>
    <t>win4144</t>
  </si>
  <si>
    <t>SH43, tầng 1, tòa K2, CT2, Khu Hi Brand, KĐTM Văn Phú (the K-Park), phường Phú La, quận Hà Đông, HN</t>
  </si>
  <si>
    <t>WIN4145</t>
  </si>
  <si>
    <t>271 Đường Bàu Cát, P.12, Quận Tân Bình, HCM</t>
  </si>
  <si>
    <t>win4146</t>
  </si>
  <si>
    <t>Chung cư Phú Lợi D1, đường Phạm Thế Hiển, Quận 8, HCM</t>
  </si>
  <si>
    <t>WIN4147</t>
  </si>
  <si>
    <t>17/41 Thanh Đa, Phường 27, Quận Bình Thạnh, HCM</t>
  </si>
  <si>
    <t>WIN4148</t>
  </si>
  <si>
    <t>23/2 Trần Văn Mười, ấp 7, xã Xuân Thới Thượng, Huyện Hóc Môn, HCM</t>
  </si>
  <si>
    <t>win4149</t>
  </si>
  <si>
    <t>121 Lê Niệm, Phường Phú Thạnh, Quận Tân Phú, HCM</t>
  </si>
  <si>
    <t>WIN4151</t>
  </si>
  <si>
    <t>Tầng trệt Block B số 4 Phan Chu Trinh, P. 12, Quận Bình Thạnh, HCM</t>
  </si>
  <si>
    <t>win4152</t>
  </si>
  <si>
    <t>186 đường số 1, Phường 16, Quận Gò Vấp, HCM</t>
  </si>
  <si>
    <t>WIN4154</t>
  </si>
  <si>
    <t>197-199 đường số 12, p.Bình Hưng Hòa, Quận Bình Tân, HCM</t>
  </si>
  <si>
    <t>WIN4158</t>
  </si>
  <si>
    <t>202A Quốc lộ 13 cũ, KP1, P. Hiệp Bình Phước, Quận Thủ Đức, HCM</t>
  </si>
  <si>
    <t>WIN4165</t>
  </si>
  <si>
    <t>209/48 Tôn Thất Thuyết, P. 3, Quận 4, HCM</t>
  </si>
  <si>
    <t>WIN4166</t>
  </si>
  <si>
    <t>SO-05, tầng 1, tòa R1, Royal City, 72A Nguyễn Trãi, Phường Thượng Đình, Quận Thanh Xuân, HN</t>
  </si>
  <si>
    <t>win4167</t>
  </si>
  <si>
    <t>Thôn Đồng Bụt, xã Ngọc Liệp, huyện Quốc Oai, Hà Nội</t>
  </si>
  <si>
    <t>WIN4168</t>
  </si>
  <si>
    <t>Ô 103, tầng 1, Tòa nhà HH An Bình 1, KĐTM Định Công, phường Định Công, quận Hoàng Mai, HN</t>
  </si>
  <si>
    <t>WIN4169</t>
  </si>
  <si>
    <t>Tầng 1 khối công trình TTTM và nhà ở cao tầng - Thống Nhất Complex, 
số 82 Nguyễn Tuân, phường Thanh Xuân Trung, quận Thanh Xuân, HN</t>
  </si>
  <si>
    <t>WIN4170</t>
  </si>
  <si>
    <t>3 Nguyễn Quý Đức, phường Thanh Xuân Bắc, quận Thanh Xuân, HN</t>
  </si>
  <si>
    <t>WIN4171</t>
  </si>
  <si>
    <t>Tầng 1, tòa nhà a12, 136 Xuân Thủy, Phường Dịch Vọng Hậu, quận Cầu Giấy, HN</t>
  </si>
  <si>
    <t>win4172</t>
  </si>
  <si>
    <t>Tầng 1, tầng 2 thuộc tòa nhà A6, dự án Bình City, Khu đô thị Thành phố Giao Lưu, 
phường Cổ Nhuế 2, quận Bắc Từ Liêm, HN</t>
  </si>
  <si>
    <t>win4174</t>
  </si>
  <si>
    <t>Tổ 6 ,Thanh Lãm, phường Phú Lãm, quận Hà Đông, HN</t>
  </si>
  <si>
    <t>WIN4179</t>
  </si>
  <si>
    <t>20 Văn Phú, phường Phú La, quận Hà Đông, HN</t>
  </si>
  <si>
    <t>win4180</t>
  </si>
  <si>
    <t>97 Phố Vác, xã Dân Hòa, huyện Thanh Oai, HN</t>
  </si>
  <si>
    <t>WIN4186</t>
  </si>
  <si>
    <t>4186 - WM+ DNI 89 Tổ 9, Tân Hiệp</t>
  </si>
  <si>
    <t>WIN4187</t>
  </si>
  <si>
    <t>4187 - WM+ DNI 19/5 Cách Mạng Tháng 8</t>
  </si>
  <si>
    <t>WIN4190</t>
  </si>
  <si>
    <t>Số 121 Phú Minh ( khu 1, đường 2 xã Phú Minh), huyện Sóc Sơn, HN</t>
  </si>
  <si>
    <t>WIN4191</t>
  </si>
  <si>
    <t>số 77, tổ 6, thị trấn Sóc Sơn, huyện Sóc Sơn, HN</t>
  </si>
  <si>
    <t>WIN4192</t>
  </si>
  <si>
    <t>Thôn 6 xã Ninh Hiệp, huyện Gia Lâm, Hà Nội</t>
  </si>
  <si>
    <t>win4193</t>
  </si>
  <si>
    <t>2 Lê Lợi, P.4, Quận Gò Vấp, HCM</t>
  </si>
  <si>
    <t>win4194</t>
  </si>
  <si>
    <t>755 Lê Đức Thọ, P. 16, Quận Gò Vấp, HCM</t>
  </si>
  <si>
    <t>WIN4197</t>
  </si>
  <si>
    <t>Thôn Mai Châu, xã Đại Mạch, huyện Đông Anh, Hà Nội</t>
  </si>
  <si>
    <t>WIN4199</t>
  </si>
  <si>
    <t>Thôn Lưu Phái, Xã Ngũ Hiệp, Huyện Thanh Trì, HN</t>
  </si>
  <si>
    <t>WIN4200</t>
  </si>
  <si>
    <t>37 Hồ Hảo Hớn, P. Cô Giang, Q1, HCM</t>
  </si>
  <si>
    <t>WIN4202</t>
  </si>
  <si>
    <t>28 Trần Tử Bình, ấp Tân Định, xã Tân Thông Hội, Huyện Củ Chi, HCM</t>
  </si>
  <si>
    <t>WIN4203</t>
  </si>
  <si>
    <t>Lô TS 2.0.03 tầng trệt cc The Tresor 39 -39B, Bến Vân Đồn p12, Quận 4, HCM</t>
  </si>
  <si>
    <t>WIN4205</t>
  </si>
  <si>
    <t>A-0.04, Block A0, tầng Trệt, KCH Ehome 3 Tây Sài Gòn, P. An Lạc, Quận Bình Tân, HCM</t>
  </si>
  <si>
    <t>win4207</t>
  </si>
  <si>
    <t>314 Phú Thọ Hòa, Phường Phú Thọ Hòa, Quận Tân Phú, HCM</t>
  </si>
  <si>
    <t>win4210</t>
  </si>
  <si>
    <t>Tổ dân phố số 6, thị trấn Quang Minh, huyện Mê Linh, Hà Nội</t>
  </si>
  <si>
    <t>win4211</t>
  </si>
  <si>
    <t>A4-10 Tầng 1, tầng 2 thuộc tòa nhà A4, dự án Bình City, Khu đô thị Thành phố Giao Lưu, 
phường Cổ Nhuế 2, quận Bắc Từ Liêm, HN</t>
  </si>
  <si>
    <t>WIN4216</t>
  </si>
  <si>
    <t>2 Vương Thừa Vũ, phường Khương Trung, quận Thanh Xuân, HN</t>
  </si>
  <si>
    <t>win4217</t>
  </si>
  <si>
    <t>543 Thanh Lương, xã Bích Hòa, huyện Thanh Oai, HN</t>
  </si>
  <si>
    <t>win4222</t>
  </si>
  <si>
    <t>429 Chùa Thông, Phường Sơn Lộc, Thị xã Sơn Tây, HN</t>
  </si>
  <si>
    <t>win4223</t>
  </si>
  <si>
    <t>590/32 Phan Văn Trị, p.7, Quận Gò Vấp, HCM</t>
  </si>
  <si>
    <t>WIN4226</t>
  </si>
  <si>
    <t>96 Lâm Văn Bền, P.Tân Kiểng, Q7, HCM</t>
  </si>
  <si>
    <t>win4229</t>
  </si>
  <si>
    <t>TM02 - CH3, Cityland Park Hill, Phan Văn Trị, Quận Gò Vấp, HCM</t>
  </si>
  <si>
    <t>WIN4235</t>
  </si>
  <si>
    <t>Tầng 1 Lô A CC XI Riverview 190 Nguyễn Văn Hưởng, P. Thảo Điền, Quận 2, HCM</t>
  </si>
  <si>
    <t>WIN4236</t>
  </si>
  <si>
    <t>Phố Nỷ, xã Trung Giã, huyện Sóc Sơn, HN</t>
  </si>
  <si>
    <t>WIN4239</t>
  </si>
  <si>
    <t>Chung Cư Lexington, P. An Phú, Quận 2, HCM</t>
  </si>
  <si>
    <t>win4241</t>
  </si>
  <si>
    <t>TM 11-A, Tầng 1, Tòa CT9A (Bamboo Garden), KĐT Quốc Oai, xã Sài Sơn, 
huyện Quốc Oai, HN</t>
  </si>
  <si>
    <t>WIN4242</t>
  </si>
  <si>
    <t>344 Đất Mới, khu phố 1, P. Bình Trị Đông, Quận Bình Tân, HCM</t>
  </si>
  <si>
    <t>win4243</t>
  </si>
  <si>
    <t>106 CT2 - KĐT Văn Khê, đường Tố Hữu, phường La Khê, quận Hà Đông, HN</t>
  </si>
  <si>
    <t>WIN4244</t>
  </si>
  <si>
    <t>Số 1 đường Kim Đồng, phường Giáp Bát, quận Hoàng Mai, HN</t>
  </si>
  <si>
    <t>WIN4249</t>
  </si>
  <si>
    <t>P110 nhà G9, 1 ngõ 495 Nguyễn Trãi, Phường Thanh Xuân Nam, Quận Thanh Xuân, HN</t>
  </si>
  <si>
    <t>WIN4250</t>
  </si>
  <si>
    <t>84 Gò Ô Môi, KP2, Phường Phú Thuận, Q7, HCM</t>
  </si>
  <si>
    <t>WIN4251</t>
  </si>
  <si>
    <t>61/43 Đường Số 48, KP6, Phường Hiệp Bình Chánh, Quận Thủ Đức, HCM</t>
  </si>
  <si>
    <t>WIN4255</t>
  </si>
  <si>
    <t>103 ngõ 4 Phương Mai, P.Phương Mai, Q.Đống Đa, TP.Hà Nội</t>
  </si>
  <si>
    <t>WIN4256</t>
  </si>
  <si>
    <t>Kiot 2-3, Tầng 1, Khu B, chung cư N04A-CC5, Khu Đoàn Ngoại Giao, 
P.Xuân Tảo, Q.Bắc Từ Liêm, HN</t>
  </si>
  <si>
    <t>win4258</t>
  </si>
  <si>
    <t>Số 1 La Thành, Phường Lê Lợi, Thị xã Sơn Tây, HN</t>
  </si>
  <si>
    <t>WIN4259</t>
  </si>
  <si>
    <t>N2-L1-04, Tầng 1, Tòa NƠ2, Gold Season, 47 Nguyễn Tuân, Phường Thanh Xuân Trung, Quận Thanh Xuân, HN</t>
  </si>
  <si>
    <t>WIN4260</t>
  </si>
  <si>
    <t>Số 121 Ỷ La, P.Dương Nội, Q. Hà Đông, HN</t>
  </si>
  <si>
    <t>WIN4262</t>
  </si>
  <si>
    <t>18 Dốc Lã, Xã Yên Thường, Huyện Gia Lâm, TP.Hà Nội</t>
  </si>
  <si>
    <t>WIN4263</t>
  </si>
  <si>
    <t>Tầng 1 Tháp B, Tòa nhà Central Point, 219 Trung Kính, Phường Yên Hòa, Quận Cầu Giấy, HN</t>
  </si>
  <si>
    <t>WIN4264</t>
  </si>
  <si>
    <t>87 Trần Quang Diệu, P.13, Quận 3, HCM</t>
  </si>
  <si>
    <t>WIN4268</t>
  </si>
  <si>
    <t>188 Hiệp Bình, KP8, Phường Hiệp Bình Chánh, Quận Thủ Đức, HCM</t>
  </si>
  <si>
    <t>WIN4274</t>
  </si>
  <si>
    <t>Số 25-27 ngõ 214 Nguyễn Xiển, phường Hạ Đình, quận Thanh Xuân, HN</t>
  </si>
  <si>
    <t>win4275</t>
  </si>
  <si>
    <t>Ki ốt số 38-40, tầng 1 thuộc tòa nhà B2.1.HH03D, Khu đô thị Thanh Hà - 
Cienco5, xã Cự Khê, huyện Thanh Oai, HN</t>
  </si>
  <si>
    <t>WIN4276</t>
  </si>
  <si>
    <t>48 ngõ 99 Đức Giang, P.Thượng Thanh, Q.Long Biên, HN</t>
  </si>
  <si>
    <t>WIN4277</t>
  </si>
  <si>
    <t>Số 67 Đường 2, khu 2 xã Phú Minh, huyện Sóc Sơn, HN</t>
  </si>
  <si>
    <t>WIN4280</t>
  </si>
  <si>
    <t>L1-08, tầng 1 tòa HH3 - Khu chức năng đô thị Đại Mỗ (FLC Đại Mỗ), phường Đại Mỗ, quận Nam Từ Liêm, HN</t>
  </si>
  <si>
    <t>WIN4281</t>
  </si>
  <si>
    <t>002 Tầng trệt Block V4, Sunrise City- South, 23 Nguyễn Hữu Thọ, P.Tân Hưng, Q.7, HCM</t>
  </si>
  <si>
    <t>WIN4285</t>
  </si>
  <si>
    <t>20H9-21H9 đường DD11 (KDC An Sương), KP 4, P. Tận Hưng Thuận, Quận 12, HCM</t>
  </si>
  <si>
    <t>WIN4287</t>
  </si>
  <si>
    <t>Xóm Tây, xã Vân Nội, Huyện Đông Anh, HN</t>
  </si>
  <si>
    <t>WIN4290</t>
  </si>
  <si>
    <t>13/134 Trần Văn Hoàng, P. 9, Quận Tân Bình, HCM</t>
  </si>
  <si>
    <t>WIN4293</t>
  </si>
  <si>
    <t>270 Man Thiện, khu phố 5, Phường Tăng Nhơn Phú A, Quận 9, HCM</t>
  </si>
  <si>
    <t>WIN4294</t>
  </si>
  <si>
    <t>83 An Trạch, phường Quốc Tử Giám, Quận Đống Đa, Hà Nội</t>
  </si>
  <si>
    <t>WIN4301</t>
  </si>
  <si>
    <t>Tầng 1 Tòa nhà Cowa Tower, 199 Hồ Tùng Mậu, Phường Cầu Diễn, Quận Nam Từ Liêm, HN</t>
  </si>
  <si>
    <t>WIN4302</t>
  </si>
  <si>
    <t>Lô 01, Tầng 1, Tòa CT3, Dự án nhà ở XH CBCS Bộ Công an, 170 ngõ 43 Cổ Nhuế, 
phường Cổ Nhuế 2, quận Bắc Từ Liêm, HN</t>
  </si>
  <si>
    <t>win4303</t>
  </si>
  <si>
    <t>Khu TM Tầng trệt, tháp A, KCH 36 Trịnh Đình Thảo, P. Hòa Thạnh, Quận Tân Phú, HCM</t>
  </si>
  <si>
    <t>WIN4305</t>
  </si>
  <si>
    <t>PL01-11 Dự án Khu đô thị Vinhomes Riverside 2, khu Phong Lan 1
, đường Nguyễn Lam, phường Phúc Đồng, quận Long Biên, HN</t>
  </si>
  <si>
    <t>WIN4306</t>
  </si>
  <si>
    <t>Số 35 ngõ 381 Nguyễn Khang, Tổ 17, P. Yên Hòa, Q. Cầu Giấy, HN</t>
  </si>
  <si>
    <t>win4307</t>
  </si>
  <si>
    <t>Ki ốt số: 54-56, tầng 1, tòa nhà B1.4-HH02-2C, Khu đô thị Thanh Hà – 
Cienco5, xã Cự Khê, huyện Thanh Oai, HN</t>
  </si>
  <si>
    <t>win4311</t>
  </si>
  <si>
    <t>65-65A-65B-65C Nguyễn Đỗ Cung, P. Tây Thạnh, Quận Tân Phú, HCM</t>
  </si>
  <si>
    <t>WIN4312</t>
  </si>
  <si>
    <t>8A đường số 12, KP2, P. Hiệp Bình Phước, Quận Thủ Đức, HCM</t>
  </si>
  <si>
    <t>WIN4313</t>
  </si>
  <si>
    <t>A01-05, tầng 1, CC The Golden Star, 72 Nguyễn Thị Thập, P.Bình Thuận, Q.7, HCM</t>
  </si>
  <si>
    <t>WIN4317</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</si>
  <si>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</si>
  <si>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WIN4319</t>
  </si>
  <si>
    <t>492-494 đường số 7, P.Tân Tạo, Quận Bình Tân, HCM</t>
  </si>
  <si>
    <t>WIN4320</t>
  </si>
  <si>
    <t>85-87 đường số 6, KDC Phường Phú Hữu, Quận 9, HCM</t>
  </si>
  <si>
    <t>WIN4321</t>
  </si>
  <si>
    <t>45 Gò Dưa, KP4, P.Tam Bình, Quận Thủ Đức, HCM</t>
  </si>
  <si>
    <t>win4323</t>
  </si>
  <si>
    <t>563 Lê Văn Khương, KP 5, P.Hiệp Thành, Q.12, HCM</t>
  </si>
  <si>
    <t>win4326</t>
  </si>
  <si>
    <t>Xóm Mới, Ngọc Than, xã Ngọc Mỹ, huyện Quốc Oai, Hà Nội</t>
  </si>
  <si>
    <t>WIN4327</t>
  </si>
  <si>
    <t>Số 183 Đường Nguyễn Ngọc Vũ, Tổ 6, phường Trung Hòa, Quận Cầu Giấy, HN</t>
  </si>
  <si>
    <t>WIN4328</t>
  </si>
  <si>
    <t>Ô DVTM-04, tầng 1, khu B(361), tòa MHDI, ngõ 60 Hoàng Quốc Việt, P. Nghĩa Đô, Q. Cầu Giấy, Hà Nội</t>
  </si>
  <si>
    <t>WIN4330</t>
  </si>
  <si>
    <t>SCB 01-21 tại dự án Sunrise Cityview số 33, Nguyễn Hữu Thọ, p Tân Hưng, Q.7, HCM</t>
  </si>
  <si>
    <t>WIN4331</t>
  </si>
  <si>
    <t>Số 6 ngõ 22 Phú Viên, P. Bồ Đề, Q. Long Biên, Hà Nội</t>
  </si>
  <si>
    <t>WIN4332</t>
  </si>
  <si>
    <t>94 đường số 4, kp 3, p Bình Hưng Hòa A, Quận Bình Tân, HCM</t>
  </si>
  <si>
    <t>WIN4336</t>
  </si>
  <si>
    <t>07 Nguyễn Duy Dương, Phường 8, Q5, HCM</t>
  </si>
  <si>
    <t>WIN4340</t>
  </si>
  <si>
    <t>Số 171 đường Giải Phóng, phường Đồng Tâm, quận Hai Bà Trưng, HN</t>
  </si>
  <si>
    <t>WIN4345</t>
  </si>
  <si>
    <t>506/61 Nguyễn Ảnh Thủ, kp 4, p Hiệp Thành, q.12, HCM</t>
  </si>
  <si>
    <t>WIN4349</t>
  </si>
  <si>
    <t>496/12 Dương Quảng Hàm, P.6, Quận Gò Vấp, HCM</t>
  </si>
  <si>
    <t>WIN4350</t>
  </si>
  <si>
    <t>39 Thép Mới, P. 12, Quận Tân Bình, HCM</t>
  </si>
  <si>
    <t>WIN4356</t>
  </si>
  <si>
    <t>Số 103- 105 đường Đa Phúc, thôn Dược Thượng, xã Tiên Dược, huyện Sóc Sơn, HN</t>
  </si>
  <si>
    <t>WIN4357</t>
  </si>
  <si>
    <t>Xóm Tự, Thôn Phù Đổng, Xã Phù Đổng, Huyện Gia Lâm, HN</t>
  </si>
  <si>
    <t>win4360</t>
  </si>
  <si>
    <t>Tổ 1, TT Quang Minh, H. Mê Linh, TP Hà Nội</t>
  </si>
  <si>
    <t>WIN4361</t>
  </si>
  <si>
    <t>19A Xa La, Phường Phúc La, Quận Hà Đông, HN</t>
  </si>
  <si>
    <t>win4364</t>
  </si>
  <si>
    <t>Thôn An Hạ, xã An Thượng, huyện Hoài Đức, Hà Nội (trên đường 72 cũ)</t>
  </si>
  <si>
    <t>WIN4366</t>
  </si>
  <si>
    <t>237 Nguyễn Văn Hưởng, P.Thảo Điền, Q.2, HCM</t>
  </si>
  <si>
    <t>win4371</t>
  </si>
  <si>
    <t>4S Linh Đông, P. Linh Đông, Quận Thủ Đức, HCM</t>
  </si>
  <si>
    <t>WIN4372</t>
  </si>
  <si>
    <t>0.12 tầng 1, cc 4S Bình Triệu, đường 17, KP3, P. Hiệp Bình Chánh, Quận Thủ Đức, HCM</t>
  </si>
  <si>
    <t>WIN4376</t>
  </si>
  <si>
    <t>Tầng Trệt, Chung Cư An Gia Star, 900A QL 1A, P.Bình Trị Đông A, Quận Bình Tân, HCM</t>
  </si>
  <si>
    <t>win4378</t>
  </si>
  <si>
    <t>Tầng 1 Block A, Dự Án CC Việt, Phát, Số 4 Trịnh Đình Thảo, P.Hòa Thạnh Quận Tân Phú, HCM</t>
  </si>
  <si>
    <t>WIN4381</t>
  </si>
  <si>
    <t>504 Nguyễn Tất Thành, P.18, Quận 4, HCM</t>
  </si>
  <si>
    <t>WIN4382</t>
  </si>
  <si>
    <t>167 Trần Trọng Cung, P. Tân Thuận, Đông, Q7, HCM</t>
  </si>
  <si>
    <t>WIN4383</t>
  </si>
  <si>
    <t>Lô N1, Tháp M2 - Tháp Nam, KDC, P.Bắc Rạch Bà Bướm (Jamona, City), Đào Trí, P.Phú Thuận, Q.7, HCM</t>
  </si>
  <si>
    <t>WIN4384</t>
  </si>
  <si>
    <t>Lô B2, tháp M1, Tháp Bắc, Tòa nhà, Jamona City, Đường Đào Trí, P.Phú Thuận, Q.7, HCM</t>
  </si>
  <si>
    <t>WIN4386</t>
  </si>
  <si>
    <t>1.01, 1.02 Tầng Trệt, Dự Án Lucky Palace, Số 50 Phan Văn Khỏe, P. 2, Quận 6, HCM</t>
  </si>
  <si>
    <t>win4387</t>
  </si>
  <si>
    <t>195 Cao Lỗ, Phường 8, Quận 8, HCM</t>
  </si>
  <si>
    <t>win4388</t>
  </si>
  <si>
    <t>Căn Hộ A0106 - A0107, Tầng Trệt CC Quốc Cường Gia Lai, 340 Tạ Quang Bửu, P.05, Q.8, HCM</t>
  </si>
  <si>
    <t>win4390</t>
  </si>
  <si>
    <t>492 Đường Nguyễn Văn Linh (Tòa Nhà Hạnh Phúc - Lô 11B), Xã Bình Hưng, Huyện Bình Chánh, HCM</t>
  </si>
  <si>
    <t>WIN4393</t>
  </si>
  <si>
    <t>Số 57 Quốc Lộ 13, P. 26, Quận Bình Thạnh, HCM</t>
  </si>
  <si>
    <t>WIN4395</t>
  </si>
  <si>
    <t>59 Ngô Tất Tố, P. 21, Quận Bình Thạnh, HCM</t>
  </si>
  <si>
    <t>WIN4396</t>
  </si>
  <si>
    <t>91 Nguyễn Hữu Cảnh, P. 22, Quận Bình Thạnh, HCM</t>
  </si>
  <si>
    <t>WIN4397</t>
  </si>
  <si>
    <t>G10 &amp; G11 Tầng Trệt, The Manor Officetel, Số 91 Nguyễn Hữu Cảnh, Phường 22, Quận Bình Thạnh, HCM</t>
  </si>
  <si>
    <t>WIN4398</t>
  </si>
  <si>
    <t>7B Nơ Trang Long, P. 7, Quận Bình Thạnh, HCM</t>
  </si>
  <si>
    <t>WIN4404</t>
  </si>
  <si>
    <t>Kiot 82, tầng 1, tòa HH3C, Khu DV TH và nhà ở Hồ Linh Đàm, P.Hoàng Liệt, Q.Hoàng Mai, HN</t>
  </si>
  <si>
    <t>WIN4405</t>
  </si>
  <si>
    <t>81B Lã Xuân Oai, Phường Long Trường, Quận 9, HCM</t>
  </si>
  <si>
    <t>WIN4409</t>
  </si>
  <si>
    <t>Lô số 06, tầng 1, tòa nhà CT1- AB, Mễ trì, Q.Nam Từ Liêm, Hà Nội</t>
  </si>
  <si>
    <t>WIN4411</t>
  </si>
  <si>
    <t>Tầng 1, Tòa A, Lô CT-21B, KĐTM Việt Hưng, Đào Văn Tập
, phường Giang Biên, quận Long Biên, HN</t>
  </si>
  <si>
    <t>WIN4412</t>
  </si>
  <si>
    <t>34 Chử Đồng Tử, Phường 7, Quận Tân Bình, HCM</t>
  </si>
  <si>
    <t>win4414</t>
  </si>
  <si>
    <t>Lô số 03A, Tòa nhà H thuộc Dự Án HH2 khu đô thị mới Dương Nội, Hà Đông, Hà Nội.</t>
  </si>
  <si>
    <t>WIN4416</t>
  </si>
  <si>
    <t>113 – 113A Tam Châu, KP5, Phường Tam Phú, Quận Thủ Đức, HCM</t>
  </si>
  <si>
    <t>win4417</t>
  </si>
  <si>
    <t>Khu 7 - Phố Yên- Tiền Phong- Mê Linh - Hà Nội</t>
  </si>
  <si>
    <t>WIN4418</t>
  </si>
  <si>
    <t>Lô 05, tầng 1, tòa N01, New Horizon city, 87 Lĩnh Nam, P.Mai Động, Q.Hoàng Mai, Hà Nội</t>
  </si>
  <si>
    <t>WIN4419</t>
  </si>
  <si>
    <t>R2.101, tòa nhà R2, 28 Lô X3, đường Trần Hữu Dực, P.Cầu Diễn, Q.Nam Từ Liêm, Hà Nội</t>
  </si>
  <si>
    <t>WIN4420</t>
  </si>
  <si>
    <t>42/1 tl16, khu phố 3B, Phường Thạnh Lộc, Quận 12, HCM</t>
  </si>
  <si>
    <t>WIN4421</t>
  </si>
  <si>
    <t>372A Nơ Trang Long, Phường 13, Quận Bình Thạnh, HCM</t>
  </si>
  <si>
    <t>WIN4424</t>
  </si>
  <si>
    <t>Số 153 - 155 phố Thanh Am, Tổ 23, P.Thượng Thanh, Q.Long Biên, HN</t>
  </si>
  <si>
    <t>WIN4425</t>
  </si>
  <si>
    <t>Tầng 1, Eurowindow Multicomplex, 27 Trần Duy Hưng, P. Trung Hòa, Q.Cầu Giấy, HN</t>
  </si>
  <si>
    <t>win4435</t>
  </si>
  <si>
    <t>219 Tây Thạnh, Phường Tây Thạnh, Quận Tân Phú, HCM</t>
  </si>
  <si>
    <t>win4436</t>
  </si>
  <si>
    <t>56B Đinh Tiên Hoàng, Phường Ngô Quyền, Thị xã Sơn Tây, HN</t>
  </si>
  <si>
    <t>win4437</t>
  </si>
  <si>
    <t>56 ngõ 43 Cổ Nhuế, Phường Cổ Nhuế 2, Q. Bắc Từ Liêm, HN</t>
  </si>
  <si>
    <t>WIN4441</t>
  </si>
  <si>
    <t>1.26-1.27, Blck B, CC Viva Riverside, 1472 Võ Văn Kiệt, P. 3, Quận 6, HCM</t>
  </si>
  <si>
    <t>WIN4442</t>
  </si>
  <si>
    <t>Thôn Kiêu Kỵ, Xã Kiêu Kỵ, Huyện Gia Lâm, HN</t>
  </si>
  <si>
    <t>WIN4444</t>
  </si>
  <si>
    <t>Số 78 đường quốc lộ 3, xã Phù Lỗ, huyện Sóc Sơn, Hà Nội</t>
  </si>
  <si>
    <t>WIN4449</t>
  </si>
  <si>
    <t>Ô số 38 BT1, Khu ĐTM Pháp Vân - Tứ Hiệp, phường Hoàng Liệt, quận Hoàng Mai, HN</t>
  </si>
  <si>
    <t>WIN4450</t>
  </si>
  <si>
    <t>LK01-01 Dự án Tổ hợp thương mại dịch vụ và căn hộ cao cấp Hải Phát Plaza, phường Đại Mỗ, quận Nam Từ Liêm, HN</t>
  </si>
  <si>
    <t>WIN4455</t>
  </si>
  <si>
    <t>Tầng 01 - Toà nhà BIDHOMES THE GARDEN HILL , Số 99 Trần Bình, phường Mỹ Đình 2, Quận Nam Từ Liêm, HN</t>
  </si>
  <si>
    <t>WIN4462</t>
  </si>
  <si>
    <t>34 Chương Dương, P. Linh Chiểu, Quận Thủ Đức, HCM</t>
  </si>
  <si>
    <t>WIN4463</t>
  </si>
  <si>
    <t>48 đường số 26, KP5, P. Hiệp Bình Chánh, Quận Thủ Đức, HCM</t>
  </si>
  <si>
    <t>WIN4469</t>
  </si>
  <si>
    <t>71 đường số 9, khu phố 4, Phường Bình Chiểu, Quận Thủ Đức, HCM</t>
  </si>
  <si>
    <t>WIN4479</t>
  </si>
  <si>
    <t>G116 – Tầng 1, Lô HH Chung cư G1, Vinhomes Greenbay, Đường Lương thế vinh kéo dài, Phường mễ trì, Quận Nam Từ Liêm, Hà Nội</t>
  </si>
  <si>
    <t>WIN4484</t>
  </si>
  <si>
    <t>Khu Chợ Kim, Xã Xuân Nộn, Huyện Đông Anh, HN</t>
  </si>
  <si>
    <t>WIN4493</t>
  </si>
  <si>
    <t>425 Tô Ký, Phường Trung Mỹ Tây, Quận 12, HCM</t>
  </si>
  <si>
    <t>WIN4503</t>
  </si>
  <si>
    <t>Tầng 1, tòa nhà 18 tầng One 18 tại 19 ngõ 298 đường Ngọc Lâm, Long Biên, Hà Nội</t>
  </si>
  <si>
    <t>WIN4504</t>
  </si>
  <si>
    <t>Xóm 4, Xã Đông Dư, Huyện Gia Lâm, HN</t>
  </si>
  <si>
    <t>WIN4506</t>
  </si>
  <si>
    <t>4506 - WM+ DNI 155 Trương Định</t>
  </si>
  <si>
    <t>WIN4510</t>
  </si>
  <si>
    <t>4510 - WM+DNI 77/2 Đồng Khởi</t>
  </si>
  <si>
    <t>WIN4511</t>
  </si>
  <si>
    <t>Số 45 Ngõ Thịnh Hào 1 Tôn Đức Thắng, phường Hàng Bột, Quận Đống Đa, HN</t>
  </si>
  <si>
    <t>WIN4512</t>
  </si>
  <si>
    <t>Gian Hàng Thương Mại 10+ 11, Tầng 1, Tòa Nhà Pearl 1, số 01 đường Châu Văn Liêm, phường Phú Đô, quận Nam Từ Liêm, HN</t>
  </si>
  <si>
    <t>WIN4513</t>
  </si>
  <si>
    <t>Sân vận động trung tâm đường Quang Lãm, phường Phú Lãm, Quận Hà Đông, HN</t>
  </si>
  <si>
    <t>WIN4515</t>
  </si>
  <si>
    <t>Gian hàng 110, tầng 1, Tòa nhà N01C Trung tâm Thương Mại và Dịch vụ Golden Land, 
số 275 Nguyễn Trãi, P. Thanh Xuân Trung, Q. Thanh Xuân, HN</t>
  </si>
  <si>
    <t>WIN4517</t>
  </si>
  <si>
    <t>Số 321 Lâm Du, phường Bồ Đề, Quận Long Biên, Hà Nội</t>
  </si>
  <si>
    <t>win4520</t>
  </si>
  <si>
    <t>Thôn Ngãi Cầu, xã An Khánh, huyện Hoài Đức,TP Hà Nội  (991 đường 72 cũ)</t>
  </si>
  <si>
    <t>win4521</t>
  </si>
  <si>
    <t>Thôn 06, xã Song Phương, huyện Hoài Đức, HN</t>
  </si>
  <si>
    <t>WIN4525</t>
  </si>
  <si>
    <t>Kiot 30 -32, tầng 1 tòa nhà Văn phòng Hồ Linh Đàm, phường Hoàng Liệt, quận Hoàng Mai, HN</t>
  </si>
  <si>
    <t>WIN4526</t>
  </si>
  <si>
    <t>Số 65B Nguyễn Công Trứ, phường Đồng Nhân, quận Hai Bà Trưng, HN</t>
  </si>
  <si>
    <t>WIN4531</t>
  </si>
  <si>
    <t>83 Quang Tiến, Phường Đại Mỗ, Quận Nam Từ Liêm, HN</t>
  </si>
  <si>
    <t>WIN4534</t>
  </si>
  <si>
    <t>Số 20 tổ 3, phường Giang Biên, Q.Long Biên, HN</t>
  </si>
  <si>
    <t>WIN4535</t>
  </si>
  <si>
    <t>120 Phố Mã, Phù Linh, Sóc Sơn, Hà Nội</t>
  </si>
  <si>
    <t>WIN4539</t>
  </si>
  <si>
    <t>Căn hộ A2 – Lô BT04 – Đô thị mới Việt Hưng, phường Giang Biên, quận Long Biên , Hà Nội</t>
  </si>
  <si>
    <t>WIN4540</t>
  </si>
  <si>
    <t>Số 25 phố Phúc Tân, phường Phúc Tân, quận Hoàn Kiếm, HN</t>
  </si>
  <si>
    <t>win4553</t>
  </si>
  <si>
    <t>Ki ốt số 02-04, tầng 1 thuộc tòa nhà B2.1.HH03B, Khu đô thị Thanh Hà - 
Cienco5, xã Cự Khê, huyện Thanh Oai, HN</t>
  </si>
  <si>
    <t>WIN4554</t>
  </si>
  <si>
    <t>Đội 7 Ngọc Hồi, Xã Ngọc Hồi, Huyện Thanh Trì, HN</t>
  </si>
  <si>
    <t>WIN4565</t>
  </si>
  <si>
    <t>Số 48 ngõ 467 Lĩnh Nam, phường Lĩnh Nam, quận Hoàng Mai, HN</t>
  </si>
  <si>
    <t>WIN4566</t>
  </si>
  <si>
    <t>BT4-B-1.3-7-Khu đô thị mới Đặng Xá II, Gia Lâm, Hà Nội</t>
  </si>
  <si>
    <t>WIN4569</t>
  </si>
  <si>
    <t>Lô G1.03 và G1.04, Chung cư Grand Riverside, 278-283 Bến Vân Đồn, Phường 2, Quận 4, HCM</t>
  </si>
  <si>
    <t>WIN4578</t>
  </si>
  <si>
    <t>145A Lê Đình Cẩn, khu phố 6, Phường Tân Tạo, Quận Bình Tân, HCM</t>
  </si>
  <si>
    <t>win4583</t>
  </si>
  <si>
    <t>38 đường Ngô Quyền, Phường Ngô Quyền, Thị xã Sơn Tây, HN</t>
  </si>
  <si>
    <t>WIN4584</t>
  </si>
  <si>
    <t>Tầng 1, Khu A, tòa Viet Duc Complex, ngõ 164 Khuất Duy Tiến, phường Nhân Chính, quận Thanh Xuân, Hà Nội</t>
  </si>
  <si>
    <t>WIN4588</t>
  </si>
  <si>
    <t>161 Khu Phố, Thị trấn Liên Quan, Huyện Thạch Thất, HN</t>
  </si>
  <si>
    <t>WIN4589</t>
  </si>
  <si>
    <t>Thôn 6, Xã Thạch Xá, Thạch Thất, HN</t>
  </si>
  <si>
    <t>WIN4590</t>
  </si>
  <si>
    <t>SH11 - SH12 tầng 001 tháp (block)B, Dự án chung cư kết hợp, Thương mại DV số 370 Nguyễn Văn Quỳ, phường Phú Thuận, Quận 7, HCM</t>
  </si>
  <si>
    <t>WIN4594</t>
  </si>
  <si>
    <t>Ô thương mại dịch vụ số 5 - tầng 01, Tòa nhà NewSkyline, Lô CC2 Khu đô thị mới Văn Quán - Yên Phúc, Phường Văn Quán, Quận Hà Đông, HN</t>
  </si>
  <si>
    <t>WIN4601</t>
  </si>
  <si>
    <t>Kiot 103, tầng 1 tòa nhà CT13 Khu Đô thị mới Tứ Hiệp, xã Tứ Hiệp, Huyện Thanh Trì, HN</t>
  </si>
  <si>
    <t>win4603</t>
  </si>
  <si>
    <t>Số 31 phố Tùng Thiện, Phường Trung Sơn Trầm, Thị xã Sơn Tây, HN</t>
  </si>
  <si>
    <t>WIN4608</t>
  </si>
  <si>
    <t>79A Huỳnh Tịnh Của, Phường 8, Quận 3, HCM</t>
  </si>
  <si>
    <t>WIN4610</t>
  </si>
  <si>
    <t>Số 126 Thanh Lãm, phường Phú Lãm, quận Hà Đông, Hà Nội</t>
  </si>
  <si>
    <t>WIN4611</t>
  </si>
  <si>
    <t>Số 72 ngõ 56 Thạch Cầu, Quận Long Biên, HN</t>
  </si>
  <si>
    <t>win4615</t>
  </si>
  <si>
    <t>950-950A Tạ Quang Bửu, P5, Q8, HCM</t>
  </si>
  <si>
    <t>WIN4634</t>
  </si>
  <si>
    <t>47 Quốc Lộ 2, khối 2, Phù Lỗ, Sóc Sơn, Hà Nội</t>
  </si>
  <si>
    <t>win4636</t>
  </si>
  <si>
    <t>236 đường Xuân Khanh, Xuân Khanh, Thị xã Sơn Tây, HN</t>
  </si>
  <si>
    <t>WIN4639</t>
  </si>
  <si>
    <t>50 phố tía , tô hiệu, thường tín, hà nội</t>
  </si>
  <si>
    <t>WIN4640</t>
  </si>
  <si>
    <t>Số 1 Yên Phúc, Phường Phúc La, Quận Hà Đông, Hà Nội</t>
  </si>
  <si>
    <t>WIN4641</t>
  </si>
  <si>
    <t>Chân cầu Tự Khoát, Xã Ngũ Hiệp, Huyện Thanh Trì, HN</t>
  </si>
  <si>
    <t>win4656</t>
  </si>
  <si>
    <t>126A Thanh Vị, Phường Sơn Lộc, Thị xã Sơn Tây, HN</t>
  </si>
  <si>
    <t>WIN4662</t>
  </si>
  <si>
    <t>WIN4667</t>
  </si>
  <si>
    <t>DVTM-05, tầng 1+2 tòa nhà CT1 Khu đô thị Gelexia Riverside
, 885 Tam Trinh, phường Yên Sở, quận Hoàng Mai, HN</t>
  </si>
  <si>
    <t>WIN4671</t>
  </si>
  <si>
    <t>Thôn Tương Chúc (Chân cầu Tự Khoát), Xã Ngũ Hiệp, Huyện Thanh Trì, HN</t>
  </si>
  <si>
    <t>WIN4680</t>
  </si>
  <si>
    <t>Xóm 5 văn phú ,thường tín, hà nội</t>
  </si>
  <si>
    <t>WIN4681</t>
  </si>
  <si>
    <t>Thôn Xâm Dương 3, xã Ninh Sở, huyện Thường Tín, HN</t>
  </si>
  <si>
    <t>WIN4704</t>
  </si>
  <si>
    <t>159 Tân Lập II, tổ 3, khu phố 6, Hiệp Phú, Quận 9, HCM</t>
  </si>
  <si>
    <t>WIN4750</t>
  </si>
  <si>
    <t>Đội 2, Xã Tự Nhiên, Huyện Thường Tín, HN</t>
  </si>
  <si>
    <t>win4757</t>
  </si>
  <si>
    <t>37 Đồng Nai, Phường 15, Quận 10, HCM</t>
  </si>
  <si>
    <t>WIN4764</t>
  </si>
  <si>
    <t>Số 7 Xóm Đinh Tiên Hoàng, Xã Hà Hồi, Huyện Thường Tín, HN</t>
  </si>
  <si>
    <t>win4766</t>
  </si>
  <si>
    <t>78 Cầu Trì, Phường Sơn Lộc, Thị xã Sơn Tây, HN</t>
  </si>
  <si>
    <t>win4767</t>
  </si>
  <si>
    <t>31-LK41 Khu Đô Thị Vân Canh, Xã Vân Canh, Huyện Hoài Đức, HN</t>
  </si>
  <si>
    <t>WIN4772</t>
  </si>
  <si>
    <t>WIN4774</t>
  </si>
  <si>
    <t>45F1-46F1, đường DN5 (khu dân cư An Sương), khu phố 4, Phường Đông Hưng Thuận, Quận 12, (đường DN5), HCM</t>
  </si>
  <si>
    <t>WIN4776</t>
  </si>
  <si>
    <t>28 Hòe Thị, Phường Phương Canh, Quận Nam Từ Liêm, Hà Nội</t>
  </si>
  <si>
    <t>WIN4777</t>
  </si>
  <si>
    <t>79 Ngọc Đại, Phường Đại Mỗ, Quận Nam Từ Liêm, Hà Nôi</t>
  </si>
  <si>
    <t>WIN4779</t>
  </si>
  <si>
    <t>CS3-CS4 chung cư Prosper Plaza 22/14 Phan Văn Hớn, Phường Tân Thới Nhất, Quận 12, HCM</t>
  </si>
  <si>
    <t>WIN4781</t>
  </si>
  <si>
    <t>314 Trần Cung, Phường Cổ Nhuế 1, Quận Bắc Từ Liêm, Hà Nội</t>
  </si>
  <si>
    <t>WIN4783</t>
  </si>
  <si>
    <t>0.01, Chung cư CH1, Đường số 10, Khu dân cư CityLand, Phường 10, Quận Gò Vấp, HCM</t>
  </si>
  <si>
    <t>win4785</t>
  </si>
  <si>
    <t>01.04 tầng 1, chung cư Phương, Việt, 1002 Tạ quang Bửu, P6, Quận 8, HCM</t>
  </si>
  <si>
    <t>WIN4799</t>
  </si>
  <si>
    <t>Tầng 1 Tòa nhà Kinh Đô, số 93 Lò Đúc, phường Phạm Đình Hổ, quận Hai Bà Trưng, HN</t>
  </si>
  <si>
    <t>WIN4800</t>
  </si>
  <si>
    <t>344 Ngọc Thụy, Phường Ngọc Thụy, Quận Long Biên, HN</t>
  </si>
  <si>
    <t>WIN4801</t>
  </si>
  <si>
    <t>Số 2 ngõ 239 đường Trâu Quỳ, TDP An Đào, thị trấn Trâu Quỳ, huyện Gia Lâm, Hà Nội</t>
  </si>
  <si>
    <t>win4808</t>
  </si>
  <si>
    <t>Lô RS6.SH.15 Tầng 1 Tháp RS6, Khu Thương mại Dịch vụ, và căn hộ - Khu 2, 239-241 Hòa Bình, Phường Hiệp Tân, Quận Tân Phú, HCM</t>
  </si>
  <si>
    <t>WIN4810</t>
  </si>
  <si>
    <t>106 Nguyễn Hiền, phường Bách Khoa, quận Hai Bà Trưng, HN</t>
  </si>
  <si>
    <t>WIN4816</t>
  </si>
  <si>
    <t>Lô 04, Tầng 1, nhà chung cư số CT1, 
phường Cổ Nhuế 2, quận Bắc Từ Liêm, HN</t>
  </si>
  <si>
    <t>WIN4821</t>
  </si>
  <si>
    <t>0.14 tầng 01 (trệt), Chung cư cao tầng Phường Trường Thọ, 17 Đường số 3, Khu phố 6, P. Trường Thọ Quận Thủ Đức, HCM</t>
  </si>
  <si>
    <t>win4823</t>
  </si>
  <si>
    <t>RS4-SH.03 tại dự án khu TMDV căn hộ địa chỉ 278 đường, Hòa Bình, Phường Hiệp Tân, (Dự án Richstar Residence), Q.Tân phú, HCM</t>
  </si>
  <si>
    <t>WIN4826</t>
  </si>
  <si>
    <t>98 Miếu Thờ, Xã Tiên Dược, Huyện Sóc Sơn, Hà Nội</t>
  </si>
  <si>
    <t>WIN4831</t>
  </si>
  <si>
    <t>B12 Chợ Phú Cường, Xã Phú Cường, Huyện Sóc Sơn, Hà Nội</t>
  </si>
  <si>
    <t>win4832</t>
  </si>
  <si>
    <t>Khu 10 Chợ Phố Hạ, Xã Mê Linh, Huyện Mê Linh, Hà Nội</t>
  </si>
  <si>
    <t>win4846</t>
  </si>
  <si>
    <t>Số 16 đường số 5A, KDC Trung Sơn, ấp 4B, xã Bình Hưng, Huyện Bình Chánh, HCM</t>
  </si>
  <si>
    <t>WIN4858</t>
  </si>
  <si>
    <t>win4863</t>
  </si>
  <si>
    <t>Khu A - Khu đất dịch vụ Do Lộ, Yên Nghĩa, Hà Đông, Hà Nội</t>
  </si>
  <si>
    <t>WIN4864</t>
  </si>
  <si>
    <t>138 Thị trân văn giang</t>
  </si>
  <si>
    <t>WIN4870</t>
  </si>
  <si>
    <t>14 Trần Quý Cáp, Phường Văn Miếu, Quận Đống Đa, HN</t>
  </si>
  <si>
    <t>WIN4878</t>
  </si>
  <si>
    <t>Xã Ngũ Hiệp, Huyện Thanh Trì, HN</t>
  </si>
  <si>
    <t>WIN4880</t>
  </si>
  <si>
    <t>Thôn bên  363 thị trân văn giang</t>
  </si>
  <si>
    <t>WIN4881</t>
  </si>
  <si>
    <t>WIN4884</t>
  </si>
  <si>
    <t>23/2 đường số 9, Khu phố 4, Phường Trường Thọ, Quận Thủ Đức, HCM</t>
  </si>
  <si>
    <t>WIN4887</t>
  </si>
  <si>
    <t>Cụm 6 Thị trấn Phúc Thọ, Huyện Phúc Thọ, HN</t>
  </si>
  <si>
    <t>WIN4895</t>
  </si>
  <si>
    <t>42-44 đường A4, Phường 12, Quận Tân Bình, HCM</t>
  </si>
  <si>
    <t>WIN4912</t>
  </si>
  <si>
    <t>186 và 188 Tư Đình, Phường Long Biên, Quận Long Biên, Hà Nội</t>
  </si>
  <si>
    <t>WIN4915</t>
  </si>
  <si>
    <t>WIN4918</t>
  </si>
  <si>
    <t>SH6B+SH7B, Tầng 1 Tòa nhà HH3, Số 32 Phố Đại Từ, Phường Đại Kim, Quận Hoàng Mai, HN</t>
  </si>
  <si>
    <t>WIN4922</t>
  </si>
  <si>
    <t>win4924</t>
  </si>
  <si>
    <t>Xóm Dền, Xã Di Trạch, Huyện Hoài Đức, HN</t>
  </si>
  <si>
    <t>win4927</t>
  </si>
  <si>
    <t>Khu 10 Thôn Thường Lệ, Xã Đại Thịnh, Huyện Mê Linh, HN</t>
  </si>
  <si>
    <t>WIN4935</t>
  </si>
  <si>
    <t>339DE Nguyễn Cảnh Chân, Phường Cầu Kho, Quận 1, HCM</t>
  </si>
  <si>
    <t>WIN4937</t>
  </si>
  <si>
    <t>A01 –TMDV01-02 cao ốc Jamila, 60 đường 697, KP2, Phường Phú Hữu, Quận 9, HCM</t>
  </si>
  <si>
    <t>WIN4940</t>
  </si>
  <si>
    <t>WIN4943</t>
  </si>
  <si>
    <t>TM05- Dự án KDC Sông Đà 434/16 đường 26 tháng 3, Phường 15, Quận Gò Vấp, HCM</t>
  </si>
  <si>
    <t>WIN4948</t>
  </si>
  <si>
    <t>4948 - WM+ DNI 6 Nguyễn Bảo Đức</t>
  </si>
  <si>
    <t>WIN4952</t>
  </si>
  <si>
    <t>97 Nguyên Hồng, Phường 1, Quận Gò Vấp, HCM</t>
  </si>
  <si>
    <t>WIN4959</t>
  </si>
  <si>
    <t>Kiot 03 - Tầng 01, chung cư CT4, KĐTM Thạch Bàn, Phường Thạch Bàn, Quận Long Biên, Hà Nội</t>
  </si>
  <si>
    <t>WIN4967</t>
  </si>
  <si>
    <t>Tầng 1, Tòa nhà Golden West, Số 2 Lê Văn Thiêm, Phường Nhân Chính, Quận Thanh Xuân, HN</t>
  </si>
  <si>
    <t>WIN4968</t>
  </si>
  <si>
    <t>QL3 Phố Lộc Hà, Xã Mai Lâm, Huyện Đông Anh, Hà Nội</t>
  </si>
  <si>
    <t>WIN4972</t>
  </si>
  <si>
    <t>Ngã Ba Yên Tàng, Thôn Yên Tàng, Xã Bắc Phú, Huyện Sóc Sơn, HN</t>
  </si>
  <si>
    <t>WIN4983</t>
  </si>
  <si>
    <t>LK11-Lô 6, Dự án nhà ở Phùng Khoang, Phường Trung Văn, Quận Nam Từ Liêm, Hà Nội</t>
  </si>
  <si>
    <t>WIN4986</t>
  </si>
  <si>
    <t>Thôn Đìa, Xã Nam Hồng, Huyện Đông Anh, Hà Nội</t>
  </si>
  <si>
    <t>win5005</t>
  </si>
  <si>
    <t>09 Phạm Vấn, Phường Phú Thọ Hòa, Quận Tân Phú, HCM</t>
  </si>
  <si>
    <t>WIN5006</t>
  </si>
  <si>
    <t>WIN5007</t>
  </si>
  <si>
    <t>7-9 Nguyễn Hiền, Phường 4, Quận 3, HCM</t>
  </si>
  <si>
    <t>WIN5008</t>
  </si>
  <si>
    <t>Thôn Quất Động, Xã Quất Động, Huyện Thường Tín, HN</t>
  </si>
  <si>
    <t>win5019</t>
  </si>
  <si>
    <t>606/144-606/146 Ba Tháng Hai, Phường 14, Quận 10, HCM</t>
  </si>
  <si>
    <t>WIN5020</t>
  </si>
  <si>
    <t>Số 38 Khu Tái Định Cư Ngô Thì Nhậm, Đường Phan Đình Giót, Phường La Khê, Quận Hà Đông, HN</t>
  </si>
  <si>
    <t>WIN5024</t>
  </si>
  <si>
    <t>33/4 ấp Mới 1, Xã Tân Xuân, Huyện Hóc Môn, HCM</t>
  </si>
  <si>
    <t>WIN5025</t>
  </si>
  <si>
    <t>15 Nguyễn Quang Bích, Phường 13, Quận Tân Bình, HCM</t>
  </si>
  <si>
    <t>win5026</t>
  </si>
  <si>
    <t>163/25/1 Tô Hiến Thành, Phường 13, Quận 10, HCM</t>
  </si>
  <si>
    <t>WIN5029</t>
  </si>
  <si>
    <t>42 Thăng Long, Phường 4, Quận Tân Bình, HCM</t>
  </si>
  <si>
    <t>WIN5043</t>
  </si>
  <si>
    <t>81 đường số 2, KP6, Phường Hiệp Bình Phước, Quận Thủ Đức, HCM</t>
  </si>
  <si>
    <t>WIN5045</t>
  </si>
  <si>
    <t>Thôn 9, Xã Phùng Xá, Huyện Thạch Thất, HN</t>
  </si>
  <si>
    <t>WIN5054</t>
  </si>
  <si>
    <t>BT25, Lô TT2, Khu nhà ở C37 BCA, Khu đô thị mới Phùng Khoang, Phường Trung Văn, Quận Nam Từ Liêm, HN</t>
  </si>
  <si>
    <t>WIN5055</t>
  </si>
  <si>
    <t>Số 67+69 Đường Ngô Đình Mẫn, Phường La Khê, Quận Hà Đông, HN</t>
  </si>
  <si>
    <t>WIN5062</t>
  </si>
  <si>
    <t>Thôn Thọ Giáo, Xã Tân Minh, Huyện Thường Tín, HN</t>
  </si>
  <si>
    <t>WIN5063</t>
  </si>
  <si>
    <t>Số 16 Hòa Sơn, Thị trấn Chúc Sơn, Huyện Chương Mỹ, HN</t>
  </si>
  <si>
    <t>win5075</t>
  </si>
  <si>
    <t>Thôn Thái Hòa, Xã Bình Phú, Huyện Thạch Thất, HN</t>
  </si>
  <si>
    <t>WIN5077</t>
  </si>
  <si>
    <t>254/63 Âu Cơ, P. 9, Quận Tân Bình, HCM</t>
  </si>
  <si>
    <t>win5085</t>
  </si>
  <si>
    <t>48 Liêu Bình Hương, ấp Tân Tiến, xã Tân Thông Hội, Huyện Củ Chi, HCM</t>
  </si>
  <si>
    <t>WIN5086</t>
  </si>
  <si>
    <t>120 Lò Lu, Phường Trường Thạnh, Quận 9, HCM</t>
  </si>
  <si>
    <t>WIN5088</t>
  </si>
  <si>
    <t>Kiot dịch vụ số 2, Tầng 1, Tòa nhà B, Dự án X2, Phường Cầu Diễn, Nam Từ Liêm, Hà Nội</t>
  </si>
  <si>
    <t>WIN5089</t>
  </si>
  <si>
    <t>Số 42 Đường Nghĩa Lộ, Phường Yên Nghĩa, Quận Hà Đông, HN</t>
  </si>
  <si>
    <t>WIN5090</t>
  </si>
  <si>
    <t>Số 83, Ngõ 384, Đường Đông Hội, Xã Đông Hội, Huyện Đông Anh, Hà Nội</t>
  </si>
  <si>
    <t>WIN5097</t>
  </si>
  <si>
    <t>55 Cầu Cốc, Phường Tây Mỗ, Nam Từ Liêm, Hà Nội</t>
  </si>
  <si>
    <t>win5101</t>
  </si>
  <si>
    <t>Số 168 Thôn Mới, Xã Cao Dương, Huyện Thanh Oai, HN</t>
  </si>
  <si>
    <t>WIN5115</t>
  </si>
  <si>
    <t>1.17 và 1.04 Tầng 1+2, CC Hiệp Thành (Parkland), số 38 đường N5, KDC Hiệp Thành, Phường Hiệp Thành, Quận 12, HCM</t>
  </si>
  <si>
    <t>WIN5124</t>
  </si>
  <si>
    <t>B1.01 tầng 1 Block tại dự án Khu Dân cứ Phước Long, Phường Phước Long B, Quận 9, HCM</t>
  </si>
  <si>
    <t>WIN5141</t>
  </si>
  <si>
    <t>112/6 Tân Chánh Hiệp 36, Khu phố 6, Phường Tân Chánh Hiệp, Quận 12, HCM</t>
  </si>
  <si>
    <t>WIN5155</t>
  </si>
  <si>
    <t>Thôn Yên Ngưu, Xã Tam Hiệp, Huyện Thanh Trì, HN</t>
  </si>
  <si>
    <t>win5161</t>
  </si>
  <si>
    <t>248 Chợ Chiều Chuông, Xã Phương Trung, Huyện Thanh Oai, HN</t>
  </si>
  <si>
    <t>win5162</t>
  </si>
  <si>
    <t>Số 120 QL21, Thôn Tảo Dương, Xã Hồng Dương, Huyện Thanh Oai, HN</t>
  </si>
  <si>
    <t>win5176</t>
  </si>
  <si>
    <t>37 Thôn Chằm, Xã Bình Minh, Huyện Thanh Oai, HN</t>
  </si>
  <si>
    <t>WIN5177</t>
  </si>
  <si>
    <t>Thôn Cổ Dương, Xã Tiên Dương, Huyện Đông Anh, HN</t>
  </si>
  <si>
    <t>WIN5182</t>
  </si>
  <si>
    <t>8/9 ấp Hưng Lân, Xã Bà Điểm, Huyện Hóc Môn, HCM</t>
  </si>
  <si>
    <t>WIN5187</t>
  </si>
  <si>
    <t>483 Lê Văn Quới, KP6, Phường Bình Trị, Đông A, Quận Bình Tân, HCM</t>
  </si>
  <si>
    <t>WIN5190</t>
  </si>
  <si>
    <t>Thôn Ngọc Chi ( Ngã tư Chợ Ngọc Chi), Xã Vĩnh Ngọc, Huyện Đông Anh, HN</t>
  </si>
  <si>
    <t>WIN5191</t>
  </si>
  <si>
    <t>Số 9 Nam Dư, Phường Lĩnh Nam, Quận Hoàng Mai, HN</t>
  </si>
  <si>
    <t>WIN5199</t>
  </si>
  <si>
    <t>5199 - WM+ DNI 202/15/4 -202/17 Huỳnh Văn Nghệ</t>
  </si>
  <si>
    <t>WIN5207</t>
  </si>
  <si>
    <t>Khu dân cư Bắc Thăng Long, Xã Hải Bối, Huyện Đông Anh, HN</t>
  </si>
  <si>
    <t>WIN5208</t>
  </si>
  <si>
    <t>Thôn Bình An, Xã Trung Giã, Huyện Sóc Sơn, HN</t>
  </si>
  <si>
    <t>WIN5219</t>
  </si>
  <si>
    <t>Số 1, TT Tổng Công ty Dược Việt Nam, tổ 1, phường Quan Hoa, quận Cầu Giấy, Hà Nội</t>
  </si>
  <si>
    <t>WIN5224</t>
  </si>
  <si>
    <t>Tầng 1, Tòa Trung Yên Smile, Khu A, Lô 19.NO và 20.BT KĐTM Bắc Đại Kim
, Số 1 Nguyễn Cảnh Dị, Phường Định Công, Quận Hoàng Mai, HN</t>
  </si>
  <si>
    <t>WIN5225</t>
  </si>
  <si>
    <t>Ô DVTM-07, Tầng 1+2 tòa nhà CT3 Khu đô thị Gelexia Riverside
, Ngõ 885 Tam Trinh, Phường Yên Sở, Quận Hoàng Mai, HN</t>
  </si>
  <si>
    <t>WIN5230</t>
  </si>
  <si>
    <t>2N Bình Giã, Phường 13, Quận Tân Bình, HCM</t>
  </si>
  <si>
    <t>WIN5231</t>
  </si>
  <si>
    <t>WIN5233</t>
  </si>
  <si>
    <t>25 đường số 17, KP5, Phường Linh Trung, Quận Thủ Đức, HCM</t>
  </si>
  <si>
    <t>win5238</t>
  </si>
  <si>
    <t>81 Cầu Xây, Phường Tân Phú, Quận 9, HCM</t>
  </si>
  <si>
    <t>WIN5240</t>
  </si>
  <si>
    <t>163 Nguyễn Thị Kiêu, Khu phố 2, Phường Thới An, Quận 12, HCM</t>
  </si>
  <si>
    <t>WIN5247</t>
  </si>
  <si>
    <t>Căn B4 Số 23 Phố Cự Lộc, P.Thượng Đình, Q.Thanh Xuân, HN</t>
  </si>
  <si>
    <t>win5255</t>
  </si>
  <si>
    <t>Đội 4 Thôn 1 Xã Thạch Đà, Huyện Mê Linh, HN</t>
  </si>
  <si>
    <t>win5266</t>
  </si>
  <si>
    <t>Khu 14 Thôn Yên Nhân, Xã Tiền Phong, Huyện Mê Linh, HN</t>
  </si>
  <si>
    <t>win5267</t>
  </si>
  <si>
    <t>Khu 5 Thôn Do Hạ, Xã Tiền Phong, Huyện Mê Linh, HN</t>
  </si>
  <si>
    <t>win5268</t>
  </si>
  <si>
    <t>134 Hoàng Tăng Bí, TDP Tân Nhuệ, Thụy Phương, Quận Bắc Từ Liêm, Hà Nội</t>
  </si>
  <si>
    <t>WIN5269</t>
  </si>
  <si>
    <t>179A Nghĩa Phát, Phường 6, Quận Tân Bình, HCM</t>
  </si>
  <si>
    <t>WIN5270</t>
  </si>
  <si>
    <t>82 Tô Vĩnh Diện, KP5, P. Linh Chiểu, Quận Thủ Đức, HCM</t>
  </si>
  <si>
    <t>WIN5272</t>
  </si>
  <si>
    <t>Khu đấu giá Tổ 1 Thị trấn Sóc Sơn, Huyện Sóc Sơn, TP Hà Nội</t>
  </si>
  <si>
    <t>win5274</t>
  </si>
  <si>
    <t>109-111 Kênh Nước Đen, Phường Tân Thành, Quận Tân Phú, HCM</t>
  </si>
  <si>
    <t>WIN5275</t>
  </si>
  <si>
    <t>363-365A Tô Ngọc Vân, KP2, Phường Linh Đông, Quận Thủ Đức, HCM</t>
  </si>
  <si>
    <t>WIN5278</t>
  </si>
  <si>
    <t>1.02, 1.03, 2.03, 2.04 Tầng 1+2, Chung cư Hoa Phượng, (Zen Tower), 34/1A Quốc lộ 1A, Phường Thới An, Quận 12, HCM</t>
  </si>
  <si>
    <t>WIN5284</t>
  </si>
  <si>
    <t>Thôn Bến Trung, Xã Bắc Hồng, Huyện Đông Anh, HN</t>
  </si>
  <si>
    <t>WIN5285</t>
  </si>
  <si>
    <t>Thôn Lã Côi, Xã Yên Viên, Huyện Gia Lâm, HN</t>
  </si>
  <si>
    <t>WIN5286</t>
  </si>
  <si>
    <t>95 Ba Thá, Xã Viên An, Huyện Ứng Hòa, HN</t>
  </si>
  <si>
    <t>Huyện ứng Hòa</t>
  </si>
  <si>
    <t>WIN5287</t>
  </si>
  <si>
    <t>85 Lê Lợi, Thị Trấn Vân Đình, Huyện Ứng Hòa, HN</t>
  </si>
  <si>
    <t>WIN5288</t>
  </si>
  <si>
    <t>Tổ dân phố số 17, Phường Thanh Trì, Quận Hoàng Mai, HN</t>
  </si>
  <si>
    <t>WIN5290</t>
  </si>
  <si>
    <t>71 Ngõ 180 Tây Mỗ, Quận Nam Từ Liêm, Hà Nội</t>
  </si>
  <si>
    <t>WIN5291</t>
  </si>
  <si>
    <t>55 Trương Phước Phan, Khu phố 18, Phường Bình Trị Đông, Quận Bình Tân, HCM</t>
  </si>
  <si>
    <t>WIN5293</t>
  </si>
  <si>
    <t>02 đường số 3 Cư xá Đô Thành, Phường 4, Quận 3, HCM</t>
  </si>
  <si>
    <t>win5295</t>
  </si>
  <si>
    <t>Số 158 Tiểu khu Phú Thịnh, Thị trấn Phú Minh, Huyện Phú Xuyên, HN</t>
  </si>
  <si>
    <t>WIN5301</t>
  </si>
  <si>
    <t>1033 Nguyễn Xiển, Phường Long Bình, Quận 9, HCM</t>
  </si>
  <si>
    <t>WIN5302</t>
  </si>
  <si>
    <t>11/23-11/25-11/27 Nguyễn Đức Thuận, Phường 13, Quận Tân Bình, HCM</t>
  </si>
  <si>
    <t>WIN5303</t>
  </si>
  <si>
    <t>114 Ngõ Văn Chương 2, Phường Văn Chương, Quận Đống Đa, Hà Nội</t>
  </si>
  <si>
    <t>WIN5304</t>
  </si>
  <si>
    <t>Tầng 1, Tòa nhà UDIC Riverside 1, Ngõ 122 Vĩnh Tuy, Phường Vĩnh Tuy, Quận Hai Bà Trưng, HN</t>
  </si>
  <si>
    <t>WIN5305</t>
  </si>
  <si>
    <t>Số 110 ngõ 553 Đường Giải Phóng, Phường Giáp Bát, Quận Hoàng Mai, HN</t>
  </si>
  <si>
    <t>win5308</t>
  </si>
  <si>
    <t>QL35 Thôn Phú Nhi, xã Thanh Lâm, huyện Mê Linh, HN</t>
  </si>
  <si>
    <t>WIN5313</t>
  </si>
  <si>
    <t>32 Sáp Mai, Xã Võng La, Huyện Đông Anh, HN</t>
  </si>
  <si>
    <t>win5323</t>
  </si>
  <si>
    <t>Thôn 5 Xã Cộng Hòa, Huyện Quốc Oai, HN</t>
  </si>
  <si>
    <t>win5324</t>
  </si>
  <si>
    <t>254 Phố Huyện, TT Quốc Oai, Huyện Quốc Oai, HN</t>
  </si>
  <si>
    <t>WIN5327</t>
  </si>
  <si>
    <t>Kiot TM02 - Tầng 1, 
số 50 ngõ 28 đường Xuân La, Phường Xuân La, Quận Tây Hồ, Hà Nội</t>
  </si>
  <si>
    <t>WIN5329</t>
  </si>
  <si>
    <t>120-122 đường số 2, khu phố 1, P. Tăng Nhơn Phú B, Quận 9, HCM</t>
  </si>
  <si>
    <t>WIN5334</t>
  </si>
  <si>
    <t>1042 Nguyễn Duy Trinh, Phường Long Trường, Quận 9, HCM</t>
  </si>
  <si>
    <t>WIN5338</t>
  </si>
  <si>
    <t>196 Mã Lò, KP 6, Phường Bình Trị Đông A, Quận Bình Tân, HCM</t>
  </si>
  <si>
    <t>WIN5340</t>
  </si>
  <si>
    <t>17 Ngõ 75 Hồ Tùng Mậu, Phường Mai Dịch, Quận Cầu Giấy, HN</t>
  </si>
  <si>
    <t>win5341</t>
  </si>
  <si>
    <t>Thôn 3 Xã Phượng Cách, Huyện Quốc Oai, HN</t>
  </si>
  <si>
    <t>WIN5342</t>
  </si>
  <si>
    <t>Số 8 Trương Công Giai, tổ 21, phường Dịch Vọng, quận Cầu Giấy, Hà Nội.</t>
  </si>
  <si>
    <t>WIN5343</t>
  </si>
  <si>
    <t>"Tầng 1 Nhà ở chung cư cao cấp N01-T1, phường Xuân Tảo, quận Bắc Từ Liêm, Hà Nội</t>
  </si>
  <si>
    <t>win5346</t>
  </si>
  <si>
    <t>Thôn Bái Đô, Xã Tri Thủy, Huyện Phú Xuyên, HN</t>
  </si>
  <si>
    <t>WIN5347</t>
  </si>
  <si>
    <t>Khu Ao ông Sáu, Xã Trung Mầu, Huyện Gia Lâm, HN</t>
  </si>
  <si>
    <t>win5351</t>
  </si>
  <si>
    <t>Lô 03C, tầng 1 Tòa L, Phường Dương Nội, Quận Hà Đông, HN</t>
  </si>
  <si>
    <t>WIN5354</t>
  </si>
  <si>
    <t>Tầng 1 chung cư Flora Anh Đào, 619 Đỗ Xuân Hợp, Phường Phước Long B, Quận 9, HCM</t>
  </si>
  <si>
    <t>WIN5355</t>
  </si>
  <si>
    <t>Lô thương mại TA2, Tầng trệt và lửng, chung cư Hope Garden, 102 Phan Huy Ích, Phường 15, Quận Tân Bình, HCM</t>
  </si>
  <si>
    <t>win5360</t>
  </si>
  <si>
    <t>15 Võ Văn Kiệt, Phường 16, Quận 8, (CC City Gate Towers-A1.03.08), HCM</t>
  </si>
  <si>
    <t>WIN5366</t>
  </si>
  <si>
    <t>B (SH4), Ô đất B4, Khu đô thị mới Nam Trung Yên, phường Yên Hòa, quận Cầu Giấy, HN</t>
  </si>
  <si>
    <t>WIN5368</t>
  </si>
  <si>
    <t>Chợ Cầu Xây, thôn Thanh Vân, xã Tân Dân, huyện Sóc Sơn , HN</t>
  </si>
  <si>
    <t>WIN5369</t>
  </si>
  <si>
    <t>Khu phố, thị trấn Liên Quan, Huyện Thạch Thất, HN</t>
  </si>
  <si>
    <t>WIN5377</t>
  </si>
  <si>
    <t>Nhà số 4+5, Block 1, Ô H-TT1, Khu nhà ở Hi Brand, Khu đô thị mới Văn Phú, Phường Phú La, Quận Hà Đông, HN</t>
  </si>
  <si>
    <t>WIN5378</t>
  </si>
  <si>
    <t>Tầng 1 Khu căn hộ Tecco Skyville Tower, Xã Tứ Hiệp, Huyện Thanh Trì, HN</t>
  </si>
  <si>
    <t>WIN5380</t>
  </si>
  <si>
    <t>53 Hậu Dưỡng, Xã Kim Chung, Huyện Đông Anh, HN</t>
  </si>
  <si>
    <t>WIN5383</t>
  </si>
  <si>
    <t>WIN5385</t>
  </si>
  <si>
    <t>Tầng 1, tòa nhà CT1B , phường Cổ Nhuế 1, quận Bắc Từ Liêm, Hà Nội</t>
  </si>
  <si>
    <t>WIN5386</t>
  </si>
  <si>
    <t>309 Nguyễn Thị Rành, Ấp Xóm Mới, X. Trung Lập Hạ, Huyện Củ Chi, HCM</t>
  </si>
  <si>
    <t>WIN5387</t>
  </si>
  <si>
    <t>win5388</t>
  </si>
  <si>
    <t>A – 01 Dự án Valora Mizuki tại xã Bình Hưng, Huyện Bình Chánh, HCM</t>
  </si>
  <si>
    <t>WIN5394</t>
  </si>
  <si>
    <t>Thôn Tằng My, Xã Nam Hồng, Huyện Đông Anh, HN</t>
  </si>
  <si>
    <t>WIN5408</t>
  </si>
  <si>
    <t>Lô góc tầng 1, Tòa B1, Chung cư Ruby CT3 Phúc Lợi, Quận Long Biên, HN</t>
  </si>
  <si>
    <t>WIN5414</t>
  </si>
  <si>
    <t>23 Nguyễn Hữu Cầu, Ấp Vạn Hạnh, Xã Trung Chánh, Huyện Hóc Môn, HCM</t>
  </si>
  <si>
    <t>WIN5415</t>
  </si>
  <si>
    <t>Tháp G, 
Khu đô thị Đông Nam đường Trần Duy Hưng, phường Trung Hòa, quận Cầu Giấy, HN</t>
  </si>
  <si>
    <t>WIN5420</t>
  </si>
  <si>
    <t>win5422</t>
  </si>
  <si>
    <t>Thôn Đồng Lư, xã Đồng Quang, huyện Quốc Oai, TP Hà Nội</t>
  </si>
  <si>
    <t>WIN5423</t>
  </si>
  <si>
    <t>Cụm 5, xã Phụng Thượng, Huyện Phúc Thọ, HN</t>
  </si>
  <si>
    <t>WIN5427</t>
  </si>
  <si>
    <t>CC Golden Mansion, Lô GM-01.08 Tầng 1, Khu phức hợp, Nhà ở và Thương mại Dịch vụ, 119, Phổ Quang, Phường 9, Q.Phú Nhuận, HCM</t>
  </si>
  <si>
    <t>win5429</t>
  </si>
  <si>
    <t>Xóm Cầu, Thôn Hòa Mỹ, Xã Hồng Minh, Huyện Phú Xuyên, HN</t>
  </si>
  <si>
    <t>WIN5430</t>
  </si>
  <si>
    <t>Tổ 10, Phường Thạch Bàn, Quận Long Biên, HN</t>
  </si>
  <si>
    <t>WIN5431</t>
  </si>
  <si>
    <t>BT1.SH-A(07), Khu đô thị mới Đặng Xá, Xã Đặng Xá, Huyện Gia Lâm, HN</t>
  </si>
  <si>
    <t>WIN5434</t>
  </si>
  <si>
    <t>Số 18 ngách 1 ngõ 119 Hồ Đắc Di, phường Nam Đồng, quận Đống Đa, Hà Nội</t>
  </si>
  <si>
    <t>WIN5436</t>
  </si>
  <si>
    <t>WIN5439</t>
  </si>
  <si>
    <t>17A, Ngõ 9 Nguyễn Tri Phương , phường Điện Biên, quận Ba Đình, HN</t>
  </si>
  <si>
    <t>WIN5447</t>
  </si>
  <si>
    <t>35A đường TX 21, khu phố 1, Phường Thạnh Xuân, Quận 12, HCM</t>
  </si>
  <si>
    <t>WIN5449</t>
  </si>
  <si>
    <t>532 Phạm Văn Chiêu, Phường 16, Quận Gò Vấp, HCM</t>
  </si>
  <si>
    <t>WIN5451</t>
  </si>
  <si>
    <t>152 Hoàng Hoa Thám, Phường 12, Quận Tân Bình, HCM</t>
  </si>
  <si>
    <t>WIN5453</t>
  </si>
  <si>
    <t>48 Bích Câu, Phường Quốc Tử Giám, Quận Đống Đa, HN</t>
  </si>
  <si>
    <t>win5454</t>
  </si>
  <si>
    <t>Ngã tư Cổ Đông, Xóm 10, Thôn Đoàn Kết, Xã Cổ Đông, Thị xã Sơn Tây, HN</t>
  </si>
  <si>
    <t>WIN5455</t>
  </si>
  <si>
    <t>5455 - WM+ DNI 26/90 KP13</t>
  </si>
  <si>
    <t>WIN5456</t>
  </si>
  <si>
    <t>Đội 2, thôn Xuân Bách, xã Quang Tiến, huyện Sóc Sơn, HN</t>
  </si>
  <si>
    <t>WIN5459</t>
  </si>
  <si>
    <t>107 đường số 1, cư xá Chu Văn An, Phường 26, Quận Bình Thạnh, HCM</t>
  </si>
  <si>
    <t>WIN5465</t>
  </si>
  <si>
    <t>Lô A1.2, tầng 1 tòa nhà A, tổ hợp văn phòng, nhà ở cao cấp kết hợp dịch vụ thương mại HBI, 
Số 203 Nguyễn Huy Tưởng, Phương Thanh Xuân Trung, quận Thanh Xuân, HN</t>
  </si>
  <si>
    <t>WIN5467</t>
  </si>
  <si>
    <t>Số 12 ngõ 4D Đặng Văn Ngữ, phường Trung Tự, quận Đống Đa, HN</t>
  </si>
  <si>
    <t>WIN5468</t>
  </si>
  <si>
    <t>33-35 Ngõ Quan Thổ 1, Phường Tôn Đức Thức, Quận Đống Đa, HN</t>
  </si>
  <si>
    <t>win5470</t>
  </si>
  <si>
    <t>Thôn Vài, Xã Hợp Thanh, Huyện Mỹ Đức, HN</t>
  </si>
  <si>
    <t>WIN5472</t>
  </si>
  <si>
    <t>Số 87 Ngõ 322 Mỹ Đình, phường Mỹ Đình, Nam Từ Liêm, Hà Nội</t>
  </si>
  <si>
    <t>WIN5473</t>
  </si>
  <si>
    <t>33 Võng Thị, Phường Bưởi, Quận Tây Hồ, TP Hà Nội</t>
  </si>
  <si>
    <t>WIN5474</t>
  </si>
  <si>
    <t>Tầng 1, tòa nhà CT1B Hateco Apolo, phường Phương Canh, Quận Nam Từ Liêm, Hà Nội</t>
  </si>
  <si>
    <t>WIN5475</t>
  </si>
  <si>
    <t>273 Vũ Tông Phan, Phường Khương Trung, Quận Thanh Xuân, Hà Nội</t>
  </si>
  <si>
    <t>WIN5479</t>
  </si>
  <si>
    <t>290 An Dương Vương, Phường 4, Quận 5, (CC The EverRich Infinity), HCM</t>
  </si>
  <si>
    <t>win5482</t>
  </si>
  <si>
    <t>702 Lũy Bán Bích, Phường Tân Thành, Quận Tân Phú, HCM</t>
  </si>
  <si>
    <t>WIN5483</t>
  </si>
  <si>
    <t>WIN5484</t>
  </si>
  <si>
    <t>Thôn An Duyên, Xã Tô Hiệu, Huyện Thường Tín, HN</t>
  </si>
  <si>
    <t>win5487</t>
  </si>
  <si>
    <t>Số 155 Xóm Đậu, Thôn Vỹ, Xã Cao Viên, Huyện Thanh Oai, HN</t>
  </si>
  <si>
    <t>WIN5488</t>
  </si>
  <si>
    <t>Thôn Thuận Tiến, Xã Dương Xá, Huyện Gia Lâm, HN</t>
  </si>
  <si>
    <t>WIN5489</t>
  </si>
  <si>
    <t>Tầng 1, Ô I-HH, Dự án Green Pearl, 378 Minh Khai, Phường Vĩnh Tuy, Quận Hai Bà Trưng, HN</t>
  </si>
  <si>
    <t>win5490</t>
  </si>
  <si>
    <t>Số 94 Phố Kim Bài, Thị trấn Kim Bài, Huyện Thanh Oai, HN</t>
  </si>
  <si>
    <t>WIN5493</t>
  </si>
  <si>
    <t>Kiôt tại Tầng 1, Nhà chung cư Lô D (CT4), Khu nhà ở Quân đội, 468 Phan Văn Trị, Phường 7, Gò Vấp, HCM</t>
  </si>
  <si>
    <t>WIN5495</t>
  </si>
  <si>
    <t>Kiot 03A+03B+04, Tầng 1 Tòa nhà chung cư CT6,  Xã Tứ Hiệp, Huyện Thanh Trì, HN</t>
  </si>
  <si>
    <t>win5499</t>
  </si>
  <si>
    <t>31A-33A Gò Dầu, Phường Tân Quý, Quận Tân Phú, HCM</t>
  </si>
  <si>
    <t>WIN5501</t>
  </si>
  <si>
    <t>Thôn Thiết Úng, Xã Vân Hà, Huyện Đông Anh, HN</t>
  </si>
  <si>
    <t>WIN5504</t>
  </si>
  <si>
    <t>105 Thành Công, Phường Thành Công, Quận Ba Đình, Hà Nội</t>
  </si>
  <si>
    <t>WIN5505</t>
  </si>
  <si>
    <t>106 Dốc Chợ Thành Công, Phường Thành Công, Quận Ba Đình, Hà Nội</t>
  </si>
  <si>
    <t>win5509</t>
  </si>
  <si>
    <t>Thôn 4 Xã Cát Quế, Huyện Hoài Đức, Hà Nội</t>
  </si>
  <si>
    <t>win5511</t>
  </si>
  <si>
    <t>Tầng 1, tòa nhà C2 thuộc Dự án Khu nhà ở Xuân Đỉnh, phường Xuân Đỉnh, Quận Bắc Từ Liêm, Hà Nội</t>
  </si>
  <si>
    <t>WIN5513</t>
  </si>
  <si>
    <t>Đội 7, Thôn Đỗ Xá, Xã Vạn Điểm, Huyện Thường Tín, HN</t>
  </si>
  <si>
    <t>win5517</t>
  </si>
  <si>
    <t>25 đường số 6, Khu phố 2, Phường Hiệp Bình Chánh, Quận Thủ Đức, HCM</t>
  </si>
  <si>
    <t>WIN5521</t>
  </si>
  <si>
    <t>34 Tân Thới Nhất 21, Khu phố 4, Phường Tân Thới Nhất, Quận 12, HCM</t>
  </si>
  <si>
    <t>WIN5524</t>
  </si>
  <si>
    <t>Số 79 ngõ 94 Thượng Thanh, Tổ 14 Phường Thượng Thanh, Quận Long Biên, HN</t>
  </si>
  <si>
    <t>WIN5532</t>
  </si>
  <si>
    <t>50-52 đường 50A, khu phố 9, Phường Tân Tạo, Quận Bình Tân, HCM</t>
  </si>
  <si>
    <t>win5535</t>
  </si>
  <si>
    <t>174 – 176 Hạ Hội, Xã Tân Lập, Huyện Đan Phượng, HN</t>
  </si>
  <si>
    <t>WIN5539</t>
  </si>
  <si>
    <t>124 Thanh Ấm, Thị trấn Vân Đình, Huyện Ứng Hòa, HN</t>
  </si>
  <si>
    <t>WIN5542</t>
  </si>
  <si>
    <t>Số 324 phố Đồng Dinh,Tổ 13, Phường Thạch Bàn, Quận Long Biên, HN</t>
  </si>
  <si>
    <t>WIN5544</t>
  </si>
  <si>
    <t>Nhà tại thửa 614, TBĐ số 09, Khu phố 6, Phường Trung Mỹ Tây, Quận 12, HCM</t>
  </si>
  <si>
    <t>win5545</t>
  </si>
  <si>
    <t>0.03 Tầng 01, Chung cư CC1, khối HQ4, Khu 2-Khu tái định cư, Bến Lức-Khu chức năng số 17- KĐT mới Na T. Phố, Ấp 3, Xã An Phú Tây, Bình Chánh, HCM</t>
  </si>
  <si>
    <t>win5546</t>
  </si>
  <si>
    <t>Xóm 6,Thôn 3 Xã Thạch Thán, Huyện Quốc Oai, TP Hà Nội</t>
  </si>
  <si>
    <t>WIN5547</t>
  </si>
  <si>
    <t>Lô D.1.10, Tầng 1, Khối tháp D, Khu G, Khu Nhà ở, Phước Kiển (Khu G và Khu E), Ấp 5, Phước Kiển, H. Nhà Bè, HCM</t>
  </si>
  <si>
    <t>win5548</t>
  </si>
  <si>
    <t>Lô TM 1.02, Tầng 1, CC Newton Residence, 38 Trương Quốc Dung, Phường 8, Quận Phú Nhuận, HCM</t>
  </si>
  <si>
    <t>WIN5552</t>
  </si>
  <si>
    <t>107/4A Hương Lộ 80B, Phường Hiệp Thành, Quận 12, HCM</t>
  </si>
  <si>
    <t>WIN5553</t>
  </si>
  <si>
    <t>32 Phan Đình Giót, Phường Phương Liệt, Quận Thanh Xuân, TP Hà Nội</t>
  </si>
  <si>
    <t>WIN5554</t>
  </si>
  <si>
    <t>B12A, tầng 1, Tòa B, 423 Minh Khai, Phường Vĩnh Tuy, Quận Hai Bà Trưng, HN</t>
  </si>
  <si>
    <t>WIN5555</t>
  </si>
  <si>
    <t>Tầng 1, tòa nhà CT2B, phường Cổ Nhuế 1, quận Bắc Từ Liêm, Hà Nội</t>
  </si>
  <si>
    <t>WIN5556</t>
  </si>
  <si>
    <t>Lô TM B1-1-26, Tầng 1, Block B1, Chung cư Phú Hưng Phát, (Dream Home Luxury), 89/57 đường 59, Phường 14, Gò Vấp, HCM</t>
  </si>
  <si>
    <t>WIN5557</t>
  </si>
  <si>
    <t>A.0.03A và A.0.05, Tầng G, Tháp A, Chung cư Bảo Minh Ezland, (HAUSNEO), Số 2 Đường 11, Khu phố 2, Thủ Đức</t>
  </si>
  <si>
    <t>WIN5559</t>
  </si>
  <si>
    <t>50C Xa Lộ Hà Nội, Phường Phước Long A, Quận 9, HCM</t>
  </si>
  <si>
    <t>win5560</t>
  </si>
  <si>
    <t>C5/20 Phạm Hùng, xã Bình Hưng, Huyện Bình Chánh, HCM</t>
  </si>
  <si>
    <t>WIN5567</t>
  </si>
  <si>
    <t>265 Bạch Đằng, Phường Chương Dương, Quận Hoàn Kiếm, HN</t>
  </si>
  <si>
    <t>WIN5569</t>
  </si>
  <si>
    <t>Khu Thá, xã Xuân Giang, huyện Sóc Sơn, Hà Nội</t>
  </si>
  <si>
    <t>WIN5570</t>
  </si>
  <si>
    <t>125 đường Đông Mỹ, Xã Đông Mỹ, Huyện Thanh Trì, HN</t>
  </si>
  <si>
    <t>WIN5572</t>
  </si>
  <si>
    <t>thôn Kim Thượng, Xã Kim Lũ, huyện Sóc Sơn, Hà Nội</t>
  </si>
  <si>
    <t>WIN5573</t>
  </si>
  <si>
    <t>Số 36 Đình Thôn, Phường Mỹ Đình 1, Quận Nam Từ Liêm, Hà Nội</t>
  </si>
  <si>
    <t>WIN5574</t>
  </si>
  <si>
    <t>Số 2 Kỳ Vũ, Phường Thượng Cát, Quận Bắc Từ Liêm, TP.Hà Nội</t>
  </si>
  <si>
    <t>WIN5576</t>
  </si>
  <si>
    <t>Số 15 Dịch Vọng Hậu, phường Dịch Vọng Hậu, quận Cầu Giấy, HN</t>
  </si>
  <si>
    <t>WIN5577</t>
  </si>
  <si>
    <t>TDP 2 Mễ Trì Thượng, phường Mễ Trì, quận Nam Từ Liêm, Hà Nội</t>
  </si>
  <si>
    <t>WIN5578</t>
  </si>
  <si>
    <t>Lô 1-3/E-F, Tòa nhà MD Complex Tower, 68 Nguyễn Cơ Thạch, P. Cầu Diễn, Q. Nam Từ Liêm, Hà Nội.</t>
  </si>
  <si>
    <t>win5579</t>
  </si>
  <si>
    <t>43-45 Phan Xích, Xã Tân Hội, Huyện Đan Phương, HN</t>
  </si>
  <si>
    <t>WIN5580</t>
  </si>
  <si>
    <t>Dốc Đa TốnThôn Thuận Tốn, Xã Đa Tốn, Huyện Gia Lâm, HN</t>
  </si>
  <si>
    <t>WIN5581</t>
  </si>
  <si>
    <t>Xóm Mới, thôn Đức Hậu, xã Đức Hòa, huyện Sóc Sơn, Hà Nội</t>
  </si>
  <si>
    <t>WIN5582</t>
  </si>
  <si>
    <t>1S5A, Tầng 1 Tòa nhà số P06, Dự án Vinhomes Ocean Park, Thị trấn Trâu Quỳ, Huyện Gia Lâm, HN</t>
  </si>
  <si>
    <t>WIN5584</t>
  </si>
  <si>
    <t>số 50 Thúy lĩnh, Hoàng Mai hà nội</t>
  </si>
  <si>
    <t>WIN5585</t>
  </si>
  <si>
    <t>Lô DTM01, Tầng 1, Tòa D Viet Duc Complex, ngõ 164 Khuất Duy Tiến, P.Nhân Chính, Q.Thanh Xuân, HN</t>
  </si>
  <si>
    <t>win5586</t>
  </si>
  <si>
    <t>Thôn 2, Xã Lại Yên, Huyện Hoài Đức, HN</t>
  </si>
  <si>
    <t>WIN5588</t>
  </si>
  <si>
    <t>Lô TM BPA-01.05 Khu Nhà ở cao tầng kết hợp TMDV (Tháp A) 108-112B-114 Hồng Hà, P.2, Quận Tân Bình, HCM</t>
  </si>
  <si>
    <t>WIN5589</t>
  </si>
  <si>
    <t>102 Hoàng Đạo Thành, kim giang, Thanh Xuân, Hà nội</t>
  </si>
  <si>
    <t>WIN5591</t>
  </si>
  <si>
    <t>VE-S06, Tầng Trệt Khu Thương Mại Tòa nhà Venice, KDC New City, 17 Mai Chí Thọ, Phường Bình Khánh, Quận 2, HCM</t>
  </si>
  <si>
    <t>WIN5595</t>
  </si>
  <si>
    <t>200 Hoàng Hoa Thám, phường Thụy Khuê , Quận Tây Hồ, HN</t>
  </si>
  <si>
    <t>WIN5602</t>
  </si>
  <si>
    <t>88,90 kim Giang, hoàng Mai</t>
  </si>
  <si>
    <t>WIN5604</t>
  </si>
  <si>
    <t>WIN5605</t>
  </si>
  <si>
    <t>1S09 tầng 1 tòa nhà S2.09 dự án vinhomes oceanpark, xã đa tốn gia lâm</t>
  </si>
  <si>
    <t>WIN5606</t>
  </si>
  <si>
    <t>685/32 - 685/30/1 Xô Viết Nghệ Tĩnh, Phường 26, Quận Bình Thạnh, HCM</t>
  </si>
  <si>
    <t>WIN5609</t>
  </si>
  <si>
    <t>1S5A tầng 1 tòa s2.16 vin homes ocean park gia lâm</t>
  </si>
  <si>
    <t>WIN5612</t>
  </si>
  <si>
    <t>D10+D11 Tầng 1 Khối nhà A, 423 Minh Khai, Phường Vĩnh Tuy, Quận Hai Bà Trưng, HN</t>
  </si>
  <si>
    <t>WIN5613</t>
  </si>
  <si>
    <t>291 TDP 5 Xuân Phương, Nam Từ Liêm, Hà Nội</t>
  </si>
  <si>
    <t>WIN5614</t>
  </si>
  <si>
    <t>78 ngõ 179 Hoàng Hoa Thám, Ba Đình , Hà Nội</t>
  </si>
  <si>
    <t>WIN5615</t>
  </si>
  <si>
    <t>Lô đất 14 C, Ô đất 10 C, kdt Nam Trung Yên, HN</t>
  </si>
  <si>
    <t>WIN5616</t>
  </si>
  <si>
    <t>1S02, Tầng 1 Tòa nhà số S2.03, Dự án Vinhomes Ocean Park, Xã Đa Tốn, Huyện Gia Lâm, HN</t>
  </si>
  <si>
    <t>WIN5617</t>
  </si>
  <si>
    <t>1 S16 tầng 1 tòa s2,01 dự ánvinhomes oceanpark đa tốn gia lâm</t>
  </si>
  <si>
    <t>WIN5618</t>
  </si>
  <si>
    <t>Tầng 1 dự án Newtatco, 161 Xuân La, Xuân Đỉnh, Bắc Từ Liêm, Hà Nội</t>
  </si>
  <si>
    <t>WIN5619</t>
  </si>
  <si>
    <t>Số nhà 07-09 đường Cổ Vân, thôn Dục Nội, xã Việt Hùng, huyện Đông Anh, HN</t>
  </si>
  <si>
    <t>WIN5621</t>
  </si>
  <si>
    <t>1S17, Tầng 1 Tòa nhà số S2.10, Dự án Vinhomes Ocean Park, Xã Đa Tốn, Huyện Gia Lâm, HN</t>
  </si>
  <si>
    <t>WIN5622</t>
  </si>
  <si>
    <t>S1,11 Ocean park, tầng 1 tòa nhà S1,11 dự an vinhomes oceanpark đa tốn gia lâm</t>
  </si>
  <si>
    <t>WIN5629</t>
  </si>
  <si>
    <t>Ô 1S05 Tầng 1 Tòa Nhà Số S3, VinHomes Symphony, đường Hoa Phượng, Phường Phúc Lợi Quận Long Biên, HN</t>
  </si>
  <si>
    <t>win5634</t>
  </si>
  <si>
    <t>Số 167 Phú Diễn, tổ 13, phường Phú Diễn, quận Bắc Từ Liêm, HN</t>
  </si>
  <si>
    <t>WIN5635</t>
  </si>
  <si>
    <t>1S12 tầng 1 tòa S1.05 vin homes ocean park gia lâm</t>
  </si>
  <si>
    <t>WIN5636</t>
  </si>
  <si>
    <t>1S18 tầng 1 tòa S1.09 vinhomes Ocean park đa tốn gia lâm</t>
  </si>
  <si>
    <t>WIN5637</t>
  </si>
  <si>
    <t>TM 03, Tầng 1, Khối D (Khối thương mại dịch vụ) thuộc Khu chung cư Gia Hòa tọa lạc tại 523A Đỗ Xuân Hợp, KP6, Phước Long B, Q9, HCM</t>
  </si>
  <si>
    <t>WIN5640</t>
  </si>
  <si>
    <t>tầng N01-T8 Khu Ngoại Giao Đoàn, P. Xuân Tảo, Q. Bắc Từ Liêm TP. Hà Nội</t>
  </si>
  <si>
    <t>WIN5643</t>
  </si>
  <si>
    <t>77 Trần Quốc Vượng, phường Dịch vọng Hậu, Cầu Giấy, Hà Nội</t>
  </si>
  <si>
    <t>WIN5644</t>
  </si>
  <si>
    <t>số 8 núi trúc ba đình hà nội</t>
  </si>
  <si>
    <t>WIN5647</t>
  </si>
  <si>
    <t>24B Lam Sơn, Phường 2, Quận Tân Bình, HCM</t>
  </si>
  <si>
    <t>WIN5650</t>
  </si>
  <si>
    <t>5650 - WM+ DNI 123 đường Bình Minh – Quảng Tiến</t>
  </si>
  <si>
    <t>WIN5652</t>
  </si>
  <si>
    <t>1.11, Tầng 1, Tòa nhà chung cư S2.05, Khu A - Dự án Khu dân cư và công viên Phước Thiện, 512 Nguyễn Xiển, khu phố Long Hòa, Q.9, HCM</t>
  </si>
  <si>
    <t>WIN5654</t>
  </si>
  <si>
    <t>132 Trần Phú, Thị trấn Thường Tín, Huyện Thường Tín, HN</t>
  </si>
  <si>
    <t>WIN5657</t>
  </si>
  <si>
    <t>1.12 - 1.12B, Tầng 1, Lô B, Khu căn hộ Sài Gòn Gateway, 702 Xa lộ Hà Nội (Quốc lộ 52 cũ), Khu phố 1, P.Hiệp Phú, TP.Thủ Đức, HCM</t>
  </si>
  <si>
    <t>WIN5659</t>
  </si>
  <si>
    <t>92 Tô Vĩnh Diện, Phường Khương Trung, Thanh Xuân, Hà Nội</t>
  </si>
  <si>
    <t>WIN5660</t>
  </si>
  <si>
    <t>số 463 Thị trân văn giang</t>
  </si>
  <si>
    <t>win5662</t>
  </si>
  <si>
    <t>Thôn Đức Thịnh, xã Tản Lĩnh, huyện Ba Vì, HN</t>
  </si>
  <si>
    <t>WIN5664</t>
  </si>
  <si>
    <t>Số 117 – 119 Yên Phụ, phường Yên Phụ, quận Tây Hồ, HN</t>
  </si>
  <si>
    <t>WIN5665</t>
  </si>
  <si>
    <t>256 Giang Cao bát tràng</t>
  </si>
  <si>
    <t>WIN5666</t>
  </si>
  <si>
    <t>thôn dương đá, xã dương xá , gia lâm</t>
  </si>
  <si>
    <t>WIN5667</t>
  </si>
  <si>
    <t>thôn trùng quán yên thường gia lâm</t>
  </si>
  <si>
    <t>WIN5669</t>
  </si>
  <si>
    <t>Số nhà 15 Xóm chợ Yêm, Xã Đông Xuân, Huyện Sóc Sơn, HN</t>
  </si>
  <si>
    <t>win5674</t>
  </si>
  <si>
    <t>Xóm 8, thôn 2 chợ Thạch Đà, Mê Linh, HN</t>
  </si>
  <si>
    <t>WIN5675</t>
  </si>
  <si>
    <t>Căn 01-02 SH12, tầng 1 + tầng 2 tòa nhà S1.01, KĐTM Tây Mỗ Đại Mỗ - Vinhomes Park, Q.Nam Từ Liêm, HN</t>
  </si>
  <si>
    <t>WIN5677</t>
  </si>
  <si>
    <t>Ki ốt 05-06, Ô đất OCT5, Khu đô thị mới Cổ Nhuế - Xuân Đỉnh, phường Cổ Nhuế 2, quận Bắc Từ Liêm, HN</t>
  </si>
  <si>
    <t>WIN5680</t>
  </si>
  <si>
    <t>Số 55 ngách 159 ngõ 354 Trường Chinh, P.Khương Thượng, Q.Đống Đa, HN</t>
  </si>
  <si>
    <t>WIN5681</t>
  </si>
  <si>
    <t>Số 73 phố Vũ Ngọc Phan, Phường Láng Hạ, Quận Đống Đa, HN</t>
  </si>
  <si>
    <t>WIN5685</t>
  </si>
  <si>
    <t>Thôn 4, Xã Canh Nậu, Huyện Thạch Thất, HN</t>
  </si>
  <si>
    <t>win5686</t>
  </si>
  <si>
    <t>Xóm 4, Thôn Đoan Nữ, Xã An Mỹ, Huyện Mỹ Đức, HN</t>
  </si>
  <si>
    <t>win5690</t>
  </si>
  <si>
    <t>Thôn Tri Lễ, xã quang trung, Huyện Phú Xuyên, HN</t>
  </si>
  <si>
    <t>WIN5698</t>
  </si>
  <si>
    <t>Số 242 Đường Mỹ Đình, phường Mỹ Đình 2 Q. Nam Từ Liêm, HN</t>
  </si>
  <si>
    <t>WIN5710</t>
  </si>
  <si>
    <t>L1 - 07, Tòa nhà FLC COMPLEX, Số 36 đường Phạm Hùng, phường Mỹ Đình 2, quận Nam Từ Liêm, HN</t>
  </si>
  <si>
    <t>win5712</t>
  </si>
  <si>
    <t>0.04, Tầng trệt, Block B, Khu chung cư Conic Riverside, Lô Ba, Khu dân cư 13B, ĐTM Nam TP Phường 7, Quận 8, HCM</t>
  </si>
  <si>
    <t>WIN5714</t>
  </si>
  <si>
    <t>Số 25 ngách 173/24 đường Hoàng Hoa Thám, phường Ngọc Hà, Quận Ba Đình, HN</t>
  </si>
  <si>
    <t>WIN5717</t>
  </si>
  <si>
    <t>1.01 Tầng thương mại, Chung cư ký hiệu B2 (9 View Apartment) số 1, Đường 1, KP 4, phường Phước Long B, TP.Thủ Đức, HCM</t>
  </si>
  <si>
    <t>WIN5720</t>
  </si>
  <si>
    <t>Số 414 Đường Khương Đình, Phường Hạ Đình, Quận Thanh Xuân, HN</t>
  </si>
  <si>
    <t>WIN5721</t>
  </si>
  <si>
    <t>Kiot 25, Tầng 1, Tòa CT2B, P.Thượng Thanh Q.Long Biên, HN</t>
  </si>
  <si>
    <t>WIN5722</t>
  </si>
  <si>
    <t>WIN5725</t>
  </si>
  <si>
    <t>1.02, Tầng 1, Tòa nhà chung cư S3.01, Khu A - Dự án Khu dân cư và công viên Phước Thiện, 512 Nguyễn Xiển, khu phố Long Hòa, p.Long Thạnh, Q9, HCM</t>
  </si>
  <si>
    <t>WIN5727</t>
  </si>
  <si>
    <t>96 Trần Bình, Phường Mai Dịch, Quận Cầu Giấy, Thành phố Hà Nội</t>
  </si>
  <si>
    <t>WIN5740</t>
  </si>
  <si>
    <t>M17, Tầng 1+2 Tòa H1, P.Phúc Đồng, q. Long Biên, HN</t>
  </si>
  <si>
    <t>win5741</t>
  </si>
  <si>
    <t>Số 329 Phố Mới, thôn Vĩnh Phệ, xã Chu Minh, huyện Ba Vì, HN</t>
  </si>
  <si>
    <t>WIN5745</t>
  </si>
  <si>
    <t>565G Tỉnh Lộ 15, Xã Tân Thạnh Đông, Huyện Củ Chi, HCM</t>
  </si>
  <si>
    <t>WIN5746</t>
  </si>
  <si>
    <t>70 tân dân, phú xuyên hà nội</t>
  </si>
  <si>
    <t>WIN5749</t>
  </si>
  <si>
    <t>Sàn TM D1.1, Khối nhà B, Số203 Nguyễn Huy Tưởng P.Thanh Xuân Trung, Q. Thanh Xuân, HN</t>
  </si>
  <si>
    <t>win5750</t>
  </si>
  <si>
    <t>Số 65 Đường Cổ Điển, Thị trấn Văn Điển, Huyện Thanh Trì, HN</t>
  </si>
  <si>
    <t>WIN5752</t>
  </si>
  <si>
    <t>Thôn Nam Lý, xã Bắc Sơn, huyện Sóc Sơn, HN</t>
  </si>
  <si>
    <t>win5755</t>
  </si>
  <si>
    <t>Shop 8.2, Tầng 1, Khối nhà C, TTTM, Siêu thị dự án ĐTXD KN ở XH Hưng Phát (Green River Apartment) 2225 Phạm Thế Hiển, P.6, Q.8, HCM</t>
  </si>
  <si>
    <t>WIN5765</t>
  </si>
  <si>
    <t>Thôn Xuân Tảo, xã Xuân Giang, huyện Sóc Sơn, HN</t>
  </si>
  <si>
    <t>WIN5767</t>
  </si>
  <si>
    <t>36A Cống Lở, Phường 15 , Quận Tân Bình , HCM</t>
  </si>
  <si>
    <t>win5768</t>
  </si>
  <si>
    <t>DVTM-15, tầng 1 đến tầng 2 thuộc Tò tại Ô đất B11-HH2, Bắc Cổ Nhuế-Chèm P.Đông Ngạc, Q.Bắc Từ Liêm, HN</t>
  </si>
  <si>
    <t>WIN5772</t>
  </si>
  <si>
    <t>Ô SH1- t1 tòa nhà CT4, ANTHTM, VP v đ.K2, P.Cầu Diễn, Q.Nam Từ Liêm, HN</t>
  </si>
  <si>
    <t>WIN5776</t>
  </si>
  <si>
    <t>5776 - WM+ BDG 01.01 CC Marina-Phú Đông Pr</t>
  </si>
  <si>
    <t>1.01 Tầng 1, Khu TM-DV CCCT Marina, 42 Lê Trọng Tấn, KP Bình Đường 2, P. An Bình, TP. Dĩ An T. Bình Dương Việt Nam</t>
  </si>
  <si>
    <t>WIN5777</t>
  </si>
  <si>
    <t>chợ Giường, xóm gốc gạo, thôn Duyên Trường, Duyên thái, Thường Tín</t>
  </si>
  <si>
    <t>WIN5785</t>
  </si>
  <si>
    <t>28/40 Lê Thị Hồng, Phường 17, Quận Gò Vấp, HCM</t>
  </si>
  <si>
    <t>WIN5786</t>
  </si>
  <si>
    <t>1016/28 (Khu Sky Garden 2-R1-2), Khu phố 3, P.Tân Phong, Q.7, HCM</t>
  </si>
  <si>
    <t>WIN5788</t>
  </si>
  <si>
    <t>Thôn Cả, Xã Đông Xuân, Huyện Sóc Sơn, HN</t>
  </si>
  <si>
    <t>WIN5792</t>
  </si>
  <si>
    <t>Số 107, tổ 8, Thị trấn Đông Anh, Huyện Đông Anh, HN</t>
  </si>
  <si>
    <t>WIN5793</t>
  </si>
  <si>
    <t>0.08, tầng trệt + lửng, CC cụm III và IV (Saigon Mia), Khu d Khu dc Trung Sơn 6,57ha, Khu 6A-Khu chức năng số 6 - ĐTM Nam TP, Xã Bình Hưng, HCM</t>
  </si>
  <si>
    <t>WIN5794</t>
  </si>
  <si>
    <t>244 Phạm Hữu Lầu, KP 2, Phường Phú Mỹ, Quận 7, HCM</t>
  </si>
  <si>
    <t>WIN5798</t>
  </si>
  <si>
    <t>5798 - WM+ DNI 249 Cách Mạng Tháng Tám</t>
  </si>
  <si>
    <t>WIN5800</t>
  </si>
  <si>
    <t>01SH01-02 SH01, Tòa S2.03 – Z34.1(F1-CH03-1) Vinhomes Smart City, P.Tây Mỗ, Q.Nam Từ Liêm, HN</t>
  </si>
  <si>
    <t>win5803</t>
  </si>
  <si>
    <t>Xóm Tân Minh, Thôn Yên Trường 2, Xã Trường Yên, Huyện Chương Mỹ, HN</t>
  </si>
  <si>
    <t>win5804</t>
  </si>
  <si>
    <t>Thôn Đại Nghiệp, Xã Tân Dân, Huyện Phú Xuyên, HN</t>
  </si>
  <si>
    <t>WIN5805</t>
  </si>
  <si>
    <t>55 Bùi Huy Bích, P.Hoàng Liệt, Q.Hoàng Mai, Hà Nội</t>
  </si>
  <si>
    <t>WIN5807</t>
  </si>
  <si>
    <t>Thôn Thắng Trí, xã Minh Trí, huyện Sóc Sơn, HN</t>
  </si>
  <si>
    <t>win5808</t>
  </si>
  <si>
    <t>0.08, Cao ốc CC văn phòng DVTM số 16 (số mới 869) Âu Cơ, P.Tân Sơn Nhì, Q. Tân Phú, HCM</t>
  </si>
  <si>
    <t>win5809</t>
  </si>
  <si>
    <t>174A Trịnh Đình Trọng, Phường Phú Trung, Quận Tân Phú, HCM</t>
  </si>
  <si>
    <t>WIN5812</t>
  </si>
  <si>
    <t>số 211 thôn 3 giang cao bát tràng, gia lâm</t>
  </si>
  <si>
    <t>WIN5813</t>
  </si>
  <si>
    <t>Thôn Nội Phật, xã Mai Đình, huyện Sóc Sơn, HN</t>
  </si>
  <si>
    <t>WIN5815</t>
  </si>
  <si>
    <t>Xóm Bùng, Xã Dũng Tiến, Huyện Thường Tín, HN</t>
  </si>
  <si>
    <t>win5817</t>
  </si>
  <si>
    <t>Thôn Xuân Trung, Xã Thủy Xuân Tiên, Huyện Chương Mỹ, HN</t>
  </si>
  <si>
    <t>WIN5818</t>
  </si>
  <si>
    <t>Thôn Tân Trại, xã Phú Cường, huyện Sóc Sơn, HN</t>
  </si>
  <si>
    <t>WIN5819</t>
  </si>
  <si>
    <t>W201S05 Tòa Shop và TMDV Vinhomes West Point, Đường Phạm Hùng, P.Mễ Trì, Q.Nam Từ Liêm, HN</t>
  </si>
  <si>
    <t>WIN5822</t>
  </si>
  <si>
    <t>Tòa HR1, Eco Green Sài Gòn, Đường Nguyễn Văn Linh, P. Bình Thuận và P. Tân Thuận Tây, Q.7, HCM</t>
  </si>
  <si>
    <t>WIN5823</t>
  </si>
  <si>
    <t>136 Nguyễn Công Hoan, Phường 7, Quận Phú Nhuận, HCM</t>
  </si>
  <si>
    <t>WIN5824</t>
  </si>
  <si>
    <t>0.02 Tầng 1 (Tầng trệt), Lô C, Chung cư Phúc Thịnh, 341 Cao Đạt, Phường 1, Quận 5, HCM</t>
  </si>
  <si>
    <t>WIN5827</t>
  </si>
  <si>
    <t>26 Nhất Chi Mai, Phường 13, Quận Tân Bình, HCM</t>
  </si>
  <si>
    <t>WIN5831</t>
  </si>
  <si>
    <t>Thôn đường 3, xã Phù Lỗ, Huyện Sóc Sơn, HN</t>
  </si>
  <si>
    <t>WIN5832</t>
  </si>
  <si>
    <t>SH A7, Tòa A, Anland Premium Khu ĐTM Dương Nội, Lê Văn Lương kéo dài, P.La Khê, Q.Hà Đông, HN</t>
  </si>
  <si>
    <t>WIN5835</t>
  </si>
  <si>
    <t>Khu Chợ, xã Hiền Ninh, huyện Sóc Sơn, HN</t>
  </si>
  <si>
    <t>WIN5837</t>
  </si>
  <si>
    <t>R2.119, số 28 lô X3 đường Trần Hữu Dực, phường Cầu Diễn, quận Nam Từ Liêm, HN</t>
  </si>
  <si>
    <t>WIN5840</t>
  </si>
  <si>
    <t>43 Quách Văn Tuấn, Phường 12, Quận Tân Bình, HCM</t>
  </si>
  <si>
    <t>WIN5841</t>
  </si>
  <si>
    <t>48-49 Ấp Hậu Lân, xã Bà Điểm, huyện Hóc Môn, HCM</t>
  </si>
  <si>
    <t>WIN5854</t>
  </si>
  <si>
    <t>A1/27A, Ấp 1, Xã Vĩnh Lộc A, Huyện Bình Chánh, HCM</t>
  </si>
  <si>
    <t>WIN5855</t>
  </si>
  <si>
    <t>Lô 01, Tầng 1 Tòa NO-DV02 CC Rose Town, Km 9 Ngọc Hồi, Phường Hoàng Liệt, quận Hoàng Mai, HN</t>
  </si>
  <si>
    <t>WIN5856</t>
  </si>
  <si>
    <t>92 Lạc Trung, Phường Vĩnh Tuy, Quận Hai Bà Trưng, HN</t>
  </si>
  <si>
    <t>WIN5857</t>
  </si>
  <si>
    <t>Tổ 13 phường Phú Lương, Quận Hà Đông, HN</t>
  </si>
  <si>
    <t>WIN5859</t>
  </si>
  <si>
    <t>SH P2-07, Tòa nhà Park 2 Khu Tái Định Cư Đông Hội, xã Đông Hội, huyện Đông Anh, HN</t>
  </si>
  <si>
    <t>WIN5865</t>
  </si>
  <si>
    <t>số 79 quán chè , khoái nội, thắng lợi, thường tín</t>
  </si>
  <si>
    <t>win5874</t>
  </si>
  <si>
    <t>Số 99 Đường Đại Nghĩa, Thị Trấn Đại Nghĩa, Huyện Mỹ Đức, HN</t>
  </si>
  <si>
    <t>WIN5877</t>
  </si>
  <si>
    <t>Số 77, Phố Bùi Xương Trạch, Phường Khương Đình, Quận Thanh Xuân, HN</t>
  </si>
  <si>
    <t>win5878</t>
  </si>
  <si>
    <t>Thôn Khoang Sau, xã Sơn Đông, th xã Sơn Tây, HN</t>
  </si>
  <si>
    <t>WIN5879</t>
  </si>
  <si>
    <t>Số 14 Ngõ 59 Dương Khuê, Dịch Vọng, Cầu Giấy, TP. Hà Nội</t>
  </si>
  <si>
    <t>WIN5895</t>
  </si>
  <si>
    <t>Số 80 Trần Quốc Vượng, phường Dịch Vọng Hậu, quận Cầu Giấy, HN</t>
  </si>
  <si>
    <t>win5896</t>
  </si>
  <si>
    <t>Thôn Giẽ Thượng, Xã Phú Yên, Huyện Phú Xuyên, HN</t>
  </si>
  <si>
    <t>WIN5904</t>
  </si>
  <si>
    <t>SH-02 tầng 001, Block A, Opal Garden, 39 đường 20, KP. 4, P. Hiệp Bình Chánh, TP. Thủ Đức, HCM</t>
  </si>
  <si>
    <t>WIN5906</t>
  </si>
  <si>
    <t>Số 15, Tổ 4, Thị trấn Đông Anh, Huyện Đông Anh, HN</t>
  </si>
  <si>
    <t>WIN5907</t>
  </si>
  <si>
    <t>Số 462 Ngô Gia Tự, phường Đức Giang, quận Long Biên, HN</t>
  </si>
  <si>
    <t>WIN5920</t>
  </si>
  <si>
    <t>39 Đường 19, Khu Định Cư số 4, X. Phong Phú, H. Bình Chánh, HCM</t>
  </si>
  <si>
    <t>WIN5925</t>
  </si>
  <si>
    <t>Thôn yên Thường, xã yên thường, Gia Lâm, hà nội</t>
  </si>
  <si>
    <t>WIN5929</t>
  </si>
  <si>
    <t>A8-09 Tòa nhà A8 chung cư An Bình City, KĐT Thành phố Giao Lưu, P.Cổ Nhuế 1, Q.Bắc Từ Liêm, HN</t>
  </si>
  <si>
    <t>WIN5936</t>
  </si>
  <si>
    <t>Thôn Đông, Xã Tầm Xá, Huyện Đông Anh, HN</t>
  </si>
  <si>
    <t>win5945</t>
  </si>
  <si>
    <t>Xóm 1A, Thôn Hoành, xã Đồng Tâm, huyện Mỹ Đức, HN</t>
  </si>
  <si>
    <t>WIN5950</t>
  </si>
  <si>
    <t>Số 41 ngõ 203 Tôn Đức Thắng, Phường Hàng Bột, quận Đống Đa, HN</t>
  </si>
  <si>
    <t>win5952</t>
  </si>
  <si>
    <t>Thôn Nhông Nương Tụ, Xã Phú Sơn, Huyện Ba Vì, HN</t>
  </si>
  <si>
    <t>WIN5959</t>
  </si>
  <si>
    <t>69 Phố Hạ Đình, Phường Thanh Xuân Trung, Quận Thanh Xuân, HN</t>
  </si>
  <si>
    <t>WIN5968</t>
  </si>
  <si>
    <t>Số 44 Phúc Diễn, phường Phúc Diễn, quận Bắc Từ Liêm, HN</t>
  </si>
  <si>
    <t>WIN5972</t>
  </si>
  <si>
    <t>B4 Bạch Đằng, P. 2, Q. Tân Bình, HCM</t>
  </si>
  <si>
    <t>WIN5973</t>
  </si>
  <si>
    <t>74 Nguyễn Chí Thanh, Phường 16, Quận 11, HCM</t>
  </si>
  <si>
    <t>win5976</t>
  </si>
  <si>
    <t>Thôn Thanh Trí, xã Minh Phú, huyện Sóc Sơn, HN</t>
  </si>
  <si>
    <t>WIN5980</t>
  </si>
  <si>
    <t>42B Nguyễn Văn Khạ, KP. 1, TT. Củ Chi, H. Củ Chi, HCM</t>
  </si>
  <si>
    <t>WIN5983</t>
  </si>
  <si>
    <t>Số 31 Đường số 4 KDC Nguyên Sơn, Ấp 3, Xã Bình Hưng, Huyện Bình Chánh, HCM</t>
  </si>
  <si>
    <t>WIN5987</t>
  </si>
  <si>
    <t>102 Hoàng Ngọc Phách, Phường Láng Hạ, Quận Đống Đa, HN</t>
  </si>
  <si>
    <t>WIN5993</t>
  </si>
  <si>
    <t>Thôn Thống Nhất, xã trung giã, huyện Sóc sơn, hà nội</t>
  </si>
  <si>
    <t>WIN5998</t>
  </si>
  <si>
    <t>392 Thống Nhất, P. 16, Q. Gò Vấp, HCM</t>
  </si>
  <si>
    <t>win6000</t>
  </si>
  <si>
    <t>11 Trần Quang Cơ, Phường Phú Thạnh, Quận Tân Phú, HCM</t>
  </si>
  <si>
    <t>win6001</t>
  </si>
  <si>
    <t>WIN6008</t>
  </si>
  <si>
    <t>125A Dương Thị Mười, P.Tân Chánh Hiệp, Q.12, HCM</t>
  </si>
  <si>
    <t>WIN6009</t>
  </si>
  <si>
    <t>1.22-TMDV, Tầng 1, Tháp A, Khu nhà ở Saphire, 454 Võ Chí Công, KP. 2, P.Phú Hữu, TP.Thủ Đức, HCM</t>
  </si>
  <si>
    <t>win6014</t>
  </si>
  <si>
    <t>Số nhà 34 Phố Mạc Xá, phường Liên Mạc, quận Bắc Từ Liêm, HN</t>
  </si>
  <si>
    <t>WIN6016</t>
  </si>
  <si>
    <t>Thôn Đan Tảo, xã Tân Minh, huyện Sóc Sơn, HN</t>
  </si>
  <si>
    <t>WIN6017</t>
  </si>
  <si>
    <t>M7-108 Mipec City View, đường Hoàng Công, Kiến Hưng, Hà Đông, HN</t>
  </si>
  <si>
    <t>WIN6020</t>
  </si>
  <si>
    <t>342 Nguyễn Văn Quá, P. Đông HưngThuận, Q.12, HCM</t>
  </si>
  <si>
    <t>WIN6027</t>
  </si>
  <si>
    <t>340 đường Tân Chánh Hiệp 10, KP.4, P.Tân Chánh Hiệp, Q.12, HCM</t>
  </si>
  <si>
    <t>WIN6030</t>
  </si>
  <si>
    <t>D1/1 Nguyễn Thị Tú, Ấp 4, X.Vĩnh Lộc B, H.Bình Chánh, HCM</t>
  </si>
  <si>
    <t>WIN6031</t>
  </si>
  <si>
    <t>318 Âu Cơ, Phường 10, Quận Tân Bình, HCM</t>
  </si>
  <si>
    <t>WIN6032</t>
  </si>
  <si>
    <t>0.03 Chung cư cao tầng và TMDV - VP tại 510 Kinh Dương Vương, P.An Lạc A, Q.Bình Tân, HCM</t>
  </si>
  <si>
    <t>win6036</t>
  </si>
  <si>
    <t>232 Lê Văn Thịnh, KP 1, P.Cát Lái, TP.Thủ Đức, HCM</t>
  </si>
  <si>
    <t>WIN6044</t>
  </si>
  <si>
    <t>WIN6047</t>
  </si>
  <si>
    <t>602 Lê Quang Định, P.1, Q.Gò Vấp, HCM</t>
  </si>
  <si>
    <t>win6050</t>
  </si>
  <si>
    <t>Số nhà 188 đường Quảng Oai, Thị trấn Tây Đằng, Huyện Ba Vì, HN</t>
  </si>
  <si>
    <t>win6054</t>
  </si>
  <si>
    <t>Số 8, ngõ 62, phố Thụy Ứng, Thị trấn Phùng, Huyện Đan Phượng, HN</t>
  </si>
  <si>
    <t>WIN6056</t>
  </si>
  <si>
    <t>27 Ỷ Lan, Phường Hiệp Tân, Quận Tân Phú, HCM</t>
  </si>
  <si>
    <t>win6057</t>
  </si>
  <si>
    <t>Căn 0.01, 0.28, 0.29 - CC H1-04, số 1-3 đường 35 CL, Khu Dân Cư Cát Lái, P. Cát Lái, TP. Thủ Đức, HCM</t>
  </si>
  <si>
    <t>WIN6058</t>
  </si>
  <si>
    <t>Shophouse TB-01.19 The Botanica, Số 104 Phổ Quang, P. 2, Q. Tân Bình, HCM</t>
  </si>
  <si>
    <t>WIN6060</t>
  </si>
  <si>
    <t>54 Lô L, Đường số 7, KDC Phú Mỹ, P.Phú Mỹ, Q.7, (Thửa 930, TBĐ 2) HCM</t>
  </si>
  <si>
    <t>WIN6063</t>
  </si>
  <si>
    <t>Số 51, Kim Quan, TL84, huyện Thạch Thất, HN</t>
  </si>
  <si>
    <t>WIN6065</t>
  </si>
  <si>
    <t>06, tầng trệt, Tháp A Khu Chung cư cao tầng kết hợp TTTM-Văn phòng, 132 Bến Vân Đồn, P.6, Q.4, HCM</t>
  </si>
  <si>
    <t>WIN6066</t>
  </si>
  <si>
    <t>59-61 Tân Hải, P.13, Q.Tân Bình, HCM</t>
  </si>
  <si>
    <t>WIN6067</t>
  </si>
  <si>
    <t>181-183 Lê Cơ, P.An Lạc, Q.Bình Tân, HCM</t>
  </si>
  <si>
    <t>WIN6068</t>
  </si>
  <si>
    <t>104 Trần Bá Giao, P. 5, Q. Gò Vấp, HCM</t>
  </si>
  <si>
    <t>win6070</t>
  </si>
  <si>
    <t>726 Phạm Thế Hiển, P.4, Q.8, HCM</t>
  </si>
  <si>
    <t>win6072</t>
  </si>
  <si>
    <t>Thôn Chợ Mơ, Xã Vạn Thắng, Huyện Ba Vì, HN</t>
  </si>
  <si>
    <t>WIN6074</t>
  </si>
  <si>
    <t>41 Long Biên 1, Phường Ngọc Lâm, Quận Long Biên, HN</t>
  </si>
  <si>
    <t>win6075</t>
  </si>
  <si>
    <t>Số 74 Thôn Yên Vĩnh, Xã Kim Chung, Huyện Hoài Đức, HN</t>
  </si>
  <si>
    <t>win6076</t>
  </si>
  <si>
    <t>Thôn Liên Minh, Xã Thụy An, Huyện Ba Vì, HN</t>
  </si>
  <si>
    <t>WIN6081</t>
  </si>
  <si>
    <t>Số 138, tổ 8 Phường Phú Lãm, Quận Hà Đông, HN</t>
  </si>
  <si>
    <t>WIN6086</t>
  </si>
  <si>
    <t>515 - 517 Hương lộ 2, P.Bình Trị Đông, Q.Bình Tân, HCM</t>
  </si>
  <si>
    <t>WIN6088</t>
  </si>
  <si>
    <t>139 Nguyễn Trọng Tuyển, P.8, Q.Phú Nhuận, HCM</t>
  </si>
  <si>
    <t>WIN6089</t>
  </si>
  <si>
    <t>151 Lý Thánh Tông, Phường Tân Thới Hòa, Quận Tân Phú, HCM</t>
  </si>
  <si>
    <t>WIN6091</t>
  </si>
  <si>
    <t>102E Lê Thanh Nghị, Phường Bách Khoa, Quận Hai Bà Trưng, HN</t>
  </si>
  <si>
    <t>WIN6094</t>
  </si>
  <si>
    <t>Thôn Đại Đồng, Xã Đại Mạch, Huyện Đông Anh, HN</t>
  </si>
  <si>
    <t>WIN6095</t>
  </si>
  <si>
    <t>01SH02-02SH02, Tòa S3.03 – DA KĐT mới Tây Mỗ, Đại Mỗ - Vinhomes Park,  P.Tây Mỗ, Q.Nam Từ Liêm, HN</t>
  </si>
  <si>
    <t>WIN6101</t>
  </si>
  <si>
    <t>Số 8 ngõ 63 Lê Đức Thọ, Phường Mỹ Đình 2, Quận Nam Từ Liêm, HN</t>
  </si>
  <si>
    <t>WIN6102</t>
  </si>
  <si>
    <t>Lô TM02 tầng 1+2 dự án Khu chung cư cao tầng (Lavita Charm), tại P.Trường Thọ, TP.Thủ Đức, HCM</t>
  </si>
  <si>
    <t>WIN6103</t>
  </si>
  <si>
    <t>WIN6104</t>
  </si>
  <si>
    <t>22/2 Nguyễn Bình, Ấp 2, Xã Phú Xuân, Huyện Nhà Bè, HCM</t>
  </si>
  <si>
    <t>win6108</t>
  </si>
  <si>
    <t>Xóm Đông, Thôn Phú Mỹ, Xã Ngọc Mỹ, H.Quốc Oai, HN</t>
  </si>
  <si>
    <t>WIN6114</t>
  </si>
  <si>
    <t>120-122 Ca Văn Thỉnh, P.11, Q.Tân Bình, HCM</t>
  </si>
  <si>
    <t>WIN6116</t>
  </si>
  <si>
    <t>01 SH02 - 02 SH02, Tòa S1.06 (Z34M.1) - Vinhomes Park, P.Tây Mỗ, Q.Nam Từ Liêm, HN</t>
  </si>
  <si>
    <t>WIN6119</t>
  </si>
  <si>
    <t>D04-L16 khu A khu ĐTM Dương Nội, P. Dương Nội, Q. Hà Đông, HN</t>
  </si>
  <si>
    <t>WIN6123</t>
  </si>
  <si>
    <t>107 - 109 Độc Lập, P. Tân Thành, Q. Tân Phú, HCM</t>
  </si>
  <si>
    <t>WIN6128</t>
  </si>
  <si>
    <t>Thôn Mạch Lũng, Xã Đại Mạch, Huyện Đông Anh, HN</t>
  </si>
  <si>
    <t>WIN6131</t>
  </si>
  <si>
    <t>Thôn Phượng Đồng, xã Phụng Châu, huyện Chương Mỹ, HN</t>
  </si>
  <si>
    <t>WIN6133</t>
  </si>
  <si>
    <t>36/2 – 36/2B đường Lê Thị Hà, KP. 8, TT. Hóc Môn, H. Hóc Môn, HCM</t>
  </si>
  <si>
    <t>win6135</t>
  </si>
  <si>
    <t>Số 01.05, Lô B, căn hộ B.01.05, Chung cư Bộ Công an, Số 83 đường số 3, P.Bình An, TP.Thủ Đức, HCM</t>
  </si>
  <si>
    <t>WIN6136</t>
  </si>
  <si>
    <t>157 Đường Đình Thôn, Phường Mỹ Đình 1, Quận Nam Từ Liêm, HN</t>
  </si>
  <si>
    <t>WIN6140</t>
  </si>
  <si>
    <t>win6142</t>
  </si>
  <si>
    <t>12 Cổ Bản, Nhân Sơn, Đồng Mai, Hà Đông</t>
  </si>
  <si>
    <t>WIN6143</t>
  </si>
  <si>
    <t>WIN6144</t>
  </si>
  <si>
    <t>21 Đường Tỉnh lộ 8, Ấp 1A, X. Tân Thạnh Tây, H. Củ Chi, HCM</t>
  </si>
  <si>
    <t>WIN6147</t>
  </si>
  <si>
    <t>19T1 Kiến Hưng, KĐT Kiến Hưng, Hà Đông</t>
  </si>
  <si>
    <t>WIN6148</t>
  </si>
  <si>
    <t>Số 28A, phố Cửa Nam, P. Cửa Nam, Q. Hoàn Kiếm, Hà Nội</t>
  </si>
  <si>
    <t>WIN6152</t>
  </si>
  <si>
    <t>Ô B, Tầng 1, Tòa 17T4 Khu đô thị Trung Hòa – Nhân Chính, Phường Nhân Chính, Quận Thanh Xuân, HN</t>
  </si>
  <si>
    <t>WIN6153</t>
  </si>
  <si>
    <t>Thôn Dục Tú, Xã Dục Tú, Huyện Đông Anh, HN</t>
  </si>
  <si>
    <t>WIN6156</t>
  </si>
  <si>
    <t>Số 16, ngõ 80, Chùa Láng, Phường Láng Thượng, Quận Đống Đa, HN</t>
  </si>
  <si>
    <t>WIN6157</t>
  </si>
  <si>
    <t>Số 15 Yên Sơn, Thị Trấn Chúc Sơn, Huyện Chương Mỹ, HN</t>
  </si>
  <si>
    <t>WIN6158</t>
  </si>
  <si>
    <t>Tầng Trệt (Khu 3), chung Cư B2 Trường Sa, số 1 đường Trần Văn Khê, Phường 17, Quận Bình Thạnh, HCM</t>
  </si>
  <si>
    <t>WIN6159</t>
  </si>
  <si>
    <t>152 Phạm Đăng Giảng, P.Bình Hưng Hòa, Q.Bình Tân, HCM</t>
  </si>
  <si>
    <t>win6163</t>
  </si>
  <si>
    <t>Xóm 1, Thôn Đông Nhân, xã Đông La, huyện Hoài Đức, HN</t>
  </si>
  <si>
    <t>win6164</t>
  </si>
  <si>
    <t>1646A, đường Võ Văn Kiệt, P.16, Q.8, HCM</t>
  </si>
  <si>
    <t>WIN6165</t>
  </si>
  <si>
    <t>19T4 Kiến Hưng, KĐT Kiến Hưng, Hà Đông</t>
  </si>
  <si>
    <t>WIN6171</t>
  </si>
  <si>
    <t>BT12-VT9 và BT12-VT10 khu đô thị Xa La, P. Phúc La, Q. Hà Đông, HN</t>
  </si>
  <si>
    <t>win6172</t>
  </si>
  <si>
    <t>Huyện Thuỷ Nguyên</t>
  </si>
  <si>
    <t>WIN6173</t>
  </si>
  <si>
    <t>Số 13, Tổ 3 Tân Xuân, TT Xuân Mai, Huyện Chương Mỹ, HN</t>
  </si>
  <si>
    <t>WIN6174</t>
  </si>
  <si>
    <t>Phù Mã, Xã Phù Linh, Huyện Sóc Sơn, HN</t>
  </si>
  <si>
    <t>WIN6180</t>
  </si>
  <si>
    <t>8B7 Ngõ 64 Lưu Hữu Phước, Phường Mỹ Đình 1, Quận Nam Từ Liêm, HN</t>
  </si>
  <si>
    <t>WIN6184</t>
  </si>
  <si>
    <t>Xóm Bến, Xã Tốt Động, Huyện Chương Mỹ, HN</t>
  </si>
  <si>
    <t>win6186</t>
  </si>
  <si>
    <t>Căn hộ C00.02, Chung cư Carina, 1648 đường Võ Văn Kiệt, P.16, Q.8, HCM</t>
  </si>
  <si>
    <t>WIN6188</t>
  </si>
  <si>
    <t>245B Huỳnh Văn Bánh, P.12. Q.Phú Nhuận, HCM</t>
  </si>
  <si>
    <t>win6190</t>
  </si>
  <si>
    <t>108 Tùng Thiện Vương, P.11, Q.8, HCM</t>
  </si>
  <si>
    <t>WIN6203</t>
  </si>
  <si>
    <t>6203 - WIN HCM BPC-01.03-01.04 Botanica Pr</t>
  </si>
  <si>
    <t>WIN6204</t>
  </si>
  <si>
    <t>Số 419 Vũ Tông Phan, Phường Khương Đình, Quận Thanh Xuân, HN</t>
  </si>
  <si>
    <t>WIN6212</t>
  </si>
  <si>
    <t>SỐ 1 LÊ PHỤNG HIỂU HOÀN KIẾM HÀ NỘI</t>
  </si>
  <si>
    <t>WIN6217</t>
  </si>
  <si>
    <t>Số 57 Đại Đồng, Xã Đại Đồng, Huyện Thạch Thất, HN</t>
  </si>
  <si>
    <t>WIN6219</t>
  </si>
  <si>
    <t>S4-02 Tòa Saphire 4, Tổ hợp Goldmark City, Số 136, Hồ Tùng Mậu, P. Phú Diễn, Q. Bắc Từ Liêm, HN</t>
  </si>
  <si>
    <t>WIN6220</t>
  </si>
  <si>
    <t>WIN6221</t>
  </si>
  <si>
    <t>Số 271 Vũ Tông Phan, Phường Khương Trung, Quận Thanh Xuân, HN</t>
  </si>
  <si>
    <t>WIN6222</t>
  </si>
  <si>
    <t>Ki ốt 36, Chung cư HH1C Linh Đàm, Đường Nguyễn Phan Chánh, Phường Hoàng Liệt, Quận Hoàng Mai, HN</t>
  </si>
  <si>
    <t>WIN6225</t>
  </si>
  <si>
    <t>TDP TOÀN THẮNG XÃ LỆ CHI, GIA LÂM</t>
  </si>
  <si>
    <t>WIN6226</t>
  </si>
  <si>
    <t>Thôn 3, Xã Kim Lan, Huyện Gia Lâm, HN</t>
  </si>
  <si>
    <t>WIN6228</t>
  </si>
  <si>
    <t>98/5A – 5B Ấp Dân Thắng 2, X.Tân Thới Nhì, H.Hóc Môn, HCM</t>
  </si>
  <si>
    <t>WIN6229</t>
  </si>
  <si>
    <t>249-251 đường Huỳnh Thị Hai (đường TCH13 cũ), KP. 9, P.Tân Chánh Hiệp, Q.12, HCM</t>
  </si>
  <si>
    <t>WIN6230</t>
  </si>
  <si>
    <t>122 Trung Mỹ Tây 13, KP. 7, P.Trung Mỹ Tây, Q.12, HCM</t>
  </si>
  <si>
    <t>win6236</t>
  </si>
  <si>
    <t>Thôn 2, Tân Hòa,Quốc oai</t>
  </si>
  <si>
    <t>WIN6239</t>
  </si>
  <si>
    <t>04 Đường số 2, P.8, Q.11, HCM</t>
  </si>
  <si>
    <t>WIN6242</t>
  </si>
  <si>
    <t>Shop 58 - 60 - 62, Block B3 - Chung cư The Park Residence, 12 Nguyễn Hữu Thọ, P.Phước Kiển, H.Nhà Bè, HCM</t>
  </si>
  <si>
    <t>win6245</t>
  </si>
  <si>
    <t>06 - 07, Block B3, Chung cư TopazHome 2, đường 154 và 138, P.Tân Phú, Tp.Thủ Đức, HCM</t>
  </si>
  <si>
    <t>WIN6247</t>
  </si>
  <si>
    <t>Số 68-70, Thôn 1, Xã Quảng Bị, Huyện Chương Mỹ, HN</t>
  </si>
  <si>
    <t>WIN6253</t>
  </si>
  <si>
    <t>Số 19 Ngõ 12 Láng Hạ, P.Thành Công, Q.Ba Đình, HN</t>
  </si>
  <si>
    <t>WIN6254</t>
  </si>
  <si>
    <t>Căn hộ 0.01 và 0.02, Tầng trệt. Khối C, CCCT thuộc DA Natura Poem (CC Imperial Place), số 629 Kinh Dương Vương, P. An Lạc, Q. Bình Tân, HCM</t>
  </si>
  <si>
    <t>WIN6255</t>
  </si>
  <si>
    <t>Số 128 Nguyễn Đổng Chi, Phường Cầu Diễn, Quận Nam Từ Liêm, HN</t>
  </si>
  <si>
    <t>WIN6256</t>
  </si>
  <si>
    <t>24-26 Tân Cảng, P. 25, Q. Bình Thạnh, HCM</t>
  </si>
  <si>
    <t>WIN6259</t>
  </si>
  <si>
    <t>T1-0.02 tại Tầng trệt, Chung cư Calla Garden , KDC Greenlife 13C, Đường Nguyễn Văn Linh, Xã Phong Phú, Huyện Bình Chánh, HCM</t>
  </si>
  <si>
    <t>win6262</t>
  </si>
  <si>
    <t>Thôn Xa Mạc, Xã Liên Mạc, Huyện Mê Linh, HN</t>
  </si>
  <si>
    <t>WIN6267</t>
  </si>
  <si>
    <t>C10/21 Đinh Đức Thiện, Ấp 3, X.Bình Chánh, H.Bình Chánh, HCM</t>
  </si>
  <si>
    <t>win6272</t>
  </si>
  <si>
    <t>151 Nguyễn Duy Trinh, Khu phố 1, P.Bình Trưng Tây, TP.Thủ Đức, HCM</t>
  </si>
  <si>
    <t>WIN6273</t>
  </si>
  <si>
    <t>451 Tân Hòa Đông, KP 8, Phường Bình Trị Đông, Quận Bình Tân, HCM</t>
  </si>
  <si>
    <t>WIN6275</t>
  </si>
  <si>
    <t>64 A Đường số 15, P. Tân Kiểng, HCM</t>
  </si>
  <si>
    <t>WIN6278</t>
  </si>
  <si>
    <t>243 Tỉnh Lộ 15, X.Tân Thạnh Đông, HCM</t>
  </si>
  <si>
    <t>WIN6279</t>
  </si>
  <si>
    <t>244 Điện Biên Phủ, P.17, Q.Bình Thạnh, HCM</t>
  </si>
  <si>
    <t>WIN6289</t>
  </si>
  <si>
    <t>Tầng 1, Chân đế chung cư Thăng Long Tower đường Mạc Thái Tổ, Tổ 50, Phường Yên Hòa, Quận Cầu Giấy, HN</t>
  </si>
  <si>
    <t>win6293</t>
  </si>
  <si>
    <t>Thôn Tân Phú Mỹ, Xã Vật Lại, Huyện Ba Vì, HN</t>
  </si>
  <si>
    <t>WIN6295</t>
  </si>
  <si>
    <t>Shophouse 18-19, Tòa nhà White House thuộc Dự án Sunwah Pearl, 90 Nguyễn Hữu Cảnh, P. 22, Q. Bình Thạnh, HCM</t>
  </si>
  <si>
    <t>WIN6305</t>
  </si>
  <si>
    <t>64 Yên Thế, Phường 2, Quận Tân Bình, HCM</t>
  </si>
  <si>
    <t>WIN6312</t>
  </si>
  <si>
    <t>Thôn Thiết Bình, Xã Vân Hà, H.Đông Anh, HN</t>
  </si>
  <si>
    <t>WIN6314</t>
  </si>
  <si>
    <t>103 Sài Đồng, Phường Sài Đồng, Quận Long Biên, HN</t>
  </si>
  <si>
    <t>win6315</t>
  </si>
  <si>
    <t>Thôn Quỳnh Đô, Xã Vĩnh Quỳnh, Huyện Thanh Trì, HN</t>
  </si>
  <si>
    <t>WIN6316</t>
  </si>
  <si>
    <t>113 - 115 Đặng Thùy Trâm, P.13, Q.Bình Thạnh, HCM</t>
  </si>
  <si>
    <t>WIN6319</t>
  </si>
  <si>
    <t>60/14 Lâm Văn Bền, KP4, P.Tân Kiểng, Q.7, HCM</t>
  </si>
  <si>
    <t>WIN6321</t>
  </si>
  <si>
    <t>Số 118 Hòa Sơn, Thị Trấn Chúc Sơn, Huyện Chương Mỹ, HN</t>
  </si>
  <si>
    <t>win6322</t>
  </si>
  <si>
    <t>98 Đồng Hương, Thị trấn Quốc Oai, Huyện Quốc Oai, HN</t>
  </si>
  <si>
    <t>WIN6323</t>
  </si>
  <si>
    <t>Số 176 Ngõ 193 Phú Diễn, Phường Phú Diễn, Quận Bắc Từ Liêm, HN</t>
  </si>
  <si>
    <t>win6327</t>
  </si>
  <si>
    <t>613 Phố Mía, Xã Đường Lâm, Thị xã Sơn Tây, HN</t>
  </si>
  <si>
    <t>win6332</t>
  </si>
  <si>
    <t>Số 41 Đường Văn Tiến Dũng, P.Phúc Diễn, Q.Bắc Từ Liêm, HN</t>
  </si>
  <si>
    <t>WIN6340</t>
  </si>
  <si>
    <t>Số 8 đường số 3, KDC Đại Phúc, x.Bình Hưng, h.Bình Chánh, HCM</t>
  </si>
  <si>
    <t>WIN6343</t>
  </si>
  <si>
    <t>66 Bình Lợi, P. 13, Q. Bình Thạnh, HCM</t>
  </si>
  <si>
    <t>WIN6350</t>
  </si>
  <si>
    <t>22 - G4 Đường 53, P. Tân Phong, Q. P.Tân Phong, Q.7, HCM</t>
  </si>
  <si>
    <t>win6359</t>
  </si>
  <si>
    <t>WIN6368</t>
  </si>
  <si>
    <t>Thôn Chẩn Kỳ, X. Trung Tú, H. Ứng Hòa, HN</t>
  </si>
  <si>
    <t>WIN6373</t>
  </si>
  <si>
    <t>WM+ HCM Căn hộ C00.01, tầng 1 (tầng trệt), Khối C thuộc dự án HOF-HQC Hồ Học Lãm, số 35 Hồ Học Lãm, P.An Lạc, Q.Bình Tân, HCM</t>
  </si>
  <si>
    <t>win6376</t>
  </si>
  <si>
    <t>Số 136 Yên Phúc, P. Phúc La, Q. Hà Đông, HN</t>
  </si>
  <si>
    <t>WIN6379</t>
  </si>
  <si>
    <t>SHA-110 Tầng 1 Tòa nhà A2, Khu đô thị Nam Thăng Long, Phường Đông Ngạc, Quận Bắc Từ Liêm, HN</t>
  </si>
  <si>
    <t>WIN6380</t>
  </si>
  <si>
    <t>Số 29 Đường Thành, Phường Cửa Đông, Quận Hoàn Kiếm, HN</t>
  </si>
  <si>
    <t>WIN6382</t>
  </si>
  <si>
    <t>8/1A Khu phố 4, TT.Hóc Môn, H.Hóc Môn, HCM</t>
  </si>
  <si>
    <t>WIN6387</t>
  </si>
  <si>
    <t>Số 36C Lý Nam Đế, Phường Cửa Đông, Quận Hoàn Kiếm, HN</t>
  </si>
  <si>
    <t>WIN6389</t>
  </si>
  <si>
    <t>31/55 Ung Văn Khiêm, P.25, Q.Bình Thạnh, HCM</t>
  </si>
  <si>
    <t>WIN6394</t>
  </si>
  <si>
    <t>BT01-6 , Khu Cổ Ngựa, KĐT Mỗ Lao, P.Mộ Lao, Hà Đông, HN</t>
  </si>
  <si>
    <t>WIN6400</t>
  </si>
  <si>
    <t>Xóm Chợ, Xã Cổ Loa, Huyện Đông Anh, HN</t>
  </si>
  <si>
    <t>win6402</t>
  </si>
  <si>
    <t>Thôn Yến Vỹ, X.Hương Sơn, H.Mỹ Đức, HN</t>
  </si>
  <si>
    <t>WIN6403</t>
  </si>
  <si>
    <t>Thôn Đông Viên, X.Hữu Văn, H.Chương Mỹ, HN</t>
  </si>
  <si>
    <t>win6405</t>
  </si>
  <si>
    <t>Số 40 Thôn Cao Trung, X.Đức Giang, H.Hoài Đức, HN</t>
  </si>
  <si>
    <t>WIN6408</t>
  </si>
  <si>
    <t>E2/6N Đường Thới Hòa, Ấp 5A,  X.Vĩnh Lộc A, H.Bình Chánh, HCM</t>
  </si>
  <si>
    <t>WIN6409</t>
  </si>
  <si>
    <t>Số C5/BC68, Đg Tân Liêm, KĐC số 4, X. Phong Phú, H. Bình Chánh, HCM</t>
  </si>
  <si>
    <t>WIN6410</t>
  </si>
  <si>
    <t>54C Nguyễn Thị Nỉ, ấp Hội Thạnh, xã Trung An, huyện Củ Chi, HCM</t>
  </si>
  <si>
    <t>WIN6415</t>
  </si>
  <si>
    <t>RS2-SH.13 tại tầng 01+02 thuộc Tháp RS2 thuộc Cao ốc Khu TMDV &amp; CH số 239 -241 và 278 đ. Hòa Bình, P. Hiệp Tân, Q. Tân Phú, HCM</t>
  </si>
  <si>
    <t>WIN6416</t>
  </si>
  <si>
    <t>A2 Block A, Chung cư Tecco Town, 4449 Nguyễn Cửu Phú, Bình chánh, HCM</t>
  </si>
  <si>
    <t>WIN6421</t>
  </si>
  <si>
    <t>Căn hộ chung cư số B0.01 Khối B, thuộc Khu dân cư Green Valley (Lô Md2-2), P.Tân Phú, Q.7, HCM</t>
  </si>
  <si>
    <t>WIN6422</t>
  </si>
  <si>
    <t>tòa nhà Sunrise Riverside tầng 1, tháp I, Ấp  5, X.Phước Kiển, H.Nhà Bè, HCM</t>
  </si>
  <si>
    <t>win6423</t>
  </si>
  <si>
    <t>Chợ Tam Hưng, Thôn Song Khê, x.Tam Hưng, h.Thanh Oai, HN</t>
  </si>
  <si>
    <t>WIN6424</t>
  </si>
  <si>
    <t>Thôn 4, Xã Hạ Bằng, Huyện Thạch Thất, HN</t>
  </si>
  <si>
    <t>WIN6429</t>
  </si>
  <si>
    <t>B.007 CC Citisoho, Đường 35-CL, P.Cát Lái, Q.2, HCM</t>
  </si>
  <si>
    <t>WIN6430</t>
  </si>
  <si>
    <t>Thôn Vệ Sơn Đông, Xã Tân Minh, Huyện Sóc Sơn, HN</t>
  </si>
  <si>
    <t>Win6435</t>
  </si>
  <si>
    <t>MIENBAC</t>
  </si>
  <si>
    <t>WIN6437</t>
  </si>
  <si>
    <t>173/23/100 đ. Khuông Việt, P. Phú Trung, Q. Tân Phú, HCM</t>
  </si>
  <si>
    <t>win6440</t>
  </si>
  <si>
    <t>288 Đường Xuân Khanh, Phường Xuân Khanh, Thị xã Sơn Tây, HN</t>
  </si>
  <si>
    <t>win6441</t>
  </si>
  <si>
    <t>Xóm 3, Thôn Yên Nội, Xã Đồng Quang, Huyện Quốc Oai, HN</t>
  </si>
  <si>
    <t>WIN6443</t>
  </si>
  <si>
    <t>Thôn 2, Xã Đại Yên, Huyện Chương Mỹ, HN</t>
  </si>
  <si>
    <t>win6444</t>
  </si>
  <si>
    <t>Thôn Trung, Xã Thượng Lâm, Huyện Mỹ Đức, HN</t>
  </si>
  <si>
    <t>WIN6453</t>
  </si>
  <si>
    <t>Villa II-14, Dự án khu nhà ở và trung tâm Thương mại, P. Hà Cầu, Q. Hà Đông, TP. Hà Nội</t>
  </si>
  <si>
    <t>WIN6455</t>
  </si>
  <si>
    <t>136 Phố Hát, Xã Hát Môn, Huyện Phúc Thọ, TP. Hà Nội H. Phúc Thọ, HN</t>
  </si>
  <si>
    <t>WIN6456</t>
  </si>
  <si>
    <t>116 C2 Trung Tự, Đ. Phạm Ngọc Thạch, P.Kim Liên, Q.Đống đa, HN</t>
  </si>
  <si>
    <t>WIN6461</t>
  </si>
  <si>
    <t>win6462</t>
  </si>
  <si>
    <t>Thôn Khê Ngoại 1, Xã Văn Khê, Huyện Mê Linh, HN</t>
  </si>
  <si>
    <t>WIN6463</t>
  </si>
  <si>
    <t>Tầng trệt lô E mã E1-09 Tòa nhà Belleza, Phạm Hữu Lầu, P.Phú Mỹ, Q.7, HCM</t>
  </si>
  <si>
    <t>WIN6465</t>
  </si>
  <si>
    <t>Cụm 11, Xã Võng Xuyên, H.Phúc Thọ, HN</t>
  </si>
  <si>
    <t>win6466</t>
  </si>
  <si>
    <t>Xóm 4 Tình Lam, Xã Đại Thành, Huyện Quốc Oai, HN</t>
  </si>
  <si>
    <t>WIN6468</t>
  </si>
  <si>
    <t>330 Nguyễn Thượng Hiền, P. 05, Q. Phú Nhuận, HCM</t>
  </si>
  <si>
    <t>WIN6469</t>
  </si>
  <si>
    <t>P. Bình Hưng Hòa A38 Đ. số 18B, KP. 22, P.Bình Hưng Hòa A, Q.Bình Tân, HCM</t>
  </si>
  <si>
    <t>WIN6473</t>
  </si>
  <si>
    <t>80 Nguyễn Thị Tiệp, ẤP. Tây, X.Tân An Hội, H.Củ Chi, HCM</t>
  </si>
  <si>
    <t>win6476</t>
  </si>
  <si>
    <t>Thôn Bạch Trữ, Xã Tiến Thắng, Huyện Mê Linh, HN</t>
  </si>
  <si>
    <t>WIN6477</t>
  </si>
  <si>
    <t>Xóm 4, Thôn Đinh Xuyên, Xã Hòa Nam, Huyện Ứng Hòa, HN</t>
  </si>
  <si>
    <t>win6478</t>
  </si>
  <si>
    <t>2398 Phạm Thế Hiển, Phường 6, Quận 8, HCM</t>
  </si>
  <si>
    <t>win6481</t>
  </si>
  <si>
    <t>42 Đường Trung Tâm, Xã Thọ An, Huyện Đan Phượng, HN</t>
  </si>
  <si>
    <t>win6482</t>
  </si>
  <si>
    <t>Chợ Cấn Thượng, Xã Cấn Hữu, Huyện Quốc Oai, HN</t>
  </si>
  <si>
    <t>WIN6485</t>
  </si>
  <si>
    <t>Số 95 Giang Cao, Xã Bát Tràng, Huyện Gia Lâm, HN</t>
  </si>
  <si>
    <t>win6486</t>
  </si>
  <si>
    <t>Số 165 Đường Hồng Hà, Xã Hồng Hà, Huyện Đan Phượng, TP. Hà Nội</t>
  </si>
  <si>
    <t>WIN6489</t>
  </si>
  <si>
    <t>Xóm Đồng Thố, Thôn 4, Xã Hồng Kỳ, Huyện Sóc Sơn, HN</t>
  </si>
  <si>
    <t>WIN6500</t>
  </si>
  <si>
    <t>63 Phạm Hữu Tâm, TT.Củ Chi, H.Củ Chi, HCM</t>
  </si>
  <si>
    <t>win6502</t>
  </si>
  <si>
    <t>Shophouse CT3DV-TM24,25 IEC Residences, Xã Tứ Hiệp, Huyện Thanh Trì, HN</t>
  </si>
  <si>
    <t>WIN6505</t>
  </si>
  <si>
    <t>6505 - WM+ HCM 318 Tỉnh Lộ 2</t>
  </si>
  <si>
    <t>win6506</t>
  </si>
  <si>
    <t>973 đường Nguyễn Duy Trinh, Ấp Tân Lập, P.Bình Trưng Đông, TP.Thủ Đức, HCM</t>
  </si>
  <si>
    <t>WIN6507</t>
  </si>
  <si>
    <t>Tầng trệt Block B, khu DC Tầm Nhìn (Vision), 96 Trần Đại Nghĩa, P.Tân Tạo A, Q.Bình Tân, HCM</t>
  </si>
  <si>
    <t>WIN6508</t>
  </si>
  <si>
    <t>CH số AK04-000.02, Tháp T4 - Block D, CC Hoàng Nam (Akari City), P. An Lạc, Q. Bình Tân, HCM</t>
  </si>
  <si>
    <t>WIN6509</t>
  </si>
  <si>
    <t>AK5-000.06 TẠI (TẦNG TRỆT), KHU CH FLORA- DA AKARI CITY (CCCT BLOCK D AKARI HOÀNG NAM), P. AN LẠC, QUẬN BÌNH TÂN, TP. HCM</t>
  </si>
  <si>
    <t>WIN6518</t>
  </si>
  <si>
    <t>CC Eco Green, Đ. Nguyễn Văn Linh, P.Tân Thuận Tây, Q.7, HCM</t>
  </si>
  <si>
    <t>WIN6528</t>
  </si>
  <si>
    <t>Thôn Đồng Du, Xã Hợp Đồng, Huyện Chương Mỹ, TP. Hà Nội</t>
  </si>
  <si>
    <t>WIN6542</t>
  </si>
  <si>
    <t>Ô 05 tầng 1 tòa nhà B Dự án Cụm công trình nhà ở IA20 khu đô thị Nam Thăng Long, Phường Đông Ngạc, Q.Bắc Từ Liêm, HN</t>
  </si>
  <si>
    <t>WIN6543</t>
  </si>
  <si>
    <t>Thôn 5, Xã Vân Phúc, Huyện Phúc Thọ, HN</t>
  </si>
  <si>
    <t>WIN6544</t>
  </si>
  <si>
    <t>1 Đường số 38, P. Hiệp Bình Chánh, TP. Thủ Đức, HCM</t>
  </si>
  <si>
    <t>WIN6545</t>
  </si>
  <si>
    <t>70 Tây Hòa, P. Phước Long A, TP. Thủ Đức, TP. HCM</t>
  </si>
  <si>
    <t>WIN6546</t>
  </si>
  <si>
    <t>200 Quyết Thắng, Tổ 8, Phường Yên Nghĩa, Quận Hà Đông, HN</t>
  </si>
  <si>
    <t>win6548</t>
  </si>
  <si>
    <t>Số nhà 366, Xóm Liên Kết, Thôn Trung, Xã Cao Viên, huyện Thanh Oai, Hà Nội</t>
  </si>
  <si>
    <t>win6558</t>
  </si>
  <si>
    <t>Căn hộ CC số A0101, Khu căn hộ cao cấp Hoàng Anh, 357 Lê Văn Lương, P.Tân Quy, Q.7, HCM</t>
  </si>
  <si>
    <t>WIN6565</t>
  </si>
  <si>
    <t>12/1 đường TL27, Khu phố 3, Phường Thạnh Lộc, Quận 12, HCM</t>
  </si>
  <si>
    <t>WIN6566</t>
  </si>
  <si>
    <t>Tầng 1, Khu A Cao Ốc Phú Hoàng Anh, Nguyễn Hữu Thọ, Q.7, HCM</t>
  </si>
  <si>
    <t>win6569</t>
  </si>
  <si>
    <t>Thôn Nội Đồng, Xã Đại Thịnh, Huyện Mê Linh, HN</t>
  </si>
  <si>
    <t>WIN6570</t>
  </si>
  <si>
    <t>Thôn Động Phí, Xã Phương Tú, Huyện Ứng Hòa, HN</t>
  </si>
  <si>
    <t>WIN6585</t>
  </si>
  <si>
    <t>Thôn Nhồi Dưới, Xã Cổ Loa, Huyện Đông Anh, HN</t>
  </si>
  <si>
    <t>win6591</t>
  </si>
  <si>
    <t>CC The Mansion khu A, đường số 7, KDC 13E, X. Phong Phú, Bình Chánh, HCM</t>
  </si>
  <si>
    <t>WIN6596</t>
  </si>
  <si>
    <t>39 Đườg Ấp Chiến Lược, KP4, P. Bình Hưng Hòa A, Q. Bình Tân, HCM</t>
  </si>
  <si>
    <t>win6606</t>
  </si>
  <si>
    <t>01.05 Tòa S6.05, Vinhomes Grand Park, 88 Phước Thiện, P.Long Trường, Q.9, HCM</t>
  </si>
  <si>
    <t>win6610</t>
  </si>
  <si>
    <t>Thôn Bờ Thồng, Xã Tuy Lai, Huyện Mỹ Đức, HN</t>
  </si>
  <si>
    <t>win6613</t>
  </si>
  <si>
    <t>Số 35 Đông Khê, Cụm 3, Xã Đan Phượng, Huyện Đan Phượng, HN</t>
  </si>
  <si>
    <t>WIN6614</t>
  </si>
  <si>
    <t>Thôn Bặt Ngõ, Xã Liên Bạt, Huyện Ứng Hòa, HN</t>
  </si>
  <si>
    <t>WIN6615</t>
  </si>
  <si>
    <t>B13/29B Ấp 2C X. Vĩnh Lộc B, H. Bình Chánh, HCM</t>
  </si>
  <si>
    <t>win6618</t>
  </si>
  <si>
    <t>666/72 Đường 3 Tháng 2, P.14, Q.10, HCM</t>
  </si>
  <si>
    <t>WIN6629</t>
  </si>
  <si>
    <t>Thôn Ấp Tó, Xã Uy Nỗ, Huyện Đông Anh, HN</t>
  </si>
  <si>
    <t>win6634</t>
  </si>
  <si>
    <t>V3–B01, Khu đô thị mới An Hưng, Phường La Khê, Quận Hà Đông, HN</t>
  </si>
  <si>
    <t>win6639</t>
  </si>
  <si>
    <t>114 Ngõ 14 Quỳnh Lôi, Phường Quỳnh Mai, Quận Hai Bà Trưng, HN</t>
  </si>
  <si>
    <t>WIN6646</t>
  </si>
  <si>
    <t>Số 60 Lê Trọng Tấn, Phường Khương Mai, Quận Thanh Xuân, HN</t>
  </si>
  <si>
    <t>WIN6658</t>
  </si>
  <si>
    <t>47/8 Nguyễn Hữu Tiến. P.Tây Thạnh, Q.Tân Phú, HCM</t>
  </si>
  <si>
    <t>WIN6662</t>
  </si>
  <si>
    <t>WM+ HCM 12-12A Chiến Lược</t>
  </si>
  <si>
    <t>12 – 12A Chiến Lược, P.Bình Trị Đông, Q.Bình Tân, HCM</t>
  </si>
  <si>
    <t>win6663</t>
  </si>
  <si>
    <t>SH B4 tòa CT6B, Khu đô thị mới Dương Nội, Phường Dương Nội, Quận Hà Đông, HN</t>
  </si>
  <si>
    <t>win6664</t>
  </si>
  <si>
    <t>Thôn Hòa Bình, Xã Hoàng Văn Thụ, Huyện Chương Mỹ, HN</t>
  </si>
  <si>
    <t>win6668</t>
  </si>
  <si>
    <t>Số 94, Thôn Dũng Tiến, Xã Kim Thư, Huyện Thanh Oai, HN</t>
  </si>
  <si>
    <t>WIN6670</t>
  </si>
  <si>
    <t>172/16A-18 An Phú Đông 09, P.An Phú Đông, Q.12, HCM</t>
  </si>
  <si>
    <t>WIN6671</t>
  </si>
  <si>
    <t>Số 150 Phố Kim Anh, Xã Thanh Xuân, Huyện Sóc Sơn, HN</t>
  </si>
  <si>
    <t>win6673</t>
  </si>
  <si>
    <t>Chung cư HQC plaza, Lô CC1, Đường Nguyễn Văn Linh, xã An Phú Tây, Huyện Bình Chánh, HCM</t>
  </si>
  <si>
    <t>win6674</t>
  </si>
  <si>
    <t>302 – 304 Nguyễn Thị Kiểu, P.Hiệp Thành, Q.12, HCM</t>
  </si>
  <si>
    <t>WIN6675</t>
  </si>
  <si>
    <t>148 Đường số 9, P. 16, Q.Gò Vấp, HCM</t>
  </si>
  <si>
    <t>win6676</t>
  </si>
  <si>
    <t>Thôn Yên Thành, Xã Tản Lĩnh, Huyện Ba Vì, HN</t>
  </si>
  <si>
    <t>win6677</t>
  </si>
  <si>
    <t>Thôn Yên Lạc 1, Xã Cần Kiệm, Huyện Thạch Thất, HN</t>
  </si>
  <si>
    <t>win6682</t>
  </si>
  <si>
    <t>34/5B Trung Mỹ - Tân Xuân, Ấp Mỹ Huề, X.Trung Chánh, H.Hóc Môn, HCM</t>
  </si>
  <si>
    <t>win6683</t>
  </si>
  <si>
    <t>Thôn Ứng Hòa, Xã Lam Điền, Huyện Chương Mỹ, HN</t>
  </si>
  <si>
    <t>win6684</t>
  </si>
  <si>
    <t>Số 4 Ngõ 167 Phương Mai, Phường Phương Mai, Quận Đống Đa, HN</t>
  </si>
  <si>
    <t>win6689</t>
  </si>
  <si>
    <t>LK9-39 Khu Đô Thị mới Văn Phú, Phường Phú La, Quận Hà Đông, HN</t>
  </si>
  <si>
    <t>WIN6692</t>
  </si>
  <si>
    <t>6692 - WM+ DNI 106 Hồ Hòa</t>
  </si>
  <si>
    <t>win6694</t>
  </si>
  <si>
    <t>win6697</t>
  </si>
  <si>
    <t>18 Hàng Than, Phường Nguyễn Trung Trực, Quận Ba Đình, HN</t>
  </si>
  <si>
    <t>WIN6702</t>
  </si>
  <si>
    <t>34 Hoàng Hoa Thám, P.7, Q.Bình Thạnh, HCM</t>
  </si>
  <si>
    <t>win6705</t>
  </si>
  <si>
    <t>Shop 01.17, CC S3.05 Khu A, 512 Nguyễn Xiển, P. Long Thạnh Mỹ, TP. Thủ Đức, HCM</t>
  </si>
  <si>
    <t>WIN6709</t>
  </si>
  <si>
    <t>34 Tạ Hiện, P.Thạnh Mỹ Lợi, TP.Thủ Đức</t>
  </si>
  <si>
    <t>win6710</t>
  </si>
  <si>
    <t>137 Lương Thế Vinh, P.Tân Thới Hòa, Q.Tân Phú, HCM</t>
  </si>
  <si>
    <t>win6711</t>
  </si>
  <si>
    <t>SL9 Cư Xá Phú Lâm A, P.12, Q.6, HCM</t>
  </si>
  <si>
    <t>win6713</t>
  </si>
  <si>
    <t>Kiot 01,02,25,26, Tầng 1 - Tòa CT1B, trục đường 5 kéo dài, Phường Thượng Thanh, Quận Long Biên, HN</t>
  </si>
  <si>
    <t>win6722</t>
  </si>
  <si>
    <t>số B3-Lô B-TT1, Khu nhà ở Bộ Tư lệnh Thủ Đô Hà Nội, Phường Yên Nghĩa, Quận Hà Đông, HN</t>
  </si>
  <si>
    <t>win6728</t>
  </si>
  <si>
    <t>Số 55 Đường 422 Xã Tân Lập, Huyện Đan Phượng, HN</t>
  </si>
  <si>
    <t>WIN6730</t>
  </si>
  <si>
    <t>6730 - WM+ DNI 408 Đường số 4</t>
  </si>
  <si>
    <t>WIN6734</t>
  </si>
  <si>
    <t>117 – 119 Trần Văn Kiểu, P.10, Q.6, HCM</t>
  </si>
  <si>
    <t>win6735</t>
  </si>
  <si>
    <t>9A Thoại Ngọc Hầu, P.Hòa Thạnh, Q.Tân Phú, HCM</t>
  </si>
  <si>
    <t>win6738</t>
  </si>
  <si>
    <t>TDP Nguyên Xá 1, Phường Minh Khai, Quận Bắc Từ Liêm, HN</t>
  </si>
  <si>
    <t>win6739</t>
  </si>
  <si>
    <t>Chợ Đầu Đê, Xã Tiến Thịnh, Huyện Mê Linh, HN</t>
  </si>
  <si>
    <t>win6743</t>
  </si>
  <si>
    <t>Ô thương mại dịch vụ 4 ( Tầng 1) Thuộc tòa nhà T4 Thăng Long, Huyện Hoài Đức, HN</t>
  </si>
  <si>
    <t>WIN6744</t>
  </si>
  <si>
    <t>15 Đường số 1, P. Bình Hưng Hòa A, Q. Bình Tân, HCM</t>
  </si>
  <si>
    <t>win6754</t>
  </si>
  <si>
    <t>01S5A, Khối nhà S6 (S6.1+ S6.2), Khu Vinhomes Symphony, Lô đất G4*-HH16, Phường Phúc Lợi, Quận Long Biên, HN</t>
  </si>
  <si>
    <t>win6757</t>
  </si>
  <si>
    <t>662 Tên Lửa, KP.1, P.Bình Trị Đông B, Q.Bình Tân, HCM</t>
  </si>
  <si>
    <t>win6760</t>
  </si>
  <si>
    <t>Số 164 đường 72, Phương Quan, Xã Vân Côn, Huyện Hoài Đức, HN</t>
  </si>
  <si>
    <t>win6768</t>
  </si>
  <si>
    <t>332 Lũng Kênh, Xã Đức Giang , Huyện Hoài Đức, HN</t>
  </si>
  <si>
    <t>win6770</t>
  </si>
  <si>
    <t>Kiot TMDV – B07 Tecco Diamond, KĐT Tứ Hiệp, Xã Tứ Hiệp, Huyện Thanh Trì, HN</t>
  </si>
  <si>
    <t>win6774</t>
  </si>
  <si>
    <t>Số 28 Yên Hòa, Tổ 14 Yên Nghĩa, Phường Yên Nghĩa, Q.Hà Đông, HN</t>
  </si>
  <si>
    <t>win6776</t>
  </si>
  <si>
    <t>6776 - WM+ HNI H3 Hope Residences</t>
  </si>
  <si>
    <t>win6777</t>
  </si>
  <si>
    <t>Số nhà 39 Ngõ 192 Phố Lê Trọng Tấn, Phường Định Công, Quận Thanh Xuân, HN</t>
  </si>
  <si>
    <t>win6781</t>
  </si>
  <si>
    <t>A0.02, Tầng trệt, Khu A, Cao ốc Hưng Phát, 928 Lê Văn Lương, X.Phước Kiểng, H.Nhà Bè, HCM</t>
  </si>
  <si>
    <t>win6782</t>
  </si>
  <si>
    <t>0.06, CC Carillon 5, 262/3 Lũy Bán Bích, P.Hòa Thạnh, Q.Tân Phú, HCM</t>
  </si>
  <si>
    <t>win6788</t>
  </si>
  <si>
    <t>Lô 37-TTTM1, Khu đô thị mới hai bên đường Lê Trọng Tấn, Phường Dương Nội, Quận Hà Đông, HN</t>
  </si>
  <si>
    <t>win6794</t>
  </si>
  <si>
    <t>Thôn Hiền Lương, Xã An Tiến, huyện Mỹ Đức, HN</t>
  </si>
  <si>
    <t>win6795</t>
  </si>
  <si>
    <t>3/22A Đông Thạnh 2-3-1, X.Đông Thạnh, H.Hóc Môn, HCM</t>
  </si>
  <si>
    <t>win6802</t>
  </si>
  <si>
    <t>B-TM01, CC Harmona, 21 Trương Công Định, P.14, Q.Tân Bình, HCM</t>
  </si>
  <si>
    <t>win6803</t>
  </si>
  <si>
    <t>22 Đường số 25, P.Linh Đông, TP.Thủ Đức, HCM</t>
  </si>
  <si>
    <t>win6807</t>
  </si>
  <si>
    <t>Số 268A Phố Đội Cấn, Phường Cống Vị, Quận Ba Đình, HN</t>
  </si>
  <si>
    <t>win6823</t>
  </si>
  <si>
    <t>Lô G17, Khu nhà ở Bình Chiểu, KP.2, P.Bình Chiểu, TP.Thủ Đức, HCM</t>
  </si>
  <si>
    <t>win6824</t>
  </si>
  <si>
    <t>8/17 Đông Thạnh 3, X.Đông Thạnh, H.Hóc Môn, HCM</t>
  </si>
  <si>
    <t>win6826</t>
  </si>
  <si>
    <t>121-123-125-127 Nguyễn Quý Anh, P.Tân Sơn Nhì, Q.Tân Phú, HCM</t>
  </si>
  <si>
    <t>win6829</t>
  </si>
  <si>
    <t>A10/27 Ấp 1 Quốc lộ 50, X.Bình Hưng, H.Bình Chánh, HCM</t>
  </si>
  <si>
    <t>win6830</t>
  </si>
  <si>
    <t>129/3 Trịnh Thị Miếng, X.Thới Tam Thôn, H.Hóc Môn, HCM</t>
  </si>
  <si>
    <t>win6831</t>
  </si>
  <si>
    <t>174 Dương Đình Hội, P.Phước Long B, TP.Thủ Đức (Q. 9 cũ), HCM</t>
  </si>
  <si>
    <t>WIN6839</t>
  </si>
  <si>
    <t>6839 - WM+ BDG 108 Lê Hồng Phong</t>
  </si>
  <si>
    <t>win6843</t>
  </si>
  <si>
    <t>1400 Tỉnh Lộ 7, Ấp Chợ Cũ, X.An Nhơn Tây, H.Củ Chi, HCM</t>
  </si>
  <si>
    <t>WIN6844</t>
  </si>
  <si>
    <t>win6846</t>
  </si>
  <si>
    <t>275 An Dương Vương, khu phố 4, P.An Lạc, Q.Bình Tân, HCM</t>
  </si>
  <si>
    <t>win6847</t>
  </si>
  <si>
    <t>158 Nguyễn Thái Học, Thị trấn Phùng, Huyện Đan Phượng, HN</t>
  </si>
  <si>
    <t>win6848</t>
  </si>
  <si>
    <t>Số 7 Ngõ 12 Đường Phú Minh, Phường Minh Khai, Quận Bắc Từ Liêm, HN</t>
  </si>
  <si>
    <t>win6849</t>
  </si>
  <si>
    <t>Thôn 5, Xã Ba Trại, Huyện Ba Vì, HN</t>
  </si>
  <si>
    <t>WIN6852</t>
  </si>
  <si>
    <t>6852 - WM+ HNI 23 Ngõ 214 Nguyễn Xiển</t>
  </si>
  <si>
    <t>Số 23 ngõ 214 Nguyễn Xiển, phường Hạ Đình, quận Thanh Xuân, thành phố Hà Nội, Việt Nam</t>
  </si>
  <si>
    <t>win6856</t>
  </si>
  <si>
    <t>win6857</t>
  </si>
  <si>
    <t>Thôn Thượng, Xã Bích Hòa, Huyện Thanh Oai, HN</t>
  </si>
  <si>
    <t>win6858</t>
  </si>
  <si>
    <t>Đội 6 Quảng Yên, Xã Yên Sơn, Huyện Quốc Oai, HN</t>
  </si>
  <si>
    <t>win6859</t>
  </si>
  <si>
    <t>03.04 CC TopazHome 2, đường 154, P.Tân Phú, Tp.Thủ Đức, HCM</t>
  </si>
  <si>
    <t>WIN6860</t>
  </si>
  <si>
    <t>6860 - WM+ HCM SAV.8-00.06-07, CC Sun Aven</t>
  </si>
  <si>
    <t>win6863</t>
  </si>
  <si>
    <t>60 Liên khu 10-11, P.Bình Trị Đông, Q.Bình Tân, HCM</t>
  </si>
  <si>
    <t>win6866</t>
  </si>
  <si>
    <t>Thôn Ngọc Nhị, Xã Cẩm Lĩnh, Huyện Ba Vì, HN</t>
  </si>
  <si>
    <t>win6869</t>
  </si>
  <si>
    <t>33 Mai Hắc Đế, P.15, Q.8, HCM</t>
  </si>
  <si>
    <t>win6872</t>
  </si>
  <si>
    <t>Tầng 1, Tòa nhà HH2 Bắc Hà, Phố Tố Hữu, Phường Nhân Chính, Quận Thanh Xuân, HN</t>
  </si>
  <si>
    <t>win6873</t>
  </si>
  <si>
    <t>TM1 – Chung cư C1 Thành Công, Phường Thành Công, Quận Ba Đình, HN</t>
  </si>
  <si>
    <t>WIN6875</t>
  </si>
  <si>
    <t>win6880</t>
  </si>
  <si>
    <t>Xóm 6, Xã Phúc Lâm, Huyện Mỹ Đức, HN</t>
  </si>
  <si>
    <t>win6882</t>
  </si>
  <si>
    <t>S06 Tháp CENTRO, Newtatco Kosmo Tây Hồ, P.Xuân Tảo, Q.Bắc Từ Liêm, HN</t>
  </si>
  <si>
    <t>win6883</t>
  </si>
  <si>
    <t>161 Phố Phú Nhi 2, Phường Phú Thịnh, Thị xã Sơn Tây, HN</t>
  </si>
  <si>
    <t>WIN6886</t>
  </si>
  <si>
    <t>win6888</t>
  </si>
  <si>
    <t>Thôn Vị Thuỷ, Xã Thanh Mỹ, Thị xã Sơn Tây TP. Hà Nội</t>
  </si>
  <si>
    <t>win6891</t>
  </si>
  <si>
    <t>Số 42 Nguyễn Đăng Phi, Thôn La Thạch, Xã Phương Đình, H. Đan Phượng, HN</t>
  </si>
  <si>
    <t>win6892</t>
  </si>
  <si>
    <t>Thôn Hạ Sở, Xã Hồng Sơn, Huyện Mỹ Đức, HN</t>
  </si>
  <si>
    <t>win6895</t>
  </si>
  <si>
    <t>SH2A, Tầng 1, Tòa nhà HH02 thuộc công trình Nhà ở cao tầng kết hợp DV TM Eco Lakeview, Số 32 Phố Đại Từ, P.Đại Kim, Q.Hoàng Mai, HN</t>
  </si>
  <si>
    <t>WIN6896</t>
  </si>
  <si>
    <t>6896 - WM+ HCM Gian hàng B2, CC Riverside</t>
  </si>
  <si>
    <t>win6900</t>
  </si>
  <si>
    <t>WIN6916</t>
  </si>
  <si>
    <t>win6919</t>
  </si>
  <si>
    <t>Số 116 Tây Tựu, Phường Tây Tựu, Quận Bắc Từ Liêm, HN</t>
  </si>
  <si>
    <t>win6920</t>
  </si>
  <si>
    <t>28A Tây Lân, khu phố 7, P.Bình Trị Đông A, Q.Bình Tân, HCM</t>
  </si>
  <si>
    <t>win6921</t>
  </si>
  <si>
    <t>B8/29B Hưng Nhơn, X.Tân Kiên, H.Bình Chánh, HCM</t>
  </si>
  <si>
    <t>WIN6923</t>
  </si>
  <si>
    <t>6923 - WM+ HNI CT5C KĐT Văn Khê</t>
  </si>
  <si>
    <t>WIN6929</t>
  </si>
  <si>
    <t>WIN6938</t>
  </si>
  <si>
    <t>6938 - WM+ BDG 283/3 Đường An Phú 06</t>
  </si>
  <si>
    <t>win6939</t>
  </si>
  <si>
    <t>WIN6951</t>
  </si>
  <si>
    <t>C0.01, Tầng 1 (Trệt) +2, Lô M8, KP. Phú Mỹ Hưng, CC Midtown, 20/4 Đ.Tân Phú, P. Tân Phú, Q.7 TP. Hồ Chí Minh Việt Nam</t>
  </si>
  <si>
    <t>WIN6957</t>
  </si>
  <si>
    <t>win6964</t>
  </si>
  <si>
    <t>Căn hộ Duplex số 05 và số 06, Phường 5, Quận 8, TP. Hồ Chí Minh Việt Nam</t>
  </si>
  <si>
    <t>WIN6967</t>
  </si>
  <si>
    <t>6967 - WM+ HNI 49C Hàng Bún, Ba Đình</t>
  </si>
  <si>
    <t>win6970</t>
  </si>
  <si>
    <t>6970 - WIN HCM E1 Block E CC Tecco Town</t>
  </si>
  <si>
    <t>win6974</t>
  </si>
  <si>
    <t>win6978</t>
  </si>
  <si>
    <t>win6985</t>
  </si>
  <si>
    <t>6985 - WM+ HCM 0.02 CC 243 Tân Hòa Đông</t>
  </si>
  <si>
    <t>WIN6990</t>
  </si>
  <si>
    <t>6990 WM+ HNI T1 - TM3 Hanhomes Blue Star</t>
  </si>
  <si>
    <t>win6991</t>
  </si>
  <si>
    <t>6991 - WM+ HNI Xuân Sơn, Sóc Sơn</t>
  </si>
  <si>
    <t>WIN6992</t>
  </si>
  <si>
    <t>6992 - WIN HCM SH21, CC Homyland Riverside</t>
  </si>
  <si>
    <t>WIN6993</t>
  </si>
  <si>
    <t>6993 - WM+ HCM 77 Tân Thới Hiệp 14</t>
  </si>
  <si>
    <t>WIN6997</t>
  </si>
  <si>
    <t>6997 - WM+ HCM 1F Đường 18</t>
  </si>
  <si>
    <t>WIN6999</t>
  </si>
  <si>
    <t>6999 - WM+ HCM 73 Phạm Đăng Giảng</t>
  </si>
  <si>
    <t>WINF203</t>
  </si>
  <si>
    <t>Số 8 đường số 3, KDC Đại Phúc, x.Bình Hưng, H.Bình Chánh, HCM</t>
  </si>
  <si>
    <t>winF205</t>
  </si>
  <si>
    <t>F205 - F205 FWMP HNI Shop R105-01 S16, OCP - Shop R105-01 S16, Vinhome Oceanpark, Trâu Quỳ, Gia Lâm, HN</t>
  </si>
  <si>
    <t>winF209</t>
  </si>
  <si>
    <t>F209 - F209 FWMP Hào Nam - 40 Hào Nam, Phường ô Chợ Dừa, Quận Đống Đa TP. Hà Nội Việt Nam (92789)</t>
  </si>
  <si>
    <t>0316689192</t>
  </si>
  <si>
    <t>WINMART</t>
  </si>
  <si>
    <t>CÔNG TY CỔ PHẦN TMDV WIN MART</t>
  </si>
  <si>
    <t>A15 Đường B, Phường Tam Bình, Thành phố Thủ Đức, Thành phố Hồ Chí Minh, Việt Nam</t>
  </si>
  <si>
    <t>6%; MIENNAM</t>
  </si>
  <si>
    <t>winmart0001</t>
  </si>
  <si>
    <t>WINMART căn hộ Flora, Bình chánh</t>
  </si>
  <si>
    <t>MP2.001.02-03 Khu Căn hộ FLORA Mizuki, Xã Bình Hưng, Huyện Bình Chánh, HCM</t>
  </si>
  <si>
    <t>Số dòng = 1989</t>
  </si>
  <si>
    <t>MIENNAM</t>
  </si>
  <si>
    <t>N</t>
  </si>
  <si>
    <t>NKHT2508/00138424</t>
  </si>
  <si>
    <t>3392 WM+ HCM 26/4B Ấp Đông Lân</t>
  </si>
  <si>
    <t>B</t>
  </si>
  <si>
    <t>NKHT2508/00422765</t>
  </si>
  <si>
    <t>1539 WM VCC HNI Bà Triệu</t>
  </si>
  <si>
    <t>NKHT2508/00008699</t>
  </si>
  <si>
    <t>1679 WM VC+ KHA Ninh Hòa</t>
  </si>
  <si>
    <t>NKHT2508/00007871</t>
  </si>
  <si>
    <t>1682 WM BDH Quy Nhơn</t>
  </si>
  <si>
    <t>NKHT2508/00031112</t>
  </si>
  <si>
    <t>1628 WM VCP HPG Imperia Hải Phòng</t>
  </si>
  <si>
    <t>NKHT2508/00420174</t>
  </si>
  <si>
    <t>4356 WM+ HNI 103-105 Đa Phúc</t>
  </si>
  <si>
    <t>NKHT2508/00137507</t>
  </si>
  <si>
    <t>3305 WIN HCM Vinhomes Central Park P7</t>
  </si>
  <si>
    <t>NKHT2508/00012374</t>
  </si>
  <si>
    <t>2ALP WM+ TBH Man Đích, Vũ Lễ</t>
  </si>
  <si>
    <t>NKHT2508/00032584</t>
  </si>
  <si>
    <t>6243 WM+ NAN 238 Vạn Lộc</t>
  </si>
  <si>
    <t>NKHT2508/00028825</t>
  </si>
  <si>
    <t>2B39 WM+ THA Mậu Đông, Quảng Lưu</t>
  </si>
  <si>
    <t>NKHT2508/00004479</t>
  </si>
  <si>
    <t>2A04 WM+ QBH Trần Hưng Đạo, Bảo Ninh</t>
  </si>
  <si>
    <t>NKHT2508/00028840</t>
  </si>
  <si>
    <t>6893 WM+ THA TDP Đại Đồng, Cẩm Thủy</t>
  </si>
  <si>
    <t>NKHT2508/00420326</t>
  </si>
  <si>
    <t>2565 WM+ HNI 101/13/1 Kh Duy Tiến</t>
  </si>
  <si>
    <t>NKHT2508/00420315</t>
  </si>
  <si>
    <t>5224 WM+ HNI T1 Tòa Trung Yên Smile</t>
  </si>
  <si>
    <t>NKHT2508/00420301</t>
  </si>
  <si>
    <t>5472 WM+ HNI 87 ngõ 322 Mỹ Đình</t>
  </si>
  <si>
    <t>NKHT2508/00007842</t>
  </si>
  <si>
    <t>2ABS WM+ BDH 206 Trần Phú</t>
  </si>
  <si>
    <t>NKHT2508/00016861</t>
  </si>
  <si>
    <t>6790 WM+ BNH Chi Hồ, Tiên Du</t>
  </si>
  <si>
    <t>NKHT2508/00028844</t>
  </si>
  <si>
    <t>2AME WM+ THA TDP 8, TT Quý Lộc</t>
  </si>
  <si>
    <t>NKHT2508/00005589</t>
  </si>
  <si>
    <t>4960 WM+ KGG 79 Quang Trung</t>
  </si>
  <si>
    <t>NKHT2508/00137602</t>
  </si>
  <si>
    <t>5360 WM+ HCM 15 Võ Văn Kiệt</t>
  </si>
  <si>
    <t>NKHT2508/00040860</t>
  </si>
  <si>
    <t>2AUA WM+ QNH 89 -91 Cao Thắng</t>
  </si>
  <si>
    <t>NKHT2508/00420445</t>
  </si>
  <si>
    <t>3029 WM+ HNI N03 T2 Đoàn Ngoại Giao</t>
  </si>
  <si>
    <t>NKHT2508/00007468</t>
  </si>
  <si>
    <t>5179 WM+ TTH 102 Điện Biên Phủ</t>
  </si>
  <si>
    <t>NKHT2508/00032599</t>
  </si>
  <si>
    <t>2AG0 WM+ NAN Khối 4, TT Yên Thành</t>
  </si>
  <si>
    <t>NKHT2508/00420440</t>
  </si>
  <si>
    <t>6157 WM+ HNI 15 Yên Sơn, Chương Mỹ</t>
  </si>
  <si>
    <t>NKHT2508/00420461</t>
  </si>
  <si>
    <t>4277 WM+ HNI 67 đường 2 khu 2 Phú Minh</t>
  </si>
  <si>
    <t>NKHT2508/00420473</t>
  </si>
  <si>
    <t>6321 WM+ HNI 118 Hòa Sơn</t>
  </si>
  <si>
    <t>NKHT2508/00014862</t>
  </si>
  <si>
    <t>3146 WM+ DNI 042 Tổ 2</t>
  </si>
  <si>
    <t>NKHT2508/00007471</t>
  </si>
  <si>
    <t>NKHT2508/00032604</t>
  </si>
  <si>
    <t>5601 WM+ NAN 62 Phạm Hồng Thái</t>
  </si>
  <si>
    <t>NKHT2508/00009871</t>
  </si>
  <si>
    <t>2AFQ WM+ VPC Khu Chợ Đầm, Thái Hòa</t>
  </si>
  <si>
    <t>NKHT2508/00013075</t>
  </si>
  <si>
    <t>2AQ9 WM+ QNM 1140 Hùng Vương</t>
  </si>
  <si>
    <t>NKHT2508/00009870</t>
  </si>
  <si>
    <t>4523 WM+ VPC 38 Bà Triệu</t>
  </si>
  <si>
    <t>NKHT2508/00420564</t>
  </si>
  <si>
    <t>6462 WM+ HNI Khê Ngoại 1, Mê Linh</t>
  </si>
  <si>
    <t>NKHT2508/00032608</t>
  </si>
  <si>
    <t>4633 WM+ NAN 67 Nguyễn Phong Sắc</t>
  </si>
  <si>
    <t>NKHT2508/00069275</t>
  </si>
  <si>
    <t>3835 WIN DNG 234 Lê Văn Hiến</t>
  </si>
  <si>
    <t>NKHT2508/00069281</t>
  </si>
  <si>
    <t>NKHT2508/00420626</t>
  </si>
  <si>
    <t>5176 WM+ HNI Thôn Chằm-Bình Minh</t>
  </si>
  <si>
    <t>NKHT2508/00069285</t>
  </si>
  <si>
    <t>6811 WM+ DNG 193 Hà Huy Tập</t>
  </si>
  <si>
    <t>NKHT2508/00004072</t>
  </si>
  <si>
    <t>1529 WM VCP DLK Buôn Mê Thuột</t>
  </si>
  <si>
    <t>NKHT2508/00008274</t>
  </si>
  <si>
    <t>2AGC WM+ QNI 129 Lê Thánh Tôn</t>
  </si>
  <si>
    <t>NKHT2508/00420656</t>
  </si>
  <si>
    <t>2AN1 WIN HNI ED.104 Eco Dream</t>
  </si>
  <si>
    <t>NKHT2508/00022332</t>
  </si>
  <si>
    <t>4501 WM+ CTO13-15 Xuân Thủy</t>
  </si>
  <si>
    <t>NKHT2508/00069290</t>
  </si>
  <si>
    <t>2B01 WM+ DNG 5 Lê Trọng Tấn</t>
  </si>
  <si>
    <t>NKHT2508/00008563</t>
  </si>
  <si>
    <t>2AT9 WM+ BGG 41 Trần Quang Khải</t>
  </si>
  <si>
    <t>NKHT2508/00012758</t>
  </si>
  <si>
    <t>5903 WM+ HDG 394 TT Phủ, Bình Giang</t>
  </si>
  <si>
    <t>NKHT2508/00004134</t>
  </si>
  <si>
    <t>5984 WM+ LAN 78 Nguyễn Cửu Vân</t>
  </si>
  <si>
    <t>NKHT2508/00004914</t>
  </si>
  <si>
    <t>3604 WM+ TGG 152 Lý Thường Kiệt</t>
  </si>
  <si>
    <t>NKHT2508/00040889</t>
  </si>
  <si>
    <t>3967 WM+ QNH 112 Thanh Niên</t>
  </si>
  <si>
    <t>NKHT2508/00004135</t>
  </si>
  <si>
    <t>NKHT2508/00009566</t>
  </si>
  <si>
    <t>6762 WM+ TNN 425 Bãi Á , TT Chợ Chu</t>
  </si>
  <si>
    <t>NKHT2508/00008567</t>
  </si>
  <si>
    <t>2AX3 WM+ BGG Mai Thượng, Việt Yên</t>
  </si>
  <si>
    <t>NKHT2508/00012760</t>
  </si>
  <si>
    <t>3351 WM+ HDG 7C Nguyễn Du</t>
  </si>
  <si>
    <t>NKHT2508/00069303</t>
  </si>
  <si>
    <t>4544 WM+ DNG 2 Đinh Công Trứ</t>
  </si>
  <si>
    <t>NKHT2508/00028901</t>
  </si>
  <si>
    <t>6789 WM+ THA Lô 01A35 Lê Lợi</t>
  </si>
  <si>
    <t>NKHT2508/00025661</t>
  </si>
  <si>
    <t>5977 WM+ HYN Thanh Xá, Yên Mỹ</t>
  </si>
  <si>
    <t>NKHT2508/00069307</t>
  </si>
  <si>
    <t>4439 WM+ DNG 376-378 Kinh Dương Vương</t>
  </si>
  <si>
    <t>NKHT2508/00003083</t>
  </si>
  <si>
    <t>5015 WM+ HNM 414 Lý Thường Kiệt</t>
  </si>
  <si>
    <t>NKHT2508/00032623</t>
  </si>
  <si>
    <t>5692 WM+ NAN Xóm 9 Diễn Thành, Diễn Châu</t>
  </si>
  <si>
    <t>NKHT2508/00420883</t>
  </si>
  <si>
    <t>3229 WM+ HNI CT7K Parkview Dương Nội</t>
  </si>
  <si>
    <t>NKHT2508/00028914</t>
  </si>
  <si>
    <t>6167 WM+ THA Chợ Đông Vệ</t>
  </si>
  <si>
    <t>NKHT2508/00420886</t>
  </si>
  <si>
    <t>5582 WM+ HNI S2.06 Ocean Park</t>
  </si>
  <si>
    <t>NKHT2508/00069314</t>
  </si>
  <si>
    <t>2B02 WIN DNG 51 - 53 Dương Thị Xuân Quý</t>
  </si>
  <si>
    <t>NKHT2508/00032622</t>
  </si>
  <si>
    <t>2AR1 WM+ NAN Trung Tâm, Yên Thành</t>
  </si>
  <si>
    <t>NKHT2508/00008278</t>
  </si>
  <si>
    <t>2AKM WM+ QNI Thửa 1465, TBĐ 3</t>
  </si>
  <si>
    <t>NKHT2508/00069322</t>
  </si>
  <si>
    <t>4475 WM+ DNG 220 Thanh Thủy</t>
  </si>
  <si>
    <t>NKHT2508/00420900</t>
  </si>
  <si>
    <t>NKHT2508/00008279</t>
  </si>
  <si>
    <t>NKHT2508/00040907</t>
  </si>
  <si>
    <t>5543 WM+ QNH 154 Đặng Châu Tuệ</t>
  </si>
  <si>
    <t>NKHT2508/00420902</t>
  </si>
  <si>
    <t>6776 WM+ HNI H3 Hope Residences</t>
  </si>
  <si>
    <t>NKHT2508/00009569</t>
  </si>
  <si>
    <t>6377 WM+ TNN 610 Thống Nhất</t>
  </si>
  <si>
    <t>NKHT2508/00040908</t>
  </si>
  <si>
    <t>2A90 WM+ QNH 12-13 Lô A6 KDC đô thị, Cao</t>
  </si>
  <si>
    <t>NKHT2508/00016880</t>
  </si>
  <si>
    <t>3550 WM+ BNH Lê Quang Đạo, Từ Sơn</t>
  </si>
  <si>
    <t>NKHT2508/00420946</t>
  </si>
  <si>
    <t>6312 WM+ HNI Thiết Bình, Đông Anh</t>
  </si>
  <si>
    <t>NKHT2508/00013096</t>
  </si>
  <si>
    <t>2APQ WM+ QNM TĐ 1774, TBĐ 19, Đường DH3</t>
  </si>
  <si>
    <t>NKHT2508/00016881</t>
  </si>
  <si>
    <t>5128 WM+ BNH Số 74 Đường Nguyễn Đăng Đạo</t>
  </si>
  <si>
    <t>NKHT2508/00016883</t>
  </si>
  <si>
    <t>2AU2 WM+ BNH Tam Tảo, Tiên Du</t>
  </si>
  <si>
    <t>NKHT2508/00016882</t>
  </si>
  <si>
    <t>NKHT2508/00032630</t>
  </si>
  <si>
    <t>2B20 WM+ NAN 184-186 Hồ Văn Sinh</t>
  </si>
  <si>
    <t>NKHT2508/00420999</t>
  </si>
  <si>
    <t>3196 WM+ HNI 1B Nguyễn Duy Trinh</t>
  </si>
  <si>
    <t>NKHT2508/00421007</t>
  </si>
  <si>
    <t>2256 WM+ HNI 27 Ngô Thì Nhậm</t>
  </si>
  <si>
    <t>NKHT2508/00012768</t>
  </si>
  <si>
    <t>5969 WM+ HDG Ngã ba Lai Khê, Kim Thành</t>
  </si>
  <si>
    <t>NKHT2508/00012909</t>
  </si>
  <si>
    <t>2ATO WM+ HTH Đông Thịnh, Hồng Lộc</t>
  </si>
  <si>
    <t>NKHT2508/00069346</t>
  </si>
  <si>
    <t>2592 WM+ DNG 55 Cao Thắng</t>
  </si>
  <si>
    <t>NKHT2508/00007479</t>
  </si>
  <si>
    <t>2AXN WM+ TTH Shop S1, Tòa CT3, CC Aranya</t>
  </si>
  <si>
    <t>NKHT2508/00013101</t>
  </si>
  <si>
    <t>6555 WM+ QNM 65 Đỗ Đăng Tuyển, Đại Lộc</t>
  </si>
  <si>
    <t>NKHT2508/00421072</t>
  </si>
  <si>
    <t>3761 WM+ HNI 75 Yên Xá, Thanh Trì</t>
  </si>
  <si>
    <t>NKHT2508/00013104</t>
  </si>
  <si>
    <t>NKHT2508/00028931</t>
  </si>
  <si>
    <t>2AYB WM+ THA Đông Phú, Xã Hoằng Lộc</t>
  </si>
  <si>
    <t>NKHT2508/00069355</t>
  </si>
  <si>
    <t>3739 WIN DNG 76B-76C Bà Huyện Thanh Quan</t>
  </si>
  <si>
    <t>NKHT2508/00009576</t>
  </si>
  <si>
    <t>2ANF WM+ TNN 228 Thắng Lợi</t>
  </si>
  <si>
    <t>NKHT2508/00004966</t>
  </si>
  <si>
    <t>2B66 WM+ NBH Xóm 2, Khánh Hội</t>
  </si>
  <si>
    <t>NKHT2508/00069363</t>
  </si>
  <si>
    <t>6718 WM+ DNG 40 Trần Bình Trọng</t>
  </si>
  <si>
    <t>NKHT2508/00069364</t>
  </si>
  <si>
    <t>4071 WM+ DNG 164 Kỳ Đồng</t>
  </si>
  <si>
    <t>NKHT2508/00007197</t>
  </si>
  <si>
    <t>4907 WM+ GLI 339 Trường Chinh</t>
  </si>
  <si>
    <t>NKHT2508/00069379</t>
  </si>
  <si>
    <t>6945 WM+ DNG 110 Lương Trúc Đàm</t>
  </si>
  <si>
    <t>NKHT2508/00040930</t>
  </si>
  <si>
    <t>5376 WM+ QNH Số 463 Tổ 66 Khu Diêm Thủy</t>
  </si>
  <si>
    <t>NKHT2508/00032649</t>
  </si>
  <si>
    <t>6627 WM+ NAN Khối 13, TT Qùy Hợp</t>
  </si>
  <si>
    <t>NKHT2508/00025678</t>
  </si>
  <si>
    <t>5851 WM+ HYN 14 Tuệ Tĩnh, An Tảo</t>
  </si>
  <si>
    <t>NKHT2508/00054509</t>
  </si>
  <si>
    <t>5194 WM+ BDG 10/9 Võ Thị Sáu, KP Tây A</t>
  </si>
  <si>
    <t>NKHT2508/00421172</t>
  </si>
  <si>
    <t>2AY2 WM+ HNI Khu 2 Văn Lôi, Mê Linh</t>
  </si>
  <si>
    <t>NKHT2508/00421194</t>
  </si>
  <si>
    <t>6739 WM+ HNI Chợ Đầu Đê, Mê Linh</t>
  </si>
  <si>
    <t>NKHT2508/00421195</t>
  </si>
  <si>
    <t>NKHT2508/00421175</t>
  </si>
  <si>
    <t>2AGK WM+ HNI F5-CH02 Masteri West Height</t>
  </si>
  <si>
    <t>NKHT2508/00032650</t>
  </si>
  <si>
    <t>4599 WM+ NAN 259 Hà Huy Tập</t>
  </si>
  <si>
    <t>NKHT2508/00012407</t>
  </si>
  <si>
    <t>2AII WM+ TBH Hướng Tân, Nam Hà</t>
  </si>
  <si>
    <t>NKHT2508/00008286</t>
  </si>
  <si>
    <t>2ADX WM+ QNI 01 Bích Khê</t>
  </si>
  <si>
    <t>NKHT2508/00009889</t>
  </si>
  <si>
    <t>6968 WM+ VPC Tảo Phú, Yên Lạc</t>
  </si>
  <si>
    <t>NKHT2508/00028942</t>
  </si>
  <si>
    <t>4408 WM+ THA 522 Lê Lai</t>
  </si>
  <si>
    <t>NKHT2508/00421231</t>
  </si>
  <si>
    <t>6683 WM+ HNI Ứng Hòa, Chương Mỹ</t>
  </si>
  <si>
    <t>NKHT2508/00028944</t>
  </si>
  <si>
    <t>6385 WM+ THA 496 Bà Triệu, Hậu Lộc</t>
  </si>
  <si>
    <t>NKHT2508/00421258</t>
  </si>
  <si>
    <t>3227 WM+ HNI 15 Trần Khánh Dư</t>
  </si>
  <si>
    <t>NKHT2508/00012918</t>
  </si>
  <si>
    <t>5737 WM+ HTH 9 Nguyễn Thiếp, TT Nghèn</t>
  </si>
  <si>
    <t>NKHT2508/00421299</t>
  </si>
  <si>
    <t>2APY WM+ HNI 30 Tiền Huân</t>
  </si>
  <si>
    <t>NKHT2508/00012919</t>
  </si>
  <si>
    <t>NKHT2508/00069421</t>
  </si>
  <si>
    <t>4413 WM+ DNG 429-431 Hà Huy Tập</t>
  </si>
  <si>
    <t>NKHT2508/00421315</t>
  </si>
  <si>
    <t>4217 WM+ HNI 543 Thanh Lương</t>
  </si>
  <si>
    <t>NKHT2508/00421331</t>
  </si>
  <si>
    <t>2ARY WM+ HNI 18 Ngõ 66 Dịch Vọng Hậu</t>
  </si>
  <si>
    <t>NKHT2508/00022360</t>
  </si>
  <si>
    <t>3735 WM+ CTO 21-22 Võ Nguyên Giáp, Diệu</t>
  </si>
  <si>
    <t>NKHT2508/00032670</t>
  </si>
  <si>
    <t>4627 WM+ NAN 23 Lý Thường Kiệt</t>
  </si>
  <si>
    <t>NKHT2508/00137978</t>
  </si>
  <si>
    <t>6757 WM+ HCM 662 Tên Lửa</t>
  </si>
  <si>
    <t>NKHT2508/00069442</t>
  </si>
  <si>
    <t>3801 WM+ DNG 135B Nguyễn Công Trứ</t>
  </si>
  <si>
    <t>NKHT2508/00028951</t>
  </si>
  <si>
    <t>2AV0 WM+ THA Mỹ Quan, Yên Định</t>
  </si>
  <si>
    <t>NKHT2508/00069445</t>
  </si>
  <si>
    <t>2048 WM+ DNG 134 Ba Tháng Hai</t>
  </si>
  <si>
    <t>NKHT2508/00022363</t>
  </si>
  <si>
    <t>4548 WM+ CTO 51 đường 26/3</t>
  </si>
  <si>
    <t>NKHT2508/00069437</t>
  </si>
  <si>
    <t>5769 WM+ DNG Lô 160A ĐT 605, Xã Hòa Châu</t>
  </si>
  <si>
    <t>NKHT2508/00004146</t>
  </si>
  <si>
    <t>4623 WM+ LAN 69 Hùng Vương</t>
  </si>
  <si>
    <t>NKHT2508/00421407</t>
  </si>
  <si>
    <t>5817 WM+ HNI Thôn Xuân Trung, Chương Mỹ</t>
  </si>
  <si>
    <t>NKHT2508/00069452</t>
  </si>
  <si>
    <t>5169 WM+ DNG 95 Phạm Xuân Ẩn</t>
  </si>
  <si>
    <t>NKHT2508/00069448</t>
  </si>
  <si>
    <t>4859 WM+ DNG 55 – 57 Mẹ Suốt</t>
  </si>
  <si>
    <t>NKHT2508/00069456</t>
  </si>
  <si>
    <t>NKHT2508/00007488</t>
  </si>
  <si>
    <t>2AZF WM+ TTH 1 Mai Lượng</t>
  </si>
  <si>
    <t>NKHT2508/00028954</t>
  </si>
  <si>
    <t>2ARL WM+ THA Kiot 6-7 Chợ Hà Phong</t>
  </si>
  <si>
    <t>NKHT2508/00421415</t>
  </si>
  <si>
    <t>3089 WM+ HNI 44 Lâm Tiên</t>
  </si>
  <si>
    <t>NKHT2508/00004935</t>
  </si>
  <si>
    <t>4557 WM+ TGG 203 Lý Thường Kiệt</t>
  </si>
  <si>
    <t>NKHT2508/00028957</t>
  </si>
  <si>
    <t>2AYD WM+ THA Ngọc Phúc, Uy Bắc</t>
  </si>
  <si>
    <t>NKHT2508/00009311</t>
  </si>
  <si>
    <t>5035 WM+ QTI 150 Nguyễn Du</t>
  </si>
  <si>
    <t>NKHT2508/00003094</t>
  </si>
  <si>
    <t>2AGT WM+ HNM Thôn 7, Hòa Hậu</t>
  </si>
  <si>
    <t>NKHT2508/00421452</t>
  </si>
  <si>
    <t>2ARB WM+ HNI CC1 Hado Parkside</t>
  </si>
  <si>
    <t>NKHT2508/00032677</t>
  </si>
  <si>
    <t>NKHT2508/00025689</t>
  </si>
  <si>
    <t>2AL0 WM+ HYN Phương Thông, Phương Chiểu</t>
  </si>
  <si>
    <t>NKHT2508/00004936</t>
  </si>
  <si>
    <t>NKHT2508/00040959</t>
  </si>
  <si>
    <t>6576 WM+ QNH 268 Trần Khánh Dư</t>
  </si>
  <si>
    <t>NKHT2508/00028960</t>
  </si>
  <si>
    <t>6779 WM+ THA 09 Quyết Thắng</t>
  </si>
  <si>
    <t>NKHT2508/00421502</t>
  </si>
  <si>
    <t>2826 WM+ HNI 18 Lệ Mật</t>
  </si>
  <si>
    <t>NKHT2508/00016909</t>
  </si>
  <si>
    <t>6592 WM+ BNH Khu Đa Cấu, Nam Sơn</t>
  </si>
  <si>
    <t>NKHT2508/00016910</t>
  </si>
  <si>
    <t>NKHT2508/00138029</t>
  </si>
  <si>
    <t>5301 WM+ HCM 1033 Nguyễn Xiển</t>
  </si>
  <si>
    <t>NKHT2508/00012927</t>
  </si>
  <si>
    <t>2AFD WM+ HTH 54B Nguyễn Đổng Chi</t>
  </si>
  <si>
    <t>NKHT2508/00007872</t>
  </si>
  <si>
    <t>2AYI WM+ BDH Thôn Tân Phụng 2, Phù Mỹ</t>
  </si>
  <si>
    <t>NKHT2508/00009323</t>
  </si>
  <si>
    <t>6498 WM+ QTI 68 Nguyễn Huệ, Đông Hà</t>
  </si>
  <si>
    <t>NKHT2508/00025699</t>
  </si>
  <si>
    <t>2AZZ WM+ HYN Nguyễn Trung Ngạn, Ân Thi</t>
  </si>
  <si>
    <t>NKHT2508/00012976</t>
  </si>
  <si>
    <t>1603 WM VC+ HTH Kỳ Anh</t>
  </si>
  <si>
    <t>NKHT2508/00031215</t>
  </si>
  <si>
    <t>6085 WM+ HPG Bấc Vang, Thuỷ Nguyên</t>
  </si>
  <si>
    <t>NKHT2508/00032692</t>
  </si>
  <si>
    <t>6436 WM+ NAN Đà Sơn, Đô Lương</t>
  </si>
  <si>
    <t>NKHT2508/00025705</t>
  </si>
  <si>
    <t>4626 WM+ HYN 2111 Chung cư PH</t>
  </si>
  <si>
    <t>NKHT2508/00421698</t>
  </si>
  <si>
    <t>2850 WM+ HNI 639 Vũ Tông Phan</t>
  </si>
  <si>
    <t>NKHT2508/00003383</t>
  </si>
  <si>
    <t>5057 WM+ LCI 737 Lê Thanh</t>
  </si>
  <si>
    <t>NKHT2508/00028975</t>
  </si>
  <si>
    <t>6564 WM+ THA 432 Khu phố 3, TT Bến Sung</t>
  </si>
  <si>
    <t>NKHT2508/00016918</t>
  </si>
  <si>
    <t>2ADK WM+ BNH Trần Xá, Yên Trung</t>
  </si>
  <si>
    <t>NKHT2508/00012431</t>
  </si>
  <si>
    <t>5790 WM+ TBH 165 TDP Cộng Hòa, Kiến Xươn</t>
  </si>
  <si>
    <t>NKHT2508/00009623</t>
  </si>
  <si>
    <t>4751 WM+ AGG Thửa 75 và 74, TBĐ 017</t>
  </si>
  <si>
    <t>NKHT2508/00003772</t>
  </si>
  <si>
    <t>6490 WM+ LDG 66 Nguyễn Đình Chiểu</t>
  </si>
  <si>
    <t>NKHT2508/00138117</t>
  </si>
  <si>
    <t>6705 WM+ HCM S3.05-01.17 Vinhomes Grand</t>
  </si>
  <si>
    <t>NKHT2508/00009624</t>
  </si>
  <si>
    <t>NKHT2508/00138128</t>
  </si>
  <si>
    <t>2AGX WM+ HCM 78-80 Hòa Hưng</t>
  </si>
  <si>
    <t>NKHT2508/00069513</t>
  </si>
  <si>
    <t>NKHT2508/00421757</t>
  </si>
  <si>
    <t>3169 WIN HNI 96 Định Công</t>
  </si>
  <si>
    <t>NKHT2508/00421759</t>
  </si>
  <si>
    <t>NKHT2508/00421768</t>
  </si>
  <si>
    <t>1589 WM VCC HNI Phạm Ngọc Thạch</t>
  </si>
  <si>
    <t>NKHT2508/00028981</t>
  </si>
  <si>
    <t>3598 WM+ THA Tecco Tower</t>
  </si>
  <si>
    <t>NKHT2508/00421771</t>
  </si>
  <si>
    <t>2357 WM+ HNI 103 Thanh Đàm</t>
  </si>
  <si>
    <t>NKHT2508/00016922</t>
  </si>
  <si>
    <t>4022 WM+ BNH 23 Nguyễn Văn Trỗi</t>
  </si>
  <si>
    <t>NKHT2508/00008307</t>
  </si>
  <si>
    <t>6183 WM+ QNI 658 Nguyễn Văn Linh</t>
  </si>
  <si>
    <t>NKHT2508/00015756</t>
  </si>
  <si>
    <t>5918 WM+ PTO Khu 12 Phú Hộ</t>
  </si>
  <si>
    <t>NKHT2508/00421848</t>
  </si>
  <si>
    <t>4832 WM+ HNI Khu 10 Chợ Phố Hạ</t>
  </si>
  <si>
    <t>NKHT2508/00028988</t>
  </si>
  <si>
    <t>2APZ WM+ THA Đông Hòa, Hoằng Hải</t>
  </si>
  <si>
    <t>NKHT2508/00421877</t>
  </si>
  <si>
    <t>5749 WM+ HNI Lô D1.1 Imperia Garden</t>
  </si>
  <si>
    <t>NKHT2508/00012942</t>
  </si>
  <si>
    <t>6448 WM+ HTH TDP Phú Xuân, Lộc Hà</t>
  </si>
  <si>
    <t>NKHT2508/00008719</t>
  </si>
  <si>
    <t>6005 WM+ KHA XH1 Phước Long</t>
  </si>
  <si>
    <t>NKHT2508/00012946</t>
  </si>
  <si>
    <t>2ALE WM+ HTH TDP 3, TT Cẩm Xuyên</t>
  </si>
  <si>
    <t>NKHT2508/00007879</t>
  </si>
  <si>
    <t>2AW5 WM+ BDH 79 Phan Trọng Tuệ</t>
  </si>
  <si>
    <t>NKHT2508/00007880</t>
  </si>
  <si>
    <t>NKHT2508/00069540</t>
  </si>
  <si>
    <t>3956 WM+ DNG 119 Huỳnh Ngọc Huệ, Tổ 15</t>
  </si>
  <si>
    <t>NKHT2508/00015760</t>
  </si>
  <si>
    <t>3343 WM+ PTO 3023 Đại Lộ Hùng Vương</t>
  </si>
  <si>
    <t>NKHT2508/00012947</t>
  </si>
  <si>
    <t>2A23 WM+ HTH Trung Hòa, Thạch Hà</t>
  </si>
  <si>
    <t>NKHT2508/00007881</t>
  </si>
  <si>
    <t>NKHT2508/00007883</t>
  </si>
  <si>
    <t>2AIE WM+ BDH 143 Thành Thái</t>
  </si>
  <si>
    <t>NKHT2508/00421958</t>
  </si>
  <si>
    <t>6777 WM+ HNI 39 Ngõ 192 Lê Trọng Tấn</t>
  </si>
  <si>
    <t>NKHT2508/00004949</t>
  </si>
  <si>
    <t>6192 WM+ TGG 6A Nguyễn Huệ</t>
  </si>
  <si>
    <t>NKHT2508/00041013</t>
  </si>
  <si>
    <t>5309 WM+ QNH 125 Lý Thường Kiệt</t>
  </si>
  <si>
    <t>NKHT2508/00003907</t>
  </si>
  <si>
    <t>5201 WM+ NTN 95 Trường Chinh</t>
  </si>
  <si>
    <t>NKHT2508/00422025</t>
  </si>
  <si>
    <t>6387 WM+ HNI 36C Lý Nam Đế</t>
  </si>
  <si>
    <t>NKHT2508/00007215</t>
  </si>
  <si>
    <t>2BB9 WM+ GLI Thôn Phú Gia, Xuân An</t>
  </si>
  <si>
    <t>NKHT2508/00007509</t>
  </si>
  <si>
    <t>2AWS WM+ TTH 59 Yết Kiêu</t>
  </si>
  <si>
    <t>NKHT2508/00015765</t>
  </si>
  <si>
    <t>6399 WM+ PTO Khu 3 Hùng Lô, Việt Trì</t>
  </si>
  <si>
    <t>NKHT2508/00012790</t>
  </si>
  <si>
    <t>2ARW WM+ HDG 1193 Trần Hưng Đạo</t>
  </si>
  <si>
    <t>NKHT2508/00422045</t>
  </si>
  <si>
    <t>4517 WM+ HNI 321 Lâm Du</t>
  </si>
  <si>
    <t>NKHT2508/00422047</t>
  </si>
  <si>
    <t>NKHT2508/00012954</t>
  </si>
  <si>
    <t>2AG8 WM+ HTH 138 Hà Huy Tập</t>
  </si>
  <si>
    <t>NKHT2508/00004951</t>
  </si>
  <si>
    <t>NKHT2508/00009917</t>
  </si>
  <si>
    <t>6265 WM+ VPC TDP Cổ Độ, Bình Xuyên</t>
  </si>
  <si>
    <t>NKHT2508/00029008</t>
  </si>
  <si>
    <t>2ANY WM+ THA Ngọc Chẩm, Thăng Long</t>
  </si>
  <si>
    <t>NKHT2508/00008592</t>
  </si>
  <si>
    <t>2ART WM+ BGG 430 Chợ Mía</t>
  </si>
  <si>
    <t>NKHT2508/00422127</t>
  </si>
  <si>
    <t>5677 WM+ HNI Ki ốt 05-06 OCT5 Resco Cổ N</t>
  </si>
  <si>
    <t>NKHT2508/00007512</t>
  </si>
  <si>
    <t>2AYS WM+ TTH Thôn Mậu Tài, Dương Nỗ</t>
  </si>
  <si>
    <t>NKHT2508/00069582</t>
  </si>
  <si>
    <t>3789 WM+ DNG 36 Trần Quý Hai</t>
  </si>
  <si>
    <t>NKHT2508/00007205</t>
  </si>
  <si>
    <t>2AY0 WM+ NDH Khu Đông Bình, Nghĩa Hưng</t>
  </si>
  <si>
    <t>NKHT2508/00012442</t>
  </si>
  <si>
    <t>2AAZ WM+ TBH Xuân Bàng, Thụy Xuân</t>
  </si>
  <si>
    <t>NKHT2508/00041026</t>
  </si>
  <si>
    <t>6467 WM+ QNH 93A Minh Khai</t>
  </si>
  <si>
    <t>NKHT2508/00422147</t>
  </si>
  <si>
    <t>3276 WM+ HNI 250 Lạc Long Quân</t>
  </si>
  <si>
    <t>NKHT2508/00041031</t>
  </si>
  <si>
    <t>4930 WM+ QNH 1060-1062 Trần Phú</t>
  </si>
  <si>
    <t>NKHT2508/00422186</t>
  </si>
  <si>
    <t>2ARP WM+ HNI 176 -178 Vân Hòa</t>
  </si>
  <si>
    <t>NKHT2508/00041037</t>
  </si>
  <si>
    <t>5395 WM+ QNH Dự án quỹ đất đường sắt</t>
  </si>
  <si>
    <t>NKHT2508/00004491</t>
  </si>
  <si>
    <t>2ASP WM+ QBH Thôn 3, Phúc Trạch</t>
  </si>
  <si>
    <t>NKHT2508/00054633</t>
  </si>
  <si>
    <t>5198 WM+ BDG 23/1 Khu phố Tân Thắng</t>
  </si>
  <si>
    <t>NKHT2508/00422220</t>
  </si>
  <si>
    <t>4101 WM+ HNI 5 ngõ 464 Âu Cơ</t>
  </si>
  <si>
    <t>NKHT2508/00422224</t>
  </si>
  <si>
    <t>NKHT2508/00032731</t>
  </si>
  <si>
    <t>1678 WM VC+ NAN Thái Hòa</t>
  </si>
  <si>
    <t>NKHT2508/00004952</t>
  </si>
  <si>
    <t>NKHT2508/00002190</t>
  </si>
  <si>
    <t>5106 WM+ BTE 298F Khu phố 2</t>
  </si>
  <si>
    <t>NKHT2508/00003389</t>
  </si>
  <si>
    <t>5001 WM+ LCI Số 489 Ngô Quyền</t>
  </si>
  <si>
    <t>NKHT2508/00041049</t>
  </si>
  <si>
    <t>5933 WM+ QNH Phố II</t>
  </si>
  <si>
    <t>NKHT2508/00009608</t>
  </si>
  <si>
    <t>4828 WM+ TNN 815 Dương Tự Minh</t>
  </si>
  <si>
    <t>NKHT2508/00422771</t>
  </si>
  <si>
    <t>1533 WM HNI Trung Hòa</t>
  </si>
  <si>
    <t>NKHT2508/00422772</t>
  </si>
  <si>
    <t>NKHT2508/00138300</t>
  </si>
  <si>
    <t>6670 WM+ HCM 172/16A - 18 An Phú Đông 09</t>
  </si>
  <si>
    <t>NKHT2508/00422352</t>
  </si>
  <si>
    <t>4656 WM+ HNI 126A Thanh Vị</t>
  </si>
  <si>
    <t>NKHT2508/00032738</t>
  </si>
  <si>
    <t>2AL6 WM+ NAN 640 Trần Hưng Đạo</t>
  </si>
  <si>
    <t>NKHT2508/00032740</t>
  </si>
  <si>
    <t>NKHT2508/00422403</t>
  </si>
  <si>
    <t>3599 WM+ HNI Số 6 Phố Viên</t>
  </si>
  <si>
    <t>NKHT2508/00422410</t>
  </si>
  <si>
    <t>5818 WM+ HNI Tân Trại, Phú Cường, Sóc Sơ</t>
  </si>
  <si>
    <t>NKHT2508/00008599</t>
  </si>
  <si>
    <t>NKHT2508/00007893</t>
  </si>
  <si>
    <t>2APC WM+ BDH 44-45-Khu H, KDC Đông</t>
  </si>
  <si>
    <t>NKHT2508/00025746</t>
  </si>
  <si>
    <t>5526 WM+ HYN Nhà A CC Phúc Hưng II</t>
  </si>
  <si>
    <t>NKHT2508/00003904</t>
  </si>
  <si>
    <t>5838 WM+ TQG TDP Đoàn Kết, Sơn Dương</t>
  </si>
  <si>
    <t>NKHT2508/00032744</t>
  </si>
  <si>
    <t>4979 WM+ NAN 45 Nguyễn Sinh Sắc</t>
  </si>
  <si>
    <t>NKHT2508/00007897</t>
  </si>
  <si>
    <t>2AZC WM+ BDH Tổ 3, KV 7, Trần Quang Diệu</t>
  </si>
  <si>
    <t>NKHT2508/00022432</t>
  </si>
  <si>
    <t>4530 WM+ CTO 44-46 Bùi Quang Trinh</t>
  </si>
  <si>
    <t>NKHT2508/00003607</t>
  </si>
  <si>
    <t>4992 WM+ YBI 1132 Đinh Tiên Hoàng</t>
  </si>
  <si>
    <t>NKHT2508/00029045</t>
  </si>
  <si>
    <t>3687 WM+ THA Lô 265-266 MBQH 121, Đông V</t>
  </si>
  <si>
    <t>NKHT2508/00422494</t>
  </si>
  <si>
    <t>3691 WIN HNI Lô BT3- Ô 24 KDT Pháp Vân</t>
  </si>
  <si>
    <t>NKHT2508/00031268</t>
  </si>
  <si>
    <t>5989 WM+ HPG Hà Đới, Tiên Lãng</t>
  </si>
  <si>
    <t>NKHT2508/00069633</t>
  </si>
  <si>
    <t>2589 WM+ DNG 71 Lê Hồng Phong</t>
  </si>
  <si>
    <t>NKHT2508/00422499</t>
  </si>
  <si>
    <t>5959 WM+ HNI 69 Hạ Đình</t>
  </si>
  <si>
    <t>NKHT2508/00013169</t>
  </si>
  <si>
    <t>2AQ6 WM+ QNM Gia Huệ, Đại Lộc</t>
  </si>
  <si>
    <t>NKHT2508/00138361</t>
  </si>
  <si>
    <t>6734 WM+ HCM 117 – 119 Trần Văn Kiểu</t>
  </si>
  <si>
    <t>NKHT2508/00422525</t>
  </si>
  <si>
    <t>4535 WM+ HNI 120 Phố Mã</t>
  </si>
  <si>
    <t>NKHT2508/00032751</t>
  </si>
  <si>
    <t>6112 WM+ NAN 78 Lê Nin</t>
  </si>
  <si>
    <t>NKHT2508/00069644</t>
  </si>
  <si>
    <t>5421 WM+ DNG 124 Nguyễn Đức Trung</t>
  </si>
  <si>
    <t>NKHT2508/00041069</t>
  </si>
  <si>
    <t>6708 WM+ QNH 103 Hoàng Hoa Thám</t>
  </si>
  <si>
    <t>NKHT2508/00029048</t>
  </si>
  <si>
    <t>2ACI WM+ THA L05-06, Khu A4 MBQH 65</t>
  </si>
  <si>
    <t>NKHT2508/00138377</t>
  </si>
  <si>
    <t>6830 WM+ HCM 129/3 Trịnh Thị Miếng</t>
  </si>
  <si>
    <t>NKHT2508/00029050</t>
  </si>
  <si>
    <t>2ARF WM+ THA 236 TDP Hành Chính</t>
  </si>
  <si>
    <t>NKHT2508/00012964</t>
  </si>
  <si>
    <t>6667 WM+ HTH TDP 9, TT Nghèn</t>
  </si>
  <si>
    <t>NKHT2508/00013173</t>
  </si>
  <si>
    <t>2AOH WM+ QNM 10C Hoàng Sa</t>
  </si>
  <si>
    <t>NKHT2508/00032756</t>
  </si>
  <si>
    <t>2AYZ WM+ NAN Nguyễn Tạo, Giang Sơn Đông</t>
  </si>
  <si>
    <t>NKHT2508/00069655</t>
  </si>
  <si>
    <t>4157 WM+ DNG 119 Phạm Như Xương</t>
  </si>
  <si>
    <t>NKHT2508/00009934</t>
  </si>
  <si>
    <t>2B81 WM+ VPC Nguyễn Lương Bằng, Vị Trù</t>
  </si>
  <si>
    <t>NKHT2508/00007901</t>
  </si>
  <si>
    <t>2AD2 WM+ BDH238 -240 Nguyễn Chí Thanh</t>
  </si>
  <si>
    <t>NKHT2508/00138398</t>
  </si>
  <si>
    <t>2ABG WIN HCM 1.11, 16/9 Bùi Văn Ba</t>
  </si>
  <si>
    <t>NKHT2508/00031279</t>
  </si>
  <si>
    <t>6064 WM+ HPG Đại Trà, Kiến Thụy</t>
  </si>
  <si>
    <t>NKHT2508/00422641</t>
  </si>
  <si>
    <t>6892 WM+ HNI Hạ Sở, Mỹ Đức</t>
  </si>
  <si>
    <t>NKHT2508/00422642</t>
  </si>
  <si>
    <t>NKHT2508/00029055</t>
  </si>
  <si>
    <t>NKHT2508/00422643</t>
  </si>
  <si>
    <t>NKHT2508/00008732</t>
  </si>
  <si>
    <t>1613 WM VCP KHA Lê Thánh Tôn</t>
  </si>
  <si>
    <t>NKHT2508/00422674</t>
  </si>
  <si>
    <t>NKHT2508/00422675</t>
  </si>
  <si>
    <t>NKHT2508/00007214</t>
  </si>
  <si>
    <t>5248 WM+ NDH 274 Trần Huy Liệu</t>
  </si>
  <si>
    <t>NKHT2508/00016941</t>
  </si>
  <si>
    <t>5587 WM+ BNH 46 Thanh Bình</t>
  </si>
  <si>
    <t>NKHT2508/00008733</t>
  </si>
  <si>
    <t>NKHT2508/00009620</t>
  </si>
  <si>
    <t>5866 WM+ TNN 109 Cách Mạng Tháng Tám</t>
  </si>
  <si>
    <t>NKHT2508/00012810</t>
  </si>
  <si>
    <t>3712 WM+ HDG 90 Bình Minh</t>
  </si>
  <si>
    <t>NKHT2508/00029062</t>
  </si>
  <si>
    <t>5568 WM+ THA 10 Lê Hoàn</t>
  </si>
  <si>
    <t>NKHT2508/00041086</t>
  </si>
  <si>
    <t>5502 WM+ QNH 15 Lý Bôn</t>
  </si>
  <si>
    <t>NKHT2508/00422734</t>
  </si>
  <si>
    <t>4136 WM+ HNI 30 Phạm Văn Đồng</t>
  </si>
  <si>
    <t>NKHT2508/00069682</t>
  </si>
  <si>
    <t>2AHI WM+ DNG TĐS 218&amp;312, TBĐ 40, QL 1A</t>
  </si>
  <si>
    <t>NKHT2508/00031292</t>
  </si>
  <si>
    <t>2AFJ WM+ HPG Phủ Niệm, Thái Sơn</t>
  </si>
  <si>
    <t>NKHT2508/00032781</t>
  </si>
  <si>
    <t>2ALD WM+ NAN Minh Châu, Diễn Châu</t>
  </si>
  <si>
    <t>NKHT2508/00003110</t>
  </si>
  <si>
    <t>2B50 WM+ HNM35 Trần Hưng Đạo</t>
  </si>
  <si>
    <t>NKHT2508/00069687</t>
  </si>
  <si>
    <t>3269 WIN DNG 904 Tôn Đức Thắng</t>
  </si>
  <si>
    <t>NKHT2508/00008606</t>
  </si>
  <si>
    <t>6040 WM+ BGG 182 Trường Chinh</t>
  </si>
  <si>
    <t>NKHT2508/00016946</t>
  </si>
  <si>
    <t>6926 WM+ BNH Khu phố Yên Lã, Từ Sơn</t>
  </si>
  <si>
    <t>NKHT2508/00422820</t>
  </si>
  <si>
    <t>6570 WM+ HNI Động Phí, Ứng Hòa</t>
  </si>
  <si>
    <t>NKHT2508/00422810</t>
  </si>
  <si>
    <t>6991 WM+ HNI Xuân Sơn, Sóc Sơn</t>
  </si>
  <si>
    <t>NKHT2508/00015812</t>
  </si>
  <si>
    <t>6117 WM+ PTO 167-169 Nguyễn Trãi</t>
  </si>
  <si>
    <t>NKHT2508/00015813</t>
  </si>
  <si>
    <t>NKHT2508/00041099</t>
  </si>
  <si>
    <t>2AS1 WM+ QNH 18-19-LK01, Khu 4 Cao Xanh</t>
  </si>
  <si>
    <t>NKHT2508/00422831</t>
  </si>
  <si>
    <t>5581 WM+ HNI Đức Hòa, Sóc Sơn</t>
  </si>
  <si>
    <t>NKHT2508/00422857</t>
  </si>
  <si>
    <t>2AAI WM+ HNI 144, TDP Tân Xuân, Xuân Mai</t>
  </si>
  <si>
    <t>NKHT2508/00025806</t>
  </si>
  <si>
    <t>5592 WM+ HYN 9 Nguyễn Thiện Thuật</t>
  </si>
  <si>
    <t>NKHT2508/00031300</t>
  </si>
  <si>
    <t>2AQG WM+ HPG The Minato Residence CT1</t>
  </si>
  <si>
    <t>NKHT2508/00032789</t>
  </si>
  <si>
    <t>2AI6 WM+ NAN 400 Phạm Nguyễn Du</t>
  </si>
  <si>
    <t>NKHT2508/00009940</t>
  </si>
  <si>
    <t>6141 WM+ VPC TDP Tân Chiền, Lập Thạch</t>
  </si>
  <si>
    <t>NKHT2508/00008609</t>
  </si>
  <si>
    <t>2AUU WM+ BGG Phố Bằng, An Hà</t>
  </si>
  <si>
    <t>NKHT2508/00422888</t>
  </si>
  <si>
    <t>3261 WM+ HNI Đào Xuyên</t>
  </si>
  <si>
    <t>NKHT2508/00003915</t>
  </si>
  <si>
    <t>2AK8 WM+ NTN K1 KĐT mới Đông Bắc</t>
  </si>
  <si>
    <t>NKHT2508/00069707</t>
  </si>
  <si>
    <t>3737 WM+ DNG 92 Nguyễn Bảo</t>
  </si>
  <si>
    <t>NKHT2508/00007223</t>
  </si>
  <si>
    <t>6648 WM+ GLI 45C Phan Đình Phùng</t>
  </si>
  <si>
    <t>NKHT2508/00422911</t>
  </si>
  <si>
    <t>5605 WM+ HNI S2.09 Ocean Park</t>
  </si>
  <si>
    <t>NKHT2508/00029075</t>
  </si>
  <si>
    <t>2A34 WM+ THA Chợ Già, Hoằng Hóa</t>
  </si>
  <si>
    <t>NKHT2508/00422912</t>
  </si>
  <si>
    <t>NKHT2508/00032794</t>
  </si>
  <si>
    <t>6110 WM+ NAN CT1B Quang Trung</t>
  </si>
  <si>
    <t>NKHT2508/00069712</t>
  </si>
  <si>
    <t>2B27 WIN DNG 215 Ông Ích Khiêm</t>
  </si>
  <si>
    <t>NKHT2508/00032795</t>
  </si>
  <si>
    <t>NKHT2508/00032796</t>
  </si>
  <si>
    <t>NKHT2508/00422955</t>
  </si>
  <si>
    <t>6543 WM+ HNI Vân Phúc, Phúc Thọ</t>
  </si>
  <si>
    <t>NKHT2508/00422968</t>
  </si>
  <si>
    <t>5286 WM+ HNI 95 Ba Thá</t>
  </si>
  <si>
    <t>NKHT2508/00422962</t>
  </si>
  <si>
    <t>NKHT2508/00069713</t>
  </si>
  <si>
    <t>5627 WM+ DNG 124 Hoàng Hoa Thám</t>
  </si>
  <si>
    <t>NKHT2508/00069717</t>
  </si>
  <si>
    <t>NKHT2508/00003457</t>
  </si>
  <si>
    <t>4963 WM+ CMU 81 Hùng Vương</t>
  </si>
  <si>
    <t>NKHT2508/00003458</t>
  </si>
  <si>
    <t>NKHT2508/00138503</t>
  </si>
  <si>
    <t>6508 WIN HCM AK04-000.02 CC Akari City</t>
  </si>
  <si>
    <t>NKHT2508/00423053</t>
  </si>
  <si>
    <t>2126 WM+ HNI 18B Ng Biểu</t>
  </si>
  <si>
    <t>NKHT2508/00423054</t>
  </si>
  <si>
    <t>NKHT2508/00423085</t>
  </si>
  <si>
    <t>5722 WM+ HNI Thôn 6 Tam Hiệp, Phúc Thọ</t>
  </si>
  <si>
    <t>NKHT2508/00423086</t>
  </si>
  <si>
    <t>NKHT2508/00423098</t>
  </si>
  <si>
    <t>NKHT2508/00423129</t>
  </si>
  <si>
    <t>5580 WM+ HNI Dốc Đa Tốn</t>
  </si>
  <si>
    <t>NKHT2508/00423125</t>
  </si>
  <si>
    <t>4515 WM+ HNI Golden Land, 275 Nguyễn Trã</t>
  </si>
  <si>
    <t>NKHT2508/00423126</t>
  </si>
  <si>
    <t>NKHT2508/00029091</t>
  </si>
  <si>
    <t>2ANQ WM+ THA 178 Bà Triệu</t>
  </si>
  <si>
    <t>NKHT2508/00423175</t>
  </si>
  <si>
    <t>5976 WM+ HNI Thanh Trí, Sóc Sơn</t>
  </si>
  <si>
    <t>NKHT2508/00012469</t>
  </si>
  <si>
    <t>6309 WM+ TBH 159 Doãn Khuê</t>
  </si>
  <si>
    <t>NKHT2508/00423199</t>
  </si>
  <si>
    <t>5636 WM+ HNI S1.09 Ocean Park</t>
  </si>
  <si>
    <t>NKHT2508/00423201</t>
  </si>
  <si>
    <t>NKHT2508/00138549</t>
  </si>
  <si>
    <t>5786 WM+ HCM 1016/28- Khu Sky Garden 2-R</t>
  </si>
  <si>
    <t>NKHT2508/00012997</t>
  </si>
  <si>
    <t>6780 WM+ HTH 385 Lê Đại Hành</t>
  </si>
  <si>
    <t>NKHT2508/00423203</t>
  </si>
  <si>
    <t>3973 WM+ HNI CC @Home, 987 Tam Trinh</t>
  </si>
  <si>
    <t>NKHT2508/00423228</t>
  </si>
  <si>
    <t>5714 WM+ HNI 25 Ngõ 173/24 Hoàng Hoa Thá</t>
  </si>
  <si>
    <t>NKHT2508/00423229</t>
  </si>
  <si>
    <t>4180 WM+ HNI Phố Vác</t>
  </si>
  <si>
    <t>NKHT2508/00423222</t>
  </si>
  <si>
    <t>2AK1 WIN HNI SH01 - HH2, 360 Giải Phóng</t>
  </si>
  <si>
    <t>NKHT2508/00423240</t>
  </si>
  <si>
    <t>NKHT2508/00013239</t>
  </si>
  <si>
    <t>4224 WM+ VTU 1481 đường 30/4</t>
  </si>
  <si>
    <t>NKHT2508/00041132</t>
  </si>
  <si>
    <t>NKHT2508/00423266</t>
  </si>
  <si>
    <t>6629 WM+ HNI Ấp Tó, Đông Anh</t>
  </si>
  <si>
    <t>NKHT2508/00423249</t>
  </si>
  <si>
    <t>3500 WM+ HNI 101 Học viện Quốc Phòng</t>
  </si>
  <si>
    <t>NKHT2508/00423269</t>
  </si>
  <si>
    <t>5063 WM+ HNI Số 16 Hòa Sơn</t>
  </si>
  <si>
    <t>NKHT2508/00013001</t>
  </si>
  <si>
    <t>5122 WM+ HTH 520 Nguyễn Công Trứ</t>
  </si>
  <si>
    <t>NKHT2508/00423284</t>
  </si>
  <si>
    <t>5659 WM+ HNI 92 Tô Vĩnh Diện</t>
  </si>
  <si>
    <t>NKHT2508/00041137</t>
  </si>
  <si>
    <t>5210 WM+ QNH Tổ 52 khu 5 P Cửa Ông</t>
  </si>
  <si>
    <t>NKHT2508/00423299</t>
  </si>
  <si>
    <t>5621 WM+ HNI S2.10 Ocean Park</t>
  </si>
  <si>
    <t>NKHT2508/00001525</t>
  </si>
  <si>
    <t>2AO5 WM+ PYN 79 Lê Thành Phương</t>
  </si>
  <si>
    <t>NKHT2508/00032824</t>
  </si>
  <si>
    <t>6793 WM+ NAN Chợ Yên Sơn, Đô Lương</t>
  </si>
  <si>
    <t>NKHT2508/00032837</t>
  </si>
  <si>
    <t>5282 WM+ NAN 80 Lê Hồng Phong</t>
  </si>
  <si>
    <t>NKHT2508/00013006</t>
  </si>
  <si>
    <t>6560 WM+ HTH 392 Trần Phú</t>
  </si>
  <si>
    <t>NKHT2508/00423352</t>
  </si>
  <si>
    <t>2AW4 WM+ HNI Phú Châu, Ba Vì</t>
  </si>
  <si>
    <t>NKHT2508/00423353</t>
  </si>
  <si>
    <t>NKHT2508/00029105</t>
  </si>
  <si>
    <t>2AT4 WM+ THA Phố Mới, Nông Cống</t>
  </si>
  <si>
    <t>NKHT2508/00032842</t>
  </si>
  <si>
    <t>4571 WM+ NAN 15A An Dương Vương</t>
  </si>
  <si>
    <t>NKHT2508/00007239</t>
  </si>
  <si>
    <t>6169 WM+ NDH 57A TT Lâm, Ý Yên</t>
  </si>
  <si>
    <t>NKHT2508/00029107</t>
  </si>
  <si>
    <t>NKHT2508/00041147</t>
  </si>
  <si>
    <t>NKHT2508/00029111</t>
  </si>
  <si>
    <t>6367 WM+ THA 123-125 Phố Kiểu</t>
  </si>
  <si>
    <t>NKHT2508/00002406</t>
  </si>
  <si>
    <t>6003 WM+ VLG 80 Nguyễn Văn Thảnh</t>
  </si>
  <si>
    <t>NKHT2508/00423428</t>
  </si>
  <si>
    <t>2AKT WM+ HNI 20 Phú Đa</t>
  </si>
  <si>
    <t>NKHT2508/00029113</t>
  </si>
  <si>
    <t>NKHT2508/00423447</t>
  </si>
  <si>
    <t>4078 WM+ HNI Đường mới Tứ Hiệp</t>
  </si>
  <si>
    <t>NKHT2508/00423441</t>
  </si>
  <si>
    <t>3960 WM+ HNI 173 Hà Huy Tập</t>
  </si>
  <si>
    <t>NKHT2508/00423458</t>
  </si>
  <si>
    <t>2AR5 WM+ HNI R1.05 Ocean Park</t>
  </si>
  <si>
    <t>NKHT2508/00423466</t>
  </si>
  <si>
    <t>4968 WM+ HNI QL3 Phố Lộc Hà</t>
  </si>
  <si>
    <t>NKHT2508/00423476</t>
  </si>
  <si>
    <t>3901 WM+ HNI Rice City Sông Hồng</t>
  </si>
  <si>
    <t>NKHT2508/00007228</t>
  </si>
  <si>
    <t>2AK9 WM+ GLI 256 Trần Hưng Đạo</t>
  </si>
  <si>
    <t>NKHT2508/00015842</t>
  </si>
  <si>
    <t>3627 WM+ PTO Khu 2A, Nông Trang</t>
  </si>
  <si>
    <t>NKHT2508/00423510</t>
  </si>
  <si>
    <t>3188 WM+ HNI 144 Hoa Bằng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</si>
</sst>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164" formatCode="dd/mm/yyyy\ hh:mm"/>
    <numFmt numFmtId="165" formatCode="#,##0.0000\ ;[Red]\-#,##0.0000\ "/>
    <numFmt numFmtId="166" formatCode="#,##0.00\ ;[Red]\-#,##0.00\ "/>
  </numFmts>
  <fonts count="14" x14ac:knownFonts="1">
    <font>
      <sz val="12"/>
      <name val="Calibri"/>
    </font>
    <font>
      <sz val="11"/>
      <color theme="1"/>
      <name val="Calibri"/>
      <family val="2"/>
      <scheme val="minor"/>
    </font>
    <font>
      <sz val="11"/>
      <name val="Calibri"/>
    </font>
    <font>
      <b/>
      <sz val="11"/>
      <color rgb="FFFFFFFF"/>
      <name val="Calibri"/>
    </font>
    <font>
      <b/>
      <sz val="14"/>
      <color theme="1"/>
      <name val="Times New Roman"/>
      <family val="1"/>
    </font>
    <font>
      <sz val="8"/>
      <color rgb="FF000000"/>
      <name val="Microsoft Sans Serif"/>
      <family val="2"/>
    </font>
    <font>
      <sz val="8"/>
      <name val="Microsoft Sans Serif"/>
      <family val="2"/>
    </font>
    <font>
      <sz val="11"/>
      <color indexed="8"/>
      <name val="Calibri"/>
      <family val="2"/>
    </font>
    <font>
      <b/>
      <sz val="12"/>
      <name val="Times New Roman"/>
      <family val="1"/>
    </font>
    <font>
      <b/>
      <sz val="12"/>
      <color rgb="FFFF0000"/>
      <name val="Times New Roman"/>
      <family val="1"/>
    </font>
    <font>
      <b/>
      <sz val="12"/>
      <color indexed="8"/>
      <name val="Times New Roman"/>
      <family val="1"/>
    </font>
    <font>
      <sz val="12"/>
      <color indexed="8"/>
      <name val="Times New Roman"/>
      <family val="1"/>
    </font>
    <font>
      <sz val="12"/>
      <color rgb="FFFF0000"/>
      <name val="Times New Roman"/>
      <family val="1"/>
    </font>
    <font>
      <sz val="12"/>
      <name val="Times New Roman"/>
      <family val="1"/>
    </font>
  </fonts>
  <fills count="8">
    <fill>
      <patternFill patternType="none"/>
    </fill>
    <fill>
      <patternFill patternType="gray125"/>
    </fill>
    <fill>
      <patternFill patternType="solid">
        <fgColor rgb="FF5E9BD3"/>
      </patternFill>
    </fill>
    <fill>
      <patternFill patternType="solid">
        <fgColor rgb="FFCCCCFF"/>
        <bgColor indexed="64"/>
      </patternFill>
    </fill>
    <fill>
      <patternFill patternType="solid">
        <fgColor rgb="FFFFFF00"/>
        <bgColor indexed="64"/>
      </patternFill>
    </fill>
    <fill>
      <patternFill patternType="solid">
        <fgColor rgb="FFF0F0F0"/>
        <bgColor indexed="64"/>
      </patternFill>
    </fill>
    <fill>
      <patternFill patternType="solid">
        <fgColor theme="9" tint="0.59999389629810485"/>
        <bgColor indexed="64"/>
      </patternFill>
    </fill>
    <fill>
      <patternFill patternType="solid">
        <fgColor rgb="FFC2CFF8"/>
        <bgColor indexed="64"/>
      </patternFill>
    </fill>
  </fills>
  <borders count="8">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E3E3E3"/>
      </left>
      <right style="thin">
        <color rgb="FFE3E3E3"/>
      </right>
      <top style="thin">
        <color rgb="FFE3E3E3"/>
      </top>
      <bottom style="thin">
        <color rgb="FFE3E3E3"/>
      </bottom>
      <diagonal/>
    </border>
    <border>
      <left style="thin">
        <color indexed="8"/>
      </left>
      <right style="thin">
        <color indexed="8"/>
      </right>
      <top style="thin">
        <color indexed="8"/>
      </top>
      <bottom style="thin">
        <color indexed="8"/>
      </bottom>
      <diagonal/>
    </border>
    <border>
      <left style="thin">
        <color indexed="31"/>
      </left>
      <right style="thin">
        <color indexed="31"/>
      </right>
      <top style="thin">
        <color indexed="31"/>
      </top>
      <bottom style="thin">
        <color indexed="31"/>
      </bottom>
      <diagonal/>
    </border>
    <border>
      <left style="thin">
        <color rgb="FF8DA1DE"/>
      </left>
      <right style="thin">
        <color rgb="FF8DA1DE"/>
      </right>
      <top style="thin">
        <color rgb="FF8DA1DE"/>
      </top>
      <bottom/>
      <diagonal/>
    </border>
  </borders>
  <cellStyleXfs count="5">
    <xf numFmtId="0" fontId="0" fillId="0" borderId="0"/>
    <xf numFmtId="0" fontId="2" fillId="0" borderId="1"/>
    <xf numFmtId="0" fontId="1" fillId="0" borderId="1"/>
    <xf numFmtId="0" fontId="7" fillId="0" borderId="1"/>
    <xf numFmtId="0" fontId="1" fillId="0" borderId="1"/>
  </cellStyleXfs>
  <cellXfs count="62">
    <xf numFmtId="0" fontId="0" fillId="0" borderId="0" xfId="0"/>
    <xf numFmtId="0" fontId="0" fillId="0" borderId="0" xfId="0"/>
    <xf numFmtId="0" fontId="3" fillId="2" borderId="1" xfId="1" applyNumberFormat="1" applyFont="1" applyFill="1" applyAlignment="1">
      <alignment horizontal="center" vertical="center"/>
    </xf>
    <xf numFmtId="0" fontId="2" fillId="0" borderId="1" xfId="1" applyNumberFormat="1" applyFont="1"/>
    <xf numFmtId="0" fontId="2" fillId="0" borderId="1" xfId="1" applyNumberFormat="1" applyFont="1" applyAlignment="1">
      <alignment horizontal="center"/>
    </xf>
    <xf numFmtId="164" fontId="2" fillId="0" borderId="1" xfId="1" applyNumberFormat="1" applyFont="1"/>
    <xf numFmtId="14" fontId="2" fillId="0" borderId="1" xfId="1" applyNumberFormat="1" applyFont="1"/>
    <xf numFmtId="0" fontId="3" fillId="2" borderId="1" xfId="1" applyNumberFormat="1" applyFont="1" applyFill="1" applyAlignment="1">
      <alignment horizontal="left" vertical="center"/>
    </xf>
    <xf numFmtId="0" fontId="2" fillId="0" borderId="1" xfId="1" applyNumberFormat="1" applyFont="1" applyAlignment="1">
      <alignment horizontal="left"/>
    </xf>
    <xf numFmtId="0" fontId="1" fillId="0" borderId="1" xfId="2"/>
    <xf numFmtId="0" fontId="5" fillId="3" borderId="2" xfId="2" applyFont="1" applyFill="1" applyBorder="1" applyAlignment="1">
      <alignment horizontal="center" vertical="center" wrapText="1"/>
    </xf>
    <xf numFmtId="38" fontId="5" fillId="3" borderId="2" xfId="2" applyNumberFormat="1" applyFont="1" applyFill="1" applyBorder="1" applyAlignment="1">
      <alignment horizontal="center" vertical="center" wrapText="1"/>
    </xf>
    <xf numFmtId="0" fontId="6" fillId="0" borderId="2" xfId="2" applyFont="1" applyBorder="1" applyAlignment="1">
      <alignment horizontal="left" vertical="center"/>
    </xf>
    <xf numFmtId="38" fontId="6" fillId="0" borderId="2" xfId="2" applyNumberFormat="1" applyFont="1" applyBorder="1" applyAlignment="1">
      <alignment horizontal="right" vertical="center"/>
    </xf>
    <xf numFmtId="0" fontId="6" fillId="0" borderId="3" xfId="2" applyFont="1" applyBorder="1" applyAlignment="1">
      <alignment horizontal="left" vertical="center"/>
    </xf>
    <xf numFmtId="0" fontId="6" fillId="5" borderId="4" xfId="2" applyFont="1" applyFill="1" applyBorder="1" applyAlignment="1">
      <alignment horizontal="left" vertical="center"/>
    </xf>
    <xf numFmtId="38" fontId="1" fillId="0" borderId="1" xfId="2" applyNumberFormat="1"/>
    <xf numFmtId="49" fontId="8" fillId="0" borderId="5" xfId="3" applyNumberFormat="1" applyFont="1" applyBorder="1" applyAlignment="1" applyProtection="1">
      <alignment horizontal="center" vertical="center"/>
      <protection hidden="1"/>
    </xf>
    <xf numFmtId="14" fontId="8" fillId="6" borderId="5" xfId="3" applyNumberFormat="1" applyFont="1" applyFill="1" applyBorder="1" applyAlignment="1" applyProtection="1">
      <alignment horizontal="center" vertical="center"/>
      <protection hidden="1"/>
    </xf>
    <xf numFmtId="49" fontId="8" fillId="6" borderId="5" xfId="3" applyNumberFormat="1" applyFont="1" applyFill="1" applyBorder="1" applyAlignment="1" applyProtection="1">
      <alignment horizontal="center" vertical="center"/>
      <protection hidden="1"/>
    </xf>
    <xf numFmtId="49" fontId="9" fillId="0" borderId="5" xfId="3" applyNumberFormat="1" applyFont="1" applyBorder="1" applyAlignment="1" applyProtection="1">
      <alignment horizontal="center" vertical="center"/>
      <protection hidden="1"/>
    </xf>
    <xf numFmtId="49" fontId="8" fillId="6" borderId="5" xfId="3" applyNumberFormat="1" applyFont="1" applyFill="1" applyBorder="1" applyAlignment="1" applyProtection="1">
      <alignment horizontal="left" vertical="center"/>
      <protection hidden="1"/>
    </xf>
    <xf numFmtId="0" fontId="8" fillId="6" borderId="5" xfId="3" applyFont="1" applyFill="1" applyBorder="1" applyAlignment="1" applyProtection="1">
      <alignment horizontal="center" vertical="center"/>
      <protection hidden="1"/>
    </xf>
    <xf numFmtId="0" fontId="8" fillId="0" borderId="5" xfId="3" applyFont="1" applyBorder="1" applyAlignment="1" applyProtection="1">
      <alignment horizontal="center" vertical="center"/>
      <protection hidden="1"/>
    </xf>
    <xf numFmtId="165" fontId="8" fillId="0" borderId="5" xfId="3" applyNumberFormat="1" applyFont="1" applyBorder="1" applyAlignment="1" applyProtection="1">
      <alignment horizontal="center" vertical="center"/>
      <protection hidden="1"/>
    </xf>
    <xf numFmtId="166" fontId="8" fillId="0" borderId="5" xfId="3" applyNumberFormat="1" applyFont="1" applyBorder="1" applyAlignment="1" applyProtection="1">
      <alignment horizontal="center" vertical="center"/>
      <protection hidden="1"/>
    </xf>
    <xf numFmtId="0" fontId="10" fillId="0" borderId="1" xfId="3" applyFont="1" applyAlignment="1" applyProtection="1">
      <alignment horizontal="center"/>
      <protection hidden="1"/>
    </xf>
    <xf numFmtId="0" fontId="11" fillId="0" borderId="1" xfId="3" applyFont="1" applyAlignment="1">
      <alignment horizontal="center"/>
    </xf>
    <xf numFmtId="0" fontId="10" fillId="0" borderId="5" xfId="3" applyFont="1" applyBorder="1" applyAlignment="1" applyProtection="1">
      <alignment horizontal="center"/>
      <protection hidden="1"/>
    </xf>
    <xf numFmtId="49" fontId="11" fillId="0" borderId="1" xfId="3" applyNumberFormat="1" applyFont="1" applyAlignment="1">
      <alignment horizontal="center" vertical="center"/>
    </xf>
    <xf numFmtId="49" fontId="11" fillId="0" borderId="6" xfId="3" applyNumberFormat="1" applyFont="1" applyBorder="1" applyAlignment="1">
      <alignment horizontal="center" vertical="center"/>
    </xf>
    <xf numFmtId="44" fontId="11" fillId="0" borderId="6" xfId="3" applyNumberFormat="1" applyFont="1" applyBorder="1" applyAlignment="1">
      <alignment horizontal="center" vertical="center"/>
    </xf>
    <xf numFmtId="14" fontId="11" fillId="0" borderId="6" xfId="3" applyNumberFormat="1" applyFont="1" applyFill="1" applyBorder="1" applyAlignment="1">
      <alignment horizontal="center" vertical="center"/>
    </xf>
    <xf numFmtId="0" fontId="11" fillId="0" borderId="6" xfId="3" applyNumberFormat="1" applyFont="1" applyBorder="1" applyAlignment="1">
      <alignment horizontal="left" vertical="center"/>
    </xf>
    <xf numFmtId="0" fontId="12" fillId="0" borderId="6" xfId="3" applyNumberFormat="1" applyFont="1" applyBorder="1" applyAlignment="1">
      <alignment horizontal="left" vertical="center"/>
    </xf>
    <xf numFmtId="14" fontId="11" fillId="0" borderId="6" xfId="3" applyNumberFormat="1" applyFont="1" applyBorder="1" applyAlignment="1">
      <alignment horizontal="center" vertical="center"/>
    </xf>
    <xf numFmtId="49" fontId="11" fillId="0" borderId="6" xfId="3" applyNumberFormat="1" applyFont="1" applyBorder="1" applyAlignment="1">
      <alignment horizontal="left" vertical="center"/>
    </xf>
    <xf numFmtId="0" fontId="11" fillId="0" borderId="6" xfId="3" applyFont="1" applyBorder="1" applyAlignment="1">
      <alignment horizontal="right" vertical="center"/>
    </xf>
    <xf numFmtId="166" fontId="11" fillId="0" borderId="6" xfId="3" applyNumberFormat="1" applyFont="1" applyBorder="1" applyAlignment="1">
      <alignment horizontal="right" vertical="center"/>
    </xf>
    <xf numFmtId="49" fontId="11" fillId="0" borderId="6" xfId="3" applyNumberFormat="1" applyFont="1" applyBorder="1" applyAlignment="1">
      <alignment horizontal="right" vertical="center"/>
    </xf>
    <xf numFmtId="0" fontId="11" fillId="4" borderId="1" xfId="3" applyFont="1" applyFill="1" applyAlignment="1">
      <alignment horizontal="right" vertical="center"/>
    </xf>
    <xf numFmtId="49" fontId="11" fillId="0" borderId="6" xfId="3" applyNumberFormat="1" applyFont="1" applyBorder="1" applyAlignment="1">
      <alignment horizontal="right"/>
    </xf>
    <xf numFmtId="0" fontId="11" fillId="0" borderId="6" xfId="3" applyFont="1" applyBorder="1" applyAlignment="1">
      <alignment horizontal="right"/>
    </xf>
    <xf numFmtId="49" fontId="12" fillId="0" borderId="6" xfId="3" applyNumberFormat="1" applyFont="1" applyBorder="1" applyAlignment="1">
      <alignment horizontal="left" vertical="center"/>
    </xf>
    <xf numFmtId="0" fontId="11" fillId="0" borderId="1" xfId="3" applyFont="1" applyAlignment="1">
      <alignment horizontal="right"/>
    </xf>
    <xf numFmtId="0" fontId="0" fillId="0" borderId="0" xfId="0" applyNumberFormat="1"/>
    <xf numFmtId="0" fontId="11" fillId="4" borderId="6" xfId="3" applyNumberFormat="1" applyFont="1" applyFill="1" applyBorder="1" applyAlignment="1">
      <alignment horizontal="left" vertical="center"/>
    </xf>
    <xf numFmtId="0" fontId="4" fillId="0" borderId="1" xfId="4" applyFont="1" applyBorder="1" applyAlignment="1"/>
    <xf numFmtId="0" fontId="1" fillId="0" borderId="1" xfId="4"/>
    <xf numFmtId="0" fontId="5" fillId="7" borderId="7" xfId="4" applyFont="1" applyFill="1" applyBorder="1" applyAlignment="1">
      <alignment horizontal="center" vertical="center" wrapText="1"/>
    </xf>
    <xf numFmtId="14" fontId="5" fillId="7" borderId="7" xfId="4" applyNumberFormat="1" applyFont="1" applyFill="1" applyBorder="1" applyAlignment="1">
      <alignment horizontal="center" vertical="center" wrapText="1"/>
    </xf>
    <xf numFmtId="0" fontId="5" fillId="0" borderId="4" xfId="4" applyFont="1" applyBorder="1" applyAlignment="1">
      <alignment horizontal="left" vertical="center"/>
    </xf>
    <xf numFmtId="0" fontId="6" fillId="0" borderId="4" xfId="4" applyFont="1" applyBorder="1" applyAlignment="1">
      <alignment horizontal="left" vertical="center"/>
    </xf>
    <xf numFmtId="14" fontId="5" fillId="0" borderId="4" xfId="4" applyNumberFormat="1" applyFont="1" applyBorder="1" applyAlignment="1">
      <alignment horizontal="center" vertical="center"/>
    </xf>
    <xf numFmtId="0" fontId="5" fillId="0" borderId="4" xfId="4" applyFont="1" applyBorder="1" applyAlignment="1">
      <alignment horizontal="left" vertical="center" wrapText="1"/>
    </xf>
    <xf numFmtId="0" fontId="6" fillId="5" borderId="4" xfId="4" applyFont="1" applyFill="1" applyBorder="1" applyAlignment="1">
      <alignment horizontal="left" vertical="center"/>
    </xf>
    <xf numFmtId="14" fontId="1" fillId="0" borderId="1" xfId="4" applyNumberFormat="1"/>
    <xf numFmtId="0" fontId="11" fillId="4" borderId="1" xfId="3" applyNumberFormat="1" applyFont="1" applyFill="1" applyAlignment="1">
      <alignment horizontal="center" vertical="center"/>
    </xf>
    <xf numFmtId="0" fontId="13" fillId="0" borderId="1" xfId="3" applyNumberFormat="1" applyFont="1" applyFill="1" applyAlignment="1">
      <alignment horizontal="center" vertical="center"/>
    </xf>
    <xf numFmtId="0" fontId="11" fillId="4" borderId="1" xfId="3" applyNumberFormat="1" applyFont="1" applyFill="1" applyAlignment="1">
      <alignment horizontal="right" vertical="center"/>
    </xf>
    <xf numFmtId="0" fontId="11" fillId="4" borderId="6" xfId="3" applyNumberFormat="1" applyFont="1" applyFill="1" applyBorder="1" applyAlignment="1">
      <alignment horizontal="right"/>
    </xf>
    <xf numFmtId="0" fontId="4" fillId="0" borderId="1" xfId="2" applyFont="1" applyBorder="1" applyAlignment="1">
      <alignment horizontal="center"/>
    </xf>
  </cellXfs>
  <cellStyles count="5">
    <cellStyle name="Normal" xfId="0" builtinId="0"/>
    <cellStyle name="Normal 2" xfId="1"/>
    <cellStyle name="Normal 2 2" xfId="3"/>
    <cellStyle name="Normal 3" xfId="4"/>
    <cellStyle name="Normal 5" xfId="2"/>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X214"/>
  <sheetViews>
    <sheetView topLeftCell="Y1" zoomScale="83" zoomScaleNormal="83" workbookViewId="0">
      <pane ySplit="1" topLeftCell="A182" activePane="bottomLeft" state="frozen"/>
      <selection activeCell="K2" sqref="K2:K654"/>
      <selection pane="bottomLeft" activeCell="AG213" sqref="AG213"/>
    </sheetView>
  </sheetViews>
  <sheetFormatPr defaultRowHeight="15.75" x14ac:dyDescent="0.25"/>
  <cols>
    <col min="1" max="1" width="14" style="29" hidden="1" customWidth="1"/>
    <col min="2" max="2" width="19.25" style="30" hidden="1" customWidth="1"/>
    <col min="3" max="3" width="14.625" style="30" customWidth="1"/>
    <col min="4" max="5" width="20.625" style="30" customWidth="1"/>
    <col min="6" max="6" width="16.5" style="32" customWidth="1"/>
    <col min="7" max="7" width="16.25" style="32" customWidth="1"/>
    <col min="8" max="8" width="18.75" style="36" customWidth="1"/>
    <col min="9" max="9" width="16.5" style="32" customWidth="1"/>
    <col min="10" max="10" width="25.75" style="36" bestFit="1" customWidth="1"/>
    <col min="11" max="11" width="24" style="43" customWidth="1"/>
    <col min="12" max="12" width="13.875" style="36" customWidth="1"/>
    <col min="13" max="13" width="19.5" style="36" customWidth="1"/>
    <col min="14" max="14" width="16.125" style="35" customWidth="1"/>
    <col min="15" max="15" width="17.375" style="36" customWidth="1"/>
    <col min="16" max="16" width="22.5" style="36" customWidth="1"/>
    <col min="17" max="17" width="20.625" style="36" customWidth="1"/>
    <col min="18" max="18" width="14.125" style="36" customWidth="1"/>
    <col min="19" max="19" width="37.875" style="36" bestFit="1" customWidth="1"/>
    <col min="20" max="22" width="25.25" style="36" customWidth="1"/>
    <col min="23" max="23" width="32.125" style="36" customWidth="1"/>
    <col min="24" max="24" width="20.625" style="36" customWidth="1"/>
    <col min="25" max="25" width="20.375" style="36" customWidth="1"/>
    <col min="26" max="26" width="21.125" style="36" customWidth="1"/>
    <col min="27" max="27" width="18.125" style="30" bestFit="1" customWidth="1"/>
    <col min="28" max="28" width="17.75" style="30" bestFit="1" customWidth="1"/>
    <col min="29" max="29" width="25" style="30" customWidth="1"/>
    <col min="30" max="30" width="11.25" style="30" customWidth="1"/>
    <col min="31" max="31" width="9.625" style="37" customWidth="1"/>
    <col min="32" max="32" width="19.625" style="37" customWidth="1"/>
    <col min="33" max="33" width="16" style="37" customWidth="1"/>
    <col min="34" max="34" width="19" style="38" customWidth="1"/>
    <col min="35" max="35" width="12.75" style="37" customWidth="1"/>
    <col min="36" max="36" width="20.75" style="37" customWidth="1"/>
    <col min="37" max="37" width="12.75" style="39" customWidth="1"/>
    <col min="38" max="38" width="16.75" style="39" customWidth="1"/>
    <col min="39" max="39" width="31.25" style="37" customWidth="1"/>
    <col min="40" max="40" width="20.25" style="37" customWidth="1"/>
    <col min="41" max="41" width="17.75" style="39" customWidth="1"/>
    <col min="42" max="42" width="32.625" style="39" customWidth="1"/>
    <col min="43" max="43" width="17.25" style="41" customWidth="1"/>
    <col min="44" max="44" width="13.5" style="41" customWidth="1"/>
    <col min="45" max="45" width="13.875" style="41" customWidth="1"/>
    <col min="46" max="47" width="17.25" style="41" customWidth="1"/>
    <col min="48" max="48" width="32.625" style="39" customWidth="1"/>
    <col min="49" max="232" width="7.875" style="42" customWidth="1"/>
    <col min="233" max="257" width="9" style="44"/>
    <col min="258" max="259" width="0" style="44" hidden="1" customWidth="1"/>
    <col min="260" max="261" width="20.625" style="44" customWidth="1"/>
    <col min="262" max="262" width="16.5" style="44" customWidth="1"/>
    <col min="263" max="263" width="16.25" style="44" customWidth="1"/>
    <col min="264" max="264" width="18.75" style="44" customWidth="1"/>
    <col min="265" max="265" width="16.5" style="44" customWidth="1"/>
    <col min="266" max="266" width="18.75" style="44" customWidth="1"/>
    <col min="267" max="267" width="17.125" style="44" customWidth="1"/>
    <col min="268" max="268" width="13.875" style="44" customWidth="1"/>
    <col min="269" max="269" width="13.125" style="44" customWidth="1"/>
    <col min="270" max="270" width="16.125" style="44" customWidth="1"/>
    <col min="271" max="271" width="17.375" style="44" customWidth="1"/>
    <col min="272" max="272" width="22.5" style="44" customWidth="1"/>
    <col min="273" max="273" width="20.625" style="44" customWidth="1"/>
    <col min="274" max="274" width="14.125" style="44" customWidth="1"/>
    <col min="275" max="275" width="37.875" style="44" bestFit="1" customWidth="1"/>
    <col min="276" max="278" width="25.25" style="44" customWidth="1"/>
    <col min="279" max="279" width="32.125" style="44" customWidth="1"/>
    <col min="280" max="280" width="20.625" style="44" customWidth="1"/>
    <col min="281" max="281" width="20.375" style="44" customWidth="1"/>
    <col min="282" max="282" width="21.125" style="44" customWidth="1"/>
    <col min="283" max="283" width="18.125" style="44" bestFit="1" customWidth="1"/>
    <col min="284" max="284" width="17.75" style="44" bestFit="1" customWidth="1"/>
    <col min="285" max="285" width="25" style="44" customWidth="1"/>
    <col min="286" max="286" width="11.25" style="44" customWidth="1"/>
    <col min="287" max="287" width="9.625" style="44" customWidth="1"/>
    <col min="288" max="288" width="19.625" style="44" customWidth="1"/>
    <col min="289" max="289" width="16" style="44" customWidth="1"/>
    <col min="290" max="290" width="19" style="44" customWidth="1"/>
    <col min="291" max="291" width="12.75" style="44" customWidth="1"/>
    <col min="292" max="292" width="20.75" style="44" customWidth="1"/>
    <col min="293" max="293" width="12.75" style="44" customWidth="1"/>
    <col min="294" max="294" width="16.75" style="44" customWidth="1"/>
    <col min="295" max="295" width="31.25" style="44" customWidth="1"/>
    <col min="296" max="296" width="20.25" style="44" customWidth="1"/>
    <col min="297" max="297" width="17.75" style="44" customWidth="1"/>
    <col min="298" max="298" width="32.625" style="44" customWidth="1"/>
    <col min="299" max="299" width="17.25" style="44" customWidth="1"/>
    <col min="300" max="300" width="13.5" style="44" customWidth="1"/>
    <col min="301" max="301" width="13.875" style="44" customWidth="1"/>
    <col min="302" max="303" width="17.25" style="44" customWidth="1"/>
    <col min="304" max="304" width="32.625" style="44" customWidth="1"/>
    <col min="305" max="488" width="7.875" style="44" customWidth="1"/>
    <col min="489" max="513" width="9" style="44"/>
    <col min="514" max="515" width="0" style="44" hidden="1" customWidth="1"/>
    <col min="516" max="517" width="20.625" style="44" customWidth="1"/>
    <col min="518" max="518" width="16.5" style="44" customWidth="1"/>
    <col min="519" max="519" width="16.25" style="44" customWidth="1"/>
    <col min="520" max="520" width="18.75" style="44" customWidth="1"/>
    <col min="521" max="521" width="16.5" style="44" customWidth="1"/>
    <col min="522" max="522" width="18.75" style="44" customWidth="1"/>
    <col min="523" max="523" width="17.125" style="44" customWidth="1"/>
    <col min="524" max="524" width="13.875" style="44" customWidth="1"/>
    <col min="525" max="525" width="13.125" style="44" customWidth="1"/>
    <col min="526" max="526" width="16.125" style="44" customWidth="1"/>
    <col min="527" max="527" width="17.375" style="44" customWidth="1"/>
    <col min="528" max="528" width="22.5" style="44" customWidth="1"/>
    <col min="529" max="529" width="20.625" style="44" customWidth="1"/>
    <col min="530" max="530" width="14.125" style="44" customWidth="1"/>
    <col min="531" max="531" width="37.875" style="44" bestFit="1" customWidth="1"/>
    <col min="532" max="534" width="25.25" style="44" customWidth="1"/>
    <col min="535" max="535" width="32.125" style="44" customWidth="1"/>
    <col min="536" max="536" width="20.625" style="44" customWidth="1"/>
    <col min="537" max="537" width="20.375" style="44" customWidth="1"/>
    <col min="538" max="538" width="21.125" style="44" customWidth="1"/>
    <col min="539" max="539" width="18.125" style="44" bestFit="1" customWidth="1"/>
    <col min="540" max="540" width="17.75" style="44" bestFit="1" customWidth="1"/>
    <col min="541" max="541" width="25" style="44" customWidth="1"/>
    <col min="542" max="542" width="11.25" style="44" customWidth="1"/>
    <col min="543" max="543" width="9.625" style="44" customWidth="1"/>
    <col min="544" max="544" width="19.625" style="44" customWidth="1"/>
    <col min="545" max="545" width="16" style="44" customWidth="1"/>
    <col min="546" max="546" width="19" style="44" customWidth="1"/>
    <col min="547" max="547" width="12.75" style="44" customWidth="1"/>
    <col min="548" max="548" width="20.75" style="44" customWidth="1"/>
    <col min="549" max="549" width="12.75" style="44" customWidth="1"/>
    <col min="550" max="550" width="16.75" style="44" customWidth="1"/>
    <col min="551" max="551" width="31.25" style="44" customWidth="1"/>
    <col min="552" max="552" width="20.25" style="44" customWidth="1"/>
    <col min="553" max="553" width="17.75" style="44" customWidth="1"/>
    <col min="554" max="554" width="32.625" style="44" customWidth="1"/>
    <col min="555" max="555" width="17.25" style="44" customWidth="1"/>
    <col min="556" max="556" width="13.5" style="44" customWidth="1"/>
    <col min="557" max="557" width="13.875" style="44" customWidth="1"/>
    <col min="558" max="559" width="17.25" style="44" customWidth="1"/>
    <col min="560" max="560" width="32.625" style="44" customWidth="1"/>
    <col min="561" max="744" width="7.875" style="44" customWidth="1"/>
    <col min="745" max="769" width="9" style="44"/>
    <col min="770" max="771" width="0" style="44" hidden="1" customWidth="1"/>
    <col min="772" max="773" width="20.625" style="44" customWidth="1"/>
    <col min="774" max="774" width="16.5" style="44" customWidth="1"/>
    <col min="775" max="775" width="16.25" style="44" customWidth="1"/>
    <col min="776" max="776" width="18.75" style="44" customWidth="1"/>
    <col min="777" max="777" width="16.5" style="44" customWidth="1"/>
    <col min="778" max="778" width="18.75" style="44" customWidth="1"/>
    <col min="779" max="779" width="17.125" style="44" customWidth="1"/>
    <col min="780" max="780" width="13.875" style="44" customWidth="1"/>
    <col min="781" max="781" width="13.125" style="44" customWidth="1"/>
    <col min="782" max="782" width="16.125" style="44" customWidth="1"/>
    <col min="783" max="783" width="17.375" style="44" customWidth="1"/>
    <col min="784" max="784" width="22.5" style="44" customWidth="1"/>
    <col min="785" max="785" width="20.625" style="44" customWidth="1"/>
    <col min="786" max="786" width="14.125" style="44" customWidth="1"/>
    <col min="787" max="787" width="37.875" style="44" bestFit="1" customWidth="1"/>
    <col min="788" max="790" width="25.25" style="44" customWidth="1"/>
    <col min="791" max="791" width="32.125" style="44" customWidth="1"/>
    <col min="792" max="792" width="20.625" style="44" customWidth="1"/>
    <col min="793" max="793" width="20.375" style="44" customWidth="1"/>
    <col min="794" max="794" width="21.125" style="44" customWidth="1"/>
    <col min="795" max="795" width="18.125" style="44" bestFit="1" customWidth="1"/>
    <col min="796" max="796" width="17.75" style="44" bestFit="1" customWidth="1"/>
    <col min="797" max="797" width="25" style="44" customWidth="1"/>
    <col min="798" max="798" width="11.25" style="44" customWidth="1"/>
    <col min="799" max="799" width="9.625" style="44" customWidth="1"/>
    <col min="800" max="800" width="19.625" style="44" customWidth="1"/>
    <col min="801" max="801" width="16" style="44" customWidth="1"/>
    <col min="802" max="802" width="19" style="44" customWidth="1"/>
    <col min="803" max="803" width="12.75" style="44" customWidth="1"/>
    <col min="804" max="804" width="20.75" style="44" customWidth="1"/>
    <col min="805" max="805" width="12.75" style="44" customWidth="1"/>
    <col min="806" max="806" width="16.75" style="44" customWidth="1"/>
    <col min="807" max="807" width="31.25" style="44" customWidth="1"/>
    <col min="808" max="808" width="20.25" style="44" customWidth="1"/>
    <col min="809" max="809" width="17.75" style="44" customWidth="1"/>
    <col min="810" max="810" width="32.625" style="44" customWidth="1"/>
    <col min="811" max="811" width="17.25" style="44" customWidth="1"/>
    <col min="812" max="812" width="13.5" style="44" customWidth="1"/>
    <col min="813" max="813" width="13.875" style="44" customWidth="1"/>
    <col min="814" max="815" width="17.25" style="44" customWidth="1"/>
    <col min="816" max="816" width="32.625" style="44" customWidth="1"/>
    <col min="817" max="1000" width="7.875" style="44" customWidth="1"/>
    <col min="1001" max="1025" width="9" style="44"/>
    <col min="1026" max="1027" width="0" style="44" hidden="1" customWidth="1"/>
    <col min="1028" max="1029" width="20.625" style="44" customWidth="1"/>
    <col min="1030" max="1030" width="16.5" style="44" customWidth="1"/>
    <col min="1031" max="1031" width="16.25" style="44" customWidth="1"/>
    <col min="1032" max="1032" width="18.75" style="44" customWidth="1"/>
    <col min="1033" max="1033" width="16.5" style="44" customWidth="1"/>
    <col min="1034" max="1034" width="18.75" style="44" customWidth="1"/>
    <col min="1035" max="1035" width="17.125" style="44" customWidth="1"/>
    <col min="1036" max="1036" width="13.875" style="44" customWidth="1"/>
    <col min="1037" max="1037" width="13.125" style="44" customWidth="1"/>
    <col min="1038" max="1038" width="16.125" style="44" customWidth="1"/>
    <col min="1039" max="1039" width="17.375" style="44" customWidth="1"/>
    <col min="1040" max="1040" width="22.5" style="44" customWidth="1"/>
    <col min="1041" max="1041" width="20.625" style="44" customWidth="1"/>
    <col min="1042" max="1042" width="14.125" style="44" customWidth="1"/>
    <col min="1043" max="1043" width="37.875" style="44" bestFit="1" customWidth="1"/>
    <col min="1044" max="1046" width="25.25" style="44" customWidth="1"/>
    <col min="1047" max="1047" width="32.125" style="44" customWidth="1"/>
    <col min="1048" max="1048" width="20.625" style="44" customWidth="1"/>
    <col min="1049" max="1049" width="20.375" style="44" customWidth="1"/>
    <col min="1050" max="1050" width="21.125" style="44" customWidth="1"/>
    <col min="1051" max="1051" width="18.125" style="44" bestFit="1" customWidth="1"/>
    <col min="1052" max="1052" width="17.75" style="44" bestFit="1" customWidth="1"/>
    <col min="1053" max="1053" width="25" style="44" customWidth="1"/>
    <col min="1054" max="1054" width="11.25" style="44" customWidth="1"/>
    <col min="1055" max="1055" width="9.625" style="44" customWidth="1"/>
    <col min="1056" max="1056" width="19.625" style="44" customWidth="1"/>
    <col min="1057" max="1057" width="16" style="44" customWidth="1"/>
    <col min="1058" max="1058" width="19" style="44" customWidth="1"/>
    <col min="1059" max="1059" width="12.75" style="44" customWidth="1"/>
    <col min="1060" max="1060" width="20.75" style="44" customWidth="1"/>
    <col min="1061" max="1061" width="12.75" style="44" customWidth="1"/>
    <col min="1062" max="1062" width="16.75" style="44" customWidth="1"/>
    <col min="1063" max="1063" width="31.25" style="44" customWidth="1"/>
    <col min="1064" max="1064" width="20.25" style="44" customWidth="1"/>
    <col min="1065" max="1065" width="17.75" style="44" customWidth="1"/>
    <col min="1066" max="1066" width="32.625" style="44" customWidth="1"/>
    <col min="1067" max="1067" width="17.25" style="44" customWidth="1"/>
    <col min="1068" max="1068" width="13.5" style="44" customWidth="1"/>
    <col min="1069" max="1069" width="13.875" style="44" customWidth="1"/>
    <col min="1070" max="1071" width="17.25" style="44" customWidth="1"/>
    <col min="1072" max="1072" width="32.625" style="44" customWidth="1"/>
    <col min="1073" max="1256" width="7.875" style="44" customWidth="1"/>
    <col min="1257" max="1281" width="9" style="44"/>
    <col min="1282" max="1283" width="0" style="44" hidden="1" customWidth="1"/>
    <col min="1284" max="1285" width="20.625" style="44" customWidth="1"/>
    <col min="1286" max="1286" width="16.5" style="44" customWidth="1"/>
    <col min="1287" max="1287" width="16.25" style="44" customWidth="1"/>
    <col min="1288" max="1288" width="18.75" style="44" customWidth="1"/>
    <col min="1289" max="1289" width="16.5" style="44" customWidth="1"/>
    <col min="1290" max="1290" width="18.75" style="44" customWidth="1"/>
    <col min="1291" max="1291" width="17.125" style="44" customWidth="1"/>
    <col min="1292" max="1292" width="13.875" style="44" customWidth="1"/>
    <col min="1293" max="1293" width="13.125" style="44" customWidth="1"/>
    <col min="1294" max="1294" width="16.125" style="44" customWidth="1"/>
    <col min="1295" max="1295" width="17.375" style="44" customWidth="1"/>
    <col min="1296" max="1296" width="22.5" style="44" customWidth="1"/>
    <col min="1297" max="1297" width="20.625" style="44" customWidth="1"/>
    <col min="1298" max="1298" width="14.125" style="44" customWidth="1"/>
    <col min="1299" max="1299" width="37.875" style="44" bestFit="1" customWidth="1"/>
    <col min="1300" max="1302" width="25.25" style="44" customWidth="1"/>
    <col min="1303" max="1303" width="32.125" style="44" customWidth="1"/>
    <col min="1304" max="1304" width="20.625" style="44" customWidth="1"/>
    <col min="1305" max="1305" width="20.375" style="44" customWidth="1"/>
    <col min="1306" max="1306" width="21.125" style="44" customWidth="1"/>
    <col min="1307" max="1307" width="18.125" style="44" bestFit="1" customWidth="1"/>
    <col min="1308" max="1308" width="17.75" style="44" bestFit="1" customWidth="1"/>
    <col min="1309" max="1309" width="25" style="44" customWidth="1"/>
    <col min="1310" max="1310" width="11.25" style="44" customWidth="1"/>
    <col min="1311" max="1311" width="9.625" style="44" customWidth="1"/>
    <col min="1312" max="1312" width="19.625" style="44" customWidth="1"/>
    <col min="1313" max="1313" width="16" style="44" customWidth="1"/>
    <col min="1314" max="1314" width="19" style="44" customWidth="1"/>
    <col min="1315" max="1315" width="12.75" style="44" customWidth="1"/>
    <col min="1316" max="1316" width="20.75" style="44" customWidth="1"/>
    <col min="1317" max="1317" width="12.75" style="44" customWidth="1"/>
    <col min="1318" max="1318" width="16.75" style="44" customWidth="1"/>
    <col min="1319" max="1319" width="31.25" style="44" customWidth="1"/>
    <col min="1320" max="1320" width="20.25" style="44" customWidth="1"/>
    <col min="1321" max="1321" width="17.75" style="44" customWidth="1"/>
    <col min="1322" max="1322" width="32.625" style="44" customWidth="1"/>
    <col min="1323" max="1323" width="17.25" style="44" customWidth="1"/>
    <col min="1324" max="1324" width="13.5" style="44" customWidth="1"/>
    <col min="1325" max="1325" width="13.875" style="44" customWidth="1"/>
    <col min="1326" max="1327" width="17.25" style="44" customWidth="1"/>
    <col min="1328" max="1328" width="32.625" style="44" customWidth="1"/>
    <col min="1329" max="1512" width="7.875" style="44" customWidth="1"/>
    <col min="1513" max="1537" width="9" style="44"/>
    <col min="1538" max="1539" width="0" style="44" hidden="1" customWidth="1"/>
    <col min="1540" max="1541" width="20.625" style="44" customWidth="1"/>
    <col min="1542" max="1542" width="16.5" style="44" customWidth="1"/>
    <col min="1543" max="1543" width="16.25" style="44" customWidth="1"/>
    <col min="1544" max="1544" width="18.75" style="44" customWidth="1"/>
    <col min="1545" max="1545" width="16.5" style="44" customWidth="1"/>
    <col min="1546" max="1546" width="18.75" style="44" customWidth="1"/>
    <col min="1547" max="1547" width="17.125" style="44" customWidth="1"/>
    <col min="1548" max="1548" width="13.875" style="44" customWidth="1"/>
    <col min="1549" max="1549" width="13.125" style="44" customWidth="1"/>
    <col min="1550" max="1550" width="16.125" style="44" customWidth="1"/>
    <col min="1551" max="1551" width="17.375" style="44" customWidth="1"/>
    <col min="1552" max="1552" width="22.5" style="44" customWidth="1"/>
    <col min="1553" max="1553" width="20.625" style="44" customWidth="1"/>
    <col min="1554" max="1554" width="14.125" style="44" customWidth="1"/>
    <col min="1555" max="1555" width="37.875" style="44" bestFit="1" customWidth="1"/>
    <col min="1556" max="1558" width="25.25" style="44" customWidth="1"/>
    <col min="1559" max="1559" width="32.125" style="44" customWidth="1"/>
    <col min="1560" max="1560" width="20.625" style="44" customWidth="1"/>
    <col min="1561" max="1561" width="20.375" style="44" customWidth="1"/>
    <col min="1562" max="1562" width="21.125" style="44" customWidth="1"/>
    <col min="1563" max="1563" width="18.125" style="44" bestFit="1" customWidth="1"/>
    <col min="1564" max="1564" width="17.75" style="44" bestFit="1" customWidth="1"/>
    <col min="1565" max="1565" width="25" style="44" customWidth="1"/>
    <col min="1566" max="1566" width="11.25" style="44" customWidth="1"/>
    <col min="1567" max="1567" width="9.625" style="44" customWidth="1"/>
    <col min="1568" max="1568" width="19.625" style="44" customWidth="1"/>
    <col min="1569" max="1569" width="16" style="44" customWidth="1"/>
    <col min="1570" max="1570" width="19" style="44" customWidth="1"/>
    <col min="1571" max="1571" width="12.75" style="44" customWidth="1"/>
    <col min="1572" max="1572" width="20.75" style="44" customWidth="1"/>
    <col min="1573" max="1573" width="12.75" style="44" customWidth="1"/>
    <col min="1574" max="1574" width="16.75" style="44" customWidth="1"/>
    <col min="1575" max="1575" width="31.25" style="44" customWidth="1"/>
    <col min="1576" max="1576" width="20.25" style="44" customWidth="1"/>
    <col min="1577" max="1577" width="17.75" style="44" customWidth="1"/>
    <col min="1578" max="1578" width="32.625" style="44" customWidth="1"/>
    <col min="1579" max="1579" width="17.25" style="44" customWidth="1"/>
    <col min="1580" max="1580" width="13.5" style="44" customWidth="1"/>
    <col min="1581" max="1581" width="13.875" style="44" customWidth="1"/>
    <col min="1582" max="1583" width="17.25" style="44" customWidth="1"/>
    <col min="1584" max="1584" width="32.625" style="44" customWidth="1"/>
    <col min="1585" max="1768" width="7.875" style="44" customWidth="1"/>
    <col min="1769" max="1793" width="9" style="44"/>
    <col min="1794" max="1795" width="0" style="44" hidden="1" customWidth="1"/>
    <col min="1796" max="1797" width="20.625" style="44" customWidth="1"/>
    <col min="1798" max="1798" width="16.5" style="44" customWidth="1"/>
    <col min="1799" max="1799" width="16.25" style="44" customWidth="1"/>
    <col min="1800" max="1800" width="18.75" style="44" customWidth="1"/>
    <col min="1801" max="1801" width="16.5" style="44" customWidth="1"/>
    <col min="1802" max="1802" width="18.75" style="44" customWidth="1"/>
    <col min="1803" max="1803" width="17.125" style="44" customWidth="1"/>
    <col min="1804" max="1804" width="13.875" style="44" customWidth="1"/>
    <col min="1805" max="1805" width="13.125" style="44" customWidth="1"/>
    <col min="1806" max="1806" width="16.125" style="44" customWidth="1"/>
    <col min="1807" max="1807" width="17.375" style="44" customWidth="1"/>
    <col min="1808" max="1808" width="22.5" style="44" customWidth="1"/>
    <col min="1809" max="1809" width="20.625" style="44" customWidth="1"/>
    <col min="1810" max="1810" width="14.125" style="44" customWidth="1"/>
    <col min="1811" max="1811" width="37.875" style="44" bestFit="1" customWidth="1"/>
    <col min="1812" max="1814" width="25.25" style="44" customWidth="1"/>
    <col min="1815" max="1815" width="32.125" style="44" customWidth="1"/>
    <col min="1816" max="1816" width="20.625" style="44" customWidth="1"/>
    <col min="1817" max="1817" width="20.375" style="44" customWidth="1"/>
    <col min="1818" max="1818" width="21.125" style="44" customWidth="1"/>
    <col min="1819" max="1819" width="18.125" style="44" bestFit="1" customWidth="1"/>
    <col min="1820" max="1820" width="17.75" style="44" bestFit="1" customWidth="1"/>
    <col min="1821" max="1821" width="25" style="44" customWidth="1"/>
    <col min="1822" max="1822" width="11.25" style="44" customWidth="1"/>
    <col min="1823" max="1823" width="9.625" style="44" customWidth="1"/>
    <col min="1824" max="1824" width="19.625" style="44" customWidth="1"/>
    <col min="1825" max="1825" width="16" style="44" customWidth="1"/>
    <col min="1826" max="1826" width="19" style="44" customWidth="1"/>
    <col min="1827" max="1827" width="12.75" style="44" customWidth="1"/>
    <col min="1828" max="1828" width="20.75" style="44" customWidth="1"/>
    <col min="1829" max="1829" width="12.75" style="44" customWidth="1"/>
    <col min="1830" max="1830" width="16.75" style="44" customWidth="1"/>
    <col min="1831" max="1831" width="31.25" style="44" customWidth="1"/>
    <col min="1832" max="1832" width="20.25" style="44" customWidth="1"/>
    <col min="1833" max="1833" width="17.75" style="44" customWidth="1"/>
    <col min="1834" max="1834" width="32.625" style="44" customWidth="1"/>
    <col min="1835" max="1835" width="17.25" style="44" customWidth="1"/>
    <col min="1836" max="1836" width="13.5" style="44" customWidth="1"/>
    <col min="1837" max="1837" width="13.875" style="44" customWidth="1"/>
    <col min="1838" max="1839" width="17.25" style="44" customWidth="1"/>
    <col min="1840" max="1840" width="32.625" style="44" customWidth="1"/>
    <col min="1841" max="2024" width="7.875" style="44" customWidth="1"/>
    <col min="2025" max="2049" width="9" style="44"/>
    <col min="2050" max="2051" width="0" style="44" hidden="1" customWidth="1"/>
    <col min="2052" max="2053" width="20.625" style="44" customWidth="1"/>
    <col min="2054" max="2054" width="16.5" style="44" customWidth="1"/>
    <col min="2055" max="2055" width="16.25" style="44" customWidth="1"/>
    <col min="2056" max="2056" width="18.75" style="44" customWidth="1"/>
    <col min="2057" max="2057" width="16.5" style="44" customWidth="1"/>
    <col min="2058" max="2058" width="18.75" style="44" customWidth="1"/>
    <col min="2059" max="2059" width="17.125" style="44" customWidth="1"/>
    <col min="2060" max="2060" width="13.875" style="44" customWidth="1"/>
    <col min="2061" max="2061" width="13.125" style="44" customWidth="1"/>
    <col min="2062" max="2062" width="16.125" style="44" customWidth="1"/>
    <col min="2063" max="2063" width="17.375" style="44" customWidth="1"/>
    <col min="2064" max="2064" width="22.5" style="44" customWidth="1"/>
    <col min="2065" max="2065" width="20.625" style="44" customWidth="1"/>
    <col min="2066" max="2066" width="14.125" style="44" customWidth="1"/>
    <col min="2067" max="2067" width="37.875" style="44" bestFit="1" customWidth="1"/>
    <col min="2068" max="2070" width="25.25" style="44" customWidth="1"/>
    <col min="2071" max="2071" width="32.125" style="44" customWidth="1"/>
    <col min="2072" max="2072" width="20.625" style="44" customWidth="1"/>
    <col min="2073" max="2073" width="20.375" style="44" customWidth="1"/>
    <col min="2074" max="2074" width="21.125" style="44" customWidth="1"/>
    <col min="2075" max="2075" width="18.125" style="44" bestFit="1" customWidth="1"/>
    <col min="2076" max="2076" width="17.75" style="44" bestFit="1" customWidth="1"/>
    <col min="2077" max="2077" width="25" style="44" customWidth="1"/>
    <col min="2078" max="2078" width="11.25" style="44" customWidth="1"/>
    <col min="2079" max="2079" width="9.625" style="44" customWidth="1"/>
    <col min="2080" max="2080" width="19.625" style="44" customWidth="1"/>
    <col min="2081" max="2081" width="16" style="44" customWidth="1"/>
    <col min="2082" max="2082" width="19" style="44" customWidth="1"/>
    <col min="2083" max="2083" width="12.75" style="44" customWidth="1"/>
    <col min="2084" max="2084" width="20.75" style="44" customWidth="1"/>
    <col min="2085" max="2085" width="12.75" style="44" customWidth="1"/>
    <col min="2086" max="2086" width="16.75" style="44" customWidth="1"/>
    <col min="2087" max="2087" width="31.25" style="44" customWidth="1"/>
    <col min="2088" max="2088" width="20.25" style="44" customWidth="1"/>
    <col min="2089" max="2089" width="17.75" style="44" customWidth="1"/>
    <col min="2090" max="2090" width="32.625" style="44" customWidth="1"/>
    <col min="2091" max="2091" width="17.25" style="44" customWidth="1"/>
    <col min="2092" max="2092" width="13.5" style="44" customWidth="1"/>
    <col min="2093" max="2093" width="13.875" style="44" customWidth="1"/>
    <col min="2094" max="2095" width="17.25" style="44" customWidth="1"/>
    <col min="2096" max="2096" width="32.625" style="44" customWidth="1"/>
    <col min="2097" max="2280" width="7.875" style="44" customWidth="1"/>
    <col min="2281" max="2305" width="9" style="44"/>
    <col min="2306" max="2307" width="0" style="44" hidden="1" customWidth="1"/>
    <col min="2308" max="2309" width="20.625" style="44" customWidth="1"/>
    <col min="2310" max="2310" width="16.5" style="44" customWidth="1"/>
    <col min="2311" max="2311" width="16.25" style="44" customWidth="1"/>
    <col min="2312" max="2312" width="18.75" style="44" customWidth="1"/>
    <col min="2313" max="2313" width="16.5" style="44" customWidth="1"/>
    <col min="2314" max="2314" width="18.75" style="44" customWidth="1"/>
    <col min="2315" max="2315" width="17.125" style="44" customWidth="1"/>
    <col min="2316" max="2316" width="13.875" style="44" customWidth="1"/>
    <col min="2317" max="2317" width="13.125" style="44" customWidth="1"/>
    <col min="2318" max="2318" width="16.125" style="44" customWidth="1"/>
    <col min="2319" max="2319" width="17.375" style="44" customWidth="1"/>
    <col min="2320" max="2320" width="22.5" style="44" customWidth="1"/>
    <col min="2321" max="2321" width="20.625" style="44" customWidth="1"/>
    <col min="2322" max="2322" width="14.125" style="44" customWidth="1"/>
    <col min="2323" max="2323" width="37.875" style="44" bestFit="1" customWidth="1"/>
    <col min="2324" max="2326" width="25.25" style="44" customWidth="1"/>
    <col min="2327" max="2327" width="32.125" style="44" customWidth="1"/>
    <col min="2328" max="2328" width="20.625" style="44" customWidth="1"/>
    <col min="2329" max="2329" width="20.375" style="44" customWidth="1"/>
    <col min="2330" max="2330" width="21.125" style="44" customWidth="1"/>
    <col min="2331" max="2331" width="18.125" style="44" bestFit="1" customWidth="1"/>
    <col min="2332" max="2332" width="17.75" style="44" bestFit="1" customWidth="1"/>
    <col min="2333" max="2333" width="25" style="44" customWidth="1"/>
    <col min="2334" max="2334" width="11.25" style="44" customWidth="1"/>
    <col min="2335" max="2335" width="9.625" style="44" customWidth="1"/>
    <col min="2336" max="2336" width="19.625" style="44" customWidth="1"/>
    <col min="2337" max="2337" width="16" style="44" customWidth="1"/>
    <col min="2338" max="2338" width="19" style="44" customWidth="1"/>
    <col min="2339" max="2339" width="12.75" style="44" customWidth="1"/>
    <col min="2340" max="2340" width="20.75" style="44" customWidth="1"/>
    <col min="2341" max="2341" width="12.75" style="44" customWidth="1"/>
    <col min="2342" max="2342" width="16.75" style="44" customWidth="1"/>
    <col min="2343" max="2343" width="31.25" style="44" customWidth="1"/>
    <col min="2344" max="2344" width="20.25" style="44" customWidth="1"/>
    <col min="2345" max="2345" width="17.75" style="44" customWidth="1"/>
    <col min="2346" max="2346" width="32.625" style="44" customWidth="1"/>
    <col min="2347" max="2347" width="17.25" style="44" customWidth="1"/>
    <col min="2348" max="2348" width="13.5" style="44" customWidth="1"/>
    <col min="2349" max="2349" width="13.875" style="44" customWidth="1"/>
    <col min="2350" max="2351" width="17.25" style="44" customWidth="1"/>
    <col min="2352" max="2352" width="32.625" style="44" customWidth="1"/>
    <col min="2353" max="2536" width="7.875" style="44" customWidth="1"/>
    <col min="2537" max="2561" width="9" style="44"/>
    <col min="2562" max="2563" width="0" style="44" hidden="1" customWidth="1"/>
    <col min="2564" max="2565" width="20.625" style="44" customWidth="1"/>
    <col min="2566" max="2566" width="16.5" style="44" customWidth="1"/>
    <col min="2567" max="2567" width="16.25" style="44" customWidth="1"/>
    <col min="2568" max="2568" width="18.75" style="44" customWidth="1"/>
    <col min="2569" max="2569" width="16.5" style="44" customWidth="1"/>
    <col min="2570" max="2570" width="18.75" style="44" customWidth="1"/>
    <col min="2571" max="2571" width="17.125" style="44" customWidth="1"/>
    <col min="2572" max="2572" width="13.875" style="44" customWidth="1"/>
    <col min="2573" max="2573" width="13.125" style="44" customWidth="1"/>
    <col min="2574" max="2574" width="16.125" style="44" customWidth="1"/>
    <col min="2575" max="2575" width="17.375" style="44" customWidth="1"/>
    <col min="2576" max="2576" width="22.5" style="44" customWidth="1"/>
    <col min="2577" max="2577" width="20.625" style="44" customWidth="1"/>
    <col min="2578" max="2578" width="14.125" style="44" customWidth="1"/>
    <col min="2579" max="2579" width="37.875" style="44" bestFit="1" customWidth="1"/>
    <col min="2580" max="2582" width="25.25" style="44" customWidth="1"/>
    <col min="2583" max="2583" width="32.125" style="44" customWidth="1"/>
    <col min="2584" max="2584" width="20.625" style="44" customWidth="1"/>
    <col min="2585" max="2585" width="20.375" style="44" customWidth="1"/>
    <col min="2586" max="2586" width="21.125" style="44" customWidth="1"/>
    <col min="2587" max="2587" width="18.125" style="44" bestFit="1" customWidth="1"/>
    <col min="2588" max="2588" width="17.75" style="44" bestFit="1" customWidth="1"/>
    <col min="2589" max="2589" width="25" style="44" customWidth="1"/>
    <col min="2590" max="2590" width="11.25" style="44" customWidth="1"/>
    <col min="2591" max="2591" width="9.625" style="44" customWidth="1"/>
    <col min="2592" max="2592" width="19.625" style="44" customWidth="1"/>
    <col min="2593" max="2593" width="16" style="44" customWidth="1"/>
    <col min="2594" max="2594" width="19" style="44" customWidth="1"/>
    <col min="2595" max="2595" width="12.75" style="44" customWidth="1"/>
    <col min="2596" max="2596" width="20.75" style="44" customWidth="1"/>
    <col min="2597" max="2597" width="12.75" style="44" customWidth="1"/>
    <col min="2598" max="2598" width="16.75" style="44" customWidth="1"/>
    <col min="2599" max="2599" width="31.25" style="44" customWidth="1"/>
    <col min="2600" max="2600" width="20.25" style="44" customWidth="1"/>
    <col min="2601" max="2601" width="17.75" style="44" customWidth="1"/>
    <col min="2602" max="2602" width="32.625" style="44" customWidth="1"/>
    <col min="2603" max="2603" width="17.25" style="44" customWidth="1"/>
    <col min="2604" max="2604" width="13.5" style="44" customWidth="1"/>
    <col min="2605" max="2605" width="13.875" style="44" customWidth="1"/>
    <col min="2606" max="2607" width="17.25" style="44" customWidth="1"/>
    <col min="2608" max="2608" width="32.625" style="44" customWidth="1"/>
    <col min="2609" max="2792" width="7.875" style="44" customWidth="1"/>
    <col min="2793" max="2817" width="9" style="44"/>
    <col min="2818" max="2819" width="0" style="44" hidden="1" customWidth="1"/>
    <col min="2820" max="2821" width="20.625" style="44" customWidth="1"/>
    <col min="2822" max="2822" width="16.5" style="44" customWidth="1"/>
    <col min="2823" max="2823" width="16.25" style="44" customWidth="1"/>
    <col min="2824" max="2824" width="18.75" style="44" customWidth="1"/>
    <col min="2825" max="2825" width="16.5" style="44" customWidth="1"/>
    <col min="2826" max="2826" width="18.75" style="44" customWidth="1"/>
    <col min="2827" max="2827" width="17.125" style="44" customWidth="1"/>
    <col min="2828" max="2828" width="13.875" style="44" customWidth="1"/>
    <col min="2829" max="2829" width="13.125" style="44" customWidth="1"/>
    <col min="2830" max="2830" width="16.125" style="44" customWidth="1"/>
    <col min="2831" max="2831" width="17.375" style="44" customWidth="1"/>
    <col min="2832" max="2832" width="22.5" style="44" customWidth="1"/>
    <col min="2833" max="2833" width="20.625" style="44" customWidth="1"/>
    <col min="2834" max="2834" width="14.125" style="44" customWidth="1"/>
    <col min="2835" max="2835" width="37.875" style="44" bestFit="1" customWidth="1"/>
    <col min="2836" max="2838" width="25.25" style="44" customWidth="1"/>
    <col min="2839" max="2839" width="32.125" style="44" customWidth="1"/>
    <col min="2840" max="2840" width="20.625" style="44" customWidth="1"/>
    <col min="2841" max="2841" width="20.375" style="44" customWidth="1"/>
    <col min="2842" max="2842" width="21.125" style="44" customWidth="1"/>
    <col min="2843" max="2843" width="18.125" style="44" bestFit="1" customWidth="1"/>
    <col min="2844" max="2844" width="17.75" style="44" bestFit="1" customWidth="1"/>
    <col min="2845" max="2845" width="25" style="44" customWidth="1"/>
    <col min="2846" max="2846" width="11.25" style="44" customWidth="1"/>
    <col min="2847" max="2847" width="9.625" style="44" customWidth="1"/>
    <col min="2848" max="2848" width="19.625" style="44" customWidth="1"/>
    <col min="2849" max="2849" width="16" style="44" customWidth="1"/>
    <col min="2850" max="2850" width="19" style="44" customWidth="1"/>
    <col min="2851" max="2851" width="12.75" style="44" customWidth="1"/>
    <col min="2852" max="2852" width="20.75" style="44" customWidth="1"/>
    <col min="2853" max="2853" width="12.75" style="44" customWidth="1"/>
    <col min="2854" max="2854" width="16.75" style="44" customWidth="1"/>
    <col min="2855" max="2855" width="31.25" style="44" customWidth="1"/>
    <col min="2856" max="2856" width="20.25" style="44" customWidth="1"/>
    <col min="2857" max="2857" width="17.75" style="44" customWidth="1"/>
    <col min="2858" max="2858" width="32.625" style="44" customWidth="1"/>
    <col min="2859" max="2859" width="17.25" style="44" customWidth="1"/>
    <col min="2860" max="2860" width="13.5" style="44" customWidth="1"/>
    <col min="2861" max="2861" width="13.875" style="44" customWidth="1"/>
    <col min="2862" max="2863" width="17.25" style="44" customWidth="1"/>
    <col min="2864" max="2864" width="32.625" style="44" customWidth="1"/>
    <col min="2865" max="3048" width="7.875" style="44" customWidth="1"/>
    <col min="3049" max="3073" width="9" style="44"/>
    <col min="3074" max="3075" width="0" style="44" hidden="1" customWidth="1"/>
    <col min="3076" max="3077" width="20.625" style="44" customWidth="1"/>
    <col min="3078" max="3078" width="16.5" style="44" customWidth="1"/>
    <col min="3079" max="3079" width="16.25" style="44" customWidth="1"/>
    <col min="3080" max="3080" width="18.75" style="44" customWidth="1"/>
    <col min="3081" max="3081" width="16.5" style="44" customWidth="1"/>
    <col min="3082" max="3082" width="18.75" style="44" customWidth="1"/>
    <col min="3083" max="3083" width="17.125" style="44" customWidth="1"/>
    <col min="3084" max="3084" width="13.875" style="44" customWidth="1"/>
    <col min="3085" max="3085" width="13.125" style="44" customWidth="1"/>
    <col min="3086" max="3086" width="16.125" style="44" customWidth="1"/>
    <col min="3087" max="3087" width="17.375" style="44" customWidth="1"/>
    <col min="3088" max="3088" width="22.5" style="44" customWidth="1"/>
    <col min="3089" max="3089" width="20.625" style="44" customWidth="1"/>
    <col min="3090" max="3090" width="14.125" style="44" customWidth="1"/>
    <col min="3091" max="3091" width="37.875" style="44" bestFit="1" customWidth="1"/>
    <col min="3092" max="3094" width="25.25" style="44" customWidth="1"/>
    <col min="3095" max="3095" width="32.125" style="44" customWidth="1"/>
    <col min="3096" max="3096" width="20.625" style="44" customWidth="1"/>
    <col min="3097" max="3097" width="20.375" style="44" customWidth="1"/>
    <col min="3098" max="3098" width="21.125" style="44" customWidth="1"/>
    <col min="3099" max="3099" width="18.125" style="44" bestFit="1" customWidth="1"/>
    <col min="3100" max="3100" width="17.75" style="44" bestFit="1" customWidth="1"/>
    <col min="3101" max="3101" width="25" style="44" customWidth="1"/>
    <col min="3102" max="3102" width="11.25" style="44" customWidth="1"/>
    <col min="3103" max="3103" width="9.625" style="44" customWidth="1"/>
    <col min="3104" max="3104" width="19.625" style="44" customWidth="1"/>
    <col min="3105" max="3105" width="16" style="44" customWidth="1"/>
    <col min="3106" max="3106" width="19" style="44" customWidth="1"/>
    <col min="3107" max="3107" width="12.75" style="44" customWidth="1"/>
    <col min="3108" max="3108" width="20.75" style="44" customWidth="1"/>
    <col min="3109" max="3109" width="12.75" style="44" customWidth="1"/>
    <col min="3110" max="3110" width="16.75" style="44" customWidth="1"/>
    <col min="3111" max="3111" width="31.25" style="44" customWidth="1"/>
    <col min="3112" max="3112" width="20.25" style="44" customWidth="1"/>
    <col min="3113" max="3113" width="17.75" style="44" customWidth="1"/>
    <col min="3114" max="3114" width="32.625" style="44" customWidth="1"/>
    <col min="3115" max="3115" width="17.25" style="44" customWidth="1"/>
    <col min="3116" max="3116" width="13.5" style="44" customWidth="1"/>
    <col min="3117" max="3117" width="13.875" style="44" customWidth="1"/>
    <col min="3118" max="3119" width="17.25" style="44" customWidth="1"/>
    <col min="3120" max="3120" width="32.625" style="44" customWidth="1"/>
    <col min="3121" max="3304" width="7.875" style="44" customWidth="1"/>
    <col min="3305" max="3329" width="9" style="44"/>
    <col min="3330" max="3331" width="0" style="44" hidden="1" customWidth="1"/>
    <col min="3332" max="3333" width="20.625" style="44" customWidth="1"/>
    <col min="3334" max="3334" width="16.5" style="44" customWidth="1"/>
    <col min="3335" max="3335" width="16.25" style="44" customWidth="1"/>
    <col min="3336" max="3336" width="18.75" style="44" customWidth="1"/>
    <col min="3337" max="3337" width="16.5" style="44" customWidth="1"/>
    <col min="3338" max="3338" width="18.75" style="44" customWidth="1"/>
    <col min="3339" max="3339" width="17.125" style="44" customWidth="1"/>
    <col min="3340" max="3340" width="13.875" style="44" customWidth="1"/>
    <col min="3341" max="3341" width="13.125" style="44" customWidth="1"/>
    <col min="3342" max="3342" width="16.125" style="44" customWidth="1"/>
    <col min="3343" max="3343" width="17.375" style="44" customWidth="1"/>
    <col min="3344" max="3344" width="22.5" style="44" customWidth="1"/>
    <col min="3345" max="3345" width="20.625" style="44" customWidth="1"/>
    <col min="3346" max="3346" width="14.125" style="44" customWidth="1"/>
    <col min="3347" max="3347" width="37.875" style="44" bestFit="1" customWidth="1"/>
    <col min="3348" max="3350" width="25.25" style="44" customWidth="1"/>
    <col min="3351" max="3351" width="32.125" style="44" customWidth="1"/>
    <col min="3352" max="3352" width="20.625" style="44" customWidth="1"/>
    <col min="3353" max="3353" width="20.375" style="44" customWidth="1"/>
    <col min="3354" max="3354" width="21.125" style="44" customWidth="1"/>
    <col min="3355" max="3355" width="18.125" style="44" bestFit="1" customWidth="1"/>
    <col min="3356" max="3356" width="17.75" style="44" bestFit="1" customWidth="1"/>
    <col min="3357" max="3357" width="25" style="44" customWidth="1"/>
    <col min="3358" max="3358" width="11.25" style="44" customWidth="1"/>
    <col min="3359" max="3359" width="9.625" style="44" customWidth="1"/>
    <col min="3360" max="3360" width="19.625" style="44" customWidth="1"/>
    <col min="3361" max="3361" width="16" style="44" customWidth="1"/>
    <col min="3362" max="3362" width="19" style="44" customWidth="1"/>
    <col min="3363" max="3363" width="12.75" style="44" customWidth="1"/>
    <col min="3364" max="3364" width="20.75" style="44" customWidth="1"/>
    <col min="3365" max="3365" width="12.75" style="44" customWidth="1"/>
    <col min="3366" max="3366" width="16.75" style="44" customWidth="1"/>
    <col min="3367" max="3367" width="31.25" style="44" customWidth="1"/>
    <col min="3368" max="3368" width="20.25" style="44" customWidth="1"/>
    <col min="3369" max="3369" width="17.75" style="44" customWidth="1"/>
    <col min="3370" max="3370" width="32.625" style="44" customWidth="1"/>
    <col min="3371" max="3371" width="17.25" style="44" customWidth="1"/>
    <col min="3372" max="3372" width="13.5" style="44" customWidth="1"/>
    <col min="3373" max="3373" width="13.875" style="44" customWidth="1"/>
    <col min="3374" max="3375" width="17.25" style="44" customWidth="1"/>
    <col min="3376" max="3376" width="32.625" style="44" customWidth="1"/>
    <col min="3377" max="3560" width="7.875" style="44" customWidth="1"/>
    <col min="3561" max="3585" width="9" style="44"/>
    <col min="3586" max="3587" width="0" style="44" hidden="1" customWidth="1"/>
    <col min="3588" max="3589" width="20.625" style="44" customWidth="1"/>
    <col min="3590" max="3590" width="16.5" style="44" customWidth="1"/>
    <col min="3591" max="3591" width="16.25" style="44" customWidth="1"/>
    <col min="3592" max="3592" width="18.75" style="44" customWidth="1"/>
    <col min="3593" max="3593" width="16.5" style="44" customWidth="1"/>
    <col min="3594" max="3594" width="18.75" style="44" customWidth="1"/>
    <col min="3595" max="3595" width="17.125" style="44" customWidth="1"/>
    <col min="3596" max="3596" width="13.875" style="44" customWidth="1"/>
    <col min="3597" max="3597" width="13.125" style="44" customWidth="1"/>
    <col min="3598" max="3598" width="16.125" style="44" customWidth="1"/>
    <col min="3599" max="3599" width="17.375" style="44" customWidth="1"/>
    <col min="3600" max="3600" width="22.5" style="44" customWidth="1"/>
    <col min="3601" max="3601" width="20.625" style="44" customWidth="1"/>
    <col min="3602" max="3602" width="14.125" style="44" customWidth="1"/>
    <col min="3603" max="3603" width="37.875" style="44" bestFit="1" customWidth="1"/>
    <col min="3604" max="3606" width="25.25" style="44" customWidth="1"/>
    <col min="3607" max="3607" width="32.125" style="44" customWidth="1"/>
    <col min="3608" max="3608" width="20.625" style="44" customWidth="1"/>
    <col min="3609" max="3609" width="20.375" style="44" customWidth="1"/>
    <col min="3610" max="3610" width="21.125" style="44" customWidth="1"/>
    <col min="3611" max="3611" width="18.125" style="44" bestFit="1" customWidth="1"/>
    <col min="3612" max="3612" width="17.75" style="44" bestFit="1" customWidth="1"/>
    <col min="3613" max="3613" width="25" style="44" customWidth="1"/>
    <col min="3614" max="3614" width="11.25" style="44" customWidth="1"/>
    <col min="3615" max="3615" width="9.625" style="44" customWidth="1"/>
    <col min="3616" max="3616" width="19.625" style="44" customWidth="1"/>
    <col min="3617" max="3617" width="16" style="44" customWidth="1"/>
    <col min="3618" max="3618" width="19" style="44" customWidth="1"/>
    <col min="3619" max="3619" width="12.75" style="44" customWidth="1"/>
    <col min="3620" max="3620" width="20.75" style="44" customWidth="1"/>
    <col min="3621" max="3621" width="12.75" style="44" customWidth="1"/>
    <col min="3622" max="3622" width="16.75" style="44" customWidth="1"/>
    <col min="3623" max="3623" width="31.25" style="44" customWidth="1"/>
    <col min="3624" max="3624" width="20.25" style="44" customWidth="1"/>
    <col min="3625" max="3625" width="17.75" style="44" customWidth="1"/>
    <col min="3626" max="3626" width="32.625" style="44" customWidth="1"/>
    <col min="3627" max="3627" width="17.25" style="44" customWidth="1"/>
    <col min="3628" max="3628" width="13.5" style="44" customWidth="1"/>
    <col min="3629" max="3629" width="13.875" style="44" customWidth="1"/>
    <col min="3630" max="3631" width="17.25" style="44" customWidth="1"/>
    <col min="3632" max="3632" width="32.625" style="44" customWidth="1"/>
    <col min="3633" max="3816" width="7.875" style="44" customWidth="1"/>
    <col min="3817" max="3841" width="9" style="44"/>
    <col min="3842" max="3843" width="0" style="44" hidden="1" customWidth="1"/>
    <col min="3844" max="3845" width="20.625" style="44" customWidth="1"/>
    <col min="3846" max="3846" width="16.5" style="44" customWidth="1"/>
    <col min="3847" max="3847" width="16.25" style="44" customWidth="1"/>
    <col min="3848" max="3848" width="18.75" style="44" customWidth="1"/>
    <col min="3849" max="3849" width="16.5" style="44" customWidth="1"/>
    <col min="3850" max="3850" width="18.75" style="44" customWidth="1"/>
    <col min="3851" max="3851" width="17.125" style="44" customWidth="1"/>
    <col min="3852" max="3852" width="13.875" style="44" customWidth="1"/>
    <col min="3853" max="3853" width="13.125" style="44" customWidth="1"/>
    <col min="3854" max="3854" width="16.125" style="44" customWidth="1"/>
    <col min="3855" max="3855" width="17.375" style="44" customWidth="1"/>
    <col min="3856" max="3856" width="22.5" style="44" customWidth="1"/>
    <col min="3857" max="3857" width="20.625" style="44" customWidth="1"/>
    <col min="3858" max="3858" width="14.125" style="44" customWidth="1"/>
    <col min="3859" max="3859" width="37.875" style="44" bestFit="1" customWidth="1"/>
    <col min="3860" max="3862" width="25.25" style="44" customWidth="1"/>
    <col min="3863" max="3863" width="32.125" style="44" customWidth="1"/>
    <col min="3864" max="3864" width="20.625" style="44" customWidth="1"/>
    <col min="3865" max="3865" width="20.375" style="44" customWidth="1"/>
    <col min="3866" max="3866" width="21.125" style="44" customWidth="1"/>
    <col min="3867" max="3867" width="18.125" style="44" bestFit="1" customWidth="1"/>
    <col min="3868" max="3868" width="17.75" style="44" bestFit="1" customWidth="1"/>
    <col min="3869" max="3869" width="25" style="44" customWidth="1"/>
    <col min="3870" max="3870" width="11.25" style="44" customWidth="1"/>
    <col min="3871" max="3871" width="9.625" style="44" customWidth="1"/>
    <col min="3872" max="3872" width="19.625" style="44" customWidth="1"/>
    <col min="3873" max="3873" width="16" style="44" customWidth="1"/>
    <col min="3874" max="3874" width="19" style="44" customWidth="1"/>
    <col min="3875" max="3875" width="12.75" style="44" customWidth="1"/>
    <col min="3876" max="3876" width="20.75" style="44" customWidth="1"/>
    <col min="3877" max="3877" width="12.75" style="44" customWidth="1"/>
    <col min="3878" max="3878" width="16.75" style="44" customWidth="1"/>
    <col min="3879" max="3879" width="31.25" style="44" customWidth="1"/>
    <col min="3880" max="3880" width="20.25" style="44" customWidth="1"/>
    <col min="3881" max="3881" width="17.75" style="44" customWidth="1"/>
    <col min="3882" max="3882" width="32.625" style="44" customWidth="1"/>
    <col min="3883" max="3883" width="17.25" style="44" customWidth="1"/>
    <col min="3884" max="3884" width="13.5" style="44" customWidth="1"/>
    <col min="3885" max="3885" width="13.875" style="44" customWidth="1"/>
    <col min="3886" max="3887" width="17.25" style="44" customWidth="1"/>
    <col min="3888" max="3888" width="32.625" style="44" customWidth="1"/>
    <col min="3889" max="4072" width="7.875" style="44" customWidth="1"/>
    <col min="4073" max="4097" width="9" style="44"/>
    <col min="4098" max="4099" width="0" style="44" hidden="1" customWidth="1"/>
    <col min="4100" max="4101" width="20.625" style="44" customWidth="1"/>
    <col min="4102" max="4102" width="16.5" style="44" customWidth="1"/>
    <col min="4103" max="4103" width="16.25" style="44" customWidth="1"/>
    <col min="4104" max="4104" width="18.75" style="44" customWidth="1"/>
    <col min="4105" max="4105" width="16.5" style="44" customWidth="1"/>
    <col min="4106" max="4106" width="18.75" style="44" customWidth="1"/>
    <col min="4107" max="4107" width="17.125" style="44" customWidth="1"/>
    <col min="4108" max="4108" width="13.875" style="44" customWidth="1"/>
    <col min="4109" max="4109" width="13.125" style="44" customWidth="1"/>
    <col min="4110" max="4110" width="16.125" style="44" customWidth="1"/>
    <col min="4111" max="4111" width="17.375" style="44" customWidth="1"/>
    <col min="4112" max="4112" width="22.5" style="44" customWidth="1"/>
    <col min="4113" max="4113" width="20.625" style="44" customWidth="1"/>
    <col min="4114" max="4114" width="14.125" style="44" customWidth="1"/>
    <col min="4115" max="4115" width="37.875" style="44" bestFit="1" customWidth="1"/>
    <col min="4116" max="4118" width="25.25" style="44" customWidth="1"/>
    <col min="4119" max="4119" width="32.125" style="44" customWidth="1"/>
    <col min="4120" max="4120" width="20.625" style="44" customWidth="1"/>
    <col min="4121" max="4121" width="20.375" style="44" customWidth="1"/>
    <col min="4122" max="4122" width="21.125" style="44" customWidth="1"/>
    <col min="4123" max="4123" width="18.125" style="44" bestFit="1" customWidth="1"/>
    <col min="4124" max="4124" width="17.75" style="44" bestFit="1" customWidth="1"/>
    <col min="4125" max="4125" width="25" style="44" customWidth="1"/>
    <col min="4126" max="4126" width="11.25" style="44" customWidth="1"/>
    <col min="4127" max="4127" width="9.625" style="44" customWidth="1"/>
    <col min="4128" max="4128" width="19.625" style="44" customWidth="1"/>
    <col min="4129" max="4129" width="16" style="44" customWidth="1"/>
    <col min="4130" max="4130" width="19" style="44" customWidth="1"/>
    <col min="4131" max="4131" width="12.75" style="44" customWidth="1"/>
    <col min="4132" max="4132" width="20.75" style="44" customWidth="1"/>
    <col min="4133" max="4133" width="12.75" style="44" customWidth="1"/>
    <col min="4134" max="4134" width="16.75" style="44" customWidth="1"/>
    <col min="4135" max="4135" width="31.25" style="44" customWidth="1"/>
    <col min="4136" max="4136" width="20.25" style="44" customWidth="1"/>
    <col min="4137" max="4137" width="17.75" style="44" customWidth="1"/>
    <col min="4138" max="4138" width="32.625" style="44" customWidth="1"/>
    <col min="4139" max="4139" width="17.25" style="44" customWidth="1"/>
    <col min="4140" max="4140" width="13.5" style="44" customWidth="1"/>
    <col min="4141" max="4141" width="13.875" style="44" customWidth="1"/>
    <col min="4142" max="4143" width="17.25" style="44" customWidth="1"/>
    <col min="4144" max="4144" width="32.625" style="44" customWidth="1"/>
    <col min="4145" max="4328" width="7.875" style="44" customWidth="1"/>
    <col min="4329" max="4353" width="9" style="44"/>
    <col min="4354" max="4355" width="0" style="44" hidden="1" customWidth="1"/>
    <col min="4356" max="4357" width="20.625" style="44" customWidth="1"/>
    <col min="4358" max="4358" width="16.5" style="44" customWidth="1"/>
    <col min="4359" max="4359" width="16.25" style="44" customWidth="1"/>
    <col min="4360" max="4360" width="18.75" style="44" customWidth="1"/>
    <col min="4361" max="4361" width="16.5" style="44" customWidth="1"/>
    <col min="4362" max="4362" width="18.75" style="44" customWidth="1"/>
    <col min="4363" max="4363" width="17.125" style="44" customWidth="1"/>
    <col min="4364" max="4364" width="13.875" style="44" customWidth="1"/>
    <col min="4365" max="4365" width="13.125" style="44" customWidth="1"/>
    <col min="4366" max="4366" width="16.125" style="44" customWidth="1"/>
    <col min="4367" max="4367" width="17.375" style="44" customWidth="1"/>
    <col min="4368" max="4368" width="22.5" style="44" customWidth="1"/>
    <col min="4369" max="4369" width="20.625" style="44" customWidth="1"/>
    <col min="4370" max="4370" width="14.125" style="44" customWidth="1"/>
    <col min="4371" max="4371" width="37.875" style="44" bestFit="1" customWidth="1"/>
    <col min="4372" max="4374" width="25.25" style="44" customWidth="1"/>
    <col min="4375" max="4375" width="32.125" style="44" customWidth="1"/>
    <col min="4376" max="4376" width="20.625" style="44" customWidth="1"/>
    <col min="4377" max="4377" width="20.375" style="44" customWidth="1"/>
    <col min="4378" max="4378" width="21.125" style="44" customWidth="1"/>
    <col min="4379" max="4379" width="18.125" style="44" bestFit="1" customWidth="1"/>
    <col min="4380" max="4380" width="17.75" style="44" bestFit="1" customWidth="1"/>
    <col min="4381" max="4381" width="25" style="44" customWidth="1"/>
    <col min="4382" max="4382" width="11.25" style="44" customWidth="1"/>
    <col min="4383" max="4383" width="9.625" style="44" customWidth="1"/>
    <col min="4384" max="4384" width="19.625" style="44" customWidth="1"/>
    <col min="4385" max="4385" width="16" style="44" customWidth="1"/>
    <col min="4386" max="4386" width="19" style="44" customWidth="1"/>
    <col min="4387" max="4387" width="12.75" style="44" customWidth="1"/>
    <col min="4388" max="4388" width="20.75" style="44" customWidth="1"/>
    <col min="4389" max="4389" width="12.75" style="44" customWidth="1"/>
    <col min="4390" max="4390" width="16.75" style="44" customWidth="1"/>
    <col min="4391" max="4391" width="31.25" style="44" customWidth="1"/>
    <col min="4392" max="4392" width="20.25" style="44" customWidth="1"/>
    <col min="4393" max="4393" width="17.75" style="44" customWidth="1"/>
    <col min="4394" max="4394" width="32.625" style="44" customWidth="1"/>
    <col min="4395" max="4395" width="17.25" style="44" customWidth="1"/>
    <col min="4396" max="4396" width="13.5" style="44" customWidth="1"/>
    <col min="4397" max="4397" width="13.875" style="44" customWidth="1"/>
    <col min="4398" max="4399" width="17.25" style="44" customWidth="1"/>
    <col min="4400" max="4400" width="32.625" style="44" customWidth="1"/>
    <col min="4401" max="4584" width="7.875" style="44" customWidth="1"/>
    <col min="4585" max="4609" width="9" style="44"/>
    <col min="4610" max="4611" width="0" style="44" hidden="1" customWidth="1"/>
    <col min="4612" max="4613" width="20.625" style="44" customWidth="1"/>
    <col min="4614" max="4614" width="16.5" style="44" customWidth="1"/>
    <col min="4615" max="4615" width="16.25" style="44" customWidth="1"/>
    <col min="4616" max="4616" width="18.75" style="44" customWidth="1"/>
    <col min="4617" max="4617" width="16.5" style="44" customWidth="1"/>
    <col min="4618" max="4618" width="18.75" style="44" customWidth="1"/>
    <col min="4619" max="4619" width="17.125" style="44" customWidth="1"/>
    <col min="4620" max="4620" width="13.875" style="44" customWidth="1"/>
    <col min="4621" max="4621" width="13.125" style="44" customWidth="1"/>
    <col min="4622" max="4622" width="16.125" style="44" customWidth="1"/>
    <col min="4623" max="4623" width="17.375" style="44" customWidth="1"/>
    <col min="4624" max="4624" width="22.5" style="44" customWidth="1"/>
    <col min="4625" max="4625" width="20.625" style="44" customWidth="1"/>
    <col min="4626" max="4626" width="14.125" style="44" customWidth="1"/>
    <col min="4627" max="4627" width="37.875" style="44" bestFit="1" customWidth="1"/>
    <col min="4628" max="4630" width="25.25" style="44" customWidth="1"/>
    <col min="4631" max="4631" width="32.125" style="44" customWidth="1"/>
    <col min="4632" max="4632" width="20.625" style="44" customWidth="1"/>
    <col min="4633" max="4633" width="20.375" style="44" customWidth="1"/>
    <col min="4634" max="4634" width="21.125" style="44" customWidth="1"/>
    <col min="4635" max="4635" width="18.125" style="44" bestFit="1" customWidth="1"/>
    <col min="4636" max="4636" width="17.75" style="44" bestFit="1" customWidth="1"/>
    <col min="4637" max="4637" width="25" style="44" customWidth="1"/>
    <col min="4638" max="4638" width="11.25" style="44" customWidth="1"/>
    <col min="4639" max="4639" width="9.625" style="44" customWidth="1"/>
    <col min="4640" max="4640" width="19.625" style="44" customWidth="1"/>
    <col min="4641" max="4641" width="16" style="44" customWidth="1"/>
    <col min="4642" max="4642" width="19" style="44" customWidth="1"/>
    <col min="4643" max="4643" width="12.75" style="44" customWidth="1"/>
    <col min="4644" max="4644" width="20.75" style="44" customWidth="1"/>
    <col min="4645" max="4645" width="12.75" style="44" customWidth="1"/>
    <col min="4646" max="4646" width="16.75" style="44" customWidth="1"/>
    <col min="4647" max="4647" width="31.25" style="44" customWidth="1"/>
    <col min="4648" max="4648" width="20.25" style="44" customWidth="1"/>
    <col min="4649" max="4649" width="17.75" style="44" customWidth="1"/>
    <col min="4650" max="4650" width="32.625" style="44" customWidth="1"/>
    <col min="4651" max="4651" width="17.25" style="44" customWidth="1"/>
    <col min="4652" max="4652" width="13.5" style="44" customWidth="1"/>
    <col min="4653" max="4653" width="13.875" style="44" customWidth="1"/>
    <col min="4654" max="4655" width="17.25" style="44" customWidth="1"/>
    <col min="4656" max="4656" width="32.625" style="44" customWidth="1"/>
    <col min="4657" max="4840" width="7.875" style="44" customWidth="1"/>
    <col min="4841" max="4865" width="9" style="44"/>
    <col min="4866" max="4867" width="0" style="44" hidden="1" customWidth="1"/>
    <col min="4868" max="4869" width="20.625" style="44" customWidth="1"/>
    <col min="4870" max="4870" width="16.5" style="44" customWidth="1"/>
    <col min="4871" max="4871" width="16.25" style="44" customWidth="1"/>
    <col min="4872" max="4872" width="18.75" style="44" customWidth="1"/>
    <col min="4873" max="4873" width="16.5" style="44" customWidth="1"/>
    <col min="4874" max="4874" width="18.75" style="44" customWidth="1"/>
    <col min="4875" max="4875" width="17.125" style="44" customWidth="1"/>
    <col min="4876" max="4876" width="13.875" style="44" customWidth="1"/>
    <col min="4877" max="4877" width="13.125" style="44" customWidth="1"/>
    <col min="4878" max="4878" width="16.125" style="44" customWidth="1"/>
    <col min="4879" max="4879" width="17.375" style="44" customWidth="1"/>
    <col min="4880" max="4880" width="22.5" style="44" customWidth="1"/>
    <col min="4881" max="4881" width="20.625" style="44" customWidth="1"/>
    <col min="4882" max="4882" width="14.125" style="44" customWidth="1"/>
    <col min="4883" max="4883" width="37.875" style="44" bestFit="1" customWidth="1"/>
    <col min="4884" max="4886" width="25.25" style="44" customWidth="1"/>
    <col min="4887" max="4887" width="32.125" style="44" customWidth="1"/>
    <col min="4888" max="4888" width="20.625" style="44" customWidth="1"/>
    <col min="4889" max="4889" width="20.375" style="44" customWidth="1"/>
    <col min="4890" max="4890" width="21.125" style="44" customWidth="1"/>
    <col min="4891" max="4891" width="18.125" style="44" bestFit="1" customWidth="1"/>
    <col min="4892" max="4892" width="17.75" style="44" bestFit="1" customWidth="1"/>
    <col min="4893" max="4893" width="25" style="44" customWidth="1"/>
    <col min="4894" max="4894" width="11.25" style="44" customWidth="1"/>
    <col min="4895" max="4895" width="9.625" style="44" customWidth="1"/>
    <col min="4896" max="4896" width="19.625" style="44" customWidth="1"/>
    <col min="4897" max="4897" width="16" style="44" customWidth="1"/>
    <col min="4898" max="4898" width="19" style="44" customWidth="1"/>
    <col min="4899" max="4899" width="12.75" style="44" customWidth="1"/>
    <col min="4900" max="4900" width="20.75" style="44" customWidth="1"/>
    <col min="4901" max="4901" width="12.75" style="44" customWidth="1"/>
    <col min="4902" max="4902" width="16.75" style="44" customWidth="1"/>
    <col min="4903" max="4903" width="31.25" style="44" customWidth="1"/>
    <col min="4904" max="4904" width="20.25" style="44" customWidth="1"/>
    <col min="4905" max="4905" width="17.75" style="44" customWidth="1"/>
    <col min="4906" max="4906" width="32.625" style="44" customWidth="1"/>
    <col min="4907" max="4907" width="17.25" style="44" customWidth="1"/>
    <col min="4908" max="4908" width="13.5" style="44" customWidth="1"/>
    <col min="4909" max="4909" width="13.875" style="44" customWidth="1"/>
    <col min="4910" max="4911" width="17.25" style="44" customWidth="1"/>
    <col min="4912" max="4912" width="32.625" style="44" customWidth="1"/>
    <col min="4913" max="5096" width="7.875" style="44" customWidth="1"/>
    <col min="5097" max="5121" width="9" style="44"/>
    <col min="5122" max="5123" width="0" style="44" hidden="1" customWidth="1"/>
    <col min="5124" max="5125" width="20.625" style="44" customWidth="1"/>
    <col min="5126" max="5126" width="16.5" style="44" customWidth="1"/>
    <col min="5127" max="5127" width="16.25" style="44" customWidth="1"/>
    <col min="5128" max="5128" width="18.75" style="44" customWidth="1"/>
    <col min="5129" max="5129" width="16.5" style="44" customWidth="1"/>
    <col min="5130" max="5130" width="18.75" style="44" customWidth="1"/>
    <col min="5131" max="5131" width="17.125" style="44" customWidth="1"/>
    <col min="5132" max="5132" width="13.875" style="44" customWidth="1"/>
    <col min="5133" max="5133" width="13.125" style="44" customWidth="1"/>
    <col min="5134" max="5134" width="16.125" style="44" customWidth="1"/>
    <col min="5135" max="5135" width="17.375" style="44" customWidth="1"/>
    <col min="5136" max="5136" width="22.5" style="44" customWidth="1"/>
    <col min="5137" max="5137" width="20.625" style="44" customWidth="1"/>
    <col min="5138" max="5138" width="14.125" style="44" customWidth="1"/>
    <col min="5139" max="5139" width="37.875" style="44" bestFit="1" customWidth="1"/>
    <col min="5140" max="5142" width="25.25" style="44" customWidth="1"/>
    <col min="5143" max="5143" width="32.125" style="44" customWidth="1"/>
    <col min="5144" max="5144" width="20.625" style="44" customWidth="1"/>
    <col min="5145" max="5145" width="20.375" style="44" customWidth="1"/>
    <col min="5146" max="5146" width="21.125" style="44" customWidth="1"/>
    <col min="5147" max="5147" width="18.125" style="44" bestFit="1" customWidth="1"/>
    <col min="5148" max="5148" width="17.75" style="44" bestFit="1" customWidth="1"/>
    <col min="5149" max="5149" width="25" style="44" customWidth="1"/>
    <col min="5150" max="5150" width="11.25" style="44" customWidth="1"/>
    <col min="5151" max="5151" width="9.625" style="44" customWidth="1"/>
    <col min="5152" max="5152" width="19.625" style="44" customWidth="1"/>
    <col min="5153" max="5153" width="16" style="44" customWidth="1"/>
    <col min="5154" max="5154" width="19" style="44" customWidth="1"/>
    <col min="5155" max="5155" width="12.75" style="44" customWidth="1"/>
    <col min="5156" max="5156" width="20.75" style="44" customWidth="1"/>
    <col min="5157" max="5157" width="12.75" style="44" customWidth="1"/>
    <col min="5158" max="5158" width="16.75" style="44" customWidth="1"/>
    <col min="5159" max="5159" width="31.25" style="44" customWidth="1"/>
    <col min="5160" max="5160" width="20.25" style="44" customWidth="1"/>
    <col min="5161" max="5161" width="17.75" style="44" customWidth="1"/>
    <col min="5162" max="5162" width="32.625" style="44" customWidth="1"/>
    <col min="5163" max="5163" width="17.25" style="44" customWidth="1"/>
    <col min="5164" max="5164" width="13.5" style="44" customWidth="1"/>
    <col min="5165" max="5165" width="13.875" style="44" customWidth="1"/>
    <col min="5166" max="5167" width="17.25" style="44" customWidth="1"/>
    <col min="5168" max="5168" width="32.625" style="44" customWidth="1"/>
    <col min="5169" max="5352" width="7.875" style="44" customWidth="1"/>
    <col min="5353" max="5377" width="9" style="44"/>
    <col min="5378" max="5379" width="0" style="44" hidden="1" customWidth="1"/>
    <col min="5380" max="5381" width="20.625" style="44" customWidth="1"/>
    <col min="5382" max="5382" width="16.5" style="44" customWidth="1"/>
    <col min="5383" max="5383" width="16.25" style="44" customWidth="1"/>
    <col min="5384" max="5384" width="18.75" style="44" customWidth="1"/>
    <col min="5385" max="5385" width="16.5" style="44" customWidth="1"/>
    <col min="5386" max="5386" width="18.75" style="44" customWidth="1"/>
    <col min="5387" max="5387" width="17.125" style="44" customWidth="1"/>
    <col min="5388" max="5388" width="13.875" style="44" customWidth="1"/>
    <col min="5389" max="5389" width="13.125" style="44" customWidth="1"/>
    <col min="5390" max="5390" width="16.125" style="44" customWidth="1"/>
    <col min="5391" max="5391" width="17.375" style="44" customWidth="1"/>
    <col min="5392" max="5392" width="22.5" style="44" customWidth="1"/>
    <col min="5393" max="5393" width="20.625" style="44" customWidth="1"/>
    <col min="5394" max="5394" width="14.125" style="44" customWidth="1"/>
    <col min="5395" max="5395" width="37.875" style="44" bestFit="1" customWidth="1"/>
    <col min="5396" max="5398" width="25.25" style="44" customWidth="1"/>
    <col min="5399" max="5399" width="32.125" style="44" customWidth="1"/>
    <col min="5400" max="5400" width="20.625" style="44" customWidth="1"/>
    <col min="5401" max="5401" width="20.375" style="44" customWidth="1"/>
    <col min="5402" max="5402" width="21.125" style="44" customWidth="1"/>
    <col min="5403" max="5403" width="18.125" style="44" bestFit="1" customWidth="1"/>
    <col min="5404" max="5404" width="17.75" style="44" bestFit="1" customWidth="1"/>
    <col min="5405" max="5405" width="25" style="44" customWidth="1"/>
    <col min="5406" max="5406" width="11.25" style="44" customWidth="1"/>
    <col min="5407" max="5407" width="9.625" style="44" customWidth="1"/>
    <col min="5408" max="5408" width="19.625" style="44" customWidth="1"/>
    <col min="5409" max="5409" width="16" style="44" customWidth="1"/>
    <col min="5410" max="5410" width="19" style="44" customWidth="1"/>
    <col min="5411" max="5411" width="12.75" style="44" customWidth="1"/>
    <col min="5412" max="5412" width="20.75" style="44" customWidth="1"/>
    <col min="5413" max="5413" width="12.75" style="44" customWidth="1"/>
    <col min="5414" max="5414" width="16.75" style="44" customWidth="1"/>
    <col min="5415" max="5415" width="31.25" style="44" customWidth="1"/>
    <col min="5416" max="5416" width="20.25" style="44" customWidth="1"/>
    <col min="5417" max="5417" width="17.75" style="44" customWidth="1"/>
    <col min="5418" max="5418" width="32.625" style="44" customWidth="1"/>
    <col min="5419" max="5419" width="17.25" style="44" customWidth="1"/>
    <col min="5420" max="5420" width="13.5" style="44" customWidth="1"/>
    <col min="5421" max="5421" width="13.875" style="44" customWidth="1"/>
    <col min="5422" max="5423" width="17.25" style="44" customWidth="1"/>
    <col min="5424" max="5424" width="32.625" style="44" customWidth="1"/>
    <col min="5425" max="5608" width="7.875" style="44" customWidth="1"/>
    <col min="5609" max="5633" width="9" style="44"/>
    <col min="5634" max="5635" width="0" style="44" hidden="1" customWidth="1"/>
    <col min="5636" max="5637" width="20.625" style="44" customWidth="1"/>
    <col min="5638" max="5638" width="16.5" style="44" customWidth="1"/>
    <col min="5639" max="5639" width="16.25" style="44" customWidth="1"/>
    <col min="5640" max="5640" width="18.75" style="44" customWidth="1"/>
    <col min="5641" max="5641" width="16.5" style="44" customWidth="1"/>
    <col min="5642" max="5642" width="18.75" style="44" customWidth="1"/>
    <col min="5643" max="5643" width="17.125" style="44" customWidth="1"/>
    <col min="5644" max="5644" width="13.875" style="44" customWidth="1"/>
    <col min="5645" max="5645" width="13.125" style="44" customWidth="1"/>
    <col min="5646" max="5646" width="16.125" style="44" customWidth="1"/>
    <col min="5647" max="5647" width="17.375" style="44" customWidth="1"/>
    <col min="5648" max="5648" width="22.5" style="44" customWidth="1"/>
    <col min="5649" max="5649" width="20.625" style="44" customWidth="1"/>
    <col min="5650" max="5650" width="14.125" style="44" customWidth="1"/>
    <col min="5651" max="5651" width="37.875" style="44" bestFit="1" customWidth="1"/>
    <col min="5652" max="5654" width="25.25" style="44" customWidth="1"/>
    <col min="5655" max="5655" width="32.125" style="44" customWidth="1"/>
    <col min="5656" max="5656" width="20.625" style="44" customWidth="1"/>
    <col min="5657" max="5657" width="20.375" style="44" customWidth="1"/>
    <col min="5658" max="5658" width="21.125" style="44" customWidth="1"/>
    <col min="5659" max="5659" width="18.125" style="44" bestFit="1" customWidth="1"/>
    <col min="5660" max="5660" width="17.75" style="44" bestFit="1" customWidth="1"/>
    <col min="5661" max="5661" width="25" style="44" customWidth="1"/>
    <col min="5662" max="5662" width="11.25" style="44" customWidth="1"/>
    <col min="5663" max="5663" width="9.625" style="44" customWidth="1"/>
    <col min="5664" max="5664" width="19.625" style="44" customWidth="1"/>
    <col min="5665" max="5665" width="16" style="44" customWidth="1"/>
    <col min="5666" max="5666" width="19" style="44" customWidth="1"/>
    <col min="5667" max="5667" width="12.75" style="44" customWidth="1"/>
    <col min="5668" max="5668" width="20.75" style="44" customWidth="1"/>
    <col min="5669" max="5669" width="12.75" style="44" customWidth="1"/>
    <col min="5670" max="5670" width="16.75" style="44" customWidth="1"/>
    <col min="5671" max="5671" width="31.25" style="44" customWidth="1"/>
    <col min="5672" max="5672" width="20.25" style="44" customWidth="1"/>
    <col min="5673" max="5673" width="17.75" style="44" customWidth="1"/>
    <col min="5674" max="5674" width="32.625" style="44" customWidth="1"/>
    <col min="5675" max="5675" width="17.25" style="44" customWidth="1"/>
    <col min="5676" max="5676" width="13.5" style="44" customWidth="1"/>
    <col min="5677" max="5677" width="13.875" style="44" customWidth="1"/>
    <col min="5678" max="5679" width="17.25" style="44" customWidth="1"/>
    <col min="5680" max="5680" width="32.625" style="44" customWidth="1"/>
    <col min="5681" max="5864" width="7.875" style="44" customWidth="1"/>
    <col min="5865" max="5889" width="9" style="44"/>
    <col min="5890" max="5891" width="0" style="44" hidden="1" customWidth="1"/>
    <col min="5892" max="5893" width="20.625" style="44" customWidth="1"/>
    <col min="5894" max="5894" width="16.5" style="44" customWidth="1"/>
    <col min="5895" max="5895" width="16.25" style="44" customWidth="1"/>
    <col min="5896" max="5896" width="18.75" style="44" customWidth="1"/>
    <col min="5897" max="5897" width="16.5" style="44" customWidth="1"/>
    <col min="5898" max="5898" width="18.75" style="44" customWidth="1"/>
    <col min="5899" max="5899" width="17.125" style="44" customWidth="1"/>
    <col min="5900" max="5900" width="13.875" style="44" customWidth="1"/>
    <col min="5901" max="5901" width="13.125" style="44" customWidth="1"/>
    <col min="5902" max="5902" width="16.125" style="44" customWidth="1"/>
    <col min="5903" max="5903" width="17.375" style="44" customWidth="1"/>
    <col min="5904" max="5904" width="22.5" style="44" customWidth="1"/>
    <col min="5905" max="5905" width="20.625" style="44" customWidth="1"/>
    <col min="5906" max="5906" width="14.125" style="44" customWidth="1"/>
    <col min="5907" max="5907" width="37.875" style="44" bestFit="1" customWidth="1"/>
    <col min="5908" max="5910" width="25.25" style="44" customWidth="1"/>
    <col min="5911" max="5911" width="32.125" style="44" customWidth="1"/>
    <col min="5912" max="5912" width="20.625" style="44" customWidth="1"/>
    <col min="5913" max="5913" width="20.375" style="44" customWidth="1"/>
    <col min="5914" max="5914" width="21.125" style="44" customWidth="1"/>
    <col min="5915" max="5915" width="18.125" style="44" bestFit="1" customWidth="1"/>
    <col min="5916" max="5916" width="17.75" style="44" bestFit="1" customWidth="1"/>
    <col min="5917" max="5917" width="25" style="44" customWidth="1"/>
    <col min="5918" max="5918" width="11.25" style="44" customWidth="1"/>
    <col min="5919" max="5919" width="9.625" style="44" customWidth="1"/>
    <col min="5920" max="5920" width="19.625" style="44" customWidth="1"/>
    <col min="5921" max="5921" width="16" style="44" customWidth="1"/>
    <col min="5922" max="5922" width="19" style="44" customWidth="1"/>
    <col min="5923" max="5923" width="12.75" style="44" customWidth="1"/>
    <col min="5924" max="5924" width="20.75" style="44" customWidth="1"/>
    <col min="5925" max="5925" width="12.75" style="44" customWidth="1"/>
    <col min="5926" max="5926" width="16.75" style="44" customWidth="1"/>
    <col min="5927" max="5927" width="31.25" style="44" customWidth="1"/>
    <col min="5928" max="5928" width="20.25" style="44" customWidth="1"/>
    <col min="5929" max="5929" width="17.75" style="44" customWidth="1"/>
    <col min="5930" max="5930" width="32.625" style="44" customWidth="1"/>
    <col min="5931" max="5931" width="17.25" style="44" customWidth="1"/>
    <col min="5932" max="5932" width="13.5" style="44" customWidth="1"/>
    <col min="5933" max="5933" width="13.875" style="44" customWidth="1"/>
    <col min="5934" max="5935" width="17.25" style="44" customWidth="1"/>
    <col min="5936" max="5936" width="32.625" style="44" customWidth="1"/>
    <col min="5937" max="6120" width="7.875" style="44" customWidth="1"/>
    <col min="6121" max="6145" width="9" style="44"/>
    <col min="6146" max="6147" width="0" style="44" hidden="1" customWidth="1"/>
    <col min="6148" max="6149" width="20.625" style="44" customWidth="1"/>
    <col min="6150" max="6150" width="16.5" style="44" customWidth="1"/>
    <col min="6151" max="6151" width="16.25" style="44" customWidth="1"/>
    <col min="6152" max="6152" width="18.75" style="44" customWidth="1"/>
    <col min="6153" max="6153" width="16.5" style="44" customWidth="1"/>
    <col min="6154" max="6154" width="18.75" style="44" customWidth="1"/>
    <col min="6155" max="6155" width="17.125" style="44" customWidth="1"/>
    <col min="6156" max="6156" width="13.875" style="44" customWidth="1"/>
    <col min="6157" max="6157" width="13.125" style="44" customWidth="1"/>
    <col min="6158" max="6158" width="16.125" style="44" customWidth="1"/>
    <col min="6159" max="6159" width="17.375" style="44" customWidth="1"/>
    <col min="6160" max="6160" width="22.5" style="44" customWidth="1"/>
    <col min="6161" max="6161" width="20.625" style="44" customWidth="1"/>
    <col min="6162" max="6162" width="14.125" style="44" customWidth="1"/>
    <col min="6163" max="6163" width="37.875" style="44" bestFit="1" customWidth="1"/>
    <col min="6164" max="6166" width="25.25" style="44" customWidth="1"/>
    <col min="6167" max="6167" width="32.125" style="44" customWidth="1"/>
    <col min="6168" max="6168" width="20.625" style="44" customWidth="1"/>
    <col min="6169" max="6169" width="20.375" style="44" customWidth="1"/>
    <col min="6170" max="6170" width="21.125" style="44" customWidth="1"/>
    <col min="6171" max="6171" width="18.125" style="44" bestFit="1" customWidth="1"/>
    <col min="6172" max="6172" width="17.75" style="44" bestFit="1" customWidth="1"/>
    <col min="6173" max="6173" width="25" style="44" customWidth="1"/>
    <col min="6174" max="6174" width="11.25" style="44" customWidth="1"/>
    <col min="6175" max="6175" width="9.625" style="44" customWidth="1"/>
    <col min="6176" max="6176" width="19.625" style="44" customWidth="1"/>
    <col min="6177" max="6177" width="16" style="44" customWidth="1"/>
    <col min="6178" max="6178" width="19" style="44" customWidth="1"/>
    <col min="6179" max="6179" width="12.75" style="44" customWidth="1"/>
    <col min="6180" max="6180" width="20.75" style="44" customWidth="1"/>
    <col min="6181" max="6181" width="12.75" style="44" customWidth="1"/>
    <col min="6182" max="6182" width="16.75" style="44" customWidth="1"/>
    <col min="6183" max="6183" width="31.25" style="44" customWidth="1"/>
    <col min="6184" max="6184" width="20.25" style="44" customWidth="1"/>
    <col min="6185" max="6185" width="17.75" style="44" customWidth="1"/>
    <col min="6186" max="6186" width="32.625" style="44" customWidth="1"/>
    <col min="6187" max="6187" width="17.25" style="44" customWidth="1"/>
    <col min="6188" max="6188" width="13.5" style="44" customWidth="1"/>
    <col min="6189" max="6189" width="13.875" style="44" customWidth="1"/>
    <col min="6190" max="6191" width="17.25" style="44" customWidth="1"/>
    <col min="6192" max="6192" width="32.625" style="44" customWidth="1"/>
    <col min="6193" max="6376" width="7.875" style="44" customWidth="1"/>
    <col min="6377" max="6401" width="9" style="44"/>
    <col min="6402" max="6403" width="0" style="44" hidden="1" customWidth="1"/>
    <col min="6404" max="6405" width="20.625" style="44" customWidth="1"/>
    <col min="6406" max="6406" width="16.5" style="44" customWidth="1"/>
    <col min="6407" max="6407" width="16.25" style="44" customWidth="1"/>
    <col min="6408" max="6408" width="18.75" style="44" customWidth="1"/>
    <col min="6409" max="6409" width="16.5" style="44" customWidth="1"/>
    <col min="6410" max="6410" width="18.75" style="44" customWidth="1"/>
    <col min="6411" max="6411" width="17.125" style="44" customWidth="1"/>
    <col min="6412" max="6412" width="13.875" style="44" customWidth="1"/>
    <col min="6413" max="6413" width="13.125" style="44" customWidth="1"/>
    <col min="6414" max="6414" width="16.125" style="44" customWidth="1"/>
    <col min="6415" max="6415" width="17.375" style="44" customWidth="1"/>
    <col min="6416" max="6416" width="22.5" style="44" customWidth="1"/>
    <col min="6417" max="6417" width="20.625" style="44" customWidth="1"/>
    <col min="6418" max="6418" width="14.125" style="44" customWidth="1"/>
    <col min="6419" max="6419" width="37.875" style="44" bestFit="1" customWidth="1"/>
    <col min="6420" max="6422" width="25.25" style="44" customWidth="1"/>
    <col min="6423" max="6423" width="32.125" style="44" customWidth="1"/>
    <col min="6424" max="6424" width="20.625" style="44" customWidth="1"/>
    <col min="6425" max="6425" width="20.375" style="44" customWidth="1"/>
    <col min="6426" max="6426" width="21.125" style="44" customWidth="1"/>
    <col min="6427" max="6427" width="18.125" style="44" bestFit="1" customWidth="1"/>
    <col min="6428" max="6428" width="17.75" style="44" bestFit="1" customWidth="1"/>
    <col min="6429" max="6429" width="25" style="44" customWidth="1"/>
    <col min="6430" max="6430" width="11.25" style="44" customWidth="1"/>
    <col min="6431" max="6431" width="9.625" style="44" customWidth="1"/>
    <col min="6432" max="6432" width="19.625" style="44" customWidth="1"/>
    <col min="6433" max="6433" width="16" style="44" customWidth="1"/>
    <col min="6434" max="6434" width="19" style="44" customWidth="1"/>
    <col min="6435" max="6435" width="12.75" style="44" customWidth="1"/>
    <col min="6436" max="6436" width="20.75" style="44" customWidth="1"/>
    <col min="6437" max="6437" width="12.75" style="44" customWidth="1"/>
    <col min="6438" max="6438" width="16.75" style="44" customWidth="1"/>
    <col min="6439" max="6439" width="31.25" style="44" customWidth="1"/>
    <col min="6440" max="6440" width="20.25" style="44" customWidth="1"/>
    <col min="6441" max="6441" width="17.75" style="44" customWidth="1"/>
    <col min="6442" max="6442" width="32.625" style="44" customWidth="1"/>
    <col min="6443" max="6443" width="17.25" style="44" customWidth="1"/>
    <col min="6444" max="6444" width="13.5" style="44" customWidth="1"/>
    <col min="6445" max="6445" width="13.875" style="44" customWidth="1"/>
    <col min="6446" max="6447" width="17.25" style="44" customWidth="1"/>
    <col min="6448" max="6448" width="32.625" style="44" customWidth="1"/>
    <col min="6449" max="6632" width="7.875" style="44" customWidth="1"/>
    <col min="6633" max="6657" width="9" style="44"/>
    <col min="6658" max="6659" width="0" style="44" hidden="1" customWidth="1"/>
    <col min="6660" max="6661" width="20.625" style="44" customWidth="1"/>
    <col min="6662" max="6662" width="16.5" style="44" customWidth="1"/>
    <col min="6663" max="6663" width="16.25" style="44" customWidth="1"/>
    <col min="6664" max="6664" width="18.75" style="44" customWidth="1"/>
    <col min="6665" max="6665" width="16.5" style="44" customWidth="1"/>
    <col min="6666" max="6666" width="18.75" style="44" customWidth="1"/>
    <col min="6667" max="6667" width="17.125" style="44" customWidth="1"/>
    <col min="6668" max="6668" width="13.875" style="44" customWidth="1"/>
    <col min="6669" max="6669" width="13.125" style="44" customWidth="1"/>
    <col min="6670" max="6670" width="16.125" style="44" customWidth="1"/>
    <col min="6671" max="6671" width="17.375" style="44" customWidth="1"/>
    <col min="6672" max="6672" width="22.5" style="44" customWidth="1"/>
    <col min="6673" max="6673" width="20.625" style="44" customWidth="1"/>
    <col min="6674" max="6674" width="14.125" style="44" customWidth="1"/>
    <col min="6675" max="6675" width="37.875" style="44" bestFit="1" customWidth="1"/>
    <col min="6676" max="6678" width="25.25" style="44" customWidth="1"/>
    <col min="6679" max="6679" width="32.125" style="44" customWidth="1"/>
    <col min="6680" max="6680" width="20.625" style="44" customWidth="1"/>
    <col min="6681" max="6681" width="20.375" style="44" customWidth="1"/>
    <col min="6682" max="6682" width="21.125" style="44" customWidth="1"/>
    <col min="6683" max="6683" width="18.125" style="44" bestFit="1" customWidth="1"/>
    <col min="6684" max="6684" width="17.75" style="44" bestFit="1" customWidth="1"/>
    <col min="6685" max="6685" width="25" style="44" customWidth="1"/>
    <col min="6686" max="6686" width="11.25" style="44" customWidth="1"/>
    <col min="6687" max="6687" width="9.625" style="44" customWidth="1"/>
    <col min="6688" max="6688" width="19.625" style="44" customWidth="1"/>
    <col min="6689" max="6689" width="16" style="44" customWidth="1"/>
    <col min="6690" max="6690" width="19" style="44" customWidth="1"/>
    <col min="6691" max="6691" width="12.75" style="44" customWidth="1"/>
    <col min="6692" max="6692" width="20.75" style="44" customWidth="1"/>
    <col min="6693" max="6693" width="12.75" style="44" customWidth="1"/>
    <col min="6694" max="6694" width="16.75" style="44" customWidth="1"/>
    <col min="6695" max="6695" width="31.25" style="44" customWidth="1"/>
    <col min="6696" max="6696" width="20.25" style="44" customWidth="1"/>
    <col min="6697" max="6697" width="17.75" style="44" customWidth="1"/>
    <col min="6698" max="6698" width="32.625" style="44" customWidth="1"/>
    <col min="6699" max="6699" width="17.25" style="44" customWidth="1"/>
    <col min="6700" max="6700" width="13.5" style="44" customWidth="1"/>
    <col min="6701" max="6701" width="13.875" style="44" customWidth="1"/>
    <col min="6702" max="6703" width="17.25" style="44" customWidth="1"/>
    <col min="6704" max="6704" width="32.625" style="44" customWidth="1"/>
    <col min="6705" max="6888" width="7.875" style="44" customWidth="1"/>
    <col min="6889" max="6913" width="9" style="44"/>
    <col min="6914" max="6915" width="0" style="44" hidden="1" customWidth="1"/>
    <col min="6916" max="6917" width="20.625" style="44" customWidth="1"/>
    <col min="6918" max="6918" width="16.5" style="44" customWidth="1"/>
    <col min="6919" max="6919" width="16.25" style="44" customWidth="1"/>
    <col min="6920" max="6920" width="18.75" style="44" customWidth="1"/>
    <col min="6921" max="6921" width="16.5" style="44" customWidth="1"/>
    <col min="6922" max="6922" width="18.75" style="44" customWidth="1"/>
    <col min="6923" max="6923" width="17.125" style="44" customWidth="1"/>
    <col min="6924" max="6924" width="13.875" style="44" customWidth="1"/>
    <col min="6925" max="6925" width="13.125" style="44" customWidth="1"/>
    <col min="6926" max="6926" width="16.125" style="44" customWidth="1"/>
    <col min="6927" max="6927" width="17.375" style="44" customWidth="1"/>
    <col min="6928" max="6928" width="22.5" style="44" customWidth="1"/>
    <col min="6929" max="6929" width="20.625" style="44" customWidth="1"/>
    <col min="6930" max="6930" width="14.125" style="44" customWidth="1"/>
    <col min="6931" max="6931" width="37.875" style="44" bestFit="1" customWidth="1"/>
    <col min="6932" max="6934" width="25.25" style="44" customWidth="1"/>
    <col min="6935" max="6935" width="32.125" style="44" customWidth="1"/>
    <col min="6936" max="6936" width="20.625" style="44" customWidth="1"/>
    <col min="6937" max="6937" width="20.375" style="44" customWidth="1"/>
    <col min="6938" max="6938" width="21.125" style="44" customWidth="1"/>
    <col min="6939" max="6939" width="18.125" style="44" bestFit="1" customWidth="1"/>
    <col min="6940" max="6940" width="17.75" style="44" bestFit="1" customWidth="1"/>
    <col min="6941" max="6941" width="25" style="44" customWidth="1"/>
    <col min="6942" max="6942" width="11.25" style="44" customWidth="1"/>
    <col min="6943" max="6943" width="9.625" style="44" customWidth="1"/>
    <col min="6944" max="6944" width="19.625" style="44" customWidth="1"/>
    <col min="6945" max="6945" width="16" style="44" customWidth="1"/>
    <col min="6946" max="6946" width="19" style="44" customWidth="1"/>
    <col min="6947" max="6947" width="12.75" style="44" customWidth="1"/>
    <col min="6948" max="6948" width="20.75" style="44" customWidth="1"/>
    <col min="6949" max="6949" width="12.75" style="44" customWidth="1"/>
    <col min="6950" max="6950" width="16.75" style="44" customWidth="1"/>
    <col min="6951" max="6951" width="31.25" style="44" customWidth="1"/>
    <col min="6952" max="6952" width="20.25" style="44" customWidth="1"/>
    <col min="6953" max="6953" width="17.75" style="44" customWidth="1"/>
    <col min="6954" max="6954" width="32.625" style="44" customWidth="1"/>
    <col min="6955" max="6955" width="17.25" style="44" customWidth="1"/>
    <col min="6956" max="6956" width="13.5" style="44" customWidth="1"/>
    <col min="6957" max="6957" width="13.875" style="44" customWidth="1"/>
    <col min="6958" max="6959" width="17.25" style="44" customWidth="1"/>
    <col min="6960" max="6960" width="32.625" style="44" customWidth="1"/>
    <col min="6961" max="7144" width="7.875" style="44" customWidth="1"/>
    <col min="7145" max="7169" width="9" style="44"/>
    <col min="7170" max="7171" width="0" style="44" hidden="1" customWidth="1"/>
    <col min="7172" max="7173" width="20.625" style="44" customWidth="1"/>
    <col min="7174" max="7174" width="16.5" style="44" customWidth="1"/>
    <col min="7175" max="7175" width="16.25" style="44" customWidth="1"/>
    <col min="7176" max="7176" width="18.75" style="44" customWidth="1"/>
    <col min="7177" max="7177" width="16.5" style="44" customWidth="1"/>
    <col min="7178" max="7178" width="18.75" style="44" customWidth="1"/>
    <col min="7179" max="7179" width="17.125" style="44" customWidth="1"/>
    <col min="7180" max="7180" width="13.875" style="44" customWidth="1"/>
    <col min="7181" max="7181" width="13.125" style="44" customWidth="1"/>
    <col min="7182" max="7182" width="16.125" style="44" customWidth="1"/>
    <col min="7183" max="7183" width="17.375" style="44" customWidth="1"/>
    <col min="7184" max="7184" width="22.5" style="44" customWidth="1"/>
    <col min="7185" max="7185" width="20.625" style="44" customWidth="1"/>
    <col min="7186" max="7186" width="14.125" style="44" customWidth="1"/>
    <col min="7187" max="7187" width="37.875" style="44" bestFit="1" customWidth="1"/>
    <col min="7188" max="7190" width="25.25" style="44" customWidth="1"/>
    <col min="7191" max="7191" width="32.125" style="44" customWidth="1"/>
    <col min="7192" max="7192" width="20.625" style="44" customWidth="1"/>
    <col min="7193" max="7193" width="20.375" style="44" customWidth="1"/>
    <col min="7194" max="7194" width="21.125" style="44" customWidth="1"/>
    <col min="7195" max="7195" width="18.125" style="44" bestFit="1" customWidth="1"/>
    <col min="7196" max="7196" width="17.75" style="44" bestFit="1" customWidth="1"/>
    <col min="7197" max="7197" width="25" style="44" customWidth="1"/>
    <col min="7198" max="7198" width="11.25" style="44" customWidth="1"/>
    <col min="7199" max="7199" width="9.625" style="44" customWidth="1"/>
    <col min="7200" max="7200" width="19.625" style="44" customWidth="1"/>
    <col min="7201" max="7201" width="16" style="44" customWidth="1"/>
    <col min="7202" max="7202" width="19" style="44" customWidth="1"/>
    <col min="7203" max="7203" width="12.75" style="44" customWidth="1"/>
    <col min="7204" max="7204" width="20.75" style="44" customWidth="1"/>
    <col min="7205" max="7205" width="12.75" style="44" customWidth="1"/>
    <col min="7206" max="7206" width="16.75" style="44" customWidth="1"/>
    <col min="7207" max="7207" width="31.25" style="44" customWidth="1"/>
    <col min="7208" max="7208" width="20.25" style="44" customWidth="1"/>
    <col min="7209" max="7209" width="17.75" style="44" customWidth="1"/>
    <col min="7210" max="7210" width="32.625" style="44" customWidth="1"/>
    <col min="7211" max="7211" width="17.25" style="44" customWidth="1"/>
    <col min="7212" max="7212" width="13.5" style="44" customWidth="1"/>
    <col min="7213" max="7213" width="13.875" style="44" customWidth="1"/>
    <col min="7214" max="7215" width="17.25" style="44" customWidth="1"/>
    <col min="7216" max="7216" width="32.625" style="44" customWidth="1"/>
    <col min="7217" max="7400" width="7.875" style="44" customWidth="1"/>
    <col min="7401" max="7425" width="9" style="44"/>
    <col min="7426" max="7427" width="0" style="44" hidden="1" customWidth="1"/>
    <col min="7428" max="7429" width="20.625" style="44" customWidth="1"/>
    <col min="7430" max="7430" width="16.5" style="44" customWidth="1"/>
    <col min="7431" max="7431" width="16.25" style="44" customWidth="1"/>
    <col min="7432" max="7432" width="18.75" style="44" customWidth="1"/>
    <col min="7433" max="7433" width="16.5" style="44" customWidth="1"/>
    <col min="7434" max="7434" width="18.75" style="44" customWidth="1"/>
    <col min="7435" max="7435" width="17.125" style="44" customWidth="1"/>
    <col min="7436" max="7436" width="13.875" style="44" customWidth="1"/>
    <col min="7437" max="7437" width="13.125" style="44" customWidth="1"/>
    <col min="7438" max="7438" width="16.125" style="44" customWidth="1"/>
    <col min="7439" max="7439" width="17.375" style="44" customWidth="1"/>
    <col min="7440" max="7440" width="22.5" style="44" customWidth="1"/>
    <col min="7441" max="7441" width="20.625" style="44" customWidth="1"/>
    <col min="7442" max="7442" width="14.125" style="44" customWidth="1"/>
    <col min="7443" max="7443" width="37.875" style="44" bestFit="1" customWidth="1"/>
    <col min="7444" max="7446" width="25.25" style="44" customWidth="1"/>
    <col min="7447" max="7447" width="32.125" style="44" customWidth="1"/>
    <col min="7448" max="7448" width="20.625" style="44" customWidth="1"/>
    <col min="7449" max="7449" width="20.375" style="44" customWidth="1"/>
    <col min="7450" max="7450" width="21.125" style="44" customWidth="1"/>
    <col min="7451" max="7451" width="18.125" style="44" bestFit="1" customWidth="1"/>
    <col min="7452" max="7452" width="17.75" style="44" bestFit="1" customWidth="1"/>
    <col min="7453" max="7453" width="25" style="44" customWidth="1"/>
    <col min="7454" max="7454" width="11.25" style="44" customWidth="1"/>
    <col min="7455" max="7455" width="9.625" style="44" customWidth="1"/>
    <col min="7456" max="7456" width="19.625" style="44" customWidth="1"/>
    <col min="7457" max="7457" width="16" style="44" customWidth="1"/>
    <col min="7458" max="7458" width="19" style="44" customWidth="1"/>
    <col min="7459" max="7459" width="12.75" style="44" customWidth="1"/>
    <col min="7460" max="7460" width="20.75" style="44" customWidth="1"/>
    <col min="7461" max="7461" width="12.75" style="44" customWidth="1"/>
    <col min="7462" max="7462" width="16.75" style="44" customWidth="1"/>
    <col min="7463" max="7463" width="31.25" style="44" customWidth="1"/>
    <col min="7464" max="7464" width="20.25" style="44" customWidth="1"/>
    <col min="7465" max="7465" width="17.75" style="44" customWidth="1"/>
    <col min="7466" max="7466" width="32.625" style="44" customWidth="1"/>
    <col min="7467" max="7467" width="17.25" style="44" customWidth="1"/>
    <col min="7468" max="7468" width="13.5" style="44" customWidth="1"/>
    <col min="7469" max="7469" width="13.875" style="44" customWidth="1"/>
    <col min="7470" max="7471" width="17.25" style="44" customWidth="1"/>
    <col min="7472" max="7472" width="32.625" style="44" customWidth="1"/>
    <col min="7473" max="7656" width="7.875" style="44" customWidth="1"/>
    <col min="7657" max="7681" width="9" style="44"/>
    <col min="7682" max="7683" width="0" style="44" hidden="1" customWidth="1"/>
    <col min="7684" max="7685" width="20.625" style="44" customWidth="1"/>
    <col min="7686" max="7686" width="16.5" style="44" customWidth="1"/>
    <col min="7687" max="7687" width="16.25" style="44" customWidth="1"/>
    <col min="7688" max="7688" width="18.75" style="44" customWidth="1"/>
    <col min="7689" max="7689" width="16.5" style="44" customWidth="1"/>
    <col min="7690" max="7690" width="18.75" style="44" customWidth="1"/>
    <col min="7691" max="7691" width="17.125" style="44" customWidth="1"/>
    <col min="7692" max="7692" width="13.875" style="44" customWidth="1"/>
    <col min="7693" max="7693" width="13.125" style="44" customWidth="1"/>
    <col min="7694" max="7694" width="16.125" style="44" customWidth="1"/>
    <col min="7695" max="7695" width="17.375" style="44" customWidth="1"/>
    <col min="7696" max="7696" width="22.5" style="44" customWidth="1"/>
    <col min="7697" max="7697" width="20.625" style="44" customWidth="1"/>
    <col min="7698" max="7698" width="14.125" style="44" customWidth="1"/>
    <col min="7699" max="7699" width="37.875" style="44" bestFit="1" customWidth="1"/>
    <col min="7700" max="7702" width="25.25" style="44" customWidth="1"/>
    <col min="7703" max="7703" width="32.125" style="44" customWidth="1"/>
    <col min="7704" max="7704" width="20.625" style="44" customWidth="1"/>
    <col min="7705" max="7705" width="20.375" style="44" customWidth="1"/>
    <col min="7706" max="7706" width="21.125" style="44" customWidth="1"/>
    <col min="7707" max="7707" width="18.125" style="44" bestFit="1" customWidth="1"/>
    <col min="7708" max="7708" width="17.75" style="44" bestFit="1" customWidth="1"/>
    <col min="7709" max="7709" width="25" style="44" customWidth="1"/>
    <col min="7710" max="7710" width="11.25" style="44" customWidth="1"/>
    <col min="7711" max="7711" width="9.625" style="44" customWidth="1"/>
    <col min="7712" max="7712" width="19.625" style="44" customWidth="1"/>
    <col min="7713" max="7713" width="16" style="44" customWidth="1"/>
    <col min="7714" max="7714" width="19" style="44" customWidth="1"/>
    <col min="7715" max="7715" width="12.75" style="44" customWidth="1"/>
    <col min="7716" max="7716" width="20.75" style="44" customWidth="1"/>
    <col min="7717" max="7717" width="12.75" style="44" customWidth="1"/>
    <col min="7718" max="7718" width="16.75" style="44" customWidth="1"/>
    <col min="7719" max="7719" width="31.25" style="44" customWidth="1"/>
    <col min="7720" max="7720" width="20.25" style="44" customWidth="1"/>
    <col min="7721" max="7721" width="17.75" style="44" customWidth="1"/>
    <col min="7722" max="7722" width="32.625" style="44" customWidth="1"/>
    <col min="7723" max="7723" width="17.25" style="44" customWidth="1"/>
    <col min="7724" max="7724" width="13.5" style="44" customWidth="1"/>
    <col min="7725" max="7725" width="13.875" style="44" customWidth="1"/>
    <col min="7726" max="7727" width="17.25" style="44" customWidth="1"/>
    <col min="7728" max="7728" width="32.625" style="44" customWidth="1"/>
    <col min="7729" max="7912" width="7.875" style="44" customWidth="1"/>
    <col min="7913" max="7937" width="9" style="44"/>
    <col min="7938" max="7939" width="0" style="44" hidden="1" customWidth="1"/>
    <col min="7940" max="7941" width="20.625" style="44" customWidth="1"/>
    <col min="7942" max="7942" width="16.5" style="44" customWidth="1"/>
    <col min="7943" max="7943" width="16.25" style="44" customWidth="1"/>
    <col min="7944" max="7944" width="18.75" style="44" customWidth="1"/>
    <col min="7945" max="7945" width="16.5" style="44" customWidth="1"/>
    <col min="7946" max="7946" width="18.75" style="44" customWidth="1"/>
    <col min="7947" max="7947" width="17.125" style="44" customWidth="1"/>
    <col min="7948" max="7948" width="13.875" style="44" customWidth="1"/>
    <col min="7949" max="7949" width="13.125" style="44" customWidth="1"/>
    <col min="7950" max="7950" width="16.125" style="44" customWidth="1"/>
    <col min="7951" max="7951" width="17.375" style="44" customWidth="1"/>
    <col min="7952" max="7952" width="22.5" style="44" customWidth="1"/>
    <col min="7953" max="7953" width="20.625" style="44" customWidth="1"/>
    <col min="7954" max="7954" width="14.125" style="44" customWidth="1"/>
    <col min="7955" max="7955" width="37.875" style="44" bestFit="1" customWidth="1"/>
    <col min="7956" max="7958" width="25.25" style="44" customWidth="1"/>
    <col min="7959" max="7959" width="32.125" style="44" customWidth="1"/>
    <col min="7960" max="7960" width="20.625" style="44" customWidth="1"/>
    <col min="7961" max="7961" width="20.375" style="44" customWidth="1"/>
    <col min="7962" max="7962" width="21.125" style="44" customWidth="1"/>
    <col min="7963" max="7963" width="18.125" style="44" bestFit="1" customWidth="1"/>
    <col min="7964" max="7964" width="17.75" style="44" bestFit="1" customWidth="1"/>
    <col min="7965" max="7965" width="25" style="44" customWidth="1"/>
    <col min="7966" max="7966" width="11.25" style="44" customWidth="1"/>
    <col min="7967" max="7967" width="9.625" style="44" customWidth="1"/>
    <col min="7968" max="7968" width="19.625" style="44" customWidth="1"/>
    <col min="7969" max="7969" width="16" style="44" customWidth="1"/>
    <col min="7970" max="7970" width="19" style="44" customWidth="1"/>
    <col min="7971" max="7971" width="12.75" style="44" customWidth="1"/>
    <col min="7972" max="7972" width="20.75" style="44" customWidth="1"/>
    <col min="7973" max="7973" width="12.75" style="44" customWidth="1"/>
    <col min="7974" max="7974" width="16.75" style="44" customWidth="1"/>
    <col min="7975" max="7975" width="31.25" style="44" customWidth="1"/>
    <col min="7976" max="7976" width="20.25" style="44" customWidth="1"/>
    <col min="7977" max="7977" width="17.75" style="44" customWidth="1"/>
    <col min="7978" max="7978" width="32.625" style="44" customWidth="1"/>
    <col min="7979" max="7979" width="17.25" style="44" customWidth="1"/>
    <col min="7980" max="7980" width="13.5" style="44" customWidth="1"/>
    <col min="7981" max="7981" width="13.875" style="44" customWidth="1"/>
    <col min="7982" max="7983" width="17.25" style="44" customWidth="1"/>
    <col min="7984" max="7984" width="32.625" style="44" customWidth="1"/>
    <col min="7985" max="8168" width="7.875" style="44" customWidth="1"/>
    <col min="8169" max="8193" width="9" style="44"/>
    <col min="8194" max="8195" width="0" style="44" hidden="1" customWidth="1"/>
    <col min="8196" max="8197" width="20.625" style="44" customWidth="1"/>
    <col min="8198" max="8198" width="16.5" style="44" customWidth="1"/>
    <col min="8199" max="8199" width="16.25" style="44" customWidth="1"/>
    <col min="8200" max="8200" width="18.75" style="44" customWidth="1"/>
    <col min="8201" max="8201" width="16.5" style="44" customWidth="1"/>
    <col min="8202" max="8202" width="18.75" style="44" customWidth="1"/>
    <col min="8203" max="8203" width="17.125" style="44" customWidth="1"/>
    <col min="8204" max="8204" width="13.875" style="44" customWidth="1"/>
    <col min="8205" max="8205" width="13.125" style="44" customWidth="1"/>
    <col min="8206" max="8206" width="16.125" style="44" customWidth="1"/>
    <col min="8207" max="8207" width="17.375" style="44" customWidth="1"/>
    <col min="8208" max="8208" width="22.5" style="44" customWidth="1"/>
    <col min="8209" max="8209" width="20.625" style="44" customWidth="1"/>
    <col min="8210" max="8210" width="14.125" style="44" customWidth="1"/>
    <col min="8211" max="8211" width="37.875" style="44" bestFit="1" customWidth="1"/>
    <col min="8212" max="8214" width="25.25" style="44" customWidth="1"/>
    <col min="8215" max="8215" width="32.125" style="44" customWidth="1"/>
    <col min="8216" max="8216" width="20.625" style="44" customWidth="1"/>
    <col min="8217" max="8217" width="20.375" style="44" customWidth="1"/>
    <col min="8218" max="8218" width="21.125" style="44" customWidth="1"/>
    <col min="8219" max="8219" width="18.125" style="44" bestFit="1" customWidth="1"/>
    <col min="8220" max="8220" width="17.75" style="44" bestFit="1" customWidth="1"/>
    <col min="8221" max="8221" width="25" style="44" customWidth="1"/>
    <col min="8222" max="8222" width="11.25" style="44" customWidth="1"/>
    <col min="8223" max="8223" width="9.625" style="44" customWidth="1"/>
    <col min="8224" max="8224" width="19.625" style="44" customWidth="1"/>
    <col min="8225" max="8225" width="16" style="44" customWidth="1"/>
    <col min="8226" max="8226" width="19" style="44" customWidth="1"/>
    <col min="8227" max="8227" width="12.75" style="44" customWidth="1"/>
    <col min="8228" max="8228" width="20.75" style="44" customWidth="1"/>
    <col min="8229" max="8229" width="12.75" style="44" customWidth="1"/>
    <col min="8230" max="8230" width="16.75" style="44" customWidth="1"/>
    <col min="8231" max="8231" width="31.25" style="44" customWidth="1"/>
    <col min="8232" max="8232" width="20.25" style="44" customWidth="1"/>
    <col min="8233" max="8233" width="17.75" style="44" customWidth="1"/>
    <col min="8234" max="8234" width="32.625" style="44" customWidth="1"/>
    <col min="8235" max="8235" width="17.25" style="44" customWidth="1"/>
    <col min="8236" max="8236" width="13.5" style="44" customWidth="1"/>
    <col min="8237" max="8237" width="13.875" style="44" customWidth="1"/>
    <col min="8238" max="8239" width="17.25" style="44" customWidth="1"/>
    <col min="8240" max="8240" width="32.625" style="44" customWidth="1"/>
    <col min="8241" max="8424" width="7.875" style="44" customWidth="1"/>
    <col min="8425" max="8449" width="9" style="44"/>
    <col min="8450" max="8451" width="0" style="44" hidden="1" customWidth="1"/>
    <col min="8452" max="8453" width="20.625" style="44" customWidth="1"/>
    <col min="8454" max="8454" width="16.5" style="44" customWidth="1"/>
    <col min="8455" max="8455" width="16.25" style="44" customWidth="1"/>
    <col min="8456" max="8456" width="18.75" style="44" customWidth="1"/>
    <col min="8457" max="8457" width="16.5" style="44" customWidth="1"/>
    <col min="8458" max="8458" width="18.75" style="44" customWidth="1"/>
    <col min="8459" max="8459" width="17.125" style="44" customWidth="1"/>
    <col min="8460" max="8460" width="13.875" style="44" customWidth="1"/>
    <col min="8461" max="8461" width="13.125" style="44" customWidth="1"/>
    <col min="8462" max="8462" width="16.125" style="44" customWidth="1"/>
    <col min="8463" max="8463" width="17.375" style="44" customWidth="1"/>
    <col min="8464" max="8464" width="22.5" style="44" customWidth="1"/>
    <col min="8465" max="8465" width="20.625" style="44" customWidth="1"/>
    <col min="8466" max="8466" width="14.125" style="44" customWidth="1"/>
    <col min="8467" max="8467" width="37.875" style="44" bestFit="1" customWidth="1"/>
    <col min="8468" max="8470" width="25.25" style="44" customWidth="1"/>
    <col min="8471" max="8471" width="32.125" style="44" customWidth="1"/>
    <col min="8472" max="8472" width="20.625" style="44" customWidth="1"/>
    <col min="8473" max="8473" width="20.375" style="44" customWidth="1"/>
    <col min="8474" max="8474" width="21.125" style="44" customWidth="1"/>
    <col min="8475" max="8475" width="18.125" style="44" bestFit="1" customWidth="1"/>
    <col min="8476" max="8476" width="17.75" style="44" bestFit="1" customWidth="1"/>
    <col min="8477" max="8477" width="25" style="44" customWidth="1"/>
    <col min="8478" max="8478" width="11.25" style="44" customWidth="1"/>
    <col min="8479" max="8479" width="9.625" style="44" customWidth="1"/>
    <col min="8480" max="8480" width="19.625" style="44" customWidth="1"/>
    <col min="8481" max="8481" width="16" style="44" customWidth="1"/>
    <col min="8482" max="8482" width="19" style="44" customWidth="1"/>
    <col min="8483" max="8483" width="12.75" style="44" customWidth="1"/>
    <col min="8484" max="8484" width="20.75" style="44" customWidth="1"/>
    <col min="8485" max="8485" width="12.75" style="44" customWidth="1"/>
    <col min="8486" max="8486" width="16.75" style="44" customWidth="1"/>
    <col min="8487" max="8487" width="31.25" style="44" customWidth="1"/>
    <col min="8488" max="8488" width="20.25" style="44" customWidth="1"/>
    <col min="8489" max="8489" width="17.75" style="44" customWidth="1"/>
    <col min="8490" max="8490" width="32.625" style="44" customWidth="1"/>
    <col min="8491" max="8491" width="17.25" style="44" customWidth="1"/>
    <col min="8492" max="8492" width="13.5" style="44" customWidth="1"/>
    <col min="8493" max="8493" width="13.875" style="44" customWidth="1"/>
    <col min="8494" max="8495" width="17.25" style="44" customWidth="1"/>
    <col min="8496" max="8496" width="32.625" style="44" customWidth="1"/>
    <col min="8497" max="8680" width="7.875" style="44" customWidth="1"/>
    <col min="8681" max="8705" width="9" style="44"/>
    <col min="8706" max="8707" width="0" style="44" hidden="1" customWidth="1"/>
    <col min="8708" max="8709" width="20.625" style="44" customWidth="1"/>
    <col min="8710" max="8710" width="16.5" style="44" customWidth="1"/>
    <col min="8711" max="8711" width="16.25" style="44" customWidth="1"/>
    <col min="8712" max="8712" width="18.75" style="44" customWidth="1"/>
    <col min="8713" max="8713" width="16.5" style="44" customWidth="1"/>
    <col min="8714" max="8714" width="18.75" style="44" customWidth="1"/>
    <col min="8715" max="8715" width="17.125" style="44" customWidth="1"/>
    <col min="8716" max="8716" width="13.875" style="44" customWidth="1"/>
    <col min="8717" max="8717" width="13.125" style="44" customWidth="1"/>
    <col min="8718" max="8718" width="16.125" style="44" customWidth="1"/>
    <col min="8719" max="8719" width="17.375" style="44" customWidth="1"/>
    <col min="8720" max="8720" width="22.5" style="44" customWidth="1"/>
    <col min="8721" max="8721" width="20.625" style="44" customWidth="1"/>
    <col min="8722" max="8722" width="14.125" style="44" customWidth="1"/>
    <col min="8723" max="8723" width="37.875" style="44" bestFit="1" customWidth="1"/>
    <col min="8724" max="8726" width="25.25" style="44" customWidth="1"/>
    <col min="8727" max="8727" width="32.125" style="44" customWidth="1"/>
    <col min="8728" max="8728" width="20.625" style="44" customWidth="1"/>
    <col min="8729" max="8729" width="20.375" style="44" customWidth="1"/>
    <col min="8730" max="8730" width="21.125" style="44" customWidth="1"/>
    <col min="8731" max="8731" width="18.125" style="44" bestFit="1" customWidth="1"/>
    <col min="8732" max="8732" width="17.75" style="44" bestFit="1" customWidth="1"/>
    <col min="8733" max="8733" width="25" style="44" customWidth="1"/>
    <col min="8734" max="8734" width="11.25" style="44" customWidth="1"/>
    <col min="8735" max="8735" width="9.625" style="44" customWidth="1"/>
    <col min="8736" max="8736" width="19.625" style="44" customWidth="1"/>
    <col min="8737" max="8737" width="16" style="44" customWidth="1"/>
    <col min="8738" max="8738" width="19" style="44" customWidth="1"/>
    <col min="8739" max="8739" width="12.75" style="44" customWidth="1"/>
    <col min="8740" max="8740" width="20.75" style="44" customWidth="1"/>
    <col min="8741" max="8741" width="12.75" style="44" customWidth="1"/>
    <col min="8742" max="8742" width="16.75" style="44" customWidth="1"/>
    <col min="8743" max="8743" width="31.25" style="44" customWidth="1"/>
    <col min="8744" max="8744" width="20.25" style="44" customWidth="1"/>
    <col min="8745" max="8745" width="17.75" style="44" customWidth="1"/>
    <col min="8746" max="8746" width="32.625" style="44" customWidth="1"/>
    <col min="8747" max="8747" width="17.25" style="44" customWidth="1"/>
    <col min="8748" max="8748" width="13.5" style="44" customWidth="1"/>
    <col min="8749" max="8749" width="13.875" style="44" customWidth="1"/>
    <col min="8750" max="8751" width="17.25" style="44" customWidth="1"/>
    <col min="8752" max="8752" width="32.625" style="44" customWidth="1"/>
    <col min="8753" max="8936" width="7.875" style="44" customWidth="1"/>
    <col min="8937" max="8961" width="9" style="44"/>
    <col min="8962" max="8963" width="0" style="44" hidden="1" customWidth="1"/>
    <col min="8964" max="8965" width="20.625" style="44" customWidth="1"/>
    <col min="8966" max="8966" width="16.5" style="44" customWidth="1"/>
    <col min="8967" max="8967" width="16.25" style="44" customWidth="1"/>
    <col min="8968" max="8968" width="18.75" style="44" customWidth="1"/>
    <col min="8969" max="8969" width="16.5" style="44" customWidth="1"/>
    <col min="8970" max="8970" width="18.75" style="44" customWidth="1"/>
    <col min="8971" max="8971" width="17.125" style="44" customWidth="1"/>
    <col min="8972" max="8972" width="13.875" style="44" customWidth="1"/>
    <col min="8973" max="8973" width="13.125" style="44" customWidth="1"/>
    <col min="8974" max="8974" width="16.125" style="44" customWidth="1"/>
    <col min="8975" max="8975" width="17.375" style="44" customWidth="1"/>
    <col min="8976" max="8976" width="22.5" style="44" customWidth="1"/>
    <col min="8977" max="8977" width="20.625" style="44" customWidth="1"/>
    <col min="8978" max="8978" width="14.125" style="44" customWidth="1"/>
    <col min="8979" max="8979" width="37.875" style="44" bestFit="1" customWidth="1"/>
    <col min="8980" max="8982" width="25.25" style="44" customWidth="1"/>
    <col min="8983" max="8983" width="32.125" style="44" customWidth="1"/>
    <col min="8984" max="8984" width="20.625" style="44" customWidth="1"/>
    <col min="8985" max="8985" width="20.375" style="44" customWidth="1"/>
    <col min="8986" max="8986" width="21.125" style="44" customWidth="1"/>
    <col min="8987" max="8987" width="18.125" style="44" bestFit="1" customWidth="1"/>
    <col min="8988" max="8988" width="17.75" style="44" bestFit="1" customWidth="1"/>
    <col min="8989" max="8989" width="25" style="44" customWidth="1"/>
    <col min="8990" max="8990" width="11.25" style="44" customWidth="1"/>
    <col min="8991" max="8991" width="9.625" style="44" customWidth="1"/>
    <col min="8992" max="8992" width="19.625" style="44" customWidth="1"/>
    <col min="8993" max="8993" width="16" style="44" customWidth="1"/>
    <col min="8994" max="8994" width="19" style="44" customWidth="1"/>
    <col min="8995" max="8995" width="12.75" style="44" customWidth="1"/>
    <col min="8996" max="8996" width="20.75" style="44" customWidth="1"/>
    <col min="8997" max="8997" width="12.75" style="44" customWidth="1"/>
    <col min="8998" max="8998" width="16.75" style="44" customWidth="1"/>
    <col min="8999" max="8999" width="31.25" style="44" customWidth="1"/>
    <col min="9000" max="9000" width="20.25" style="44" customWidth="1"/>
    <col min="9001" max="9001" width="17.75" style="44" customWidth="1"/>
    <col min="9002" max="9002" width="32.625" style="44" customWidth="1"/>
    <col min="9003" max="9003" width="17.25" style="44" customWidth="1"/>
    <col min="9004" max="9004" width="13.5" style="44" customWidth="1"/>
    <col min="9005" max="9005" width="13.875" style="44" customWidth="1"/>
    <col min="9006" max="9007" width="17.25" style="44" customWidth="1"/>
    <col min="9008" max="9008" width="32.625" style="44" customWidth="1"/>
    <col min="9009" max="9192" width="7.875" style="44" customWidth="1"/>
    <col min="9193" max="9217" width="9" style="44"/>
    <col min="9218" max="9219" width="0" style="44" hidden="1" customWidth="1"/>
    <col min="9220" max="9221" width="20.625" style="44" customWidth="1"/>
    <col min="9222" max="9222" width="16.5" style="44" customWidth="1"/>
    <col min="9223" max="9223" width="16.25" style="44" customWidth="1"/>
    <col min="9224" max="9224" width="18.75" style="44" customWidth="1"/>
    <col min="9225" max="9225" width="16.5" style="44" customWidth="1"/>
    <col min="9226" max="9226" width="18.75" style="44" customWidth="1"/>
    <col min="9227" max="9227" width="17.125" style="44" customWidth="1"/>
    <col min="9228" max="9228" width="13.875" style="44" customWidth="1"/>
    <col min="9229" max="9229" width="13.125" style="44" customWidth="1"/>
    <col min="9230" max="9230" width="16.125" style="44" customWidth="1"/>
    <col min="9231" max="9231" width="17.375" style="44" customWidth="1"/>
    <col min="9232" max="9232" width="22.5" style="44" customWidth="1"/>
    <col min="9233" max="9233" width="20.625" style="44" customWidth="1"/>
    <col min="9234" max="9234" width="14.125" style="44" customWidth="1"/>
    <col min="9235" max="9235" width="37.875" style="44" bestFit="1" customWidth="1"/>
    <col min="9236" max="9238" width="25.25" style="44" customWidth="1"/>
    <col min="9239" max="9239" width="32.125" style="44" customWidth="1"/>
    <col min="9240" max="9240" width="20.625" style="44" customWidth="1"/>
    <col min="9241" max="9241" width="20.375" style="44" customWidth="1"/>
    <col min="9242" max="9242" width="21.125" style="44" customWidth="1"/>
    <col min="9243" max="9243" width="18.125" style="44" bestFit="1" customWidth="1"/>
    <col min="9244" max="9244" width="17.75" style="44" bestFit="1" customWidth="1"/>
    <col min="9245" max="9245" width="25" style="44" customWidth="1"/>
    <col min="9246" max="9246" width="11.25" style="44" customWidth="1"/>
    <col min="9247" max="9247" width="9.625" style="44" customWidth="1"/>
    <col min="9248" max="9248" width="19.625" style="44" customWidth="1"/>
    <col min="9249" max="9249" width="16" style="44" customWidth="1"/>
    <col min="9250" max="9250" width="19" style="44" customWidth="1"/>
    <col min="9251" max="9251" width="12.75" style="44" customWidth="1"/>
    <col min="9252" max="9252" width="20.75" style="44" customWidth="1"/>
    <col min="9253" max="9253" width="12.75" style="44" customWidth="1"/>
    <col min="9254" max="9254" width="16.75" style="44" customWidth="1"/>
    <col min="9255" max="9255" width="31.25" style="44" customWidth="1"/>
    <col min="9256" max="9256" width="20.25" style="44" customWidth="1"/>
    <col min="9257" max="9257" width="17.75" style="44" customWidth="1"/>
    <col min="9258" max="9258" width="32.625" style="44" customWidth="1"/>
    <col min="9259" max="9259" width="17.25" style="44" customWidth="1"/>
    <col min="9260" max="9260" width="13.5" style="44" customWidth="1"/>
    <col min="9261" max="9261" width="13.875" style="44" customWidth="1"/>
    <col min="9262" max="9263" width="17.25" style="44" customWidth="1"/>
    <col min="9264" max="9264" width="32.625" style="44" customWidth="1"/>
    <col min="9265" max="9448" width="7.875" style="44" customWidth="1"/>
    <col min="9449" max="9473" width="9" style="44"/>
    <col min="9474" max="9475" width="0" style="44" hidden="1" customWidth="1"/>
    <col min="9476" max="9477" width="20.625" style="44" customWidth="1"/>
    <col min="9478" max="9478" width="16.5" style="44" customWidth="1"/>
    <col min="9479" max="9479" width="16.25" style="44" customWidth="1"/>
    <col min="9480" max="9480" width="18.75" style="44" customWidth="1"/>
    <col min="9481" max="9481" width="16.5" style="44" customWidth="1"/>
    <col min="9482" max="9482" width="18.75" style="44" customWidth="1"/>
    <col min="9483" max="9483" width="17.125" style="44" customWidth="1"/>
    <col min="9484" max="9484" width="13.875" style="44" customWidth="1"/>
    <col min="9485" max="9485" width="13.125" style="44" customWidth="1"/>
    <col min="9486" max="9486" width="16.125" style="44" customWidth="1"/>
    <col min="9487" max="9487" width="17.375" style="44" customWidth="1"/>
    <col min="9488" max="9488" width="22.5" style="44" customWidth="1"/>
    <col min="9489" max="9489" width="20.625" style="44" customWidth="1"/>
    <col min="9490" max="9490" width="14.125" style="44" customWidth="1"/>
    <col min="9491" max="9491" width="37.875" style="44" bestFit="1" customWidth="1"/>
    <col min="9492" max="9494" width="25.25" style="44" customWidth="1"/>
    <col min="9495" max="9495" width="32.125" style="44" customWidth="1"/>
    <col min="9496" max="9496" width="20.625" style="44" customWidth="1"/>
    <col min="9497" max="9497" width="20.375" style="44" customWidth="1"/>
    <col min="9498" max="9498" width="21.125" style="44" customWidth="1"/>
    <col min="9499" max="9499" width="18.125" style="44" bestFit="1" customWidth="1"/>
    <col min="9500" max="9500" width="17.75" style="44" bestFit="1" customWidth="1"/>
    <col min="9501" max="9501" width="25" style="44" customWidth="1"/>
    <col min="9502" max="9502" width="11.25" style="44" customWidth="1"/>
    <col min="9503" max="9503" width="9.625" style="44" customWidth="1"/>
    <col min="9504" max="9504" width="19.625" style="44" customWidth="1"/>
    <col min="9505" max="9505" width="16" style="44" customWidth="1"/>
    <col min="9506" max="9506" width="19" style="44" customWidth="1"/>
    <col min="9507" max="9507" width="12.75" style="44" customWidth="1"/>
    <col min="9508" max="9508" width="20.75" style="44" customWidth="1"/>
    <col min="9509" max="9509" width="12.75" style="44" customWidth="1"/>
    <col min="9510" max="9510" width="16.75" style="44" customWidth="1"/>
    <col min="9511" max="9511" width="31.25" style="44" customWidth="1"/>
    <col min="9512" max="9512" width="20.25" style="44" customWidth="1"/>
    <col min="9513" max="9513" width="17.75" style="44" customWidth="1"/>
    <col min="9514" max="9514" width="32.625" style="44" customWidth="1"/>
    <col min="9515" max="9515" width="17.25" style="44" customWidth="1"/>
    <col min="9516" max="9516" width="13.5" style="44" customWidth="1"/>
    <col min="9517" max="9517" width="13.875" style="44" customWidth="1"/>
    <col min="9518" max="9519" width="17.25" style="44" customWidth="1"/>
    <col min="9520" max="9520" width="32.625" style="44" customWidth="1"/>
    <col min="9521" max="9704" width="7.875" style="44" customWidth="1"/>
    <col min="9705" max="9729" width="9" style="44"/>
    <col min="9730" max="9731" width="0" style="44" hidden="1" customWidth="1"/>
    <col min="9732" max="9733" width="20.625" style="44" customWidth="1"/>
    <col min="9734" max="9734" width="16.5" style="44" customWidth="1"/>
    <col min="9735" max="9735" width="16.25" style="44" customWidth="1"/>
    <col min="9736" max="9736" width="18.75" style="44" customWidth="1"/>
    <col min="9737" max="9737" width="16.5" style="44" customWidth="1"/>
    <col min="9738" max="9738" width="18.75" style="44" customWidth="1"/>
    <col min="9739" max="9739" width="17.125" style="44" customWidth="1"/>
    <col min="9740" max="9740" width="13.875" style="44" customWidth="1"/>
    <col min="9741" max="9741" width="13.125" style="44" customWidth="1"/>
    <col min="9742" max="9742" width="16.125" style="44" customWidth="1"/>
    <col min="9743" max="9743" width="17.375" style="44" customWidth="1"/>
    <col min="9744" max="9744" width="22.5" style="44" customWidth="1"/>
    <col min="9745" max="9745" width="20.625" style="44" customWidth="1"/>
    <col min="9746" max="9746" width="14.125" style="44" customWidth="1"/>
    <col min="9747" max="9747" width="37.875" style="44" bestFit="1" customWidth="1"/>
    <col min="9748" max="9750" width="25.25" style="44" customWidth="1"/>
    <col min="9751" max="9751" width="32.125" style="44" customWidth="1"/>
    <col min="9752" max="9752" width="20.625" style="44" customWidth="1"/>
    <col min="9753" max="9753" width="20.375" style="44" customWidth="1"/>
    <col min="9754" max="9754" width="21.125" style="44" customWidth="1"/>
    <col min="9755" max="9755" width="18.125" style="44" bestFit="1" customWidth="1"/>
    <col min="9756" max="9756" width="17.75" style="44" bestFit="1" customWidth="1"/>
    <col min="9757" max="9757" width="25" style="44" customWidth="1"/>
    <col min="9758" max="9758" width="11.25" style="44" customWidth="1"/>
    <col min="9759" max="9759" width="9.625" style="44" customWidth="1"/>
    <col min="9760" max="9760" width="19.625" style="44" customWidth="1"/>
    <col min="9761" max="9761" width="16" style="44" customWidth="1"/>
    <col min="9762" max="9762" width="19" style="44" customWidth="1"/>
    <col min="9763" max="9763" width="12.75" style="44" customWidth="1"/>
    <col min="9764" max="9764" width="20.75" style="44" customWidth="1"/>
    <col min="9765" max="9765" width="12.75" style="44" customWidth="1"/>
    <col min="9766" max="9766" width="16.75" style="44" customWidth="1"/>
    <col min="9767" max="9767" width="31.25" style="44" customWidth="1"/>
    <col min="9768" max="9768" width="20.25" style="44" customWidth="1"/>
    <col min="9769" max="9769" width="17.75" style="44" customWidth="1"/>
    <col min="9770" max="9770" width="32.625" style="44" customWidth="1"/>
    <col min="9771" max="9771" width="17.25" style="44" customWidth="1"/>
    <col min="9772" max="9772" width="13.5" style="44" customWidth="1"/>
    <col min="9773" max="9773" width="13.875" style="44" customWidth="1"/>
    <col min="9774" max="9775" width="17.25" style="44" customWidth="1"/>
    <col min="9776" max="9776" width="32.625" style="44" customWidth="1"/>
    <col min="9777" max="9960" width="7.875" style="44" customWidth="1"/>
    <col min="9961" max="9985" width="9" style="44"/>
    <col min="9986" max="9987" width="0" style="44" hidden="1" customWidth="1"/>
    <col min="9988" max="9989" width="20.625" style="44" customWidth="1"/>
    <col min="9990" max="9990" width="16.5" style="44" customWidth="1"/>
    <col min="9991" max="9991" width="16.25" style="44" customWidth="1"/>
    <col min="9992" max="9992" width="18.75" style="44" customWidth="1"/>
    <col min="9993" max="9993" width="16.5" style="44" customWidth="1"/>
    <col min="9994" max="9994" width="18.75" style="44" customWidth="1"/>
    <col min="9995" max="9995" width="17.125" style="44" customWidth="1"/>
    <col min="9996" max="9996" width="13.875" style="44" customWidth="1"/>
    <col min="9997" max="9997" width="13.125" style="44" customWidth="1"/>
    <col min="9998" max="9998" width="16.125" style="44" customWidth="1"/>
    <col min="9999" max="9999" width="17.375" style="44" customWidth="1"/>
    <col min="10000" max="10000" width="22.5" style="44" customWidth="1"/>
    <col min="10001" max="10001" width="20.625" style="44" customWidth="1"/>
    <col min="10002" max="10002" width="14.125" style="44" customWidth="1"/>
    <col min="10003" max="10003" width="37.875" style="44" bestFit="1" customWidth="1"/>
    <col min="10004" max="10006" width="25.25" style="44" customWidth="1"/>
    <col min="10007" max="10007" width="32.125" style="44" customWidth="1"/>
    <col min="10008" max="10008" width="20.625" style="44" customWidth="1"/>
    <col min="10009" max="10009" width="20.375" style="44" customWidth="1"/>
    <col min="10010" max="10010" width="21.125" style="44" customWidth="1"/>
    <col min="10011" max="10011" width="18.125" style="44" bestFit="1" customWidth="1"/>
    <col min="10012" max="10012" width="17.75" style="44" bestFit="1" customWidth="1"/>
    <col min="10013" max="10013" width="25" style="44" customWidth="1"/>
    <col min="10014" max="10014" width="11.25" style="44" customWidth="1"/>
    <col min="10015" max="10015" width="9.625" style="44" customWidth="1"/>
    <col min="10016" max="10016" width="19.625" style="44" customWidth="1"/>
    <col min="10017" max="10017" width="16" style="44" customWidth="1"/>
    <col min="10018" max="10018" width="19" style="44" customWidth="1"/>
    <col min="10019" max="10019" width="12.75" style="44" customWidth="1"/>
    <col min="10020" max="10020" width="20.75" style="44" customWidth="1"/>
    <col min="10021" max="10021" width="12.75" style="44" customWidth="1"/>
    <col min="10022" max="10022" width="16.75" style="44" customWidth="1"/>
    <col min="10023" max="10023" width="31.25" style="44" customWidth="1"/>
    <col min="10024" max="10024" width="20.25" style="44" customWidth="1"/>
    <col min="10025" max="10025" width="17.75" style="44" customWidth="1"/>
    <col min="10026" max="10026" width="32.625" style="44" customWidth="1"/>
    <col min="10027" max="10027" width="17.25" style="44" customWidth="1"/>
    <col min="10028" max="10028" width="13.5" style="44" customWidth="1"/>
    <col min="10029" max="10029" width="13.875" style="44" customWidth="1"/>
    <col min="10030" max="10031" width="17.25" style="44" customWidth="1"/>
    <col min="10032" max="10032" width="32.625" style="44" customWidth="1"/>
    <col min="10033" max="10216" width="7.875" style="44" customWidth="1"/>
    <col min="10217" max="10241" width="9" style="44"/>
    <col min="10242" max="10243" width="0" style="44" hidden="1" customWidth="1"/>
    <col min="10244" max="10245" width="20.625" style="44" customWidth="1"/>
    <col min="10246" max="10246" width="16.5" style="44" customWidth="1"/>
    <col min="10247" max="10247" width="16.25" style="44" customWidth="1"/>
    <col min="10248" max="10248" width="18.75" style="44" customWidth="1"/>
    <col min="10249" max="10249" width="16.5" style="44" customWidth="1"/>
    <col min="10250" max="10250" width="18.75" style="44" customWidth="1"/>
    <col min="10251" max="10251" width="17.125" style="44" customWidth="1"/>
    <col min="10252" max="10252" width="13.875" style="44" customWidth="1"/>
    <col min="10253" max="10253" width="13.125" style="44" customWidth="1"/>
    <col min="10254" max="10254" width="16.125" style="44" customWidth="1"/>
    <col min="10255" max="10255" width="17.375" style="44" customWidth="1"/>
    <col min="10256" max="10256" width="22.5" style="44" customWidth="1"/>
    <col min="10257" max="10257" width="20.625" style="44" customWidth="1"/>
    <col min="10258" max="10258" width="14.125" style="44" customWidth="1"/>
    <col min="10259" max="10259" width="37.875" style="44" bestFit="1" customWidth="1"/>
    <col min="10260" max="10262" width="25.25" style="44" customWidth="1"/>
    <col min="10263" max="10263" width="32.125" style="44" customWidth="1"/>
    <col min="10264" max="10264" width="20.625" style="44" customWidth="1"/>
    <col min="10265" max="10265" width="20.375" style="44" customWidth="1"/>
    <col min="10266" max="10266" width="21.125" style="44" customWidth="1"/>
    <col min="10267" max="10267" width="18.125" style="44" bestFit="1" customWidth="1"/>
    <col min="10268" max="10268" width="17.75" style="44" bestFit="1" customWidth="1"/>
    <col min="10269" max="10269" width="25" style="44" customWidth="1"/>
    <col min="10270" max="10270" width="11.25" style="44" customWidth="1"/>
    <col min="10271" max="10271" width="9.625" style="44" customWidth="1"/>
    <col min="10272" max="10272" width="19.625" style="44" customWidth="1"/>
    <col min="10273" max="10273" width="16" style="44" customWidth="1"/>
    <col min="10274" max="10274" width="19" style="44" customWidth="1"/>
    <col min="10275" max="10275" width="12.75" style="44" customWidth="1"/>
    <col min="10276" max="10276" width="20.75" style="44" customWidth="1"/>
    <col min="10277" max="10277" width="12.75" style="44" customWidth="1"/>
    <col min="10278" max="10278" width="16.75" style="44" customWidth="1"/>
    <col min="10279" max="10279" width="31.25" style="44" customWidth="1"/>
    <col min="10280" max="10280" width="20.25" style="44" customWidth="1"/>
    <col min="10281" max="10281" width="17.75" style="44" customWidth="1"/>
    <col min="10282" max="10282" width="32.625" style="44" customWidth="1"/>
    <col min="10283" max="10283" width="17.25" style="44" customWidth="1"/>
    <col min="10284" max="10284" width="13.5" style="44" customWidth="1"/>
    <col min="10285" max="10285" width="13.875" style="44" customWidth="1"/>
    <col min="10286" max="10287" width="17.25" style="44" customWidth="1"/>
    <col min="10288" max="10288" width="32.625" style="44" customWidth="1"/>
    <col min="10289" max="10472" width="7.875" style="44" customWidth="1"/>
    <col min="10473" max="10497" width="9" style="44"/>
    <col min="10498" max="10499" width="0" style="44" hidden="1" customWidth="1"/>
    <col min="10500" max="10501" width="20.625" style="44" customWidth="1"/>
    <col min="10502" max="10502" width="16.5" style="44" customWidth="1"/>
    <col min="10503" max="10503" width="16.25" style="44" customWidth="1"/>
    <col min="10504" max="10504" width="18.75" style="44" customWidth="1"/>
    <col min="10505" max="10505" width="16.5" style="44" customWidth="1"/>
    <col min="10506" max="10506" width="18.75" style="44" customWidth="1"/>
    <col min="10507" max="10507" width="17.125" style="44" customWidth="1"/>
    <col min="10508" max="10508" width="13.875" style="44" customWidth="1"/>
    <col min="10509" max="10509" width="13.125" style="44" customWidth="1"/>
    <col min="10510" max="10510" width="16.125" style="44" customWidth="1"/>
    <col min="10511" max="10511" width="17.375" style="44" customWidth="1"/>
    <col min="10512" max="10512" width="22.5" style="44" customWidth="1"/>
    <col min="10513" max="10513" width="20.625" style="44" customWidth="1"/>
    <col min="10514" max="10514" width="14.125" style="44" customWidth="1"/>
    <col min="10515" max="10515" width="37.875" style="44" bestFit="1" customWidth="1"/>
    <col min="10516" max="10518" width="25.25" style="44" customWidth="1"/>
    <col min="10519" max="10519" width="32.125" style="44" customWidth="1"/>
    <col min="10520" max="10520" width="20.625" style="44" customWidth="1"/>
    <col min="10521" max="10521" width="20.375" style="44" customWidth="1"/>
    <col min="10522" max="10522" width="21.125" style="44" customWidth="1"/>
    <col min="10523" max="10523" width="18.125" style="44" bestFit="1" customWidth="1"/>
    <col min="10524" max="10524" width="17.75" style="44" bestFit="1" customWidth="1"/>
    <col min="10525" max="10525" width="25" style="44" customWidth="1"/>
    <col min="10526" max="10526" width="11.25" style="44" customWidth="1"/>
    <col min="10527" max="10527" width="9.625" style="44" customWidth="1"/>
    <col min="10528" max="10528" width="19.625" style="44" customWidth="1"/>
    <col min="10529" max="10529" width="16" style="44" customWidth="1"/>
    <col min="10530" max="10530" width="19" style="44" customWidth="1"/>
    <col min="10531" max="10531" width="12.75" style="44" customWidth="1"/>
    <col min="10532" max="10532" width="20.75" style="44" customWidth="1"/>
    <col min="10533" max="10533" width="12.75" style="44" customWidth="1"/>
    <col min="10534" max="10534" width="16.75" style="44" customWidth="1"/>
    <col min="10535" max="10535" width="31.25" style="44" customWidth="1"/>
    <col min="10536" max="10536" width="20.25" style="44" customWidth="1"/>
    <col min="10537" max="10537" width="17.75" style="44" customWidth="1"/>
    <col min="10538" max="10538" width="32.625" style="44" customWidth="1"/>
    <col min="10539" max="10539" width="17.25" style="44" customWidth="1"/>
    <col min="10540" max="10540" width="13.5" style="44" customWidth="1"/>
    <col min="10541" max="10541" width="13.875" style="44" customWidth="1"/>
    <col min="10542" max="10543" width="17.25" style="44" customWidth="1"/>
    <col min="10544" max="10544" width="32.625" style="44" customWidth="1"/>
    <col min="10545" max="10728" width="7.875" style="44" customWidth="1"/>
    <col min="10729" max="10753" width="9" style="44"/>
    <col min="10754" max="10755" width="0" style="44" hidden="1" customWidth="1"/>
    <col min="10756" max="10757" width="20.625" style="44" customWidth="1"/>
    <col min="10758" max="10758" width="16.5" style="44" customWidth="1"/>
    <col min="10759" max="10759" width="16.25" style="44" customWidth="1"/>
    <col min="10760" max="10760" width="18.75" style="44" customWidth="1"/>
    <col min="10761" max="10761" width="16.5" style="44" customWidth="1"/>
    <col min="10762" max="10762" width="18.75" style="44" customWidth="1"/>
    <col min="10763" max="10763" width="17.125" style="44" customWidth="1"/>
    <col min="10764" max="10764" width="13.875" style="44" customWidth="1"/>
    <col min="10765" max="10765" width="13.125" style="44" customWidth="1"/>
    <col min="10766" max="10766" width="16.125" style="44" customWidth="1"/>
    <col min="10767" max="10767" width="17.375" style="44" customWidth="1"/>
    <col min="10768" max="10768" width="22.5" style="44" customWidth="1"/>
    <col min="10769" max="10769" width="20.625" style="44" customWidth="1"/>
    <col min="10770" max="10770" width="14.125" style="44" customWidth="1"/>
    <col min="10771" max="10771" width="37.875" style="44" bestFit="1" customWidth="1"/>
    <col min="10772" max="10774" width="25.25" style="44" customWidth="1"/>
    <col min="10775" max="10775" width="32.125" style="44" customWidth="1"/>
    <col min="10776" max="10776" width="20.625" style="44" customWidth="1"/>
    <col min="10777" max="10777" width="20.375" style="44" customWidth="1"/>
    <col min="10778" max="10778" width="21.125" style="44" customWidth="1"/>
    <col min="10779" max="10779" width="18.125" style="44" bestFit="1" customWidth="1"/>
    <col min="10780" max="10780" width="17.75" style="44" bestFit="1" customWidth="1"/>
    <col min="10781" max="10781" width="25" style="44" customWidth="1"/>
    <col min="10782" max="10782" width="11.25" style="44" customWidth="1"/>
    <col min="10783" max="10783" width="9.625" style="44" customWidth="1"/>
    <col min="10784" max="10784" width="19.625" style="44" customWidth="1"/>
    <col min="10785" max="10785" width="16" style="44" customWidth="1"/>
    <col min="10786" max="10786" width="19" style="44" customWidth="1"/>
    <col min="10787" max="10787" width="12.75" style="44" customWidth="1"/>
    <col min="10788" max="10788" width="20.75" style="44" customWidth="1"/>
    <col min="10789" max="10789" width="12.75" style="44" customWidth="1"/>
    <col min="10790" max="10790" width="16.75" style="44" customWidth="1"/>
    <col min="10791" max="10791" width="31.25" style="44" customWidth="1"/>
    <col min="10792" max="10792" width="20.25" style="44" customWidth="1"/>
    <col min="10793" max="10793" width="17.75" style="44" customWidth="1"/>
    <col min="10794" max="10794" width="32.625" style="44" customWidth="1"/>
    <col min="10795" max="10795" width="17.25" style="44" customWidth="1"/>
    <col min="10796" max="10796" width="13.5" style="44" customWidth="1"/>
    <col min="10797" max="10797" width="13.875" style="44" customWidth="1"/>
    <col min="10798" max="10799" width="17.25" style="44" customWidth="1"/>
    <col min="10800" max="10800" width="32.625" style="44" customWidth="1"/>
    <col min="10801" max="10984" width="7.875" style="44" customWidth="1"/>
    <col min="10985" max="11009" width="9" style="44"/>
    <col min="11010" max="11011" width="0" style="44" hidden="1" customWidth="1"/>
    <col min="11012" max="11013" width="20.625" style="44" customWidth="1"/>
    <col min="11014" max="11014" width="16.5" style="44" customWidth="1"/>
    <col min="11015" max="11015" width="16.25" style="44" customWidth="1"/>
    <col min="11016" max="11016" width="18.75" style="44" customWidth="1"/>
    <col min="11017" max="11017" width="16.5" style="44" customWidth="1"/>
    <col min="11018" max="11018" width="18.75" style="44" customWidth="1"/>
    <col min="11019" max="11019" width="17.125" style="44" customWidth="1"/>
    <col min="11020" max="11020" width="13.875" style="44" customWidth="1"/>
    <col min="11021" max="11021" width="13.125" style="44" customWidth="1"/>
    <col min="11022" max="11022" width="16.125" style="44" customWidth="1"/>
    <col min="11023" max="11023" width="17.375" style="44" customWidth="1"/>
    <col min="11024" max="11024" width="22.5" style="44" customWidth="1"/>
    <col min="11025" max="11025" width="20.625" style="44" customWidth="1"/>
    <col min="11026" max="11026" width="14.125" style="44" customWidth="1"/>
    <col min="11027" max="11027" width="37.875" style="44" bestFit="1" customWidth="1"/>
    <col min="11028" max="11030" width="25.25" style="44" customWidth="1"/>
    <col min="11031" max="11031" width="32.125" style="44" customWidth="1"/>
    <col min="11032" max="11032" width="20.625" style="44" customWidth="1"/>
    <col min="11033" max="11033" width="20.375" style="44" customWidth="1"/>
    <col min="11034" max="11034" width="21.125" style="44" customWidth="1"/>
    <col min="11035" max="11035" width="18.125" style="44" bestFit="1" customWidth="1"/>
    <col min="11036" max="11036" width="17.75" style="44" bestFit="1" customWidth="1"/>
    <col min="11037" max="11037" width="25" style="44" customWidth="1"/>
    <col min="11038" max="11038" width="11.25" style="44" customWidth="1"/>
    <col min="11039" max="11039" width="9.625" style="44" customWidth="1"/>
    <col min="11040" max="11040" width="19.625" style="44" customWidth="1"/>
    <col min="11041" max="11041" width="16" style="44" customWidth="1"/>
    <col min="11042" max="11042" width="19" style="44" customWidth="1"/>
    <col min="11043" max="11043" width="12.75" style="44" customWidth="1"/>
    <col min="11044" max="11044" width="20.75" style="44" customWidth="1"/>
    <col min="11045" max="11045" width="12.75" style="44" customWidth="1"/>
    <col min="11046" max="11046" width="16.75" style="44" customWidth="1"/>
    <col min="11047" max="11047" width="31.25" style="44" customWidth="1"/>
    <col min="11048" max="11048" width="20.25" style="44" customWidth="1"/>
    <col min="11049" max="11049" width="17.75" style="44" customWidth="1"/>
    <col min="11050" max="11050" width="32.625" style="44" customWidth="1"/>
    <col min="11051" max="11051" width="17.25" style="44" customWidth="1"/>
    <col min="11052" max="11052" width="13.5" style="44" customWidth="1"/>
    <col min="11053" max="11053" width="13.875" style="44" customWidth="1"/>
    <col min="11054" max="11055" width="17.25" style="44" customWidth="1"/>
    <col min="11056" max="11056" width="32.625" style="44" customWidth="1"/>
    <col min="11057" max="11240" width="7.875" style="44" customWidth="1"/>
    <col min="11241" max="11265" width="9" style="44"/>
    <col min="11266" max="11267" width="0" style="44" hidden="1" customWidth="1"/>
    <col min="11268" max="11269" width="20.625" style="44" customWidth="1"/>
    <col min="11270" max="11270" width="16.5" style="44" customWidth="1"/>
    <col min="11271" max="11271" width="16.25" style="44" customWidth="1"/>
    <col min="11272" max="11272" width="18.75" style="44" customWidth="1"/>
    <col min="11273" max="11273" width="16.5" style="44" customWidth="1"/>
    <col min="11274" max="11274" width="18.75" style="44" customWidth="1"/>
    <col min="11275" max="11275" width="17.125" style="44" customWidth="1"/>
    <col min="11276" max="11276" width="13.875" style="44" customWidth="1"/>
    <col min="11277" max="11277" width="13.125" style="44" customWidth="1"/>
    <col min="11278" max="11278" width="16.125" style="44" customWidth="1"/>
    <col min="11279" max="11279" width="17.375" style="44" customWidth="1"/>
    <col min="11280" max="11280" width="22.5" style="44" customWidth="1"/>
    <col min="11281" max="11281" width="20.625" style="44" customWidth="1"/>
    <col min="11282" max="11282" width="14.125" style="44" customWidth="1"/>
    <col min="11283" max="11283" width="37.875" style="44" bestFit="1" customWidth="1"/>
    <col min="11284" max="11286" width="25.25" style="44" customWidth="1"/>
    <col min="11287" max="11287" width="32.125" style="44" customWidth="1"/>
    <col min="11288" max="11288" width="20.625" style="44" customWidth="1"/>
    <col min="11289" max="11289" width="20.375" style="44" customWidth="1"/>
    <col min="11290" max="11290" width="21.125" style="44" customWidth="1"/>
    <col min="11291" max="11291" width="18.125" style="44" bestFit="1" customWidth="1"/>
    <col min="11292" max="11292" width="17.75" style="44" bestFit="1" customWidth="1"/>
    <col min="11293" max="11293" width="25" style="44" customWidth="1"/>
    <col min="11294" max="11294" width="11.25" style="44" customWidth="1"/>
    <col min="11295" max="11295" width="9.625" style="44" customWidth="1"/>
    <col min="11296" max="11296" width="19.625" style="44" customWidth="1"/>
    <col min="11297" max="11297" width="16" style="44" customWidth="1"/>
    <col min="11298" max="11298" width="19" style="44" customWidth="1"/>
    <col min="11299" max="11299" width="12.75" style="44" customWidth="1"/>
    <col min="11300" max="11300" width="20.75" style="44" customWidth="1"/>
    <col min="11301" max="11301" width="12.75" style="44" customWidth="1"/>
    <col min="11302" max="11302" width="16.75" style="44" customWidth="1"/>
    <col min="11303" max="11303" width="31.25" style="44" customWidth="1"/>
    <col min="11304" max="11304" width="20.25" style="44" customWidth="1"/>
    <col min="11305" max="11305" width="17.75" style="44" customWidth="1"/>
    <col min="11306" max="11306" width="32.625" style="44" customWidth="1"/>
    <col min="11307" max="11307" width="17.25" style="44" customWidth="1"/>
    <col min="11308" max="11308" width="13.5" style="44" customWidth="1"/>
    <col min="11309" max="11309" width="13.875" style="44" customWidth="1"/>
    <col min="11310" max="11311" width="17.25" style="44" customWidth="1"/>
    <col min="11312" max="11312" width="32.625" style="44" customWidth="1"/>
    <col min="11313" max="11496" width="7.875" style="44" customWidth="1"/>
    <col min="11497" max="11521" width="9" style="44"/>
    <col min="11522" max="11523" width="0" style="44" hidden="1" customWidth="1"/>
    <col min="11524" max="11525" width="20.625" style="44" customWidth="1"/>
    <col min="11526" max="11526" width="16.5" style="44" customWidth="1"/>
    <col min="11527" max="11527" width="16.25" style="44" customWidth="1"/>
    <col min="11528" max="11528" width="18.75" style="44" customWidth="1"/>
    <col min="11529" max="11529" width="16.5" style="44" customWidth="1"/>
    <col min="11530" max="11530" width="18.75" style="44" customWidth="1"/>
    <col min="11531" max="11531" width="17.125" style="44" customWidth="1"/>
    <col min="11532" max="11532" width="13.875" style="44" customWidth="1"/>
    <col min="11533" max="11533" width="13.125" style="44" customWidth="1"/>
    <col min="11534" max="11534" width="16.125" style="44" customWidth="1"/>
    <col min="11535" max="11535" width="17.375" style="44" customWidth="1"/>
    <col min="11536" max="11536" width="22.5" style="44" customWidth="1"/>
    <col min="11537" max="11537" width="20.625" style="44" customWidth="1"/>
    <col min="11538" max="11538" width="14.125" style="44" customWidth="1"/>
    <col min="11539" max="11539" width="37.875" style="44" bestFit="1" customWidth="1"/>
    <col min="11540" max="11542" width="25.25" style="44" customWidth="1"/>
    <col min="11543" max="11543" width="32.125" style="44" customWidth="1"/>
    <col min="11544" max="11544" width="20.625" style="44" customWidth="1"/>
    <col min="11545" max="11545" width="20.375" style="44" customWidth="1"/>
    <col min="11546" max="11546" width="21.125" style="44" customWidth="1"/>
    <col min="11547" max="11547" width="18.125" style="44" bestFit="1" customWidth="1"/>
    <col min="11548" max="11548" width="17.75" style="44" bestFit="1" customWidth="1"/>
    <col min="11549" max="11549" width="25" style="44" customWidth="1"/>
    <col min="11550" max="11550" width="11.25" style="44" customWidth="1"/>
    <col min="11551" max="11551" width="9.625" style="44" customWidth="1"/>
    <col min="11552" max="11552" width="19.625" style="44" customWidth="1"/>
    <col min="11553" max="11553" width="16" style="44" customWidth="1"/>
    <col min="11554" max="11554" width="19" style="44" customWidth="1"/>
    <col min="11555" max="11555" width="12.75" style="44" customWidth="1"/>
    <col min="11556" max="11556" width="20.75" style="44" customWidth="1"/>
    <col min="11557" max="11557" width="12.75" style="44" customWidth="1"/>
    <col min="11558" max="11558" width="16.75" style="44" customWidth="1"/>
    <col min="11559" max="11559" width="31.25" style="44" customWidth="1"/>
    <col min="11560" max="11560" width="20.25" style="44" customWidth="1"/>
    <col min="11561" max="11561" width="17.75" style="44" customWidth="1"/>
    <col min="11562" max="11562" width="32.625" style="44" customWidth="1"/>
    <col min="11563" max="11563" width="17.25" style="44" customWidth="1"/>
    <col min="11564" max="11564" width="13.5" style="44" customWidth="1"/>
    <col min="11565" max="11565" width="13.875" style="44" customWidth="1"/>
    <col min="11566" max="11567" width="17.25" style="44" customWidth="1"/>
    <col min="11568" max="11568" width="32.625" style="44" customWidth="1"/>
    <col min="11569" max="11752" width="7.875" style="44" customWidth="1"/>
    <col min="11753" max="11777" width="9" style="44"/>
    <col min="11778" max="11779" width="0" style="44" hidden="1" customWidth="1"/>
    <col min="11780" max="11781" width="20.625" style="44" customWidth="1"/>
    <col min="11782" max="11782" width="16.5" style="44" customWidth="1"/>
    <col min="11783" max="11783" width="16.25" style="44" customWidth="1"/>
    <col min="11784" max="11784" width="18.75" style="44" customWidth="1"/>
    <col min="11785" max="11785" width="16.5" style="44" customWidth="1"/>
    <col min="11786" max="11786" width="18.75" style="44" customWidth="1"/>
    <col min="11787" max="11787" width="17.125" style="44" customWidth="1"/>
    <col min="11788" max="11788" width="13.875" style="44" customWidth="1"/>
    <col min="11789" max="11789" width="13.125" style="44" customWidth="1"/>
    <col min="11790" max="11790" width="16.125" style="44" customWidth="1"/>
    <col min="11791" max="11791" width="17.375" style="44" customWidth="1"/>
    <col min="11792" max="11792" width="22.5" style="44" customWidth="1"/>
    <col min="11793" max="11793" width="20.625" style="44" customWidth="1"/>
    <col min="11794" max="11794" width="14.125" style="44" customWidth="1"/>
    <col min="11795" max="11795" width="37.875" style="44" bestFit="1" customWidth="1"/>
    <col min="11796" max="11798" width="25.25" style="44" customWidth="1"/>
    <col min="11799" max="11799" width="32.125" style="44" customWidth="1"/>
    <col min="11800" max="11800" width="20.625" style="44" customWidth="1"/>
    <col min="11801" max="11801" width="20.375" style="44" customWidth="1"/>
    <col min="11802" max="11802" width="21.125" style="44" customWidth="1"/>
    <col min="11803" max="11803" width="18.125" style="44" bestFit="1" customWidth="1"/>
    <col min="11804" max="11804" width="17.75" style="44" bestFit="1" customWidth="1"/>
    <col min="11805" max="11805" width="25" style="44" customWidth="1"/>
    <col min="11806" max="11806" width="11.25" style="44" customWidth="1"/>
    <col min="11807" max="11807" width="9.625" style="44" customWidth="1"/>
    <col min="11808" max="11808" width="19.625" style="44" customWidth="1"/>
    <col min="11809" max="11809" width="16" style="44" customWidth="1"/>
    <col min="11810" max="11810" width="19" style="44" customWidth="1"/>
    <col min="11811" max="11811" width="12.75" style="44" customWidth="1"/>
    <col min="11812" max="11812" width="20.75" style="44" customWidth="1"/>
    <col min="11813" max="11813" width="12.75" style="44" customWidth="1"/>
    <col min="11814" max="11814" width="16.75" style="44" customWidth="1"/>
    <col min="11815" max="11815" width="31.25" style="44" customWidth="1"/>
    <col min="11816" max="11816" width="20.25" style="44" customWidth="1"/>
    <col min="11817" max="11817" width="17.75" style="44" customWidth="1"/>
    <col min="11818" max="11818" width="32.625" style="44" customWidth="1"/>
    <col min="11819" max="11819" width="17.25" style="44" customWidth="1"/>
    <col min="11820" max="11820" width="13.5" style="44" customWidth="1"/>
    <col min="11821" max="11821" width="13.875" style="44" customWidth="1"/>
    <col min="11822" max="11823" width="17.25" style="44" customWidth="1"/>
    <col min="11824" max="11824" width="32.625" style="44" customWidth="1"/>
    <col min="11825" max="12008" width="7.875" style="44" customWidth="1"/>
    <col min="12009" max="12033" width="9" style="44"/>
    <col min="12034" max="12035" width="0" style="44" hidden="1" customWidth="1"/>
    <col min="12036" max="12037" width="20.625" style="44" customWidth="1"/>
    <col min="12038" max="12038" width="16.5" style="44" customWidth="1"/>
    <col min="12039" max="12039" width="16.25" style="44" customWidth="1"/>
    <col min="12040" max="12040" width="18.75" style="44" customWidth="1"/>
    <col min="12041" max="12041" width="16.5" style="44" customWidth="1"/>
    <col min="12042" max="12042" width="18.75" style="44" customWidth="1"/>
    <col min="12043" max="12043" width="17.125" style="44" customWidth="1"/>
    <col min="12044" max="12044" width="13.875" style="44" customWidth="1"/>
    <col min="12045" max="12045" width="13.125" style="44" customWidth="1"/>
    <col min="12046" max="12046" width="16.125" style="44" customWidth="1"/>
    <col min="12047" max="12047" width="17.375" style="44" customWidth="1"/>
    <col min="12048" max="12048" width="22.5" style="44" customWidth="1"/>
    <col min="12049" max="12049" width="20.625" style="44" customWidth="1"/>
    <col min="12050" max="12050" width="14.125" style="44" customWidth="1"/>
    <col min="12051" max="12051" width="37.875" style="44" bestFit="1" customWidth="1"/>
    <col min="12052" max="12054" width="25.25" style="44" customWidth="1"/>
    <col min="12055" max="12055" width="32.125" style="44" customWidth="1"/>
    <col min="12056" max="12056" width="20.625" style="44" customWidth="1"/>
    <col min="12057" max="12057" width="20.375" style="44" customWidth="1"/>
    <col min="12058" max="12058" width="21.125" style="44" customWidth="1"/>
    <col min="12059" max="12059" width="18.125" style="44" bestFit="1" customWidth="1"/>
    <col min="12060" max="12060" width="17.75" style="44" bestFit="1" customWidth="1"/>
    <col min="12061" max="12061" width="25" style="44" customWidth="1"/>
    <col min="12062" max="12062" width="11.25" style="44" customWidth="1"/>
    <col min="12063" max="12063" width="9.625" style="44" customWidth="1"/>
    <col min="12064" max="12064" width="19.625" style="44" customWidth="1"/>
    <col min="12065" max="12065" width="16" style="44" customWidth="1"/>
    <col min="12066" max="12066" width="19" style="44" customWidth="1"/>
    <col min="12067" max="12067" width="12.75" style="44" customWidth="1"/>
    <col min="12068" max="12068" width="20.75" style="44" customWidth="1"/>
    <col min="12069" max="12069" width="12.75" style="44" customWidth="1"/>
    <col min="12070" max="12070" width="16.75" style="44" customWidth="1"/>
    <col min="12071" max="12071" width="31.25" style="44" customWidth="1"/>
    <col min="12072" max="12072" width="20.25" style="44" customWidth="1"/>
    <col min="12073" max="12073" width="17.75" style="44" customWidth="1"/>
    <col min="12074" max="12074" width="32.625" style="44" customWidth="1"/>
    <col min="12075" max="12075" width="17.25" style="44" customWidth="1"/>
    <col min="12076" max="12076" width="13.5" style="44" customWidth="1"/>
    <col min="12077" max="12077" width="13.875" style="44" customWidth="1"/>
    <col min="12078" max="12079" width="17.25" style="44" customWidth="1"/>
    <col min="12080" max="12080" width="32.625" style="44" customWidth="1"/>
    <col min="12081" max="12264" width="7.875" style="44" customWidth="1"/>
    <col min="12265" max="12289" width="9" style="44"/>
    <col min="12290" max="12291" width="0" style="44" hidden="1" customWidth="1"/>
    <col min="12292" max="12293" width="20.625" style="44" customWidth="1"/>
    <col min="12294" max="12294" width="16.5" style="44" customWidth="1"/>
    <col min="12295" max="12295" width="16.25" style="44" customWidth="1"/>
    <col min="12296" max="12296" width="18.75" style="44" customWidth="1"/>
    <col min="12297" max="12297" width="16.5" style="44" customWidth="1"/>
    <col min="12298" max="12298" width="18.75" style="44" customWidth="1"/>
    <col min="12299" max="12299" width="17.125" style="44" customWidth="1"/>
    <col min="12300" max="12300" width="13.875" style="44" customWidth="1"/>
    <col min="12301" max="12301" width="13.125" style="44" customWidth="1"/>
    <col min="12302" max="12302" width="16.125" style="44" customWidth="1"/>
    <col min="12303" max="12303" width="17.375" style="44" customWidth="1"/>
    <col min="12304" max="12304" width="22.5" style="44" customWidth="1"/>
    <col min="12305" max="12305" width="20.625" style="44" customWidth="1"/>
    <col min="12306" max="12306" width="14.125" style="44" customWidth="1"/>
    <col min="12307" max="12307" width="37.875" style="44" bestFit="1" customWidth="1"/>
    <col min="12308" max="12310" width="25.25" style="44" customWidth="1"/>
    <col min="12311" max="12311" width="32.125" style="44" customWidth="1"/>
    <col min="12312" max="12312" width="20.625" style="44" customWidth="1"/>
    <col min="12313" max="12313" width="20.375" style="44" customWidth="1"/>
    <col min="12314" max="12314" width="21.125" style="44" customWidth="1"/>
    <col min="12315" max="12315" width="18.125" style="44" bestFit="1" customWidth="1"/>
    <col min="12316" max="12316" width="17.75" style="44" bestFit="1" customWidth="1"/>
    <col min="12317" max="12317" width="25" style="44" customWidth="1"/>
    <col min="12318" max="12318" width="11.25" style="44" customWidth="1"/>
    <col min="12319" max="12319" width="9.625" style="44" customWidth="1"/>
    <col min="12320" max="12320" width="19.625" style="44" customWidth="1"/>
    <col min="12321" max="12321" width="16" style="44" customWidth="1"/>
    <col min="12322" max="12322" width="19" style="44" customWidth="1"/>
    <col min="12323" max="12323" width="12.75" style="44" customWidth="1"/>
    <col min="12324" max="12324" width="20.75" style="44" customWidth="1"/>
    <col min="12325" max="12325" width="12.75" style="44" customWidth="1"/>
    <col min="12326" max="12326" width="16.75" style="44" customWidth="1"/>
    <col min="12327" max="12327" width="31.25" style="44" customWidth="1"/>
    <col min="12328" max="12328" width="20.25" style="44" customWidth="1"/>
    <col min="12329" max="12329" width="17.75" style="44" customWidth="1"/>
    <col min="12330" max="12330" width="32.625" style="44" customWidth="1"/>
    <col min="12331" max="12331" width="17.25" style="44" customWidth="1"/>
    <col min="12332" max="12332" width="13.5" style="44" customWidth="1"/>
    <col min="12333" max="12333" width="13.875" style="44" customWidth="1"/>
    <col min="12334" max="12335" width="17.25" style="44" customWidth="1"/>
    <col min="12336" max="12336" width="32.625" style="44" customWidth="1"/>
    <col min="12337" max="12520" width="7.875" style="44" customWidth="1"/>
    <col min="12521" max="12545" width="9" style="44"/>
    <col min="12546" max="12547" width="0" style="44" hidden="1" customWidth="1"/>
    <col min="12548" max="12549" width="20.625" style="44" customWidth="1"/>
    <col min="12550" max="12550" width="16.5" style="44" customWidth="1"/>
    <col min="12551" max="12551" width="16.25" style="44" customWidth="1"/>
    <col min="12552" max="12552" width="18.75" style="44" customWidth="1"/>
    <col min="12553" max="12553" width="16.5" style="44" customWidth="1"/>
    <col min="12554" max="12554" width="18.75" style="44" customWidth="1"/>
    <col min="12555" max="12555" width="17.125" style="44" customWidth="1"/>
    <col min="12556" max="12556" width="13.875" style="44" customWidth="1"/>
    <col min="12557" max="12557" width="13.125" style="44" customWidth="1"/>
    <col min="12558" max="12558" width="16.125" style="44" customWidth="1"/>
    <col min="12559" max="12559" width="17.375" style="44" customWidth="1"/>
    <col min="12560" max="12560" width="22.5" style="44" customWidth="1"/>
    <col min="12561" max="12561" width="20.625" style="44" customWidth="1"/>
    <col min="12562" max="12562" width="14.125" style="44" customWidth="1"/>
    <col min="12563" max="12563" width="37.875" style="44" bestFit="1" customWidth="1"/>
    <col min="12564" max="12566" width="25.25" style="44" customWidth="1"/>
    <col min="12567" max="12567" width="32.125" style="44" customWidth="1"/>
    <col min="12568" max="12568" width="20.625" style="44" customWidth="1"/>
    <col min="12569" max="12569" width="20.375" style="44" customWidth="1"/>
    <col min="12570" max="12570" width="21.125" style="44" customWidth="1"/>
    <col min="12571" max="12571" width="18.125" style="44" bestFit="1" customWidth="1"/>
    <col min="12572" max="12572" width="17.75" style="44" bestFit="1" customWidth="1"/>
    <col min="12573" max="12573" width="25" style="44" customWidth="1"/>
    <col min="12574" max="12574" width="11.25" style="44" customWidth="1"/>
    <col min="12575" max="12575" width="9.625" style="44" customWidth="1"/>
    <col min="12576" max="12576" width="19.625" style="44" customWidth="1"/>
    <col min="12577" max="12577" width="16" style="44" customWidth="1"/>
    <col min="12578" max="12578" width="19" style="44" customWidth="1"/>
    <col min="12579" max="12579" width="12.75" style="44" customWidth="1"/>
    <col min="12580" max="12580" width="20.75" style="44" customWidth="1"/>
    <col min="12581" max="12581" width="12.75" style="44" customWidth="1"/>
    <col min="12582" max="12582" width="16.75" style="44" customWidth="1"/>
    <col min="12583" max="12583" width="31.25" style="44" customWidth="1"/>
    <col min="12584" max="12584" width="20.25" style="44" customWidth="1"/>
    <col min="12585" max="12585" width="17.75" style="44" customWidth="1"/>
    <col min="12586" max="12586" width="32.625" style="44" customWidth="1"/>
    <col min="12587" max="12587" width="17.25" style="44" customWidth="1"/>
    <col min="12588" max="12588" width="13.5" style="44" customWidth="1"/>
    <col min="12589" max="12589" width="13.875" style="44" customWidth="1"/>
    <col min="12590" max="12591" width="17.25" style="44" customWidth="1"/>
    <col min="12592" max="12592" width="32.625" style="44" customWidth="1"/>
    <col min="12593" max="12776" width="7.875" style="44" customWidth="1"/>
    <col min="12777" max="12801" width="9" style="44"/>
    <col min="12802" max="12803" width="0" style="44" hidden="1" customWidth="1"/>
    <col min="12804" max="12805" width="20.625" style="44" customWidth="1"/>
    <col min="12806" max="12806" width="16.5" style="44" customWidth="1"/>
    <col min="12807" max="12807" width="16.25" style="44" customWidth="1"/>
    <col min="12808" max="12808" width="18.75" style="44" customWidth="1"/>
    <col min="12809" max="12809" width="16.5" style="44" customWidth="1"/>
    <col min="12810" max="12810" width="18.75" style="44" customWidth="1"/>
    <col min="12811" max="12811" width="17.125" style="44" customWidth="1"/>
    <col min="12812" max="12812" width="13.875" style="44" customWidth="1"/>
    <col min="12813" max="12813" width="13.125" style="44" customWidth="1"/>
    <col min="12814" max="12814" width="16.125" style="44" customWidth="1"/>
    <col min="12815" max="12815" width="17.375" style="44" customWidth="1"/>
    <col min="12816" max="12816" width="22.5" style="44" customWidth="1"/>
    <col min="12817" max="12817" width="20.625" style="44" customWidth="1"/>
    <col min="12818" max="12818" width="14.125" style="44" customWidth="1"/>
    <col min="12819" max="12819" width="37.875" style="44" bestFit="1" customWidth="1"/>
    <col min="12820" max="12822" width="25.25" style="44" customWidth="1"/>
    <col min="12823" max="12823" width="32.125" style="44" customWidth="1"/>
    <col min="12824" max="12824" width="20.625" style="44" customWidth="1"/>
    <col min="12825" max="12825" width="20.375" style="44" customWidth="1"/>
    <col min="12826" max="12826" width="21.125" style="44" customWidth="1"/>
    <col min="12827" max="12827" width="18.125" style="44" bestFit="1" customWidth="1"/>
    <col min="12828" max="12828" width="17.75" style="44" bestFit="1" customWidth="1"/>
    <col min="12829" max="12829" width="25" style="44" customWidth="1"/>
    <col min="12830" max="12830" width="11.25" style="44" customWidth="1"/>
    <col min="12831" max="12831" width="9.625" style="44" customWidth="1"/>
    <col min="12832" max="12832" width="19.625" style="44" customWidth="1"/>
    <col min="12833" max="12833" width="16" style="44" customWidth="1"/>
    <col min="12834" max="12834" width="19" style="44" customWidth="1"/>
    <col min="12835" max="12835" width="12.75" style="44" customWidth="1"/>
    <col min="12836" max="12836" width="20.75" style="44" customWidth="1"/>
    <col min="12837" max="12837" width="12.75" style="44" customWidth="1"/>
    <col min="12838" max="12838" width="16.75" style="44" customWidth="1"/>
    <col min="12839" max="12839" width="31.25" style="44" customWidth="1"/>
    <col min="12840" max="12840" width="20.25" style="44" customWidth="1"/>
    <col min="12841" max="12841" width="17.75" style="44" customWidth="1"/>
    <col min="12842" max="12842" width="32.625" style="44" customWidth="1"/>
    <col min="12843" max="12843" width="17.25" style="44" customWidth="1"/>
    <col min="12844" max="12844" width="13.5" style="44" customWidth="1"/>
    <col min="12845" max="12845" width="13.875" style="44" customWidth="1"/>
    <col min="12846" max="12847" width="17.25" style="44" customWidth="1"/>
    <col min="12848" max="12848" width="32.625" style="44" customWidth="1"/>
    <col min="12849" max="13032" width="7.875" style="44" customWidth="1"/>
    <col min="13033" max="13057" width="9" style="44"/>
    <col min="13058" max="13059" width="0" style="44" hidden="1" customWidth="1"/>
    <col min="13060" max="13061" width="20.625" style="44" customWidth="1"/>
    <col min="13062" max="13062" width="16.5" style="44" customWidth="1"/>
    <col min="13063" max="13063" width="16.25" style="44" customWidth="1"/>
    <col min="13064" max="13064" width="18.75" style="44" customWidth="1"/>
    <col min="13065" max="13065" width="16.5" style="44" customWidth="1"/>
    <col min="13066" max="13066" width="18.75" style="44" customWidth="1"/>
    <col min="13067" max="13067" width="17.125" style="44" customWidth="1"/>
    <col min="13068" max="13068" width="13.875" style="44" customWidth="1"/>
    <col min="13069" max="13069" width="13.125" style="44" customWidth="1"/>
    <col min="13070" max="13070" width="16.125" style="44" customWidth="1"/>
    <col min="13071" max="13071" width="17.375" style="44" customWidth="1"/>
    <col min="13072" max="13072" width="22.5" style="44" customWidth="1"/>
    <col min="13073" max="13073" width="20.625" style="44" customWidth="1"/>
    <col min="13074" max="13074" width="14.125" style="44" customWidth="1"/>
    <col min="13075" max="13075" width="37.875" style="44" bestFit="1" customWidth="1"/>
    <col min="13076" max="13078" width="25.25" style="44" customWidth="1"/>
    <col min="13079" max="13079" width="32.125" style="44" customWidth="1"/>
    <col min="13080" max="13080" width="20.625" style="44" customWidth="1"/>
    <col min="13081" max="13081" width="20.375" style="44" customWidth="1"/>
    <col min="13082" max="13082" width="21.125" style="44" customWidth="1"/>
    <col min="13083" max="13083" width="18.125" style="44" bestFit="1" customWidth="1"/>
    <col min="13084" max="13084" width="17.75" style="44" bestFit="1" customWidth="1"/>
    <col min="13085" max="13085" width="25" style="44" customWidth="1"/>
    <col min="13086" max="13086" width="11.25" style="44" customWidth="1"/>
    <col min="13087" max="13087" width="9.625" style="44" customWidth="1"/>
    <col min="13088" max="13088" width="19.625" style="44" customWidth="1"/>
    <col min="13089" max="13089" width="16" style="44" customWidth="1"/>
    <col min="13090" max="13090" width="19" style="44" customWidth="1"/>
    <col min="13091" max="13091" width="12.75" style="44" customWidth="1"/>
    <col min="13092" max="13092" width="20.75" style="44" customWidth="1"/>
    <col min="13093" max="13093" width="12.75" style="44" customWidth="1"/>
    <col min="13094" max="13094" width="16.75" style="44" customWidth="1"/>
    <col min="13095" max="13095" width="31.25" style="44" customWidth="1"/>
    <col min="13096" max="13096" width="20.25" style="44" customWidth="1"/>
    <col min="13097" max="13097" width="17.75" style="44" customWidth="1"/>
    <col min="13098" max="13098" width="32.625" style="44" customWidth="1"/>
    <col min="13099" max="13099" width="17.25" style="44" customWidth="1"/>
    <col min="13100" max="13100" width="13.5" style="44" customWidth="1"/>
    <col min="13101" max="13101" width="13.875" style="44" customWidth="1"/>
    <col min="13102" max="13103" width="17.25" style="44" customWidth="1"/>
    <col min="13104" max="13104" width="32.625" style="44" customWidth="1"/>
    <col min="13105" max="13288" width="7.875" style="44" customWidth="1"/>
    <col min="13289" max="13313" width="9" style="44"/>
    <col min="13314" max="13315" width="0" style="44" hidden="1" customWidth="1"/>
    <col min="13316" max="13317" width="20.625" style="44" customWidth="1"/>
    <col min="13318" max="13318" width="16.5" style="44" customWidth="1"/>
    <col min="13319" max="13319" width="16.25" style="44" customWidth="1"/>
    <col min="13320" max="13320" width="18.75" style="44" customWidth="1"/>
    <col min="13321" max="13321" width="16.5" style="44" customWidth="1"/>
    <col min="13322" max="13322" width="18.75" style="44" customWidth="1"/>
    <col min="13323" max="13323" width="17.125" style="44" customWidth="1"/>
    <col min="13324" max="13324" width="13.875" style="44" customWidth="1"/>
    <col min="13325" max="13325" width="13.125" style="44" customWidth="1"/>
    <col min="13326" max="13326" width="16.125" style="44" customWidth="1"/>
    <col min="13327" max="13327" width="17.375" style="44" customWidth="1"/>
    <col min="13328" max="13328" width="22.5" style="44" customWidth="1"/>
    <col min="13329" max="13329" width="20.625" style="44" customWidth="1"/>
    <col min="13330" max="13330" width="14.125" style="44" customWidth="1"/>
    <col min="13331" max="13331" width="37.875" style="44" bestFit="1" customWidth="1"/>
    <col min="13332" max="13334" width="25.25" style="44" customWidth="1"/>
    <col min="13335" max="13335" width="32.125" style="44" customWidth="1"/>
    <col min="13336" max="13336" width="20.625" style="44" customWidth="1"/>
    <col min="13337" max="13337" width="20.375" style="44" customWidth="1"/>
    <col min="13338" max="13338" width="21.125" style="44" customWidth="1"/>
    <col min="13339" max="13339" width="18.125" style="44" bestFit="1" customWidth="1"/>
    <col min="13340" max="13340" width="17.75" style="44" bestFit="1" customWidth="1"/>
    <col min="13341" max="13341" width="25" style="44" customWidth="1"/>
    <col min="13342" max="13342" width="11.25" style="44" customWidth="1"/>
    <col min="13343" max="13343" width="9.625" style="44" customWidth="1"/>
    <col min="13344" max="13344" width="19.625" style="44" customWidth="1"/>
    <col min="13345" max="13345" width="16" style="44" customWidth="1"/>
    <col min="13346" max="13346" width="19" style="44" customWidth="1"/>
    <col min="13347" max="13347" width="12.75" style="44" customWidth="1"/>
    <col min="13348" max="13348" width="20.75" style="44" customWidth="1"/>
    <col min="13349" max="13349" width="12.75" style="44" customWidth="1"/>
    <col min="13350" max="13350" width="16.75" style="44" customWidth="1"/>
    <col min="13351" max="13351" width="31.25" style="44" customWidth="1"/>
    <col min="13352" max="13352" width="20.25" style="44" customWidth="1"/>
    <col min="13353" max="13353" width="17.75" style="44" customWidth="1"/>
    <col min="13354" max="13354" width="32.625" style="44" customWidth="1"/>
    <col min="13355" max="13355" width="17.25" style="44" customWidth="1"/>
    <col min="13356" max="13356" width="13.5" style="44" customWidth="1"/>
    <col min="13357" max="13357" width="13.875" style="44" customWidth="1"/>
    <col min="13358" max="13359" width="17.25" style="44" customWidth="1"/>
    <col min="13360" max="13360" width="32.625" style="44" customWidth="1"/>
    <col min="13361" max="13544" width="7.875" style="44" customWidth="1"/>
    <col min="13545" max="13569" width="9" style="44"/>
    <col min="13570" max="13571" width="0" style="44" hidden="1" customWidth="1"/>
    <col min="13572" max="13573" width="20.625" style="44" customWidth="1"/>
    <col min="13574" max="13574" width="16.5" style="44" customWidth="1"/>
    <col min="13575" max="13575" width="16.25" style="44" customWidth="1"/>
    <col min="13576" max="13576" width="18.75" style="44" customWidth="1"/>
    <col min="13577" max="13577" width="16.5" style="44" customWidth="1"/>
    <col min="13578" max="13578" width="18.75" style="44" customWidth="1"/>
    <col min="13579" max="13579" width="17.125" style="44" customWidth="1"/>
    <col min="13580" max="13580" width="13.875" style="44" customWidth="1"/>
    <col min="13581" max="13581" width="13.125" style="44" customWidth="1"/>
    <col min="13582" max="13582" width="16.125" style="44" customWidth="1"/>
    <col min="13583" max="13583" width="17.375" style="44" customWidth="1"/>
    <col min="13584" max="13584" width="22.5" style="44" customWidth="1"/>
    <col min="13585" max="13585" width="20.625" style="44" customWidth="1"/>
    <col min="13586" max="13586" width="14.125" style="44" customWidth="1"/>
    <col min="13587" max="13587" width="37.875" style="44" bestFit="1" customWidth="1"/>
    <col min="13588" max="13590" width="25.25" style="44" customWidth="1"/>
    <col min="13591" max="13591" width="32.125" style="44" customWidth="1"/>
    <col min="13592" max="13592" width="20.625" style="44" customWidth="1"/>
    <col min="13593" max="13593" width="20.375" style="44" customWidth="1"/>
    <col min="13594" max="13594" width="21.125" style="44" customWidth="1"/>
    <col min="13595" max="13595" width="18.125" style="44" bestFit="1" customWidth="1"/>
    <col min="13596" max="13596" width="17.75" style="44" bestFit="1" customWidth="1"/>
    <col min="13597" max="13597" width="25" style="44" customWidth="1"/>
    <col min="13598" max="13598" width="11.25" style="44" customWidth="1"/>
    <col min="13599" max="13599" width="9.625" style="44" customWidth="1"/>
    <col min="13600" max="13600" width="19.625" style="44" customWidth="1"/>
    <col min="13601" max="13601" width="16" style="44" customWidth="1"/>
    <col min="13602" max="13602" width="19" style="44" customWidth="1"/>
    <col min="13603" max="13603" width="12.75" style="44" customWidth="1"/>
    <col min="13604" max="13604" width="20.75" style="44" customWidth="1"/>
    <col min="13605" max="13605" width="12.75" style="44" customWidth="1"/>
    <col min="13606" max="13606" width="16.75" style="44" customWidth="1"/>
    <col min="13607" max="13607" width="31.25" style="44" customWidth="1"/>
    <col min="13608" max="13608" width="20.25" style="44" customWidth="1"/>
    <col min="13609" max="13609" width="17.75" style="44" customWidth="1"/>
    <col min="13610" max="13610" width="32.625" style="44" customWidth="1"/>
    <col min="13611" max="13611" width="17.25" style="44" customWidth="1"/>
    <col min="13612" max="13612" width="13.5" style="44" customWidth="1"/>
    <col min="13613" max="13613" width="13.875" style="44" customWidth="1"/>
    <col min="13614" max="13615" width="17.25" style="44" customWidth="1"/>
    <col min="13616" max="13616" width="32.625" style="44" customWidth="1"/>
    <col min="13617" max="13800" width="7.875" style="44" customWidth="1"/>
    <col min="13801" max="13825" width="9" style="44"/>
    <col min="13826" max="13827" width="0" style="44" hidden="1" customWidth="1"/>
    <col min="13828" max="13829" width="20.625" style="44" customWidth="1"/>
    <col min="13830" max="13830" width="16.5" style="44" customWidth="1"/>
    <col min="13831" max="13831" width="16.25" style="44" customWidth="1"/>
    <col min="13832" max="13832" width="18.75" style="44" customWidth="1"/>
    <col min="13833" max="13833" width="16.5" style="44" customWidth="1"/>
    <col min="13834" max="13834" width="18.75" style="44" customWidth="1"/>
    <col min="13835" max="13835" width="17.125" style="44" customWidth="1"/>
    <col min="13836" max="13836" width="13.875" style="44" customWidth="1"/>
    <col min="13837" max="13837" width="13.125" style="44" customWidth="1"/>
    <col min="13838" max="13838" width="16.125" style="44" customWidth="1"/>
    <col min="13839" max="13839" width="17.375" style="44" customWidth="1"/>
    <col min="13840" max="13840" width="22.5" style="44" customWidth="1"/>
    <col min="13841" max="13841" width="20.625" style="44" customWidth="1"/>
    <col min="13842" max="13842" width="14.125" style="44" customWidth="1"/>
    <col min="13843" max="13843" width="37.875" style="44" bestFit="1" customWidth="1"/>
    <col min="13844" max="13846" width="25.25" style="44" customWidth="1"/>
    <col min="13847" max="13847" width="32.125" style="44" customWidth="1"/>
    <col min="13848" max="13848" width="20.625" style="44" customWidth="1"/>
    <col min="13849" max="13849" width="20.375" style="44" customWidth="1"/>
    <col min="13850" max="13850" width="21.125" style="44" customWidth="1"/>
    <col min="13851" max="13851" width="18.125" style="44" bestFit="1" customWidth="1"/>
    <col min="13852" max="13852" width="17.75" style="44" bestFit="1" customWidth="1"/>
    <col min="13853" max="13853" width="25" style="44" customWidth="1"/>
    <col min="13854" max="13854" width="11.25" style="44" customWidth="1"/>
    <col min="13855" max="13855" width="9.625" style="44" customWidth="1"/>
    <col min="13856" max="13856" width="19.625" style="44" customWidth="1"/>
    <col min="13857" max="13857" width="16" style="44" customWidth="1"/>
    <col min="13858" max="13858" width="19" style="44" customWidth="1"/>
    <col min="13859" max="13859" width="12.75" style="44" customWidth="1"/>
    <col min="13860" max="13860" width="20.75" style="44" customWidth="1"/>
    <col min="13861" max="13861" width="12.75" style="44" customWidth="1"/>
    <col min="13862" max="13862" width="16.75" style="44" customWidth="1"/>
    <col min="13863" max="13863" width="31.25" style="44" customWidth="1"/>
    <col min="13864" max="13864" width="20.25" style="44" customWidth="1"/>
    <col min="13865" max="13865" width="17.75" style="44" customWidth="1"/>
    <col min="13866" max="13866" width="32.625" style="44" customWidth="1"/>
    <col min="13867" max="13867" width="17.25" style="44" customWidth="1"/>
    <col min="13868" max="13868" width="13.5" style="44" customWidth="1"/>
    <col min="13869" max="13869" width="13.875" style="44" customWidth="1"/>
    <col min="13870" max="13871" width="17.25" style="44" customWidth="1"/>
    <col min="13872" max="13872" width="32.625" style="44" customWidth="1"/>
    <col min="13873" max="14056" width="7.875" style="44" customWidth="1"/>
    <col min="14057" max="14081" width="9" style="44"/>
    <col min="14082" max="14083" width="0" style="44" hidden="1" customWidth="1"/>
    <col min="14084" max="14085" width="20.625" style="44" customWidth="1"/>
    <col min="14086" max="14086" width="16.5" style="44" customWidth="1"/>
    <col min="14087" max="14087" width="16.25" style="44" customWidth="1"/>
    <col min="14088" max="14088" width="18.75" style="44" customWidth="1"/>
    <col min="14089" max="14089" width="16.5" style="44" customWidth="1"/>
    <col min="14090" max="14090" width="18.75" style="44" customWidth="1"/>
    <col min="14091" max="14091" width="17.125" style="44" customWidth="1"/>
    <col min="14092" max="14092" width="13.875" style="44" customWidth="1"/>
    <col min="14093" max="14093" width="13.125" style="44" customWidth="1"/>
    <col min="14094" max="14094" width="16.125" style="44" customWidth="1"/>
    <col min="14095" max="14095" width="17.375" style="44" customWidth="1"/>
    <col min="14096" max="14096" width="22.5" style="44" customWidth="1"/>
    <col min="14097" max="14097" width="20.625" style="44" customWidth="1"/>
    <col min="14098" max="14098" width="14.125" style="44" customWidth="1"/>
    <col min="14099" max="14099" width="37.875" style="44" bestFit="1" customWidth="1"/>
    <col min="14100" max="14102" width="25.25" style="44" customWidth="1"/>
    <col min="14103" max="14103" width="32.125" style="44" customWidth="1"/>
    <col min="14104" max="14104" width="20.625" style="44" customWidth="1"/>
    <col min="14105" max="14105" width="20.375" style="44" customWidth="1"/>
    <col min="14106" max="14106" width="21.125" style="44" customWidth="1"/>
    <col min="14107" max="14107" width="18.125" style="44" bestFit="1" customWidth="1"/>
    <col min="14108" max="14108" width="17.75" style="44" bestFit="1" customWidth="1"/>
    <col min="14109" max="14109" width="25" style="44" customWidth="1"/>
    <col min="14110" max="14110" width="11.25" style="44" customWidth="1"/>
    <col min="14111" max="14111" width="9.625" style="44" customWidth="1"/>
    <col min="14112" max="14112" width="19.625" style="44" customWidth="1"/>
    <col min="14113" max="14113" width="16" style="44" customWidth="1"/>
    <col min="14114" max="14114" width="19" style="44" customWidth="1"/>
    <col min="14115" max="14115" width="12.75" style="44" customWidth="1"/>
    <col min="14116" max="14116" width="20.75" style="44" customWidth="1"/>
    <col min="14117" max="14117" width="12.75" style="44" customWidth="1"/>
    <col min="14118" max="14118" width="16.75" style="44" customWidth="1"/>
    <col min="14119" max="14119" width="31.25" style="44" customWidth="1"/>
    <col min="14120" max="14120" width="20.25" style="44" customWidth="1"/>
    <col min="14121" max="14121" width="17.75" style="44" customWidth="1"/>
    <col min="14122" max="14122" width="32.625" style="44" customWidth="1"/>
    <col min="14123" max="14123" width="17.25" style="44" customWidth="1"/>
    <col min="14124" max="14124" width="13.5" style="44" customWidth="1"/>
    <col min="14125" max="14125" width="13.875" style="44" customWidth="1"/>
    <col min="14126" max="14127" width="17.25" style="44" customWidth="1"/>
    <col min="14128" max="14128" width="32.625" style="44" customWidth="1"/>
    <col min="14129" max="14312" width="7.875" style="44" customWidth="1"/>
    <col min="14313" max="14337" width="9" style="44"/>
    <col min="14338" max="14339" width="0" style="44" hidden="1" customWidth="1"/>
    <col min="14340" max="14341" width="20.625" style="44" customWidth="1"/>
    <col min="14342" max="14342" width="16.5" style="44" customWidth="1"/>
    <col min="14343" max="14343" width="16.25" style="44" customWidth="1"/>
    <col min="14344" max="14344" width="18.75" style="44" customWidth="1"/>
    <col min="14345" max="14345" width="16.5" style="44" customWidth="1"/>
    <col min="14346" max="14346" width="18.75" style="44" customWidth="1"/>
    <col min="14347" max="14347" width="17.125" style="44" customWidth="1"/>
    <col min="14348" max="14348" width="13.875" style="44" customWidth="1"/>
    <col min="14349" max="14349" width="13.125" style="44" customWidth="1"/>
    <col min="14350" max="14350" width="16.125" style="44" customWidth="1"/>
    <col min="14351" max="14351" width="17.375" style="44" customWidth="1"/>
    <col min="14352" max="14352" width="22.5" style="44" customWidth="1"/>
    <col min="14353" max="14353" width="20.625" style="44" customWidth="1"/>
    <col min="14354" max="14354" width="14.125" style="44" customWidth="1"/>
    <col min="14355" max="14355" width="37.875" style="44" bestFit="1" customWidth="1"/>
    <col min="14356" max="14358" width="25.25" style="44" customWidth="1"/>
    <col min="14359" max="14359" width="32.125" style="44" customWidth="1"/>
    <col min="14360" max="14360" width="20.625" style="44" customWidth="1"/>
    <col min="14361" max="14361" width="20.375" style="44" customWidth="1"/>
    <col min="14362" max="14362" width="21.125" style="44" customWidth="1"/>
    <col min="14363" max="14363" width="18.125" style="44" bestFit="1" customWidth="1"/>
    <col min="14364" max="14364" width="17.75" style="44" bestFit="1" customWidth="1"/>
    <col min="14365" max="14365" width="25" style="44" customWidth="1"/>
    <col min="14366" max="14366" width="11.25" style="44" customWidth="1"/>
    <col min="14367" max="14367" width="9.625" style="44" customWidth="1"/>
    <col min="14368" max="14368" width="19.625" style="44" customWidth="1"/>
    <col min="14369" max="14369" width="16" style="44" customWidth="1"/>
    <col min="14370" max="14370" width="19" style="44" customWidth="1"/>
    <col min="14371" max="14371" width="12.75" style="44" customWidth="1"/>
    <col min="14372" max="14372" width="20.75" style="44" customWidth="1"/>
    <col min="14373" max="14373" width="12.75" style="44" customWidth="1"/>
    <col min="14374" max="14374" width="16.75" style="44" customWidth="1"/>
    <col min="14375" max="14375" width="31.25" style="44" customWidth="1"/>
    <col min="14376" max="14376" width="20.25" style="44" customWidth="1"/>
    <col min="14377" max="14377" width="17.75" style="44" customWidth="1"/>
    <col min="14378" max="14378" width="32.625" style="44" customWidth="1"/>
    <col min="14379" max="14379" width="17.25" style="44" customWidth="1"/>
    <col min="14380" max="14380" width="13.5" style="44" customWidth="1"/>
    <col min="14381" max="14381" width="13.875" style="44" customWidth="1"/>
    <col min="14382" max="14383" width="17.25" style="44" customWidth="1"/>
    <col min="14384" max="14384" width="32.625" style="44" customWidth="1"/>
    <col min="14385" max="14568" width="7.875" style="44" customWidth="1"/>
    <col min="14569" max="14593" width="9" style="44"/>
    <col min="14594" max="14595" width="0" style="44" hidden="1" customWidth="1"/>
    <col min="14596" max="14597" width="20.625" style="44" customWidth="1"/>
    <col min="14598" max="14598" width="16.5" style="44" customWidth="1"/>
    <col min="14599" max="14599" width="16.25" style="44" customWidth="1"/>
    <col min="14600" max="14600" width="18.75" style="44" customWidth="1"/>
    <col min="14601" max="14601" width="16.5" style="44" customWidth="1"/>
    <col min="14602" max="14602" width="18.75" style="44" customWidth="1"/>
    <col min="14603" max="14603" width="17.125" style="44" customWidth="1"/>
    <col min="14604" max="14604" width="13.875" style="44" customWidth="1"/>
    <col min="14605" max="14605" width="13.125" style="44" customWidth="1"/>
    <col min="14606" max="14606" width="16.125" style="44" customWidth="1"/>
    <col min="14607" max="14607" width="17.375" style="44" customWidth="1"/>
    <col min="14608" max="14608" width="22.5" style="44" customWidth="1"/>
    <col min="14609" max="14609" width="20.625" style="44" customWidth="1"/>
    <col min="14610" max="14610" width="14.125" style="44" customWidth="1"/>
    <col min="14611" max="14611" width="37.875" style="44" bestFit="1" customWidth="1"/>
    <col min="14612" max="14614" width="25.25" style="44" customWidth="1"/>
    <col min="14615" max="14615" width="32.125" style="44" customWidth="1"/>
    <col min="14616" max="14616" width="20.625" style="44" customWidth="1"/>
    <col min="14617" max="14617" width="20.375" style="44" customWidth="1"/>
    <col min="14618" max="14618" width="21.125" style="44" customWidth="1"/>
    <col min="14619" max="14619" width="18.125" style="44" bestFit="1" customWidth="1"/>
    <col min="14620" max="14620" width="17.75" style="44" bestFit="1" customWidth="1"/>
    <col min="14621" max="14621" width="25" style="44" customWidth="1"/>
    <col min="14622" max="14622" width="11.25" style="44" customWidth="1"/>
    <col min="14623" max="14623" width="9.625" style="44" customWidth="1"/>
    <col min="14624" max="14624" width="19.625" style="44" customWidth="1"/>
    <col min="14625" max="14625" width="16" style="44" customWidth="1"/>
    <col min="14626" max="14626" width="19" style="44" customWidth="1"/>
    <col min="14627" max="14627" width="12.75" style="44" customWidth="1"/>
    <col min="14628" max="14628" width="20.75" style="44" customWidth="1"/>
    <col min="14629" max="14629" width="12.75" style="44" customWidth="1"/>
    <col min="14630" max="14630" width="16.75" style="44" customWidth="1"/>
    <col min="14631" max="14631" width="31.25" style="44" customWidth="1"/>
    <col min="14632" max="14632" width="20.25" style="44" customWidth="1"/>
    <col min="14633" max="14633" width="17.75" style="44" customWidth="1"/>
    <col min="14634" max="14634" width="32.625" style="44" customWidth="1"/>
    <col min="14635" max="14635" width="17.25" style="44" customWidth="1"/>
    <col min="14636" max="14636" width="13.5" style="44" customWidth="1"/>
    <col min="14637" max="14637" width="13.875" style="44" customWidth="1"/>
    <col min="14638" max="14639" width="17.25" style="44" customWidth="1"/>
    <col min="14640" max="14640" width="32.625" style="44" customWidth="1"/>
    <col min="14641" max="14824" width="7.875" style="44" customWidth="1"/>
    <col min="14825" max="14849" width="9" style="44"/>
    <col min="14850" max="14851" width="0" style="44" hidden="1" customWidth="1"/>
    <col min="14852" max="14853" width="20.625" style="44" customWidth="1"/>
    <col min="14854" max="14854" width="16.5" style="44" customWidth="1"/>
    <col min="14855" max="14855" width="16.25" style="44" customWidth="1"/>
    <col min="14856" max="14856" width="18.75" style="44" customWidth="1"/>
    <col min="14857" max="14857" width="16.5" style="44" customWidth="1"/>
    <col min="14858" max="14858" width="18.75" style="44" customWidth="1"/>
    <col min="14859" max="14859" width="17.125" style="44" customWidth="1"/>
    <col min="14860" max="14860" width="13.875" style="44" customWidth="1"/>
    <col min="14861" max="14861" width="13.125" style="44" customWidth="1"/>
    <col min="14862" max="14862" width="16.125" style="44" customWidth="1"/>
    <col min="14863" max="14863" width="17.375" style="44" customWidth="1"/>
    <col min="14864" max="14864" width="22.5" style="44" customWidth="1"/>
    <col min="14865" max="14865" width="20.625" style="44" customWidth="1"/>
    <col min="14866" max="14866" width="14.125" style="44" customWidth="1"/>
    <col min="14867" max="14867" width="37.875" style="44" bestFit="1" customWidth="1"/>
    <col min="14868" max="14870" width="25.25" style="44" customWidth="1"/>
    <col min="14871" max="14871" width="32.125" style="44" customWidth="1"/>
    <col min="14872" max="14872" width="20.625" style="44" customWidth="1"/>
    <col min="14873" max="14873" width="20.375" style="44" customWidth="1"/>
    <col min="14874" max="14874" width="21.125" style="44" customWidth="1"/>
    <col min="14875" max="14875" width="18.125" style="44" bestFit="1" customWidth="1"/>
    <col min="14876" max="14876" width="17.75" style="44" bestFit="1" customWidth="1"/>
    <col min="14877" max="14877" width="25" style="44" customWidth="1"/>
    <col min="14878" max="14878" width="11.25" style="44" customWidth="1"/>
    <col min="14879" max="14879" width="9.625" style="44" customWidth="1"/>
    <col min="14880" max="14880" width="19.625" style="44" customWidth="1"/>
    <col min="14881" max="14881" width="16" style="44" customWidth="1"/>
    <col min="14882" max="14882" width="19" style="44" customWidth="1"/>
    <col min="14883" max="14883" width="12.75" style="44" customWidth="1"/>
    <col min="14884" max="14884" width="20.75" style="44" customWidth="1"/>
    <col min="14885" max="14885" width="12.75" style="44" customWidth="1"/>
    <col min="14886" max="14886" width="16.75" style="44" customWidth="1"/>
    <col min="14887" max="14887" width="31.25" style="44" customWidth="1"/>
    <col min="14888" max="14888" width="20.25" style="44" customWidth="1"/>
    <col min="14889" max="14889" width="17.75" style="44" customWidth="1"/>
    <col min="14890" max="14890" width="32.625" style="44" customWidth="1"/>
    <col min="14891" max="14891" width="17.25" style="44" customWidth="1"/>
    <col min="14892" max="14892" width="13.5" style="44" customWidth="1"/>
    <col min="14893" max="14893" width="13.875" style="44" customWidth="1"/>
    <col min="14894" max="14895" width="17.25" style="44" customWidth="1"/>
    <col min="14896" max="14896" width="32.625" style="44" customWidth="1"/>
    <col min="14897" max="15080" width="7.875" style="44" customWidth="1"/>
    <col min="15081" max="15105" width="9" style="44"/>
    <col min="15106" max="15107" width="0" style="44" hidden="1" customWidth="1"/>
    <col min="15108" max="15109" width="20.625" style="44" customWidth="1"/>
    <col min="15110" max="15110" width="16.5" style="44" customWidth="1"/>
    <col min="15111" max="15111" width="16.25" style="44" customWidth="1"/>
    <col min="15112" max="15112" width="18.75" style="44" customWidth="1"/>
    <col min="15113" max="15113" width="16.5" style="44" customWidth="1"/>
    <col min="15114" max="15114" width="18.75" style="44" customWidth="1"/>
    <col min="15115" max="15115" width="17.125" style="44" customWidth="1"/>
    <col min="15116" max="15116" width="13.875" style="44" customWidth="1"/>
    <col min="15117" max="15117" width="13.125" style="44" customWidth="1"/>
    <col min="15118" max="15118" width="16.125" style="44" customWidth="1"/>
    <col min="15119" max="15119" width="17.375" style="44" customWidth="1"/>
    <col min="15120" max="15120" width="22.5" style="44" customWidth="1"/>
    <col min="15121" max="15121" width="20.625" style="44" customWidth="1"/>
    <col min="15122" max="15122" width="14.125" style="44" customWidth="1"/>
    <col min="15123" max="15123" width="37.875" style="44" bestFit="1" customWidth="1"/>
    <col min="15124" max="15126" width="25.25" style="44" customWidth="1"/>
    <col min="15127" max="15127" width="32.125" style="44" customWidth="1"/>
    <col min="15128" max="15128" width="20.625" style="44" customWidth="1"/>
    <col min="15129" max="15129" width="20.375" style="44" customWidth="1"/>
    <col min="15130" max="15130" width="21.125" style="44" customWidth="1"/>
    <col min="15131" max="15131" width="18.125" style="44" bestFit="1" customWidth="1"/>
    <col min="15132" max="15132" width="17.75" style="44" bestFit="1" customWidth="1"/>
    <col min="15133" max="15133" width="25" style="44" customWidth="1"/>
    <col min="15134" max="15134" width="11.25" style="44" customWidth="1"/>
    <col min="15135" max="15135" width="9.625" style="44" customWidth="1"/>
    <col min="15136" max="15136" width="19.625" style="44" customWidth="1"/>
    <col min="15137" max="15137" width="16" style="44" customWidth="1"/>
    <col min="15138" max="15138" width="19" style="44" customWidth="1"/>
    <col min="15139" max="15139" width="12.75" style="44" customWidth="1"/>
    <col min="15140" max="15140" width="20.75" style="44" customWidth="1"/>
    <col min="15141" max="15141" width="12.75" style="44" customWidth="1"/>
    <col min="15142" max="15142" width="16.75" style="44" customWidth="1"/>
    <col min="15143" max="15143" width="31.25" style="44" customWidth="1"/>
    <col min="15144" max="15144" width="20.25" style="44" customWidth="1"/>
    <col min="15145" max="15145" width="17.75" style="44" customWidth="1"/>
    <col min="15146" max="15146" width="32.625" style="44" customWidth="1"/>
    <col min="15147" max="15147" width="17.25" style="44" customWidth="1"/>
    <col min="15148" max="15148" width="13.5" style="44" customWidth="1"/>
    <col min="15149" max="15149" width="13.875" style="44" customWidth="1"/>
    <col min="15150" max="15151" width="17.25" style="44" customWidth="1"/>
    <col min="15152" max="15152" width="32.625" style="44" customWidth="1"/>
    <col min="15153" max="15336" width="7.875" style="44" customWidth="1"/>
    <col min="15337" max="15361" width="9" style="44"/>
    <col min="15362" max="15363" width="0" style="44" hidden="1" customWidth="1"/>
    <col min="15364" max="15365" width="20.625" style="44" customWidth="1"/>
    <col min="15366" max="15366" width="16.5" style="44" customWidth="1"/>
    <col min="15367" max="15367" width="16.25" style="44" customWidth="1"/>
    <col min="15368" max="15368" width="18.75" style="44" customWidth="1"/>
    <col min="15369" max="15369" width="16.5" style="44" customWidth="1"/>
    <col min="15370" max="15370" width="18.75" style="44" customWidth="1"/>
    <col min="15371" max="15371" width="17.125" style="44" customWidth="1"/>
    <col min="15372" max="15372" width="13.875" style="44" customWidth="1"/>
    <col min="15373" max="15373" width="13.125" style="44" customWidth="1"/>
    <col min="15374" max="15374" width="16.125" style="44" customWidth="1"/>
    <col min="15375" max="15375" width="17.375" style="44" customWidth="1"/>
    <col min="15376" max="15376" width="22.5" style="44" customWidth="1"/>
    <col min="15377" max="15377" width="20.625" style="44" customWidth="1"/>
    <col min="15378" max="15378" width="14.125" style="44" customWidth="1"/>
    <col min="15379" max="15379" width="37.875" style="44" bestFit="1" customWidth="1"/>
    <col min="15380" max="15382" width="25.25" style="44" customWidth="1"/>
    <col min="15383" max="15383" width="32.125" style="44" customWidth="1"/>
    <col min="15384" max="15384" width="20.625" style="44" customWidth="1"/>
    <col min="15385" max="15385" width="20.375" style="44" customWidth="1"/>
    <col min="15386" max="15386" width="21.125" style="44" customWidth="1"/>
    <col min="15387" max="15387" width="18.125" style="44" bestFit="1" customWidth="1"/>
    <col min="15388" max="15388" width="17.75" style="44" bestFit="1" customWidth="1"/>
    <col min="15389" max="15389" width="25" style="44" customWidth="1"/>
    <col min="15390" max="15390" width="11.25" style="44" customWidth="1"/>
    <col min="15391" max="15391" width="9.625" style="44" customWidth="1"/>
    <col min="15392" max="15392" width="19.625" style="44" customWidth="1"/>
    <col min="15393" max="15393" width="16" style="44" customWidth="1"/>
    <col min="15394" max="15394" width="19" style="44" customWidth="1"/>
    <col min="15395" max="15395" width="12.75" style="44" customWidth="1"/>
    <col min="15396" max="15396" width="20.75" style="44" customWidth="1"/>
    <col min="15397" max="15397" width="12.75" style="44" customWidth="1"/>
    <col min="15398" max="15398" width="16.75" style="44" customWidth="1"/>
    <col min="15399" max="15399" width="31.25" style="44" customWidth="1"/>
    <col min="15400" max="15400" width="20.25" style="44" customWidth="1"/>
    <col min="15401" max="15401" width="17.75" style="44" customWidth="1"/>
    <col min="15402" max="15402" width="32.625" style="44" customWidth="1"/>
    <col min="15403" max="15403" width="17.25" style="44" customWidth="1"/>
    <col min="15404" max="15404" width="13.5" style="44" customWidth="1"/>
    <col min="15405" max="15405" width="13.875" style="44" customWidth="1"/>
    <col min="15406" max="15407" width="17.25" style="44" customWidth="1"/>
    <col min="15408" max="15408" width="32.625" style="44" customWidth="1"/>
    <col min="15409" max="15592" width="7.875" style="44" customWidth="1"/>
    <col min="15593" max="15617" width="9" style="44"/>
    <col min="15618" max="15619" width="0" style="44" hidden="1" customWidth="1"/>
    <col min="15620" max="15621" width="20.625" style="44" customWidth="1"/>
    <col min="15622" max="15622" width="16.5" style="44" customWidth="1"/>
    <col min="15623" max="15623" width="16.25" style="44" customWidth="1"/>
    <col min="15624" max="15624" width="18.75" style="44" customWidth="1"/>
    <col min="15625" max="15625" width="16.5" style="44" customWidth="1"/>
    <col min="15626" max="15626" width="18.75" style="44" customWidth="1"/>
    <col min="15627" max="15627" width="17.125" style="44" customWidth="1"/>
    <col min="15628" max="15628" width="13.875" style="44" customWidth="1"/>
    <col min="15629" max="15629" width="13.125" style="44" customWidth="1"/>
    <col min="15630" max="15630" width="16.125" style="44" customWidth="1"/>
    <col min="15631" max="15631" width="17.375" style="44" customWidth="1"/>
    <col min="15632" max="15632" width="22.5" style="44" customWidth="1"/>
    <col min="15633" max="15633" width="20.625" style="44" customWidth="1"/>
    <col min="15634" max="15634" width="14.125" style="44" customWidth="1"/>
    <col min="15635" max="15635" width="37.875" style="44" bestFit="1" customWidth="1"/>
    <col min="15636" max="15638" width="25.25" style="44" customWidth="1"/>
    <col min="15639" max="15639" width="32.125" style="44" customWidth="1"/>
    <col min="15640" max="15640" width="20.625" style="44" customWidth="1"/>
    <col min="15641" max="15641" width="20.375" style="44" customWidth="1"/>
    <col min="15642" max="15642" width="21.125" style="44" customWidth="1"/>
    <col min="15643" max="15643" width="18.125" style="44" bestFit="1" customWidth="1"/>
    <col min="15644" max="15644" width="17.75" style="44" bestFit="1" customWidth="1"/>
    <col min="15645" max="15645" width="25" style="44" customWidth="1"/>
    <col min="15646" max="15646" width="11.25" style="44" customWidth="1"/>
    <col min="15647" max="15647" width="9.625" style="44" customWidth="1"/>
    <col min="15648" max="15648" width="19.625" style="44" customWidth="1"/>
    <col min="15649" max="15649" width="16" style="44" customWidth="1"/>
    <col min="15650" max="15650" width="19" style="44" customWidth="1"/>
    <col min="15651" max="15651" width="12.75" style="44" customWidth="1"/>
    <col min="15652" max="15652" width="20.75" style="44" customWidth="1"/>
    <col min="15653" max="15653" width="12.75" style="44" customWidth="1"/>
    <col min="15654" max="15654" width="16.75" style="44" customWidth="1"/>
    <col min="15655" max="15655" width="31.25" style="44" customWidth="1"/>
    <col min="15656" max="15656" width="20.25" style="44" customWidth="1"/>
    <col min="15657" max="15657" width="17.75" style="44" customWidth="1"/>
    <col min="15658" max="15658" width="32.625" style="44" customWidth="1"/>
    <col min="15659" max="15659" width="17.25" style="44" customWidth="1"/>
    <col min="15660" max="15660" width="13.5" style="44" customWidth="1"/>
    <col min="15661" max="15661" width="13.875" style="44" customWidth="1"/>
    <col min="15662" max="15663" width="17.25" style="44" customWidth="1"/>
    <col min="15664" max="15664" width="32.625" style="44" customWidth="1"/>
    <col min="15665" max="15848" width="7.875" style="44" customWidth="1"/>
    <col min="15849" max="15873" width="9" style="44"/>
    <col min="15874" max="15875" width="0" style="44" hidden="1" customWidth="1"/>
    <col min="15876" max="15877" width="20.625" style="44" customWidth="1"/>
    <col min="15878" max="15878" width="16.5" style="44" customWidth="1"/>
    <col min="15879" max="15879" width="16.25" style="44" customWidth="1"/>
    <col min="15880" max="15880" width="18.75" style="44" customWidth="1"/>
    <col min="15881" max="15881" width="16.5" style="44" customWidth="1"/>
    <col min="15882" max="15882" width="18.75" style="44" customWidth="1"/>
    <col min="15883" max="15883" width="17.125" style="44" customWidth="1"/>
    <col min="15884" max="15884" width="13.875" style="44" customWidth="1"/>
    <col min="15885" max="15885" width="13.125" style="44" customWidth="1"/>
    <col min="15886" max="15886" width="16.125" style="44" customWidth="1"/>
    <col min="15887" max="15887" width="17.375" style="44" customWidth="1"/>
    <col min="15888" max="15888" width="22.5" style="44" customWidth="1"/>
    <col min="15889" max="15889" width="20.625" style="44" customWidth="1"/>
    <col min="15890" max="15890" width="14.125" style="44" customWidth="1"/>
    <col min="15891" max="15891" width="37.875" style="44" bestFit="1" customWidth="1"/>
    <col min="15892" max="15894" width="25.25" style="44" customWidth="1"/>
    <col min="15895" max="15895" width="32.125" style="44" customWidth="1"/>
    <col min="15896" max="15896" width="20.625" style="44" customWidth="1"/>
    <col min="15897" max="15897" width="20.375" style="44" customWidth="1"/>
    <col min="15898" max="15898" width="21.125" style="44" customWidth="1"/>
    <col min="15899" max="15899" width="18.125" style="44" bestFit="1" customWidth="1"/>
    <col min="15900" max="15900" width="17.75" style="44" bestFit="1" customWidth="1"/>
    <col min="15901" max="15901" width="25" style="44" customWidth="1"/>
    <col min="15902" max="15902" width="11.25" style="44" customWidth="1"/>
    <col min="15903" max="15903" width="9.625" style="44" customWidth="1"/>
    <col min="15904" max="15904" width="19.625" style="44" customWidth="1"/>
    <col min="15905" max="15905" width="16" style="44" customWidth="1"/>
    <col min="15906" max="15906" width="19" style="44" customWidth="1"/>
    <col min="15907" max="15907" width="12.75" style="44" customWidth="1"/>
    <col min="15908" max="15908" width="20.75" style="44" customWidth="1"/>
    <col min="15909" max="15909" width="12.75" style="44" customWidth="1"/>
    <col min="15910" max="15910" width="16.75" style="44" customWidth="1"/>
    <col min="15911" max="15911" width="31.25" style="44" customWidth="1"/>
    <col min="15912" max="15912" width="20.25" style="44" customWidth="1"/>
    <col min="15913" max="15913" width="17.75" style="44" customWidth="1"/>
    <col min="15914" max="15914" width="32.625" style="44" customWidth="1"/>
    <col min="15915" max="15915" width="17.25" style="44" customWidth="1"/>
    <col min="15916" max="15916" width="13.5" style="44" customWidth="1"/>
    <col min="15917" max="15917" width="13.875" style="44" customWidth="1"/>
    <col min="15918" max="15919" width="17.25" style="44" customWidth="1"/>
    <col min="15920" max="15920" width="32.625" style="44" customWidth="1"/>
    <col min="15921" max="16104" width="7.875" style="44" customWidth="1"/>
    <col min="16105" max="16129" width="9" style="44"/>
    <col min="16130" max="16131" width="0" style="44" hidden="1" customWidth="1"/>
    <col min="16132" max="16133" width="20.625" style="44" customWidth="1"/>
    <col min="16134" max="16134" width="16.5" style="44" customWidth="1"/>
    <col min="16135" max="16135" width="16.25" style="44" customWidth="1"/>
    <col min="16136" max="16136" width="18.75" style="44" customWidth="1"/>
    <col min="16137" max="16137" width="16.5" style="44" customWidth="1"/>
    <col min="16138" max="16138" width="18.75" style="44" customWidth="1"/>
    <col min="16139" max="16139" width="17.125" style="44" customWidth="1"/>
    <col min="16140" max="16140" width="13.875" style="44" customWidth="1"/>
    <col min="16141" max="16141" width="13.125" style="44" customWidth="1"/>
    <col min="16142" max="16142" width="16.125" style="44" customWidth="1"/>
    <col min="16143" max="16143" width="17.375" style="44" customWidth="1"/>
    <col min="16144" max="16144" width="22.5" style="44" customWidth="1"/>
    <col min="16145" max="16145" width="20.625" style="44" customWidth="1"/>
    <col min="16146" max="16146" width="14.125" style="44" customWidth="1"/>
    <col min="16147" max="16147" width="37.875" style="44" bestFit="1" customWidth="1"/>
    <col min="16148" max="16150" width="25.25" style="44" customWidth="1"/>
    <col min="16151" max="16151" width="32.125" style="44" customWidth="1"/>
    <col min="16152" max="16152" width="20.625" style="44" customWidth="1"/>
    <col min="16153" max="16153" width="20.375" style="44" customWidth="1"/>
    <col min="16154" max="16154" width="21.125" style="44" customWidth="1"/>
    <col min="16155" max="16155" width="18.125" style="44" bestFit="1" customWidth="1"/>
    <col min="16156" max="16156" width="17.75" style="44" bestFit="1" customWidth="1"/>
    <col min="16157" max="16157" width="25" style="44" customWidth="1"/>
    <col min="16158" max="16158" width="11.25" style="44" customWidth="1"/>
    <col min="16159" max="16159" width="9.625" style="44" customWidth="1"/>
    <col min="16160" max="16160" width="19.625" style="44" customWidth="1"/>
    <col min="16161" max="16161" width="16" style="44" customWidth="1"/>
    <col min="16162" max="16162" width="19" style="44" customWidth="1"/>
    <col min="16163" max="16163" width="12.75" style="44" customWidth="1"/>
    <col min="16164" max="16164" width="20.75" style="44" customWidth="1"/>
    <col min="16165" max="16165" width="12.75" style="44" customWidth="1"/>
    <col min="16166" max="16166" width="16.75" style="44" customWidth="1"/>
    <col min="16167" max="16167" width="31.25" style="44" customWidth="1"/>
    <col min="16168" max="16168" width="20.25" style="44" customWidth="1"/>
    <col min="16169" max="16169" width="17.75" style="44" customWidth="1"/>
    <col min="16170" max="16170" width="32.625" style="44" customWidth="1"/>
    <col min="16171" max="16171" width="17.25" style="44" customWidth="1"/>
    <col min="16172" max="16172" width="13.5" style="44" customWidth="1"/>
    <col min="16173" max="16173" width="13.875" style="44" customWidth="1"/>
    <col min="16174" max="16175" width="17.25" style="44" customWidth="1"/>
    <col min="16176" max="16176" width="32.625" style="44" customWidth="1"/>
    <col min="16177" max="16360" width="7.875" style="44" customWidth="1"/>
    <col min="16361" max="16384" width="9" style="44"/>
  </cols>
  <sheetData>
    <row r="1" spans="1:232" s="28" customFormat="1" x14ac:dyDescent="0.25">
      <c r="A1" s="17" t="s">
        <v>3089</v>
      </c>
      <c r="B1" s="17" t="s">
        <v>3090</v>
      </c>
      <c r="C1" s="17"/>
      <c r="D1" s="17" t="s">
        <v>3091</v>
      </c>
      <c r="E1" s="17" t="s">
        <v>3092</v>
      </c>
      <c r="F1" s="18" t="s">
        <v>3093</v>
      </c>
      <c r="G1" s="18" t="s">
        <v>3094</v>
      </c>
      <c r="H1" s="19" t="s">
        <v>3095</v>
      </c>
      <c r="I1" s="19" t="s">
        <v>3096</v>
      </c>
      <c r="J1" s="19" t="s">
        <v>3097</v>
      </c>
      <c r="K1" s="20" t="s">
        <v>3098</v>
      </c>
      <c r="L1" s="19" t="s">
        <v>3099</v>
      </c>
      <c r="M1" s="19" t="s">
        <v>3100</v>
      </c>
      <c r="N1" s="18" t="s">
        <v>3101</v>
      </c>
      <c r="O1" s="21" t="s">
        <v>3102</v>
      </c>
      <c r="P1" s="17" t="s">
        <v>3103</v>
      </c>
      <c r="Q1" s="17" t="s">
        <v>13</v>
      </c>
      <c r="R1" s="17" t="s">
        <v>3104</v>
      </c>
      <c r="S1" s="19" t="s">
        <v>3105</v>
      </c>
      <c r="T1" s="17" t="s">
        <v>3106</v>
      </c>
      <c r="U1" s="17" t="s">
        <v>3107</v>
      </c>
      <c r="V1" s="19" t="s">
        <v>3108</v>
      </c>
      <c r="W1" s="17" t="s">
        <v>3109</v>
      </c>
      <c r="X1" s="17" t="s">
        <v>3110</v>
      </c>
      <c r="Y1" s="19" t="s">
        <v>3111</v>
      </c>
      <c r="Z1" s="17" t="s">
        <v>1232</v>
      </c>
      <c r="AA1" s="17" t="s">
        <v>3112</v>
      </c>
      <c r="AB1" s="17" t="s">
        <v>3113</v>
      </c>
      <c r="AC1" s="17" t="s">
        <v>3114</v>
      </c>
      <c r="AD1" s="17" t="s">
        <v>1234</v>
      </c>
      <c r="AE1" s="22" t="s">
        <v>1236</v>
      </c>
      <c r="AF1" s="23" t="s">
        <v>3115</v>
      </c>
      <c r="AG1" s="24" t="s">
        <v>1235</v>
      </c>
      <c r="AH1" s="25" t="s">
        <v>3116</v>
      </c>
      <c r="AI1" s="23" t="s">
        <v>3117</v>
      </c>
      <c r="AJ1" s="23" t="s">
        <v>3118</v>
      </c>
      <c r="AK1" s="17" t="s">
        <v>2729</v>
      </c>
      <c r="AL1" s="17" t="s">
        <v>3119</v>
      </c>
      <c r="AM1" s="23" t="s">
        <v>3120</v>
      </c>
      <c r="AN1" s="23" t="s">
        <v>3121</v>
      </c>
      <c r="AO1" s="17" t="s">
        <v>3122</v>
      </c>
      <c r="AP1" s="17" t="s">
        <v>3123</v>
      </c>
      <c r="AQ1" s="17" t="s">
        <v>3124</v>
      </c>
      <c r="AR1" s="17" t="s">
        <v>3125</v>
      </c>
      <c r="AS1" s="17" t="s">
        <v>3126</v>
      </c>
      <c r="AT1" s="17" t="s">
        <v>3127</v>
      </c>
      <c r="AU1" s="17" t="s">
        <v>3128</v>
      </c>
      <c r="AV1" s="17" t="s">
        <v>3129</v>
      </c>
      <c r="AW1" s="26"/>
      <c r="AX1" s="26"/>
      <c r="AY1" s="26"/>
      <c r="AZ1" s="26"/>
      <c r="BA1" s="26"/>
      <c r="BB1" s="26"/>
      <c r="BC1" s="26"/>
      <c r="BD1" s="26"/>
      <c r="BE1" s="26"/>
      <c r="BF1" s="26"/>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232" s="42" customFormat="1" x14ac:dyDescent="0.25">
      <c r="A2" s="29"/>
      <c r="B2" s="30"/>
      <c r="C2" s="31" t="s">
        <v>7314</v>
      </c>
      <c r="D2" s="57">
        <v>0</v>
      </c>
      <c r="E2" s="57">
        <v>1</v>
      </c>
      <c r="F2" s="32" t="s">
        <v>953</v>
      </c>
      <c r="G2" s="32" t="s">
        <v>953</v>
      </c>
      <c r="H2" s="4">
        <v>9105747755</v>
      </c>
      <c r="I2" s="32" t="s">
        <v>953</v>
      </c>
      <c r="J2" s="33" t="s">
        <v>7315</v>
      </c>
      <c r="K2" s="34"/>
      <c r="L2" s="46" t="s">
        <v>25</v>
      </c>
      <c r="M2" s="33" t="s">
        <v>1161</v>
      </c>
      <c r="N2" s="35" t="s">
        <v>953</v>
      </c>
      <c r="O2" s="6" t="s">
        <v>3133</v>
      </c>
      <c r="P2" s="36"/>
      <c r="Q2" s="36"/>
      <c r="R2" s="36"/>
      <c r="S2" s="33" t="s">
        <v>7316</v>
      </c>
      <c r="T2" s="36"/>
      <c r="U2" s="36"/>
      <c r="V2" s="33" t="s">
        <v>7316</v>
      </c>
      <c r="W2" s="36"/>
      <c r="X2" s="36"/>
      <c r="Y2" s="33" t="s">
        <v>2824</v>
      </c>
      <c r="Z2" s="36"/>
      <c r="AA2" s="30"/>
      <c r="AB2" s="57">
        <v>5111</v>
      </c>
      <c r="AC2" s="57">
        <v>131</v>
      </c>
      <c r="AD2" s="30"/>
      <c r="AE2" s="58">
        <v>5</v>
      </c>
      <c r="AF2" s="37"/>
      <c r="AG2" s="37">
        <v>111058</v>
      </c>
      <c r="AH2" s="38">
        <v>555290</v>
      </c>
      <c r="AI2" s="37"/>
      <c r="AJ2" s="37"/>
      <c r="AK2" s="39"/>
      <c r="AL2" s="40">
        <v>8</v>
      </c>
      <c r="AM2" s="37"/>
      <c r="AN2" s="37">
        <v>44423.200000000004</v>
      </c>
      <c r="AO2" s="59">
        <v>33311</v>
      </c>
      <c r="AP2" s="39"/>
      <c r="AQ2" s="59" t="s">
        <v>3131</v>
      </c>
      <c r="AR2" s="60">
        <v>156</v>
      </c>
      <c r="AS2" s="60">
        <v>632</v>
      </c>
      <c r="AT2" s="41"/>
      <c r="AU2" s="41"/>
      <c r="AV2" s="39"/>
    </row>
    <row r="3" spans="1:232" s="42" customFormat="1" x14ac:dyDescent="0.25">
      <c r="A3" s="29"/>
      <c r="B3" s="30"/>
      <c r="C3" s="31" t="s">
        <v>7314</v>
      </c>
      <c r="D3" s="57">
        <v>0</v>
      </c>
      <c r="E3" s="57">
        <v>1</v>
      </c>
      <c r="F3" s="32" t="s">
        <v>953</v>
      </c>
      <c r="G3" s="32" t="s">
        <v>953</v>
      </c>
      <c r="H3" s="4">
        <v>9105747755</v>
      </c>
      <c r="I3" s="32" t="s">
        <v>953</v>
      </c>
      <c r="J3" s="33" t="s">
        <v>7315</v>
      </c>
      <c r="K3" s="34"/>
      <c r="L3" s="46" t="s">
        <v>25</v>
      </c>
      <c r="M3" s="33" t="s">
        <v>1161</v>
      </c>
      <c r="N3" s="35" t="s">
        <v>953</v>
      </c>
      <c r="O3" s="6" t="s">
        <v>3133</v>
      </c>
      <c r="P3" s="36"/>
      <c r="Q3" s="36"/>
      <c r="R3" s="36"/>
      <c r="S3" s="33" t="s">
        <v>7316</v>
      </c>
      <c r="T3" s="36"/>
      <c r="U3" s="36"/>
      <c r="V3" s="33" t="s">
        <v>7316</v>
      </c>
      <c r="W3" s="36"/>
      <c r="X3" s="36"/>
      <c r="Y3" s="33" t="s">
        <v>2826</v>
      </c>
      <c r="Z3" s="36"/>
      <c r="AA3" s="30"/>
      <c r="AB3" s="57">
        <v>5111</v>
      </c>
      <c r="AC3" s="57">
        <v>131</v>
      </c>
      <c r="AD3" s="30"/>
      <c r="AE3" s="58">
        <v>1</v>
      </c>
      <c r="AF3" s="37"/>
      <c r="AG3" s="37">
        <v>50182</v>
      </c>
      <c r="AH3" s="38">
        <v>50182</v>
      </c>
      <c r="AI3" s="37"/>
      <c r="AJ3" s="37"/>
      <c r="AK3" s="39"/>
      <c r="AL3" s="40">
        <v>8</v>
      </c>
      <c r="AM3" s="37"/>
      <c r="AN3" s="37">
        <v>4014.56</v>
      </c>
      <c r="AO3" s="59">
        <v>33311</v>
      </c>
      <c r="AP3" s="39"/>
      <c r="AQ3" s="59" t="s">
        <v>3131</v>
      </c>
      <c r="AR3" s="60">
        <v>156</v>
      </c>
      <c r="AS3" s="60">
        <v>632</v>
      </c>
      <c r="AT3" s="41"/>
      <c r="AU3" s="41"/>
      <c r="AV3" s="39"/>
    </row>
    <row r="4" spans="1:232" s="42" customFormat="1" x14ac:dyDescent="0.25">
      <c r="A4" s="29"/>
      <c r="B4" s="30"/>
      <c r="C4" s="31" t="s">
        <v>7314</v>
      </c>
      <c r="D4" s="57">
        <v>0</v>
      </c>
      <c r="E4" s="57">
        <v>1</v>
      </c>
      <c r="F4" s="32" t="s">
        <v>953</v>
      </c>
      <c r="G4" s="32" t="s">
        <v>953</v>
      </c>
      <c r="H4" s="4">
        <v>9105747755</v>
      </c>
      <c r="I4" s="32" t="s">
        <v>953</v>
      </c>
      <c r="J4" s="33" t="s">
        <v>7315</v>
      </c>
      <c r="K4" s="34"/>
      <c r="L4" s="46" t="s">
        <v>25</v>
      </c>
      <c r="M4" s="33" t="s">
        <v>1161</v>
      </c>
      <c r="N4" s="35" t="s">
        <v>953</v>
      </c>
      <c r="O4" s="6" t="s">
        <v>3133</v>
      </c>
      <c r="P4" s="36"/>
      <c r="Q4" s="36"/>
      <c r="R4" s="36"/>
      <c r="S4" s="33" t="s">
        <v>7316</v>
      </c>
      <c r="T4" s="36"/>
      <c r="U4" s="36"/>
      <c r="V4" s="33" t="s">
        <v>7316</v>
      </c>
      <c r="W4" s="36"/>
      <c r="X4" s="36"/>
      <c r="Y4" s="33" t="s">
        <v>3047</v>
      </c>
      <c r="Z4" s="36"/>
      <c r="AA4" s="30"/>
      <c r="AB4" s="57">
        <v>5111</v>
      </c>
      <c r="AC4" s="57">
        <v>131</v>
      </c>
      <c r="AD4" s="30"/>
      <c r="AE4" s="58">
        <v>1</v>
      </c>
      <c r="AF4" s="37"/>
      <c r="AG4" s="37">
        <v>55595</v>
      </c>
      <c r="AH4" s="38">
        <v>55595</v>
      </c>
      <c r="AI4" s="37"/>
      <c r="AJ4" s="37"/>
      <c r="AK4" s="39"/>
      <c r="AL4" s="40">
        <v>8</v>
      </c>
      <c r="AM4" s="37"/>
      <c r="AN4" s="37">
        <v>4447.6000000000004</v>
      </c>
      <c r="AO4" s="59">
        <v>33311</v>
      </c>
      <c r="AP4" s="39"/>
      <c r="AQ4" s="59" t="s">
        <v>3131</v>
      </c>
      <c r="AR4" s="60">
        <v>156</v>
      </c>
      <c r="AS4" s="60">
        <v>632</v>
      </c>
      <c r="AT4" s="41"/>
      <c r="AU4" s="41"/>
      <c r="AV4" s="39"/>
    </row>
    <row r="5" spans="1:232" s="42" customFormat="1" x14ac:dyDescent="0.25">
      <c r="A5" s="29"/>
      <c r="B5" s="30"/>
      <c r="C5" s="31" t="s">
        <v>7314</v>
      </c>
      <c r="D5" s="57">
        <v>0</v>
      </c>
      <c r="E5" s="57">
        <v>1</v>
      </c>
      <c r="F5" s="32" t="s">
        <v>560</v>
      </c>
      <c r="G5" s="32" t="s">
        <v>560</v>
      </c>
      <c r="H5" s="4">
        <v>9105851133</v>
      </c>
      <c r="I5" s="32" t="s">
        <v>560</v>
      </c>
      <c r="J5" s="33" t="s">
        <v>7320</v>
      </c>
      <c r="K5" s="34"/>
      <c r="L5" s="46" t="s">
        <v>25</v>
      </c>
      <c r="M5" s="33" t="s">
        <v>800</v>
      </c>
      <c r="N5" s="35" t="s">
        <v>560</v>
      </c>
      <c r="O5" s="6" t="s">
        <v>3148</v>
      </c>
      <c r="P5" s="36"/>
      <c r="Q5" s="36"/>
      <c r="R5" s="36"/>
      <c r="S5" s="33" t="s">
        <v>7321</v>
      </c>
      <c r="T5" s="36"/>
      <c r="U5" s="36"/>
      <c r="V5" s="33" t="s">
        <v>7321</v>
      </c>
      <c r="W5" s="36"/>
      <c r="X5" s="36"/>
      <c r="Y5" s="33" t="s">
        <v>2873</v>
      </c>
      <c r="Z5" s="36"/>
      <c r="AA5" s="30"/>
      <c r="AB5" s="57">
        <v>5111</v>
      </c>
      <c r="AC5" s="57">
        <v>131</v>
      </c>
      <c r="AD5" s="30"/>
      <c r="AE5" s="58">
        <v>7</v>
      </c>
      <c r="AF5" s="37"/>
      <c r="AG5" s="37">
        <v>49500</v>
      </c>
      <c r="AH5" s="38">
        <v>346500</v>
      </c>
      <c r="AI5" s="37"/>
      <c r="AJ5" s="37"/>
      <c r="AK5" s="39"/>
      <c r="AL5" s="40">
        <v>8</v>
      </c>
      <c r="AM5" s="37"/>
      <c r="AN5" s="37">
        <v>27720</v>
      </c>
      <c r="AO5" s="59">
        <v>33311</v>
      </c>
      <c r="AP5" s="39"/>
      <c r="AQ5" s="59" t="s">
        <v>3131</v>
      </c>
      <c r="AR5" s="60">
        <v>156</v>
      </c>
      <c r="AS5" s="60">
        <v>632</v>
      </c>
      <c r="AT5" s="41"/>
      <c r="AU5" s="41"/>
      <c r="AV5" s="39"/>
    </row>
    <row r="6" spans="1:232" s="42" customFormat="1" x14ac:dyDescent="0.25">
      <c r="A6" s="29"/>
      <c r="B6" s="30"/>
      <c r="C6" s="31" t="s">
        <v>7314</v>
      </c>
      <c r="D6" s="57">
        <v>0</v>
      </c>
      <c r="E6" s="57">
        <v>1</v>
      </c>
      <c r="F6" s="32" t="s">
        <v>560</v>
      </c>
      <c r="G6" s="32" t="s">
        <v>560</v>
      </c>
      <c r="H6" s="4">
        <v>9105851133</v>
      </c>
      <c r="I6" s="32" t="s">
        <v>560</v>
      </c>
      <c r="J6" s="33" t="s">
        <v>7320</v>
      </c>
      <c r="K6" s="34"/>
      <c r="L6" s="46" t="s">
        <v>25</v>
      </c>
      <c r="M6" s="33" t="s">
        <v>800</v>
      </c>
      <c r="N6" s="35" t="s">
        <v>560</v>
      </c>
      <c r="O6" s="6" t="s">
        <v>3148</v>
      </c>
      <c r="P6" s="36"/>
      <c r="Q6" s="36"/>
      <c r="R6" s="36"/>
      <c r="S6" s="33" t="s">
        <v>7321</v>
      </c>
      <c r="T6" s="36"/>
      <c r="U6" s="36"/>
      <c r="V6" s="33" t="s">
        <v>7321</v>
      </c>
      <c r="W6" s="36"/>
      <c r="X6" s="36"/>
      <c r="Y6" s="33" t="s">
        <v>2771</v>
      </c>
      <c r="Z6" s="36"/>
      <c r="AA6" s="30"/>
      <c r="AB6" s="57">
        <v>5111</v>
      </c>
      <c r="AC6" s="57">
        <v>131</v>
      </c>
      <c r="AD6" s="30"/>
      <c r="AE6" s="58">
        <v>2</v>
      </c>
      <c r="AF6" s="37"/>
      <c r="AG6" s="37">
        <v>74250</v>
      </c>
      <c r="AH6" s="38">
        <v>148500</v>
      </c>
      <c r="AI6" s="37"/>
      <c r="AJ6" s="37"/>
      <c r="AK6" s="39"/>
      <c r="AL6" s="40">
        <v>8</v>
      </c>
      <c r="AM6" s="37"/>
      <c r="AN6" s="37">
        <v>11880</v>
      </c>
      <c r="AO6" s="59">
        <v>33311</v>
      </c>
      <c r="AP6" s="39"/>
      <c r="AQ6" s="59" t="s">
        <v>3131</v>
      </c>
      <c r="AR6" s="60">
        <v>156</v>
      </c>
      <c r="AS6" s="60">
        <v>632</v>
      </c>
      <c r="AT6" s="41"/>
      <c r="AU6" s="41"/>
      <c r="AV6" s="39"/>
    </row>
    <row r="7" spans="1:232" s="42" customFormat="1" x14ac:dyDescent="0.25">
      <c r="A7" s="29"/>
      <c r="B7" s="30"/>
      <c r="C7" s="31" t="s">
        <v>7314</v>
      </c>
      <c r="D7" s="57">
        <v>0</v>
      </c>
      <c r="E7" s="57">
        <v>1</v>
      </c>
      <c r="F7" s="32" t="s">
        <v>560</v>
      </c>
      <c r="G7" s="32" t="s">
        <v>560</v>
      </c>
      <c r="H7" s="4">
        <v>9105851133</v>
      </c>
      <c r="I7" s="32" t="s">
        <v>560</v>
      </c>
      <c r="J7" s="33" t="s">
        <v>7320</v>
      </c>
      <c r="K7" s="34"/>
      <c r="L7" s="46" t="s">
        <v>25</v>
      </c>
      <c r="M7" s="33" t="s">
        <v>800</v>
      </c>
      <c r="N7" s="35" t="s">
        <v>560</v>
      </c>
      <c r="O7" s="6" t="s">
        <v>3148</v>
      </c>
      <c r="P7" s="36"/>
      <c r="Q7" s="36"/>
      <c r="R7" s="36"/>
      <c r="S7" s="33" t="s">
        <v>7321</v>
      </c>
      <c r="T7" s="36"/>
      <c r="U7" s="36"/>
      <c r="V7" s="33" t="s">
        <v>7321</v>
      </c>
      <c r="W7" s="36"/>
      <c r="X7" s="36"/>
      <c r="Y7" s="33" t="s">
        <v>3013</v>
      </c>
      <c r="Z7" s="36"/>
      <c r="AA7" s="30"/>
      <c r="AB7" s="57">
        <v>5111</v>
      </c>
      <c r="AC7" s="57">
        <v>131</v>
      </c>
      <c r="AD7" s="30"/>
      <c r="AE7" s="58">
        <v>1</v>
      </c>
      <c r="AF7" s="37"/>
      <c r="AG7" s="37">
        <v>46000</v>
      </c>
      <c r="AH7" s="38">
        <v>46000</v>
      </c>
      <c r="AI7" s="37"/>
      <c r="AJ7" s="37"/>
      <c r="AK7" s="39"/>
      <c r="AL7" s="40">
        <v>8</v>
      </c>
      <c r="AM7" s="37"/>
      <c r="AN7" s="37">
        <v>3680</v>
      </c>
      <c r="AO7" s="59">
        <v>33311</v>
      </c>
      <c r="AP7" s="39"/>
      <c r="AQ7" s="59" t="s">
        <v>3131</v>
      </c>
      <c r="AR7" s="60">
        <v>156</v>
      </c>
      <c r="AS7" s="60">
        <v>632</v>
      </c>
      <c r="AT7" s="41"/>
      <c r="AU7" s="41"/>
      <c r="AV7" s="39"/>
    </row>
    <row r="8" spans="1:232" s="42" customFormat="1" x14ac:dyDescent="0.25">
      <c r="A8" s="29"/>
      <c r="B8" s="30"/>
      <c r="C8" s="31" t="s">
        <v>7314</v>
      </c>
      <c r="D8" s="57">
        <v>0</v>
      </c>
      <c r="E8" s="57">
        <v>1</v>
      </c>
      <c r="F8" s="32" t="s">
        <v>560</v>
      </c>
      <c r="G8" s="32" t="s">
        <v>560</v>
      </c>
      <c r="H8" s="4">
        <v>9105859201</v>
      </c>
      <c r="I8" s="32" t="s">
        <v>560</v>
      </c>
      <c r="J8" s="33" t="s">
        <v>7322</v>
      </c>
      <c r="K8" s="34"/>
      <c r="L8" s="46" t="s">
        <v>25</v>
      </c>
      <c r="M8" s="33" t="s">
        <v>591</v>
      </c>
      <c r="N8" s="35" t="s">
        <v>560</v>
      </c>
      <c r="O8" s="6" t="s">
        <v>3155</v>
      </c>
      <c r="P8" s="36"/>
      <c r="Q8" s="36"/>
      <c r="R8" s="36"/>
      <c r="S8" s="33" t="s">
        <v>7323</v>
      </c>
      <c r="T8" s="36"/>
      <c r="U8" s="36"/>
      <c r="V8" s="33" t="s">
        <v>7323</v>
      </c>
      <c r="W8" s="36"/>
      <c r="X8" s="36"/>
      <c r="Y8" s="33" t="s">
        <v>2826</v>
      </c>
      <c r="Z8" s="36"/>
      <c r="AA8" s="30"/>
      <c r="AB8" s="57">
        <v>5111</v>
      </c>
      <c r="AC8" s="57">
        <v>131</v>
      </c>
      <c r="AD8" s="30"/>
      <c r="AE8" s="58">
        <v>1</v>
      </c>
      <c r="AF8" s="37"/>
      <c r="AG8" s="37">
        <v>50182</v>
      </c>
      <c r="AH8" s="38">
        <v>50182</v>
      </c>
      <c r="AI8" s="37"/>
      <c r="AJ8" s="37"/>
      <c r="AK8" s="39"/>
      <c r="AL8" s="40">
        <v>8</v>
      </c>
      <c r="AM8" s="37"/>
      <c r="AN8" s="37">
        <v>4014.56</v>
      </c>
      <c r="AO8" s="59">
        <v>33311</v>
      </c>
      <c r="AP8" s="39"/>
      <c r="AQ8" s="59" t="s">
        <v>3131</v>
      </c>
      <c r="AR8" s="60">
        <v>156</v>
      </c>
      <c r="AS8" s="60">
        <v>632</v>
      </c>
      <c r="AT8" s="41"/>
      <c r="AU8" s="41"/>
      <c r="AV8" s="39"/>
    </row>
    <row r="9" spans="1:232" s="42" customFormat="1" x14ac:dyDescent="0.25">
      <c r="A9" s="29"/>
      <c r="B9" s="30"/>
      <c r="C9" s="31" t="s">
        <v>7314</v>
      </c>
      <c r="D9" s="57">
        <v>0</v>
      </c>
      <c r="E9" s="57">
        <v>1</v>
      </c>
      <c r="F9" s="32" t="s">
        <v>23</v>
      </c>
      <c r="G9" s="32" t="s">
        <v>23</v>
      </c>
      <c r="H9" s="4">
        <v>9105865407</v>
      </c>
      <c r="I9" s="32" t="s">
        <v>23</v>
      </c>
      <c r="J9" s="33" t="s">
        <v>7328</v>
      </c>
      <c r="K9" s="34"/>
      <c r="L9" s="46" t="s">
        <v>25</v>
      </c>
      <c r="M9" s="33" t="s">
        <v>437</v>
      </c>
      <c r="N9" s="35" t="s">
        <v>23</v>
      </c>
      <c r="O9" s="6" t="s">
        <v>3133</v>
      </c>
      <c r="P9" s="36"/>
      <c r="Q9" s="36"/>
      <c r="R9" s="36"/>
      <c r="S9" s="33" t="s">
        <v>7329</v>
      </c>
      <c r="T9" s="36"/>
      <c r="U9" s="36"/>
      <c r="V9" s="33" t="s">
        <v>7329</v>
      </c>
      <c r="W9" s="36"/>
      <c r="X9" s="36"/>
      <c r="Y9" s="33" t="s">
        <v>2771</v>
      </c>
      <c r="Z9" s="36"/>
      <c r="AA9" s="30"/>
      <c r="AB9" s="57">
        <v>5111</v>
      </c>
      <c r="AC9" s="57">
        <v>131</v>
      </c>
      <c r="AD9" s="30"/>
      <c r="AE9" s="58">
        <v>2</v>
      </c>
      <c r="AF9" s="37"/>
      <c r="AG9" s="37">
        <v>74250</v>
      </c>
      <c r="AH9" s="38">
        <v>148500</v>
      </c>
      <c r="AI9" s="37"/>
      <c r="AJ9" s="37"/>
      <c r="AK9" s="39"/>
      <c r="AL9" s="40">
        <v>8</v>
      </c>
      <c r="AM9" s="37"/>
      <c r="AN9" s="37">
        <v>11880</v>
      </c>
      <c r="AO9" s="59">
        <v>33311</v>
      </c>
      <c r="AP9" s="39"/>
      <c r="AQ9" s="59" t="s">
        <v>3131</v>
      </c>
      <c r="AR9" s="60">
        <v>156</v>
      </c>
      <c r="AS9" s="60">
        <v>632</v>
      </c>
      <c r="AT9" s="41"/>
      <c r="AU9" s="41"/>
      <c r="AV9" s="39"/>
    </row>
    <row r="10" spans="1:232" s="41" customFormat="1" x14ac:dyDescent="0.25">
      <c r="A10" s="29"/>
      <c r="B10" s="30"/>
      <c r="C10" s="31" t="s">
        <v>7314</v>
      </c>
      <c r="D10" s="57">
        <v>0</v>
      </c>
      <c r="E10" s="57">
        <v>1</v>
      </c>
      <c r="F10" s="32" t="s">
        <v>23</v>
      </c>
      <c r="G10" s="32" t="s">
        <v>23</v>
      </c>
      <c r="H10" s="4">
        <v>9105865407</v>
      </c>
      <c r="I10" s="32" t="s">
        <v>23</v>
      </c>
      <c r="J10" s="33" t="s">
        <v>7328</v>
      </c>
      <c r="K10" s="34"/>
      <c r="L10" s="46" t="s">
        <v>25</v>
      </c>
      <c r="M10" s="33" t="s">
        <v>437</v>
      </c>
      <c r="N10" s="35" t="s">
        <v>23</v>
      </c>
      <c r="O10" s="6" t="s">
        <v>3133</v>
      </c>
      <c r="P10" s="36"/>
      <c r="Q10" s="36"/>
      <c r="R10" s="36"/>
      <c r="S10" s="33" t="s">
        <v>7329</v>
      </c>
      <c r="T10" s="36"/>
      <c r="U10" s="36"/>
      <c r="V10" s="33" t="s">
        <v>7329</v>
      </c>
      <c r="W10" s="36"/>
      <c r="X10" s="36"/>
      <c r="Y10" s="33" t="s">
        <v>2824</v>
      </c>
      <c r="Z10" s="36"/>
      <c r="AA10" s="30"/>
      <c r="AB10" s="57">
        <v>5111</v>
      </c>
      <c r="AC10" s="57">
        <v>131</v>
      </c>
      <c r="AD10" s="30"/>
      <c r="AE10" s="58">
        <v>1</v>
      </c>
      <c r="AF10" s="37"/>
      <c r="AG10" s="37">
        <v>111058</v>
      </c>
      <c r="AH10" s="38">
        <v>111058</v>
      </c>
      <c r="AI10" s="37"/>
      <c r="AJ10" s="37"/>
      <c r="AK10" s="39"/>
      <c r="AL10" s="40">
        <v>8</v>
      </c>
      <c r="AM10" s="37"/>
      <c r="AN10" s="37">
        <v>8884.64</v>
      </c>
      <c r="AO10" s="59">
        <v>33311</v>
      </c>
      <c r="AP10" s="39"/>
      <c r="AQ10" s="59" t="s">
        <v>3131</v>
      </c>
      <c r="AR10" s="60">
        <v>156</v>
      </c>
      <c r="AS10" s="60">
        <v>632</v>
      </c>
      <c r="AV10" s="39"/>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row>
    <row r="11" spans="1:232" s="41" customFormat="1" x14ac:dyDescent="0.25">
      <c r="A11" s="29"/>
      <c r="B11" s="30"/>
      <c r="C11" s="31" t="s">
        <v>7314</v>
      </c>
      <c r="D11" s="57">
        <v>0</v>
      </c>
      <c r="E11" s="57">
        <v>1</v>
      </c>
      <c r="F11" s="32" t="s">
        <v>23</v>
      </c>
      <c r="G11" s="32" t="s">
        <v>23</v>
      </c>
      <c r="H11" s="4">
        <v>9105865407</v>
      </c>
      <c r="I11" s="32" t="s">
        <v>23</v>
      </c>
      <c r="J11" s="33" t="s">
        <v>7328</v>
      </c>
      <c r="K11" s="34"/>
      <c r="L11" s="46" t="s">
        <v>25</v>
      </c>
      <c r="M11" s="33" t="s">
        <v>437</v>
      </c>
      <c r="N11" s="35" t="s">
        <v>23</v>
      </c>
      <c r="O11" s="6" t="s">
        <v>3133</v>
      </c>
      <c r="P11" s="36"/>
      <c r="Q11" s="36"/>
      <c r="R11" s="36"/>
      <c r="S11" s="33" t="s">
        <v>7329</v>
      </c>
      <c r="T11" s="36"/>
      <c r="U11" s="36"/>
      <c r="V11" s="33" t="s">
        <v>7329</v>
      </c>
      <c r="W11" s="36"/>
      <c r="X11" s="36"/>
      <c r="Y11" s="33" t="s">
        <v>3013</v>
      </c>
      <c r="Z11" s="36"/>
      <c r="AA11" s="30"/>
      <c r="AB11" s="57">
        <v>5111</v>
      </c>
      <c r="AC11" s="57">
        <v>131</v>
      </c>
      <c r="AD11" s="30"/>
      <c r="AE11" s="58">
        <v>1</v>
      </c>
      <c r="AF11" s="37"/>
      <c r="AG11" s="37">
        <v>46000</v>
      </c>
      <c r="AH11" s="38">
        <v>46000</v>
      </c>
      <c r="AI11" s="37"/>
      <c r="AJ11" s="37"/>
      <c r="AK11" s="39"/>
      <c r="AL11" s="40">
        <v>8</v>
      </c>
      <c r="AM11" s="37"/>
      <c r="AN11" s="37">
        <v>3680</v>
      </c>
      <c r="AO11" s="59">
        <v>33311</v>
      </c>
      <c r="AP11" s="39"/>
      <c r="AQ11" s="59" t="s">
        <v>3131</v>
      </c>
      <c r="AR11" s="60">
        <v>156</v>
      </c>
      <c r="AS11" s="60">
        <v>632</v>
      </c>
      <c r="AV11" s="39"/>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row>
    <row r="12" spans="1:232" s="41" customFormat="1" x14ac:dyDescent="0.25">
      <c r="A12" s="29"/>
      <c r="B12" s="30"/>
      <c r="C12" s="31" t="s">
        <v>7314</v>
      </c>
      <c r="D12" s="57">
        <v>0</v>
      </c>
      <c r="E12" s="57">
        <v>1</v>
      </c>
      <c r="F12" s="32" t="s">
        <v>23</v>
      </c>
      <c r="G12" s="32" t="s">
        <v>23</v>
      </c>
      <c r="H12" s="4">
        <v>9105865407</v>
      </c>
      <c r="I12" s="32" t="s">
        <v>23</v>
      </c>
      <c r="J12" s="33" t="s">
        <v>7328</v>
      </c>
      <c r="K12" s="34"/>
      <c r="L12" s="46" t="s">
        <v>25</v>
      </c>
      <c r="M12" s="33" t="s">
        <v>437</v>
      </c>
      <c r="N12" s="35" t="s">
        <v>23</v>
      </c>
      <c r="O12" s="6" t="s">
        <v>3133</v>
      </c>
      <c r="P12" s="36"/>
      <c r="Q12" s="36"/>
      <c r="R12" s="36"/>
      <c r="S12" s="33" t="s">
        <v>7329</v>
      </c>
      <c r="T12" s="36"/>
      <c r="U12" s="36"/>
      <c r="V12" s="33" t="s">
        <v>7329</v>
      </c>
      <c r="W12" s="36"/>
      <c r="X12" s="36"/>
      <c r="Y12" s="33" t="s">
        <v>2819</v>
      </c>
      <c r="Z12" s="36"/>
      <c r="AA12" s="30"/>
      <c r="AB12" s="57">
        <v>5111</v>
      </c>
      <c r="AC12" s="57">
        <v>131</v>
      </c>
      <c r="AD12" s="30"/>
      <c r="AE12" s="58">
        <v>3</v>
      </c>
      <c r="AF12" s="37"/>
      <c r="AG12" s="37">
        <v>56760</v>
      </c>
      <c r="AH12" s="38">
        <v>170280</v>
      </c>
      <c r="AI12" s="37"/>
      <c r="AJ12" s="37"/>
      <c r="AK12" s="39"/>
      <c r="AL12" s="40">
        <v>8</v>
      </c>
      <c r="AM12" s="37"/>
      <c r="AN12" s="37">
        <v>13622.4</v>
      </c>
      <c r="AO12" s="59">
        <v>33311</v>
      </c>
      <c r="AP12" s="39"/>
      <c r="AQ12" s="59" t="s">
        <v>3131</v>
      </c>
      <c r="AR12" s="60">
        <v>156</v>
      </c>
      <c r="AS12" s="60">
        <v>632</v>
      </c>
      <c r="AV12" s="39"/>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row>
    <row r="13" spans="1:232" s="41" customFormat="1" x14ac:dyDescent="0.25">
      <c r="A13" s="29"/>
      <c r="B13" s="30"/>
      <c r="C13" s="31" t="s">
        <v>7314</v>
      </c>
      <c r="D13" s="57">
        <v>0</v>
      </c>
      <c r="E13" s="57">
        <v>1</v>
      </c>
      <c r="F13" s="32" t="s">
        <v>23</v>
      </c>
      <c r="G13" s="32" t="s">
        <v>23</v>
      </c>
      <c r="H13" s="4">
        <v>9105865869</v>
      </c>
      <c r="I13" s="32" t="s">
        <v>23</v>
      </c>
      <c r="J13" s="33" t="s">
        <v>7346</v>
      </c>
      <c r="K13" s="34"/>
      <c r="L13" s="46" t="s">
        <v>25</v>
      </c>
      <c r="M13" s="33" t="s">
        <v>400</v>
      </c>
      <c r="N13" s="35" t="s">
        <v>23</v>
      </c>
      <c r="O13" s="6" t="s">
        <v>3155</v>
      </c>
      <c r="P13" s="36"/>
      <c r="Q13" s="36"/>
      <c r="R13" s="36"/>
      <c r="S13" s="33" t="s">
        <v>7347</v>
      </c>
      <c r="T13" s="36"/>
      <c r="U13" s="36"/>
      <c r="V13" s="33" t="s">
        <v>7347</v>
      </c>
      <c r="W13" s="36"/>
      <c r="X13" s="36"/>
      <c r="Y13" s="33" t="s">
        <v>2824</v>
      </c>
      <c r="Z13" s="36"/>
      <c r="AA13" s="30"/>
      <c r="AB13" s="57">
        <v>5111</v>
      </c>
      <c r="AC13" s="57">
        <v>131</v>
      </c>
      <c r="AD13" s="30"/>
      <c r="AE13" s="58">
        <v>3</v>
      </c>
      <c r="AF13" s="37"/>
      <c r="AG13" s="37">
        <v>111058</v>
      </c>
      <c r="AH13" s="38">
        <v>333174</v>
      </c>
      <c r="AI13" s="37"/>
      <c r="AJ13" s="37"/>
      <c r="AK13" s="39"/>
      <c r="AL13" s="40">
        <v>8</v>
      </c>
      <c r="AM13" s="37"/>
      <c r="AN13" s="37">
        <v>26653.920000000002</v>
      </c>
      <c r="AO13" s="59">
        <v>33311</v>
      </c>
      <c r="AP13" s="39"/>
      <c r="AQ13" s="59" t="s">
        <v>3131</v>
      </c>
      <c r="AR13" s="60">
        <v>156</v>
      </c>
      <c r="AS13" s="60">
        <v>632</v>
      </c>
      <c r="AV13" s="39"/>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row>
    <row r="14" spans="1:232" s="41" customFormat="1" x14ac:dyDescent="0.25">
      <c r="A14" s="29"/>
      <c r="B14" s="30"/>
      <c r="C14" s="31" t="s">
        <v>7314</v>
      </c>
      <c r="D14" s="57">
        <v>0</v>
      </c>
      <c r="E14" s="57">
        <v>1</v>
      </c>
      <c r="F14" s="32" t="s">
        <v>23</v>
      </c>
      <c r="G14" s="32" t="s">
        <v>23</v>
      </c>
      <c r="H14" s="4">
        <v>9105865956</v>
      </c>
      <c r="I14" s="32" t="s">
        <v>23</v>
      </c>
      <c r="J14" s="33" t="s">
        <v>7352</v>
      </c>
      <c r="K14" s="34"/>
      <c r="L14" s="46" t="s">
        <v>25</v>
      </c>
      <c r="M14" s="33" t="s">
        <v>167</v>
      </c>
      <c r="N14" s="35" t="s">
        <v>23</v>
      </c>
      <c r="O14" s="6" t="s">
        <v>3317</v>
      </c>
      <c r="P14" s="36"/>
      <c r="Q14" s="36"/>
      <c r="R14" s="36"/>
      <c r="S14" s="33" t="s">
        <v>7353</v>
      </c>
      <c r="T14" s="36"/>
      <c r="U14" s="36"/>
      <c r="V14" s="33" t="s">
        <v>7353</v>
      </c>
      <c r="W14" s="36"/>
      <c r="X14" s="36"/>
      <c r="Y14" s="33" t="s">
        <v>2779</v>
      </c>
      <c r="Z14" s="36"/>
      <c r="AA14" s="30"/>
      <c r="AB14" s="57">
        <v>5111</v>
      </c>
      <c r="AC14" s="57">
        <v>131</v>
      </c>
      <c r="AD14" s="30"/>
      <c r="AE14" s="58">
        <v>1</v>
      </c>
      <c r="AF14" s="37"/>
      <c r="AG14" s="37">
        <v>73431</v>
      </c>
      <c r="AH14" s="38">
        <v>73431</v>
      </c>
      <c r="AI14" s="37"/>
      <c r="AJ14" s="37"/>
      <c r="AK14" s="39"/>
      <c r="AL14" s="40">
        <v>8</v>
      </c>
      <c r="AM14" s="37"/>
      <c r="AN14" s="37">
        <v>5874.4800000000005</v>
      </c>
      <c r="AO14" s="59">
        <v>33311</v>
      </c>
      <c r="AP14" s="39"/>
      <c r="AQ14" s="59" t="s">
        <v>3131</v>
      </c>
      <c r="AR14" s="60">
        <v>156</v>
      </c>
      <c r="AS14" s="60">
        <v>632</v>
      </c>
      <c r="AV14" s="39"/>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row>
    <row r="15" spans="1:232" s="41" customFormat="1" x14ac:dyDescent="0.25">
      <c r="A15" s="29"/>
      <c r="B15" s="30"/>
      <c r="C15" s="31" t="s">
        <v>7314</v>
      </c>
      <c r="D15" s="57">
        <v>0</v>
      </c>
      <c r="E15" s="57">
        <v>1</v>
      </c>
      <c r="F15" s="32" t="s">
        <v>23</v>
      </c>
      <c r="G15" s="32" t="s">
        <v>23</v>
      </c>
      <c r="H15" s="4">
        <v>9105865991</v>
      </c>
      <c r="I15" s="32" t="s">
        <v>23</v>
      </c>
      <c r="J15" s="33" t="s">
        <v>7354</v>
      </c>
      <c r="K15" s="34"/>
      <c r="L15" s="46" t="s">
        <v>25</v>
      </c>
      <c r="M15" s="33" t="s">
        <v>496</v>
      </c>
      <c r="N15" s="35" t="s">
        <v>23</v>
      </c>
      <c r="O15" s="6" t="s">
        <v>3133</v>
      </c>
      <c r="P15" s="36"/>
      <c r="Q15" s="36"/>
      <c r="R15" s="36"/>
      <c r="S15" s="33" t="s">
        <v>7355</v>
      </c>
      <c r="T15" s="36"/>
      <c r="U15" s="36"/>
      <c r="V15" s="33" t="s">
        <v>7355</v>
      </c>
      <c r="W15" s="36"/>
      <c r="X15" s="36"/>
      <c r="Y15" s="33" t="s">
        <v>2771</v>
      </c>
      <c r="Z15" s="36"/>
      <c r="AA15" s="30"/>
      <c r="AB15" s="57">
        <v>5111</v>
      </c>
      <c r="AC15" s="57">
        <v>131</v>
      </c>
      <c r="AD15" s="30"/>
      <c r="AE15" s="58">
        <v>1</v>
      </c>
      <c r="AF15" s="37"/>
      <c r="AG15" s="37">
        <v>74250</v>
      </c>
      <c r="AH15" s="38">
        <v>74250</v>
      </c>
      <c r="AI15" s="37"/>
      <c r="AJ15" s="37"/>
      <c r="AK15" s="39"/>
      <c r="AL15" s="40">
        <v>8</v>
      </c>
      <c r="AM15" s="37"/>
      <c r="AN15" s="37">
        <v>5940</v>
      </c>
      <c r="AO15" s="59">
        <v>33311</v>
      </c>
      <c r="AP15" s="39"/>
      <c r="AQ15" s="59" t="s">
        <v>3131</v>
      </c>
      <c r="AR15" s="60">
        <v>156</v>
      </c>
      <c r="AS15" s="60">
        <v>632</v>
      </c>
      <c r="AV15" s="39"/>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row>
    <row r="16" spans="1:232" s="41" customFormat="1" x14ac:dyDescent="0.25">
      <c r="A16" s="29"/>
      <c r="B16" s="30"/>
      <c r="C16" s="31" t="s">
        <v>7314</v>
      </c>
      <c r="D16" s="57">
        <v>0</v>
      </c>
      <c r="E16" s="57">
        <v>1</v>
      </c>
      <c r="F16" s="32" t="s">
        <v>23</v>
      </c>
      <c r="G16" s="32" t="s">
        <v>23</v>
      </c>
      <c r="H16" s="4">
        <v>9105865991</v>
      </c>
      <c r="I16" s="32" t="s">
        <v>23</v>
      </c>
      <c r="J16" s="33" t="s">
        <v>7354</v>
      </c>
      <c r="K16" s="34"/>
      <c r="L16" s="46" t="s">
        <v>25</v>
      </c>
      <c r="M16" s="33" t="s">
        <v>496</v>
      </c>
      <c r="N16" s="35" t="s">
        <v>23</v>
      </c>
      <c r="O16" s="6" t="s">
        <v>3133</v>
      </c>
      <c r="P16" s="36"/>
      <c r="Q16" s="36"/>
      <c r="R16" s="36"/>
      <c r="S16" s="33" t="s">
        <v>7355</v>
      </c>
      <c r="T16" s="36"/>
      <c r="U16" s="36"/>
      <c r="V16" s="33" t="s">
        <v>7355</v>
      </c>
      <c r="W16" s="36"/>
      <c r="X16" s="36"/>
      <c r="Y16" s="33" t="s">
        <v>2819</v>
      </c>
      <c r="Z16" s="36"/>
      <c r="AA16" s="30"/>
      <c r="AB16" s="57">
        <v>5111</v>
      </c>
      <c r="AC16" s="57">
        <v>131</v>
      </c>
      <c r="AD16" s="30"/>
      <c r="AE16" s="58">
        <v>1</v>
      </c>
      <c r="AF16" s="37"/>
      <c r="AG16" s="37">
        <v>56760</v>
      </c>
      <c r="AH16" s="38">
        <v>56760</v>
      </c>
      <c r="AI16" s="37"/>
      <c r="AJ16" s="37"/>
      <c r="AK16" s="39"/>
      <c r="AL16" s="40">
        <v>8</v>
      </c>
      <c r="AM16" s="37"/>
      <c r="AN16" s="37">
        <v>4540.8</v>
      </c>
      <c r="AO16" s="59">
        <v>33311</v>
      </c>
      <c r="AP16" s="39"/>
      <c r="AQ16" s="59" t="s">
        <v>3131</v>
      </c>
      <c r="AR16" s="60">
        <v>156</v>
      </c>
      <c r="AS16" s="60">
        <v>632</v>
      </c>
      <c r="AV16" s="39"/>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row>
    <row r="17" spans="1:232" s="41" customFormat="1" x14ac:dyDescent="0.25">
      <c r="A17" s="29"/>
      <c r="B17" s="30"/>
      <c r="C17" s="31" t="s">
        <v>7314</v>
      </c>
      <c r="D17" s="57">
        <v>0</v>
      </c>
      <c r="E17" s="57">
        <v>1</v>
      </c>
      <c r="F17" s="32" t="s">
        <v>23</v>
      </c>
      <c r="G17" s="32" t="s">
        <v>23</v>
      </c>
      <c r="H17" s="4">
        <v>9105865991</v>
      </c>
      <c r="I17" s="32" t="s">
        <v>23</v>
      </c>
      <c r="J17" s="33" t="s">
        <v>7354</v>
      </c>
      <c r="K17" s="34"/>
      <c r="L17" s="46" t="s">
        <v>25</v>
      </c>
      <c r="M17" s="33" t="s">
        <v>496</v>
      </c>
      <c r="N17" s="35" t="s">
        <v>23</v>
      </c>
      <c r="O17" s="6" t="s">
        <v>3133</v>
      </c>
      <c r="P17" s="36"/>
      <c r="Q17" s="36"/>
      <c r="R17" s="36"/>
      <c r="S17" s="33" t="s">
        <v>7355</v>
      </c>
      <c r="T17" s="36"/>
      <c r="U17" s="36"/>
      <c r="V17" s="33" t="s">
        <v>7355</v>
      </c>
      <c r="W17" s="36"/>
      <c r="X17" s="36"/>
      <c r="Y17" s="33" t="s">
        <v>3013</v>
      </c>
      <c r="Z17" s="36"/>
      <c r="AA17" s="30"/>
      <c r="AB17" s="57">
        <v>5111</v>
      </c>
      <c r="AC17" s="57">
        <v>131</v>
      </c>
      <c r="AD17" s="30"/>
      <c r="AE17" s="58">
        <v>1</v>
      </c>
      <c r="AF17" s="37"/>
      <c r="AG17" s="37">
        <v>46000</v>
      </c>
      <c r="AH17" s="38">
        <v>46000</v>
      </c>
      <c r="AI17" s="37"/>
      <c r="AJ17" s="37"/>
      <c r="AK17" s="39"/>
      <c r="AL17" s="40">
        <v>8</v>
      </c>
      <c r="AM17" s="37"/>
      <c r="AN17" s="37">
        <v>3680</v>
      </c>
      <c r="AO17" s="59">
        <v>33311</v>
      </c>
      <c r="AP17" s="39"/>
      <c r="AQ17" s="59" t="s">
        <v>3131</v>
      </c>
      <c r="AR17" s="60">
        <v>156</v>
      </c>
      <c r="AS17" s="60">
        <v>632</v>
      </c>
      <c r="AV17" s="39"/>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row>
    <row r="18" spans="1:232" s="41" customFormat="1" x14ac:dyDescent="0.25">
      <c r="A18" s="29"/>
      <c r="B18" s="30"/>
      <c r="C18" s="31" t="s">
        <v>7314</v>
      </c>
      <c r="D18" s="57">
        <v>0</v>
      </c>
      <c r="E18" s="57">
        <v>1</v>
      </c>
      <c r="F18" s="32" t="s">
        <v>23</v>
      </c>
      <c r="G18" s="32" t="s">
        <v>23</v>
      </c>
      <c r="H18" s="4">
        <v>9105865991</v>
      </c>
      <c r="I18" s="32" t="s">
        <v>23</v>
      </c>
      <c r="J18" s="33" t="s">
        <v>7354</v>
      </c>
      <c r="K18" s="34"/>
      <c r="L18" s="46" t="s">
        <v>25</v>
      </c>
      <c r="M18" s="33" t="s">
        <v>496</v>
      </c>
      <c r="N18" s="35" t="s">
        <v>23</v>
      </c>
      <c r="O18" s="6" t="s">
        <v>3133</v>
      </c>
      <c r="P18" s="36"/>
      <c r="Q18" s="36"/>
      <c r="R18" s="36"/>
      <c r="S18" s="33" t="s">
        <v>7355</v>
      </c>
      <c r="T18" s="36"/>
      <c r="U18" s="36"/>
      <c r="V18" s="33" t="s">
        <v>7355</v>
      </c>
      <c r="W18" s="36"/>
      <c r="X18" s="36"/>
      <c r="Y18" s="33" t="s">
        <v>2899</v>
      </c>
      <c r="Z18" s="36"/>
      <c r="AA18" s="30"/>
      <c r="AB18" s="57">
        <v>5111</v>
      </c>
      <c r="AC18" s="57">
        <v>131</v>
      </c>
      <c r="AD18" s="30"/>
      <c r="AE18" s="58">
        <v>2</v>
      </c>
      <c r="AF18" s="37"/>
      <c r="AG18" s="37">
        <v>89285</v>
      </c>
      <c r="AH18" s="38">
        <v>178570</v>
      </c>
      <c r="AI18" s="37"/>
      <c r="AJ18" s="37"/>
      <c r="AK18" s="39"/>
      <c r="AL18" s="40">
        <v>8</v>
      </c>
      <c r="AM18" s="37"/>
      <c r="AN18" s="37">
        <v>14285.6</v>
      </c>
      <c r="AO18" s="59">
        <v>33311</v>
      </c>
      <c r="AP18" s="39"/>
      <c r="AQ18" s="59" t="s">
        <v>3131</v>
      </c>
      <c r="AR18" s="60">
        <v>156</v>
      </c>
      <c r="AS18" s="60">
        <v>632</v>
      </c>
      <c r="AV18" s="39"/>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row>
    <row r="19" spans="1:232" s="41" customFormat="1" x14ac:dyDescent="0.25">
      <c r="A19" s="29"/>
      <c r="B19" s="30"/>
      <c r="C19" s="31" t="s">
        <v>7314</v>
      </c>
      <c r="D19" s="57">
        <v>0</v>
      </c>
      <c r="E19" s="57">
        <v>1</v>
      </c>
      <c r="F19" s="32" t="s">
        <v>23</v>
      </c>
      <c r="G19" s="32" t="s">
        <v>23</v>
      </c>
      <c r="H19" s="4">
        <v>9105866235</v>
      </c>
      <c r="I19" s="32" t="s">
        <v>23</v>
      </c>
      <c r="J19" s="33" t="s">
        <v>7360</v>
      </c>
      <c r="K19" s="34"/>
      <c r="L19" s="46" t="s">
        <v>25</v>
      </c>
      <c r="M19" s="33" t="s">
        <v>274</v>
      </c>
      <c r="N19" s="35" t="s">
        <v>23</v>
      </c>
      <c r="O19" s="6" t="s">
        <v>3159</v>
      </c>
      <c r="P19" s="36"/>
      <c r="Q19" s="36"/>
      <c r="R19" s="36"/>
      <c r="S19" s="33" t="s">
        <v>7361</v>
      </c>
      <c r="T19" s="36"/>
      <c r="U19" s="36"/>
      <c r="V19" s="33" t="s">
        <v>7361</v>
      </c>
      <c r="W19" s="36"/>
      <c r="X19" s="36"/>
      <c r="Y19" s="33" t="s">
        <v>2899</v>
      </c>
      <c r="Z19" s="36"/>
      <c r="AA19" s="30"/>
      <c r="AB19" s="57">
        <v>5111</v>
      </c>
      <c r="AC19" s="57">
        <v>131</v>
      </c>
      <c r="AD19" s="30"/>
      <c r="AE19" s="58">
        <v>1</v>
      </c>
      <c r="AF19" s="37"/>
      <c r="AG19" s="37">
        <v>89285</v>
      </c>
      <c r="AH19" s="38">
        <v>89285</v>
      </c>
      <c r="AI19" s="37"/>
      <c r="AJ19" s="37"/>
      <c r="AK19" s="39"/>
      <c r="AL19" s="40">
        <v>8</v>
      </c>
      <c r="AM19" s="37"/>
      <c r="AN19" s="37">
        <v>7142.8</v>
      </c>
      <c r="AO19" s="59">
        <v>33311</v>
      </c>
      <c r="AP19" s="39"/>
      <c r="AQ19" s="59" t="s">
        <v>3131</v>
      </c>
      <c r="AR19" s="60">
        <v>156</v>
      </c>
      <c r="AS19" s="60">
        <v>632</v>
      </c>
      <c r="AV19" s="39"/>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row>
    <row r="20" spans="1:232" s="41" customFormat="1" x14ac:dyDescent="0.25">
      <c r="A20" s="29"/>
      <c r="B20" s="30"/>
      <c r="C20" s="31" t="s">
        <v>7314</v>
      </c>
      <c r="D20" s="57">
        <v>0</v>
      </c>
      <c r="E20" s="57">
        <v>1</v>
      </c>
      <c r="F20" s="32" t="s">
        <v>23</v>
      </c>
      <c r="G20" s="32" t="s">
        <v>23</v>
      </c>
      <c r="H20" s="4">
        <v>9105866350</v>
      </c>
      <c r="I20" s="32" t="s">
        <v>23</v>
      </c>
      <c r="J20" s="33" t="s">
        <v>7370</v>
      </c>
      <c r="K20" s="34"/>
      <c r="L20" s="46" t="s">
        <v>25</v>
      </c>
      <c r="M20" s="33" t="s">
        <v>381</v>
      </c>
      <c r="N20" s="35" t="s">
        <v>23</v>
      </c>
      <c r="O20" s="6" t="s">
        <v>3168</v>
      </c>
      <c r="P20" s="36"/>
      <c r="Q20" s="36"/>
      <c r="R20" s="36"/>
      <c r="S20" s="33" t="s">
        <v>7371</v>
      </c>
      <c r="T20" s="36"/>
      <c r="U20" s="36"/>
      <c r="V20" s="33" t="s">
        <v>7371</v>
      </c>
      <c r="W20" s="36"/>
      <c r="X20" s="36"/>
      <c r="Y20" s="33" t="s">
        <v>3047</v>
      </c>
      <c r="Z20" s="36"/>
      <c r="AA20" s="30"/>
      <c r="AB20" s="57">
        <v>5111</v>
      </c>
      <c r="AC20" s="57">
        <v>131</v>
      </c>
      <c r="AD20" s="30"/>
      <c r="AE20" s="58">
        <v>2</v>
      </c>
      <c r="AF20" s="37"/>
      <c r="AG20" s="37">
        <v>55595</v>
      </c>
      <c r="AH20" s="38">
        <v>111190</v>
      </c>
      <c r="AI20" s="37"/>
      <c r="AJ20" s="37"/>
      <c r="AK20" s="39"/>
      <c r="AL20" s="40">
        <v>8</v>
      </c>
      <c r="AM20" s="37"/>
      <c r="AN20" s="37">
        <v>8895.2000000000007</v>
      </c>
      <c r="AO20" s="59">
        <v>33311</v>
      </c>
      <c r="AP20" s="39"/>
      <c r="AQ20" s="59" t="s">
        <v>3131</v>
      </c>
      <c r="AR20" s="60">
        <v>156</v>
      </c>
      <c r="AS20" s="60">
        <v>632</v>
      </c>
      <c r="AV20" s="39"/>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row>
    <row r="21" spans="1:232" s="41" customFormat="1" x14ac:dyDescent="0.25">
      <c r="A21" s="29"/>
      <c r="B21" s="30"/>
      <c r="C21" s="31" t="s">
        <v>7314</v>
      </c>
      <c r="D21" s="57">
        <v>0</v>
      </c>
      <c r="E21" s="57">
        <v>1</v>
      </c>
      <c r="F21" s="32" t="s">
        <v>23</v>
      </c>
      <c r="G21" s="32" t="s">
        <v>23</v>
      </c>
      <c r="H21" s="4">
        <v>9105866305</v>
      </c>
      <c r="I21" s="32" t="s">
        <v>23</v>
      </c>
      <c r="J21" s="33" t="s">
        <v>7372</v>
      </c>
      <c r="K21" s="34"/>
      <c r="L21" s="46" t="s">
        <v>25</v>
      </c>
      <c r="M21" s="33" t="s">
        <v>300</v>
      </c>
      <c r="N21" s="35" t="s">
        <v>23</v>
      </c>
      <c r="O21" s="6" t="s">
        <v>3159</v>
      </c>
      <c r="P21" s="36"/>
      <c r="Q21" s="36"/>
      <c r="R21" s="36"/>
      <c r="S21" s="33" t="s">
        <v>7361</v>
      </c>
      <c r="T21" s="36"/>
      <c r="U21" s="36"/>
      <c r="V21" s="33" t="s">
        <v>7361</v>
      </c>
      <c r="W21" s="36"/>
      <c r="X21" s="36"/>
      <c r="Y21" s="33" t="s">
        <v>2771</v>
      </c>
      <c r="Z21" s="36"/>
      <c r="AA21" s="30"/>
      <c r="AB21" s="57">
        <v>5111</v>
      </c>
      <c r="AC21" s="57">
        <v>131</v>
      </c>
      <c r="AD21" s="30"/>
      <c r="AE21" s="58">
        <v>1</v>
      </c>
      <c r="AF21" s="37"/>
      <c r="AG21" s="37">
        <v>74250</v>
      </c>
      <c r="AH21" s="38">
        <v>74250</v>
      </c>
      <c r="AI21" s="37"/>
      <c r="AJ21" s="37"/>
      <c r="AK21" s="39"/>
      <c r="AL21" s="40">
        <v>8</v>
      </c>
      <c r="AM21" s="37"/>
      <c r="AN21" s="37">
        <v>5940</v>
      </c>
      <c r="AO21" s="59">
        <v>33311</v>
      </c>
      <c r="AP21" s="39"/>
      <c r="AQ21" s="59" t="s">
        <v>3131</v>
      </c>
      <c r="AR21" s="60">
        <v>156</v>
      </c>
      <c r="AS21" s="60">
        <v>632</v>
      </c>
      <c r="AV21" s="39"/>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row>
    <row r="22" spans="1:232" s="41" customFormat="1" x14ac:dyDescent="0.25">
      <c r="A22" s="29"/>
      <c r="B22" s="30"/>
      <c r="C22" s="31" t="s">
        <v>7314</v>
      </c>
      <c r="D22" s="57">
        <v>0</v>
      </c>
      <c r="E22" s="57">
        <v>1</v>
      </c>
      <c r="F22" s="32" t="s">
        <v>23</v>
      </c>
      <c r="G22" s="32" t="s">
        <v>23</v>
      </c>
      <c r="H22" s="4">
        <v>9105866305</v>
      </c>
      <c r="I22" s="32" t="s">
        <v>23</v>
      </c>
      <c r="J22" s="33" t="s">
        <v>7372</v>
      </c>
      <c r="K22" s="34"/>
      <c r="L22" s="46" t="s">
        <v>25</v>
      </c>
      <c r="M22" s="33" t="s">
        <v>300</v>
      </c>
      <c r="N22" s="35" t="s">
        <v>23</v>
      </c>
      <c r="O22" s="6" t="s">
        <v>3159</v>
      </c>
      <c r="P22" s="36"/>
      <c r="Q22" s="36"/>
      <c r="R22" s="36"/>
      <c r="S22" s="33" t="s">
        <v>7361</v>
      </c>
      <c r="T22" s="36"/>
      <c r="U22" s="36"/>
      <c r="V22" s="33" t="s">
        <v>7361</v>
      </c>
      <c r="W22" s="36"/>
      <c r="X22" s="36"/>
      <c r="Y22" s="33" t="s">
        <v>2826</v>
      </c>
      <c r="Z22" s="36"/>
      <c r="AA22" s="30"/>
      <c r="AB22" s="57">
        <v>5111</v>
      </c>
      <c r="AC22" s="57">
        <v>131</v>
      </c>
      <c r="AD22" s="30"/>
      <c r="AE22" s="58">
        <v>1</v>
      </c>
      <c r="AF22" s="37"/>
      <c r="AG22" s="37">
        <v>50182</v>
      </c>
      <c r="AH22" s="38">
        <v>50182</v>
      </c>
      <c r="AI22" s="37"/>
      <c r="AJ22" s="37"/>
      <c r="AK22" s="39"/>
      <c r="AL22" s="40">
        <v>8</v>
      </c>
      <c r="AM22" s="37"/>
      <c r="AN22" s="37">
        <v>4014.56</v>
      </c>
      <c r="AO22" s="59">
        <v>33311</v>
      </c>
      <c r="AP22" s="39"/>
      <c r="AQ22" s="59" t="s">
        <v>3131</v>
      </c>
      <c r="AR22" s="60">
        <v>156</v>
      </c>
      <c r="AS22" s="60">
        <v>632</v>
      </c>
      <c r="AV22" s="39"/>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row>
    <row r="23" spans="1:232" s="41" customFormat="1" x14ac:dyDescent="0.25">
      <c r="A23" s="29"/>
      <c r="B23" s="30"/>
      <c r="C23" s="31" t="s">
        <v>7314</v>
      </c>
      <c r="D23" s="57">
        <v>0</v>
      </c>
      <c r="E23" s="57">
        <v>1</v>
      </c>
      <c r="F23" s="32" t="s">
        <v>23</v>
      </c>
      <c r="G23" s="32" t="s">
        <v>23</v>
      </c>
      <c r="H23" s="4">
        <v>9105866540</v>
      </c>
      <c r="I23" s="32" t="s">
        <v>23</v>
      </c>
      <c r="J23" s="33" t="s">
        <v>7377</v>
      </c>
      <c r="K23" s="34"/>
      <c r="L23" s="46" t="s">
        <v>25</v>
      </c>
      <c r="M23" s="33" t="s">
        <v>153</v>
      </c>
      <c r="N23" s="35" t="s">
        <v>23</v>
      </c>
      <c r="O23" s="6" t="s">
        <v>3140</v>
      </c>
      <c r="P23" s="36"/>
      <c r="Q23" s="36"/>
      <c r="R23" s="36"/>
      <c r="S23" s="33" t="s">
        <v>7378</v>
      </c>
      <c r="T23" s="36"/>
      <c r="U23" s="36"/>
      <c r="V23" s="33" t="s">
        <v>7378</v>
      </c>
      <c r="W23" s="36"/>
      <c r="X23" s="36"/>
      <c r="Y23" s="33" t="s">
        <v>2771</v>
      </c>
      <c r="Z23" s="36"/>
      <c r="AA23" s="30"/>
      <c r="AB23" s="57">
        <v>5111</v>
      </c>
      <c r="AC23" s="57">
        <v>131</v>
      </c>
      <c r="AD23" s="30"/>
      <c r="AE23" s="58">
        <v>1</v>
      </c>
      <c r="AF23" s="37"/>
      <c r="AG23" s="37">
        <v>74250</v>
      </c>
      <c r="AH23" s="38">
        <v>74250</v>
      </c>
      <c r="AI23" s="37"/>
      <c r="AJ23" s="37"/>
      <c r="AK23" s="39"/>
      <c r="AL23" s="40">
        <v>8</v>
      </c>
      <c r="AM23" s="37"/>
      <c r="AN23" s="37">
        <v>5940</v>
      </c>
      <c r="AO23" s="59">
        <v>33311</v>
      </c>
      <c r="AP23" s="39"/>
      <c r="AQ23" s="59" t="s">
        <v>3131</v>
      </c>
      <c r="AR23" s="60">
        <v>156</v>
      </c>
      <c r="AS23" s="60">
        <v>632</v>
      </c>
      <c r="AV23" s="39"/>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row>
    <row r="24" spans="1:232" s="41" customFormat="1" x14ac:dyDescent="0.25">
      <c r="A24" s="29"/>
      <c r="B24" s="30"/>
      <c r="C24" s="31" t="s">
        <v>7314</v>
      </c>
      <c r="D24" s="57">
        <v>0</v>
      </c>
      <c r="E24" s="57">
        <v>1</v>
      </c>
      <c r="F24" s="32" t="s">
        <v>23</v>
      </c>
      <c r="G24" s="32" t="s">
        <v>23</v>
      </c>
      <c r="H24" s="4">
        <v>9105866724</v>
      </c>
      <c r="I24" s="32" t="s">
        <v>23</v>
      </c>
      <c r="J24" s="33" t="s">
        <v>7385</v>
      </c>
      <c r="K24" s="34"/>
      <c r="L24" s="46" t="s">
        <v>25</v>
      </c>
      <c r="M24" s="33" t="s">
        <v>128</v>
      </c>
      <c r="N24" s="35" t="s">
        <v>23</v>
      </c>
      <c r="O24" s="6" t="s">
        <v>3141</v>
      </c>
      <c r="P24" s="36"/>
      <c r="Q24" s="36"/>
      <c r="R24" s="36"/>
      <c r="S24" s="33" t="s">
        <v>7386</v>
      </c>
      <c r="T24" s="36"/>
      <c r="U24" s="36"/>
      <c r="V24" s="33" t="s">
        <v>7386</v>
      </c>
      <c r="W24" s="36"/>
      <c r="X24" s="36"/>
      <c r="Y24" s="33" t="s">
        <v>2824</v>
      </c>
      <c r="Z24" s="36"/>
      <c r="AA24" s="30"/>
      <c r="AB24" s="57">
        <v>5111</v>
      </c>
      <c r="AC24" s="57">
        <v>131</v>
      </c>
      <c r="AD24" s="30"/>
      <c r="AE24" s="58">
        <v>1</v>
      </c>
      <c r="AF24" s="37"/>
      <c r="AG24" s="37">
        <v>111058</v>
      </c>
      <c r="AH24" s="38">
        <v>111058</v>
      </c>
      <c r="AI24" s="37"/>
      <c r="AJ24" s="37"/>
      <c r="AK24" s="39"/>
      <c r="AL24" s="40">
        <v>8</v>
      </c>
      <c r="AM24" s="37"/>
      <c r="AN24" s="37">
        <v>8884.64</v>
      </c>
      <c r="AO24" s="59">
        <v>33311</v>
      </c>
      <c r="AP24" s="39"/>
      <c r="AQ24" s="59" t="s">
        <v>3131</v>
      </c>
      <c r="AR24" s="60">
        <v>156</v>
      </c>
      <c r="AS24" s="60">
        <v>632</v>
      </c>
      <c r="AV24" s="39"/>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row>
    <row r="25" spans="1:232" s="41" customFormat="1" x14ac:dyDescent="0.25">
      <c r="A25" s="29"/>
      <c r="B25" s="30"/>
      <c r="C25" s="31" t="s">
        <v>7314</v>
      </c>
      <c r="D25" s="57">
        <v>0</v>
      </c>
      <c r="E25" s="57">
        <v>1</v>
      </c>
      <c r="F25" s="32" t="s">
        <v>23</v>
      </c>
      <c r="G25" s="32" t="s">
        <v>23</v>
      </c>
      <c r="H25" s="4">
        <v>9105866724</v>
      </c>
      <c r="I25" s="32" t="s">
        <v>23</v>
      </c>
      <c r="J25" s="33" t="s">
        <v>7385</v>
      </c>
      <c r="K25" s="34"/>
      <c r="L25" s="46" t="s">
        <v>25</v>
      </c>
      <c r="M25" s="33" t="s">
        <v>128</v>
      </c>
      <c r="N25" s="35" t="s">
        <v>23</v>
      </c>
      <c r="O25" s="6" t="s">
        <v>3141</v>
      </c>
      <c r="P25" s="36"/>
      <c r="Q25" s="36"/>
      <c r="R25" s="36"/>
      <c r="S25" s="33" t="s">
        <v>7386</v>
      </c>
      <c r="T25" s="36"/>
      <c r="U25" s="36"/>
      <c r="V25" s="33" t="s">
        <v>7386</v>
      </c>
      <c r="W25" s="36"/>
      <c r="X25" s="36"/>
      <c r="Y25" s="33" t="s">
        <v>2824</v>
      </c>
      <c r="Z25" s="36"/>
      <c r="AA25" s="30"/>
      <c r="AB25" s="57">
        <v>5111</v>
      </c>
      <c r="AC25" s="57">
        <v>131</v>
      </c>
      <c r="AD25" s="30"/>
      <c r="AE25" s="58">
        <v>1</v>
      </c>
      <c r="AF25" s="37"/>
      <c r="AG25" s="37">
        <v>111058</v>
      </c>
      <c r="AH25" s="38">
        <v>111058</v>
      </c>
      <c r="AI25" s="37"/>
      <c r="AJ25" s="37"/>
      <c r="AK25" s="39"/>
      <c r="AL25" s="40">
        <v>8</v>
      </c>
      <c r="AM25" s="37"/>
      <c r="AN25" s="37">
        <v>8884.64</v>
      </c>
      <c r="AO25" s="59">
        <v>33311</v>
      </c>
      <c r="AP25" s="39"/>
      <c r="AQ25" s="59" t="s">
        <v>3131</v>
      </c>
      <c r="AR25" s="60">
        <v>156</v>
      </c>
      <c r="AS25" s="60">
        <v>632</v>
      </c>
      <c r="AV25" s="39"/>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row>
    <row r="26" spans="1:232" s="41" customFormat="1" x14ac:dyDescent="0.25">
      <c r="A26" s="29"/>
      <c r="B26" s="30"/>
      <c r="C26" s="31" t="s">
        <v>7314</v>
      </c>
      <c r="D26" s="57">
        <v>0</v>
      </c>
      <c r="E26" s="57">
        <v>1</v>
      </c>
      <c r="F26" s="32" t="s">
        <v>23</v>
      </c>
      <c r="G26" s="32" t="s">
        <v>23</v>
      </c>
      <c r="H26" s="4">
        <v>9105866780</v>
      </c>
      <c r="I26" s="32" t="s">
        <v>23</v>
      </c>
      <c r="J26" s="33" t="s">
        <v>7387</v>
      </c>
      <c r="K26" s="34"/>
      <c r="L26" s="46" t="s">
        <v>25</v>
      </c>
      <c r="M26" s="33" t="s">
        <v>180</v>
      </c>
      <c r="N26" s="35" t="s">
        <v>23</v>
      </c>
      <c r="O26" s="6" t="s">
        <v>3141</v>
      </c>
      <c r="P26" s="36"/>
      <c r="Q26" s="36"/>
      <c r="R26" s="36"/>
      <c r="S26" s="33" t="s">
        <v>7386</v>
      </c>
      <c r="T26" s="36"/>
      <c r="U26" s="36"/>
      <c r="V26" s="33" t="s">
        <v>7386</v>
      </c>
      <c r="W26" s="36"/>
      <c r="X26" s="36"/>
      <c r="Y26" s="33" t="s">
        <v>2826</v>
      </c>
      <c r="Z26" s="36"/>
      <c r="AA26" s="30"/>
      <c r="AB26" s="57">
        <v>5111</v>
      </c>
      <c r="AC26" s="57">
        <v>131</v>
      </c>
      <c r="AD26" s="30"/>
      <c r="AE26" s="58">
        <v>1</v>
      </c>
      <c r="AF26" s="37"/>
      <c r="AG26" s="37">
        <v>50182</v>
      </c>
      <c r="AH26" s="38">
        <v>50182</v>
      </c>
      <c r="AI26" s="37"/>
      <c r="AJ26" s="37"/>
      <c r="AK26" s="39"/>
      <c r="AL26" s="40">
        <v>8</v>
      </c>
      <c r="AM26" s="37"/>
      <c r="AN26" s="37">
        <v>4014.56</v>
      </c>
      <c r="AO26" s="59">
        <v>33311</v>
      </c>
      <c r="AP26" s="39"/>
      <c r="AQ26" s="59" t="s">
        <v>3131</v>
      </c>
      <c r="AR26" s="60">
        <v>156</v>
      </c>
      <c r="AS26" s="60">
        <v>632</v>
      </c>
      <c r="AV26" s="39"/>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row>
    <row r="27" spans="1:232" s="41" customFormat="1" x14ac:dyDescent="0.25">
      <c r="A27" s="29"/>
      <c r="B27" s="30"/>
      <c r="C27" s="31" t="s">
        <v>7314</v>
      </c>
      <c r="D27" s="57">
        <v>0</v>
      </c>
      <c r="E27" s="57">
        <v>1</v>
      </c>
      <c r="F27" s="32" t="s">
        <v>23</v>
      </c>
      <c r="G27" s="32" t="s">
        <v>23</v>
      </c>
      <c r="H27" s="4">
        <v>9105866840</v>
      </c>
      <c r="I27" s="32" t="s">
        <v>23</v>
      </c>
      <c r="J27" s="33" t="s">
        <v>7390</v>
      </c>
      <c r="K27" s="34"/>
      <c r="L27" s="46" t="s">
        <v>25</v>
      </c>
      <c r="M27" s="33" t="s">
        <v>216</v>
      </c>
      <c r="N27" s="35" t="s">
        <v>23</v>
      </c>
      <c r="O27" s="6" t="s">
        <v>3141</v>
      </c>
      <c r="P27" s="36"/>
      <c r="Q27" s="36"/>
      <c r="R27" s="36"/>
      <c r="S27" s="33" t="s">
        <v>7391</v>
      </c>
      <c r="T27" s="36"/>
      <c r="U27" s="36"/>
      <c r="V27" s="33" t="s">
        <v>7391</v>
      </c>
      <c r="W27" s="36"/>
      <c r="X27" s="36"/>
      <c r="Y27" s="33" t="s">
        <v>2824</v>
      </c>
      <c r="Z27" s="36"/>
      <c r="AA27" s="30"/>
      <c r="AB27" s="57">
        <v>5111</v>
      </c>
      <c r="AC27" s="57">
        <v>131</v>
      </c>
      <c r="AD27" s="30"/>
      <c r="AE27" s="58">
        <v>1</v>
      </c>
      <c r="AF27" s="37"/>
      <c r="AG27" s="37">
        <v>111058</v>
      </c>
      <c r="AH27" s="38">
        <v>111058</v>
      </c>
      <c r="AI27" s="37"/>
      <c r="AJ27" s="37"/>
      <c r="AK27" s="39"/>
      <c r="AL27" s="40">
        <v>8</v>
      </c>
      <c r="AM27" s="37"/>
      <c r="AN27" s="37">
        <v>8884.64</v>
      </c>
      <c r="AO27" s="59">
        <v>33311</v>
      </c>
      <c r="AP27" s="39"/>
      <c r="AQ27" s="59" t="s">
        <v>3131</v>
      </c>
      <c r="AR27" s="60">
        <v>156</v>
      </c>
      <c r="AS27" s="60">
        <v>632</v>
      </c>
      <c r="AV27" s="39"/>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row>
    <row r="28" spans="1:232" s="41" customFormat="1" x14ac:dyDescent="0.25">
      <c r="A28" s="29"/>
      <c r="B28" s="30"/>
      <c r="C28" s="31" t="s">
        <v>7314</v>
      </c>
      <c r="D28" s="57">
        <v>0</v>
      </c>
      <c r="E28" s="57">
        <v>1</v>
      </c>
      <c r="F28" s="32" t="s">
        <v>23</v>
      </c>
      <c r="G28" s="32" t="s">
        <v>23</v>
      </c>
      <c r="H28" s="4">
        <v>9105866899</v>
      </c>
      <c r="I28" s="32" t="s">
        <v>23</v>
      </c>
      <c r="J28" s="33" t="s">
        <v>7392</v>
      </c>
      <c r="K28" s="34"/>
      <c r="L28" s="46" t="s">
        <v>25</v>
      </c>
      <c r="M28" s="33" t="s">
        <v>195</v>
      </c>
      <c r="N28" s="35" t="s">
        <v>23</v>
      </c>
      <c r="O28" s="6" t="s">
        <v>3177</v>
      </c>
      <c r="P28" s="36"/>
      <c r="Q28" s="36"/>
      <c r="R28" s="36"/>
      <c r="S28" s="33" t="s">
        <v>7393</v>
      </c>
      <c r="T28" s="36"/>
      <c r="U28" s="36"/>
      <c r="V28" s="33" t="s">
        <v>7393</v>
      </c>
      <c r="W28" s="36"/>
      <c r="X28" s="36"/>
      <c r="Y28" s="33" t="s">
        <v>2819</v>
      </c>
      <c r="Z28" s="36"/>
      <c r="AA28" s="30"/>
      <c r="AB28" s="57">
        <v>5111</v>
      </c>
      <c r="AC28" s="57">
        <v>131</v>
      </c>
      <c r="AD28" s="30"/>
      <c r="AE28" s="58">
        <v>5</v>
      </c>
      <c r="AF28" s="37"/>
      <c r="AG28" s="37">
        <v>56760</v>
      </c>
      <c r="AH28" s="38">
        <v>283800</v>
      </c>
      <c r="AI28" s="37"/>
      <c r="AJ28" s="37"/>
      <c r="AK28" s="39"/>
      <c r="AL28" s="40">
        <v>8</v>
      </c>
      <c r="AM28" s="37"/>
      <c r="AN28" s="37">
        <v>22704</v>
      </c>
      <c r="AO28" s="59">
        <v>33311</v>
      </c>
      <c r="AP28" s="39"/>
      <c r="AQ28" s="59" t="s">
        <v>3131</v>
      </c>
      <c r="AR28" s="60">
        <v>156</v>
      </c>
      <c r="AS28" s="60">
        <v>632</v>
      </c>
      <c r="AV28" s="39"/>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row>
    <row r="29" spans="1:232" s="41" customFormat="1" x14ac:dyDescent="0.25">
      <c r="A29" s="29"/>
      <c r="B29" s="30"/>
      <c r="C29" s="31" t="s">
        <v>7314</v>
      </c>
      <c r="D29" s="57">
        <v>0</v>
      </c>
      <c r="E29" s="57">
        <v>1</v>
      </c>
      <c r="F29" s="32" t="s">
        <v>23</v>
      </c>
      <c r="G29" s="32" t="s">
        <v>23</v>
      </c>
      <c r="H29" s="4">
        <v>9105866899</v>
      </c>
      <c r="I29" s="32" t="s">
        <v>23</v>
      </c>
      <c r="J29" s="33" t="s">
        <v>7392</v>
      </c>
      <c r="K29" s="34"/>
      <c r="L29" s="46" t="s">
        <v>25</v>
      </c>
      <c r="M29" s="33" t="s">
        <v>195</v>
      </c>
      <c r="N29" s="35" t="s">
        <v>23</v>
      </c>
      <c r="O29" s="6" t="s">
        <v>3177</v>
      </c>
      <c r="P29" s="36"/>
      <c r="Q29" s="36"/>
      <c r="R29" s="36"/>
      <c r="S29" s="33" t="s">
        <v>7393</v>
      </c>
      <c r="T29" s="36"/>
      <c r="U29" s="36"/>
      <c r="V29" s="33" t="s">
        <v>7393</v>
      </c>
      <c r="W29" s="36"/>
      <c r="X29" s="36"/>
      <c r="Y29" s="33" t="s">
        <v>2826</v>
      </c>
      <c r="Z29" s="36"/>
      <c r="AA29" s="30"/>
      <c r="AB29" s="57">
        <v>5111</v>
      </c>
      <c r="AC29" s="57">
        <v>131</v>
      </c>
      <c r="AD29" s="30"/>
      <c r="AE29" s="58">
        <v>2</v>
      </c>
      <c r="AF29" s="37"/>
      <c r="AG29" s="37">
        <v>50182</v>
      </c>
      <c r="AH29" s="38">
        <v>100364</v>
      </c>
      <c r="AI29" s="37"/>
      <c r="AJ29" s="37"/>
      <c r="AK29" s="39"/>
      <c r="AL29" s="40">
        <v>8</v>
      </c>
      <c r="AM29" s="37"/>
      <c r="AN29" s="37">
        <v>8029.12</v>
      </c>
      <c r="AO29" s="59">
        <v>33311</v>
      </c>
      <c r="AP29" s="39"/>
      <c r="AQ29" s="59" t="s">
        <v>3131</v>
      </c>
      <c r="AR29" s="60">
        <v>156</v>
      </c>
      <c r="AS29" s="60">
        <v>632</v>
      </c>
      <c r="AV29" s="39"/>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HQ29" s="42"/>
      <c r="HR29" s="42"/>
      <c r="HS29" s="42"/>
      <c r="HT29" s="42"/>
      <c r="HU29" s="42"/>
      <c r="HV29" s="42"/>
      <c r="HW29" s="42"/>
      <c r="HX29" s="42"/>
    </row>
    <row r="30" spans="1:232" s="41" customFormat="1" x14ac:dyDescent="0.25">
      <c r="A30" s="29"/>
      <c r="B30" s="30"/>
      <c r="C30" s="31" t="s">
        <v>7314</v>
      </c>
      <c r="D30" s="57">
        <v>0</v>
      </c>
      <c r="E30" s="57">
        <v>1</v>
      </c>
      <c r="F30" s="32" t="s">
        <v>23</v>
      </c>
      <c r="G30" s="32" t="s">
        <v>23</v>
      </c>
      <c r="H30" s="4">
        <v>9105866938</v>
      </c>
      <c r="I30" s="32" t="s">
        <v>23</v>
      </c>
      <c r="J30" s="33" t="s">
        <v>7394</v>
      </c>
      <c r="K30" s="34"/>
      <c r="L30" s="46" t="s">
        <v>25</v>
      </c>
      <c r="M30" s="33" t="s">
        <v>184</v>
      </c>
      <c r="N30" s="35" t="s">
        <v>23</v>
      </c>
      <c r="O30" s="6" t="s">
        <v>3162</v>
      </c>
      <c r="P30" s="36"/>
      <c r="Q30" s="36"/>
      <c r="R30" s="36"/>
      <c r="S30" s="33" t="s">
        <v>7395</v>
      </c>
      <c r="T30" s="36"/>
      <c r="U30" s="36"/>
      <c r="V30" s="33" t="s">
        <v>7395</v>
      </c>
      <c r="W30" s="36"/>
      <c r="X30" s="36"/>
      <c r="Y30" s="33" t="s">
        <v>3013</v>
      </c>
      <c r="Z30" s="36"/>
      <c r="AA30" s="30"/>
      <c r="AB30" s="57">
        <v>5111</v>
      </c>
      <c r="AC30" s="57">
        <v>131</v>
      </c>
      <c r="AD30" s="30"/>
      <c r="AE30" s="58">
        <v>4</v>
      </c>
      <c r="AF30" s="37"/>
      <c r="AG30" s="37">
        <v>46000</v>
      </c>
      <c r="AH30" s="38">
        <v>184000</v>
      </c>
      <c r="AI30" s="37"/>
      <c r="AJ30" s="37"/>
      <c r="AK30" s="39"/>
      <c r="AL30" s="40">
        <v>8</v>
      </c>
      <c r="AM30" s="37"/>
      <c r="AN30" s="37">
        <v>14720</v>
      </c>
      <c r="AO30" s="59">
        <v>33311</v>
      </c>
      <c r="AP30" s="39"/>
      <c r="AQ30" s="59" t="s">
        <v>3131</v>
      </c>
      <c r="AR30" s="60">
        <v>156</v>
      </c>
      <c r="AS30" s="60">
        <v>632</v>
      </c>
      <c r="AV30" s="39"/>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c r="DL30" s="42"/>
      <c r="DM30" s="42"/>
      <c r="DN30" s="42"/>
      <c r="DO30" s="42"/>
      <c r="DP30" s="42"/>
      <c r="DQ30" s="42"/>
      <c r="DR30" s="42"/>
      <c r="DS30" s="42"/>
      <c r="DT30" s="42"/>
      <c r="DU30" s="42"/>
      <c r="DV30" s="42"/>
      <c r="DW30" s="42"/>
      <c r="DX30" s="42"/>
      <c r="DY30" s="42"/>
      <c r="DZ30" s="42"/>
      <c r="EA30" s="42"/>
      <c r="EB30" s="42"/>
      <c r="EC30" s="42"/>
      <c r="ED30" s="42"/>
      <c r="EE30" s="42"/>
      <c r="EF30" s="42"/>
      <c r="EG30" s="42"/>
      <c r="EH30" s="42"/>
      <c r="EI30" s="42"/>
      <c r="EJ30" s="42"/>
      <c r="EK30" s="42"/>
      <c r="EL30" s="42"/>
      <c r="EM30" s="42"/>
      <c r="EN30" s="42"/>
      <c r="EO30" s="42"/>
      <c r="EP30" s="42"/>
      <c r="EQ30" s="42"/>
      <c r="ER30" s="42"/>
      <c r="ES30" s="42"/>
      <c r="ET30" s="42"/>
      <c r="EU30" s="42"/>
      <c r="EV30" s="42"/>
      <c r="EW30" s="42"/>
      <c r="EX30" s="42"/>
      <c r="EY30" s="42"/>
      <c r="EZ30" s="42"/>
      <c r="FA30" s="42"/>
      <c r="FB30" s="42"/>
      <c r="FC30" s="42"/>
      <c r="FD30" s="42"/>
      <c r="FE30" s="42"/>
      <c r="FF30" s="42"/>
      <c r="FG30" s="42"/>
      <c r="FH30" s="42"/>
      <c r="FI30" s="42"/>
      <c r="FJ30" s="42"/>
      <c r="FK30" s="42"/>
      <c r="FL30" s="42"/>
      <c r="FM30" s="42"/>
      <c r="FN30" s="42"/>
      <c r="FO30" s="42"/>
      <c r="FP30" s="42"/>
      <c r="FQ30" s="42"/>
      <c r="FR30" s="42"/>
      <c r="FS30" s="42"/>
      <c r="FT30" s="42"/>
      <c r="FU30" s="42"/>
      <c r="FV30" s="42"/>
      <c r="FW30" s="42"/>
      <c r="FX30" s="42"/>
      <c r="FY30" s="42"/>
      <c r="FZ30" s="42"/>
      <c r="GA30" s="42"/>
      <c r="GB30" s="42"/>
      <c r="GC30" s="42"/>
      <c r="GD30" s="42"/>
      <c r="GE30" s="42"/>
      <c r="GF30" s="42"/>
      <c r="GG30" s="42"/>
      <c r="GH30" s="42"/>
      <c r="GI30" s="42"/>
      <c r="GJ30" s="42"/>
      <c r="GK30" s="42"/>
      <c r="GL30" s="42"/>
      <c r="GM30" s="42"/>
      <c r="GN30" s="42"/>
      <c r="GO30" s="42"/>
      <c r="GP30" s="42"/>
      <c r="GQ30" s="42"/>
      <c r="GR30" s="42"/>
      <c r="GS30" s="42"/>
      <c r="GT30" s="42"/>
      <c r="GU30" s="42"/>
      <c r="GV30" s="42"/>
      <c r="GW30" s="42"/>
      <c r="GX30" s="42"/>
      <c r="GY30" s="42"/>
      <c r="GZ30" s="42"/>
      <c r="HA30" s="42"/>
      <c r="HB30" s="42"/>
      <c r="HC30" s="42"/>
      <c r="HD30" s="42"/>
      <c r="HE30" s="42"/>
      <c r="HF30" s="42"/>
      <c r="HG30" s="42"/>
      <c r="HH30" s="42"/>
      <c r="HI30" s="42"/>
      <c r="HJ30" s="42"/>
      <c r="HK30" s="42"/>
      <c r="HL30" s="42"/>
      <c r="HM30" s="42"/>
      <c r="HN30" s="42"/>
      <c r="HO30" s="42"/>
      <c r="HP30" s="42"/>
      <c r="HQ30" s="42"/>
      <c r="HR30" s="42"/>
      <c r="HS30" s="42"/>
      <c r="HT30" s="42"/>
      <c r="HU30" s="42"/>
      <c r="HV30" s="42"/>
      <c r="HW30" s="42"/>
      <c r="HX30" s="42"/>
    </row>
    <row r="31" spans="1:232" s="41" customFormat="1" x14ac:dyDescent="0.25">
      <c r="A31" s="29"/>
      <c r="B31" s="30"/>
      <c r="C31" s="31" t="s">
        <v>7314</v>
      </c>
      <c r="D31" s="57">
        <v>0</v>
      </c>
      <c r="E31" s="57">
        <v>1</v>
      </c>
      <c r="F31" s="32" t="s">
        <v>23</v>
      </c>
      <c r="G31" s="32" t="s">
        <v>23</v>
      </c>
      <c r="H31" s="4">
        <v>9105867000</v>
      </c>
      <c r="I31" s="32" t="s">
        <v>23</v>
      </c>
      <c r="J31" s="33" t="s">
        <v>7398</v>
      </c>
      <c r="K31" s="34"/>
      <c r="L31" s="46" t="s">
        <v>25</v>
      </c>
      <c r="M31" s="33" t="s">
        <v>287</v>
      </c>
      <c r="N31" s="35" t="s">
        <v>23</v>
      </c>
      <c r="O31" s="6" t="s">
        <v>3160</v>
      </c>
      <c r="P31" s="36"/>
      <c r="Q31" s="36"/>
      <c r="R31" s="36"/>
      <c r="S31" s="33" t="s">
        <v>7399</v>
      </c>
      <c r="T31" s="36"/>
      <c r="U31" s="36"/>
      <c r="V31" s="33" t="s">
        <v>7399</v>
      </c>
      <c r="W31" s="36"/>
      <c r="X31" s="36"/>
      <c r="Y31" s="33" t="s">
        <v>2826</v>
      </c>
      <c r="Z31" s="36"/>
      <c r="AA31" s="30"/>
      <c r="AB31" s="57">
        <v>5111</v>
      </c>
      <c r="AC31" s="57">
        <v>131</v>
      </c>
      <c r="AD31" s="30"/>
      <c r="AE31" s="58">
        <v>1</v>
      </c>
      <c r="AF31" s="37"/>
      <c r="AG31" s="37">
        <v>50182</v>
      </c>
      <c r="AH31" s="38">
        <v>50182</v>
      </c>
      <c r="AI31" s="37"/>
      <c r="AJ31" s="37"/>
      <c r="AK31" s="39"/>
      <c r="AL31" s="40">
        <v>8</v>
      </c>
      <c r="AM31" s="37"/>
      <c r="AN31" s="37">
        <v>4014.56</v>
      </c>
      <c r="AO31" s="59">
        <v>33311</v>
      </c>
      <c r="AP31" s="39"/>
      <c r="AQ31" s="59" t="s">
        <v>3131</v>
      </c>
      <c r="AR31" s="60">
        <v>156</v>
      </c>
      <c r="AS31" s="60">
        <v>632</v>
      </c>
      <c r="AV31" s="39"/>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HQ31" s="42"/>
      <c r="HR31" s="42"/>
      <c r="HS31" s="42"/>
      <c r="HT31" s="42"/>
      <c r="HU31" s="42"/>
      <c r="HV31" s="42"/>
      <c r="HW31" s="42"/>
      <c r="HX31" s="42"/>
    </row>
    <row r="32" spans="1:232" s="41" customFormat="1" x14ac:dyDescent="0.25">
      <c r="A32" s="29"/>
      <c r="B32" s="30"/>
      <c r="C32" s="31" t="s">
        <v>7314</v>
      </c>
      <c r="D32" s="57">
        <v>0</v>
      </c>
      <c r="E32" s="57">
        <v>1</v>
      </c>
      <c r="F32" s="32" t="s">
        <v>23</v>
      </c>
      <c r="G32" s="32" t="s">
        <v>23</v>
      </c>
      <c r="H32" s="4">
        <v>9105866990</v>
      </c>
      <c r="I32" s="32" t="s">
        <v>23</v>
      </c>
      <c r="J32" s="33" t="s">
        <v>7400</v>
      </c>
      <c r="K32" s="34"/>
      <c r="L32" s="46" t="s">
        <v>25</v>
      </c>
      <c r="M32" s="33" t="s">
        <v>258</v>
      </c>
      <c r="N32" s="35" t="s">
        <v>23</v>
      </c>
      <c r="O32" s="6" t="s">
        <v>3141</v>
      </c>
      <c r="P32" s="36"/>
      <c r="Q32" s="36"/>
      <c r="R32" s="36"/>
      <c r="S32" s="33" t="s">
        <v>7401</v>
      </c>
      <c r="T32" s="36"/>
      <c r="U32" s="36"/>
      <c r="V32" s="33" t="s">
        <v>7401</v>
      </c>
      <c r="W32" s="36"/>
      <c r="X32" s="36"/>
      <c r="Y32" s="33" t="s">
        <v>3047</v>
      </c>
      <c r="Z32" s="36"/>
      <c r="AA32" s="30"/>
      <c r="AB32" s="57">
        <v>5111</v>
      </c>
      <c r="AC32" s="57">
        <v>131</v>
      </c>
      <c r="AD32" s="30"/>
      <c r="AE32" s="58">
        <v>4</v>
      </c>
      <c r="AF32" s="37"/>
      <c r="AG32" s="37">
        <v>55595</v>
      </c>
      <c r="AH32" s="38">
        <v>222380</v>
      </c>
      <c r="AI32" s="37"/>
      <c r="AJ32" s="37"/>
      <c r="AK32" s="39"/>
      <c r="AL32" s="40">
        <v>8</v>
      </c>
      <c r="AM32" s="37"/>
      <c r="AN32" s="37">
        <v>17790.400000000001</v>
      </c>
      <c r="AO32" s="59">
        <v>33311</v>
      </c>
      <c r="AP32" s="39"/>
      <c r="AQ32" s="59" t="s">
        <v>3131</v>
      </c>
      <c r="AR32" s="60">
        <v>156</v>
      </c>
      <c r="AS32" s="60">
        <v>632</v>
      </c>
      <c r="AV32" s="39"/>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HQ32" s="42"/>
      <c r="HR32" s="42"/>
      <c r="HS32" s="42"/>
      <c r="HT32" s="42"/>
      <c r="HU32" s="42"/>
      <c r="HV32" s="42"/>
      <c r="HW32" s="42"/>
      <c r="HX32" s="42"/>
    </row>
    <row r="33" spans="1:232" s="41" customFormat="1" x14ac:dyDescent="0.25">
      <c r="A33" s="29"/>
      <c r="B33" s="30"/>
      <c r="C33" s="31" t="s">
        <v>7314</v>
      </c>
      <c r="D33" s="57">
        <v>0</v>
      </c>
      <c r="E33" s="57">
        <v>1</v>
      </c>
      <c r="F33" s="32" t="s">
        <v>23</v>
      </c>
      <c r="G33" s="32" t="s">
        <v>23</v>
      </c>
      <c r="H33" s="4">
        <v>9105867071</v>
      </c>
      <c r="I33" s="32" t="s">
        <v>23</v>
      </c>
      <c r="J33" s="33" t="s">
        <v>7406</v>
      </c>
      <c r="K33" s="34"/>
      <c r="L33" s="46" t="s">
        <v>25</v>
      </c>
      <c r="M33" s="33" t="s">
        <v>547</v>
      </c>
      <c r="N33" s="35" t="s">
        <v>23</v>
      </c>
      <c r="O33" s="6" t="s">
        <v>3154</v>
      </c>
      <c r="P33" s="36"/>
      <c r="Q33" s="36"/>
      <c r="R33" s="36"/>
      <c r="S33" s="33" t="s">
        <v>7407</v>
      </c>
      <c r="T33" s="36"/>
      <c r="U33" s="36"/>
      <c r="V33" s="33" t="s">
        <v>7407</v>
      </c>
      <c r="W33" s="36"/>
      <c r="X33" s="36"/>
      <c r="Y33" s="33" t="s">
        <v>2824</v>
      </c>
      <c r="Z33" s="36"/>
      <c r="AA33" s="30"/>
      <c r="AB33" s="57">
        <v>5111</v>
      </c>
      <c r="AC33" s="57">
        <v>131</v>
      </c>
      <c r="AD33" s="30"/>
      <c r="AE33" s="58">
        <v>1</v>
      </c>
      <c r="AF33" s="37"/>
      <c r="AG33" s="37">
        <v>111058</v>
      </c>
      <c r="AH33" s="38">
        <v>111058</v>
      </c>
      <c r="AI33" s="37"/>
      <c r="AJ33" s="37"/>
      <c r="AK33" s="39"/>
      <c r="AL33" s="40">
        <v>8</v>
      </c>
      <c r="AM33" s="37"/>
      <c r="AN33" s="37">
        <v>8884.64</v>
      </c>
      <c r="AO33" s="59">
        <v>33311</v>
      </c>
      <c r="AP33" s="39"/>
      <c r="AQ33" s="59" t="s">
        <v>3131</v>
      </c>
      <c r="AR33" s="60">
        <v>156</v>
      </c>
      <c r="AS33" s="60">
        <v>632</v>
      </c>
      <c r="AV33" s="39"/>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HQ33" s="42"/>
      <c r="HR33" s="42"/>
      <c r="HS33" s="42"/>
      <c r="HT33" s="42"/>
      <c r="HU33" s="42"/>
      <c r="HV33" s="42"/>
      <c r="HW33" s="42"/>
      <c r="HX33" s="42"/>
    </row>
    <row r="34" spans="1:232" s="41" customFormat="1" x14ac:dyDescent="0.25">
      <c r="A34" s="29"/>
      <c r="B34" s="30"/>
      <c r="C34" s="31" t="s">
        <v>7314</v>
      </c>
      <c r="D34" s="57">
        <v>0</v>
      </c>
      <c r="E34" s="57">
        <v>1</v>
      </c>
      <c r="F34" s="32" t="s">
        <v>23</v>
      </c>
      <c r="G34" s="32" t="s">
        <v>23</v>
      </c>
      <c r="H34" s="4">
        <v>9105867101</v>
      </c>
      <c r="I34" s="32" t="s">
        <v>23</v>
      </c>
      <c r="J34" s="33" t="s">
        <v>7408</v>
      </c>
      <c r="K34" s="34"/>
      <c r="L34" s="46" t="s">
        <v>25</v>
      </c>
      <c r="M34" s="33" t="s">
        <v>236</v>
      </c>
      <c r="N34" s="35" t="s">
        <v>23</v>
      </c>
      <c r="O34" s="6" t="s">
        <v>3175</v>
      </c>
      <c r="P34" s="36"/>
      <c r="Q34" s="36"/>
      <c r="R34" s="36"/>
      <c r="S34" s="33" t="s">
        <v>7409</v>
      </c>
      <c r="T34" s="36"/>
      <c r="U34" s="36"/>
      <c r="V34" s="33" t="s">
        <v>7409</v>
      </c>
      <c r="W34" s="36"/>
      <c r="X34" s="36"/>
      <c r="Y34" s="33" t="s">
        <v>2819</v>
      </c>
      <c r="Z34" s="36"/>
      <c r="AA34" s="30"/>
      <c r="AB34" s="57">
        <v>5111</v>
      </c>
      <c r="AC34" s="57">
        <v>131</v>
      </c>
      <c r="AD34" s="30"/>
      <c r="AE34" s="58">
        <v>1</v>
      </c>
      <c r="AF34" s="37"/>
      <c r="AG34" s="37">
        <v>56760</v>
      </c>
      <c r="AH34" s="38">
        <v>56760</v>
      </c>
      <c r="AI34" s="37"/>
      <c r="AJ34" s="37"/>
      <c r="AK34" s="39"/>
      <c r="AL34" s="40">
        <v>8</v>
      </c>
      <c r="AM34" s="37"/>
      <c r="AN34" s="37">
        <v>4540.8</v>
      </c>
      <c r="AO34" s="59">
        <v>33311</v>
      </c>
      <c r="AP34" s="39"/>
      <c r="AQ34" s="59" t="s">
        <v>3131</v>
      </c>
      <c r="AR34" s="60">
        <v>156</v>
      </c>
      <c r="AS34" s="60">
        <v>632</v>
      </c>
      <c r="AV34" s="39"/>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HQ34" s="42"/>
      <c r="HR34" s="42"/>
      <c r="HS34" s="42"/>
      <c r="HT34" s="42"/>
      <c r="HU34" s="42"/>
      <c r="HV34" s="42"/>
      <c r="HW34" s="42"/>
      <c r="HX34" s="42"/>
    </row>
    <row r="35" spans="1:232" s="41" customFormat="1" x14ac:dyDescent="0.25">
      <c r="A35" s="29"/>
      <c r="B35" s="30"/>
      <c r="C35" s="31" t="s">
        <v>7314</v>
      </c>
      <c r="D35" s="57">
        <v>0</v>
      </c>
      <c r="E35" s="57">
        <v>1</v>
      </c>
      <c r="F35" s="32" t="s">
        <v>23</v>
      </c>
      <c r="G35" s="32" t="s">
        <v>23</v>
      </c>
      <c r="H35" s="4">
        <v>9105867096</v>
      </c>
      <c r="I35" s="32" t="s">
        <v>23</v>
      </c>
      <c r="J35" s="33" t="s">
        <v>7412</v>
      </c>
      <c r="K35" s="34"/>
      <c r="L35" s="46" t="s">
        <v>25</v>
      </c>
      <c r="M35" s="33" t="s">
        <v>519</v>
      </c>
      <c r="N35" s="35" t="s">
        <v>23</v>
      </c>
      <c r="O35" s="6" t="s">
        <v>3154</v>
      </c>
      <c r="P35" s="36"/>
      <c r="Q35" s="36"/>
      <c r="R35" s="36"/>
      <c r="S35" s="33" t="s">
        <v>7407</v>
      </c>
      <c r="T35" s="36"/>
      <c r="U35" s="36"/>
      <c r="V35" s="33" t="s">
        <v>7407</v>
      </c>
      <c r="W35" s="36"/>
      <c r="X35" s="36"/>
      <c r="Y35" s="33" t="s">
        <v>3047</v>
      </c>
      <c r="Z35" s="36"/>
      <c r="AA35" s="30"/>
      <c r="AB35" s="57">
        <v>5111</v>
      </c>
      <c r="AC35" s="57">
        <v>131</v>
      </c>
      <c r="AD35" s="30"/>
      <c r="AE35" s="58">
        <v>1</v>
      </c>
      <c r="AF35" s="37"/>
      <c r="AG35" s="37">
        <v>55595</v>
      </c>
      <c r="AH35" s="38">
        <v>55595</v>
      </c>
      <c r="AI35" s="37"/>
      <c r="AJ35" s="37"/>
      <c r="AK35" s="39"/>
      <c r="AL35" s="40">
        <v>8</v>
      </c>
      <c r="AM35" s="37"/>
      <c r="AN35" s="37">
        <v>4447.6000000000004</v>
      </c>
      <c r="AO35" s="59">
        <v>33311</v>
      </c>
      <c r="AP35" s="39"/>
      <c r="AQ35" s="59" t="s">
        <v>3131</v>
      </c>
      <c r="AR35" s="60">
        <v>156</v>
      </c>
      <c r="AS35" s="60">
        <v>632</v>
      </c>
      <c r="AV35" s="39"/>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c r="HU35" s="42"/>
      <c r="HV35" s="42"/>
      <c r="HW35" s="42"/>
      <c r="HX35" s="42"/>
    </row>
    <row r="36" spans="1:232" s="41" customFormat="1" x14ac:dyDescent="0.25">
      <c r="A36" s="29"/>
      <c r="B36" s="30"/>
      <c r="C36" s="31" t="s">
        <v>7314</v>
      </c>
      <c r="D36" s="57">
        <v>0</v>
      </c>
      <c r="E36" s="57">
        <v>1</v>
      </c>
      <c r="F36" s="32" t="s">
        <v>23</v>
      </c>
      <c r="G36" s="32" t="s">
        <v>23</v>
      </c>
      <c r="H36" s="4">
        <v>9105867096</v>
      </c>
      <c r="I36" s="32" t="s">
        <v>23</v>
      </c>
      <c r="J36" s="33" t="s">
        <v>7412</v>
      </c>
      <c r="K36" s="34"/>
      <c r="L36" s="46" t="s">
        <v>25</v>
      </c>
      <c r="M36" s="33" t="s">
        <v>519</v>
      </c>
      <c r="N36" s="35" t="s">
        <v>23</v>
      </c>
      <c r="O36" s="6" t="s">
        <v>3154</v>
      </c>
      <c r="P36" s="36"/>
      <c r="Q36" s="36"/>
      <c r="R36" s="36"/>
      <c r="S36" s="33" t="s">
        <v>7407</v>
      </c>
      <c r="T36" s="36"/>
      <c r="U36" s="36"/>
      <c r="V36" s="33" t="s">
        <v>7407</v>
      </c>
      <c r="W36" s="36"/>
      <c r="X36" s="36"/>
      <c r="Y36" s="33" t="s">
        <v>2779</v>
      </c>
      <c r="Z36" s="36"/>
      <c r="AA36" s="30"/>
      <c r="AB36" s="57">
        <v>5111</v>
      </c>
      <c r="AC36" s="57">
        <v>131</v>
      </c>
      <c r="AD36" s="30"/>
      <c r="AE36" s="58">
        <v>1</v>
      </c>
      <c r="AF36" s="37"/>
      <c r="AG36" s="37">
        <v>73431</v>
      </c>
      <c r="AH36" s="38">
        <v>73431</v>
      </c>
      <c r="AI36" s="37"/>
      <c r="AJ36" s="37"/>
      <c r="AK36" s="39"/>
      <c r="AL36" s="40">
        <v>8</v>
      </c>
      <c r="AM36" s="37"/>
      <c r="AN36" s="37">
        <v>5874.4800000000005</v>
      </c>
      <c r="AO36" s="59">
        <v>33311</v>
      </c>
      <c r="AP36" s="39"/>
      <c r="AQ36" s="59" t="s">
        <v>3131</v>
      </c>
      <c r="AR36" s="60">
        <v>156</v>
      </c>
      <c r="AS36" s="60">
        <v>632</v>
      </c>
      <c r="AV36" s="39"/>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row>
    <row r="37" spans="1:232" s="41" customFormat="1" x14ac:dyDescent="0.25">
      <c r="A37" s="29"/>
      <c r="B37" s="30"/>
      <c r="C37" s="31" t="s">
        <v>7314</v>
      </c>
      <c r="D37" s="57">
        <v>0</v>
      </c>
      <c r="E37" s="57">
        <v>1</v>
      </c>
      <c r="F37" s="32" t="s">
        <v>23</v>
      </c>
      <c r="G37" s="32" t="s">
        <v>23</v>
      </c>
      <c r="H37" s="4">
        <v>9105867096</v>
      </c>
      <c r="I37" s="32" t="s">
        <v>23</v>
      </c>
      <c r="J37" s="33" t="s">
        <v>7412</v>
      </c>
      <c r="K37" s="34"/>
      <c r="L37" s="46" t="s">
        <v>25</v>
      </c>
      <c r="M37" s="33" t="s">
        <v>519</v>
      </c>
      <c r="N37" s="35" t="s">
        <v>23</v>
      </c>
      <c r="O37" s="6" t="s">
        <v>3154</v>
      </c>
      <c r="P37" s="36"/>
      <c r="Q37" s="36"/>
      <c r="R37" s="36"/>
      <c r="S37" s="33" t="s">
        <v>7407</v>
      </c>
      <c r="T37" s="36"/>
      <c r="U37" s="36"/>
      <c r="V37" s="33" t="s">
        <v>7407</v>
      </c>
      <c r="W37" s="36"/>
      <c r="X37" s="36"/>
      <c r="Y37" s="33" t="s">
        <v>2824</v>
      </c>
      <c r="Z37" s="36"/>
      <c r="AA37" s="30"/>
      <c r="AB37" s="57">
        <v>5111</v>
      </c>
      <c r="AC37" s="57">
        <v>131</v>
      </c>
      <c r="AD37" s="30"/>
      <c r="AE37" s="58">
        <v>1</v>
      </c>
      <c r="AF37" s="37"/>
      <c r="AG37" s="37">
        <v>111058</v>
      </c>
      <c r="AH37" s="38">
        <v>111058</v>
      </c>
      <c r="AI37" s="37"/>
      <c r="AJ37" s="37"/>
      <c r="AK37" s="39"/>
      <c r="AL37" s="40">
        <v>8</v>
      </c>
      <c r="AM37" s="37"/>
      <c r="AN37" s="37">
        <v>8884.64</v>
      </c>
      <c r="AO37" s="59">
        <v>33311</v>
      </c>
      <c r="AP37" s="39"/>
      <c r="AQ37" s="59" t="s">
        <v>3131</v>
      </c>
      <c r="AR37" s="60">
        <v>156</v>
      </c>
      <c r="AS37" s="60">
        <v>632</v>
      </c>
      <c r="AV37" s="39"/>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c r="HU37" s="42"/>
      <c r="HV37" s="42"/>
      <c r="HW37" s="42"/>
      <c r="HX37" s="42"/>
    </row>
    <row r="38" spans="1:232" s="41" customFormat="1" x14ac:dyDescent="0.25">
      <c r="A38" s="29"/>
      <c r="B38" s="30"/>
      <c r="C38" s="31" t="s">
        <v>7314</v>
      </c>
      <c r="D38" s="57">
        <v>0</v>
      </c>
      <c r="E38" s="57">
        <v>1</v>
      </c>
      <c r="F38" s="32" t="s">
        <v>23</v>
      </c>
      <c r="G38" s="32" t="s">
        <v>23</v>
      </c>
      <c r="H38" s="4">
        <v>9105867285</v>
      </c>
      <c r="I38" s="32" t="s">
        <v>23</v>
      </c>
      <c r="J38" s="33" t="s">
        <v>7419</v>
      </c>
      <c r="K38" s="34"/>
      <c r="L38" s="46" t="s">
        <v>25</v>
      </c>
      <c r="M38" s="33" t="s">
        <v>340</v>
      </c>
      <c r="N38" s="35" t="s">
        <v>23</v>
      </c>
      <c r="O38" s="6" t="s">
        <v>3141</v>
      </c>
      <c r="P38" s="36"/>
      <c r="Q38" s="36"/>
      <c r="R38" s="36"/>
      <c r="S38" s="33" t="s">
        <v>7420</v>
      </c>
      <c r="T38" s="36"/>
      <c r="U38" s="36"/>
      <c r="V38" s="33" t="s">
        <v>7420</v>
      </c>
      <c r="W38" s="36"/>
      <c r="X38" s="36"/>
      <c r="Y38" s="33" t="s">
        <v>2819</v>
      </c>
      <c r="Z38" s="36"/>
      <c r="AA38" s="30"/>
      <c r="AB38" s="57">
        <v>5111</v>
      </c>
      <c r="AC38" s="57">
        <v>131</v>
      </c>
      <c r="AD38" s="30"/>
      <c r="AE38" s="58">
        <v>2</v>
      </c>
      <c r="AF38" s="37"/>
      <c r="AG38" s="37">
        <v>56760</v>
      </c>
      <c r="AH38" s="38">
        <v>113520</v>
      </c>
      <c r="AI38" s="37"/>
      <c r="AJ38" s="37"/>
      <c r="AK38" s="39"/>
      <c r="AL38" s="40">
        <v>8</v>
      </c>
      <c r="AM38" s="37"/>
      <c r="AN38" s="37">
        <v>9081.6</v>
      </c>
      <c r="AO38" s="59">
        <v>33311</v>
      </c>
      <c r="AP38" s="39"/>
      <c r="AQ38" s="59" t="s">
        <v>3131</v>
      </c>
      <c r="AR38" s="60">
        <v>156</v>
      </c>
      <c r="AS38" s="60">
        <v>632</v>
      </c>
      <c r="AV38" s="39"/>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c r="HU38" s="42"/>
      <c r="HV38" s="42"/>
      <c r="HW38" s="42"/>
      <c r="HX38" s="42"/>
    </row>
    <row r="39" spans="1:232" s="41" customFormat="1" x14ac:dyDescent="0.25">
      <c r="A39" s="29"/>
      <c r="B39" s="30"/>
      <c r="C39" s="31" t="s">
        <v>7314</v>
      </c>
      <c r="D39" s="57">
        <v>0</v>
      </c>
      <c r="E39" s="57">
        <v>1</v>
      </c>
      <c r="F39" s="32" t="s">
        <v>23</v>
      </c>
      <c r="G39" s="32" t="s">
        <v>23</v>
      </c>
      <c r="H39" s="4">
        <v>9105867412</v>
      </c>
      <c r="I39" s="32" t="s">
        <v>23</v>
      </c>
      <c r="J39" s="33" t="s">
        <v>7425</v>
      </c>
      <c r="K39" s="34"/>
      <c r="L39" s="46" t="s">
        <v>25</v>
      </c>
      <c r="M39" s="33" t="s">
        <v>358</v>
      </c>
      <c r="N39" s="35" t="s">
        <v>23</v>
      </c>
      <c r="O39" s="6" t="s">
        <v>3141</v>
      </c>
      <c r="P39" s="36"/>
      <c r="Q39" s="36"/>
      <c r="R39" s="36"/>
      <c r="S39" s="33" t="s">
        <v>7426</v>
      </c>
      <c r="T39" s="36"/>
      <c r="U39" s="36"/>
      <c r="V39" s="33" t="s">
        <v>7426</v>
      </c>
      <c r="W39" s="36"/>
      <c r="X39" s="36"/>
      <c r="Y39" s="33" t="s">
        <v>2771</v>
      </c>
      <c r="Z39" s="36"/>
      <c r="AA39" s="30"/>
      <c r="AB39" s="57">
        <v>5111</v>
      </c>
      <c r="AC39" s="57">
        <v>131</v>
      </c>
      <c r="AD39" s="30"/>
      <c r="AE39" s="58">
        <v>1</v>
      </c>
      <c r="AF39" s="37"/>
      <c r="AG39" s="37">
        <v>74250</v>
      </c>
      <c r="AH39" s="38">
        <v>74250</v>
      </c>
      <c r="AI39" s="37"/>
      <c r="AJ39" s="37"/>
      <c r="AK39" s="39"/>
      <c r="AL39" s="40">
        <v>8</v>
      </c>
      <c r="AM39" s="37"/>
      <c r="AN39" s="37">
        <v>5940</v>
      </c>
      <c r="AO39" s="59">
        <v>33311</v>
      </c>
      <c r="AP39" s="39"/>
      <c r="AQ39" s="59" t="s">
        <v>3131</v>
      </c>
      <c r="AR39" s="60">
        <v>156</v>
      </c>
      <c r="AS39" s="60">
        <v>632</v>
      </c>
      <c r="AV39" s="39"/>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c r="HT39" s="42"/>
      <c r="HU39" s="42"/>
      <c r="HV39" s="42"/>
      <c r="HW39" s="42"/>
      <c r="HX39" s="42"/>
    </row>
    <row r="40" spans="1:232" s="41" customFormat="1" x14ac:dyDescent="0.25">
      <c r="A40" s="29"/>
      <c r="B40" s="30"/>
      <c r="C40" s="31" t="s">
        <v>7314</v>
      </c>
      <c r="D40" s="57">
        <v>0</v>
      </c>
      <c r="E40" s="57">
        <v>1</v>
      </c>
      <c r="F40" s="32" t="s">
        <v>23</v>
      </c>
      <c r="G40" s="32" t="s">
        <v>23</v>
      </c>
      <c r="H40" s="4">
        <v>9105867412</v>
      </c>
      <c r="I40" s="32" t="s">
        <v>23</v>
      </c>
      <c r="J40" s="33" t="s">
        <v>7425</v>
      </c>
      <c r="K40" s="34"/>
      <c r="L40" s="46" t="s">
        <v>25</v>
      </c>
      <c r="M40" s="33" t="s">
        <v>358</v>
      </c>
      <c r="N40" s="35" t="s">
        <v>23</v>
      </c>
      <c r="O40" s="6" t="s">
        <v>3141</v>
      </c>
      <c r="P40" s="36"/>
      <c r="Q40" s="36"/>
      <c r="R40" s="36"/>
      <c r="S40" s="33" t="s">
        <v>7426</v>
      </c>
      <c r="T40" s="36"/>
      <c r="U40" s="36"/>
      <c r="V40" s="33" t="s">
        <v>7426</v>
      </c>
      <c r="W40" s="36"/>
      <c r="X40" s="36"/>
      <c r="Y40" s="33" t="s">
        <v>2899</v>
      </c>
      <c r="Z40" s="36"/>
      <c r="AA40" s="30"/>
      <c r="AB40" s="57">
        <v>5111</v>
      </c>
      <c r="AC40" s="57">
        <v>131</v>
      </c>
      <c r="AD40" s="30"/>
      <c r="AE40" s="58">
        <v>5</v>
      </c>
      <c r="AF40" s="37"/>
      <c r="AG40" s="37">
        <v>89285</v>
      </c>
      <c r="AH40" s="38">
        <v>446425</v>
      </c>
      <c r="AI40" s="37"/>
      <c r="AJ40" s="37"/>
      <c r="AK40" s="39"/>
      <c r="AL40" s="40">
        <v>8</v>
      </c>
      <c r="AM40" s="37"/>
      <c r="AN40" s="37">
        <v>35714</v>
      </c>
      <c r="AO40" s="59">
        <v>33311</v>
      </c>
      <c r="AP40" s="39"/>
      <c r="AQ40" s="59" t="s">
        <v>3131</v>
      </c>
      <c r="AR40" s="60">
        <v>156</v>
      </c>
      <c r="AS40" s="60">
        <v>632</v>
      </c>
      <c r="AV40" s="39"/>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42"/>
      <c r="GG40" s="42"/>
      <c r="GH40" s="42"/>
      <c r="GI40" s="42"/>
      <c r="GJ40" s="42"/>
      <c r="GK40" s="42"/>
      <c r="GL40" s="42"/>
      <c r="GM40" s="42"/>
      <c r="GN40" s="42"/>
      <c r="GO40" s="42"/>
      <c r="GP40" s="42"/>
      <c r="GQ40" s="42"/>
      <c r="GR40" s="42"/>
      <c r="GS40" s="42"/>
      <c r="GT40" s="42"/>
      <c r="GU40" s="42"/>
      <c r="GV40" s="42"/>
      <c r="GW40" s="42"/>
      <c r="GX40" s="42"/>
      <c r="GY40" s="42"/>
      <c r="GZ40" s="42"/>
      <c r="HA40" s="42"/>
      <c r="HB40" s="42"/>
      <c r="HC40" s="42"/>
      <c r="HD40" s="42"/>
      <c r="HE40" s="42"/>
      <c r="HF40" s="42"/>
      <c r="HG40" s="42"/>
      <c r="HH40" s="42"/>
      <c r="HI40" s="42"/>
      <c r="HJ40" s="42"/>
      <c r="HK40" s="42"/>
      <c r="HL40" s="42"/>
      <c r="HM40" s="42"/>
      <c r="HN40" s="42"/>
      <c r="HO40" s="42"/>
      <c r="HP40" s="42"/>
      <c r="HQ40" s="42"/>
      <c r="HR40" s="42"/>
      <c r="HS40" s="42"/>
      <c r="HT40" s="42"/>
      <c r="HU40" s="42"/>
      <c r="HV40" s="42"/>
      <c r="HW40" s="42"/>
      <c r="HX40" s="42"/>
    </row>
    <row r="41" spans="1:232" s="41" customFormat="1" x14ac:dyDescent="0.25">
      <c r="A41" s="29"/>
      <c r="B41" s="30"/>
      <c r="C41" s="31" t="s">
        <v>7314</v>
      </c>
      <c r="D41" s="57">
        <v>0</v>
      </c>
      <c r="E41" s="57">
        <v>1</v>
      </c>
      <c r="F41" s="32" t="s">
        <v>23</v>
      </c>
      <c r="G41" s="32" t="s">
        <v>23</v>
      </c>
      <c r="H41" s="4">
        <v>9105867412</v>
      </c>
      <c r="I41" s="32" t="s">
        <v>23</v>
      </c>
      <c r="J41" s="33" t="s">
        <v>7425</v>
      </c>
      <c r="K41" s="34"/>
      <c r="L41" s="46" t="s">
        <v>25</v>
      </c>
      <c r="M41" s="33" t="s">
        <v>358</v>
      </c>
      <c r="N41" s="35" t="s">
        <v>23</v>
      </c>
      <c r="O41" s="6" t="s">
        <v>3141</v>
      </c>
      <c r="P41" s="36"/>
      <c r="Q41" s="36"/>
      <c r="R41" s="36"/>
      <c r="S41" s="33" t="s">
        <v>7426</v>
      </c>
      <c r="T41" s="36"/>
      <c r="U41" s="36"/>
      <c r="V41" s="33" t="s">
        <v>7426</v>
      </c>
      <c r="W41" s="36"/>
      <c r="X41" s="36"/>
      <c r="Y41" s="33" t="s">
        <v>3013</v>
      </c>
      <c r="Z41" s="36"/>
      <c r="AA41" s="30"/>
      <c r="AB41" s="57">
        <v>5111</v>
      </c>
      <c r="AC41" s="57">
        <v>131</v>
      </c>
      <c r="AD41" s="30"/>
      <c r="AE41" s="58">
        <v>2</v>
      </c>
      <c r="AF41" s="37"/>
      <c r="AG41" s="37">
        <v>46000</v>
      </c>
      <c r="AH41" s="38">
        <v>92000</v>
      </c>
      <c r="AI41" s="37"/>
      <c r="AJ41" s="37"/>
      <c r="AK41" s="39"/>
      <c r="AL41" s="40">
        <v>8</v>
      </c>
      <c r="AM41" s="37"/>
      <c r="AN41" s="37">
        <v>7360</v>
      </c>
      <c r="AO41" s="59">
        <v>33311</v>
      </c>
      <c r="AP41" s="39"/>
      <c r="AQ41" s="59" t="s">
        <v>3131</v>
      </c>
      <c r="AR41" s="60">
        <v>156</v>
      </c>
      <c r="AS41" s="60">
        <v>632</v>
      </c>
      <c r="AV41" s="39"/>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42"/>
      <c r="GG41" s="42"/>
      <c r="GH41" s="42"/>
      <c r="GI41" s="42"/>
      <c r="GJ41" s="42"/>
      <c r="GK41" s="42"/>
      <c r="GL41" s="42"/>
      <c r="GM41" s="42"/>
      <c r="GN41" s="42"/>
      <c r="GO41" s="42"/>
      <c r="GP41" s="42"/>
      <c r="GQ41" s="42"/>
      <c r="GR41" s="42"/>
      <c r="GS41" s="42"/>
      <c r="GT41" s="42"/>
      <c r="GU41" s="42"/>
      <c r="GV41" s="42"/>
      <c r="GW41" s="42"/>
      <c r="GX41" s="42"/>
      <c r="GY41" s="42"/>
      <c r="GZ41" s="42"/>
      <c r="HA41" s="42"/>
      <c r="HB41" s="42"/>
      <c r="HC41" s="42"/>
      <c r="HD41" s="42"/>
      <c r="HE41" s="42"/>
      <c r="HF41" s="42"/>
      <c r="HG41" s="42"/>
      <c r="HH41" s="42"/>
      <c r="HI41" s="42"/>
      <c r="HJ41" s="42"/>
      <c r="HK41" s="42"/>
      <c r="HL41" s="42"/>
      <c r="HM41" s="42"/>
      <c r="HN41" s="42"/>
      <c r="HO41" s="42"/>
      <c r="HP41" s="42"/>
      <c r="HQ41" s="42"/>
      <c r="HR41" s="42"/>
      <c r="HS41" s="42"/>
      <c r="HT41" s="42"/>
      <c r="HU41" s="42"/>
      <c r="HV41" s="42"/>
      <c r="HW41" s="42"/>
      <c r="HX41" s="42"/>
    </row>
    <row r="42" spans="1:232" s="41" customFormat="1" x14ac:dyDescent="0.25">
      <c r="A42" s="29"/>
      <c r="B42" s="30"/>
      <c r="C42" s="31" t="s">
        <v>7314</v>
      </c>
      <c r="D42" s="57">
        <v>0</v>
      </c>
      <c r="E42" s="57">
        <v>1</v>
      </c>
      <c r="F42" s="32" t="s">
        <v>23</v>
      </c>
      <c r="G42" s="32" t="s">
        <v>23</v>
      </c>
      <c r="H42" s="4">
        <v>9105867505</v>
      </c>
      <c r="I42" s="32" t="s">
        <v>23</v>
      </c>
      <c r="J42" s="33" t="s">
        <v>7437</v>
      </c>
      <c r="K42" s="34"/>
      <c r="L42" s="46" t="s">
        <v>25</v>
      </c>
      <c r="M42" s="33" t="s">
        <v>394</v>
      </c>
      <c r="N42" s="35" t="s">
        <v>23</v>
      </c>
      <c r="O42" s="6" t="s">
        <v>3141</v>
      </c>
      <c r="P42" s="36"/>
      <c r="Q42" s="36"/>
      <c r="R42" s="36"/>
      <c r="S42" s="33" t="s">
        <v>7438</v>
      </c>
      <c r="T42" s="36"/>
      <c r="U42" s="36"/>
      <c r="V42" s="33" t="s">
        <v>7438</v>
      </c>
      <c r="W42" s="36"/>
      <c r="X42" s="36"/>
      <c r="Y42" s="33" t="s">
        <v>2819</v>
      </c>
      <c r="Z42" s="36"/>
      <c r="AA42" s="30"/>
      <c r="AB42" s="57">
        <v>5111</v>
      </c>
      <c r="AC42" s="57">
        <v>131</v>
      </c>
      <c r="AD42" s="30"/>
      <c r="AE42" s="58">
        <v>1</v>
      </c>
      <c r="AF42" s="37"/>
      <c r="AG42" s="37">
        <v>56760</v>
      </c>
      <c r="AH42" s="38">
        <v>56760</v>
      </c>
      <c r="AI42" s="37"/>
      <c r="AJ42" s="37"/>
      <c r="AK42" s="39"/>
      <c r="AL42" s="40">
        <v>8</v>
      </c>
      <c r="AM42" s="37"/>
      <c r="AN42" s="37">
        <v>4540.8</v>
      </c>
      <c r="AO42" s="59">
        <v>33311</v>
      </c>
      <c r="AP42" s="39"/>
      <c r="AQ42" s="59" t="s">
        <v>3131</v>
      </c>
      <c r="AR42" s="60">
        <v>156</v>
      </c>
      <c r="AS42" s="60">
        <v>632</v>
      </c>
      <c r="AV42" s="39"/>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42"/>
      <c r="GG42" s="42"/>
      <c r="GH42" s="42"/>
      <c r="GI42" s="42"/>
      <c r="GJ42" s="42"/>
      <c r="GK42" s="42"/>
      <c r="GL42" s="42"/>
      <c r="GM42" s="42"/>
      <c r="GN42" s="42"/>
      <c r="GO42" s="42"/>
      <c r="GP42" s="42"/>
      <c r="GQ42" s="42"/>
      <c r="GR42" s="42"/>
      <c r="GS42" s="42"/>
      <c r="GT42" s="42"/>
      <c r="GU42" s="42"/>
      <c r="GV42" s="42"/>
      <c r="GW42" s="42"/>
      <c r="GX42" s="42"/>
      <c r="GY42" s="42"/>
      <c r="GZ42" s="42"/>
      <c r="HA42" s="42"/>
      <c r="HB42" s="42"/>
      <c r="HC42" s="42"/>
      <c r="HD42" s="42"/>
      <c r="HE42" s="42"/>
      <c r="HF42" s="42"/>
      <c r="HG42" s="42"/>
      <c r="HH42" s="42"/>
      <c r="HI42" s="42"/>
      <c r="HJ42" s="42"/>
      <c r="HK42" s="42"/>
      <c r="HL42" s="42"/>
      <c r="HM42" s="42"/>
      <c r="HN42" s="42"/>
      <c r="HO42" s="42"/>
      <c r="HP42" s="42"/>
      <c r="HQ42" s="42"/>
      <c r="HR42" s="42"/>
      <c r="HS42" s="42"/>
      <c r="HT42" s="42"/>
      <c r="HU42" s="42"/>
      <c r="HV42" s="42"/>
      <c r="HW42" s="42"/>
      <c r="HX42" s="42"/>
    </row>
    <row r="43" spans="1:232" s="41" customFormat="1" x14ac:dyDescent="0.25">
      <c r="A43" s="29"/>
      <c r="B43" s="30"/>
      <c r="C43" s="31" t="s">
        <v>7314</v>
      </c>
      <c r="D43" s="57">
        <v>0</v>
      </c>
      <c r="E43" s="57">
        <v>1</v>
      </c>
      <c r="F43" s="32" t="s">
        <v>23</v>
      </c>
      <c r="G43" s="32" t="s">
        <v>23</v>
      </c>
      <c r="H43" s="4">
        <v>9105867628</v>
      </c>
      <c r="I43" s="32" t="s">
        <v>23</v>
      </c>
      <c r="J43" s="33" t="s">
        <v>7441</v>
      </c>
      <c r="K43" s="34"/>
      <c r="L43" s="46" t="s">
        <v>25</v>
      </c>
      <c r="M43" s="33" t="s">
        <v>191</v>
      </c>
      <c r="N43" s="35" t="s">
        <v>23</v>
      </c>
      <c r="O43" s="6" t="s">
        <v>3162</v>
      </c>
      <c r="P43" s="36"/>
      <c r="Q43" s="36"/>
      <c r="R43" s="36"/>
      <c r="S43" s="33" t="s">
        <v>7442</v>
      </c>
      <c r="T43" s="36"/>
      <c r="U43" s="36"/>
      <c r="V43" s="33" t="s">
        <v>7442</v>
      </c>
      <c r="W43" s="36"/>
      <c r="X43" s="36"/>
      <c r="Y43" s="33" t="s">
        <v>2771</v>
      </c>
      <c r="Z43" s="36"/>
      <c r="AA43" s="30"/>
      <c r="AB43" s="57">
        <v>5111</v>
      </c>
      <c r="AC43" s="57">
        <v>131</v>
      </c>
      <c r="AD43" s="30"/>
      <c r="AE43" s="58">
        <v>1</v>
      </c>
      <c r="AF43" s="37"/>
      <c r="AG43" s="37">
        <v>74250</v>
      </c>
      <c r="AH43" s="38">
        <v>74250</v>
      </c>
      <c r="AI43" s="37"/>
      <c r="AJ43" s="37"/>
      <c r="AK43" s="39"/>
      <c r="AL43" s="40">
        <v>8</v>
      </c>
      <c r="AM43" s="37"/>
      <c r="AN43" s="37">
        <v>5940</v>
      </c>
      <c r="AO43" s="59">
        <v>33311</v>
      </c>
      <c r="AP43" s="39"/>
      <c r="AQ43" s="59" t="s">
        <v>3131</v>
      </c>
      <c r="AR43" s="60">
        <v>156</v>
      </c>
      <c r="AS43" s="60">
        <v>632</v>
      </c>
      <c r="AV43" s="39"/>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c r="GR43" s="42"/>
      <c r="GS43" s="42"/>
      <c r="GT43" s="42"/>
      <c r="GU43" s="42"/>
      <c r="GV43" s="42"/>
      <c r="GW43" s="42"/>
      <c r="GX43" s="42"/>
      <c r="GY43" s="42"/>
      <c r="GZ43" s="42"/>
      <c r="HA43" s="42"/>
      <c r="HB43" s="42"/>
      <c r="HC43" s="42"/>
      <c r="HD43" s="42"/>
      <c r="HE43" s="42"/>
      <c r="HF43" s="42"/>
      <c r="HG43" s="42"/>
      <c r="HH43" s="42"/>
      <c r="HI43" s="42"/>
      <c r="HJ43" s="42"/>
      <c r="HK43" s="42"/>
      <c r="HL43" s="42"/>
      <c r="HM43" s="42"/>
      <c r="HN43" s="42"/>
      <c r="HO43" s="42"/>
      <c r="HP43" s="42"/>
      <c r="HQ43" s="42"/>
      <c r="HR43" s="42"/>
      <c r="HS43" s="42"/>
      <c r="HT43" s="42"/>
      <c r="HU43" s="42"/>
      <c r="HV43" s="42"/>
      <c r="HW43" s="42"/>
      <c r="HX43" s="42"/>
    </row>
    <row r="44" spans="1:232" s="41" customFormat="1" x14ac:dyDescent="0.25">
      <c r="A44" s="29"/>
      <c r="B44" s="30"/>
      <c r="C44" s="31" t="s">
        <v>7314</v>
      </c>
      <c r="D44" s="57">
        <v>0</v>
      </c>
      <c r="E44" s="57">
        <v>1</v>
      </c>
      <c r="F44" s="32" t="s">
        <v>23</v>
      </c>
      <c r="G44" s="32" t="s">
        <v>23</v>
      </c>
      <c r="H44" s="4">
        <v>9105867628</v>
      </c>
      <c r="I44" s="32" t="s">
        <v>23</v>
      </c>
      <c r="J44" s="33" t="s">
        <v>7441</v>
      </c>
      <c r="K44" s="34"/>
      <c r="L44" s="46" t="s">
        <v>25</v>
      </c>
      <c r="M44" s="33" t="s">
        <v>191</v>
      </c>
      <c r="N44" s="35" t="s">
        <v>23</v>
      </c>
      <c r="O44" s="6" t="s">
        <v>3162</v>
      </c>
      <c r="P44" s="36"/>
      <c r="Q44" s="36"/>
      <c r="R44" s="36"/>
      <c r="S44" s="33" t="s">
        <v>7442</v>
      </c>
      <c r="T44" s="36"/>
      <c r="U44" s="36"/>
      <c r="V44" s="33" t="s">
        <v>7442</v>
      </c>
      <c r="W44" s="36"/>
      <c r="X44" s="36"/>
      <c r="Y44" s="33" t="s">
        <v>2883</v>
      </c>
      <c r="Z44" s="36"/>
      <c r="AA44" s="30"/>
      <c r="AB44" s="57">
        <v>5111</v>
      </c>
      <c r="AC44" s="57">
        <v>131</v>
      </c>
      <c r="AD44" s="30"/>
      <c r="AE44" s="58">
        <v>2</v>
      </c>
      <c r="AF44" s="37"/>
      <c r="AG44" s="37">
        <v>50400</v>
      </c>
      <c r="AH44" s="38">
        <v>100800</v>
      </c>
      <c r="AI44" s="37"/>
      <c r="AJ44" s="37"/>
      <c r="AK44" s="39"/>
      <c r="AL44" s="40">
        <v>8</v>
      </c>
      <c r="AM44" s="37"/>
      <c r="AN44" s="37">
        <v>8064</v>
      </c>
      <c r="AO44" s="59">
        <v>33311</v>
      </c>
      <c r="AP44" s="39"/>
      <c r="AQ44" s="59" t="s">
        <v>3131</v>
      </c>
      <c r="AR44" s="60">
        <v>156</v>
      </c>
      <c r="AS44" s="60">
        <v>632</v>
      </c>
      <c r="AV44" s="39"/>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GZ44" s="42"/>
      <c r="HA44" s="42"/>
      <c r="HB44" s="42"/>
      <c r="HC44" s="42"/>
      <c r="HD44" s="42"/>
      <c r="HE44" s="42"/>
      <c r="HF44" s="42"/>
      <c r="HG44" s="42"/>
      <c r="HH44" s="42"/>
      <c r="HI44" s="42"/>
      <c r="HJ44" s="42"/>
      <c r="HK44" s="42"/>
      <c r="HL44" s="42"/>
      <c r="HM44" s="42"/>
      <c r="HN44" s="42"/>
      <c r="HO44" s="42"/>
      <c r="HP44" s="42"/>
      <c r="HQ44" s="42"/>
      <c r="HR44" s="42"/>
      <c r="HS44" s="42"/>
      <c r="HT44" s="42"/>
      <c r="HU44" s="42"/>
      <c r="HV44" s="42"/>
      <c r="HW44" s="42"/>
      <c r="HX44" s="42"/>
    </row>
    <row r="45" spans="1:232" s="41" customFormat="1" x14ac:dyDescent="0.25">
      <c r="A45" s="29"/>
      <c r="B45" s="30"/>
      <c r="C45" s="31" t="s">
        <v>7314</v>
      </c>
      <c r="D45" s="57">
        <v>0</v>
      </c>
      <c r="E45" s="57">
        <v>1</v>
      </c>
      <c r="F45" s="32" t="s">
        <v>23</v>
      </c>
      <c r="G45" s="32" t="s">
        <v>23</v>
      </c>
      <c r="H45" s="4">
        <v>9105867574</v>
      </c>
      <c r="I45" s="32" t="s">
        <v>23</v>
      </c>
      <c r="J45" s="33" t="s">
        <v>7443</v>
      </c>
      <c r="K45" s="34"/>
      <c r="L45" s="46" t="s">
        <v>25</v>
      </c>
      <c r="M45" s="33" t="s">
        <v>459</v>
      </c>
      <c r="N45" s="35" t="s">
        <v>23</v>
      </c>
      <c r="O45" s="6" t="s">
        <v>3141</v>
      </c>
      <c r="P45" s="36"/>
      <c r="Q45" s="36"/>
      <c r="R45" s="36"/>
      <c r="S45" s="33" t="s">
        <v>7444</v>
      </c>
      <c r="T45" s="36"/>
      <c r="U45" s="36"/>
      <c r="V45" s="33" t="s">
        <v>7444</v>
      </c>
      <c r="W45" s="36"/>
      <c r="X45" s="36"/>
      <c r="Y45" s="33" t="s">
        <v>2826</v>
      </c>
      <c r="Z45" s="36"/>
      <c r="AA45" s="30"/>
      <c r="AB45" s="57">
        <v>5111</v>
      </c>
      <c r="AC45" s="57">
        <v>131</v>
      </c>
      <c r="AD45" s="30"/>
      <c r="AE45" s="58">
        <v>1</v>
      </c>
      <c r="AF45" s="37"/>
      <c r="AG45" s="37">
        <v>50182</v>
      </c>
      <c r="AH45" s="38">
        <v>50182</v>
      </c>
      <c r="AI45" s="37"/>
      <c r="AJ45" s="37"/>
      <c r="AK45" s="39"/>
      <c r="AL45" s="40">
        <v>8</v>
      </c>
      <c r="AM45" s="37"/>
      <c r="AN45" s="37">
        <v>4014.56</v>
      </c>
      <c r="AO45" s="59">
        <v>33311</v>
      </c>
      <c r="AP45" s="39"/>
      <c r="AQ45" s="59" t="s">
        <v>3131</v>
      </c>
      <c r="AR45" s="60">
        <v>156</v>
      </c>
      <c r="AS45" s="60">
        <v>632</v>
      </c>
      <c r="AV45" s="39"/>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c r="EY45" s="42"/>
      <c r="EZ45" s="42"/>
      <c r="FA45" s="42"/>
      <c r="FB45" s="42"/>
      <c r="FC45" s="42"/>
      <c r="FD45" s="42"/>
      <c r="FE45" s="42"/>
      <c r="FF45" s="42"/>
      <c r="FG45" s="42"/>
      <c r="FH45" s="42"/>
      <c r="FI45" s="42"/>
      <c r="FJ45" s="42"/>
      <c r="FK45" s="42"/>
      <c r="FL45" s="42"/>
      <c r="FM45" s="42"/>
      <c r="FN45" s="42"/>
      <c r="FO45" s="42"/>
      <c r="FP45" s="42"/>
      <c r="FQ45" s="42"/>
      <c r="FR45" s="42"/>
      <c r="FS45" s="42"/>
      <c r="FT45" s="42"/>
      <c r="FU45" s="42"/>
      <c r="FV45" s="42"/>
      <c r="FW45" s="42"/>
      <c r="FX45" s="42"/>
      <c r="FY45" s="42"/>
      <c r="FZ45" s="42"/>
      <c r="GA45" s="42"/>
      <c r="GB45" s="42"/>
      <c r="GC45" s="42"/>
      <c r="GD45" s="42"/>
      <c r="GE45" s="42"/>
      <c r="GF45" s="42"/>
      <c r="GG45" s="42"/>
      <c r="GH45" s="42"/>
      <c r="GI45" s="42"/>
      <c r="GJ45" s="42"/>
      <c r="GK45" s="42"/>
      <c r="GL45" s="42"/>
      <c r="GM45" s="42"/>
      <c r="GN45" s="42"/>
      <c r="GO45" s="42"/>
      <c r="GP45" s="42"/>
      <c r="GQ45" s="42"/>
      <c r="GR45" s="42"/>
      <c r="GS45" s="42"/>
      <c r="GT45" s="42"/>
      <c r="GU45" s="42"/>
      <c r="GV45" s="42"/>
      <c r="GW45" s="42"/>
      <c r="GX45" s="42"/>
      <c r="GY45" s="42"/>
      <c r="GZ45" s="42"/>
      <c r="HA45" s="42"/>
      <c r="HB45" s="42"/>
      <c r="HC45" s="42"/>
      <c r="HD45" s="42"/>
      <c r="HE45" s="42"/>
      <c r="HF45" s="42"/>
      <c r="HG45" s="42"/>
      <c r="HH45" s="42"/>
      <c r="HI45" s="42"/>
      <c r="HJ45" s="42"/>
      <c r="HK45" s="42"/>
      <c r="HL45" s="42"/>
      <c r="HM45" s="42"/>
      <c r="HN45" s="42"/>
      <c r="HO45" s="42"/>
      <c r="HP45" s="42"/>
      <c r="HQ45" s="42"/>
      <c r="HR45" s="42"/>
      <c r="HS45" s="42"/>
      <c r="HT45" s="42"/>
      <c r="HU45" s="42"/>
      <c r="HV45" s="42"/>
      <c r="HW45" s="42"/>
      <c r="HX45" s="42"/>
    </row>
    <row r="46" spans="1:232" s="41" customFormat="1" x14ac:dyDescent="0.25">
      <c r="A46" s="29"/>
      <c r="B46" s="30"/>
      <c r="C46" s="31" t="s">
        <v>7314</v>
      </c>
      <c r="D46" s="57">
        <v>0</v>
      </c>
      <c r="E46" s="57">
        <v>1</v>
      </c>
      <c r="F46" s="32" t="s">
        <v>23</v>
      </c>
      <c r="G46" s="32" t="s">
        <v>23</v>
      </c>
      <c r="H46" s="4">
        <v>9105867634</v>
      </c>
      <c r="I46" s="32" t="s">
        <v>23</v>
      </c>
      <c r="J46" s="33" t="s">
        <v>7446</v>
      </c>
      <c r="K46" s="34"/>
      <c r="L46" s="46" t="s">
        <v>25</v>
      </c>
      <c r="M46" s="33" t="s">
        <v>232</v>
      </c>
      <c r="N46" s="35" t="s">
        <v>23</v>
      </c>
      <c r="O46" s="6" t="s">
        <v>3162</v>
      </c>
      <c r="P46" s="36"/>
      <c r="Q46" s="36"/>
      <c r="R46" s="36"/>
      <c r="S46" s="33" t="s">
        <v>7442</v>
      </c>
      <c r="T46" s="36"/>
      <c r="U46" s="36"/>
      <c r="V46" s="33" t="s">
        <v>7442</v>
      </c>
      <c r="W46" s="36"/>
      <c r="X46" s="36"/>
      <c r="Y46" s="33" t="s">
        <v>2873</v>
      </c>
      <c r="Z46" s="36"/>
      <c r="AA46" s="30"/>
      <c r="AB46" s="57">
        <v>5111</v>
      </c>
      <c r="AC46" s="57">
        <v>131</v>
      </c>
      <c r="AD46" s="30"/>
      <c r="AE46" s="58">
        <v>2</v>
      </c>
      <c r="AF46" s="37"/>
      <c r="AG46" s="37">
        <v>49500</v>
      </c>
      <c r="AH46" s="38">
        <v>99000</v>
      </c>
      <c r="AI46" s="37"/>
      <c r="AJ46" s="37"/>
      <c r="AK46" s="39"/>
      <c r="AL46" s="40">
        <v>8</v>
      </c>
      <c r="AM46" s="37"/>
      <c r="AN46" s="37">
        <v>7920</v>
      </c>
      <c r="AO46" s="59">
        <v>33311</v>
      </c>
      <c r="AP46" s="39"/>
      <c r="AQ46" s="59" t="s">
        <v>3131</v>
      </c>
      <c r="AR46" s="60">
        <v>156</v>
      </c>
      <c r="AS46" s="60">
        <v>632</v>
      </c>
      <c r="AV46" s="39"/>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c r="EO46" s="42"/>
      <c r="EP46" s="42"/>
      <c r="EQ46" s="42"/>
      <c r="ER46" s="42"/>
      <c r="ES46" s="42"/>
      <c r="ET46" s="42"/>
      <c r="EU46" s="42"/>
      <c r="EV46" s="42"/>
      <c r="EW46" s="42"/>
      <c r="EX46" s="42"/>
      <c r="EY46" s="42"/>
      <c r="EZ46" s="42"/>
      <c r="FA46" s="42"/>
      <c r="FB46" s="42"/>
      <c r="FC46" s="42"/>
      <c r="FD46" s="42"/>
      <c r="FE46" s="42"/>
      <c r="FF46" s="42"/>
      <c r="FG46" s="42"/>
      <c r="FH46" s="42"/>
      <c r="FI46" s="42"/>
      <c r="FJ46" s="42"/>
      <c r="FK46" s="42"/>
      <c r="FL46" s="42"/>
      <c r="FM46" s="42"/>
      <c r="FN46" s="42"/>
      <c r="FO46" s="42"/>
      <c r="FP46" s="42"/>
      <c r="FQ46" s="42"/>
      <c r="FR46" s="42"/>
      <c r="FS46" s="42"/>
      <c r="FT46" s="42"/>
      <c r="FU46" s="42"/>
      <c r="FV46" s="42"/>
      <c r="FW46" s="42"/>
      <c r="FX46" s="42"/>
      <c r="FY46" s="42"/>
      <c r="FZ46" s="42"/>
      <c r="GA46" s="42"/>
      <c r="GB46" s="42"/>
      <c r="GC46" s="42"/>
      <c r="GD46" s="42"/>
      <c r="GE46" s="42"/>
      <c r="GF46" s="42"/>
      <c r="GG46" s="42"/>
      <c r="GH46" s="42"/>
      <c r="GI46" s="42"/>
      <c r="GJ46" s="42"/>
      <c r="GK46" s="42"/>
      <c r="GL46" s="42"/>
      <c r="GM46" s="42"/>
      <c r="GN46" s="42"/>
      <c r="GO46" s="42"/>
      <c r="GP46" s="42"/>
      <c r="GQ46" s="42"/>
      <c r="GR46" s="42"/>
      <c r="GS46" s="42"/>
      <c r="GT46" s="42"/>
      <c r="GU46" s="42"/>
      <c r="GV46" s="42"/>
      <c r="GW46" s="42"/>
      <c r="GX46" s="42"/>
      <c r="GY46" s="42"/>
      <c r="GZ46" s="42"/>
      <c r="HA46" s="42"/>
      <c r="HB46" s="42"/>
      <c r="HC46" s="42"/>
      <c r="HD46" s="42"/>
      <c r="HE46" s="42"/>
      <c r="HF46" s="42"/>
      <c r="HG46" s="42"/>
      <c r="HH46" s="42"/>
      <c r="HI46" s="42"/>
      <c r="HJ46" s="42"/>
      <c r="HK46" s="42"/>
      <c r="HL46" s="42"/>
      <c r="HM46" s="42"/>
      <c r="HN46" s="42"/>
      <c r="HO46" s="42"/>
      <c r="HP46" s="42"/>
      <c r="HQ46" s="42"/>
      <c r="HR46" s="42"/>
      <c r="HS46" s="42"/>
      <c r="HT46" s="42"/>
      <c r="HU46" s="42"/>
      <c r="HV46" s="42"/>
      <c r="HW46" s="42"/>
      <c r="HX46" s="42"/>
    </row>
    <row r="47" spans="1:232" s="41" customFormat="1" x14ac:dyDescent="0.25">
      <c r="A47" s="29"/>
      <c r="B47" s="30"/>
      <c r="C47" s="31" t="s">
        <v>7314</v>
      </c>
      <c r="D47" s="57">
        <v>0</v>
      </c>
      <c r="E47" s="57">
        <v>1</v>
      </c>
      <c r="F47" s="32" t="s">
        <v>23</v>
      </c>
      <c r="G47" s="32" t="s">
        <v>23</v>
      </c>
      <c r="H47" s="4">
        <v>9105867768</v>
      </c>
      <c r="I47" s="32" t="s">
        <v>23</v>
      </c>
      <c r="J47" s="33" t="s">
        <v>7459</v>
      </c>
      <c r="K47" s="34"/>
      <c r="L47" s="46" t="s">
        <v>25</v>
      </c>
      <c r="M47" s="33" t="s">
        <v>285</v>
      </c>
      <c r="N47" s="35" t="s">
        <v>23</v>
      </c>
      <c r="O47" s="6" t="s">
        <v>3140</v>
      </c>
      <c r="P47" s="36"/>
      <c r="Q47" s="36"/>
      <c r="R47" s="36"/>
      <c r="S47" s="33" t="s">
        <v>7460</v>
      </c>
      <c r="T47" s="36"/>
      <c r="U47" s="36"/>
      <c r="V47" s="33" t="s">
        <v>7460</v>
      </c>
      <c r="W47" s="36"/>
      <c r="X47" s="36"/>
      <c r="Y47" s="33" t="s">
        <v>2824</v>
      </c>
      <c r="Z47" s="36"/>
      <c r="AA47" s="30"/>
      <c r="AB47" s="57">
        <v>5111</v>
      </c>
      <c r="AC47" s="57">
        <v>131</v>
      </c>
      <c r="AD47" s="30"/>
      <c r="AE47" s="58">
        <v>1</v>
      </c>
      <c r="AF47" s="37"/>
      <c r="AG47" s="37">
        <v>111058</v>
      </c>
      <c r="AH47" s="38">
        <v>111058</v>
      </c>
      <c r="AI47" s="37"/>
      <c r="AJ47" s="37"/>
      <c r="AK47" s="39"/>
      <c r="AL47" s="40">
        <v>8</v>
      </c>
      <c r="AM47" s="37"/>
      <c r="AN47" s="37">
        <v>8884.64</v>
      </c>
      <c r="AO47" s="59">
        <v>33311</v>
      </c>
      <c r="AP47" s="39"/>
      <c r="AQ47" s="59" t="s">
        <v>3131</v>
      </c>
      <c r="AR47" s="60">
        <v>156</v>
      </c>
      <c r="AS47" s="60">
        <v>632</v>
      </c>
      <c r="AV47" s="39"/>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c r="EO47" s="42"/>
      <c r="EP47" s="42"/>
      <c r="EQ47" s="42"/>
      <c r="ER47" s="42"/>
      <c r="ES47" s="42"/>
      <c r="ET47" s="42"/>
      <c r="EU47" s="42"/>
      <c r="EV47" s="42"/>
      <c r="EW47" s="42"/>
      <c r="EX47" s="42"/>
      <c r="EY47" s="42"/>
      <c r="EZ47" s="42"/>
      <c r="FA47" s="42"/>
      <c r="FB47" s="42"/>
      <c r="FC47" s="42"/>
      <c r="FD47" s="42"/>
      <c r="FE47" s="42"/>
      <c r="FF47" s="42"/>
      <c r="FG47" s="42"/>
      <c r="FH47" s="42"/>
      <c r="FI47" s="42"/>
      <c r="FJ47" s="42"/>
      <c r="FK47" s="42"/>
      <c r="FL47" s="42"/>
      <c r="FM47" s="42"/>
      <c r="FN47" s="42"/>
      <c r="FO47" s="42"/>
      <c r="FP47" s="42"/>
      <c r="FQ47" s="42"/>
      <c r="FR47" s="42"/>
      <c r="FS47" s="42"/>
      <c r="FT47" s="42"/>
      <c r="FU47" s="42"/>
      <c r="FV47" s="42"/>
      <c r="FW47" s="42"/>
      <c r="FX47" s="42"/>
      <c r="FY47" s="42"/>
      <c r="FZ47" s="42"/>
      <c r="GA47" s="42"/>
      <c r="GB47" s="42"/>
      <c r="GC47" s="42"/>
      <c r="GD47" s="42"/>
      <c r="GE47" s="42"/>
      <c r="GF47" s="42"/>
      <c r="GG47" s="42"/>
      <c r="GH47" s="42"/>
      <c r="GI47" s="42"/>
      <c r="GJ47" s="42"/>
      <c r="GK47" s="42"/>
      <c r="GL47" s="42"/>
      <c r="GM47" s="42"/>
      <c r="GN47" s="42"/>
      <c r="GO47" s="42"/>
      <c r="GP47" s="42"/>
      <c r="GQ47" s="42"/>
      <c r="GR47" s="42"/>
      <c r="GS47" s="42"/>
      <c r="GT47" s="42"/>
      <c r="GU47" s="42"/>
      <c r="GV47" s="42"/>
      <c r="GW47" s="42"/>
      <c r="GX47" s="42"/>
      <c r="GY47" s="42"/>
      <c r="GZ47" s="42"/>
      <c r="HA47" s="42"/>
      <c r="HB47" s="42"/>
      <c r="HC47" s="42"/>
      <c r="HD47" s="42"/>
      <c r="HE47" s="42"/>
      <c r="HF47" s="42"/>
      <c r="HG47" s="42"/>
      <c r="HH47" s="42"/>
      <c r="HI47" s="42"/>
      <c r="HJ47" s="42"/>
      <c r="HK47" s="42"/>
      <c r="HL47" s="42"/>
      <c r="HM47" s="42"/>
      <c r="HN47" s="42"/>
      <c r="HO47" s="42"/>
      <c r="HP47" s="42"/>
      <c r="HQ47" s="42"/>
      <c r="HR47" s="42"/>
      <c r="HS47" s="42"/>
      <c r="HT47" s="42"/>
      <c r="HU47" s="42"/>
      <c r="HV47" s="42"/>
      <c r="HW47" s="42"/>
      <c r="HX47" s="42"/>
    </row>
    <row r="48" spans="1:232" s="41" customFormat="1" x14ac:dyDescent="0.25">
      <c r="A48" s="29"/>
      <c r="B48" s="30"/>
      <c r="C48" s="31" t="s">
        <v>7314</v>
      </c>
      <c r="D48" s="57">
        <v>0</v>
      </c>
      <c r="E48" s="57">
        <v>1</v>
      </c>
      <c r="F48" s="32" t="s">
        <v>23</v>
      </c>
      <c r="G48" s="32" t="s">
        <v>23</v>
      </c>
      <c r="H48" s="4">
        <v>9105868013</v>
      </c>
      <c r="I48" s="32" t="s">
        <v>23</v>
      </c>
      <c r="J48" s="33" t="s">
        <v>7476</v>
      </c>
      <c r="K48" s="34"/>
      <c r="L48" s="46" t="s">
        <v>25</v>
      </c>
      <c r="M48" s="33" t="s">
        <v>72</v>
      </c>
      <c r="N48" s="35" t="s">
        <v>23</v>
      </c>
      <c r="O48" s="6" t="s">
        <v>3141</v>
      </c>
      <c r="P48" s="36"/>
      <c r="Q48" s="36"/>
      <c r="R48" s="36"/>
      <c r="S48" s="33" t="s">
        <v>7477</v>
      </c>
      <c r="T48" s="36"/>
      <c r="U48" s="36"/>
      <c r="V48" s="33" t="s">
        <v>7477</v>
      </c>
      <c r="W48" s="36"/>
      <c r="X48" s="36"/>
      <c r="Y48" s="33" t="s">
        <v>2873</v>
      </c>
      <c r="Z48" s="36"/>
      <c r="AA48" s="30"/>
      <c r="AB48" s="57">
        <v>5111</v>
      </c>
      <c r="AC48" s="57">
        <v>131</v>
      </c>
      <c r="AD48" s="30"/>
      <c r="AE48" s="58">
        <v>2</v>
      </c>
      <c r="AF48" s="37"/>
      <c r="AG48" s="37">
        <v>49500</v>
      </c>
      <c r="AH48" s="38">
        <v>99000</v>
      </c>
      <c r="AI48" s="37"/>
      <c r="AJ48" s="37"/>
      <c r="AK48" s="39"/>
      <c r="AL48" s="40">
        <v>8</v>
      </c>
      <c r="AM48" s="37"/>
      <c r="AN48" s="37">
        <v>7920</v>
      </c>
      <c r="AO48" s="59">
        <v>33311</v>
      </c>
      <c r="AP48" s="39"/>
      <c r="AQ48" s="59" t="s">
        <v>3131</v>
      </c>
      <c r="AR48" s="60">
        <v>156</v>
      </c>
      <c r="AS48" s="60">
        <v>632</v>
      </c>
      <c r="AV48" s="39"/>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42"/>
      <c r="EO48" s="42"/>
      <c r="EP48" s="42"/>
      <c r="EQ48" s="42"/>
      <c r="ER48" s="42"/>
      <c r="ES48" s="42"/>
      <c r="ET48" s="42"/>
      <c r="EU48" s="42"/>
      <c r="EV48" s="42"/>
      <c r="EW48" s="42"/>
      <c r="EX48" s="42"/>
      <c r="EY48" s="42"/>
      <c r="EZ48" s="42"/>
      <c r="FA48" s="42"/>
      <c r="FB48" s="42"/>
      <c r="FC48" s="42"/>
      <c r="FD48" s="42"/>
      <c r="FE48" s="42"/>
      <c r="FF48" s="42"/>
      <c r="FG48" s="42"/>
      <c r="FH48" s="42"/>
      <c r="FI48" s="42"/>
      <c r="FJ48" s="42"/>
      <c r="FK48" s="42"/>
      <c r="FL48" s="42"/>
      <c r="FM48" s="42"/>
      <c r="FN48" s="42"/>
      <c r="FO48" s="42"/>
      <c r="FP48" s="42"/>
      <c r="FQ48" s="42"/>
      <c r="FR48" s="42"/>
      <c r="FS48" s="42"/>
      <c r="FT48" s="42"/>
      <c r="FU48" s="42"/>
      <c r="FV48" s="42"/>
      <c r="FW48" s="42"/>
      <c r="FX48" s="42"/>
      <c r="FY48" s="42"/>
      <c r="FZ48" s="42"/>
      <c r="GA48" s="42"/>
      <c r="GB48" s="42"/>
      <c r="GC48" s="42"/>
      <c r="GD48" s="42"/>
      <c r="GE48" s="42"/>
      <c r="GF48" s="42"/>
      <c r="GG48" s="42"/>
      <c r="GH48" s="42"/>
      <c r="GI48" s="42"/>
      <c r="GJ48" s="42"/>
      <c r="GK48" s="42"/>
      <c r="GL48" s="42"/>
      <c r="GM48" s="42"/>
      <c r="GN48" s="42"/>
      <c r="GO48" s="42"/>
      <c r="GP48" s="42"/>
      <c r="GQ48" s="42"/>
      <c r="GR48" s="42"/>
      <c r="GS48" s="42"/>
      <c r="GT48" s="42"/>
      <c r="GU48" s="42"/>
      <c r="GV48" s="42"/>
      <c r="GW48" s="42"/>
      <c r="GX48" s="42"/>
      <c r="GY48" s="42"/>
      <c r="GZ48" s="42"/>
      <c r="HA48" s="42"/>
      <c r="HB48" s="42"/>
      <c r="HC48" s="42"/>
      <c r="HD48" s="42"/>
      <c r="HE48" s="42"/>
      <c r="HF48" s="42"/>
      <c r="HG48" s="42"/>
      <c r="HH48" s="42"/>
      <c r="HI48" s="42"/>
      <c r="HJ48" s="42"/>
      <c r="HK48" s="42"/>
      <c r="HL48" s="42"/>
      <c r="HM48" s="42"/>
      <c r="HN48" s="42"/>
      <c r="HO48" s="42"/>
      <c r="HP48" s="42"/>
      <c r="HQ48" s="42"/>
      <c r="HR48" s="42"/>
      <c r="HS48" s="42"/>
      <c r="HT48" s="42"/>
      <c r="HU48" s="42"/>
      <c r="HV48" s="42"/>
      <c r="HW48" s="42"/>
      <c r="HX48" s="42"/>
    </row>
    <row r="49" spans="1:232" s="41" customFormat="1" x14ac:dyDescent="0.25">
      <c r="A49" s="29"/>
      <c r="B49" s="30"/>
      <c r="C49" s="31" t="s">
        <v>7314</v>
      </c>
      <c r="D49" s="57">
        <v>0</v>
      </c>
      <c r="E49" s="57">
        <v>1</v>
      </c>
      <c r="F49" s="32" t="s">
        <v>23</v>
      </c>
      <c r="G49" s="32" t="s">
        <v>23</v>
      </c>
      <c r="H49" s="4">
        <v>9105868013</v>
      </c>
      <c r="I49" s="32" t="s">
        <v>23</v>
      </c>
      <c r="J49" s="33" t="s">
        <v>7476</v>
      </c>
      <c r="K49" s="34"/>
      <c r="L49" s="46" t="s">
        <v>25</v>
      </c>
      <c r="M49" s="33" t="s">
        <v>72</v>
      </c>
      <c r="N49" s="35" t="s">
        <v>23</v>
      </c>
      <c r="O49" s="6" t="s">
        <v>3141</v>
      </c>
      <c r="P49" s="36"/>
      <c r="Q49" s="36"/>
      <c r="R49" s="36"/>
      <c r="S49" s="33" t="s">
        <v>7477</v>
      </c>
      <c r="T49" s="36"/>
      <c r="U49" s="36"/>
      <c r="V49" s="33" t="s">
        <v>7477</v>
      </c>
      <c r="W49" s="36"/>
      <c r="X49" s="36"/>
      <c r="Y49" s="33" t="s">
        <v>2771</v>
      </c>
      <c r="Z49" s="36"/>
      <c r="AA49" s="30"/>
      <c r="AB49" s="57">
        <v>5111</v>
      </c>
      <c r="AC49" s="57">
        <v>131</v>
      </c>
      <c r="AD49" s="30"/>
      <c r="AE49" s="58">
        <v>1</v>
      </c>
      <c r="AF49" s="37"/>
      <c r="AG49" s="37">
        <v>74250</v>
      </c>
      <c r="AH49" s="38">
        <v>74250</v>
      </c>
      <c r="AI49" s="37"/>
      <c r="AJ49" s="37"/>
      <c r="AK49" s="39"/>
      <c r="AL49" s="40">
        <v>8</v>
      </c>
      <c r="AM49" s="37"/>
      <c r="AN49" s="37">
        <v>5940</v>
      </c>
      <c r="AO49" s="59">
        <v>33311</v>
      </c>
      <c r="AP49" s="39"/>
      <c r="AQ49" s="59" t="s">
        <v>3131</v>
      </c>
      <c r="AR49" s="60">
        <v>156</v>
      </c>
      <c r="AS49" s="60">
        <v>632</v>
      </c>
      <c r="AV49" s="39"/>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42"/>
      <c r="EO49" s="42"/>
      <c r="EP49" s="42"/>
      <c r="EQ49" s="42"/>
      <c r="ER49" s="42"/>
      <c r="ES49" s="42"/>
      <c r="ET49" s="42"/>
      <c r="EU49" s="42"/>
      <c r="EV49" s="42"/>
      <c r="EW49" s="42"/>
      <c r="EX49" s="42"/>
      <c r="EY49" s="42"/>
      <c r="EZ49" s="42"/>
      <c r="FA49" s="42"/>
      <c r="FB49" s="42"/>
      <c r="FC49" s="42"/>
      <c r="FD49" s="42"/>
      <c r="FE49" s="42"/>
      <c r="FF49" s="42"/>
      <c r="FG49" s="42"/>
      <c r="FH49" s="42"/>
      <c r="FI49" s="42"/>
      <c r="FJ49" s="42"/>
      <c r="FK49" s="42"/>
      <c r="FL49" s="42"/>
      <c r="FM49" s="42"/>
      <c r="FN49" s="42"/>
      <c r="FO49" s="42"/>
      <c r="FP49" s="42"/>
      <c r="FQ49" s="42"/>
      <c r="FR49" s="42"/>
      <c r="FS49" s="42"/>
      <c r="FT49" s="42"/>
      <c r="FU49" s="42"/>
      <c r="FV49" s="42"/>
      <c r="FW49" s="42"/>
      <c r="FX49" s="42"/>
      <c r="FY49" s="42"/>
      <c r="FZ49" s="42"/>
      <c r="GA49" s="42"/>
      <c r="GB49" s="42"/>
      <c r="GC49" s="42"/>
      <c r="GD49" s="42"/>
      <c r="GE49" s="42"/>
      <c r="GF49" s="42"/>
      <c r="GG49" s="42"/>
      <c r="GH49" s="42"/>
      <c r="GI49" s="42"/>
      <c r="GJ49" s="42"/>
      <c r="GK49" s="42"/>
      <c r="GL49" s="42"/>
      <c r="GM49" s="42"/>
      <c r="GN49" s="42"/>
      <c r="GO49" s="42"/>
      <c r="GP49" s="42"/>
      <c r="GQ49" s="42"/>
      <c r="GR49" s="42"/>
      <c r="GS49" s="42"/>
      <c r="GT49" s="42"/>
      <c r="GU49" s="42"/>
      <c r="GV49" s="42"/>
      <c r="GW49" s="42"/>
      <c r="GX49" s="42"/>
      <c r="GY49" s="42"/>
      <c r="GZ49" s="42"/>
      <c r="HA49" s="42"/>
      <c r="HB49" s="42"/>
      <c r="HC49" s="42"/>
      <c r="HD49" s="42"/>
      <c r="HE49" s="42"/>
      <c r="HF49" s="42"/>
      <c r="HG49" s="42"/>
      <c r="HH49" s="42"/>
      <c r="HI49" s="42"/>
      <c r="HJ49" s="42"/>
      <c r="HK49" s="42"/>
      <c r="HL49" s="42"/>
      <c r="HM49" s="42"/>
      <c r="HN49" s="42"/>
      <c r="HO49" s="42"/>
      <c r="HP49" s="42"/>
      <c r="HQ49" s="42"/>
      <c r="HR49" s="42"/>
      <c r="HS49" s="42"/>
      <c r="HT49" s="42"/>
      <c r="HU49" s="42"/>
      <c r="HV49" s="42"/>
      <c r="HW49" s="42"/>
      <c r="HX49" s="42"/>
    </row>
    <row r="50" spans="1:232" s="41" customFormat="1" x14ac:dyDescent="0.25">
      <c r="A50" s="29"/>
      <c r="B50" s="30"/>
      <c r="C50" s="31" t="s">
        <v>7314</v>
      </c>
      <c r="D50" s="57">
        <v>0</v>
      </c>
      <c r="E50" s="57">
        <v>1</v>
      </c>
      <c r="F50" s="32" t="s">
        <v>23</v>
      </c>
      <c r="G50" s="32" t="s">
        <v>23</v>
      </c>
      <c r="H50" s="4">
        <v>9105868013</v>
      </c>
      <c r="I50" s="32" t="s">
        <v>23</v>
      </c>
      <c r="J50" s="33" t="s">
        <v>7476</v>
      </c>
      <c r="K50" s="34"/>
      <c r="L50" s="46" t="s">
        <v>25</v>
      </c>
      <c r="M50" s="33" t="s">
        <v>72</v>
      </c>
      <c r="N50" s="35" t="s">
        <v>23</v>
      </c>
      <c r="O50" s="6" t="s">
        <v>3141</v>
      </c>
      <c r="P50" s="36"/>
      <c r="Q50" s="36"/>
      <c r="R50" s="36"/>
      <c r="S50" s="33" t="s">
        <v>7477</v>
      </c>
      <c r="T50" s="36"/>
      <c r="U50" s="36"/>
      <c r="V50" s="33" t="s">
        <v>7477</v>
      </c>
      <c r="W50" s="36"/>
      <c r="X50" s="36"/>
      <c r="Y50" s="33" t="s">
        <v>3047</v>
      </c>
      <c r="Z50" s="36"/>
      <c r="AA50" s="30"/>
      <c r="AB50" s="57">
        <v>5111</v>
      </c>
      <c r="AC50" s="57">
        <v>131</v>
      </c>
      <c r="AD50" s="30"/>
      <c r="AE50" s="58">
        <v>1</v>
      </c>
      <c r="AF50" s="37"/>
      <c r="AG50" s="37">
        <v>55595</v>
      </c>
      <c r="AH50" s="38">
        <v>55595</v>
      </c>
      <c r="AI50" s="37"/>
      <c r="AJ50" s="37"/>
      <c r="AK50" s="39"/>
      <c r="AL50" s="40">
        <v>8</v>
      </c>
      <c r="AM50" s="37"/>
      <c r="AN50" s="37">
        <v>4447.6000000000004</v>
      </c>
      <c r="AO50" s="59">
        <v>33311</v>
      </c>
      <c r="AP50" s="39"/>
      <c r="AQ50" s="59" t="s">
        <v>3131</v>
      </c>
      <c r="AR50" s="60">
        <v>156</v>
      </c>
      <c r="AS50" s="60">
        <v>632</v>
      </c>
      <c r="AV50" s="39"/>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42"/>
      <c r="EO50" s="42"/>
      <c r="EP50" s="42"/>
      <c r="EQ50" s="42"/>
      <c r="ER50" s="42"/>
      <c r="ES50" s="42"/>
      <c r="ET50" s="42"/>
      <c r="EU50" s="42"/>
      <c r="EV50" s="42"/>
      <c r="EW50" s="42"/>
      <c r="EX50" s="42"/>
      <c r="EY50" s="42"/>
      <c r="EZ50" s="42"/>
      <c r="FA50" s="42"/>
      <c r="FB50" s="42"/>
      <c r="FC50" s="42"/>
      <c r="FD50" s="42"/>
      <c r="FE50" s="42"/>
      <c r="FF50" s="42"/>
      <c r="FG50" s="42"/>
      <c r="FH50" s="42"/>
      <c r="FI50" s="42"/>
      <c r="FJ50" s="42"/>
      <c r="FK50" s="42"/>
      <c r="FL50" s="42"/>
      <c r="FM50" s="42"/>
      <c r="FN50" s="42"/>
      <c r="FO50" s="42"/>
      <c r="FP50" s="42"/>
      <c r="FQ50" s="42"/>
      <c r="FR50" s="42"/>
      <c r="FS50" s="42"/>
      <c r="FT50" s="42"/>
      <c r="FU50" s="42"/>
      <c r="FV50" s="42"/>
      <c r="FW50" s="42"/>
      <c r="FX50" s="42"/>
      <c r="FY50" s="42"/>
      <c r="FZ50" s="42"/>
      <c r="GA50" s="42"/>
      <c r="GB50" s="42"/>
      <c r="GC50" s="42"/>
      <c r="GD50" s="42"/>
      <c r="GE50" s="42"/>
      <c r="GF50" s="42"/>
      <c r="GG50" s="42"/>
      <c r="GH50" s="42"/>
      <c r="GI50" s="42"/>
      <c r="GJ50" s="42"/>
      <c r="GK50" s="42"/>
      <c r="GL50" s="42"/>
      <c r="GM50" s="42"/>
      <c r="GN50" s="42"/>
      <c r="GO50" s="42"/>
      <c r="GP50" s="42"/>
      <c r="GQ50" s="42"/>
      <c r="GR50" s="42"/>
      <c r="GS50" s="42"/>
      <c r="GT50" s="42"/>
      <c r="GU50" s="42"/>
      <c r="GV50" s="42"/>
      <c r="GW50" s="42"/>
      <c r="GX50" s="42"/>
      <c r="GY50" s="42"/>
      <c r="GZ50" s="42"/>
      <c r="HA50" s="42"/>
      <c r="HB50" s="42"/>
      <c r="HC50" s="42"/>
      <c r="HD50" s="42"/>
      <c r="HE50" s="42"/>
      <c r="HF50" s="42"/>
      <c r="HG50" s="42"/>
      <c r="HH50" s="42"/>
      <c r="HI50" s="42"/>
      <c r="HJ50" s="42"/>
      <c r="HK50" s="42"/>
      <c r="HL50" s="42"/>
      <c r="HM50" s="42"/>
      <c r="HN50" s="42"/>
      <c r="HO50" s="42"/>
      <c r="HP50" s="42"/>
      <c r="HQ50" s="42"/>
      <c r="HR50" s="42"/>
      <c r="HS50" s="42"/>
      <c r="HT50" s="42"/>
      <c r="HU50" s="42"/>
      <c r="HV50" s="42"/>
      <c r="HW50" s="42"/>
      <c r="HX50" s="42"/>
    </row>
    <row r="51" spans="1:232" s="41" customFormat="1" x14ac:dyDescent="0.25">
      <c r="A51" s="29"/>
      <c r="B51" s="30"/>
      <c r="C51" s="31" t="s">
        <v>7314</v>
      </c>
      <c r="D51" s="57">
        <v>0</v>
      </c>
      <c r="E51" s="57">
        <v>1</v>
      </c>
      <c r="F51" s="32" t="s">
        <v>23</v>
      </c>
      <c r="G51" s="32" t="s">
        <v>23</v>
      </c>
      <c r="H51" s="4">
        <v>9105868118</v>
      </c>
      <c r="I51" s="32" t="s">
        <v>23</v>
      </c>
      <c r="J51" s="33" t="s">
        <v>7478</v>
      </c>
      <c r="K51" s="34"/>
      <c r="L51" s="46" t="s">
        <v>25</v>
      </c>
      <c r="M51" s="33" t="s">
        <v>377</v>
      </c>
      <c r="N51" s="35" t="s">
        <v>23</v>
      </c>
      <c r="O51" s="6" t="s">
        <v>3159</v>
      </c>
      <c r="P51" s="36"/>
      <c r="Q51" s="36"/>
      <c r="R51" s="36"/>
      <c r="S51" s="33" t="s">
        <v>7479</v>
      </c>
      <c r="T51" s="36"/>
      <c r="U51" s="36"/>
      <c r="V51" s="33" t="s">
        <v>7479</v>
      </c>
      <c r="W51" s="36"/>
      <c r="X51" s="36"/>
      <c r="Y51" s="33" t="s">
        <v>2819</v>
      </c>
      <c r="Z51" s="36"/>
      <c r="AA51" s="30"/>
      <c r="AB51" s="57">
        <v>5111</v>
      </c>
      <c r="AC51" s="57">
        <v>131</v>
      </c>
      <c r="AD51" s="30"/>
      <c r="AE51" s="58">
        <v>2</v>
      </c>
      <c r="AF51" s="37"/>
      <c r="AG51" s="37">
        <v>56760</v>
      </c>
      <c r="AH51" s="38">
        <v>113520</v>
      </c>
      <c r="AI51" s="37"/>
      <c r="AJ51" s="37"/>
      <c r="AK51" s="39"/>
      <c r="AL51" s="40">
        <v>8</v>
      </c>
      <c r="AM51" s="37"/>
      <c r="AN51" s="37">
        <v>9081.6</v>
      </c>
      <c r="AO51" s="59">
        <v>33311</v>
      </c>
      <c r="AP51" s="39"/>
      <c r="AQ51" s="59" t="s">
        <v>3131</v>
      </c>
      <c r="AR51" s="60">
        <v>156</v>
      </c>
      <c r="AS51" s="60">
        <v>632</v>
      </c>
      <c r="AV51" s="39"/>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c r="GR51" s="42"/>
      <c r="GS51" s="42"/>
      <c r="GT51" s="42"/>
      <c r="GU51" s="42"/>
      <c r="GV51" s="42"/>
      <c r="GW51" s="42"/>
      <c r="GX51" s="42"/>
      <c r="GY51" s="42"/>
      <c r="GZ51" s="42"/>
      <c r="HA51" s="42"/>
      <c r="HB51" s="42"/>
      <c r="HC51" s="42"/>
      <c r="HD51" s="42"/>
      <c r="HE51" s="42"/>
      <c r="HF51" s="42"/>
      <c r="HG51" s="42"/>
      <c r="HH51" s="42"/>
      <c r="HI51" s="42"/>
      <c r="HJ51" s="42"/>
      <c r="HK51" s="42"/>
      <c r="HL51" s="42"/>
      <c r="HM51" s="42"/>
      <c r="HN51" s="42"/>
      <c r="HO51" s="42"/>
      <c r="HP51" s="42"/>
      <c r="HQ51" s="42"/>
      <c r="HR51" s="42"/>
      <c r="HS51" s="42"/>
      <c r="HT51" s="42"/>
      <c r="HU51" s="42"/>
      <c r="HV51" s="42"/>
      <c r="HW51" s="42"/>
      <c r="HX51" s="42"/>
    </row>
    <row r="52" spans="1:232" s="41" customFormat="1" x14ac:dyDescent="0.25">
      <c r="A52" s="29"/>
      <c r="B52" s="30"/>
      <c r="C52" s="31" t="s">
        <v>7314</v>
      </c>
      <c r="D52" s="57">
        <v>0</v>
      </c>
      <c r="E52" s="57">
        <v>1</v>
      </c>
      <c r="F52" s="32" t="s">
        <v>23</v>
      </c>
      <c r="G52" s="32" t="s">
        <v>23</v>
      </c>
      <c r="H52" s="4">
        <v>9105868118</v>
      </c>
      <c r="I52" s="32" t="s">
        <v>23</v>
      </c>
      <c r="J52" s="33" t="s">
        <v>7478</v>
      </c>
      <c r="K52" s="34"/>
      <c r="L52" s="46" t="s">
        <v>25</v>
      </c>
      <c r="M52" s="33" t="s">
        <v>377</v>
      </c>
      <c r="N52" s="35" t="s">
        <v>23</v>
      </c>
      <c r="O52" s="6" t="s">
        <v>3159</v>
      </c>
      <c r="P52" s="36"/>
      <c r="Q52" s="36"/>
      <c r="R52" s="36"/>
      <c r="S52" s="33" t="s">
        <v>7479</v>
      </c>
      <c r="T52" s="36"/>
      <c r="U52" s="36"/>
      <c r="V52" s="33" t="s">
        <v>7479</v>
      </c>
      <c r="W52" s="36"/>
      <c r="X52" s="36"/>
      <c r="Y52" s="33" t="s">
        <v>2826</v>
      </c>
      <c r="Z52" s="36"/>
      <c r="AA52" s="30"/>
      <c r="AB52" s="57">
        <v>5111</v>
      </c>
      <c r="AC52" s="57">
        <v>131</v>
      </c>
      <c r="AD52" s="30"/>
      <c r="AE52" s="58">
        <v>1</v>
      </c>
      <c r="AF52" s="37"/>
      <c r="AG52" s="37">
        <v>50182</v>
      </c>
      <c r="AH52" s="38">
        <v>50182</v>
      </c>
      <c r="AI52" s="37"/>
      <c r="AJ52" s="37"/>
      <c r="AK52" s="39"/>
      <c r="AL52" s="40">
        <v>8</v>
      </c>
      <c r="AM52" s="37"/>
      <c r="AN52" s="37">
        <v>4014.56</v>
      </c>
      <c r="AO52" s="59">
        <v>33311</v>
      </c>
      <c r="AP52" s="39"/>
      <c r="AQ52" s="59" t="s">
        <v>3131</v>
      </c>
      <c r="AR52" s="60">
        <v>156</v>
      </c>
      <c r="AS52" s="60">
        <v>632</v>
      </c>
      <c r="AV52" s="39"/>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c r="FC52" s="42"/>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2"/>
      <c r="GD52" s="42"/>
      <c r="GE52" s="42"/>
      <c r="GF52" s="42"/>
      <c r="GG52" s="42"/>
      <c r="GH52" s="42"/>
      <c r="GI52" s="42"/>
      <c r="GJ52" s="42"/>
      <c r="GK52" s="42"/>
      <c r="GL52" s="42"/>
      <c r="GM52" s="42"/>
      <c r="GN52" s="42"/>
      <c r="GO52" s="42"/>
      <c r="GP52" s="42"/>
      <c r="GQ52" s="42"/>
      <c r="GR52" s="42"/>
      <c r="GS52" s="42"/>
      <c r="GT52" s="42"/>
      <c r="GU52" s="42"/>
      <c r="GV52" s="42"/>
      <c r="GW52" s="42"/>
      <c r="GX52" s="42"/>
      <c r="GY52" s="42"/>
      <c r="GZ52" s="42"/>
      <c r="HA52" s="42"/>
      <c r="HB52" s="42"/>
      <c r="HC52" s="42"/>
      <c r="HD52" s="42"/>
      <c r="HE52" s="42"/>
      <c r="HF52" s="42"/>
      <c r="HG52" s="42"/>
      <c r="HH52" s="42"/>
      <c r="HI52" s="42"/>
      <c r="HJ52" s="42"/>
      <c r="HK52" s="42"/>
      <c r="HL52" s="42"/>
      <c r="HM52" s="42"/>
      <c r="HN52" s="42"/>
      <c r="HO52" s="42"/>
      <c r="HP52" s="42"/>
      <c r="HQ52" s="42"/>
      <c r="HR52" s="42"/>
      <c r="HS52" s="42"/>
      <c r="HT52" s="42"/>
      <c r="HU52" s="42"/>
      <c r="HV52" s="42"/>
      <c r="HW52" s="42"/>
      <c r="HX52" s="42"/>
    </row>
    <row r="53" spans="1:232" s="41" customFormat="1" x14ac:dyDescent="0.25">
      <c r="A53" s="29"/>
      <c r="B53" s="30"/>
      <c r="C53" s="31" t="s">
        <v>7314</v>
      </c>
      <c r="D53" s="57">
        <v>0</v>
      </c>
      <c r="E53" s="57">
        <v>1</v>
      </c>
      <c r="F53" s="32" t="s">
        <v>23</v>
      </c>
      <c r="G53" s="32" t="s">
        <v>23</v>
      </c>
      <c r="H53" s="4">
        <v>9105868118</v>
      </c>
      <c r="I53" s="32" t="s">
        <v>23</v>
      </c>
      <c r="J53" s="33" t="s">
        <v>7478</v>
      </c>
      <c r="K53" s="34"/>
      <c r="L53" s="46" t="s">
        <v>25</v>
      </c>
      <c r="M53" s="33" t="s">
        <v>377</v>
      </c>
      <c r="N53" s="35" t="s">
        <v>23</v>
      </c>
      <c r="O53" s="6" t="s">
        <v>3159</v>
      </c>
      <c r="P53" s="36"/>
      <c r="Q53" s="36"/>
      <c r="R53" s="36"/>
      <c r="S53" s="33" t="s">
        <v>7479</v>
      </c>
      <c r="T53" s="36"/>
      <c r="U53" s="36"/>
      <c r="V53" s="33" t="s">
        <v>7479</v>
      </c>
      <c r="W53" s="36"/>
      <c r="X53" s="36"/>
      <c r="Y53" s="33" t="s">
        <v>2771</v>
      </c>
      <c r="Z53" s="36"/>
      <c r="AA53" s="30"/>
      <c r="AB53" s="57">
        <v>5111</v>
      </c>
      <c r="AC53" s="57">
        <v>131</v>
      </c>
      <c r="AD53" s="30"/>
      <c r="AE53" s="58">
        <v>2</v>
      </c>
      <c r="AF53" s="37"/>
      <c r="AG53" s="37">
        <v>74250</v>
      </c>
      <c r="AH53" s="38">
        <v>148500</v>
      </c>
      <c r="AI53" s="37"/>
      <c r="AJ53" s="37"/>
      <c r="AK53" s="39"/>
      <c r="AL53" s="40">
        <v>8</v>
      </c>
      <c r="AM53" s="37"/>
      <c r="AN53" s="37">
        <v>11880</v>
      </c>
      <c r="AO53" s="59">
        <v>33311</v>
      </c>
      <c r="AP53" s="39"/>
      <c r="AQ53" s="59" t="s">
        <v>3131</v>
      </c>
      <c r="AR53" s="60">
        <v>156</v>
      </c>
      <c r="AS53" s="60">
        <v>632</v>
      </c>
      <c r="AV53" s="39"/>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c r="EO53" s="42"/>
      <c r="EP53" s="42"/>
      <c r="EQ53" s="42"/>
      <c r="ER53" s="42"/>
      <c r="ES53" s="42"/>
      <c r="ET53" s="42"/>
      <c r="EU53" s="42"/>
      <c r="EV53" s="42"/>
      <c r="EW53" s="42"/>
      <c r="EX53" s="42"/>
      <c r="EY53" s="42"/>
      <c r="EZ53" s="42"/>
      <c r="FA53" s="42"/>
      <c r="FB53" s="42"/>
      <c r="FC53" s="42"/>
      <c r="FD53" s="42"/>
      <c r="FE53" s="42"/>
      <c r="FF53" s="42"/>
      <c r="FG53" s="42"/>
      <c r="FH53" s="42"/>
      <c r="FI53" s="42"/>
      <c r="FJ53" s="42"/>
      <c r="FK53" s="42"/>
      <c r="FL53" s="42"/>
      <c r="FM53" s="42"/>
      <c r="FN53" s="42"/>
      <c r="FO53" s="42"/>
      <c r="FP53" s="42"/>
      <c r="FQ53" s="42"/>
      <c r="FR53" s="42"/>
      <c r="FS53" s="42"/>
      <c r="FT53" s="42"/>
      <c r="FU53" s="42"/>
      <c r="FV53" s="42"/>
      <c r="FW53" s="42"/>
      <c r="FX53" s="42"/>
      <c r="FY53" s="42"/>
      <c r="FZ53" s="42"/>
      <c r="GA53" s="42"/>
      <c r="GB53" s="42"/>
      <c r="GC53" s="42"/>
      <c r="GD53" s="42"/>
      <c r="GE53" s="42"/>
      <c r="GF53" s="42"/>
      <c r="GG53" s="42"/>
      <c r="GH53" s="42"/>
      <c r="GI53" s="42"/>
      <c r="GJ53" s="42"/>
      <c r="GK53" s="42"/>
      <c r="GL53" s="42"/>
      <c r="GM53" s="42"/>
      <c r="GN53" s="42"/>
      <c r="GO53" s="42"/>
      <c r="GP53" s="42"/>
      <c r="GQ53" s="42"/>
      <c r="GR53" s="42"/>
      <c r="GS53" s="42"/>
      <c r="GT53" s="42"/>
      <c r="GU53" s="42"/>
      <c r="GV53" s="42"/>
      <c r="GW53" s="42"/>
      <c r="GX53" s="42"/>
      <c r="GY53" s="42"/>
      <c r="GZ53" s="42"/>
      <c r="HA53" s="42"/>
      <c r="HB53" s="42"/>
      <c r="HC53" s="42"/>
      <c r="HD53" s="42"/>
      <c r="HE53" s="42"/>
      <c r="HF53" s="42"/>
      <c r="HG53" s="42"/>
      <c r="HH53" s="42"/>
      <c r="HI53" s="42"/>
      <c r="HJ53" s="42"/>
      <c r="HK53" s="42"/>
      <c r="HL53" s="42"/>
      <c r="HM53" s="42"/>
      <c r="HN53" s="42"/>
      <c r="HO53" s="42"/>
      <c r="HP53" s="42"/>
      <c r="HQ53" s="42"/>
      <c r="HR53" s="42"/>
      <c r="HS53" s="42"/>
      <c r="HT53" s="42"/>
      <c r="HU53" s="42"/>
      <c r="HV53" s="42"/>
      <c r="HW53" s="42"/>
      <c r="HX53" s="42"/>
    </row>
    <row r="54" spans="1:232" s="41" customFormat="1" x14ac:dyDescent="0.25">
      <c r="A54" s="29"/>
      <c r="B54" s="30"/>
      <c r="C54" s="31" t="s">
        <v>7314</v>
      </c>
      <c r="D54" s="57">
        <v>0</v>
      </c>
      <c r="E54" s="57">
        <v>1</v>
      </c>
      <c r="F54" s="32" t="s">
        <v>23</v>
      </c>
      <c r="G54" s="32" t="s">
        <v>23</v>
      </c>
      <c r="H54" s="4">
        <v>9105868118</v>
      </c>
      <c r="I54" s="32" t="s">
        <v>23</v>
      </c>
      <c r="J54" s="33" t="s">
        <v>7478</v>
      </c>
      <c r="K54" s="34"/>
      <c r="L54" s="46" t="s">
        <v>25</v>
      </c>
      <c r="M54" s="33" t="s">
        <v>377</v>
      </c>
      <c r="N54" s="35" t="s">
        <v>23</v>
      </c>
      <c r="O54" s="6" t="s">
        <v>3159</v>
      </c>
      <c r="P54" s="36"/>
      <c r="Q54" s="36"/>
      <c r="R54" s="36"/>
      <c r="S54" s="33" t="s">
        <v>7479</v>
      </c>
      <c r="T54" s="36"/>
      <c r="U54" s="36"/>
      <c r="V54" s="33" t="s">
        <v>7479</v>
      </c>
      <c r="W54" s="36"/>
      <c r="X54" s="36"/>
      <c r="Y54" s="33" t="s">
        <v>3013</v>
      </c>
      <c r="Z54" s="36"/>
      <c r="AA54" s="30"/>
      <c r="AB54" s="57">
        <v>5111</v>
      </c>
      <c r="AC54" s="57">
        <v>131</v>
      </c>
      <c r="AD54" s="30"/>
      <c r="AE54" s="58">
        <v>2</v>
      </c>
      <c r="AF54" s="37"/>
      <c r="AG54" s="37">
        <v>46000</v>
      </c>
      <c r="AH54" s="38">
        <v>92000</v>
      </c>
      <c r="AI54" s="37"/>
      <c r="AJ54" s="37"/>
      <c r="AK54" s="39"/>
      <c r="AL54" s="40">
        <v>8</v>
      </c>
      <c r="AM54" s="37"/>
      <c r="AN54" s="37">
        <v>7360</v>
      </c>
      <c r="AO54" s="59">
        <v>33311</v>
      </c>
      <c r="AP54" s="39"/>
      <c r="AQ54" s="59" t="s">
        <v>3131</v>
      </c>
      <c r="AR54" s="60">
        <v>156</v>
      </c>
      <c r="AS54" s="60">
        <v>632</v>
      </c>
      <c r="AV54" s="39"/>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T54" s="42"/>
      <c r="FU54" s="42"/>
      <c r="FV54" s="42"/>
      <c r="FW54" s="42"/>
      <c r="FX54" s="42"/>
      <c r="FY54" s="42"/>
      <c r="FZ54" s="42"/>
      <c r="GA54" s="42"/>
      <c r="GB54" s="42"/>
      <c r="GC54" s="42"/>
      <c r="GD54" s="42"/>
      <c r="GE54" s="42"/>
      <c r="GF54" s="42"/>
      <c r="GG54" s="42"/>
      <c r="GH54" s="42"/>
      <c r="GI54" s="42"/>
      <c r="GJ54" s="42"/>
      <c r="GK54" s="42"/>
      <c r="GL54" s="42"/>
      <c r="GM54" s="42"/>
      <c r="GN54" s="42"/>
      <c r="GO54" s="42"/>
      <c r="GP54" s="42"/>
      <c r="GQ54" s="42"/>
      <c r="GR54" s="42"/>
      <c r="GS54" s="42"/>
      <c r="GT54" s="42"/>
      <c r="GU54" s="42"/>
      <c r="GV54" s="42"/>
      <c r="GW54" s="42"/>
      <c r="GX54" s="42"/>
      <c r="GY54" s="42"/>
      <c r="GZ54" s="42"/>
      <c r="HA54" s="42"/>
      <c r="HB54" s="42"/>
      <c r="HC54" s="42"/>
      <c r="HD54" s="42"/>
      <c r="HE54" s="42"/>
      <c r="HF54" s="42"/>
      <c r="HG54" s="42"/>
      <c r="HH54" s="42"/>
      <c r="HI54" s="42"/>
      <c r="HJ54" s="42"/>
      <c r="HK54" s="42"/>
      <c r="HL54" s="42"/>
      <c r="HM54" s="42"/>
      <c r="HN54" s="42"/>
      <c r="HO54" s="42"/>
      <c r="HP54" s="42"/>
      <c r="HQ54" s="42"/>
      <c r="HR54" s="42"/>
      <c r="HS54" s="42"/>
      <c r="HT54" s="42"/>
      <c r="HU54" s="42"/>
      <c r="HV54" s="42"/>
      <c r="HW54" s="42"/>
      <c r="HX54" s="42"/>
    </row>
    <row r="55" spans="1:232" s="41" customFormat="1" x14ac:dyDescent="0.25">
      <c r="A55" s="29"/>
      <c r="B55" s="30"/>
      <c r="C55" s="31" t="s">
        <v>7314</v>
      </c>
      <c r="D55" s="57">
        <v>0</v>
      </c>
      <c r="E55" s="57">
        <v>1</v>
      </c>
      <c r="F55" s="32" t="s">
        <v>23</v>
      </c>
      <c r="G55" s="32" t="s">
        <v>23</v>
      </c>
      <c r="H55" s="4">
        <v>9105868095</v>
      </c>
      <c r="I55" s="32" t="s">
        <v>23</v>
      </c>
      <c r="J55" s="33" t="s">
        <v>7480</v>
      </c>
      <c r="K55" s="34"/>
      <c r="L55" s="46" t="s">
        <v>25</v>
      </c>
      <c r="M55" s="33" t="s">
        <v>338</v>
      </c>
      <c r="N55" s="35" t="s">
        <v>23</v>
      </c>
      <c r="O55" s="6" t="s">
        <v>3140</v>
      </c>
      <c r="P55" s="36"/>
      <c r="Q55" s="36"/>
      <c r="R55" s="36"/>
      <c r="S55" s="33" t="s">
        <v>7481</v>
      </c>
      <c r="T55" s="36"/>
      <c r="U55" s="36"/>
      <c r="V55" s="33" t="s">
        <v>7481</v>
      </c>
      <c r="W55" s="36"/>
      <c r="X55" s="36"/>
      <c r="Y55" s="33" t="s">
        <v>2824</v>
      </c>
      <c r="Z55" s="36"/>
      <c r="AA55" s="30"/>
      <c r="AB55" s="57">
        <v>5111</v>
      </c>
      <c r="AC55" s="57">
        <v>131</v>
      </c>
      <c r="AD55" s="30"/>
      <c r="AE55" s="58">
        <v>2</v>
      </c>
      <c r="AF55" s="37"/>
      <c r="AG55" s="37">
        <v>111058</v>
      </c>
      <c r="AH55" s="38">
        <v>222116</v>
      </c>
      <c r="AI55" s="37"/>
      <c r="AJ55" s="37"/>
      <c r="AK55" s="39"/>
      <c r="AL55" s="40">
        <v>8</v>
      </c>
      <c r="AM55" s="37"/>
      <c r="AN55" s="37">
        <v>17769.28</v>
      </c>
      <c r="AO55" s="59">
        <v>33311</v>
      </c>
      <c r="AP55" s="39"/>
      <c r="AQ55" s="59" t="s">
        <v>3131</v>
      </c>
      <c r="AR55" s="60">
        <v>156</v>
      </c>
      <c r="AS55" s="60">
        <v>632</v>
      </c>
      <c r="AV55" s="39"/>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c r="EM55" s="42"/>
      <c r="EN55" s="42"/>
      <c r="EO55" s="42"/>
      <c r="EP55" s="42"/>
      <c r="EQ55" s="42"/>
      <c r="ER55" s="42"/>
      <c r="ES55" s="42"/>
      <c r="ET55" s="42"/>
      <c r="EU55" s="42"/>
      <c r="EV55" s="42"/>
      <c r="EW55" s="42"/>
      <c r="EX55" s="42"/>
      <c r="EY55" s="42"/>
      <c r="EZ55" s="42"/>
      <c r="FA55" s="42"/>
      <c r="FB55" s="42"/>
      <c r="FC55" s="42"/>
      <c r="FD55" s="42"/>
      <c r="FE55" s="42"/>
      <c r="FF55" s="42"/>
      <c r="FG55" s="42"/>
      <c r="FH55" s="42"/>
      <c r="FI55" s="42"/>
      <c r="FJ55" s="42"/>
      <c r="FK55" s="42"/>
      <c r="FL55" s="42"/>
      <c r="FM55" s="42"/>
      <c r="FN55" s="42"/>
      <c r="FO55" s="42"/>
      <c r="FP55" s="42"/>
      <c r="FQ55" s="42"/>
      <c r="FR55" s="42"/>
      <c r="FS55" s="42"/>
      <c r="FT55" s="42"/>
      <c r="FU55" s="42"/>
      <c r="FV55" s="42"/>
      <c r="FW55" s="42"/>
      <c r="FX55" s="42"/>
      <c r="FY55" s="42"/>
      <c r="FZ55" s="42"/>
      <c r="GA55" s="42"/>
      <c r="GB55" s="42"/>
      <c r="GC55" s="42"/>
      <c r="GD55" s="42"/>
      <c r="GE55" s="42"/>
      <c r="GF55" s="42"/>
      <c r="GG55" s="42"/>
      <c r="GH55" s="42"/>
      <c r="GI55" s="42"/>
      <c r="GJ55" s="42"/>
      <c r="GK55" s="42"/>
      <c r="GL55" s="42"/>
      <c r="GM55" s="42"/>
      <c r="GN55" s="42"/>
      <c r="GO55" s="42"/>
      <c r="GP55" s="42"/>
      <c r="GQ55" s="42"/>
      <c r="GR55" s="42"/>
      <c r="GS55" s="42"/>
      <c r="GT55" s="42"/>
      <c r="GU55" s="42"/>
      <c r="GV55" s="42"/>
      <c r="GW55" s="42"/>
      <c r="GX55" s="42"/>
      <c r="GY55" s="42"/>
      <c r="GZ55" s="42"/>
      <c r="HA55" s="42"/>
      <c r="HB55" s="42"/>
      <c r="HC55" s="42"/>
      <c r="HD55" s="42"/>
      <c r="HE55" s="42"/>
      <c r="HF55" s="42"/>
      <c r="HG55" s="42"/>
      <c r="HH55" s="42"/>
      <c r="HI55" s="42"/>
      <c r="HJ55" s="42"/>
      <c r="HK55" s="42"/>
      <c r="HL55" s="42"/>
      <c r="HM55" s="42"/>
      <c r="HN55" s="42"/>
      <c r="HO55" s="42"/>
      <c r="HP55" s="42"/>
      <c r="HQ55" s="42"/>
      <c r="HR55" s="42"/>
      <c r="HS55" s="42"/>
      <c r="HT55" s="42"/>
      <c r="HU55" s="42"/>
      <c r="HV55" s="42"/>
      <c r="HW55" s="42"/>
      <c r="HX55" s="42"/>
    </row>
    <row r="56" spans="1:232" s="41" customFormat="1" x14ac:dyDescent="0.25">
      <c r="A56" s="29"/>
      <c r="B56" s="30"/>
      <c r="C56" s="31" t="s">
        <v>7314</v>
      </c>
      <c r="D56" s="57">
        <v>0</v>
      </c>
      <c r="E56" s="57">
        <v>1</v>
      </c>
      <c r="F56" s="32" t="s">
        <v>23</v>
      </c>
      <c r="G56" s="32" t="s">
        <v>23</v>
      </c>
      <c r="H56" s="4">
        <v>9105868145</v>
      </c>
      <c r="I56" s="32" t="s">
        <v>23</v>
      </c>
      <c r="J56" s="33" t="s">
        <v>7484</v>
      </c>
      <c r="K56" s="34"/>
      <c r="L56" s="46" t="s">
        <v>25</v>
      </c>
      <c r="M56" s="33" t="s">
        <v>318</v>
      </c>
      <c r="N56" s="35" t="s">
        <v>23</v>
      </c>
      <c r="O56" s="6" t="s">
        <v>3140</v>
      </c>
      <c r="P56" s="36"/>
      <c r="Q56" s="36"/>
      <c r="R56" s="36"/>
      <c r="S56" s="33" t="s">
        <v>7481</v>
      </c>
      <c r="T56" s="36"/>
      <c r="U56" s="36"/>
      <c r="V56" s="33" t="s">
        <v>7481</v>
      </c>
      <c r="W56" s="36"/>
      <c r="X56" s="36"/>
      <c r="Y56" s="33" t="s">
        <v>2826</v>
      </c>
      <c r="Z56" s="36"/>
      <c r="AA56" s="30"/>
      <c r="AB56" s="57">
        <v>5111</v>
      </c>
      <c r="AC56" s="57">
        <v>131</v>
      </c>
      <c r="AD56" s="30"/>
      <c r="AE56" s="58">
        <v>2</v>
      </c>
      <c r="AF56" s="37"/>
      <c r="AG56" s="37">
        <v>50182</v>
      </c>
      <c r="AH56" s="38">
        <v>100364</v>
      </c>
      <c r="AI56" s="37"/>
      <c r="AJ56" s="37"/>
      <c r="AK56" s="39"/>
      <c r="AL56" s="40">
        <v>8</v>
      </c>
      <c r="AM56" s="37"/>
      <c r="AN56" s="37">
        <v>8029.12</v>
      </c>
      <c r="AO56" s="59">
        <v>33311</v>
      </c>
      <c r="AP56" s="39"/>
      <c r="AQ56" s="59" t="s">
        <v>3131</v>
      </c>
      <c r="AR56" s="60">
        <v>156</v>
      </c>
      <c r="AS56" s="60">
        <v>632</v>
      </c>
      <c r="AV56" s="39"/>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c r="EH56" s="42"/>
      <c r="EI56" s="42"/>
      <c r="EJ56" s="42"/>
      <c r="EK56" s="42"/>
      <c r="EL56" s="42"/>
      <c r="EM56" s="42"/>
      <c r="EN56" s="42"/>
      <c r="EO56" s="42"/>
      <c r="EP56" s="42"/>
      <c r="EQ56" s="42"/>
      <c r="ER56" s="42"/>
      <c r="ES56" s="42"/>
      <c r="ET56" s="42"/>
      <c r="EU56" s="42"/>
      <c r="EV56" s="42"/>
      <c r="EW56" s="42"/>
      <c r="EX56" s="42"/>
      <c r="EY56" s="42"/>
      <c r="EZ56" s="42"/>
      <c r="FA56" s="42"/>
      <c r="FB56" s="42"/>
      <c r="FC56" s="42"/>
      <c r="FD56" s="42"/>
      <c r="FE56" s="42"/>
      <c r="FF56" s="42"/>
      <c r="FG56" s="42"/>
      <c r="FH56" s="42"/>
      <c r="FI56" s="42"/>
      <c r="FJ56" s="42"/>
      <c r="FK56" s="42"/>
      <c r="FL56" s="42"/>
      <c r="FM56" s="42"/>
      <c r="FN56" s="42"/>
      <c r="FO56" s="42"/>
      <c r="FP56" s="42"/>
      <c r="FQ56" s="42"/>
      <c r="FR56" s="42"/>
      <c r="FS56" s="42"/>
      <c r="FT56" s="42"/>
      <c r="FU56" s="42"/>
      <c r="FV56" s="42"/>
      <c r="FW56" s="42"/>
      <c r="FX56" s="42"/>
      <c r="FY56" s="42"/>
      <c r="FZ56" s="42"/>
      <c r="GA56" s="42"/>
      <c r="GB56" s="42"/>
      <c r="GC56" s="42"/>
      <c r="GD56" s="42"/>
      <c r="GE56" s="42"/>
      <c r="GF56" s="42"/>
      <c r="GG56" s="42"/>
      <c r="GH56" s="42"/>
      <c r="GI56" s="42"/>
      <c r="GJ56" s="42"/>
      <c r="GK56" s="42"/>
      <c r="GL56" s="42"/>
      <c r="GM56" s="42"/>
      <c r="GN56" s="42"/>
      <c r="GO56" s="42"/>
      <c r="GP56" s="42"/>
      <c r="GQ56" s="42"/>
      <c r="GR56" s="42"/>
      <c r="GS56" s="42"/>
      <c r="GT56" s="42"/>
      <c r="GU56" s="42"/>
      <c r="GV56" s="42"/>
      <c r="GW56" s="42"/>
      <c r="GX56" s="42"/>
      <c r="GY56" s="42"/>
      <c r="GZ56" s="42"/>
      <c r="HA56" s="42"/>
      <c r="HB56" s="42"/>
      <c r="HC56" s="42"/>
      <c r="HD56" s="42"/>
      <c r="HE56" s="42"/>
      <c r="HF56" s="42"/>
      <c r="HG56" s="42"/>
      <c r="HH56" s="42"/>
      <c r="HI56" s="42"/>
      <c r="HJ56" s="42"/>
      <c r="HK56" s="42"/>
      <c r="HL56" s="42"/>
      <c r="HM56" s="42"/>
      <c r="HN56" s="42"/>
      <c r="HO56" s="42"/>
      <c r="HP56" s="42"/>
      <c r="HQ56" s="42"/>
      <c r="HR56" s="42"/>
      <c r="HS56" s="42"/>
      <c r="HT56" s="42"/>
      <c r="HU56" s="42"/>
      <c r="HV56" s="42"/>
      <c r="HW56" s="42"/>
      <c r="HX56" s="42"/>
    </row>
    <row r="57" spans="1:232" s="41" customFormat="1" x14ac:dyDescent="0.25">
      <c r="A57" s="29"/>
      <c r="B57" s="30"/>
      <c r="C57" s="31" t="s">
        <v>7314</v>
      </c>
      <c r="D57" s="57">
        <v>0</v>
      </c>
      <c r="E57" s="57">
        <v>1</v>
      </c>
      <c r="F57" s="32" t="s">
        <v>23</v>
      </c>
      <c r="G57" s="32" t="s">
        <v>23</v>
      </c>
      <c r="H57" s="4">
        <v>9105868164</v>
      </c>
      <c r="I57" s="32" t="s">
        <v>23</v>
      </c>
      <c r="J57" s="33" t="s">
        <v>7487</v>
      </c>
      <c r="K57" s="34"/>
      <c r="L57" s="46" t="s">
        <v>25</v>
      </c>
      <c r="M57" s="33" t="s">
        <v>142</v>
      </c>
      <c r="N57" s="35" t="s">
        <v>23</v>
      </c>
      <c r="O57" s="6" t="s">
        <v>3141</v>
      </c>
      <c r="P57" s="36"/>
      <c r="Q57" s="36"/>
      <c r="R57" s="36"/>
      <c r="S57" s="33" t="s">
        <v>7488</v>
      </c>
      <c r="T57" s="36"/>
      <c r="U57" s="36"/>
      <c r="V57" s="33" t="s">
        <v>7488</v>
      </c>
      <c r="W57" s="36"/>
      <c r="X57" s="36"/>
      <c r="Y57" s="33" t="s">
        <v>2899</v>
      </c>
      <c r="Z57" s="36"/>
      <c r="AA57" s="30"/>
      <c r="AB57" s="57">
        <v>5111</v>
      </c>
      <c r="AC57" s="57">
        <v>131</v>
      </c>
      <c r="AD57" s="30"/>
      <c r="AE57" s="58">
        <v>1</v>
      </c>
      <c r="AF57" s="37"/>
      <c r="AG57" s="37">
        <v>89285</v>
      </c>
      <c r="AH57" s="38">
        <v>89285</v>
      </c>
      <c r="AI57" s="37"/>
      <c r="AJ57" s="37"/>
      <c r="AK57" s="39"/>
      <c r="AL57" s="40">
        <v>8</v>
      </c>
      <c r="AM57" s="37"/>
      <c r="AN57" s="37">
        <v>7142.8</v>
      </c>
      <c r="AO57" s="59">
        <v>33311</v>
      </c>
      <c r="AP57" s="39"/>
      <c r="AQ57" s="59" t="s">
        <v>3131</v>
      </c>
      <c r="AR57" s="60">
        <v>156</v>
      </c>
      <c r="AS57" s="60">
        <v>632</v>
      </c>
      <c r="AV57" s="39"/>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c r="EH57" s="42"/>
      <c r="EI57" s="42"/>
      <c r="EJ57" s="42"/>
      <c r="EK57" s="42"/>
      <c r="EL57" s="42"/>
      <c r="EM57" s="42"/>
      <c r="EN57" s="42"/>
      <c r="EO57" s="42"/>
      <c r="EP57" s="42"/>
      <c r="EQ57" s="42"/>
      <c r="ER57" s="42"/>
      <c r="ES57" s="42"/>
      <c r="ET57" s="42"/>
      <c r="EU57" s="42"/>
      <c r="EV57" s="42"/>
      <c r="EW57" s="42"/>
      <c r="EX57" s="42"/>
      <c r="EY57" s="42"/>
      <c r="EZ57" s="42"/>
      <c r="FA57" s="42"/>
      <c r="FB57" s="42"/>
      <c r="FC57" s="42"/>
      <c r="FD57" s="42"/>
      <c r="FE57" s="42"/>
      <c r="FF57" s="42"/>
      <c r="FG57" s="42"/>
      <c r="FH57" s="42"/>
      <c r="FI57" s="42"/>
      <c r="FJ57" s="42"/>
      <c r="FK57" s="42"/>
      <c r="FL57" s="42"/>
      <c r="FM57" s="42"/>
      <c r="FN57" s="42"/>
      <c r="FO57" s="42"/>
      <c r="FP57" s="42"/>
      <c r="FQ57" s="42"/>
      <c r="FR57" s="42"/>
      <c r="FS57" s="42"/>
      <c r="FT57" s="42"/>
      <c r="FU57" s="42"/>
      <c r="FV57" s="42"/>
      <c r="FW57" s="42"/>
      <c r="FX57" s="42"/>
      <c r="FY57" s="42"/>
      <c r="FZ57" s="42"/>
      <c r="GA57" s="42"/>
      <c r="GB57" s="42"/>
      <c r="GC57" s="42"/>
      <c r="GD57" s="42"/>
      <c r="GE57" s="42"/>
      <c r="GF57" s="42"/>
      <c r="GG57" s="42"/>
      <c r="GH57" s="42"/>
      <c r="GI57" s="42"/>
      <c r="GJ57" s="42"/>
      <c r="GK57" s="42"/>
      <c r="GL57" s="42"/>
      <c r="GM57" s="42"/>
      <c r="GN57" s="42"/>
      <c r="GO57" s="42"/>
      <c r="GP57" s="42"/>
      <c r="GQ57" s="42"/>
      <c r="GR57" s="42"/>
      <c r="GS57" s="42"/>
      <c r="GT57" s="42"/>
      <c r="GU57" s="42"/>
      <c r="GV57" s="42"/>
      <c r="GW57" s="42"/>
      <c r="GX57" s="42"/>
      <c r="GY57" s="42"/>
      <c r="GZ57" s="42"/>
      <c r="HA57" s="42"/>
      <c r="HB57" s="42"/>
      <c r="HC57" s="42"/>
      <c r="HD57" s="42"/>
      <c r="HE57" s="42"/>
      <c r="HF57" s="42"/>
      <c r="HG57" s="42"/>
      <c r="HH57" s="42"/>
      <c r="HI57" s="42"/>
      <c r="HJ57" s="42"/>
      <c r="HK57" s="42"/>
      <c r="HL57" s="42"/>
      <c r="HM57" s="42"/>
      <c r="HN57" s="42"/>
      <c r="HO57" s="42"/>
      <c r="HP57" s="42"/>
      <c r="HQ57" s="42"/>
      <c r="HR57" s="42"/>
      <c r="HS57" s="42"/>
      <c r="HT57" s="42"/>
      <c r="HU57" s="42"/>
      <c r="HV57" s="42"/>
      <c r="HW57" s="42"/>
      <c r="HX57" s="42"/>
    </row>
    <row r="58" spans="1:232" s="41" customFormat="1" x14ac:dyDescent="0.25">
      <c r="A58" s="29"/>
      <c r="B58" s="30"/>
      <c r="C58" s="31" t="s">
        <v>7314</v>
      </c>
      <c r="D58" s="57">
        <v>0</v>
      </c>
      <c r="E58" s="57">
        <v>1</v>
      </c>
      <c r="F58" s="32" t="s">
        <v>23</v>
      </c>
      <c r="G58" s="32" t="s">
        <v>23</v>
      </c>
      <c r="H58" s="4">
        <v>9105868299</v>
      </c>
      <c r="I58" s="32" t="s">
        <v>23</v>
      </c>
      <c r="J58" s="33" t="s">
        <v>7493</v>
      </c>
      <c r="K58" s="34"/>
      <c r="L58" s="46" t="s">
        <v>25</v>
      </c>
      <c r="M58" s="33" t="s">
        <v>218</v>
      </c>
      <c r="N58" s="35" t="s">
        <v>23</v>
      </c>
      <c r="O58" s="6" t="s">
        <v>3141</v>
      </c>
      <c r="P58" s="36"/>
      <c r="Q58" s="36"/>
      <c r="R58" s="36"/>
      <c r="S58" s="33" t="s">
        <v>7494</v>
      </c>
      <c r="T58" s="36"/>
      <c r="U58" s="36"/>
      <c r="V58" s="33" t="s">
        <v>7494</v>
      </c>
      <c r="W58" s="36"/>
      <c r="X58" s="36"/>
      <c r="Y58" s="33" t="s">
        <v>2771</v>
      </c>
      <c r="Z58" s="36"/>
      <c r="AA58" s="30"/>
      <c r="AB58" s="57">
        <v>5111</v>
      </c>
      <c r="AC58" s="57">
        <v>131</v>
      </c>
      <c r="AD58" s="30"/>
      <c r="AE58" s="58">
        <v>5</v>
      </c>
      <c r="AF58" s="37"/>
      <c r="AG58" s="37">
        <v>74250</v>
      </c>
      <c r="AH58" s="38">
        <v>371250</v>
      </c>
      <c r="AI58" s="37"/>
      <c r="AJ58" s="37"/>
      <c r="AK58" s="39"/>
      <c r="AL58" s="40">
        <v>8</v>
      </c>
      <c r="AM58" s="37"/>
      <c r="AN58" s="37">
        <v>29700</v>
      </c>
      <c r="AO58" s="59">
        <v>33311</v>
      </c>
      <c r="AP58" s="39"/>
      <c r="AQ58" s="59" t="s">
        <v>3131</v>
      </c>
      <c r="AR58" s="60">
        <v>156</v>
      </c>
      <c r="AS58" s="60">
        <v>632</v>
      </c>
      <c r="AV58" s="39"/>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42"/>
      <c r="EO58" s="42"/>
      <c r="EP58" s="42"/>
      <c r="EQ58" s="42"/>
      <c r="ER58" s="42"/>
      <c r="ES58" s="42"/>
      <c r="ET58" s="42"/>
      <c r="EU58" s="42"/>
      <c r="EV58" s="42"/>
      <c r="EW58" s="42"/>
      <c r="EX58" s="42"/>
      <c r="EY58" s="42"/>
      <c r="EZ58" s="42"/>
      <c r="FA58" s="42"/>
      <c r="FB58" s="42"/>
      <c r="FC58" s="42"/>
      <c r="FD58" s="42"/>
      <c r="FE58" s="42"/>
      <c r="FF58" s="42"/>
      <c r="FG58" s="42"/>
      <c r="FH58" s="42"/>
      <c r="FI58" s="42"/>
      <c r="FJ58" s="42"/>
      <c r="FK58" s="42"/>
      <c r="FL58" s="42"/>
      <c r="FM58" s="42"/>
      <c r="FN58" s="42"/>
      <c r="FO58" s="42"/>
      <c r="FP58" s="42"/>
      <c r="FQ58" s="42"/>
      <c r="FR58" s="42"/>
      <c r="FS58" s="42"/>
      <c r="FT58" s="42"/>
      <c r="FU58" s="42"/>
      <c r="FV58" s="42"/>
      <c r="FW58" s="42"/>
      <c r="FX58" s="42"/>
      <c r="FY58" s="42"/>
      <c r="FZ58" s="42"/>
      <c r="GA58" s="42"/>
      <c r="GB58" s="42"/>
      <c r="GC58" s="42"/>
      <c r="GD58" s="42"/>
      <c r="GE58" s="42"/>
      <c r="GF58" s="42"/>
      <c r="GG58" s="42"/>
      <c r="GH58" s="42"/>
      <c r="GI58" s="42"/>
      <c r="GJ58" s="42"/>
      <c r="GK58" s="42"/>
      <c r="GL58" s="42"/>
      <c r="GM58" s="42"/>
      <c r="GN58" s="42"/>
      <c r="GO58" s="42"/>
      <c r="GP58" s="42"/>
      <c r="GQ58" s="42"/>
      <c r="GR58" s="42"/>
      <c r="GS58" s="42"/>
      <c r="GT58" s="42"/>
      <c r="GU58" s="42"/>
      <c r="GV58" s="42"/>
      <c r="GW58" s="42"/>
      <c r="GX58" s="42"/>
      <c r="GY58" s="42"/>
      <c r="GZ58" s="42"/>
      <c r="HA58" s="42"/>
      <c r="HB58" s="42"/>
      <c r="HC58" s="42"/>
      <c r="HD58" s="42"/>
      <c r="HE58" s="42"/>
      <c r="HF58" s="42"/>
      <c r="HG58" s="42"/>
      <c r="HH58" s="42"/>
      <c r="HI58" s="42"/>
      <c r="HJ58" s="42"/>
      <c r="HK58" s="42"/>
      <c r="HL58" s="42"/>
      <c r="HM58" s="42"/>
      <c r="HN58" s="42"/>
      <c r="HO58" s="42"/>
      <c r="HP58" s="42"/>
      <c r="HQ58" s="42"/>
      <c r="HR58" s="42"/>
      <c r="HS58" s="42"/>
      <c r="HT58" s="42"/>
      <c r="HU58" s="42"/>
      <c r="HV58" s="42"/>
      <c r="HW58" s="42"/>
      <c r="HX58" s="42"/>
    </row>
    <row r="59" spans="1:232" s="41" customFormat="1" x14ac:dyDescent="0.25">
      <c r="A59" s="29"/>
      <c r="B59" s="30"/>
      <c r="C59" s="31" t="s">
        <v>7314</v>
      </c>
      <c r="D59" s="57">
        <v>0</v>
      </c>
      <c r="E59" s="57">
        <v>1</v>
      </c>
      <c r="F59" s="32" t="s">
        <v>23</v>
      </c>
      <c r="G59" s="32" t="s">
        <v>23</v>
      </c>
      <c r="H59" s="4">
        <v>9105868299</v>
      </c>
      <c r="I59" s="32" t="s">
        <v>23</v>
      </c>
      <c r="J59" s="33" t="s">
        <v>7493</v>
      </c>
      <c r="K59" s="34"/>
      <c r="L59" s="46" t="s">
        <v>25</v>
      </c>
      <c r="M59" s="33" t="s">
        <v>218</v>
      </c>
      <c r="N59" s="35" t="s">
        <v>23</v>
      </c>
      <c r="O59" s="6" t="s">
        <v>3141</v>
      </c>
      <c r="P59" s="36"/>
      <c r="Q59" s="36"/>
      <c r="R59" s="36"/>
      <c r="S59" s="33" t="s">
        <v>7494</v>
      </c>
      <c r="T59" s="36"/>
      <c r="U59" s="36"/>
      <c r="V59" s="33" t="s">
        <v>7494</v>
      </c>
      <c r="W59" s="36"/>
      <c r="X59" s="36"/>
      <c r="Y59" s="33" t="s">
        <v>2826</v>
      </c>
      <c r="Z59" s="36"/>
      <c r="AA59" s="30"/>
      <c r="AB59" s="57">
        <v>5111</v>
      </c>
      <c r="AC59" s="57">
        <v>131</v>
      </c>
      <c r="AD59" s="30"/>
      <c r="AE59" s="58">
        <v>1</v>
      </c>
      <c r="AF59" s="37"/>
      <c r="AG59" s="37">
        <v>50182</v>
      </c>
      <c r="AH59" s="38">
        <v>50182</v>
      </c>
      <c r="AI59" s="37"/>
      <c r="AJ59" s="37"/>
      <c r="AK59" s="39"/>
      <c r="AL59" s="40">
        <v>8</v>
      </c>
      <c r="AM59" s="37"/>
      <c r="AN59" s="37">
        <v>4014.56</v>
      </c>
      <c r="AO59" s="59">
        <v>33311</v>
      </c>
      <c r="AP59" s="39"/>
      <c r="AQ59" s="59" t="s">
        <v>3131</v>
      </c>
      <c r="AR59" s="60">
        <v>156</v>
      </c>
      <c r="AS59" s="60">
        <v>632</v>
      </c>
      <c r="AV59" s="39"/>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42"/>
      <c r="EO59" s="42"/>
      <c r="EP59" s="42"/>
      <c r="EQ59" s="42"/>
      <c r="ER59" s="42"/>
      <c r="ES59" s="42"/>
      <c r="ET59" s="42"/>
      <c r="EU59" s="42"/>
      <c r="EV59" s="42"/>
      <c r="EW59" s="42"/>
      <c r="EX59" s="42"/>
      <c r="EY59" s="42"/>
      <c r="EZ59" s="42"/>
      <c r="FA59" s="42"/>
      <c r="FB59" s="42"/>
      <c r="FC59" s="42"/>
      <c r="FD59" s="42"/>
      <c r="FE59" s="42"/>
      <c r="FF59" s="42"/>
      <c r="FG59" s="42"/>
      <c r="FH59" s="42"/>
      <c r="FI59" s="42"/>
      <c r="FJ59" s="42"/>
      <c r="FK59" s="42"/>
      <c r="FL59" s="42"/>
      <c r="FM59" s="42"/>
      <c r="FN59" s="42"/>
      <c r="FO59" s="42"/>
      <c r="FP59" s="42"/>
      <c r="FQ59" s="42"/>
      <c r="FR59" s="42"/>
      <c r="FS59" s="42"/>
      <c r="FT59" s="42"/>
      <c r="FU59" s="42"/>
      <c r="FV59" s="42"/>
      <c r="FW59" s="42"/>
      <c r="FX59" s="42"/>
      <c r="FY59" s="42"/>
      <c r="FZ59" s="42"/>
      <c r="GA59" s="42"/>
      <c r="GB59" s="42"/>
      <c r="GC59" s="42"/>
      <c r="GD59" s="42"/>
      <c r="GE59" s="42"/>
      <c r="GF59" s="42"/>
      <c r="GG59" s="42"/>
      <c r="GH59" s="42"/>
      <c r="GI59" s="42"/>
      <c r="GJ59" s="42"/>
      <c r="GK59" s="42"/>
      <c r="GL59" s="42"/>
      <c r="GM59" s="42"/>
      <c r="GN59" s="42"/>
      <c r="GO59" s="42"/>
      <c r="GP59" s="42"/>
      <c r="GQ59" s="42"/>
      <c r="GR59" s="42"/>
      <c r="GS59" s="42"/>
      <c r="GT59" s="42"/>
      <c r="GU59" s="42"/>
      <c r="GV59" s="42"/>
      <c r="GW59" s="42"/>
      <c r="GX59" s="42"/>
      <c r="GY59" s="42"/>
      <c r="GZ59" s="42"/>
      <c r="HA59" s="42"/>
      <c r="HB59" s="42"/>
      <c r="HC59" s="42"/>
      <c r="HD59" s="42"/>
      <c r="HE59" s="42"/>
      <c r="HF59" s="42"/>
      <c r="HG59" s="42"/>
      <c r="HH59" s="42"/>
      <c r="HI59" s="42"/>
      <c r="HJ59" s="42"/>
      <c r="HK59" s="42"/>
      <c r="HL59" s="42"/>
      <c r="HM59" s="42"/>
      <c r="HN59" s="42"/>
      <c r="HO59" s="42"/>
      <c r="HP59" s="42"/>
      <c r="HQ59" s="42"/>
      <c r="HR59" s="42"/>
      <c r="HS59" s="42"/>
      <c r="HT59" s="42"/>
      <c r="HU59" s="42"/>
      <c r="HV59" s="42"/>
      <c r="HW59" s="42"/>
      <c r="HX59" s="42"/>
    </row>
    <row r="60" spans="1:232" s="41" customFormat="1" x14ac:dyDescent="0.25">
      <c r="A60" s="29"/>
      <c r="B60" s="30"/>
      <c r="C60" s="31" t="s">
        <v>7314</v>
      </c>
      <c r="D60" s="57">
        <v>0</v>
      </c>
      <c r="E60" s="57">
        <v>1</v>
      </c>
      <c r="F60" s="32" t="s">
        <v>23</v>
      </c>
      <c r="G60" s="32" t="s">
        <v>23</v>
      </c>
      <c r="H60" s="4">
        <v>9105868299</v>
      </c>
      <c r="I60" s="32" t="s">
        <v>23</v>
      </c>
      <c r="J60" s="33" t="s">
        <v>7493</v>
      </c>
      <c r="K60" s="34"/>
      <c r="L60" s="46" t="s">
        <v>25</v>
      </c>
      <c r="M60" s="33" t="s">
        <v>218</v>
      </c>
      <c r="N60" s="35" t="s">
        <v>23</v>
      </c>
      <c r="O60" s="6" t="s">
        <v>3141</v>
      </c>
      <c r="P60" s="36"/>
      <c r="Q60" s="36"/>
      <c r="R60" s="36"/>
      <c r="S60" s="33" t="s">
        <v>7494</v>
      </c>
      <c r="T60" s="36"/>
      <c r="U60" s="36"/>
      <c r="V60" s="33" t="s">
        <v>7494</v>
      </c>
      <c r="W60" s="36"/>
      <c r="X60" s="36"/>
      <c r="Y60" s="33" t="s">
        <v>2873</v>
      </c>
      <c r="Z60" s="36"/>
      <c r="AA60" s="30"/>
      <c r="AB60" s="57">
        <v>5111</v>
      </c>
      <c r="AC60" s="57">
        <v>131</v>
      </c>
      <c r="AD60" s="30"/>
      <c r="AE60" s="58">
        <v>4</v>
      </c>
      <c r="AF60" s="37"/>
      <c r="AG60" s="37">
        <v>49500</v>
      </c>
      <c r="AH60" s="38">
        <v>198000</v>
      </c>
      <c r="AI60" s="37"/>
      <c r="AJ60" s="37"/>
      <c r="AK60" s="39"/>
      <c r="AL60" s="40">
        <v>8</v>
      </c>
      <c r="AM60" s="37"/>
      <c r="AN60" s="37">
        <v>15840</v>
      </c>
      <c r="AO60" s="59">
        <v>33311</v>
      </c>
      <c r="AP60" s="39"/>
      <c r="AQ60" s="59" t="s">
        <v>3131</v>
      </c>
      <c r="AR60" s="60">
        <v>156</v>
      </c>
      <c r="AS60" s="60">
        <v>632</v>
      </c>
      <c r="AV60" s="39"/>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c r="EO60" s="42"/>
      <c r="EP60" s="42"/>
      <c r="EQ60" s="42"/>
      <c r="ER60" s="42"/>
      <c r="ES60" s="42"/>
      <c r="ET60" s="42"/>
      <c r="EU60" s="42"/>
      <c r="EV60" s="42"/>
      <c r="EW60" s="42"/>
      <c r="EX60" s="42"/>
      <c r="EY60" s="42"/>
      <c r="EZ60" s="42"/>
      <c r="FA60" s="42"/>
      <c r="FB60" s="42"/>
      <c r="FC60" s="42"/>
      <c r="FD60" s="42"/>
      <c r="FE60" s="42"/>
      <c r="FF60" s="42"/>
      <c r="FG60" s="42"/>
      <c r="FH60" s="42"/>
      <c r="FI60" s="42"/>
      <c r="FJ60" s="42"/>
      <c r="FK60" s="42"/>
      <c r="FL60" s="42"/>
      <c r="FM60" s="42"/>
      <c r="FN60" s="42"/>
      <c r="FO60" s="42"/>
      <c r="FP60" s="42"/>
      <c r="FQ60" s="42"/>
      <c r="FR60" s="42"/>
      <c r="FS60" s="42"/>
      <c r="FT60" s="42"/>
      <c r="FU60" s="42"/>
      <c r="FV60" s="42"/>
      <c r="FW60" s="42"/>
      <c r="FX60" s="42"/>
      <c r="FY60" s="42"/>
      <c r="FZ60" s="42"/>
      <c r="GA60" s="42"/>
      <c r="GB60" s="42"/>
      <c r="GC60" s="42"/>
      <c r="GD60" s="42"/>
      <c r="GE60" s="42"/>
      <c r="GF60" s="42"/>
      <c r="GG60" s="42"/>
      <c r="GH60" s="42"/>
      <c r="GI60" s="42"/>
      <c r="GJ60" s="42"/>
      <c r="GK60" s="42"/>
      <c r="GL60" s="42"/>
      <c r="GM60" s="42"/>
      <c r="GN60" s="42"/>
      <c r="GO60" s="42"/>
      <c r="GP60" s="42"/>
      <c r="GQ60" s="42"/>
      <c r="GR60" s="42"/>
      <c r="GS60" s="42"/>
      <c r="GT60" s="42"/>
      <c r="GU60" s="42"/>
      <c r="GV60" s="42"/>
      <c r="GW60" s="42"/>
      <c r="GX60" s="42"/>
      <c r="GY60" s="42"/>
      <c r="GZ60" s="42"/>
      <c r="HA60" s="42"/>
      <c r="HB60" s="42"/>
      <c r="HC60" s="42"/>
      <c r="HD60" s="42"/>
      <c r="HE60" s="42"/>
      <c r="HF60" s="42"/>
      <c r="HG60" s="42"/>
      <c r="HH60" s="42"/>
      <c r="HI60" s="42"/>
      <c r="HJ60" s="42"/>
      <c r="HK60" s="42"/>
      <c r="HL60" s="42"/>
      <c r="HM60" s="42"/>
      <c r="HN60" s="42"/>
      <c r="HO60" s="42"/>
      <c r="HP60" s="42"/>
      <c r="HQ60" s="42"/>
      <c r="HR60" s="42"/>
      <c r="HS60" s="42"/>
      <c r="HT60" s="42"/>
      <c r="HU60" s="42"/>
      <c r="HV60" s="42"/>
      <c r="HW60" s="42"/>
      <c r="HX60" s="42"/>
    </row>
    <row r="61" spans="1:232" s="41" customFormat="1" x14ac:dyDescent="0.25">
      <c r="A61" s="29"/>
      <c r="B61" s="30"/>
      <c r="C61" s="31" t="s">
        <v>7314</v>
      </c>
      <c r="D61" s="57">
        <v>0</v>
      </c>
      <c r="E61" s="57">
        <v>1</v>
      </c>
      <c r="F61" s="32" t="s">
        <v>23</v>
      </c>
      <c r="G61" s="32" t="s">
        <v>23</v>
      </c>
      <c r="H61" s="4">
        <v>9105868299</v>
      </c>
      <c r="I61" s="32" t="s">
        <v>23</v>
      </c>
      <c r="J61" s="33" t="s">
        <v>7493</v>
      </c>
      <c r="K61" s="34"/>
      <c r="L61" s="46" t="s">
        <v>25</v>
      </c>
      <c r="M61" s="33" t="s">
        <v>218</v>
      </c>
      <c r="N61" s="35" t="s">
        <v>23</v>
      </c>
      <c r="O61" s="6" t="s">
        <v>3141</v>
      </c>
      <c r="P61" s="36"/>
      <c r="Q61" s="36"/>
      <c r="R61" s="36"/>
      <c r="S61" s="33" t="s">
        <v>7494</v>
      </c>
      <c r="T61" s="36"/>
      <c r="U61" s="36"/>
      <c r="V61" s="33" t="s">
        <v>7494</v>
      </c>
      <c r="W61" s="36"/>
      <c r="X61" s="36"/>
      <c r="Y61" s="33" t="s">
        <v>2819</v>
      </c>
      <c r="Z61" s="36"/>
      <c r="AA61" s="30"/>
      <c r="AB61" s="57">
        <v>5111</v>
      </c>
      <c r="AC61" s="57">
        <v>131</v>
      </c>
      <c r="AD61" s="30"/>
      <c r="AE61" s="58">
        <v>5</v>
      </c>
      <c r="AF61" s="37"/>
      <c r="AG61" s="37">
        <v>56760</v>
      </c>
      <c r="AH61" s="38">
        <v>283800</v>
      </c>
      <c r="AI61" s="37"/>
      <c r="AJ61" s="37"/>
      <c r="AK61" s="39"/>
      <c r="AL61" s="40">
        <v>8</v>
      </c>
      <c r="AM61" s="37"/>
      <c r="AN61" s="37">
        <v>22704</v>
      </c>
      <c r="AO61" s="59">
        <v>33311</v>
      </c>
      <c r="AP61" s="39"/>
      <c r="AQ61" s="59" t="s">
        <v>3131</v>
      </c>
      <c r="AR61" s="60">
        <v>156</v>
      </c>
      <c r="AS61" s="60">
        <v>632</v>
      </c>
      <c r="AV61" s="39"/>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42"/>
      <c r="FO61" s="42"/>
      <c r="FP61" s="42"/>
      <c r="FQ61" s="42"/>
      <c r="FR61" s="42"/>
      <c r="FS61" s="42"/>
      <c r="FT61" s="42"/>
      <c r="FU61" s="42"/>
      <c r="FV61" s="42"/>
      <c r="FW61" s="42"/>
      <c r="FX61" s="42"/>
      <c r="FY61" s="42"/>
      <c r="FZ61" s="42"/>
      <c r="GA61" s="42"/>
      <c r="GB61" s="42"/>
      <c r="GC61" s="42"/>
      <c r="GD61" s="42"/>
      <c r="GE61" s="42"/>
      <c r="GF61" s="42"/>
      <c r="GG61" s="42"/>
      <c r="GH61" s="42"/>
      <c r="GI61" s="42"/>
      <c r="GJ61" s="42"/>
      <c r="GK61" s="42"/>
      <c r="GL61" s="42"/>
      <c r="GM61" s="42"/>
      <c r="GN61" s="42"/>
      <c r="GO61" s="42"/>
      <c r="GP61" s="42"/>
      <c r="GQ61" s="42"/>
      <c r="GR61" s="42"/>
      <c r="GS61" s="42"/>
      <c r="GT61" s="42"/>
      <c r="GU61" s="42"/>
      <c r="GV61" s="42"/>
      <c r="GW61" s="42"/>
      <c r="GX61" s="42"/>
      <c r="GY61" s="42"/>
      <c r="GZ61" s="42"/>
      <c r="HA61" s="42"/>
      <c r="HB61" s="42"/>
      <c r="HC61" s="42"/>
      <c r="HD61" s="42"/>
      <c r="HE61" s="42"/>
      <c r="HF61" s="42"/>
      <c r="HG61" s="42"/>
      <c r="HH61" s="42"/>
      <c r="HI61" s="42"/>
      <c r="HJ61" s="42"/>
      <c r="HK61" s="42"/>
      <c r="HL61" s="42"/>
      <c r="HM61" s="42"/>
      <c r="HN61" s="42"/>
      <c r="HO61" s="42"/>
      <c r="HP61" s="42"/>
      <c r="HQ61" s="42"/>
      <c r="HR61" s="42"/>
      <c r="HS61" s="42"/>
      <c r="HT61" s="42"/>
      <c r="HU61" s="42"/>
      <c r="HV61" s="42"/>
      <c r="HW61" s="42"/>
      <c r="HX61" s="42"/>
    </row>
    <row r="62" spans="1:232" s="41" customFormat="1" x14ac:dyDescent="0.25">
      <c r="A62" s="29"/>
      <c r="B62" s="30"/>
      <c r="C62" s="31" t="s">
        <v>7314</v>
      </c>
      <c r="D62" s="57">
        <v>0</v>
      </c>
      <c r="E62" s="57">
        <v>1</v>
      </c>
      <c r="F62" s="32" t="s">
        <v>23</v>
      </c>
      <c r="G62" s="32" t="s">
        <v>23</v>
      </c>
      <c r="H62" s="4">
        <v>9105868299</v>
      </c>
      <c r="I62" s="32" t="s">
        <v>23</v>
      </c>
      <c r="J62" s="33" t="s">
        <v>7493</v>
      </c>
      <c r="K62" s="34"/>
      <c r="L62" s="46" t="s">
        <v>25</v>
      </c>
      <c r="M62" s="33" t="s">
        <v>218</v>
      </c>
      <c r="N62" s="35" t="s">
        <v>23</v>
      </c>
      <c r="O62" s="6" t="s">
        <v>3141</v>
      </c>
      <c r="P62" s="36"/>
      <c r="Q62" s="36"/>
      <c r="R62" s="36"/>
      <c r="S62" s="33" t="s">
        <v>7494</v>
      </c>
      <c r="T62" s="36"/>
      <c r="U62" s="36"/>
      <c r="V62" s="33" t="s">
        <v>7494</v>
      </c>
      <c r="W62" s="36"/>
      <c r="X62" s="36"/>
      <c r="Y62" s="33" t="s">
        <v>3013</v>
      </c>
      <c r="Z62" s="36"/>
      <c r="AA62" s="30"/>
      <c r="AB62" s="57">
        <v>5111</v>
      </c>
      <c r="AC62" s="57">
        <v>131</v>
      </c>
      <c r="AD62" s="30"/>
      <c r="AE62" s="58">
        <v>5</v>
      </c>
      <c r="AF62" s="37"/>
      <c r="AG62" s="37">
        <v>46000</v>
      </c>
      <c r="AH62" s="38">
        <v>230000</v>
      </c>
      <c r="AI62" s="37"/>
      <c r="AJ62" s="37"/>
      <c r="AK62" s="39"/>
      <c r="AL62" s="40">
        <v>8</v>
      </c>
      <c r="AM62" s="37"/>
      <c r="AN62" s="37">
        <v>18400</v>
      </c>
      <c r="AO62" s="59">
        <v>33311</v>
      </c>
      <c r="AP62" s="39"/>
      <c r="AQ62" s="59" t="s">
        <v>3131</v>
      </c>
      <c r="AR62" s="60">
        <v>156</v>
      </c>
      <c r="AS62" s="60">
        <v>632</v>
      </c>
      <c r="AV62" s="39"/>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42"/>
      <c r="EO62" s="42"/>
      <c r="EP62" s="42"/>
      <c r="EQ62" s="42"/>
      <c r="ER62" s="42"/>
      <c r="ES62" s="42"/>
      <c r="ET62" s="42"/>
      <c r="EU62" s="42"/>
      <c r="EV62" s="42"/>
      <c r="EW62" s="42"/>
      <c r="EX62" s="42"/>
      <c r="EY62" s="42"/>
      <c r="EZ62" s="42"/>
      <c r="FA62" s="42"/>
      <c r="FB62" s="42"/>
      <c r="FC62" s="42"/>
      <c r="FD62" s="42"/>
      <c r="FE62" s="42"/>
      <c r="FF62" s="42"/>
      <c r="FG62" s="42"/>
      <c r="FH62" s="42"/>
      <c r="FI62" s="42"/>
      <c r="FJ62" s="42"/>
      <c r="FK62" s="42"/>
      <c r="FL62" s="42"/>
      <c r="FM62" s="42"/>
      <c r="FN62" s="42"/>
      <c r="FO62" s="42"/>
      <c r="FP62" s="42"/>
      <c r="FQ62" s="42"/>
      <c r="FR62" s="42"/>
      <c r="FS62" s="42"/>
      <c r="FT62" s="42"/>
      <c r="FU62" s="42"/>
      <c r="FV62" s="42"/>
      <c r="FW62" s="42"/>
      <c r="FX62" s="42"/>
      <c r="FY62" s="42"/>
      <c r="FZ62" s="42"/>
      <c r="GA62" s="42"/>
      <c r="GB62" s="42"/>
      <c r="GC62" s="42"/>
      <c r="GD62" s="42"/>
      <c r="GE62" s="42"/>
      <c r="GF62" s="42"/>
      <c r="GG62" s="42"/>
      <c r="GH62" s="42"/>
      <c r="GI62" s="42"/>
      <c r="GJ62" s="42"/>
      <c r="GK62" s="42"/>
      <c r="GL62" s="42"/>
      <c r="GM62" s="42"/>
      <c r="GN62" s="42"/>
      <c r="GO62" s="42"/>
      <c r="GP62" s="42"/>
      <c r="GQ62" s="42"/>
      <c r="GR62" s="42"/>
      <c r="GS62" s="42"/>
      <c r="GT62" s="42"/>
      <c r="GU62" s="42"/>
      <c r="GV62" s="42"/>
      <c r="GW62" s="42"/>
      <c r="GX62" s="42"/>
      <c r="GY62" s="42"/>
      <c r="GZ62" s="42"/>
      <c r="HA62" s="42"/>
      <c r="HB62" s="42"/>
      <c r="HC62" s="42"/>
      <c r="HD62" s="42"/>
      <c r="HE62" s="42"/>
      <c r="HF62" s="42"/>
      <c r="HG62" s="42"/>
      <c r="HH62" s="42"/>
      <c r="HI62" s="42"/>
      <c r="HJ62" s="42"/>
      <c r="HK62" s="42"/>
      <c r="HL62" s="42"/>
      <c r="HM62" s="42"/>
      <c r="HN62" s="42"/>
      <c r="HO62" s="42"/>
      <c r="HP62" s="42"/>
      <c r="HQ62" s="42"/>
      <c r="HR62" s="42"/>
      <c r="HS62" s="42"/>
      <c r="HT62" s="42"/>
      <c r="HU62" s="42"/>
      <c r="HV62" s="42"/>
      <c r="HW62" s="42"/>
      <c r="HX62" s="42"/>
    </row>
    <row r="63" spans="1:232" s="41" customFormat="1" x14ac:dyDescent="0.25">
      <c r="A63" s="29"/>
      <c r="B63" s="30"/>
      <c r="C63" s="31" t="s">
        <v>7314</v>
      </c>
      <c r="D63" s="57">
        <v>0</v>
      </c>
      <c r="E63" s="57">
        <v>1</v>
      </c>
      <c r="F63" s="32" t="s">
        <v>23</v>
      </c>
      <c r="G63" s="32" t="s">
        <v>23</v>
      </c>
      <c r="H63" s="4">
        <v>9105868299</v>
      </c>
      <c r="I63" s="32" t="s">
        <v>23</v>
      </c>
      <c r="J63" s="33" t="s">
        <v>7493</v>
      </c>
      <c r="K63" s="34"/>
      <c r="L63" s="46" t="s">
        <v>25</v>
      </c>
      <c r="M63" s="33" t="s">
        <v>218</v>
      </c>
      <c r="N63" s="35" t="s">
        <v>23</v>
      </c>
      <c r="O63" s="6" t="s">
        <v>3141</v>
      </c>
      <c r="P63" s="36"/>
      <c r="Q63" s="36"/>
      <c r="R63" s="36"/>
      <c r="S63" s="33" t="s">
        <v>7494</v>
      </c>
      <c r="T63" s="36"/>
      <c r="U63" s="36"/>
      <c r="V63" s="33" t="s">
        <v>7494</v>
      </c>
      <c r="W63" s="36"/>
      <c r="X63" s="36"/>
      <c r="Y63" s="33" t="s">
        <v>2899</v>
      </c>
      <c r="Z63" s="36"/>
      <c r="AA63" s="30"/>
      <c r="AB63" s="57">
        <v>5111</v>
      </c>
      <c r="AC63" s="57">
        <v>131</v>
      </c>
      <c r="AD63" s="30"/>
      <c r="AE63" s="58">
        <v>5</v>
      </c>
      <c r="AF63" s="37"/>
      <c r="AG63" s="37">
        <v>89285</v>
      </c>
      <c r="AH63" s="38">
        <v>446425</v>
      </c>
      <c r="AI63" s="37"/>
      <c r="AJ63" s="37"/>
      <c r="AK63" s="39"/>
      <c r="AL63" s="40">
        <v>8</v>
      </c>
      <c r="AM63" s="37"/>
      <c r="AN63" s="37">
        <v>35714</v>
      </c>
      <c r="AO63" s="59">
        <v>33311</v>
      </c>
      <c r="AP63" s="39"/>
      <c r="AQ63" s="59" t="s">
        <v>3131</v>
      </c>
      <c r="AR63" s="60">
        <v>156</v>
      </c>
      <c r="AS63" s="60">
        <v>632</v>
      </c>
      <c r="AV63" s="39"/>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42"/>
      <c r="EO63" s="42"/>
      <c r="EP63" s="42"/>
      <c r="EQ63" s="42"/>
      <c r="ER63" s="42"/>
      <c r="ES63" s="42"/>
      <c r="ET63" s="42"/>
      <c r="EU63" s="42"/>
      <c r="EV63" s="42"/>
      <c r="EW63" s="42"/>
      <c r="EX63" s="42"/>
      <c r="EY63" s="42"/>
      <c r="EZ63" s="42"/>
      <c r="FA63" s="42"/>
      <c r="FB63" s="42"/>
      <c r="FC63" s="42"/>
      <c r="FD63" s="42"/>
      <c r="FE63" s="42"/>
      <c r="FF63" s="42"/>
      <c r="FG63" s="42"/>
      <c r="FH63" s="42"/>
      <c r="FI63" s="42"/>
      <c r="FJ63" s="42"/>
      <c r="FK63" s="42"/>
      <c r="FL63" s="42"/>
      <c r="FM63" s="42"/>
      <c r="FN63" s="42"/>
      <c r="FO63" s="42"/>
      <c r="FP63" s="42"/>
      <c r="FQ63" s="42"/>
      <c r="FR63" s="42"/>
      <c r="FS63" s="42"/>
      <c r="FT63" s="42"/>
      <c r="FU63" s="42"/>
      <c r="FV63" s="42"/>
      <c r="FW63" s="42"/>
      <c r="FX63" s="42"/>
      <c r="FY63" s="42"/>
      <c r="FZ63" s="42"/>
      <c r="GA63" s="42"/>
      <c r="GB63" s="42"/>
      <c r="GC63" s="42"/>
      <c r="GD63" s="42"/>
      <c r="GE63" s="42"/>
      <c r="GF63" s="42"/>
      <c r="GG63" s="42"/>
      <c r="GH63" s="42"/>
      <c r="GI63" s="42"/>
      <c r="GJ63" s="42"/>
      <c r="GK63" s="42"/>
      <c r="GL63" s="42"/>
      <c r="GM63" s="42"/>
      <c r="GN63" s="42"/>
      <c r="GO63" s="42"/>
      <c r="GP63" s="42"/>
      <c r="GQ63" s="42"/>
      <c r="GR63" s="42"/>
      <c r="GS63" s="42"/>
      <c r="GT63" s="42"/>
      <c r="GU63" s="42"/>
      <c r="GV63" s="42"/>
      <c r="GW63" s="42"/>
      <c r="GX63" s="42"/>
      <c r="GY63" s="42"/>
      <c r="GZ63" s="42"/>
      <c r="HA63" s="42"/>
      <c r="HB63" s="42"/>
      <c r="HC63" s="42"/>
      <c r="HD63" s="42"/>
      <c r="HE63" s="42"/>
      <c r="HF63" s="42"/>
      <c r="HG63" s="42"/>
      <c r="HH63" s="42"/>
      <c r="HI63" s="42"/>
      <c r="HJ63" s="42"/>
      <c r="HK63" s="42"/>
      <c r="HL63" s="42"/>
      <c r="HM63" s="42"/>
      <c r="HN63" s="42"/>
      <c r="HO63" s="42"/>
      <c r="HP63" s="42"/>
      <c r="HQ63" s="42"/>
      <c r="HR63" s="42"/>
      <c r="HS63" s="42"/>
      <c r="HT63" s="42"/>
      <c r="HU63" s="42"/>
      <c r="HV63" s="42"/>
      <c r="HW63" s="42"/>
      <c r="HX63" s="42"/>
    </row>
    <row r="64" spans="1:232" s="41" customFormat="1" x14ac:dyDescent="0.25">
      <c r="A64" s="29"/>
      <c r="B64" s="30"/>
      <c r="C64" s="31" t="s">
        <v>7314</v>
      </c>
      <c r="D64" s="57">
        <v>0</v>
      </c>
      <c r="E64" s="57">
        <v>1</v>
      </c>
      <c r="F64" s="32" t="s">
        <v>23</v>
      </c>
      <c r="G64" s="32" t="s">
        <v>23</v>
      </c>
      <c r="H64" s="4">
        <v>9105868303</v>
      </c>
      <c r="I64" s="32" t="s">
        <v>23</v>
      </c>
      <c r="J64" s="33" t="s">
        <v>7495</v>
      </c>
      <c r="K64" s="34"/>
      <c r="L64" s="46" t="s">
        <v>25</v>
      </c>
      <c r="M64" s="33" t="s">
        <v>222</v>
      </c>
      <c r="N64" s="35" t="s">
        <v>23</v>
      </c>
      <c r="O64" s="6" t="s">
        <v>3141</v>
      </c>
      <c r="P64" s="36"/>
      <c r="Q64" s="36"/>
      <c r="R64" s="36"/>
      <c r="S64" s="33" t="s">
        <v>7496</v>
      </c>
      <c r="T64" s="36"/>
      <c r="U64" s="36"/>
      <c r="V64" s="33" t="s">
        <v>7496</v>
      </c>
      <c r="W64" s="36"/>
      <c r="X64" s="36"/>
      <c r="Y64" s="33" t="s">
        <v>2824</v>
      </c>
      <c r="Z64" s="36"/>
      <c r="AA64" s="30"/>
      <c r="AB64" s="57">
        <v>5111</v>
      </c>
      <c r="AC64" s="57">
        <v>131</v>
      </c>
      <c r="AD64" s="30"/>
      <c r="AE64" s="58">
        <v>3</v>
      </c>
      <c r="AF64" s="37"/>
      <c r="AG64" s="37">
        <v>111058</v>
      </c>
      <c r="AH64" s="38">
        <v>333174</v>
      </c>
      <c r="AI64" s="37"/>
      <c r="AJ64" s="37"/>
      <c r="AK64" s="39"/>
      <c r="AL64" s="40">
        <v>8</v>
      </c>
      <c r="AM64" s="37"/>
      <c r="AN64" s="37">
        <v>26653.920000000002</v>
      </c>
      <c r="AO64" s="59">
        <v>33311</v>
      </c>
      <c r="AP64" s="39"/>
      <c r="AQ64" s="59" t="s">
        <v>3131</v>
      </c>
      <c r="AR64" s="60">
        <v>156</v>
      </c>
      <c r="AS64" s="60">
        <v>632</v>
      </c>
      <c r="AV64" s="39"/>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c r="EE64" s="42"/>
      <c r="EF64" s="42"/>
      <c r="EG64" s="42"/>
      <c r="EH64" s="42"/>
      <c r="EI64" s="42"/>
      <c r="EJ64" s="42"/>
      <c r="EK64" s="42"/>
      <c r="EL64" s="42"/>
      <c r="EM64" s="42"/>
      <c r="EN64" s="42"/>
      <c r="EO64" s="42"/>
      <c r="EP64" s="42"/>
      <c r="EQ64" s="42"/>
      <c r="ER64" s="42"/>
      <c r="ES64" s="42"/>
      <c r="ET64" s="42"/>
      <c r="EU64" s="42"/>
      <c r="EV64" s="42"/>
      <c r="EW64" s="42"/>
      <c r="EX64" s="42"/>
      <c r="EY64" s="42"/>
      <c r="EZ64" s="42"/>
      <c r="FA64" s="42"/>
      <c r="FB64" s="42"/>
      <c r="FC64" s="42"/>
      <c r="FD64" s="42"/>
      <c r="FE64" s="42"/>
      <c r="FF64" s="42"/>
      <c r="FG64" s="42"/>
      <c r="FH64" s="42"/>
      <c r="FI64" s="42"/>
      <c r="FJ64" s="42"/>
      <c r="FK64" s="42"/>
      <c r="FL64" s="42"/>
      <c r="FM64" s="42"/>
      <c r="FN64" s="42"/>
      <c r="FO64" s="42"/>
      <c r="FP64" s="42"/>
      <c r="FQ64" s="42"/>
      <c r="FR64" s="42"/>
      <c r="FS64" s="42"/>
      <c r="FT64" s="42"/>
      <c r="FU64" s="42"/>
      <c r="FV64" s="42"/>
      <c r="FW64" s="42"/>
      <c r="FX64" s="42"/>
      <c r="FY64" s="42"/>
      <c r="FZ64" s="42"/>
      <c r="GA64" s="42"/>
      <c r="GB64" s="42"/>
      <c r="GC64" s="42"/>
      <c r="GD64" s="42"/>
      <c r="GE64" s="42"/>
      <c r="GF64" s="42"/>
      <c r="GG64" s="42"/>
      <c r="GH64" s="42"/>
      <c r="GI64" s="42"/>
      <c r="GJ64" s="42"/>
      <c r="GK64" s="42"/>
      <c r="GL64" s="42"/>
      <c r="GM64" s="42"/>
      <c r="GN64" s="42"/>
      <c r="GO64" s="42"/>
      <c r="GP64" s="42"/>
      <c r="GQ64" s="42"/>
      <c r="GR64" s="42"/>
      <c r="GS64" s="42"/>
      <c r="GT64" s="42"/>
      <c r="GU64" s="42"/>
      <c r="GV64" s="42"/>
      <c r="GW64" s="42"/>
      <c r="GX64" s="42"/>
      <c r="GY64" s="42"/>
      <c r="GZ64" s="42"/>
      <c r="HA64" s="42"/>
      <c r="HB64" s="42"/>
      <c r="HC64" s="42"/>
      <c r="HD64" s="42"/>
      <c r="HE64" s="42"/>
      <c r="HF64" s="42"/>
      <c r="HG64" s="42"/>
      <c r="HH64" s="42"/>
      <c r="HI64" s="42"/>
      <c r="HJ64" s="42"/>
      <c r="HK64" s="42"/>
      <c r="HL64" s="42"/>
      <c r="HM64" s="42"/>
      <c r="HN64" s="42"/>
      <c r="HO64" s="42"/>
      <c r="HP64" s="42"/>
      <c r="HQ64" s="42"/>
      <c r="HR64" s="42"/>
      <c r="HS64" s="42"/>
      <c r="HT64" s="42"/>
      <c r="HU64" s="42"/>
      <c r="HV64" s="42"/>
      <c r="HW64" s="42"/>
      <c r="HX64" s="42"/>
    </row>
    <row r="65" spans="1:232" s="41" customFormat="1" x14ac:dyDescent="0.25">
      <c r="A65" s="29"/>
      <c r="B65" s="30"/>
      <c r="C65" s="31" t="s">
        <v>7314</v>
      </c>
      <c r="D65" s="57">
        <v>0</v>
      </c>
      <c r="E65" s="57">
        <v>1</v>
      </c>
      <c r="F65" s="32" t="s">
        <v>23</v>
      </c>
      <c r="G65" s="32" t="s">
        <v>23</v>
      </c>
      <c r="H65" s="4">
        <v>9105868407</v>
      </c>
      <c r="I65" s="32" t="s">
        <v>23</v>
      </c>
      <c r="J65" s="33" t="s">
        <v>7497</v>
      </c>
      <c r="K65" s="34"/>
      <c r="L65" s="46" t="s">
        <v>25</v>
      </c>
      <c r="M65" s="33" t="s">
        <v>555</v>
      </c>
      <c r="N65" s="35" t="s">
        <v>23</v>
      </c>
      <c r="O65" s="6" t="s">
        <v>3172</v>
      </c>
      <c r="P65" s="36"/>
      <c r="Q65" s="36"/>
      <c r="R65" s="36"/>
      <c r="S65" s="33" t="s">
        <v>7498</v>
      </c>
      <c r="T65" s="36"/>
      <c r="U65" s="36"/>
      <c r="V65" s="33" t="s">
        <v>7498</v>
      </c>
      <c r="W65" s="36"/>
      <c r="X65" s="36"/>
      <c r="Y65" s="33" t="s">
        <v>3013</v>
      </c>
      <c r="Z65" s="36"/>
      <c r="AA65" s="30"/>
      <c r="AB65" s="57">
        <v>5111</v>
      </c>
      <c r="AC65" s="57">
        <v>131</v>
      </c>
      <c r="AD65" s="30"/>
      <c r="AE65" s="58">
        <v>2</v>
      </c>
      <c r="AF65" s="37"/>
      <c r="AG65" s="37">
        <v>46000</v>
      </c>
      <c r="AH65" s="38">
        <v>92000</v>
      </c>
      <c r="AI65" s="37"/>
      <c r="AJ65" s="37"/>
      <c r="AK65" s="39"/>
      <c r="AL65" s="40">
        <v>8</v>
      </c>
      <c r="AM65" s="37"/>
      <c r="AN65" s="37">
        <v>7360</v>
      </c>
      <c r="AO65" s="59">
        <v>33311</v>
      </c>
      <c r="AP65" s="39"/>
      <c r="AQ65" s="59" t="s">
        <v>3131</v>
      </c>
      <c r="AR65" s="60">
        <v>156</v>
      </c>
      <c r="AS65" s="60">
        <v>632</v>
      </c>
      <c r="AV65" s="39"/>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c r="EE65" s="42"/>
      <c r="EF65" s="42"/>
      <c r="EG65" s="42"/>
      <c r="EH65" s="42"/>
      <c r="EI65" s="42"/>
      <c r="EJ65" s="42"/>
      <c r="EK65" s="42"/>
      <c r="EL65" s="42"/>
      <c r="EM65" s="42"/>
      <c r="EN65" s="42"/>
      <c r="EO65" s="42"/>
      <c r="EP65" s="42"/>
      <c r="EQ65" s="42"/>
      <c r="ER65" s="42"/>
      <c r="ES65" s="42"/>
      <c r="ET65" s="42"/>
      <c r="EU65" s="42"/>
      <c r="EV65" s="42"/>
      <c r="EW65" s="42"/>
      <c r="EX65" s="42"/>
      <c r="EY65" s="42"/>
      <c r="EZ65" s="42"/>
      <c r="FA65" s="42"/>
      <c r="FB65" s="42"/>
      <c r="FC65" s="42"/>
      <c r="FD65" s="42"/>
      <c r="FE65" s="42"/>
      <c r="FF65" s="42"/>
      <c r="FG65" s="42"/>
      <c r="FH65" s="42"/>
      <c r="FI65" s="42"/>
      <c r="FJ65" s="42"/>
      <c r="FK65" s="42"/>
      <c r="FL65" s="42"/>
      <c r="FM65" s="42"/>
      <c r="FN65" s="42"/>
      <c r="FO65" s="42"/>
      <c r="FP65" s="42"/>
      <c r="FQ65" s="42"/>
      <c r="FR65" s="42"/>
      <c r="FS65" s="42"/>
      <c r="FT65" s="42"/>
      <c r="FU65" s="42"/>
      <c r="FV65" s="42"/>
      <c r="FW65" s="42"/>
      <c r="FX65" s="42"/>
      <c r="FY65" s="42"/>
      <c r="FZ65" s="42"/>
      <c r="GA65" s="42"/>
      <c r="GB65" s="42"/>
      <c r="GC65" s="42"/>
      <c r="GD65" s="42"/>
      <c r="GE65" s="42"/>
      <c r="GF65" s="42"/>
      <c r="GG65" s="42"/>
      <c r="GH65" s="42"/>
      <c r="GI65" s="42"/>
      <c r="GJ65" s="42"/>
      <c r="GK65" s="42"/>
      <c r="GL65" s="42"/>
      <c r="GM65" s="42"/>
      <c r="GN65" s="42"/>
      <c r="GO65" s="42"/>
      <c r="GP65" s="42"/>
      <c r="GQ65" s="42"/>
      <c r="GR65" s="42"/>
      <c r="GS65" s="42"/>
      <c r="GT65" s="42"/>
      <c r="GU65" s="42"/>
      <c r="GV65" s="42"/>
      <c r="GW65" s="42"/>
      <c r="GX65" s="42"/>
      <c r="GY65" s="42"/>
      <c r="GZ65" s="42"/>
      <c r="HA65" s="42"/>
      <c r="HB65" s="42"/>
      <c r="HC65" s="42"/>
      <c r="HD65" s="42"/>
      <c r="HE65" s="42"/>
      <c r="HF65" s="42"/>
      <c r="HG65" s="42"/>
      <c r="HH65" s="42"/>
      <c r="HI65" s="42"/>
      <c r="HJ65" s="42"/>
      <c r="HK65" s="42"/>
      <c r="HL65" s="42"/>
      <c r="HM65" s="42"/>
      <c r="HN65" s="42"/>
      <c r="HO65" s="42"/>
      <c r="HP65" s="42"/>
      <c r="HQ65" s="42"/>
      <c r="HR65" s="42"/>
      <c r="HS65" s="42"/>
      <c r="HT65" s="42"/>
      <c r="HU65" s="42"/>
      <c r="HV65" s="42"/>
      <c r="HW65" s="42"/>
      <c r="HX65" s="42"/>
    </row>
    <row r="66" spans="1:232" s="41" customFormat="1" x14ac:dyDescent="0.25">
      <c r="A66" s="29"/>
      <c r="B66" s="30"/>
      <c r="C66" s="31" t="s">
        <v>7314</v>
      </c>
      <c r="D66" s="57">
        <v>0</v>
      </c>
      <c r="E66" s="57">
        <v>1</v>
      </c>
      <c r="F66" s="32" t="s">
        <v>23</v>
      </c>
      <c r="G66" s="32" t="s">
        <v>23</v>
      </c>
      <c r="H66" s="4">
        <v>9105868447</v>
      </c>
      <c r="I66" s="32" t="s">
        <v>23</v>
      </c>
      <c r="J66" s="33" t="s">
        <v>7499</v>
      </c>
      <c r="K66" s="34"/>
      <c r="L66" s="46" t="s">
        <v>25</v>
      </c>
      <c r="M66" s="33" t="s">
        <v>279</v>
      </c>
      <c r="N66" s="35" t="s">
        <v>23</v>
      </c>
      <c r="O66" s="6" t="s">
        <v>3141</v>
      </c>
      <c r="P66" s="36"/>
      <c r="Q66" s="36"/>
      <c r="R66" s="36"/>
      <c r="S66" s="33" t="s">
        <v>7500</v>
      </c>
      <c r="T66" s="36"/>
      <c r="U66" s="36"/>
      <c r="V66" s="33" t="s">
        <v>7500</v>
      </c>
      <c r="W66" s="36"/>
      <c r="X66" s="36"/>
      <c r="Y66" s="33" t="s">
        <v>2819</v>
      </c>
      <c r="Z66" s="36"/>
      <c r="AA66" s="30"/>
      <c r="AB66" s="57">
        <v>5111</v>
      </c>
      <c r="AC66" s="57">
        <v>131</v>
      </c>
      <c r="AD66" s="30"/>
      <c r="AE66" s="58">
        <v>1</v>
      </c>
      <c r="AF66" s="37"/>
      <c r="AG66" s="37">
        <v>56760</v>
      </c>
      <c r="AH66" s="38">
        <v>56760</v>
      </c>
      <c r="AI66" s="37"/>
      <c r="AJ66" s="37"/>
      <c r="AK66" s="39"/>
      <c r="AL66" s="40">
        <v>8</v>
      </c>
      <c r="AM66" s="37"/>
      <c r="AN66" s="37">
        <v>4540.8</v>
      </c>
      <c r="AO66" s="59">
        <v>33311</v>
      </c>
      <c r="AP66" s="39"/>
      <c r="AQ66" s="59" t="s">
        <v>3131</v>
      </c>
      <c r="AR66" s="60">
        <v>156</v>
      </c>
      <c r="AS66" s="60">
        <v>632</v>
      </c>
      <c r="AV66" s="39"/>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c r="DZ66" s="42"/>
      <c r="EA66" s="42"/>
      <c r="EB66" s="42"/>
      <c r="EC66" s="42"/>
      <c r="ED66" s="42"/>
      <c r="EE66" s="42"/>
      <c r="EF66" s="42"/>
      <c r="EG66" s="42"/>
      <c r="EH66" s="42"/>
      <c r="EI66" s="42"/>
      <c r="EJ66" s="42"/>
      <c r="EK66" s="42"/>
      <c r="EL66" s="42"/>
      <c r="EM66" s="42"/>
      <c r="EN66" s="42"/>
      <c r="EO66" s="42"/>
      <c r="EP66" s="42"/>
      <c r="EQ66" s="42"/>
      <c r="ER66" s="42"/>
      <c r="ES66" s="42"/>
      <c r="ET66" s="42"/>
      <c r="EU66" s="42"/>
      <c r="EV66" s="42"/>
      <c r="EW66" s="42"/>
      <c r="EX66" s="42"/>
      <c r="EY66" s="42"/>
      <c r="EZ66" s="42"/>
      <c r="FA66" s="42"/>
      <c r="FB66" s="42"/>
      <c r="FC66" s="42"/>
      <c r="FD66" s="42"/>
      <c r="FE66" s="42"/>
      <c r="FF66" s="42"/>
      <c r="FG66" s="42"/>
      <c r="FH66" s="42"/>
      <c r="FI66" s="42"/>
      <c r="FJ66" s="42"/>
      <c r="FK66" s="42"/>
      <c r="FL66" s="42"/>
      <c r="FM66" s="42"/>
      <c r="FN66" s="42"/>
      <c r="FO66" s="42"/>
      <c r="FP66" s="42"/>
      <c r="FQ66" s="42"/>
      <c r="FR66" s="42"/>
      <c r="FS66" s="42"/>
      <c r="FT66" s="42"/>
      <c r="FU66" s="42"/>
      <c r="FV66" s="42"/>
      <c r="FW66" s="42"/>
      <c r="FX66" s="42"/>
      <c r="FY66" s="42"/>
      <c r="FZ66" s="42"/>
      <c r="GA66" s="42"/>
      <c r="GB66" s="42"/>
      <c r="GC66" s="42"/>
      <c r="GD66" s="42"/>
      <c r="GE66" s="42"/>
      <c r="GF66" s="42"/>
      <c r="GG66" s="42"/>
      <c r="GH66" s="42"/>
      <c r="GI66" s="42"/>
      <c r="GJ66" s="42"/>
      <c r="GK66" s="42"/>
      <c r="GL66" s="42"/>
      <c r="GM66" s="42"/>
      <c r="GN66" s="42"/>
      <c r="GO66" s="42"/>
      <c r="GP66" s="42"/>
      <c r="GQ66" s="42"/>
      <c r="GR66" s="42"/>
      <c r="GS66" s="42"/>
      <c r="GT66" s="42"/>
      <c r="GU66" s="42"/>
      <c r="GV66" s="42"/>
      <c r="GW66" s="42"/>
      <c r="GX66" s="42"/>
      <c r="GY66" s="42"/>
      <c r="GZ66" s="42"/>
      <c r="HA66" s="42"/>
      <c r="HB66" s="42"/>
      <c r="HC66" s="42"/>
      <c r="HD66" s="42"/>
      <c r="HE66" s="42"/>
      <c r="HF66" s="42"/>
      <c r="HG66" s="42"/>
      <c r="HH66" s="42"/>
      <c r="HI66" s="42"/>
      <c r="HJ66" s="42"/>
      <c r="HK66" s="42"/>
      <c r="HL66" s="42"/>
      <c r="HM66" s="42"/>
      <c r="HN66" s="42"/>
      <c r="HO66" s="42"/>
      <c r="HP66" s="42"/>
      <c r="HQ66" s="42"/>
      <c r="HR66" s="42"/>
      <c r="HS66" s="42"/>
      <c r="HT66" s="42"/>
      <c r="HU66" s="42"/>
      <c r="HV66" s="42"/>
      <c r="HW66" s="42"/>
      <c r="HX66" s="42"/>
    </row>
    <row r="67" spans="1:232" s="41" customFormat="1" x14ac:dyDescent="0.25">
      <c r="A67" s="29"/>
      <c r="B67" s="30"/>
      <c r="C67" s="31" t="s">
        <v>7314</v>
      </c>
      <c r="D67" s="57">
        <v>0</v>
      </c>
      <c r="E67" s="57">
        <v>1</v>
      </c>
      <c r="F67" s="32" t="s">
        <v>23</v>
      </c>
      <c r="G67" s="32" t="s">
        <v>23</v>
      </c>
      <c r="H67" s="4">
        <v>9105868447</v>
      </c>
      <c r="I67" s="32" t="s">
        <v>23</v>
      </c>
      <c r="J67" s="33" t="s">
        <v>7499</v>
      </c>
      <c r="K67" s="34"/>
      <c r="L67" s="46" t="s">
        <v>25</v>
      </c>
      <c r="M67" s="33" t="s">
        <v>279</v>
      </c>
      <c r="N67" s="35" t="s">
        <v>23</v>
      </c>
      <c r="O67" s="6" t="s">
        <v>3141</v>
      </c>
      <c r="P67" s="36"/>
      <c r="Q67" s="36"/>
      <c r="R67" s="36"/>
      <c r="S67" s="33" t="s">
        <v>7500</v>
      </c>
      <c r="T67" s="36"/>
      <c r="U67" s="36"/>
      <c r="V67" s="33" t="s">
        <v>7500</v>
      </c>
      <c r="W67" s="36"/>
      <c r="X67" s="36"/>
      <c r="Y67" s="33" t="s">
        <v>2873</v>
      </c>
      <c r="Z67" s="36"/>
      <c r="AA67" s="30"/>
      <c r="AB67" s="57">
        <v>5111</v>
      </c>
      <c r="AC67" s="57">
        <v>131</v>
      </c>
      <c r="AD67" s="30"/>
      <c r="AE67" s="58">
        <v>1</v>
      </c>
      <c r="AF67" s="37"/>
      <c r="AG67" s="37">
        <v>49500</v>
      </c>
      <c r="AH67" s="38">
        <v>49500</v>
      </c>
      <c r="AI67" s="37"/>
      <c r="AJ67" s="37"/>
      <c r="AK67" s="39"/>
      <c r="AL67" s="40">
        <v>8</v>
      </c>
      <c r="AM67" s="37"/>
      <c r="AN67" s="37">
        <v>3960</v>
      </c>
      <c r="AO67" s="59">
        <v>33311</v>
      </c>
      <c r="AP67" s="39"/>
      <c r="AQ67" s="59" t="s">
        <v>3131</v>
      </c>
      <c r="AR67" s="60">
        <v>156</v>
      </c>
      <c r="AS67" s="60">
        <v>632</v>
      </c>
      <c r="AV67" s="39"/>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c r="DZ67" s="42"/>
      <c r="EA67" s="42"/>
      <c r="EB67" s="42"/>
      <c r="EC67" s="42"/>
      <c r="ED67" s="42"/>
      <c r="EE67" s="42"/>
      <c r="EF67" s="42"/>
      <c r="EG67" s="42"/>
      <c r="EH67" s="42"/>
      <c r="EI67" s="42"/>
      <c r="EJ67" s="42"/>
      <c r="EK67" s="42"/>
      <c r="EL67" s="42"/>
      <c r="EM67" s="42"/>
      <c r="EN67" s="42"/>
      <c r="EO67" s="42"/>
      <c r="EP67" s="42"/>
      <c r="EQ67" s="42"/>
      <c r="ER67" s="42"/>
      <c r="ES67" s="42"/>
      <c r="ET67" s="42"/>
      <c r="EU67" s="42"/>
      <c r="EV67" s="42"/>
      <c r="EW67" s="42"/>
      <c r="EX67" s="42"/>
      <c r="EY67" s="42"/>
      <c r="EZ67" s="42"/>
      <c r="FA67" s="42"/>
      <c r="FB67" s="42"/>
      <c r="FC67" s="42"/>
      <c r="FD67" s="42"/>
      <c r="FE67" s="42"/>
      <c r="FF67" s="42"/>
      <c r="FG67" s="42"/>
      <c r="FH67" s="42"/>
      <c r="FI67" s="42"/>
      <c r="FJ67" s="42"/>
      <c r="FK67" s="42"/>
      <c r="FL67" s="42"/>
      <c r="FM67" s="42"/>
      <c r="FN67" s="42"/>
      <c r="FO67" s="42"/>
      <c r="FP67" s="42"/>
      <c r="FQ67" s="42"/>
      <c r="FR67" s="42"/>
      <c r="FS67" s="42"/>
      <c r="FT67" s="42"/>
      <c r="FU67" s="42"/>
      <c r="FV67" s="42"/>
      <c r="FW67" s="42"/>
      <c r="FX67" s="42"/>
      <c r="FY67" s="42"/>
      <c r="FZ67" s="42"/>
      <c r="GA67" s="42"/>
      <c r="GB67" s="42"/>
      <c r="GC67" s="42"/>
      <c r="GD67" s="42"/>
      <c r="GE67" s="42"/>
      <c r="GF67" s="42"/>
      <c r="GG67" s="42"/>
      <c r="GH67" s="42"/>
      <c r="GI67" s="42"/>
      <c r="GJ67" s="42"/>
      <c r="GK67" s="42"/>
      <c r="GL67" s="42"/>
      <c r="GM67" s="42"/>
      <c r="GN67" s="42"/>
      <c r="GO67" s="42"/>
      <c r="GP67" s="42"/>
      <c r="GQ67" s="42"/>
      <c r="GR67" s="42"/>
      <c r="GS67" s="42"/>
      <c r="GT67" s="42"/>
      <c r="GU67" s="42"/>
      <c r="GV67" s="42"/>
      <c r="GW67" s="42"/>
      <c r="GX67" s="42"/>
      <c r="GY67" s="42"/>
      <c r="GZ67" s="42"/>
      <c r="HA67" s="42"/>
      <c r="HB67" s="42"/>
      <c r="HC67" s="42"/>
      <c r="HD67" s="42"/>
      <c r="HE67" s="42"/>
      <c r="HF67" s="42"/>
      <c r="HG67" s="42"/>
      <c r="HH67" s="42"/>
      <c r="HI67" s="42"/>
      <c r="HJ67" s="42"/>
      <c r="HK67" s="42"/>
      <c r="HL67" s="42"/>
      <c r="HM67" s="42"/>
      <c r="HN67" s="42"/>
      <c r="HO67" s="42"/>
      <c r="HP67" s="42"/>
      <c r="HQ67" s="42"/>
      <c r="HR67" s="42"/>
      <c r="HS67" s="42"/>
      <c r="HT67" s="42"/>
      <c r="HU67" s="42"/>
      <c r="HV67" s="42"/>
      <c r="HW67" s="42"/>
      <c r="HX67" s="42"/>
    </row>
    <row r="68" spans="1:232" s="41" customFormat="1" x14ac:dyDescent="0.25">
      <c r="A68" s="29"/>
      <c r="B68" s="30"/>
      <c r="C68" s="31" t="s">
        <v>7314</v>
      </c>
      <c r="D68" s="57">
        <v>0</v>
      </c>
      <c r="E68" s="57">
        <v>1</v>
      </c>
      <c r="F68" s="32" t="s">
        <v>23</v>
      </c>
      <c r="G68" s="32" t="s">
        <v>23</v>
      </c>
      <c r="H68" s="4">
        <v>9105868447</v>
      </c>
      <c r="I68" s="32" t="s">
        <v>23</v>
      </c>
      <c r="J68" s="33" t="s">
        <v>7499</v>
      </c>
      <c r="K68" s="34"/>
      <c r="L68" s="46" t="s">
        <v>25</v>
      </c>
      <c r="M68" s="33" t="s">
        <v>279</v>
      </c>
      <c r="N68" s="35" t="s">
        <v>23</v>
      </c>
      <c r="O68" s="6" t="s">
        <v>3141</v>
      </c>
      <c r="P68" s="36"/>
      <c r="Q68" s="36"/>
      <c r="R68" s="36"/>
      <c r="S68" s="33" t="s">
        <v>7500</v>
      </c>
      <c r="T68" s="36"/>
      <c r="U68" s="36"/>
      <c r="V68" s="33" t="s">
        <v>7500</v>
      </c>
      <c r="W68" s="36"/>
      <c r="X68" s="36"/>
      <c r="Y68" s="33" t="s">
        <v>3013</v>
      </c>
      <c r="Z68" s="36"/>
      <c r="AA68" s="30"/>
      <c r="AB68" s="57">
        <v>5111</v>
      </c>
      <c r="AC68" s="57">
        <v>131</v>
      </c>
      <c r="AD68" s="30"/>
      <c r="AE68" s="58">
        <v>1</v>
      </c>
      <c r="AF68" s="37"/>
      <c r="AG68" s="37">
        <v>46000</v>
      </c>
      <c r="AH68" s="38">
        <v>46000</v>
      </c>
      <c r="AI68" s="37"/>
      <c r="AJ68" s="37"/>
      <c r="AK68" s="39"/>
      <c r="AL68" s="40">
        <v>8</v>
      </c>
      <c r="AM68" s="37"/>
      <c r="AN68" s="37">
        <v>3680</v>
      </c>
      <c r="AO68" s="59">
        <v>33311</v>
      </c>
      <c r="AP68" s="39"/>
      <c r="AQ68" s="59" t="s">
        <v>3131</v>
      </c>
      <c r="AR68" s="60">
        <v>156</v>
      </c>
      <c r="AS68" s="60">
        <v>632</v>
      </c>
      <c r="AV68" s="39"/>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c r="DZ68" s="42"/>
      <c r="EA68" s="42"/>
      <c r="EB68" s="42"/>
      <c r="EC68" s="42"/>
      <c r="ED68" s="42"/>
      <c r="EE68" s="42"/>
      <c r="EF68" s="42"/>
      <c r="EG68" s="42"/>
      <c r="EH68" s="42"/>
      <c r="EI68" s="42"/>
      <c r="EJ68" s="42"/>
      <c r="EK68" s="42"/>
      <c r="EL68" s="42"/>
      <c r="EM68" s="42"/>
      <c r="EN68" s="42"/>
      <c r="EO68" s="42"/>
      <c r="EP68" s="42"/>
      <c r="EQ68" s="42"/>
      <c r="ER68" s="42"/>
      <c r="ES68" s="42"/>
      <c r="ET68" s="42"/>
      <c r="EU68" s="42"/>
      <c r="EV68" s="42"/>
      <c r="EW68" s="42"/>
      <c r="EX68" s="42"/>
      <c r="EY68" s="42"/>
      <c r="EZ68" s="42"/>
      <c r="FA68" s="42"/>
      <c r="FB68" s="42"/>
      <c r="FC68" s="42"/>
      <c r="FD68" s="42"/>
      <c r="FE68" s="42"/>
      <c r="FF68" s="42"/>
      <c r="FG68" s="42"/>
      <c r="FH68" s="42"/>
      <c r="FI68" s="42"/>
      <c r="FJ68" s="42"/>
      <c r="FK68" s="42"/>
      <c r="FL68" s="42"/>
      <c r="FM68" s="42"/>
      <c r="FN68" s="42"/>
      <c r="FO68" s="42"/>
      <c r="FP68" s="42"/>
      <c r="FQ68" s="42"/>
      <c r="FR68" s="42"/>
      <c r="FS68" s="42"/>
      <c r="FT68" s="42"/>
      <c r="FU68" s="42"/>
      <c r="FV68" s="42"/>
      <c r="FW68" s="42"/>
      <c r="FX68" s="42"/>
      <c r="FY68" s="42"/>
      <c r="FZ68" s="42"/>
      <c r="GA68" s="42"/>
      <c r="GB68" s="42"/>
      <c r="GC68" s="42"/>
      <c r="GD68" s="42"/>
      <c r="GE68" s="42"/>
      <c r="GF68" s="42"/>
      <c r="GG68" s="42"/>
      <c r="GH68" s="42"/>
      <c r="GI68" s="42"/>
      <c r="GJ68" s="42"/>
      <c r="GK68" s="42"/>
      <c r="GL68" s="42"/>
      <c r="GM68" s="42"/>
      <c r="GN68" s="42"/>
      <c r="GO68" s="42"/>
      <c r="GP68" s="42"/>
      <c r="GQ68" s="42"/>
      <c r="GR68" s="42"/>
      <c r="GS68" s="42"/>
      <c r="GT68" s="42"/>
      <c r="GU68" s="42"/>
      <c r="GV68" s="42"/>
      <c r="GW68" s="42"/>
      <c r="GX68" s="42"/>
      <c r="GY68" s="42"/>
      <c r="GZ68" s="42"/>
      <c r="HA68" s="42"/>
      <c r="HB68" s="42"/>
      <c r="HC68" s="42"/>
      <c r="HD68" s="42"/>
      <c r="HE68" s="42"/>
      <c r="HF68" s="42"/>
      <c r="HG68" s="42"/>
      <c r="HH68" s="42"/>
      <c r="HI68" s="42"/>
      <c r="HJ68" s="42"/>
      <c r="HK68" s="42"/>
      <c r="HL68" s="42"/>
      <c r="HM68" s="42"/>
      <c r="HN68" s="42"/>
      <c r="HO68" s="42"/>
      <c r="HP68" s="42"/>
      <c r="HQ68" s="42"/>
      <c r="HR68" s="42"/>
      <c r="HS68" s="42"/>
      <c r="HT68" s="42"/>
      <c r="HU68" s="42"/>
      <c r="HV68" s="42"/>
      <c r="HW68" s="42"/>
      <c r="HX68" s="42"/>
    </row>
    <row r="69" spans="1:232" s="41" customFormat="1" x14ac:dyDescent="0.25">
      <c r="A69" s="29"/>
      <c r="B69" s="30"/>
      <c r="C69" s="31" t="s">
        <v>7314</v>
      </c>
      <c r="D69" s="57">
        <v>0</v>
      </c>
      <c r="E69" s="57">
        <v>1</v>
      </c>
      <c r="F69" s="32" t="s">
        <v>23</v>
      </c>
      <c r="G69" s="32" t="s">
        <v>23</v>
      </c>
      <c r="H69" s="4">
        <v>9105868447</v>
      </c>
      <c r="I69" s="32" t="s">
        <v>23</v>
      </c>
      <c r="J69" s="33" t="s">
        <v>7499</v>
      </c>
      <c r="K69" s="34"/>
      <c r="L69" s="46" t="s">
        <v>25</v>
      </c>
      <c r="M69" s="33" t="s">
        <v>279</v>
      </c>
      <c r="N69" s="35" t="s">
        <v>23</v>
      </c>
      <c r="O69" s="6" t="s">
        <v>3141</v>
      </c>
      <c r="P69" s="36"/>
      <c r="Q69" s="36"/>
      <c r="R69" s="36"/>
      <c r="S69" s="33" t="s">
        <v>7500</v>
      </c>
      <c r="T69" s="36"/>
      <c r="U69" s="36"/>
      <c r="V69" s="33" t="s">
        <v>7500</v>
      </c>
      <c r="W69" s="36"/>
      <c r="X69" s="36"/>
      <c r="Y69" s="33" t="s">
        <v>2826</v>
      </c>
      <c r="Z69" s="36"/>
      <c r="AA69" s="30"/>
      <c r="AB69" s="57">
        <v>5111</v>
      </c>
      <c r="AC69" s="57">
        <v>131</v>
      </c>
      <c r="AD69" s="30"/>
      <c r="AE69" s="58">
        <v>1</v>
      </c>
      <c r="AF69" s="37"/>
      <c r="AG69" s="37">
        <v>50182</v>
      </c>
      <c r="AH69" s="38">
        <v>50182</v>
      </c>
      <c r="AI69" s="37"/>
      <c r="AJ69" s="37"/>
      <c r="AK69" s="39"/>
      <c r="AL69" s="40">
        <v>8</v>
      </c>
      <c r="AM69" s="37"/>
      <c r="AN69" s="37">
        <v>4014.56</v>
      </c>
      <c r="AO69" s="59">
        <v>33311</v>
      </c>
      <c r="AP69" s="39"/>
      <c r="AQ69" s="59" t="s">
        <v>3131</v>
      </c>
      <c r="AR69" s="60">
        <v>156</v>
      </c>
      <c r="AS69" s="60">
        <v>632</v>
      </c>
      <c r="AV69" s="39"/>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c r="DN69" s="42"/>
      <c r="DO69" s="42"/>
      <c r="DP69" s="42"/>
      <c r="DQ69" s="42"/>
      <c r="DR69" s="42"/>
      <c r="DS69" s="42"/>
      <c r="DT69" s="42"/>
      <c r="DU69" s="42"/>
      <c r="DV69" s="42"/>
      <c r="DW69" s="42"/>
      <c r="DX69" s="42"/>
      <c r="DY69" s="42"/>
      <c r="DZ69" s="42"/>
      <c r="EA69" s="42"/>
      <c r="EB69" s="42"/>
      <c r="EC69" s="42"/>
      <c r="ED69" s="42"/>
      <c r="EE69" s="42"/>
      <c r="EF69" s="42"/>
      <c r="EG69" s="42"/>
      <c r="EH69" s="42"/>
      <c r="EI69" s="42"/>
      <c r="EJ69" s="42"/>
      <c r="EK69" s="42"/>
      <c r="EL69" s="42"/>
      <c r="EM69" s="42"/>
      <c r="EN69" s="42"/>
      <c r="EO69" s="42"/>
      <c r="EP69" s="42"/>
      <c r="EQ69" s="42"/>
      <c r="ER69" s="42"/>
      <c r="ES69" s="42"/>
      <c r="ET69" s="42"/>
      <c r="EU69" s="42"/>
      <c r="EV69" s="42"/>
      <c r="EW69" s="42"/>
      <c r="EX69" s="42"/>
      <c r="EY69" s="42"/>
      <c r="EZ69" s="42"/>
      <c r="FA69" s="42"/>
      <c r="FB69" s="42"/>
      <c r="FC69" s="42"/>
      <c r="FD69" s="42"/>
      <c r="FE69" s="42"/>
      <c r="FF69" s="42"/>
      <c r="FG69" s="42"/>
      <c r="FH69" s="42"/>
      <c r="FI69" s="42"/>
      <c r="FJ69" s="42"/>
      <c r="FK69" s="42"/>
      <c r="FL69" s="42"/>
      <c r="FM69" s="42"/>
      <c r="FN69" s="42"/>
      <c r="FO69" s="42"/>
      <c r="FP69" s="42"/>
      <c r="FQ69" s="42"/>
      <c r="FR69" s="42"/>
      <c r="FS69" s="42"/>
      <c r="FT69" s="42"/>
      <c r="FU69" s="42"/>
      <c r="FV69" s="42"/>
      <c r="FW69" s="42"/>
      <c r="FX69" s="42"/>
      <c r="FY69" s="42"/>
      <c r="FZ69" s="42"/>
      <c r="GA69" s="42"/>
      <c r="GB69" s="42"/>
      <c r="GC69" s="42"/>
      <c r="GD69" s="42"/>
      <c r="GE69" s="42"/>
      <c r="GF69" s="42"/>
      <c r="GG69" s="42"/>
      <c r="GH69" s="42"/>
      <c r="GI69" s="42"/>
      <c r="GJ69" s="42"/>
      <c r="GK69" s="42"/>
      <c r="GL69" s="42"/>
      <c r="GM69" s="42"/>
      <c r="GN69" s="42"/>
      <c r="GO69" s="42"/>
      <c r="GP69" s="42"/>
      <c r="GQ69" s="42"/>
      <c r="GR69" s="42"/>
      <c r="GS69" s="42"/>
      <c r="GT69" s="42"/>
      <c r="GU69" s="42"/>
      <c r="GV69" s="42"/>
      <c r="GW69" s="42"/>
      <c r="GX69" s="42"/>
      <c r="GY69" s="42"/>
      <c r="GZ69" s="42"/>
      <c r="HA69" s="42"/>
      <c r="HB69" s="42"/>
      <c r="HC69" s="42"/>
      <c r="HD69" s="42"/>
      <c r="HE69" s="42"/>
      <c r="HF69" s="42"/>
      <c r="HG69" s="42"/>
      <c r="HH69" s="42"/>
      <c r="HI69" s="42"/>
      <c r="HJ69" s="42"/>
      <c r="HK69" s="42"/>
      <c r="HL69" s="42"/>
      <c r="HM69" s="42"/>
      <c r="HN69" s="42"/>
      <c r="HO69" s="42"/>
      <c r="HP69" s="42"/>
      <c r="HQ69" s="42"/>
      <c r="HR69" s="42"/>
      <c r="HS69" s="42"/>
      <c r="HT69" s="42"/>
      <c r="HU69" s="42"/>
      <c r="HV69" s="42"/>
      <c r="HW69" s="42"/>
      <c r="HX69" s="42"/>
    </row>
    <row r="70" spans="1:232" s="41" customFormat="1" x14ac:dyDescent="0.25">
      <c r="A70" s="29"/>
      <c r="B70" s="30"/>
      <c r="C70" s="31" t="s">
        <v>7314</v>
      </c>
      <c r="D70" s="57">
        <v>0</v>
      </c>
      <c r="E70" s="57">
        <v>1</v>
      </c>
      <c r="F70" s="32" t="s">
        <v>23</v>
      </c>
      <c r="G70" s="32" t="s">
        <v>23</v>
      </c>
      <c r="H70" s="4">
        <v>9105868447</v>
      </c>
      <c r="I70" s="32" t="s">
        <v>23</v>
      </c>
      <c r="J70" s="33" t="s">
        <v>7499</v>
      </c>
      <c r="K70" s="34"/>
      <c r="L70" s="46" t="s">
        <v>25</v>
      </c>
      <c r="M70" s="33" t="s">
        <v>279</v>
      </c>
      <c r="N70" s="35" t="s">
        <v>23</v>
      </c>
      <c r="O70" s="6" t="s">
        <v>3141</v>
      </c>
      <c r="P70" s="36"/>
      <c r="Q70" s="36"/>
      <c r="R70" s="36"/>
      <c r="S70" s="33" t="s">
        <v>7500</v>
      </c>
      <c r="T70" s="36"/>
      <c r="U70" s="36"/>
      <c r="V70" s="33" t="s">
        <v>7500</v>
      </c>
      <c r="W70" s="36"/>
      <c r="X70" s="36"/>
      <c r="Y70" s="33" t="s">
        <v>2899</v>
      </c>
      <c r="Z70" s="36"/>
      <c r="AA70" s="30"/>
      <c r="AB70" s="57">
        <v>5111</v>
      </c>
      <c r="AC70" s="57">
        <v>131</v>
      </c>
      <c r="AD70" s="30"/>
      <c r="AE70" s="58">
        <v>1</v>
      </c>
      <c r="AF70" s="37"/>
      <c r="AG70" s="37">
        <v>89285</v>
      </c>
      <c r="AH70" s="38">
        <v>89285</v>
      </c>
      <c r="AI70" s="37"/>
      <c r="AJ70" s="37"/>
      <c r="AK70" s="39"/>
      <c r="AL70" s="40">
        <v>8</v>
      </c>
      <c r="AM70" s="37"/>
      <c r="AN70" s="37">
        <v>7142.8</v>
      </c>
      <c r="AO70" s="59">
        <v>33311</v>
      </c>
      <c r="AP70" s="39"/>
      <c r="AQ70" s="59" t="s">
        <v>3131</v>
      </c>
      <c r="AR70" s="60">
        <v>156</v>
      </c>
      <c r="AS70" s="60">
        <v>632</v>
      </c>
      <c r="AV70" s="39"/>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c r="DZ70" s="42"/>
      <c r="EA70" s="42"/>
      <c r="EB70" s="42"/>
      <c r="EC70" s="42"/>
      <c r="ED70" s="42"/>
      <c r="EE70" s="42"/>
      <c r="EF70" s="42"/>
      <c r="EG70" s="42"/>
      <c r="EH70" s="42"/>
      <c r="EI70" s="42"/>
      <c r="EJ70" s="42"/>
      <c r="EK70" s="42"/>
      <c r="EL70" s="42"/>
      <c r="EM70" s="42"/>
      <c r="EN70" s="42"/>
      <c r="EO70" s="42"/>
      <c r="EP70" s="42"/>
      <c r="EQ70" s="42"/>
      <c r="ER70" s="42"/>
      <c r="ES70" s="42"/>
      <c r="ET70" s="42"/>
      <c r="EU70" s="42"/>
      <c r="EV70" s="42"/>
      <c r="EW70" s="42"/>
      <c r="EX70" s="42"/>
      <c r="EY70" s="42"/>
      <c r="EZ70" s="42"/>
      <c r="FA70" s="42"/>
      <c r="FB70" s="42"/>
      <c r="FC70" s="42"/>
      <c r="FD70" s="42"/>
      <c r="FE70" s="42"/>
      <c r="FF70" s="42"/>
      <c r="FG70" s="42"/>
      <c r="FH70" s="42"/>
      <c r="FI70" s="42"/>
      <c r="FJ70" s="42"/>
      <c r="FK70" s="42"/>
      <c r="FL70" s="42"/>
      <c r="FM70" s="42"/>
      <c r="FN70" s="42"/>
      <c r="FO70" s="42"/>
      <c r="FP70" s="42"/>
      <c r="FQ70" s="42"/>
      <c r="FR70" s="42"/>
      <c r="FS70" s="42"/>
      <c r="FT70" s="42"/>
      <c r="FU70" s="42"/>
      <c r="FV70" s="42"/>
      <c r="FW70" s="42"/>
      <c r="FX70" s="42"/>
      <c r="FY70" s="42"/>
      <c r="FZ70" s="42"/>
      <c r="GA70" s="42"/>
      <c r="GB70" s="42"/>
      <c r="GC70" s="42"/>
      <c r="GD70" s="42"/>
      <c r="GE70" s="42"/>
      <c r="GF70" s="42"/>
      <c r="GG70" s="42"/>
      <c r="GH70" s="42"/>
      <c r="GI70" s="42"/>
      <c r="GJ70" s="42"/>
      <c r="GK70" s="42"/>
      <c r="GL70" s="42"/>
      <c r="GM70" s="42"/>
      <c r="GN70" s="42"/>
      <c r="GO70" s="42"/>
      <c r="GP70" s="42"/>
      <c r="GQ70" s="42"/>
      <c r="GR70" s="42"/>
      <c r="GS70" s="42"/>
      <c r="GT70" s="42"/>
      <c r="GU70" s="42"/>
      <c r="GV70" s="42"/>
      <c r="GW70" s="42"/>
      <c r="GX70" s="42"/>
      <c r="GY70" s="42"/>
      <c r="GZ70" s="42"/>
      <c r="HA70" s="42"/>
      <c r="HB70" s="42"/>
      <c r="HC70" s="42"/>
      <c r="HD70" s="42"/>
      <c r="HE70" s="42"/>
      <c r="HF70" s="42"/>
      <c r="HG70" s="42"/>
      <c r="HH70" s="42"/>
      <c r="HI70" s="42"/>
      <c r="HJ70" s="42"/>
      <c r="HK70" s="42"/>
      <c r="HL70" s="42"/>
      <c r="HM70" s="42"/>
      <c r="HN70" s="42"/>
      <c r="HO70" s="42"/>
      <c r="HP70" s="42"/>
      <c r="HQ70" s="42"/>
      <c r="HR70" s="42"/>
      <c r="HS70" s="42"/>
      <c r="HT70" s="42"/>
      <c r="HU70" s="42"/>
      <c r="HV70" s="42"/>
      <c r="HW70" s="42"/>
      <c r="HX70" s="42"/>
    </row>
    <row r="71" spans="1:232" s="41" customFormat="1" x14ac:dyDescent="0.25">
      <c r="A71" s="29"/>
      <c r="B71" s="30"/>
      <c r="C71" s="31" t="s">
        <v>7314</v>
      </c>
      <c r="D71" s="57">
        <v>0</v>
      </c>
      <c r="E71" s="57">
        <v>1</v>
      </c>
      <c r="F71" s="32" t="s">
        <v>23</v>
      </c>
      <c r="G71" s="32" t="s">
        <v>23</v>
      </c>
      <c r="H71" s="4">
        <v>9105868517</v>
      </c>
      <c r="I71" s="32" t="s">
        <v>23</v>
      </c>
      <c r="J71" s="33" t="s">
        <v>7507</v>
      </c>
      <c r="K71" s="34"/>
      <c r="L71" s="46" t="s">
        <v>25</v>
      </c>
      <c r="M71" s="33" t="s">
        <v>419</v>
      </c>
      <c r="N71" s="35" t="s">
        <v>23</v>
      </c>
      <c r="O71" s="6" t="s">
        <v>3135</v>
      </c>
      <c r="P71" s="36"/>
      <c r="Q71" s="36"/>
      <c r="R71" s="36"/>
      <c r="S71" s="33" t="s">
        <v>7508</v>
      </c>
      <c r="T71" s="36"/>
      <c r="U71" s="36"/>
      <c r="V71" s="33" t="s">
        <v>7508</v>
      </c>
      <c r="W71" s="36"/>
      <c r="X71" s="36"/>
      <c r="Y71" s="33" t="s">
        <v>2824</v>
      </c>
      <c r="Z71" s="36"/>
      <c r="AA71" s="30"/>
      <c r="AB71" s="57">
        <v>5111</v>
      </c>
      <c r="AC71" s="57">
        <v>131</v>
      </c>
      <c r="AD71" s="30"/>
      <c r="AE71" s="58">
        <v>1</v>
      </c>
      <c r="AF71" s="37"/>
      <c r="AG71" s="37">
        <v>111058</v>
      </c>
      <c r="AH71" s="38">
        <v>111058</v>
      </c>
      <c r="AI71" s="37"/>
      <c r="AJ71" s="37"/>
      <c r="AK71" s="39"/>
      <c r="AL71" s="40">
        <v>8</v>
      </c>
      <c r="AM71" s="37"/>
      <c r="AN71" s="37">
        <v>8884.64</v>
      </c>
      <c r="AO71" s="59">
        <v>33311</v>
      </c>
      <c r="AP71" s="39"/>
      <c r="AQ71" s="59" t="s">
        <v>3131</v>
      </c>
      <c r="AR71" s="60">
        <v>156</v>
      </c>
      <c r="AS71" s="60">
        <v>632</v>
      </c>
      <c r="AV71" s="39"/>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c r="DI71" s="42"/>
      <c r="DJ71" s="42"/>
      <c r="DK71" s="42"/>
      <c r="DL71" s="42"/>
      <c r="DM71" s="42"/>
      <c r="DN71" s="42"/>
      <c r="DO71" s="42"/>
      <c r="DP71" s="42"/>
      <c r="DQ71" s="42"/>
      <c r="DR71" s="42"/>
      <c r="DS71" s="42"/>
      <c r="DT71" s="42"/>
      <c r="DU71" s="42"/>
      <c r="DV71" s="42"/>
      <c r="DW71" s="42"/>
      <c r="DX71" s="42"/>
      <c r="DY71" s="42"/>
      <c r="DZ71" s="42"/>
      <c r="EA71" s="42"/>
      <c r="EB71" s="42"/>
      <c r="EC71" s="42"/>
      <c r="ED71" s="42"/>
      <c r="EE71" s="42"/>
      <c r="EF71" s="42"/>
      <c r="EG71" s="42"/>
      <c r="EH71" s="42"/>
      <c r="EI71" s="42"/>
      <c r="EJ71" s="42"/>
      <c r="EK71" s="42"/>
      <c r="EL71" s="42"/>
      <c r="EM71" s="42"/>
      <c r="EN71" s="42"/>
      <c r="EO71" s="42"/>
      <c r="EP71" s="42"/>
      <c r="EQ71" s="42"/>
      <c r="ER71" s="42"/>
      <c r="ES71" s="42"/>
      <c r="ET71" s="42"/>
      <c r="EU71" s="42"/>
      <c r="EV71" s="42"/>
      <c r="EW71" s="42"/>
      <c r="EX71" s="42"/>
      <c r="EY71" s="42"/>
      <c r="EZ71" s="42"/>
      <c r="FA71" s="42"/>
      <c r="FB71" s="42"/>
      <c r="FC71" s="42"/>
      <c r="FD71" s="42"/>
      <c r="FE71" s="42"/>
      <c r="FF71" s="42"/>
      <c r="FG71" s="42"/>
      <c r="FH71" s="42"/>
      <c r="FI71" s="42"/>
      <c r="FJ71" s="42"/>
      <c r="FK71" s="42"/>
      <c r="FL71" s="42"/>
      <c r="FM71" s="42"/>
      <c r="FN71" s="42"/>
      <c r="FO71" s="42"/>
      <c r="FP71" s="42"/>
      <c r="FQ71" s="42"/>
      <c r="FR71" s="42"/>
      <c r="FS71" s="42"/>
      <c r="FT71" s="42"/>
      <c r="FU71" s="42"/>
      <c r="FV71" s="42"/>
      <c r="FW71" s="42"/>
      <c r="FX71" s="42"/>
      <c r="FY71" s="42"/>
      <c r="FZ71" s="42"/>
      <c r="GA71" s="42"/>
      <c r="GB71" s="42"/>
      <c r="GC71" s="42"/>
      <c r="GD71" s="42"/>
      <c r="GE71" s="42"/>
      <c r="GF71" s="42"/>
      <c r="GG71" s="42"/>
      <c r="GH71" s="42"/>
      <c r="GI71" s="42"/>
      <c r="GJ71" s="42"/>
      <c r="GK71" s="42"/>
      <c r="GL71" s="42"/>
      <c r="GM71" s="42"/>
      <c r="GN71" s="42"/>
      <c r="GO71" s="42"/>
      <c r="GP71" s="42"/>
      <c r="GQ71" s="42"/>
      <c r="GR71" s="42"/>
      <c r="GS71" s="42"/>
      <c r="GT71" s="42"/>
      <c r="GU71" s="42"/>
      <c r="GV71" s="42"/>
      <c r="GW71" s="42"/>
      <c r="GX71" s="42"/>
      <c r="GY71" s="42"/>
      <c r="GZ71" s="42"/>
      <c r="HA71" s="42"/>
      <c r="HB71" s="42"/>
      <c r="HC71" s="42"/>
      <c r="HD71" s="42"/>
      <c r="HE71" s="42"/>
      <c r="HF71" s="42"/>
      <c r="HG71" s="42"/>
      <c r="HH71" s="42"/>
      <c r="HI71" s="42"/>
      <c r="HJ71" s="42"/>
      <c r="HK71" s="42"/>
      <c r="HL71" s="42"/>
      <c r="HM71" s="42"/>
      <c r="HN71" s="42"/>
      <c r="HO71" s="42"/>
      <c r="HP71" s="42"/>
      <c r="HQ71" s="42"/>
      <c r="HR71" s="42"/>
      <c r="HS71" s="42"/>
      <c r="HT71" s="42"/>
      <c r="HU71" s="42"/>
      <c r="HV71" s="42"/>
      <c r="HW71" s="42"/>
      <c r="HX71" s="42"/>
    </row>
    <row r="72" spans="1:232" s="41" customFormat="1" x14ac:dyDescent="0.25">
      <c r="A72" s="29"/>
      <c r="B72" s="30"/>
      <c r="C72" s="31" t="s">
        <v>7314</v>
      </c>
      <c r="D72" s="57">
        <v>0</v>
      </c>
      <c r="E72" s="57">
        <v>1</v>
      </c>
      <c r="F72" s="32" t="s">
        <v>23</v>
      </c>
      <c r="G72" s="32" t="s">
        <v>23</v>
      </c>
      <c r="H72" s="4">
        <v>9105868517</v>
      </c>
      <c r="I72" s="32" t="s">
        <v>23</v>
      </c>
      <c r="J72" s="33" t="s">
        <v>7507</v>
      </c>
      <c r="K72" s="34"/>
      <c r="L72" s="46" t="s">
        <v>25</v>
      </c>
      <c r="M72" s="33" t="s">
        <v>419</v>
      </c>
      <c r="N72" s="35" t="s">
        <v>23</v>
      </c>
      <c r="O72" s="6" t="s">
        <v>3135</v>
      </c>
      <c r="P72" s="36"/>
      <c r="Q72" s="36"/>
      <c r="R72" s="36"/>
      <c r="S72" s="33" t="s">
        <v>7508</v>
      </c>
      <c r="T72" s="36"/>
      <c r="U72" s="36"/>
      <c r="V72" s="33" t="s">
        <v>7508</v>
      </c>
      <c r="W72" s="36"/>
      <c r="X72" s="36"/>
      <c r="Y72" s="33" t="s">
        <v>3047</v>
      </c>
      <c r="Z72" s="36"/>
      <c r="AA72" s="30"/>
      <c r="AB72" s="57">
        <v>5111</v>
      </c>
      <c r="AC72" s="57">
        <v>131</v>
      </c>
      <c r="AD72" s="30"/>
      <c r="AE72" s="58">
        <v>1</v>
      </c>
      <c r="AF72" s="37"/>
      <c r="AG72" s="37">
        <v>55595</v>
      </c>
      <c r="AH72" s="38">
        <v>55595</v>
      </c>
      <c r="AI72" s="37"/>
      <c r="AJ72" s="37"/>
      <c r="AK72" s="39"/>
      <c r="AL72" s="40">
        <v>8</v>
      </c>
      <c r="AM72" s="37"/>
      <c r="AN72" s="37">
        <v>4447.6000000000004</v>
      </c>
      <c r="AO72" s="59">
        <v>33311</v>
      </c>
      <c r="AP72" s="39"/>
      <c r="AQ72" s="59" t="s">
        <v>3131</v>
      </c>
      <c r="AR72" s="60">
        <v>156</v>
      </c>
      <c r="AS72" s="60">
        <v>632</v>
      </c>
      <c r="AV72" s="39"/>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c r="DI72" s="42"/>
      <c r="DJ72" s="42"/>
      <c r="DK72" s="42"/>
      <c r="DL72" s="42"/>
      <c r="DM72" s="42"/>
      <c r="DN72" s="42"/>
      <c r="DO72" s="42"/>
      <c r="DP72" s="42"/>
      <c r="DQ72" s="42"/>
      <c r="DR72" s="42"/>
      <c r="DS72" s="42"/>
      <c r="DT72" s="42"/>
      <c r="DU72" s="42"/>
      <c r="DV72" s="42"/>
      <c r="DW72" s="42"/>
      <c r="DX72" s="42"/>
      <c r="DY72" s="42"/>
      <c r="DZ72" s="42"/>
      <c r="EA72" s="42"/>
      <c r="EB72" s="42"/>
      <c r="EC72" s="42"/>
      <c r="ED72" s="42"/>
      <c r="EE72" s="42"/>
      <c r="EF72" s="42"/>
      <c r="EG72" s="42"/>
      <c r="EH72" s="42"/>
      <c r="EI72" s="42"/>
      <c r="EJ72" s="42"/>
      <c r="EK72" s="42"/>
      <c r="EL72" s="42"/>
      <c r="EM72" s="42"/>
      <c r="EN72" s="42"/>
      <c r="EO72" s="42"/>
      <c r="EP72" s="42"/>
      <c r="EQ72" s="42"/>
      <c r="ER72" s="42"/>
      <c r="ES72" s="42"/>
      <c r="ET72" s="42"/>
      <c r="EU72" s="42"/>
      <c r="EV72" s="42"/>
      <c r="EW72" s="42"/>
      <c r="EX72" s="42"/>
      <c r="EY72" s="42"/>
      <c r="EZ72" s="42"/>
      <c r="FA72" s="42"/>
      <c r="FB72" s="42"/>
      <c r="FC72" s="42"/>
      <c r="FD72" s="42"/>
      <c r="FE72" s="42"/>
      <c r="FF72" s="42"/>
      <c r="FG72" s="42"/>
      <c r="FH72" s="42"/>
      <c r="FI72" s="42"/>
      <c r="FJ72" s="42"/>
      <c r="FK72" s="42"/>
      <c r="FL72" s="42"/>
      <c r="FM72" s="42"/>
      <c r="FN72" s="42"/>
      <c r="FO72" s="42"/>
      <c r="FP72" s="42"/>
      <c r="FQ72" s="42"/>
      <c r="FR72" s="42"/>
      <c r="FS72" s="42"/>
      <c r="FT72" s="42"/>
      <c r="FU72" s="42"/>
      <c r="FV72" s="42"/>
      <c r="FW72" s="42"/>
      <c r="FX72" s="42"/>
      <c r="FY72" s="42"/>
      <c r="FZ72" s="42"/>
      <c r="GA72" s="42"/>
      <c r="GB72" s="42"/>
      <c r="GC72" s="42"/>
      <c r="GD72" s="42"/>
      <c r="GE72" s="42"/>
      <c r="GF72" s="42"/>
      <c r="GG72" s="42"/>
      <c r="GH72" s="42"/>
      <c r="GI72" s="42"/>
      <c r="GJ72" s="42"/>
      <c r="GK72" s="42"/>
      <c r="GL72" s="42"/>
      <c r="GM72" s="42"/>
      <c r="GN72" s="42"/>
      <c r="GO72" s="42"/>
      <c r="GP72" s="42"/>
      <c r="GQ72" s="42"/>
      <c r="GR72" s="42"/>
      <c r="GS72" s="42"/>
      <c r="GT72" s="42"/>
      <c r="GU72" s="42"/>
      <c r="GV72" s="42"/>
      <c r="GW72" s="42"/>
      <c r="GX72" s="42"/>
      <c r="GY72" s="42"/>
      <c r="GZ72" s="42"/>
      <c r="HA72" s="42"/>
      <c r="HB72" s="42"/>
      <c r="HC72" s="42"/>
      <c r="HD72" s="42"/>
      <c r="HE72" s="42"/>
      <c r="HF72" s="42"/>
      <c r="HG72" s="42"/>
      <c r="HH72" s="42"/>
      <c r="HI72" s="42"/>
      <c r="HJ72" s="42"/>
      <c r="HK72" s="42"/>
      <c r="HL72" s="42"/>
      <c r="HM72" s="42"/>
      <c r="HN72" s="42"/>
      <c r="HO72" s="42"/>
      <c r="HP72" s="42"/>
      <c r="HQ72" s="42"/>
      <c r="HR72" s="42"/>
      <c r="HS72" s="42"/>
      <c r="HT72" s="42"/>
      <c r="HU72" s="42"/>
      <c r="HV72" s="42"/>
      <c r="HW72" s="42"/>
      <c r="HX72" s="42"/>
    </row>
    <row r="73" spans="1:232" s="41" customFormat="1" x14ac:dyDescent="0.25">
      <c r="A73" s="29"/>
      <c r="B73" s="30"/>
      <c r="C73" s="31" t="s">
        <v>7314</v>
      </c>
      <c r="D73" s="57">
        <v>0</v>
      </c>
      <c r="E73" s="57">
        <v>1</v>
      </c>
      <c r="F73" s="32" t="s">
        <v>23</v>
      </c>
      <c r="G73" s="32" t="s">
        <v>23</v>
      </c>
      <c r="H73" s="4">
        <v>9105868517</v>
      </c>
      <c r="I73" s="32" t="s">
        <v>23</v>
      </c>
      <c r="J73" s="33" t="s">
        <v>7507</v>
      </c>
      <c r="K73" s="34"/>
      <c r="L73" s="46" t="s">
        <v>25</v>
      </c>
      <c r="M73" s="33" t="s">
        <v>419</v>
      </c>
      <c r="N73" s="35" t="s">
        <v>23</v>
      </c>
      <c r="O73" s="6" t="s">
        <v>3135</v>
      </c>
      <c r="P73" s="36"/>
      <c r="Q73" s="36"/>
      <c r="R73" s="36"/>
      <c r="S73" s="33" t="s">
        <v>7508</v>
      </c>
      <c r="T73" s="36"/>
      <c r="U73" s="36"/>
      <c r="V73" s="33" t="s">
        <v>7508</v>
      </c>
      <c r="W73" s="36"/>
      <c r="X73" s="36"/>
      <c r="Y73" s="33" t="s">
        <v>2771</v>
      </c>
      <c r="Z73" s="36"/>
      <c r="AA73" s="30"/>
      <c r="AB73" s="57">
        <v>5111</v>
      </c>
      <c r="AC73" s="57">
        <v>131</v>
      </c>
      <c r="AD73" s="30"/>
      <c r="AE73" s="58">
        <v>1</v>
      </c>
      <c r="AF73" s="37"/>
      <c r="AG73" s="37">
        <v>74250</v>
      </c>
      <c r="AH73" s="38">
        <v>74250</v>
      </c>
      <c r="AI73" s="37"/>
      <c r="AJ73" s="37"/>
      <c r="AK73" s="39"/>
      <c r="AL73" s="40">
        <v>8</v>
      </c>
      <c r="AM73" s="37"/>
      <c r="AN73" s="37">
        <v>5940</v>
      </c>
      <c r="AO73" s="59">
        <v>33311</v>
      </c>
      <c r="AP73" s="39"/>
      <c r="AQ73" s="59" t="s">
        <v>3131</v>
      </c>
      <c r="AR73" s="60">
        <v>156</v>
      </c>
      <c r="AS73" s="60">
        <v>632</v>
      </c>
      <c r="AV73" s="39"/>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c r="DZ73" s="42"/>
      <c r="EA73" s="42"/>
      <c r="EB73" s="42"/>
      <c r="EC73" s="42"/>
      <c r="ED73" s="42"/>
      <c r="EE73" s="42"/>
      <c r="EF73" s="42"/>
      <c r="EG73" s="42"/>
      <c r="EH73" s="42"/>
      <c r="EI73" s="42"/>
      <c r="EJ73" s="42"/>
      <c r="EK73" s="42"/>
      <c r="EL73" s="42"/>
      <c r="EM73" s="42"/>
      <c r="EN73" s="42"/>
      <c r="EO73" s="42"/>
      <c r="EP73" s="42"/>
      <c r="EQ73" s="42"/>
      <c r="ER73" s="42"/>
      <c r="ES73" s="42"/>
      <c r="ET73" s="42"/>
      <c r="EU73" s="42"/>
      <c r="EV73" s="42"/>
      <c r="EW73" s="42"/>
      <c r="EX73" s="42"/>
      <c r="EY73" s="42"/>
      <c r="EZ73" s="42"/>
      <c r="FA73" s="42"/>
      <c r="FB73" s="42"/>
      <c r="FC73" s="42"/>
      <c r="FD73" s="42"/>
      <c r="FE73" s="42"/>
      <c r="FF73" s="42"/>
      <c r="FG73" s="42"/>
      <c r="FH73" s="42"/>
      <c r="FI73" s="42"/>
      <c r="FJ73" s="42"/>
      <c r="FK73" s="42"/>
      <c r="FL73" s="42"/>
      <c r="FM73" s="42"/>
      <c r="FN73" s="42"/>
      <c r="FO73" s="42"/>
      <c r="FP73" s="42"/>
      <c r="FQ73" s="42"/>
      <c r="FR73" s="42"/>
      <c r="FS73" s="42"/>
      <c r="FT73" s="42"/>
      <c r="FU73" s="42"/>
      <c r="FV73" s="42"/>
      <c r="FW73" s="42"/>
      <c r="FX73" s="42"/>
      <c r="FY73" s="42"/>
      <c r="FZ73" s="42"/>
      <c r="GA73" s="42"/>
      <c r="GB73" s="42"/>
      <c r="GC73" s="42"/>
      <c r="GD73" s="42"/>
      <c r="GE73" s="42"/>
      <c r="GF73" s="42"/>
      <c r="GG73" s="42"/>
      <c r="GH73" s="42"/>
      <c r="GI73" s="42"/>
      <c r="GJ73" s="42"/>
      <c r="GK73" s="42"/>
      <c r="GL73" s="42"/>
      <c r="GM73" s="42"/>
      <c r="GN73" s="42"/>
      <c r="GO73" s="42"/>
      <c r="GP73" s="42"/>
      <c r="GQ73" s="42"/>
      <c r="GR73" s="42"/>
      <c r="GS73" s="42"/>
      <c r="GT73" s="42"/>
      <c r="GU73" s="42"/>
      <c r="GV73" s="42"/>
      <c r="GW73" s="42"/>
      <c r="GX73" s="42"/>
      <c r="GY73" s="42"/>
      <c r="GZ73" s="42"/>
      <c r="HA73" s="42"/>
      <c r="HB73" s="42"/>
      <c r="HC73" s="42"/>
      <c r="HD73" s="42"/>
      <c r="HE73" s="42"/>
      <c r="HF73" s="42"/>
      <c r="HG73" s="42"/>
      <c r="HH73" s="42"/>
      <c r="HI73" s="42"/>
      <c r="HJ73" s="42"/>
      <c r="HK73" s="42"/>
      <c r="HL73" s="42"/>
      <c r="HM73" s="42"/>
      <c r="HN73" s="42"/>
      <c r="HO73" s="42"/>
      <c r="HP73" s="42"/>
      <c r="HQ73" s="42"/>
      <c r="HR73" s="42"/>
      <c r="HS73" s="42"/>
      <c r="HT73" s="42"/>
      <c r="HU73" s="42"/>
      <c r="HV73" s="42"/>
      <c r="HW73" s="42"/>
      <c r="HX73" s="42"/>
    </row>
    <row r="74" spans="1:232" s="41" customFormat="1" x14ac:dyDescent="0.25">
      <c r="A74" s="29"/>
      <c r="B74" s="30"/>
      <c r="C74" s="31" t="s">
        <v>7314</v>
      </c>
      <c r="D74" s="57">
        <v>0</v>
      </c>
      <c r="E74" s="57">
        <v>1</v>
      </c>
      <c r="F74" s="32" t="s">
        <v>23</v>
      </c>
      <c r="G74" s="32" t="s">
        <v>23</v>
      </c>
      <c r="H74" s="4">
        <v>9105868517</v>
      </c>
      <c r="I74" s="32" t="s">
        <v>23</v>
      </c>
      <c r="J74" s="33" t="s">
        <v>7507</v>
      </c>
      <c r="K74" s="34"/>
      <c r="L74" s="46" t="s">
        <v>25</v>
      </c>
      <c r="M74" s="33" t="s">
        <v>419</v>
      </c>
      <c r="N74" s="35" t="s">
        <v>23</v>
      </c>
      <c r="O74" s="6" t="s">
        <v>3135</v>
      </c>
      <c r="P74" s="36"/>
      <c r="Q74" s="36"/>
      <c r="R74" s="36"/>
      <c r="S74" s="33" t="s">
        <v>7508</v>
      </c>
      <c r="T74" s="36"/>
      <c r="U74" s="36"/>
      <c r="V74" s="33" t="s">
        <v>7508</v>
      </c>
      <c r="W74" s="36"/>
      <c r="X74" s="36"/>
      <c r="Y74" s="33" t="s">
        <v>2899</v>
      </c>
      <c r="Z74" s="36"/>
      <c r="AA74" s="30"/>
      <c r="AB74" s="57">
        <v>5111</v>
      </c>
      <c r="AC74" s="57">
        <v>131</v>
      </c>
      <c r="AD74" s="30"/>
      <c r="AE74" s="58">
        <v>4</v>
      </c>
      <c r="AF74" s="37"/>
      <c r="AG74" s="37">
        <v>89285</v>
      </c>
      <c r="AH74" s="38">
        <v>357140</v>
      </c>
      <c r="AI74" s="37"/>
      <c r="AJ74" s="37"/>
      <c r="AK74" s="39"/>
      <c r="AL74" s="40">
        <v>8</v>
      </c>
      <c r="AM74" s="37"/>
      <c r="AN74" s="37">
        <v>28571.200000000001</v>
      </c>
      <c r="AO74" s="59">
        <v>33311</v>
      </c>
      <c r="AP74" s="39"/>
      <c r="AQ74" s="59" t="s">
        <v>3131</v>
      </c>
      <c r="AR74" s="60">
        <v>156</v>
      </c>
      <c r="AS74" s="60">
        <v>632</v>
      </c>
      <c r="AV74" s="39"/>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c r="DZ74" s="42"/>
      <c r="EA74" s="42"/>
      <c r="EB74" s="42"/>
      <c r="EC74" s="42"/>
      <c r="ED74" s="42"/>
      <c r="EE74" s="42"/>
      <c r="EF74" s="42"/>
      <c r="EG74" s="42"/>
      <c r="EH74" s="42"/>
      <c r="EI74" s="42"/>
      <c r="EJ74" s="42"/>
      <c r="EK74" s="42"/>
      <c r="EL74" s="42"/>
      <c r="EM74" s="42"/>
      <c r="EN74" s="42"/>
      <c r="EO74" s="42"/>
      <c r="EP74" s="42"/>
      <c r="EQ74" s="42"/>
      <c r="ER74" s="42"/>
      <c r="ES74" s="42"/>
      <c r="ET74" s="42"/>
      <c r="EU74" s="42"/>
      <c r="EV74" s="42"/>
      <c r="EW74" s="42"/>
      <c r="EX74" s="42"/>
      <c r="EY74" s="42"/>
      <c r="EZ74" s="42"/>
      <c r="FA74" s="42"/>
      <c r="FB74" s="42"/>
      <c r="FC74" s="42"/>
      <c r="FD74" s="42"/>
      <c r="FE74" s="42"/>
      <c r="FF74" s="42"/>
      <c r="FG74" s="42"/>
      <c r="FH74" s="42"/>
      <c r="FI74" s="42"/>
      <c r="FJ74" s="42"/>
      <c r="FK74" s="42"/>
      <c r="FL74" s="42"/>
      <c r="FM74" s="42"/>
      <c r="FN74" s="42"/>
      <c r="FO74" s="42"/>
      <c r="FP74" s="42"/>
      <c r="FQ74" s="42"/>
      <c r="FR74" s="42"/>
      <c r="FS74" s="42"/>
      <c r="FT74" s="42"/>
      <c r="FU74" s="42"/>
      <c r="FV74" s="42"/>
      <c r="FW74" s="42"/>
      <c r="FX74" s="42"/>
      <c r="FY74" s="42"/>
      <c r="FZ74" s="42"/>
      <c r="GA74" s="42"/>
      <c r="GB74" s="42"/>
      <c r="GC74" s="42"/>
      <c r="GD74" s="42"/>
      <c r="GE74" s="42"/>
      <c r="GF74" s="42"/>
      <c r="GG74" s="42"/>
      <c r="GH74" s="42"/>
      <c r="GI74" s="42"/>
      <c r="GJ74" s="42"/>
      <c r="GK74" s="42"/>
      <c r="GL74" s="42"/>
      <c r="GM74" s="42"/>
      <c r="GN74" s="42"/>
      <c r="GO74" s="42"/>
      <c r="GP74" s="42"/>
      <c r="GQ74" s="42"/>
      <c r="GR74" s="42"/>
      <c r="GS74" s="42"/>
      <c r="GT74" s="42"/>
      <c r="GU74" s="42"/>
      <c r="GV74" s="42"/>
      <c r="GW74" s="42"/>
      <c r="GX74" s="42"/>
      <c r="GY74" s="42"/>
      <c r="GZ74" s="42"/>
      <c r="HA74" s="42"/>
      <c r="HB74" s="42"/>
      <c r="HC74" s="42"/>
      <c r="HD74" s="42"/>
      <c r="HE74" s="42"/>
      <c r="HF74" s="42"/>
      <c r="HG74" s="42"/>
      <c r="HH74" s="42"/>
      <c r="HI74" s="42"/>
      <c r="HJ74" s="42"/>
      <c r="HK74" s="42"/>
      <c r="HL74" s="42"/>
      <c r="HM74" s="42"/>
      <c r="HN74" s="42"/>
      <c r="HO74" s="42"/>
      <c r="HP74" s="42"/>
      <c r="HQ74" s="42"/>
      <c r="HR74" s="42"/>
      <c r="HS74" s="42"/>
      <c r="HT74" s="42"/>
      <c r="HU74" s="42"/>
      <c r="HV74" s="42"/>
      <c r="HW74" s="42"/>
      <c r="HX74" s="42"/>
    </row>
    <row r="75" spans="1:232" s="41" customFormat="1" x14ac:dyDescent="0.25">
      <c r="A75" s="29"/>
      <c r="B75" s="30"/>
      <c r="C75" s="31" t="s">
        <v>7314</v>
      </c>
      <c r="D75" s="57">
        <v>0</v>
      </c>
      <c r="E75" s="57">
        <v>1</v>
      </c>
      <c r="F75" s="32" t="s">
        <v>23</v>
      </c>
      <c r="G75" s="32" t="s">
        <v>23</v>
      </c>
      <c r="H75" s="4">
        <v>9105868517</v>
      </c>
      <c r="I75" s="32" t="s">
        <v>23</v>
      </c>
      <c r="J75" s="33" t="s">
        <v>7507</v>
      </c>
      <c r="K75" s="34"/>
      <c r="L75" s="46" t="s">
        <v>25</v>
      </c>
      <c r="M75" s="33" t="s">
        <v>419</v>
      </c>
      <c r="N75" s="35" t="s">
        <v>23</v>
      </c>
      <c r="O75" s="6" t="s">
        <v>3135</v>
      </c>
      <c r="P75" s="36"/>
      <c r="Q75" s="36"/>
      <c r="R75" s="36"/>
      <c r="S75" s="33" t="s">
        <v>7508</v>
      </c>
      <c r="T75" s="36"/>
      <c r="U75" s="36"/>
      <c r="V75" s="33" t="s">
        <v>7508</v>
      </c>
      <c r="W75" s="36"/>
      <c r="X75" s="36"/>
      <c r="Y75" s="33" t="s">
        <v>2826</v>
      </c>
      <c r="Z75" s="36"/>
      <c r="AA75" s="30"/>
      <c r="AB75" s="57">
        <v>5111</v>
      </c>
      <c r="AC75" s="57">
        <v>131</v>
      </c>
      <c r="AD75" s="30"/>
      <c r="AE75" s="58">
        <v>3</v>
      </c>
      <c r="AF75" s="37"/>
      <c r="AG75" s="37">
        <v>50182</v>
      </c>
      <c r="AH75" s="38">
        <v>150546</v>
      </c>
      <c r="AI75" s="37"/>
      <c r="AJ75" s="37"/>
      <c r="AK75" s="39"/>
      <c r="AL75" s="40">
        <v>8</v>
      </c>
      <c r="AM75" s="37"/>
      <c r="AN75" s="37">
        <v>12043.68</v>
      </c>
      <c r="AO75" s="59">
        <v>33311</v>
      </c>
      <c r="AP75" s="39"/>
      <c r="AQ75" s="59" t="s">
        <v>3131</v>
      </c>
      <c r="AR75" s="60">
        <v>156</v>
      </c>
      <c r="AS75" s="60">
        <v>632</v>
      </c>
      <c r="AV75" s="39"/>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c r="DN75" s="42"/>
      <c r="DO75" s="42"/>
      <c r="DP75" s="42"/>
      <c r="DQ75" s="42"/>
      <c r="DR75" s="42"/>
      <c r="DS75" s="42"/>
      <c r="DT75" s="42"/>
      <c r="DU75" s="42"/>
      <c r="DV75" s="42"/>
      <c r="DW75" s="42"/>
      <c r="DX75" s="42"/>
      <c r="DY75" s="42"/>
      <c r="DZ75" s="42"/>
      <c r="EA75" s="42"/>
      <c r="EB75" s="42"/>
      <c r="EC75" s="42"/>
      <c r="ED75" s="42"/>
      <c r="EE75" s="42"/>
      <c r="EF75" s="42"/>
      <c r="EG75" s="42"/>
      <c r="EH75" s="42"/>
      <c r="EI75" s="42"/>
      <c r="EJ75" s="42"/>
      <c r="EK75" s="42"/>
      <c r="EL75" s="42"/>
      <c r="EM75" s="42"/>
      <c r="EN75" s="42"/>
      <c r="EO75" s="42"/>
      <c r="EP75" s="42"/>
      <c r="EQ75" s="42"/>
      <c r="ER75" s="42"/>
      <c r="ES75" s="42"/>
      <c r="ET75" s="42"/>
      <c r="EU75" s="42"/>
      <c r="EV75" s="42"/>
      <c r="EW75" s="42"/>
      <c r="EX75" s="42"/>
      <c r="EY75" s="42"/>
      <c r="EZ75" s="42"/>
      <c r="FA75" s="42"/>
      <c r="FB75" s="42"/>
      <c r="FC75" s="42"/>
      <c r="FD75" s="42"/>
      <c r="FE75" s="42"/>
      <c r="FF75" s="42"/>
      <c r="FG75" s="42"/>
      <c r="FH75" s="42"/>
      <c r="FI75" s="42"/>
      <c r="FJ75" s="42"/>
      <c r="FK75" s="42"/>
      <c r="FL75" s="42"/>
      <c r="FM75" s="42"/>
      <c r="FN75" s="42"/>
      <c r="FO75" s="42"/>
      <c r="FP75" s="42"/>
      <c r="FQ75" s="42"/>
      <c r="FR75" s="42"/>
      <c r="FS75" s="42"/>
      <c r="FT75" s="42"/>
      <c r="FU75" s="42"/>
      <c r="FV75" s="42"/>
      <c r="FW75" s="42"/>
      <c r="FX75" s="42"/>
      <c r="FY75" s="42"/>
      <c r="FZ75" s="42"/>
      <c r="GA75" s="42"/>
      <c r="GB75" s="42"/>
      <c r="GC75" s="42"/>
      <c r="GD75" s="42"/>
      <c r="GE75" s="42"/>
      <c r="GF75" s="42"/>
      <c r="GG75" s="42"/>
      <c r="GH75" s="42"/>
      <c r="GI75" s="42"/>
      <c r="GJ75" s="42"/>
      <c r="GK75" s="42"/>
      <c r="GL75" s="42"/>
      <c r="GM75" s="42"/>
      <c r="GN75" s="42"/>
      <c r="GO75" s="42"/>
      <c r="GP75" s="42"/>
      <c r="GQ75" s="42"/>
      <c r="GR75" s="42"/>
      <c r="GS75" s="42"/>
      <c r="GT75" s="42"/>
      <c r="GU75" s="42"/>
      <c r="GV75" s="42"/>
      <c r="GW75" s="42"/>
      <c r="GX75" s="42"/>
      <c r="GY75" s="42"/>
      <c r="GZ75" s="42"/>
      <c r="HA75" s="42"/>
      <c r="HB75" s="42"/>
      <c r="HC75" s="42"/>
      <c r="HD75" s="42"/>
      <c r="HE75" s="42"/>
      <c r="HF75" s="42"/>
      <c r="HG75" s="42"/>
      <c r="HH75" s="42"/>
      <c r="HI75" s="42"/>
      <c r="HJ75" s="42"/>
      <c r="HK75" s="42"/>
      <c r="HL75" s="42"/>
      <c r="HM75" s="42"/>
      <c r="HN75" s="42"/>
      <c r="HO75" s="42"/>
      <c r="HP75" s="42"/>
      <c r="HQ75" s="42"/>
      <c r="HR75" s="42"/>
      <c r="HS75" s="42"/>
      <c r="HT75" s="42"/>
      <c r="HU75" s="42"/>
      <c r="HV75" s="42"/>
      <c r="HW75" s="42"/>
      <c r="HX75" s="42"/>
    </row>
    <row r="76" spans="1:232" s="41" customFormat="1" x14ac:dyDescent="0.25">
      <c r="A76" s="29"/>
      <c r="B76" s="30"/>
      <c r="C76" s="31" t="s">
        <v>7314</v>
      </c>
      <c r="D76" s="57">
        <v>0</v>
      </c>
      <c r="E76" s="57">
        <v>1</v>
      </c>
      <c r="F76" s="32" t="s">
        <v>23</v>
      </c>
      <c r="G76" s="32" t="s">
        <v>23</v>
      </c>
      <c r="H76" s="4">
        <v>9105868517</v>
      </c>
      <c r="I76" s="32" t="s">
        <v>23</v>
      </c>
      <c r="J76" s="33" t="s">
        <v>7507</v>
      </c>
      <c r="K76" s="34"/>
      <c r="L76" s="46" t="s">
        <v>25</v>
      </c>
      <c r="M76" s="33" t="s">
        <v>419</v>
      </c>
      <c r="N76" s="35" t="s">
        <v>23</v>
      </c>
      <c r="O76" s="6" t="s">
        <v>3135</v>
      </c>
      <c r="P76" s="36"/>
      <c r="Q76" s="36"/>
      <c r="R76" s="36"/>
      <c r="S76" s="33" t="s">
        <v>7508</v>
      </c>
      <c r="T76" s="36"/>
      <c r="U76" s="36"/>
      <c r="V76" s="33" t="s">
        <v>7508</v>
      </c>
      <c r="W76" s="36"/>
      <c r="X76" s="36"/>
      <c r="Y76" s="33" t="s">
        <v>3013</v>
      </c>
      <c r="Z76" s="36"/>
      <c r="AA76" s="30"/>
      <c r="AB76" s="57">
        <v>5111</v>
      </c>
      <c r="AC76" s="57">
        <v>131</v>
      </c>
      <c r="AD76" s="30"/>
      <c r="AE76" s="58">
        <v>5</v>
      </c>
      <c r="AF76" s="37"/>
      <c r="AG76" s="37">
        <v>46000</v>
      </c>
      <c r="AH76" s="38">
        <v>230000</v>
      </c>
      <c r="AI76" s="37"/>
      <c r="AJ76" s="37"/>
      <c r="AK76" s="39"/>
      <c r="AL76" s="40">
        <v>8</v>
      </c>
      <c r="AM76" s="37"/>
      <c r="AN76" s="37">
        <v>18400</v>
      </c>
      <c r="AO76" s="59">
        <v>33311</v>
      </c>
      <c r="AP76" s="39"/>
      <c r="AQ76" s="59" t="s">
        <v>3131</v>
      </c>
      <c r="AR76" s="60">
        <v>156</v>
      </c>
      <c r="AS76" s="60">
        <v>632</v>
      </c>
      <c r="AV76" s="39"/>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c r="DN76" s="42"/>
      <c r="DO76" s="42"/>
      <c r="DP76" s="42"/>
      <c r="DQ76" s="42"/>
      <c r="DR76" s="42"/>
      <c r="DS76" s="42"/>
      <c r="DT76" s="42"/>
      <c r="DU76" s="42"/>
      <c r="DV76" s="42"/>
      <c r="DW76" s="42"/>
      <c r="DX76" s="42"/>
      <c r="DY76" s="42"/>
      <c r="DZ76" s="42"/>
      <c r="EA76" s="42"/>
      <c r="EB76" s="42"/>
      <c r="EC76" s="42"/>
      <c r="ED76" s="42"/>
      <c r="EE76" s="42"/>
      <c r="EF76" s="42"/>
      <c r="EG76" s="42"/>
      <c r="EH76" s="42"/>
      <c r="EI76" s="42"/>
      <c r="EJ76" s="42"/>
      <c r="EK76" s="42"/>
      <c r="EL76" s="42"/>
      <c r="EM76" s="42"/>
      <c r="EN76" s="42"/>
      <c r="EO76" s="42"/>
      <c r="EP76" s="42"/>
      <c r="EQ76" s="42"/>
      <c r="ER76" s="42"/>
      <c r="ES76" s="42"/>
      <c r="ET76" s="42"/>
      <c r="EU76" s="42"/>
      <c r="EV76" s="42"/>
      <c r="EW76" s="42"/>
      <c r="EX76" s="42"/>
      <c r="EY76" s="42"/>
      <c r="EZ76" s="42"/>
      <c r="FA76" s="42"/>
      <c r="FB76" s="42"/>
      <c r="FC76" s="42"/>
      <c r="FD76" s="42"/>
      <c r="FE76" s="42"/>
      <c r="FF76" s="42"/>
      <c r="FG76" s="42"/>
      <c r="FH76" s="42"/>
      <c r="FI76" s="42"/>
      <c r="FJ76" s="42"/>
      <c r="FK76" s="42"/>
      <c r="FL76" s="42"/>
      <c r="FM76" s="42"/>
      <c r="FN76" s="42"/>
      <c r="FO76" s="42"/>
      <c r="FP76" s="42"/>
      <c r="FQ76" s="42"/>
      <c r="FR76" s="42"/>
      <c r="FS76" s="42"/>
      <c r="FT76" s="42"/>
      <c r="FU76" s="42"/>
      <c r="FV76" s="42"/>
      <c r="FW76" s="42"/>
      <c r="FX76" s="42"/>
      <c r="FY76" s="42"/>
      <c r="FZ76" s="42"/>
      <c r="GA76" s="42"/>
      <c r="GB76" s="42"/>
      <c r="GC76" s="42"/>
      <c r="GD76" s="42"/>
      <c r="GE76" s="42"/>
      <c r="GF76" s="42"/>
      <c r="GG76" s="42"/>
      <c r="GH76" s="42"/>
      <c r="GI76" s="42"/>
      <c r="GJ76" s="42"/>
      <c r="GK76" s="42"/>
      <c r="GL76" s="42"/>
      <c r="GM76" s="42"/>
      <c r="GN76" s="42"/>
      <c r="GO76" s="42"/>
      <c r="GP76" s="42"/>
      <c r="GQ76" s="42"/>
      <c r="GR76" s="42"/>
      <c r="GS76" s="42"/>
      <c r="GT76" s="42"/>
      <c r="GU76" s="42"/>
      <c r="GV76" s="42"/>
      <c r="GW76" s="42"/>
      <c r="GX76" s="42"/>
      <c r="GY76" s="42"/>
      <c r="GZ76" s="42"/>
      <c r="HA76" s="42"/>
      <c r="HB76" s="42"/>
      <c r="HC76" s="42"/>
      <c r="HD76" s="42"/>
      <c r="HE76" s="42"/>
      <c r="HF76" s="42"/>
      <c r="HG76" s="42"/>
      <c r="HH76" s="42"/>
      <c r="HI76" s="42"/>
      <c r="HJ76" s="42"/>
      <c r="HK76" s="42"/>
      <c r="HL76" s="42"/>
      <c r="HM76" s="42"/>
      <c r="HN76" s="42"/>
      <c r="HO76" s="42"/>
      <c r="HP76" s="42"/>
      <c r="HQ76" s="42"/>
      <c r="HR76" s="42"/>
      <c r="HS76" s="42"/>
      <c r="HT76" s="42"/>
      <c r="HU76" s="42"/>
      <c r="HV76" s="42"/>
      <c r="HW76" s="42"/>
      <c r="HX76" s="42"/>
    </row>
    <row r="77" spans="1:232" s="41" customFormat="1" x14ac:dyDescent="0.25">
      <c r="A77" s="29"/>
      <c r="B77" s="30"/>
      <c r="C77" s="31" t="s">
        <v>7314</v>
      </c>
      <c r="D77" s="57">
        <v>0</v>
      </c>
      <c r="E77" s="57">
        <v>1</v>
      </c>
      <c r="F77" s="32" t="s">
        <v>23</v>
      </c>
      <c r="G77" s="32" t="s">
        <v>23</v>
      </c>
      <c r="H77" s="4">
        <v>9105868700</v>
      </c>
      <c r="I77" s="32" t="s">
        <v>23</v>
      </c>
      <c r="J77" s="33" t="s">
        <v>7520</v>
      </c>
      <c r="K77" s="34"/>
      <c r="L77" s="46" t="s">
        <v>25</v>
      </c>
      <c r="M77" s="33" t="s">
        <v>262</v>
      </c>
      <c r="N77" s="35" t="s">
        <v>23</v>
      </c>
      <c r="O77" s="6" t="s">
        <v>3162</v>
      </c>
      <c r="P77" s="36"/>
      <c r="Q77" s="36"/>
      <c r="R77" s="36"/>
      <c r="S77" s="33" t="s">
        <v>7521</v>
      </c>
      <c r="T77" s="36"/>
      <c r="U77" s="36"/>
      <c r="V77" s="33" t="s">
        <v>7521</v>
      </c>
      <c r="W77" s="36"/>
      <c r="X77" s="36"/>
      <c r="Y77" s="33" t="s">
        <v>3013</v>
      </c>
      <c r="Z77" s="36"/>
      <c r="AA77" s="30"/>
      <c r="AB77" s="57">
        <v>5111</v>
      </c>
      <c r="AC77" s="57">
        <v>131</v>
      </c>
      <c r="AD77" s="30"/>
      <c r="AE77" s="58">
        <v>4</v>
      </c>
      <c r="AF77" s="37"/>
      <c r="AG77" s="37">
        <v>46000</v>
      </c>
      <c r="AH77" s="38">
        <v>184000</v>
      </c>
      <c r="AI77" s="37"/>
      <c r="AJ77" s="37"/>
      <c r="AK77" s="39"/>
      <c r="AL77" s="40">
        <v>8</v>
      </c>
      <c r="AM77" s="37"/>
      <c r="AN77" s="37">
        <v>14720</v>
      </c>
      <c r="AO77" s="59">
        <v>33311</v>
      </c>
      <c r="AP77" s="39"/>
      <c r="AQ77" s="59" t="s">
        <v>3131</v>
      </c>
      <c r="AR77" s="60">
        <v>156</v>
      </c>
      <c r="AS77" s="60">
        <v>632</v>
      </c>
      <c r="AV77" s="39"/>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c r="DI77" s="42"/>
      <c r="DJ77" s="42"/>
      <c r="DK77" s="42"/>
      <c r="DL77" s="42"/>
      <c r="DM77" s="42"/>
      <c r="DN77" s="42"/>
      <c r="DO77" s="42"/>
      <c r="DP77" s="42"/>
      <c r="DQ77" s="42"/>
      <c r="DR77" s="42"/>
      <c r="DS77" s="42"/>
      <c r="DT77" s="42"/>
      <c r="DU77" s="42"/>
      <c r="DV77" s="42"/>
      <c r="DW77" s="42"/>
      <c r="DX77" s="42"/>
      <c r="DY77" s="42"/>
      <c r="DZ77" s="42"/>
      <c r="EA77" s="42"/>
      <c r="EB77" s="42"/>
      <c r="EC77" s="42"/>
      <c r="ED77" s="42"/>
      <c r="EE77" s="42"/>
      <c r="EF77" s="42"/>
      <c r="EG77" s="42"/>
      <c r="EH77" s="42"/>
      <c r="EI77" s="42"/>
      <c r="EJ77" s="42"/>
      <c r="EK77" s="42"/>
      <c r="EL77" s="42"/>
      <c r="EM77" s="42"/>
      <c r="EN77" s="42"/>
      <c r="EO77" s="42"/>
      <c r="EP77" s="42"/>
      <c r="EQ77" s="42"/>
      <c r="ER77" s="42"/>
      <c r="ES77" s="42"/>
      <c r="ET77" s="42"/>
      <c r="EU77" s="42"/>
      <c r="EV77" s="42"/>
      <c r="EW77" s="42"/>
      <c r="EX77" s="42"/>
      <c r="EY77" s="42"/>
      <c r="EZ77" s="42"/>
      <c r="FA77" s="42"/>
      <c r="FB77" s="42"/>
      <c r="FC77" s="42"/>
      <c r="FD77" s="42"/>
      <c r="FE77" s="42"/>
      <c r="FF77" s="42"/>
      <c r="FG77" s="42"/>
      <c r="FH77" s="42"/>
      <c r="FI77" s="42"/>
      <c r="FJ77" s="42"/>
      <c r="FK77" s="42"/>
      <c r="FL77" s="42"/>
      <c r="FM77" s="42"/>
      <c r="FN77" s="42"/>
      <c r="FO77" s="42"/>
      <c r="FP77" s="42"/>
      <c r="FQ77" s="42"/>
      <c r="FR77" s="42"/>
      <c r="FS77" s="42"/>
      <c r="FT77" s="42"/>
      <c r="FU77" s="42"/>
      <c r="FV77" s="42"/>
      <c r="FW77" s="42"/>
      <c r="FX77" s="42"/>
      <c r="FY77" s="42"/>
      <c r="FZ77" s="42"/>
      <c r="GA77" s="42"/>
      <c r="GB77" s="42"/>
      <c r="GC77" s="42"/>
      <c r="GD77" s="42"/>
      <c r="GE77" s="42"/>
      <c r="GF77" s="42"/>
      <c r="GG77" s="42"/>
      <c r="GH77" s="42"/>
      <c r="GI77" s="42"/>
      <c r="GJ77" s="42"/>
      <c r="GK77" s="42"/>
      <c r="GL77" s="42"/>
      <c r="GM77" s="42"/>
      <c r="GN77" s="42"/>
      <c r="GO77" s="42"/>
      <c r="GP77" s="42"/>
      <c r="GQ77" s="42"/>
      <c r="GR77" s="42"/>
      <c r="GS77" s="42"/>
      <c r="GT77" s="42"/>
      <c r="GU77" s="42"/>
      <c r="GV77" s="42"/>
      <c r="GW77" s="42"/>
      <c r="GX77" s="42"/>
      <c r="GY77" s="42"/>
      <c r="GZ77" s="42"/>
      <c r="HA77" s="42"/>
      <c r="HB77" s="42"/>
      <c r="HC77" s="42"/>
      <c r="HD77" s="42"/>
      <c r="HE77" s="42"/>
      <c r="HF77" s="42"/>
      <c r="HG77" s="42"/>
      <c r="HH77" s="42"/>
      <c r="HI77" s="42"/>
      <c r="HJ77" s="42"/>
      <c r="HK77" s="42"/>
      <c r="HL77" s="42"/>
      <c r="HM77" s="42"/>
      <c r="HN77" s="42"/>
      <c r="HO77" s="42"/>
      <c r="HP77" s="42"/>
      <c r="HQ77" s="42"/>
      <c r="HR77" s="42"/>
      <c r="HS77" s="42"/>
      <c r="HT77" s="42"/>
      <c r="HU77" s="42"/>
      <c r="HV77" s="42"/>
      <c r="HW77" s="42"/>
      <c r="HX77" s="42"/>
    </row>
    <row r="78" spans="1:232" s="41" customFormat="1" x14ac:dyDescent="0.25">
      <c r="A78" s="29"/>
      <c r="B78" s="30"/>
      <c r="C78" s="31" t="s">
        <v>7314</v>
      </c>
      <c r="D78" s="57">
        <v>0</v>
      </c>
      <c r="E78" s="57">
        <v>1</v>
      </c>
      <c r="F78" s="32" t="s">
        <v>23</v>
      </c>
      <c r="G78" s="32" t="s">
        <v>23</v>
      </c>
      <c r="H78" s="4">
        <v>9105868911</v>
      </c>
      <c r="I78" s="32" t="s">
        <v>23</v>
      </c>
      <c r="J78" s="33" t="s">
        <v>7537</v>
      </c>
      <c r="K78" s="34"/>
      <c r="L78" s="46" t="s">
        <v>25</v>
      </c>
      <c r="M78" s="33" t="s">
        <v>26</v>
      </c>
      <c r="N78" s="35" t="s">
        <v>23</v>
      </c>
      <c r="O78" s="6" t="s">
        <v>3141</v>
      </c>
      <c r="P78" s="36"/>
      <c r="Q78" s="36"/>
      <c r="R78" s="36"/>
      <c r="S78" s="33" t="s">
        <v>7538</v>
      </c>
      <c r="T78" s="36"/>
      <c r="U78" s="36"/>
      <c r="V78" s="33" t="s">
        <v>7538</v>
      </c>
      <c r="W78" s="36"/>
      <c r="X78" s="36"/>
      <c r="Y78" s="33" t="s">
        <v>2824</v>
      </c>
      <c r="Z78" s="36"/>
      <c r="AA78" s="30"/>
      <c r="AB78" s="57">
        <v>5111</v>
      </c>
      <c r="AC78" s="57">
        <v>131</v>
      </c>
      <c r="AD78" s="30"/>
      <c r="AE78" s="58">
        <v>1</v>
      </c>
      <c r="AF78" s="37"/>
      <c r="AG78" s="37">
        <v>111058</v>
      </c>
      <c r="AH78" s="38">
        <v>111058</v>
      </c>
      <c r="AI78" s="37"/>
      <c r="AJ78" s="37"/>
      <c r="AK78" s="39"/>
      <c r="AL78" s="40">
        <v>8</v>
      </c>
      <c r="AM78" s="37"/>
      <c r="AN78" s="37">
        <v>8884.64</v>
      </c>
      <c r="AO78" s="59">
        <v>33311</v>
      </c>
      <c r="AP78" s="39"/>
      <c r="AQ78" s="59" t="s">
        <v>3131</v>
      </c>
      <c r="AR78" s="60">
        <v>156</v>
      </c>
      <c r="AS78" s="60">
        <v>632</v>
      </c>
      <c r="AV78" s="39"/>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2"/>
      <c r="EU78" s="42"/>
      <c r="EV78" s="42"/>
      <c r="EW78" s="42"/>
      <c r="EX78" s="42"/>
      <c r="EY78" s="42"/>
      <c r="EZ78" s="42"/>
      <c r="FA78" s="42"/>
      <c r="FB78" s="42"/>
      <c r="FC78" s="42"/>
      <c r="FD78" s="42"/>
      <c r="FE78" s="42"/>
      <c r="FF78" s="42"/>
      <c r="FG78" s="42"/>
      <c r="FH78" s="42"/>
      <c r="FI78" s="42"/>
      <c r="FJ78" s="42"/>
      <c r="FK78" s="42"/>
      <c r="FL78" s="42"/>
      <c r="FM78" s="42"/>
      <c r="FN78" s="42"/>
      <c r="FO78" s="42"/>
      <c r="FP78" s="42"/>
      <c r="FQ78" s="42"/>
      <c r="FR78" s="42"/>
      <c r="FS78" s="42"/>
      <c r="FT78" s="42"/>
      <c r="FU78" s="42"/>
      <c r="FV78" s="42"/>
      <c r="FW78" s="42"/>
      <c r="FX78" s="42"/>
      <c r="FY78" s="42"/>
      <c r="FZ78" s="42"/>
      <c r="GA78" s="42"/>
      <c r="GB78" s="42"/>
      <c r="GC78" s="42"/>
      <c r="GD78" s="42"/>
      <c r="GE78" s="42"/>
      <c r="GF78" s="42"/>
      <c r="GG78" s="42"/>
      <c r="GH78" s="42"/>
      <c r="GI78" s="42"/>
      <c r="GJ78" s="42"/>
      <c r="GK78" s="42"/>
      <c r="GL78" s="42"/>
      <c r="GM78" s="42"/>
      <c r="GN78" s="42"/>
      <c r="GO78" s="42"/>
      <c r="GP78" s="42"/>
      <c r="GQ78" s="42"/>
      <c r="GR78" s="42"/>
      <c r="GS78" s="42"/>
      <c r="GT78" s="42"/>
      <c r="GU78" s="42"/>
      <c r="GV78" s="42"/>
      <c r="GW78" s="42"/>
      <c r="GX78" s="42"/>
      <c r="GY78" s="42"/>
      <c r="GZ78" s="42"/>
      <c r="HA78" s="42"/>
      <c r="HB78" s="42"/>
      <c r="HC78" s="42"/>
      <c r="HD78" s="42"/>
      <c r="HE78" s="42"/>
      <c r="HF78" s="42"/>
      <c r="HG78" s="42"/>
      <c r="HH78" s="42"/>
      <c r="HI78" s="42"/>
      <c r="HJ78" s="42"/>
      <c r="HK78" s="42"/>
      <c r="HL78" s="42"/>
      <c r="HM78" s="42"/>
      <c r="HN78" s="42"/>
      <c r="HO78" s="42"/>
      <c r="HP78" s="42"/>
      <c r="HQ78" s="42"/>
      <c r="HR78" s="42"/>
      <c r="HS78" s="42"/>
      <c r="HT78" s="42"/>
      <c r="HU78" s="42"/>
      <c r="HV78" s="42"/>
      <c r="HW78" s="42"/>
      <c r="HX78" s="42"/>
    </row>
    <row r="79" spans="1:232" s="41" customFormat="1" x14ac:dyDescent="0.25">
      <c r="A79" s="29"/>
      <c r="B79" s="30"/>
      <c r="C79" s="31" t="s">
        <v>7314</v>
      </c>
      <c r="D79" s="57">
        <v>0</v>
      </c>
      <c r="E79" s="57">
        <v>1</v>
      </c>
      <c r="F79" s="32" t="s">
        <v>23</v>
      </c>
      <c r="G79" s="32" t="s">
        <v>23</v>
      </c>
      <c r="H79" s="4">
        <v>9105869071</v>
      </c>
      <c r="I79" s="32" t="s">
        <v>23</v>
      </c>
      <c r="J79" s="33" t="s">
        <v>7543</v>
      </c>
      <c r="K79" s="34"/>
      <c r="L79" s="46" t="s">
        <v>25</v>
      </c>
      <c r="M79" s="33" t="s">
        <v>467</v>
      </c>
      <c r="N79" s="35" t="s">
        <v>23</v>
      </c>
      <c r="O79" s="6" t="s">
        <v>3160</v>
      </c>
      <c r="P79" s="36"/>
      <c r="Q79" s="36"/>
      <c r="R79" s="36"/>
      <c r="S79" s="33" t="s">
        <v>7544</v>
      </c>
      <c r="T79" s="36"/>
      <c r="U79" s="36"/>
      <c r="V79" s="33" t="s">
        <v>7544</v>
      </c>
      <c r="W79" s="36"/>
      <c r="X79" s="36"/>
      <c r="Y79" s="33" t="s">
        <v>3047</v>
      </c>
      <c r="Z79" s="36"/>
      <c r="AA79" s="30"/>
      <c r="AB79" s="57">
        <v>5111</v>
      </c>
      <c r="AC79" s="57">
        <v>131</v>
      </c>
      <c r="AD79" s="30"/>
      <c r="AE79" s="58">
        <v>1</v>
      </c>
      <c r="AF79" s="37"/>
      <c r="AG79" s="37">
        <v>55595</v>
      </c>
      <c r="AH79" s="38">
        <v>55595</v>
      </c>
      <c r="AI79" s="37"/>
      <c r="AJ79" s="37"/>
      <c r="AK79" s="39"/>
      <c r="AL79" s="40">
        <v>8</v>
      </c>
      <c r="AM79" s="37"/>
      <c r="AN79" s="37">
        <v>4447.6000000000004</v>
      </c>
      <c r="AO79" s="59">
        <v>33311</v>
      </c>
      <c r="AP79" s="39"/>
      <c r="AQ79" s="59" t="s">
        <v>3131</v>
      </c>
      <c r="AR79" s="60">
        <v>156</v>
      </c>
      <c r="AS79" s="60">
        <v>632</v>
      </c>
      <c r="AV79" s="39"/>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c r="DO79" s="42"/>
      <c r="DP79" s="42"/>
      <c r="DQ79" s="42"/>
      <c r="DR79" s="42"/>
      <c r="DS79" s="42"/>
      <c r="DT79" s="42"/>
      <c r="DU79" s="42"/>
      <c r="DV79" s="42"/>
      <c r="DW79" s="42"/>
      <c r="DX79" s="42"/>
      <c r="DY79" s="42"/>
      <c r="DZ79" s="42"/>
      <c r="EA79" s="42"/>
      <c r="EB79" s="42"/>
      <c r="EC79" s="42"/>
      <c r="ED79" s="42"/>
      <c r="EE79" s="42"/>
      <c r="EF79" s="42"/>
      <c r="EG79" s="42"/>
      <c r="EH79" s="42"/>
      <c r="EI79" s="42"/>
      <c r="EJ79" s="42"/>
      <c r="EK79" s="42"/>
      <c r="EL79" s="42"/>
      <c r="EM79" s="42"/>
      <c r="EN79" s="42"/>
      <c r="EO79" s="42"/>
      <c r="EP79" s="42"/>
      <c r="EQ79" s="42"/>
      <c r="ER79" s="42"/>
      <c r="ES79" s="42"/>
      <c r="ET79" s="42"/>
      <c r="EU79" s="42"/>
      <c r="EV79" s="42"/>
      <c r="EW79" s="42"/>
      <c r="EX79" s="42"/>
      <c r="EY79" s="42"/>
      <c r="EZ79" s="42"/>
      <c r="FA79" s="42"/>
      <c r="FB79" s="42"/>
      <c r="FC79" s="42"/>
      <c r="FD79" s="42"/>
      <c r="FE79" s="42"/>
      <c r="FF79" s="42"/>
      <c r="FG79" s="42"/>
      <c r="FH79" s="42"/>
      <c r="FI79" s="42"/>
      <c r="FJ79" s="42"/>
      <c r="FK79" s="42"/>
      <c r="FL79" s="42"/>
      <c r="FM79" s="42"/>
      <c r="FN79" s="42"/>
      <c r="FO79" s="42"/>
      <c r="FP79" s="42"/>
      <c r="FQ79" s="42"/>
      <c r="FR79" s="42"/>
      <c r="FS79" s="42"/>
      <c r="FT79" s="42"/>
      <c r="FU79" s="42"/>
      <c r="FV79" s="42"/>
      <c r="FW79" s="42"/>
      <c r="FX79" s="42"/>
      <c r="FY79" s="42"/>
      <c r="FZ79" s="42"/>
      <c r="GA79" s="42"/>
      <c r="GB79" s="42"/>
      <c r="GC79" s="42"/>
      <c r="GD79" s="42"/>
      <c r="GE79" s="42"/>
      <c r="GF79" s="42"/>
      <c r="GG79" s="42"/>
      <c r="GH79" s="42"/>
      <c r="GI79" s="42"/>
      <c r="GJ79" s="42"/>
      <c r="GK79" s="42"/>
      <c r="GL79" s="42"/>
      <c r="GM79" s="42"/>
      <c r="GN79" s="42"/>
      <c r="GO79" s="42"/>
      <c r="GP79" s="42"/>
      <c r="GQ79" s="42"/>
      <c r="GR79" s="42"/>
      <c r="GS79" s="42"/>
      <c r="GT79" s="42"/>
      <c r="GU79" s="42"/>
      <c r="GV79" s="42"/>
      <c r="GW79" s="42"/>
      <c r="GX79" s="42"/>
      <c r="GY79" s="42"/>
      <c r="GZ79" s="42"/>
      <c r="HA79" s="42"/>
      <c r="HB79" s="42"/>
      <c r="HC79" s="42"/>
      <c r="HD79" s="42"/>
      <c r="HE79" s="42"/>
      <c r="HF79" s="42"/>
      <c r="HG79" s="42"/>
      <c r="HH79" s="42"/>
      <c r="HI79" s="42"/>
      <c r="HJ79" s="42"/>
      <c r="HK79" s="42"/>
      <c r="HL79" s="42"/>
      <c r="HM79" s="42"/>
      <c r="HN79" s="42"/>
      <c r="HO79" s="42"/>
      <c r="HP79" s="42"/>
      <c r="HQ79" s="42"/>
      <c r="HR79" s="42"/>
      <c r="HS79" s="42"/>
      <c r="HT79" s="42"/>
      <c r="HU79" s="42"/>
      <c r="HV79" s="42"/>
      <c r="HW79" s="42"/>
      <c r="HX79" s="42"/>
    </row>
    <row r="80" spans="1:232" s="41" customFormat="1" x14ac:dyDescent="0.25">
      <c r="A80" s="29"/>
      <c r="B80" s="30"/>
      <c r="C80" s="31" t="s">
        <v>7314</v>
      </c>
      <c r="D80" s="57">
        <v>0</v>
      </c>
      <c r="E80" s="57">
        <v>1</v>
      </c>
      <c r="F80" s="32" t="s">
        <v>23</v>
      </c>
      <c r="G80" s="32" t="s">
        <v>23</v>
      </c>
      <c r="H80" s="4">
        <v>9105869071</v>
      </c>
      <c r="I80" s="32" t="s">
        <v>23</v>
      </c>
      <c r="J80" s="33" t="s">
        <v>7543</v>
      </c>
      <c r="K80" s="34"/>
      <c r="L80" s="46" t="s">
        <v>25</v>
      </c>
      <c r="M80" s="33" t="s">
        <v>467</v>
      </c>
      <c r="N80" s="35" t="s">
        <v>23</v>
      </c>
      <c r="O80" s="6" t="s">
        <v>3160</v>
      </c>
      <c r="P80" s="36"/>
      <c r="Q80" s="36"/>
      <c r="R80" s="36"/>
      <c r="S80" s="33" t="s">
        <v>7544</v>
      </c>
      <c r="T80" s="36"/>
      <c r="U80" s="36"/>
      <c r="V80" s="33" t="s">
        <v>7544</v>
      </c>
      <c r="W80" s="36"/>
      <c r="X80" s="36"/>
      <c r="Y80" s="33" t="s">
        <v>2819</v>
      </c>
      <c r="Z80" s="36"/>
      <c r="AA80" s="30"/>
      <c r="AB80" s="57">
        <v>5111</v>
      </c>
      <c r="AC80" s="57">
        <v>131</v>
      </c>
      <c r="AD80" s="30"/>
      <c r="AE80" s="58">
        <v>2</v>
      </c>
      <c r="AF80" s="37"/>
      <c r="AG80" s="37">
        <v>56760</v>
      </c>
      <c r="AH80" s="38">
        <v>113520</v>
      </c>
      <c r="AI80" s="37"/>
      <c r="AJ80" s="37"/>
      <c r="AK80" s="39"/>
      <c r="AL80" s="40">
        <v>8</v>
      </c>
      <c r="AM80" s="37"/>
      <c r="AN80" s="37">
        <v>9081.6</v>
      </c>
      <c r="AO80" s="59">
        <v>33311</v>
      </c>
      <c r="AP80" s="39"/>
      <c r="AQ80" s="59" t="s">
        <v>3131</v>
      </c>
      <c r="AR80" s="60">
        <v>156</v>
      </c>
      <c r="AS80" s="60">
        <v>632</v>
      </c>
      <c r="AV80" s="39"/>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c r="DL80" s="42"/>
      <c r="DM80" s="42"/>
      <c r="DN80" s="42"/>
      <c r="DO80" s="42"/>
      <c r="DP80" s="42"/>
      <c r="DQ80" s="42"/>
      <c r="DR80" s="42"/>
      <c r="DS80" s="42"/>
      <c r="DT80" s="42"/>
      <c r="DU80" s="42"/>
      <c r="DV80" s="42"/>
      <c r="DW80" s="42"/>
      <c r="DX80" s="42"/>
      <c r="DY80" s="42"/>
      <c r="DZ80" s="42"/>
      <c r="EA80" s="42"/>
      <c r="EB80" s="42"/>
      <c r="EC80" s="42"/>
      <c r="ED80" s="42"/>
      <c r="EE80" s="42"/>
      <c r="EF80" s="42"/>
      <c r="EG80" s="42"/>
      <c r="EH80" s="42"/>
      <c r="EI80" s="42"/>
      <c r="EJ80" s="42"/>
      <c r="EK80" s="42"/>
      <c r="EL80" s="42"/>
      <c r="EM80" s="42"/>
      <c r="EN80" s="42"/>
      <c r="EO80" s="42"/>
      <c r="EP80" s="42"/>
      <c r="EQ80" s="42"/>
      <c r="ER80" s="42"/>
      <c r="ES80" s="42"/>
      <c r="ET80" s="42"/>
      <c r="EU80" s="42"/>
      <c r="EV80" s="42"/>
      <c r="EW80" s="42"/>
      <c r="EX80" s="42"/>
      <c r="EY80" s="42"/>
      <c r="EZ80" s="42"/>
      <c r="FA80" s="42"/>
      <c r="FB80" s="42"/>
      <c r="FC80" s="42"/>
      <c r="FD80" s="42"/>
      <c r="FE80" s="42"/>
      <c r="FF80" s="42"/>
      <c r="FG80" s="42"/>
      <c r="FH80" s="42"/>
      <c r="FI80" s="42"/>
      <c r="FJ80" s="42"/>
      <c r="FK80" s="42"/>
      <c r="FL80" s="42"/>
      <c r="FM80" s="42"/>
      <c r="FN80" s="42"/>
      <c r="FO80" s="42"/>
      <c r="FP80" s="42"/>
      <c r="FQ80" s="42"/>
      <c r="FR80" s="42"/>
      <c r="FS80" s="42"/>
      <c r="FT80" s="42"/>
      <c r="FU80" s="42"/>
      <c r="FV80" s="42"/>
      <c r="FW80" s="42"/>
      <c r="FX80" s="42"/>
      <c r="FY80" s="42"/>
      <c r="FZ80" s="42"/>
      <c r="GA80" s="42"/>
      <c r="GB80" s="42"/>
      <c r="GC80" s="42"/>
      <c r="GD80" s="42"/>
      <c r="GE80" s="42"/>
      <c r="GF80" s="42"/>
      <c r="GG80" s="42"/>
      <c r="GH80" s="42"/>
      <c r="GI80" s="42"/>
      <c r="GJ80" s="42"/>
      <c r="GK80" s="42"/>
      <c r="GL80" s="42"/>
      <c r="GM80" s="42"/>
      <c r="GN80" s="42"/>
      <c r="GO80" s="42"/>
      <c r="GP80" s="42"/>
      <c r="GQ80" s="42"/>
      <c r="GR80" s="42"/>
      <c r="GS80" s="42"/>
      <c r="GT80" s="42"/>
      <c r="GU80" s="42"/>
      <c r="GV80" s="42"/>
      <c r="GW80" s="42"/>
      <c r="GX80" s="42"/>
      <c r="GY80" s="42"/>
      <c r="GZ80" s="42"/>
      <c r="HA80" s="42"/>
      <c r="HB80" s="42"/>
      <c r="HC80" s="42"/>
      <c r="HD80" s="42"/>
      <c r="HE80" s="42"/>
      <c r="HF80" s="42"/>
      <c r="HG80" s="42"/>
      <c r="HH80" s="42"/>
      <c r="HI80" s="42"/>
      <c r="HJ80" s="42"/>
      <c r="HK80" s="42"/>
      <c r="HL80" s="42"/>
      <c r="HM80" s="42"/>
      <c r="HN80" s="42"/>
      <c r="HO80" s="42"/>
      <c r="HP80" s="42"/>
      <c r="HQ80" s="42"/>
      <c r="HR80" s="42"/>
      <c r="HS80" s="42"/>
      <c r="HT80" s="42"/>
      <c r="HU80" s="42"/>
      <c r="HV80" s="42"/>
      <c r="HW80" s="42"/>
      <c r="HX80" s="42"/>
    </row>
    <row r="81" spans="1:232" s="41" customFormat="1" x14ac:dyDescent="0.25">
      <c r="A81" s="29"/>
      <c r="B81" s="30"/>
      <c r="C81" s="31" t="s">
        <v>7314</v>
      </c>
      <c r="D81" s="57">
        <v>0</v>
      </c>
      <c r="E81" s="57">
        <v>1</v>
      </c>
      <c r="F81" s="32" t="s">
        <v>23</v>
      </c>
      <c r="G81" s="32" t="s">
        <v>23</v>
      </c>
      <c r="H81" s="4">
        <v>9105869071</v>
      </c>
      <c r="I81" s="32" t="s">
        <v>23</v>
      </c>
      <c r="J81" s="33" t="s">
        <v>7543</v>
      </c>
      <c r="K81" s="34"/>
      <c r="L81" s="46" t="s">
        <v>25</v>
      </c>
      <c r="M81" s="33" t="s">
        <v>467</v>
      </c>
      <c r="N81" s="35" t="s">
        <v>23</v>
      </c>
      <c r="O81" s="6" t="s">
        <v>3160</v>
      </c>
      <c r="P81" s="36"/>
      <c r="Q81" s="36"/>
      <c r="R81" s="36"/>
      <c r="S81" s="33" t="s">
        <v>7544</v>
      </c>
      <c r="T81" s="36"/>
      <c r="U81" s="36"/>
      <c r="V81" s="33" t="s">
        <v>7544</v>
      </c>
      <c r="W81" s="36"/>
      <c r="X81" s="36"/>
      <c r="Y81" s="33" t="s">
        <v>2826</v>
      </c>
      <c r="Z81" s="36"/>
      <c r="AA81" s="30"/>
      <c r="AB81" s="57">
        <v>5111</v>
      </c>
      <c r="AC81" s="57">
        <v>131</v>
      </c>
      <c r="AD81" s="30"/>
      <c r="AE81" s="58">
        <v>1</v>
      </c>
      <c r="AF81" s="37"/>
      <c r="AG81" s="37">
        <v>50182</v>
      </c>
      <c r="AH81" s="38">
        <v>50182</v>
      </c>
      <c r="AI81" s="37"/>
      <c r="AJ81" s="37"/>
      <c r="AK81" s="39"/>
      <c r="AL81" s="40">
        <v>8</v>
      </c>
      <c r="AM81" s="37"/>
      <c r="AN81" s="37">
        <v>4014.56</v>
      </c>
      <c r="AO81" s="59">
        <v>33311</v>
      </c>
      <c r="AP81" s="39"/>
      <c r="AQ81" s="59" t="s">
        <v>3131</v>
      </c>
      <c r="AR81" s="60">
        <v>156</v>
      </c>
      <c r="AS81" s="60">
        <v>632</v>
      </c>
      <c r="AV81" s="39"/>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c r="DN81" s="42"/>
      <c r="DO81" s="42"/>
      <c r="DP81" s="42"/>
      <c r="DQ81" s="42"/>
      <c r="DR81" s="42"/>
      <c r="DS81" s="42"/>
      <c r="DT81" s="42"/>
      <c r="DU81" s="42"/>
      <c r="DV81" s="42"/>
      <c r="DW81" s="42"/>
      <c r="DX81" s="42"/>
      <c r="DY81" s="42"/>
      <c r="DZ81" s="42"/>
      <c r="EA81" s="42"/>
      <c r="EB81" s="42"/>
      <c r="EC81" s="42"/>
      <c r="ED81" s="42"/>
      <c r="EE81" s="42"/>
      <c r="EF81" s="42"/>
      <c r="EG81" s="42"/>
      <c r="EH81" s="42"/>
      <c r="EI81" s="42"/>
      <c r="EJ81" s="42"/>
      <c r="EK81" s="42"/>
      <c r="EL81" s="42"/>
      <c r="EM81" s="42"/>
      <c r="EN81" s="42"/>
      <c r="EO81" s="42"/>
      <c r="EP81" s="42"/>
      <c r="EQ81" s="42"/>
      <c r="ER81" s="42"/>
      <c r="ES81" s="42"/>
      <c r="ET81" s="42"/>
      <c r="EU81" s="42"/>
      <c r="EV81" s="42"/>
      <c r="EW81" s="42"/>
      <c r="EX81" s="42"/>
      <c r="EY81" s="42"/>
      <c r="EZ81" s="42"/>
      <c r="FA81" s="42"/>
      <c r="FB81" s="42"/>
      <c r="FC81" s="42"/>
      <c r="FD81" s="42"/>
      <c r="FE81" s="42"/>
      <c r="FF81" s="42"/>
      <c r="FG81" s="42"/>
      <c r="FH81" s="42"/>
      <c r="FI81" s="42"/>
      <c r="FJ81" s="42"/>
      <c r="FK81" s="42"/>
      <c r="FL81" s="42"/>
      <c r="FM81" s="42"/>
      <c r="FN81" s="42"/>
      <c r="FO81" s="42"/>
      <c r="FP81" s="42"/>
      <c r="FQ81" s="42"/>
      <c r="FR81" s="42"/>
      <c r="FS81" s="42"/>
      <c r="FT81" s="42"/>
      <c r="FU81" s="42"/>
      <c r="FV81" s="42"/>
      <c r="FW81" s="42"/>
      <c r="FX81" s="42"/>
      <c r="FY81" s="42"/>
      <c r="FZ81" s="42"/>
      <c r="GA81" s="42"/>
      <c r="GB81" s="42"/>
      <c r="GC81" s="42"/>
      <c r="GD81" s="42"/>
      <c r="GE81" s="42"/>
      <c r="GF81" s="42"/>
      <c r="GG81" s="42"/>
      <c r="GH81" s="42"/>
      <c r="GI81" s="42"/>
      <c r="GJ81" s="42"/>
      <c r="GK81" s="42"/>
      <c r="GL81" s="42"/>
      <c r="GM81" s="42"/>
      <c r="GN81" s="42"/>
      <c r="GO81" s="42"/>
      <c r="GP81" s="42"/>
      <c r="GQ81" s="42"/>
      <c r="GR81" s="42"/>
      <c r="GS81" s="42"/>
      <c r="GT81" s="42"/>
      <c r="GU81" s="42"/>
      <c r="GV81" s="42"/>
      <c r="GW81" s="42"/>
      <c r="GX81" s="42"/>
      <c r="GY81" s="42"/>
      <c r="GZ81" s="42"/>
      <c r="HA81" s="42"/>
      <c r="HB81" s="42"/>
      <c r="HC81" s="42"/>
      <c r="HD81" s="42"/>
      <c r="HE81" s="42"/>
      <c r="HF81" s="42"/>
      <c r="HG81" s="42"/>
      <c r="HH81" s="42"/>
      <c r="HI81" s="42"/>
      <c r="HJ81" s="42"/>
      <c r="HK81" s="42"/>
      <c r="HL81" s="42"/>
      <c r="HM81" s="42"/>
      <c r="HN81" s="42"/>
      <c r="HO81" s="42"/>
      <c r="HP81" s="42"/>
      <c r="HQ81" s="42"/>
      <c r="HR81" s="42"/>
      <c r="HS81" s="42"/>
      <c r="HT81" s="42"/>
      <c r="HU81" s="42"/>
      <c r="HV81" s="42"/>
      <c r="HW81" s="42"/>
      <c r="HX81" s="42"/>
    </row>
    <row r="82" spans="1:232" s="41" customFormat="1" x14ac:dyDescent="0.25">
      <c r="A82" s="29"/>
      <c r="B82" s="30"/>
      <c r="C82" s="31" t="s">
        <v>7314</v>
      </c>
      <c r="D82" s="57">
        <v>0</v>
      </c>
      <c r="E82" s="57">
        <v>1</v>
      </c>
      <c r="F82" s="32" t="s">
        <v>23</v>
      </c>
      <c r="G82" s="32" t="s">
        <v>23</v>
      </c>
      <c r="H82" s="4">
        <v>9105869118</v>
      </c>
      <c r="I82" s="32" t="s">
        <v>23</v>
      </c>
      <c r="J82" s="33" t="s">
        <v>7547</v>
      </c>
      <c r="K82" s="34"/>
      <c r="L82" s="46" t="s">
        <v>25</v>
      </c>
      <c r="M82" s="33" t="s">
        <v>320</v>
      </c>
      <c r="N82" s="35" t="s">
        <v>23</v>
      </c>
      <c r="O82" s="6" t="s">
        <v>3133</v>
      </c>
      <c r="P82" s="36"/>
      <c r="Q82" s="36"/>
      <c r="R82" s="36"/>
      <c r="S82" s="33" t="s">
        <v>7548</v>
      </c>
      <c r="T82" s="36"/>
      <c r="U82" s="36"/>
      <c r="V82" s="33" t="s">
        <v>7548</v>
      </c>
      <c r="W82" s="36"/>
      <c r="X82" s="36"/>
      <c r="Y82" s="33" t="s">
        <v>2824</v>
      </c>
      <c r="Z82" s="36"/>
      <c r="AA82" s="30"/>
      <c r="AB82" s="57">
        <v>5111</v>
      </c>
      <c r="AC82" s="57">
        <v>131</v>
      </c>
      <c r="AD82" s="30"/>
      <c r="AE82" s="58">
        <v>2</v>
      </c>
      <c r="AF82" s="37"/>
      <c r="AG82" s="37">
        <v>111058</v>
      </c>
      <c r="AH82" s="38">
        <v>222116</v>
      </c>
      <c r="AI82" s="37"/>
      <c r="AJ82" s="37"/>
      <c r="AK82" s="39"/>
      <c r="AL82" s="40">
        <v>8</v>
      </c>
      <c r="AM82" s="37"/>
      <c r="AN82" s="37">
        <v>17769.28</v>
      </c>
      <c r="AO82" s="59">
        <v>33311</v>
      </c>
      <c r="AP82" s="39"/>
      <c r="AQ82" s="59" t="s">
        <v>3131</v>
      </c>
      <c r="AR82" s="60">
        <v>156</v>
      </c>
      <c r="AS82" s="60">
        <v>632</v>
      </c>
      <c r="AV82" s="39"/>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O82" s="42"/>
      <c r="DP82" s="42"/>
      <c r="DQ82" s="42"/>
      <c r="DR82" s="42"/>
      <c r="DS82" s="42"/>
      <c r="DT82" s="42"/>
      <c r="DU82" s="42"/>
      <c r="DV82" s="42"/>
      <c r="DW82" s="42"/>
      <c r="DX82" s="42"/>
      <c r="DY82" s="42"/>
      <c r="DZ82" s="42"/>
      <c r="EA82" s="42"/>
      <c r="EB82" s="42"/>
      <c r="EC82" s="42"/>
      <c r="ED82" s="42"/>
      <c r="EE82" s="42"/>
      <c r="EF82" s="42"/>
      <c r="EG82" s="42"/>
      <c r="EH82" s="42"/>
      <c r="EI82" s="42"/>
      <c r="EJ82" s="42"/>
      <c r="EK82" s="42"/>
      <c r="EL82" s="42"/>
      <c r="EM82" s="42"/>
      <c r="EN82" s="42"/>
      <c r="EO82" s="42"/>
      <c r="EP82" s="42"/>
      <c r="EQ82" s="42"/>
      <c r="ER82" s="42"/>
      <c r="ES82" s="42"/>
      <c r="ET82" s="42"/>
      <c r="EU82" s="42"/>
      <c r="EV82" s="42"/>
      <c r="EW82" s="42"/>
      <c r="EX82" s="42"/>
      <c r="EY82" s="42"/>
      <c r="EZ82" s="42"/>
      <c r="FA82" s="42"/>
      <c r="FB82" s="42"/>
      <c r="FC82" s="42"/>
      <c r="FD82" s="42"/>
      <c r="FE82" s="42"/>
      <c r="FF82" s="42"/>
      <c r="FG82" s="42"/>
      <c r="FH82" s="42"/>
      <c r="FI82" s="42"/>
      <c r="FJ82" s="42"/>
      <c r="FK82" s="42"/>
      <c r="FL82" s="42"/>
      <c r="FM82" s="42"/>
      <c r="FN82" s="42"/>
      <c r="FO82" s="42"/>
      <c r="FP82" s="42"/>
      <c r="FQ82" s="42"/>
      <c r="FR82" s="42"/>
      <c r="FS82" s="42"/>
      <c r="FT82" s="42"/>
      <c r="FU82" s="42"/>
      <c r="FV82" s="42"/>
      <c r="FW82" s="42"/>
      <c r="FX82" s="42"/>
      <c r="FY82" s="42"/>
      <c r="FZ82" s="42"/>
      <c r="GA82" s="42"/>
      <c r="GB82" s="42"/>
      <c r="GC82" s="42"/>
      <c r="GD82" s="42"/>
      <c r="GE82" s="42"/>
      <c r="GF82" s="42"/>
      <c r="GG82" s="42"/>
      <c r="GH82" s="42"/>
      <c r="GI82" s="42"/>
      <c r="GJ82" s="42"/>
      <c r="GK82" s="42"/>
      <c r="GL82" s="42"/>
      <c r="GM82" s="42"/>
      <c r="GN82" s="42"/>
      <c r="GO82" s="42"/>
      <c r="GP82" s="42"/>
      <c r="GQ82" s="42"/>
      <c r="GR82" s="42"/>
      <c r="GS82" s="42"/>
      <c r="GT82" s="42"/>
      <c r="GU82" s="42"/>
      <c r="GV82" s="42"/>
      <c r="GW82" s="42"/>
      <c r="GX82" s="42"/>
      <c r="GY82" s="42"/>
      <c r="GZ82" s="42"/>
      <c r="HA82" s="42"/>
      <c r="HB82" s="42"/>
      <c r="HC82" s="42"/>
      <c r="HD82" s="42"/>
      <c r="HE82" s="42"/>
      <c r="HF82" s="42"/>
      <c r="HG82" s="42"/>
      <c r="HH82" s="42"/>
      <c r="HI82" s="42"/>
      <c r="HJ82" s="42"/>
      <c r="HK82" s="42"/>
      <c r="HL82" s="42"/>
      <c r="HM82" s="42"/>
      <c r="HN82" s="42"/>
      <c r="HO82" s="42"/>
      <c r="HP82" s="42"/>
      <c r="HQ82" s="42"/>
      <c r="HR82" s="42"/>
      <c r="HS82" s="42"/>
      <c r="HT82" s="42"/>
      <c r="HU82" s="42"/>
      <c r="HV82" s="42"/>
      <c r="HW82" s="42"/>
      <c r="HX82" s="42"/>
    </row>
    <row r="83" spans="1:232" s="41" customFormat="1" x14ac:dyDescent="0.25">
      <c r="A83" s="29"/>
      <c r="B83" s="30"/>
      <c r="C83" s="31" t="s">
        <v>7314</v>
      </c>
      <c r="D83" s="57">
        <v>0</v>
      </c>
      <c r="E83" s="57">
        <v>1</v>
      </c>
      <c r="F83" s="32" t="s">
        <v>23</v>
      </c>
      <c r="G83" s="32" t="s">
        <v>23</v>
      </c>
      <c r="H83" s="4">
        <v>9105869118</v>
      </c>
      <c r="I83" s="32" t="s">
        <v>23</v>
      </c>
      <c r="J83" s="33" t="s">
        <v>7547</v>
      </c>
      <c r="K83" s="34"/>
      <c r="L83" s="46" t="s">
        <v>25</v>
      </c>
      <c r="M83" s="33" t="s">
        <v>320</v>
      </c>
      <c r="N83" s="35" t="s">
        <v>23</v>
      </c>
      <c r="O83" s="6" t="s">
        <v>3133</v>
      </c>
      <c r="P83" s="36"/>
      <c r="Q83" s="36"/>
      <c r="R83" s="36"/>
      <c r="S83" s="33" t="s">
        <v>7548</v>
      </c>
      <c r="T83" s="36"/>
      <c r="U83" s="36"/>
      <c r="V83" s="33" t="s">
        <v>7548</v>
      </c>
      <c r="W83" s="36"/>
      <c r="X83" s="36"/>
      <c r="Y83" s="33" t="s">
        <v>2899</v>
      </c>
      <c r="Z83" s="36"/>
      <c r="AA83" s="30"/>
      <c r="AB83" s="57">
        <v>5111</v>
      </c>
      <c r="AC83" s="57">
        <v>131</v>
      </c>
      <c r="AD83" s="30"/>
      <c r="AE83" s="58">
        <v>2</v>
      </c>
      <c r="AF83" s="37"/>
      <c r="AG83" s="37">
        <v>89285</v>
      </c>
      <c r="AH83" s="38">
        <v>178570</v>
      </c>
      <c r="AI83" s="37"/>
      <c r="AJ83" s="37"/>
      <c r="AK83" s="39"/>
      <c r="AL83" s="40">
        <v>8</v>
      </c>
      <c r="AM83" s="37"/>
      <c r="AN83" s="37">
        <v>14285.6</v>
      </c>
      <c r="AO83" s="59">
        <v>33311</v>
      </c>
      <c r="AP83" s="39"/>
      <c r="AQ83" s="59" t="s">
        <v>3131</v>
      </c>
      <c r="AR83" s="60">
        <v>156</v>
      </c>
      <c r="AS83" s="60">
        <v>632</v>
      </c>
      <c r="AV83" s="39"/>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42"/>
      <c r="DY83" s="42"/>
      <c r="DZ83" s="42"/>
      <c r="EA83" s="42"/>
      <c r="EB83" s="42"/>
      <c r="EC83" s="42"/>
      <c r="ED83" s="42"/>
      <c r="EE83" s="42"/>
      <c r="EF83" s="42"/>
      <c r="EG83" s="42"/>
      <c r="EH83" s="42"/>
      <c r="EI83" s="42"/>
      <c r="EJ83" s="42"/>
      <c r="EK83" s="42"/>
      <c r="EL83" s="42"/>
      <c r="EM83" s="42"/>
      <c r="EN83" s="42"/>
      <c r="EO83" s="42"/>
      <c r="EP83" s="42"/>
      <c r="EQ83" s="42"/>
      <c r="ER83" s="42"/>
      <c r="ES83" s="42"/>
      <c r="ET83" s="42"/>
      <c r="EU83" s="42"/>
      <c r="EV83" s="42"/>
      <c r="EW83" s="42"/>
      <c r="EX83" s="42"/>
      <c r="EY83" s="42"/>
      <c r="EZ83" s="42"/>
      <c r="FA83" s="42"/>
      <c r="FB83" s="42"/>
      <c r="FC83" s="42"/>
      <c r="FD83" s="42"/>
      <c r="FE83" s="42"/>
      <c r="FF83" s="42"/>
      <c r="FG83" s="42"/>
      <c r="FH83" s="42"/>
      <c r="FI83" s="42"/>
      <c r="FJ83" s="42"/>
      <c r="FK83" s="42"/>
      <c r="FL83" s="42"/>
      <c r="FM83" s="42"/>
      <c r="FN83" s="42"/>
      <c r="FO83" s="42"/>
      <c r="FP83" s="42"/>
      <c r="FQ83" s="42"/>
      <c r="FR83" s="42"/>
      <c r="FS83" s="42"/>
      <c r="FT83" s="42"/>
      <c r="FU83" s="42"/>
      <c r="FV83" s="42"/>
      <c r="FW83" s="42"/>
      <c r="FX83" s="42"/>
      <c r="FY83" s="42"/>
      <c r="FZ83" s="42"/>
      <c r="GA83" s="42"/>
      <c r="GB83" s="42"/>
      <c r="GC83" s="42"/>
      <c r="GD83" s="42"/>
      <c r="GE83" s="42"/>
      <c r="GF83" s="42"/>
      <c r="GG83" s="42"/>
      <c r="GH83" s="42"/>
      <c r="GI83" s="42"/>
      <c r="GJ83" s="42"/>
      <c r="GK83" s="42"/>
      <c r="GL83" s="42"/>
      <c r="GM83" s="42"/>
      <c r="GN83" s="42"/>
      <c r="GO83" s="42"/>
      <c r="GP83" s="42"/>
      <c r="GQ83" s="42"/>
      <c r="GR83" s="42"/>
      <c r="GS83" s="42"/>
      <c r="GT83" s="42"/>
      <c r="GU83" s="42"/>
      <c r="GV83" s="42"/>
      <c r="GW83" s="42"/>
      <c r="GX83" s="42"/>
      <c r="GY83" s="42"/>
      <c r="GZ83" s="42"/>
      <c r="HA83" s="42"/>
      <c r="HB83" s="42"/>
      <c r="HC83" s="42"/>
      <c r="HD83" s="42"/>
      <c r="HE83" s="42"/>
      <c r="HF83" s="42"/>
      <c r="HG83" s="42"/>
      <c r="HH83" s="42"/>
      <c r="HI83" s="42"/>
      <c r="HJ83" s="42"/>
      <c r="HK83" s="42"/>
      <c r="HL83" s="42"/>
      <c r="HM83" s="42"/>
      <c r="HN83" s="42"/>
      <c r="HO83" s="42"/>
      <c r="HP83" s="42"/>
      <c r="HQ83" s="42"/>
      <c r="HR83" s="42"/>
      <c r="HS83" s="42"/>
      <c r="HT83" s="42"/>
      <c r="HU83" s="42"/>
      <c r="HV83" s="42"/>
      <c r="HW83" s="42"/>
      <c r="HX83" s="42"/>
    </row>
    <row r="84" spans="1:232" s="41" customFormat="1" x14ac:dyDescent="0.25">
      <c r="A84" s="29"/>
      <c r="B84" s="30"/>
      <c r="C84" s="31" t="s">
        <v>7314</v>
      </c>
      <c r="D84" s="57">
        <v>0</v>
      </c>
      <c r="E84" s="57">
        <v>1</v>
      </c>
      <c r="F84" s="32" t="s">
        <v>23</v>
      </c>
      <c r="G84" s="32" t="s">
        <v>23</v>
      </c>
      <c r="H84" s="4">
        <v>9105869118</v>
      </c>
      <c r="I84" s="32" t="s">
        <v>23</v>
      </c>
      <c r="J84" s="33" t="s">
        <v>7547</v>
      </c>
      <c r="K84" s="34"/>
      <c r="L84" s="46" t="s">
        <v>25</v>
      </c>
      <c r="M84" s="33" t="s">
        <v>320</v>
      </c>
      <c r="N84" s="35" t="s">
        <v>23</v>
      </c>
      <c r="O84" s="6" t="s">
        <v>3133</v>
      </c>
      <c r="P84" s="36"/>
      <c r="Q84" s="36"/>
      <c r="R84" s="36"/>
      <c r="S84" s="33" t="s">
        <v>7548</v>
      </c>
      <c r="T84" s="36"/>
      <c r="U84" s="36"/>
      <c r="V84" s="33" t="s">
        <v>7548</v>
      </c>
      <c r="W84" s="36"/>
      <c r="X84" s="36"/>
      <c r="Y84" s="33" t="s">
        <v>3013</v>
      </c>
      <c r="Z84" s="36"/>
      <c r="AA84" s="30"/>
      <c r="AB84" s="57">
        <v>5111</v>
      </c>
      <c r="AC84" s="57">
        <v>131</v>
      </c>
      <c r="AD84" s="30"/>
      <c r="AE84" s="58">
        <v>2</v>
      </c>
      <c r="AF84" s="37"/>
      <c r="AG84" s="37">
        <v>46000</v>
      </c>
      <c r="AH84" s="38">
        <v>92000</v>
      </c>
      <c r="AI84" s="37"/>
      <c r="AJ84" s="37"/>
      <c r="AK84" s="39"/>
      <c r="AL84" s="40">
        <v>8</v>
      </c>
      <c r="AM84" s="37"/>
      <c r="AN84" s="37">
        <v>7360</v>
      </c>
      <c r="AO84" s="59">
        <v>33311</v>
      </c>
      <c r="AP84" s="39"/>
      <c r="AQ84" s="59" t="s">
        <v>3131</v>
      </c>
      <c r="AR84" s="60">
        <v>156</v>
      </c>
      <c r="AS84" s="60">
        <v>632</v>
      </c>
      <c r="AV84" s="39"/>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c r="DZ84" s="42"/>
      <c r="EA84" s="42"/>
      <c r="EB84" s="42"/>
      <c r="EC84" s="42"/>
      <c r="ED84" s="42"/>
      <c r="EE84" s="42"/>
      <c r="EF84" s="42"/>
      <c r="EG84" s="42"/>
      <c r="EH84" s="42"/>
      <c r="EI84" s="42"/>
      <c r="EJ84" s="42"/>
      <c r="EK84" s="42"/>
      <c r="EL84" s="42"/>
      <c r="EM84" s="42"/>
      <c r="EN84" s="42"/>
      <c r="EO84" s="42"/>
      <c r="EP84" s="42"/>
      <c r="EQ84" s="42"/>
      <c r="ER84" s="42"/>
      <c r="ES84" s="42"/>
      <c r="ET84" s="42"/>
      <c r="EU84" s="42"/>
      <c r="EV84" s="42"/>
      <c r="EW84" s="42"/>
      <c r="EX84" s="42"/>
      <c r="EY84" s="42"/>
      <c r="EZ84" s="42"/>
      <c r="FA84" s="42"/>
      <c r="FB84" s="42"/>
      <c r="FC84" s="42"/>
      <c r="FD84" s="42"/>
      <c r="FE84" s="42"/>
      <c r="FF84" s="42"/>
      <c r="FG84" s="42"/>
      <c r="FH84" s="42"/>
      <c r="FI84" s="42"/>
      <c r="FJ84" s="42"/>
      <c r="FK84" s="42"/>
      <c r="FL84" s="42"/>
      <c r="FM84" s="42"/>
      <c r="FN84" s="42"/>
      <c r="FO84" s="42"/>
      <c r="FP84" s="42"/>
      <c r="FQ84" s="42"/>
      <c r="FR84" s="42"/>
      <c r="FS84" s="42"/>
      <c r="FT84" s="42"/>
      <c r="FU84" s="42"/>
      <c r="FV84" s="42"/>
      <c r="FW84" s="42"/>
      <c r="FX84" s="42"/>
      <c r="FY84" s="42"/>
      <c r="FZ84" s="42"/>
      <c r="GA84" s="42"/>
      <c r="GB84" s="42"/>
      <c r="GC84" s="42"/>
      <c r="GD84" s="42"/>
      <c r="GE84" s="42"/>
      <c r="GF84" s="42"/>
      <c r="GG84" s="42"/>
      <c r="GH84" s="42"/>
      <c r="GI84" s="42"/>
      <c r="GJ84" s="42"/>
      <c r="GK84" s="42"/>
      <c r="GL84" s="42"/>
      <c r="GM84" s="42"/>
      <c r="GN84" s="42"/>
      <c r="GO84" s="42"/>
      <c r="GP84" s="42"/>
      <c r="GQ84" s="42"/>
      <c r="GR84" s="42"/>
      <c r="GS84" s="42"/>
      <c r="GT84" s="42"/>
      <c r="GU84" s="42"/>
      <c r="GV84" s="42"/>
      <c r="GW84" s="42"/>
      <c r="GX84" s="42"/>
      <c r="GY84" s="42"/>
      <c r="GZ84" s="42"/>
      <c r="HA84" s="42"/>
      <c r="HB84" s="42"/>
      <c r="HC84" s="42"/>
      <c r="HD84" s="42"/>
      <c r="HE84" s="42"/>
      <c r="HF84" s="42"/>
      <c r="HG84" s="42"/>
      <c r="HH84" s="42"/>
      <c r="HI84" s="42"/>
      <c r="HJ84" s="42"/>
      <c r="HK84" s="42"/>
      <c r="HL84" s="42"/>
      <c r="HM84" s="42"/>
      <c r="HN84" s="42"/>
      <c r="HO84" s="42"/>
      <c r="HP84" s="42"/>
      <c r="HQ84" s="42"/>
      <c r="HR84" s="42"/>
      <c r="HS84" s="42"/>
      <c r="HT84" s="42"/>
      <c r="HU84" s="42"/>
      <c r="HV84" s="42"/>
      <c r="HW84" s="42"/>
      <c r="HX84" s="42"/>
    </row>
    <row r="85" spans="1:232" s="41" customFormat="1" x14ac:dyDescent="0.25">
      <c r="A85" s="29"/>
      <c r="B85" s="30"/>
      <c r="C85" s="31" t="s">
        <v>7314</v>
      </c>
      <c r="D85" s="57">
        <v>0</v>
      </c>
      <c r="E85" s="57">
        <v>1</v>
      </c>
      <c r="F85" s="32" t="s">
        <v>23</v>
      </c>
      <c r="G85" s="32" t="s">
        <v>23</v>
      </c>
      <c r="H85" s="4">
        <v>9105869118</v>
      </c>
      <c r="I85" s="32" t="s">
        <v>23</v>
      </c>
      <c r="J85" s="33" t="s">
        <v>7547</v>
      </c>
      <c r="K85" s="34"/>
      <c r="L85" s="46" t="s">
        <v>25</v>
      </c>
      <c r="M85" s="33" t="s">
        <v>320</v>
      </c>
      <c r="N85" s="35" t="s">
        <v>23</v>
      </c>
      <c r="O85" s="6" t="s">
        <v>3133</v>
      </c>
      <c r="P85" s="36"/>
      <c r="Q85" s="36"/>
      <c r="R85" s="36"/>
      <c r="S85" s="33" t="s">
        <v>7548</v>
      </c>
      <c r="T85" s="36"/>
      <c r="U85" s="36"/>
      <c r="V85" s="33" t="s">
        <v>7548</v>
      </c>
      <c r="W85" s="36"/>
      <c r="X85" s="36"/>
      <c r="Y85" s="33" t="s">
        <v>2826</v>
      </c>
      <c r="Z85" s="36"/>
      <c r="AA85" s="30"/>
      <c r="AB85" s="57">
        <v>5111</v>
      </c>
      <c r="AC85" s="57">
        <v>131</v>
      </c>
      <c r="AD85" s="30"/>
      <c r="AE85" s="58">
        <v>1</v>
      </c>
      <c r="AF85" s="37"/>
      <c r="AG85" s="37">
        <v>50182</v>
      </c>
      <c r="AH85" s="38">
        <v>50182</v>
      </c>
      <c r="AI85" s="37"/>
      <c r="AJ85" s="37"/>
      <c r="AK85" s="39"/>
      <c r="AL85" s="40">
        <v>8</v>
      </c>
      <c r="AM85" s="37"/>
      <c r="AN85" s="37">
        <v>4014.56</v>
      </c>
      <c r="AO85" s="59">
        <v>33311</v>
      </c>
      <c r="AP85" s="39"/>
      <c r="AQ85" s="59" t="s">
        <v>3131</v>
      </c>
      <c r="AR85" s="60">
        <v>156</v>
      </c>
      <c r="AS85" s="60">
        <v>632</v>
      </c>
      <c r="AV85" s="39"/>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c r="DZ85" s="42"/>
      <c r="EA85" s="42"/>
      <c r="EB85" s="42"/>
      <c r="EC85" s="42"/>
      <c r="ED85" s="42"/>
      <c r="EE85" s="42"/>
      <c r="EF85" s="42"/>
      <c r="EG85" s="42"/>
      <c r="EH85" s="42"/>
      <c r="EI85" s="42"/>
      <c r="EJ85" s="42"/>
      <c r="EK85" s="42"/>
      <c r="EL85" s="42"/>
      <c r="EM85" s="42"/>
      <c r="EN85" s="42"/>
      <c r="EO85" s="42"/>
      <c r="EP85" s="42"/>
      <c r="EQ85" s="42"/>
      <c r="ER85" s="42"/>
      <c r="ES85" s="42"/>
      <c r="ET85" s="42"/>
      <c r="EU85" s="42"/>
      <c r="EV85" s="42"/>
      <c r="EW85" s="42"/>
      <c r="EX85" s="42"/>
      <c r="EY85" s="42"/>
      <c r="EZ85" s="42"/>
      <c r="FA85" s="42"/>
      <c r="FB85" s="42"/>
      <c r="FC85" s="42"/>
      <c r="FD85" s="42"/>
      <c r="FE85" s="42"/>
      <c r="FF85" s="42"/>
      <c r="FG85" s="42"/>
      <c r="FH85" s="42"/>
      <c r="FI85" s="42"/>
      <c r="FJ85" s="42"/>
      <c r="FK85" s="42"/>
      <c r="FL85" s="42"/>
      <c r="FM85" s="42"/>
      <c r="FN85" s="42"/>
      <c r="FO85" s="42"/>
      <c r="FP85" s="42"/>
      <c r="FQ85" s="42"/>
      <c r="FR85" s="42"/>
      <c r="FS85" s="42"/>
      <c r="FT85" s="42"/>
      <c r="FU85" s="42"/>
      <c r="FV85" s="42"/>
      <c r="FW85" s="42"/>
      <c r="FX85" s="42"/>
      <c r="FY85" s="42"/>
      <c r="FZ85" s="42"/>
      <c r="GA85" s="42"/>
      <c r="GB85" s="42"/>
      <c r="GC85" s="42"/>
      <c r="GD85" s="42"/>
      <c r="GE85" s="42"/>
      <c r="GF85" s="42"/>
      <c r="GG85" s="42"/>
      <c r="GH85" s="42"/>
      <c r="GI85" s="42"/>
      <c r="GJ85" s="42"/>
      <c r="GK85" s="42"/>
      <c r="GL85" s="42"/>
      <c r="GM85" s="42"/>
      <c r="GN85" s="42"/>
      <c r="GO85" s="42"/>
      <c r="GP85" s="42"/>
      <c r="GQ85" s="42"/>
      <c r="GR85" s="42"/>
      <c r="GS85" s="42"/>
      <c r="GT85" s="42"/>
      <c r="GU85" s="42"/>
      <c r="GV85" s="42"/>
      <c r="GW85" s="42"/>
      <c r="GX85" s="42"/>
      <c r="GY85" s="42"/>
      <c r="GZ85" s="42"/>
      <c r="HA85" s="42"/>
      <c r="HB85" s="42"/>
      <c r="HC85" s="42"/>
      <c r="HD85" s="42"/>
      <c r="HE85" s="42"/>
      <c r="HF85" s="42"/>
      <c r="HG85" s="42"/>
      <c r="HH85" s="42"/>
      <c r="HI85" s="42"/>
      <c r="HJ85" s="42"/>
      <c r="HK85" s="42"/>
      <c r="HL85" s="42"/>
      <c r="HM85" s="42"/>
      <c r="HN85" s="42"/>
      <c r="HO85" s="42"/>
      <c r="HP85" s="42"/>
      <c r="HQ85" s="42"/>
      <c r="HR85" s="42"/>
      <c r="HS85" s="42"/>
      <c r="HT85" s="42"/>
      <c r="HU85" s="42"/>
      <c r="HV85" s="42"/>
      <c r="HW85" s="42"/>
      <c r="HX85" s="42"/>
    </row>
    <row r="86" spans="1:232" s="41" customFormat="1" x14ac:dyDescent="0.25">
      <c r="A86" s="29"/>
      <c r="B86" s="30"/>
      <c r="C86" s="31" t="s">
        <v>7314</v>
      </c>
      <c r="D86" s="57">
        <v>0</v>
      </c>
      <c r="E86" s="57">
        <v>1</v>
      </c>
      <c r="F86" s="32" t="s">
        <v>23</v>
      </c>
      <c r="G86" s="32" t="s">
        <v>23</v>
      </c>
      <c r="H86" s="4">
        <v>9105869118</v>
      </c>
      <c r="I86" s="32" t="s">
        <v>23</v>
      </c>
      <c r="J86" s="33" t="s">
        <v>7547</v>
      </c>
      <c r="K86" s="34"/>
      <c r="L86" s="46" t="s">
        <v>25</v>
      </c>
      <c r="M86" s="33" t="s">
        <v>320</v>
      </c>
      <c r="N86" s="35" t="s">
        <v>23</v>
      </c>
      <c r="O86" s="6" t="s">
        <v>3133</v>
      </c>
      <c r="P86" s="36"/>
      <c r="Q86" s="36"/>
      <c r="R86" s="36"/>
      <c r="S86" s="33" t="s">
        <v>7548</v>
      </c>
      <c r="T86" s="36"/>
      <c r="U86" s="36"/>
      <c r="V86" s="33" t="s">
        <v>7548</v>
      </c>
      <c r="W86" s="36"/>
      <c r="X86" s="36"/>
      <c r="Y86" s="33" t="s">
        <v>2771</v>
      </c>
      <c r="Z86" s="36"/>
      <c r="AA86" s="30"/>
      <c r="AB86" s="57">
        <v>5111</v>
      </c>
      <c r="AC86" s="57">
        <v>131</v>
      </c>
      <c r="AD86" s="30"/>
      <c r="AE86" s="58">
        <v>2</v>
      </c>
      <c r="AF86" s="37"/>
      <c r="AG86" s="37">
        <v>74250</v>
      </c>
      <c r="AH86" s="38">
        <v>148500</v>
      </c>
      <c r="AI86" s="37"/>
      <c r="AJ86" s="37"/>
      <c r="AK86" s="39"/>
      <c r="AL86" s="40">
        <v>8</v>
      </c>
      <c r="AM86" s="37"/>
      <c r="AN86" s="37">
        <v>11880</v>
      </c>
      <c r="AO86" s="59">
        <v>33311</v>
      </c>
      <c r="AP86" s="39"/>
      <c r="AQ86" s="59" t="s">
        <v>3131</v>
      </c>
      <c r="AR86" s="60">
        <v>156</v>
      </c>
      <c r="AS86" s="60">
        <v>632</v>
      </c>
      <c r="AV86" s="39"/>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c r="DI86" s="42"/>
      <c r="DJ86" s="42"/>
      <c r="DK86" s="42"/>
      <c r="DL86" s="42"/>
      <c r="DM86" s="42"/>
      <c r="DN86" s="42"/>
      <c r="DO86" s="42"/>
      <c r="DP86" s="42"/>
      <c r="DQ86" s="42"/>
      <c r="DR86" s="42"/>
      <c r="DS86" s="42"/>
      <c r="DT86" s="42"/>
      <c r="DU86" s="42"/>
      <c r="DV86" s="42"/>
      <c r="DW86" s="42"/>
      <c r="DX86" s="42"/>
      <c r="DY86" s="42"/>
      <c r="DZ86" s="42"/>
      <c r="EA86" s="42"/>
      <c r="EB86" s="42"/>
      <c r="EC86" s="42"/>
      <c r="ED86" s="42"/>
      <c r="EE86" s="42"/>
      <c r="EF86" s="42"/>
      <c r="EG86" s="42"/>
      <c r="EH86" s="42"/>
      <c r="EI86" s="42"/>
      <c r="EJ86" s="42"/>
      <c r="EK86" s="42"/>
      <c r="EL86" s="42"/>
      <c r="EM86" s="42"/>
      <c r="EN86" s="42"/>
      <c r="EO86" s="42"/>
      <c r="EP86" s="42"/>
      <c r="EQ86" s="42"/>
      <c r="ER86" s="42"/>
      <c r="ES86" s="42"/>
      <c r="ET86" s="42"/>
      <c r="EU86" s="42"/>
      <c r="EV86" s="42"/>
      <c r="EW86" s="42"/>
      <c r="EX86" s="42"/>
      <c r="EY86" s="42"/>
      <c r="EZ86" s="42"/>
      <c r="FA86" s="42"/>
      <c r="FB86" s="42"/>
      <c r="FC86" s="42"/>
      <c r="FD86" s="42"/>
      <c r="FE86" s="42"/>
      <c r="FF86" s="42"/>
      <c r="FG86" s="42"/>
      <c r="FH86" s="42"/>
      <c r="FI86" s="42"/>
      <c r="FJ86" s="42"/>
      <c r="FK86" s="42"/>
      <c r="FL86" s="42"/>
      <c r="FM86" s="42"/>
      <c r="FN86" s="42"/>
      <c r="FO86" s="42"/>
      <c r="FP86" s="42"/>
      <c r="FQ86" s="42"/>
      <c r="FR86" s="42"/>
      <c r="FS86" s="42"/>
      <c r="FT86" s="42"/>
      <c r="FU86" s="42"/>
      <c r="FV86" s="42"/>
      <c r="FW86" s="42"/>
      <c r="FX86" s="42"/>
      <c r="FY86" s="42"/>
      <c r="FZ86" s="42"/>
      <c r="GA86" s="42"/>
      <c r="GB86" s="42"/>
      <c r="GC86" s="42"/>
      <c r="GD86" s="42"/>
      <c r="GE86" s="42"/>
      <c r="GF86" s="42"/>
      <c r="GG86" s="42"/>
      <c r="GH86" s="42"/>
      <c r="GI86" s="42"/>
      <c r="GJ86" s="42"/>
      <c r="GK86" s="42"/>
      <c r="GL86" s="42"/>
      <c r="GM86" s="42"/>
      <c r="GN86" s="42"/>
      <c r="GO86" s="42"/>
      <c r="GP86" s="42"/>
      <c r="GQ86" s="42"/>
      <c r="GR86" s="42"/>
      <c r="GS86" s="42"/>
      <c r="GT86" s="42"/>
      <c r="GU86" s="42"/>
      <c r="GV86" s="42"/>
      <c r="GW86" s="42"/>
      <c r="GX86" s="42"/>
      <c r="GY86" s="42"/>
      <c r="GZ86" s="42"/>
      <c r="HA86" s="42"/>
      <c r="HB86" s="42"/>
      <c r="HC86" s="42"/>
      <c r="HD86" s="42"/>
      <c r="HE86" s="42"/>
      <c r="HF86" s="42"/>
      <c r="HG86" s="42"/>
      <c r="HH86" s="42"/>
      <c r="HI86" s="42"/>
      <c r="HJ86" s="42"/>
      <c r="HK86" s="42"/>
      <c r="HL86" s="42"/>
      <c r="HM86" s="42"/>
      <c r="HN86" s="42"/>
      <c r="HO86" s="42"/>
      <c r="HP86" s="42"/>
      <c r="HQ86" s="42"/>
      <c r="HR86" s="42"/>
      <c r="HS86" s="42"/>
      <c r="HT86" s="42"/>
      <c r="HU86" s="42"/>
      <c r="HV86" s="42"/>
      <c r="HW86" s="42"/>
      <c r="HX86" s="42"/>
    </row>
    <row r="87" spans="1:232" s="41" customFormat="1" x14ac:dyDescent="0.25">
      <c r="A87" s="29"/>
      <c r="B87" s="30"/>
      <c r="C87" s="31" t="s">
        <v>7314</v>
      </c>
      <c r="D87" s="57">
        <v>0</v>
      </c>
      <c r="E87" s="57">
        <v>1</v>
      </c>
      <c r="F87" s="32" t="s">
        <v>23</v>
      </c>
      <c r="G87" s="32" t="s">
        <v>23</v>
      </c>
      <c r="H87" s="4">
        <v>9105869118</v>
      </c>
      <c r="I87" s="32" t="s">
        <v>23</v>
      </c>
      <c r="J87" s="33" t="s">
        <v>7547</v>
      </c>
      <c r="K87" s="34"/>
      <c r="L87" s="46" t="s">
        <v>25</v>
      </c>
      <c r="M87" s="33" t="s">
        <v>320</v>
      </c>
      <c r="N87" s="35" t="s">
        <v>23</v>
      </c>
      <c r="O87" s="6" t="s">
        <v>3133</v>
      </c>
      <c r="P87" s="36"/>
      <c r="Q87" s="36"/>
      <c r="R87" s="36"/>
      <c r="S87" s="33" t="s">
        <v>7548</v>
      </c>
      <c r="T87" s="36"/>
      <c r="U87" s="36"/>
      <c r="V87" s="33" t="s">
        <v>7548</v>
      </c>
      <c r="W87" s="36"/>
      <c r="X87" s="36"/>
      <c r="Y87" s="33" t="s">
        <v>2819</v>
      </c>
      <c r="Z87" s="36"/>
      <c r="AA87" s="30"/>
      <c r="AB87" s="57">
        <v>5111</v>
      </c>
      <c r="AC87" s="57">
        <v>131</v>
      </c>
      <c r="AD87" s="30"/>
      <c r="AE87" s="58">
        <v>2</v>
      </c>
      <c r="AF87" s="37"/>
      <c r="AG87" s="37">
        <v>56760</v>
      </c>
      <c r="AH87" s="38">
        <v>113520</v>
      </c>
      <c r="AI87" s="37"/>
      <c r="AJ87" s="37"/>
      <c r="AK87" s="39"/>
      <c r="AL87" s="40">
        <v>8</v>
      </c>
      <c r="AM87" s="37"/>
      <c r="AN87" s="37">
        <v>9081.6</v>
      </c>
      <c r="AO87" s="59">
        <v>33311</v>
      </c>
      <c r="AP87" s="39"/>
      <c r="AQ87" s="59" t="s">
        <v>3131</v>
      </c>
      <c r="AR87" s="60">
        <v>156</v>
      </c>
      <c r="AS87" s="60">
        <v>632</v>
      </c>
      <c r="AV87" s="39"/>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42"/>
      <c r="DI87" s="42"/>
      <c r="DJ87" s="42"/>
      <c r="DK87" s="42"/>
      <c r="DL87" s="42"/>
      <c r="DM87" s="42"/>
      <c r="DN87" s="42"/>
      <c r="DO87" s="42"/>
      <c r="DP87" s="42"/>
      <c r="DQ87" s="42"/>
      <c r="DR87" s="42"/>
      <c r="DS87" s="42"/>
      <c r="DT87" s="42"/>
      <c r="DU87" s="42"/>
      <c r="DV87" s="42"/>
      <c r="DW87" s="42"/>
      <c r="DX87" s="42"/>
      <c r="DY87" s="42"/>
      <c r="DZ87" s="42"/>
      <c r="EA87" s="42"/>
      <c r="EB87" s="42"/>
      <c r="EC87" s="42"/>
      <c r="ED87" s="42"/>
      <c r="EE87" s="42"/>
      <c r="EF87" s="42"/>
      <c r="EG87" s="42"/>
      <c r="EH87" s="42"/>
      <c r="EI87" s="42"/>
      <c r="EJ87" s="42"/>
      <c r="EK87" s="42"/>
      <c r="EL87" s="42"/>
      <c r="EM87" s="42"/>
      <c r="EN87" s="42"/>
      <c r="EO87" s="42"/>
      <c r="EP87" s="42"/>
      <c r="EQ87" s="42"/>
      <c r="ER87" s="42"/>
      <c r="ES87" s="42"/>
      <c r="ET87" s="42"/>
      <c r="EU87" s="42"/>
      <c r="EV87" s="42"/>
      <c r="EW87" s="42"/>
      <c r="EX87" s="42"/>
      <c r="EY87" s="42"/>
      <c r="EZ87" s="42"/>
      <c r="FA87" s="42"/>
      <c r="FB87" s="42"/>
      <c r="FC87" s="42"/>
      <c r="FD87" s="42"/>
      <c r="FE87" s="42"/>
      <c r="FF87" s="42"/>
      <c r="FG87" s="42"/>
      <c r="FH87" s="42"/>
      <c r="FI87" s="42"/>
      <c r="FJ87" s="42"/>
      <c r="FK87" s="42"/>
      <c r="FL87" s="42"/>
      <c r="FM87" s="42"/>
      <c r="FN87" s="42"/>
      <c r="FO87" s="42"/>
      <c r="FP87" s="42"/>
      <c r="FQ87" s="42"/>
      <c r="FR87" s="42"/>
      <c r="FS87" s="42"/>
      <c r="FT87" s="42"/>
      <c r="FU87" s="42"/>
      <c r="FV87" s="42"/>
      <c r="FW87" s="42"/>
      <c r="FX87" s="42"/>
      <c r="FY87" s="42"/>
      <c r="FZ87" s="42"/>
      <c r="GA87" s="42"/>
      <c r="GB87" s="42"/>
      <c r="GC87" s="42"/>
      <c r="GD87" s="42"/>
      <c r="GE87" s="42"/>
      <c r="GF87" s="42"/>
      <c r="GG87" s="42"/>
      <c r="GH87" s="42"/>
      <c r="GI87" s="42"/>
      <c r="GJ87" s="42"/>
      <c r="GK87" s="42"/>
      <c r="GL87" s="42"/>
      <c r="GM87" s="42"/>
      <c r="GN87" s="42"/>
      <c r="GO87" s="42"/>
      <c r="GP87" s="42"/>
      <c r="GQ87" s="42"/>
      <c r="GR87" s="42"/>
      <c r="GS87" s="42"/>
      <c r="GT87" s="42"/>
      <c r="GU87" s="42"/>
      <c r="GV87" s="42"/>
      <c r="GW87" s="42"/>
      <c r="GX87" s="42"/>
      <c r="GY87" s="42"/>
      <c r="GZ87" s="42"/>
      <c r="HA87" s="42"/>
      <c r="HB87" s="42"/>
      <c r="HC87" s="42"/>
      <c r="HD87" s="42"/>
      <c r="HE87" s="42"/>
      <c r="HF87" s="42"/>
      <c r="HG87" s="42"/>
      <c r="HH87" s="42"/>
      <c r="HI87" s="42"/>
      <c r="HJ87" s="42"/>
      <c r="HK87" s="42"/>
      <c r="HL87" s="42"/>
      <c r="HM87" s="42"/>
      <c r="HN87" s="42"/>
      <c r="HO87" s="42"/>
      <c r="HP87" s="42"/>
      <c r="HQ87" s="42"/>
      <c r="HR87" s="42"/>
      <c r="HS87" s="42"/>
      <c r="HT87" s="42"/>
      <c r="HU87" s="42"/>
      <c r="HV87" s="42"/>
      <c r="HW87" s="42"/>
      <c r="HX87" s="42"/>
    </row>
    <row r="88" spans="1:232" s="41" customFormat="1" x14ac:dyDescent="0.25">
      <c r="A88" s="29"/>
      <c r="B88" s="30"/>
      <c r="C88" s="31" t="s">
        <v>7314</v>
      </c>
      <c r="D88" s="57">
        <v>0</v>
      </c>
      <c r="E88" s="57">
        <v>1</v>
      </c>
      <c r="F88" s="32" t="s">
        <v>23</v>
      </c>
      <c r="G88" s="32" t="s">
        <v>23</v>
      </c>
      <c r="H88" s="4">
        <v>9105869118</v>
      </c>
      <c r="I88" s="32" t="s">
        <v>23</v>
      </c>
      <c r="J88" s="33" t="s">
        <v>7547</v>
      </c>
      <c r="K88" s="34"/>
      <c r="L88" s="46" t="s">
        <v>25</v>
      </c>
      <c r="M88" s="33" t="s">
        <v>320</v>
      </c>
      <c r="N88" s="35" t="s">
        <v>23</v>
      </c>
      <c r="O88" s="6" t="s">
        <v>3133</v>
      </c>
      <c r="P88" s="36"/>
      <c r="Q88" s="36"/>
      <c r="R88" s="36"/>
      <c r="S88" s="33" t="s">
        <v>7548</v>
      </c>
      <c r="T88" s="36"/>
      <c r="U88" s="36"/>
      <c r="V88" s="33" t="s">
        <v>7548</v>
      </c>
      <c r="W88" s="36"/>
      <c r="X88" s="36"/>
      <c r="Y88" s="33" t="s">
        <v>2779</v>
      </c>
      <c r="Z88" s="36"/>
      <c r="AA88" s="30"/>
      <c r="AB88" s="57">
        <v>5111</v>
      </c>
      <c r="AC88" s="57">
        <v>131</v>
      </c>
      <c r="AD88" s="30"/>
      <c r="AE88" s="58">
        <v>2</v>
      </c>
      <c r="AF88" s="37"/>
      <c r="AG88" s="37">
        <v>73431</v>
      </c>
      <c r="AH88" s="38">
        <v>146862</v>
      </c>
      <c r="AI88" s="37"/>
      <c r="AJ88" s="37"/>
      <c r="AK88" s="39"/>
      <c r="AL88" s="40">
        <v>8</v>
      </c>
      <c r="AM88" s="37"/>
      <c r="AN88" s="37">
        <v>11748.960000000001</v>
      </c>
      <c r="AO88" s="59">
        <v>33311</v>
      </c>
      <c r="AP88" s="39"/>
      <c r="AQ88" s="59" t="s">
        <v>3131</v>
      </c>
      <c r="AR88" s="60">
        <v>156</v>
      </c>
      <c r="AS88" s="60">
        <v>632</v>
      </c>
      <c r="AV88" s="39"/>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c r="DM88" s="42"/>
      <c r="DN88" s="42"/>
      <c r="DO88" s="42"/>
      <c r="DP88" s="42"/>
      <c r="DQ88" s="42"/>
      <c r="DR88" s="42"/>
      <c r="DS88" s="42"/>
      <c r="DT88" s="42"/>
      <c r="DU88" s="42"/>
      <c r="DV88" s="42"/>
      <c r="DW88" s="42"/>
      <c r="DX88" s="42"/>
      <c r="DY88" s="42"/>
      <c r="DZ88" s="42"/>
      <c r="EA88" s="42"/>
      <c r="EB88" s="42"/>
      <c r="EC88" s="42"/>
      <c r="ED88" s="42"/>
      <c r="EE88" s="42"/>
      <c r="EF88" s="42"/>
      <c r="EG88" s="42"/>
      <c r="EH88" s="42"/>
      <c r="EI88" s="42"/>
      <c r="EJ88" s="42"/>
      <c r="EK88" s="42"/>
      <c r="EL88" s="42"/>
      <c r="EM88" s="42"/>
      <c r="EN88" s="42"/>
      <c r="EO88" s="42"/>
      <c r="EP88" s="42"/>
      <c r="EQ88" s="42"/>
      <c r="ER88" s="42"/>
      <c r="ES88" s="42"/>
      <c r="ET88" s="42"/>
      <c r="EU88" s="42"/>
      <c r="EV88" s="42"/>
      <c r="EW88" s="42"/>
      <c r="EX88" s="42"/>
      <c r="EY88" s="42"/>
      <c r="EZ88" s="42"/>
      <c r="FA88" s="42"/>
      <c r="FB88" s="42"/>
      <c r="FC88" s="42"/>
      <c r="FD88" s="42"/>
      <c r="FE88" s="42"/>
      <c r="FF88" s="42"/>
      <c r="FG88" s="42"/>
      <c r="FH88" s="42"/>
      <c r="FI88" s="42"/>
      <c r="FJ88" s="42"/>
      <c r="FK88" s="42"/>
      <c r="FL88" s="42"/>
      <c r="FM88" s="42"/>
      <c r="FN88" s="42"/>
      <c r="FO88" s="42"/>
      <c r="FP88" s="42"/>
      <c r="FQ88" s="42"/>
      <c r="FR88" s="42"/>
      <c r="FS88" s="42"/>
      <c r="FT88" s="42"/>
      <c r="FU88" s="42"/>
      <c r="FV88" s="42"/>
      <c r="FW88" s="42"/>
      <c r="FX88" s="42"/>
      <c r="FY88" s="42"/>
      <c r="FZ88" s="42"/>
      <c r="GA88" s="42"/>
      <c r="GB88" s="42"/>
      <c r="GC88" s="42"/>
      <c r="GD88" s="42"/>
      <c r="GE88" s="42"/>
      <c r="GF88" s="42"/>
      <c r="GG88" s="42"/>
      <c r="GH88" s="42"/>
      <c r="GI88" s="42"/>
      <c r="GJ88" s="42"/>
      <c r="GK88" s="42"/>
      <c r="GL88" s="42"/>
      <c r="GM88" s="42"/>
      <c r="GN88" s="42"/>
      <c r="GO88" s="42"/>
      <c r="GP88" s="42"/>
      <c r="GQ88" s="42"/>
      <c r="GR88" s="42"/>
      <c r="GS88" s="42"/>
      <c r="GT88" s="42"/>
      <c r="GU88" s="42"/>
      <c r="GV88" s="42"/>
      <c r="GW88" s="42"/>
      <c r="GX88" s="42"/>
      <c r="GY88" s="42"/>
      <c r="GZ88" s="42"/>
      <c r="HA88" s="42"/>
      <c r="HB88" s="42"/>
      <c r="HC88" s="42"/>
      <c r="HD88" s="42"/>
      <c r="HE88" s="42"/>
      <c r="HF88" s="42"/>
      <c r="HG88" s="42"/>
      <c r="HH88" s="42"/>
      <c r="HI88" s="42"/>
      <c r="HJ88" s="42"/>
      <c r="HK88" s="42"/>
      <c r="HL88" s="42"/>
      <c r="HM88" s="42"/>
      <c r="HN88" s="42"/>
      <c r="HO88" s="42"/>
      <c r="HP88" s="42"/>
      <c r="HQ88" s="42"/>
      <c r="HR88" s="42"/>
      <c r="HS88" s="42"/>
      <c r="HT88" s="42"/>
      <c r="HU88" s="42"/>
      <c r="HV88" s="42"/>
      <c r="HW88" s="42"/>
      <c r="HX88" s="42"/>
    </row>
    <row r="89" spans="1:232" s="41" customFormat="1" x14ac:dyDescent="0.25">
      <c r="A89" s="29"/>
      <c r="B89" s="30"/>
      <c r="C89" s="31" t="s">
        <v>7314</v>
      </c>
      <c r="D89" s="57">
        <v>0</v>
      </c>
      <c r="E89" s="57">
        <v>1</v>
      </c>
      <c r="F89" s="32" t="s">
        <v>23</v>
      </c>
      <c r="G89" s="32" t="s">
        <v>23</v>
      </c>
      <c r="H89" s="4">
        <v>9105869118</v>
      </c>
      <c r="I89" s="32" t="s">
        <v>23</v>
      </c>
      <c r="J89" s="33" t="s">
        <v>7547</v>
      </c>
      <c r="K89" s="34"/>
      <c r="L89" s="46" t="s">
        <v>25</v>
      </c>
      <c r="M89" s="33" t="s">
        <v>320</v>
      </c>
      <c r="N89" s="35" t="s">
        <v>23</v>
      </c>
      <c r="O89" s="6" t="s">
        <v>3133</v>
      </c>
      <c r="P89" s="36"/>
      <c r="Q89" s="36"/>
      <c r="R89" s="36"/>
      <c r="S89" s="33" t="s">
        <v>7548</v>
      </c>
      <c r="T89" s="36"/>
      <c r="U89" s="36"/>
      <c r="V89" s="33" t="s">
        <v>7548</v>
      </c>
      <c r="W89" s="36"/>
      <c r="X89" s="36"/>
      <c r="Y89" s="33" t="s">
        <v>2873</v>
      </c>
      <c r="Z89" s="36"/>
      <c r="AA89" s="30"/>
      <c r="AB89" s="57">
        <v>5111</v>
      </c>
      <c r="AC89" s="57">
        <v>131</v>
      </c>
      <c r="AD89" s="30"/>
      <c r="AE89" s="58">
        <v>3</v>
      </c>
      <c r="AF89" s="37"/>
      <c r="AG89" s="37">
        <v>49500</v>
      </c>
      <c r="AH89" s="38">
        <v>148500</v>
      </c>
      <c r="AI89" s="37"/>
      <c r="AJ89" s="37"/>
      <c r="AK89" s="39"/>
      <c r="AL89" s="40">
        <v>8</v>
      </c>
      <c r="AM89" s="37"/>
      <c r="AN89" s="37">
        <v>11880</v>
      </c>
      <c r="AO89" s="59">
        <v>33311</v>
      </c>
      <c r="AP89" s="39"/>
      <c r="AQ89" s="59" t="s">
        <v>3131</v>
      </c>
      <c r="AR89" s="60">
        <v>156</v>
      </c>
      <c r="AS89" s="60">
        <v>632</v>
      </c>
      <c r="AV89" s="39"/>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c r="CL89" s="42"/>
      <c r="CM89" s="42"/>
      <c r="CN89" s="42"/>
      <c r="CO89" s="42"/>
      <c r="CP89" s="42"/>
      <c r="CQ89" s="42"/>
      <c r="CR89" s="42"/>
      <c r="CS89" s="42"/>
      <c r="CT89" s="42"/>
      <c r="CU89" s="42"/>
      <c r="CV89" s="42"/>
      <c r="CW89" s="42"/>
      <c r="CX89" s="42"/>
      <c r="CY89" s="42"/>
      <c r="CZ89" s="42"/>
      <c r="DA89" s="42"/>
      <c r="DB89" s="42"/>
      <c r="DC89" s="42"/>
      <c r="DD89" s="42"/>
      <c r="DE89" s="42"/>
      <c r="DF89" s="42"/>
      <c r="DG89" s="42"/>
      <c r="DH89" s="42"/>
      <c r="DI89" s="42"/>
      <c r="DJ89" s="42"/>
      <c r="DK89" s="42"/>
      <c r="DL89" s="42"/>
      <c r="DM89" s="42"/>
      <c r="DN89" s="42"/>
      <c r="DO89" s="42"/>
      <c r="DP89" s="42"/>
      <c r="DQ89" s="42"/>
      <c r="DR89" s="42"/>
      <c r="DS89" s="42"/>
      <c r="DT89" s="42"/>
      <c r="DU89" s="42"/>
      <c r="DV89" s="42"/>
      <c r="DW89" s="42"/>
      <c r="DX89" s="42"/>
      <c r="DY89" s="42"/>
      <c r="DZ89" s="42"/>
      <c r="EA89" s="42"/>
      <c r="EB89" s="42"/>
      <c r="EC89" s="42"/>
      <c r="ED89" s="42"/>
      <c r="EE89" s="42"/>
      <c r="EF89" s="42"/>
      <c r="EG89" s="42"/>
      <c r="EH89" s="42"/>
      <c r="EI89" s="42"/>
      <c r="EJ89" s="42"/>
      <c r="EK89" s="42"/>
      <c r="EL89" s="42"/>
      <c r="EM89" s="42"/>
      <c r="EN89" s="42"/>
      <c r="EO89" s="42"/>
      <c r="EP89" s="42"/>
      <c r="EQ89" s="42"/>
      <c r="ER89" s="42"/>
      <c r="ES89" s="42"/>
      <c r="ET89" s="42"/>
      <c r="EU89" s="42"/>
      <c r="EV89" s="42"/>
      <c r="EW89" s="42"/>
      <c r="EX89" s="42"/>
      <c r="EY89" s="42"/>
      <c r="EZ89" s="42"/>
      <c r="FA89" s="42"/>
      <c r="FB89" s="42"/>
      <c r="FC89" s="42"/>
      <c r="FD89" s="42"/>
      <c r="FE89" s="42"/>
      <c r="FF89" s="42"/>
      <c r="FG89" s="42"/>
      <c r="FH89" s="42"/>
      <c r="FI89" s="42"/>
      <c r="FJ89" s="42"/>
      <c r="FK89" s="42"/>
      <c r="FL89" s="42"/>
      <c r="FM89" s="42"/>
      <c r="FN89" s="42"/>
      <c r="FO89" s="42"/>
      <c r="FP89" s="42"/>
      <c r="FQ89" s="42"/>
      <c r="FR89" s="42"/>
      <c r="FS89" s="42"/>
      <c r="FT89" s="42"/>
      <c r="FU89" s="42"/>
      <c r="FV89" s="42"/>
      <c r="FW89" s="42"/>
      <c r="FX89" s="42"/>
      <c r="FY89" s="42"/>
      <c r="FZ89" s="42"/>
      <c r="GA89" s="42"/>
      <c r="GB89" s="42"/>
      <c r="GC89" s="42"/>
      <c r="GD89" s="42"/>
      <c r="GE89" s="42"/>
      <c r="GF89" s="42"/>
      <c r="GG89" s="42"/>
      <c r="GH89" s="42"/>
      <c r="GI89" s="42"/>
      <c r="GJ89" s="42"/>
      <c r="GK89" s="42"/>
      <c r="GL89" s="42"/>
      <c r="GM89" s="42"/>
      <c r="GN89" s="42"/>
      <c r="GO89" s="42"/>
      <c r="GP89" s="42"/>
      <c r="GQ89" s="42"/>
      <c r="GR89" s="42"/>
      <c r="GS89" s="42"/>
      <c r="GT89" s="42"/>
      <c r="GU89" s="42"/>
      <c r="GV89" s="42"/>
      <c r="GW89" s="42"/>
      <c r="GX89" s="42"/>
      <c r="GY89" s="42"/>
      <c r="GZ89" s="42"/>
      <c r="HA89" s="42"/>
      <c r="HB89" s="42"/>
      <c r="HC89" s="42"/>
      <c r="HD89" s="42"/>
      <c r="HE89" s="42"/>
      <c r="HF89" s="42"/>
      <c r="HG89" s="42"/>
      <c r="HH89" s="42"/>
      <c r="HI89" s="42"/>
      <c r="HJ89" s="42"/>
      <c r="HK89" s="42"/>
      <c r="HL89" s="42"/>
      <c r="HM89" s="42"/>
      <c r="HN89" s="42"/>
      <c r="HO89" s="42"/>
      <c r="HP89" s="42"/>
      <c r="HQ89" s="42"/>
      <c r="HR89" s="42"/>
      <c r="HS89" s="42"/>
      <c r="HT89" s="42"/>
      <c r="HU89" s="42"/>
      <c r="HV89" s="42"/>
      <c r="HW89" s="42"/>
      <c r="HX89" s="42"/>
    </row>
    <row r="90" spans="1:232" s="41" customFormat="1" x14ac:dyDescent="0.25">
      <c r="A90" s="29"/>
      <c r="B90" s="30"/>
      <c r="C90" s="31" t="s">
        <v>7314</v>
      </c>
      <c r="D90" s="57">
        <v>0</v>
      </c>
      <c r="E90" s="57">
        <v>1</v>
      </c>
      <c r="F90" s="32" t="s">
        <v>23</v>
      </c>
      <c r="G90" s="32" t="s">
        <v>23</v>
      </c>
      <c r="H90" s="4">
        <v>9105869138</v>
      </c>
      <c r="I90" s="32" t="s">
        <v>23</v>
      </c>
      <c r="J90" s="33" t="s">
        <v>7549</v>
      </c>
      <c r="K90" s="34"/>
      <c r="L90" s="46" t="s">
        <v>25</v>
      </c>
      <c r="M90" s="33" t="s">
        <v>163</v>
      </c>
      <c r="N90" s="35" t="s">
        <v>23</v>
      </c>
      <c r="O90" s="6" t="s">
        <v>3141</v>
      </c>
      <c r="P90" s="36"/>
      <c r="Q90" s="36"/>
      <c r="R90" s="36"/>
      <c r="S90" s="33" t="s">
        <v>7550</v>
      </c>
      <c r="T90" s="36"/>
      <c r="U90" s="36"/>
      <c r="V90" s="33" t="s">
        <v>7550</v>
      </c>
      <c r="W90" s="36"/>
      <c r="X90" s="36"/>
      <c r="Y90" s="33" t="s">
        <v>2771</v>
      </c>
      <c r="Z90" s="36"/>
      <c r="AA90" s="30"/>
      <c r="AB90" s="57">
        <v>5111</v>
      </c>
      <c r="AC90" s="57">
        <v>131</v>
      </c>
      <c r="AD90" s="30"/>
      <c r="AE90" s="58">
        <v>2</v>
      </c>
      <c r="AF90" s="37"/>
      <c r="AG90" s="37">
        <v>74250</v>
      </c>
      <c r="AH90" s="38">
        <v>148500</v>
      </c>
      <c r="AI90" s="37"/>
      <c r="AJ90" s="37"/>
      <c r="AK90" s="39"/>
      <c r="AL90" s="40">
        <v>8</v>
      </c>
      <c r="AM90" s="37"/>
      <c r="AN90" s="37">
        <v>11880</v>
      </c>
      <c r="AO90" s="59">
        <v>33311</v>
      </c>
      <c r="AP90" s="39"/>
      <c r="AQ90" s="59" t="s">
        <v>3131</v>
      </c>
      <c r="AR90" s="60">
        <v>156</v>
      </c>
      <c r="AS90" s="60">
        <v>632</v>
      </c>
      <c r="AV90" s="39"/>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42"/>
      <c r="DI90" s="42"/>
      <c r="DJ90" s="42"/>
      <c r="DK90" s="42"/>
      <c r="DL90" s="42"/>
      <c r="DM90" s="42"/>
      <c r="DN90" s="42"/>
      <c r="DO90" s="42"/>
      <c r="DP90" s="42"/>
      <c r="DQ90" s="42"/>
      <c r="DR90" s="42"/>
      <c r="DS90" s="42"/>
      <c r="DT90" s="42"/>
      <c r="DU90" s="42"/>
      <c r="DV90" s="42"/>
      <c r="DW90" s="42"/>
      <c r="DX90" s="42"/>
      <c r="DY90" s="42"/>
      <c r="DZ90" s="42"/>
      <c r="EA90" s="42"/>
      <c r="EB90" s="42"/>
      <c r="EC90" s="42"/>
      <c r="ED90" s="42"/>
      <c r="EE90" s="42"/>
      <c r="EF90" s="42"/>
      <c r="EG90" s="42"/>
      <c r="EH90" s="42"/>
      <c r="EI90" s="42"/>
      <c r="EJ90" s="42"/>
      <c r="EK90" s="42"/>
      <c r="EL90" s="42"/>
      <c r="EM90" s="42"/>
      <c r="EN90" s="42"/>
      <c r="EO90" s="42"/>
      <c r="EP90" s="42"/>
      <c r="EQ90" s="42"/>
      <c r="ER90" s="42"/>
      <c r="ES90" s="42"/>
      <c r="ET90" s="42"/>
      <c r="EU90" s="42"/>
      <c r="EV90" s="42"/>
      <c r="EW90" s="42"/>
      <c r="EX90" s="42"/>
      <c r="EY90" s="42"/>
      <c r="EZ90" s="42"/>
      <c r="FA90" s="42"/>
      <c r="FB90" s="42"/>
      <c r="FC90" s="42"/>
      <c r="FD90" s="42"/>
      <c r="FE90" s="42"/>
      <c r="FF90" s="42"/>
      <c r="FG90" s="42"/>
      <c r="FH90" s="42"/>
      <c r="FI90" s="42"/>
      <c r="FJ90" s="42"/>
      <c r="FK90" s="42"/>
      <c r="FL90" s="42"/>
      <c r="FM90" s="42"/>
      <c r="FN90" s="42"/>
      <c r="FO90" s="42"/>
      <c r="FP90" s="42"/>
      <c r="FQ90" s="42"/>
      <c r="FR90" s="42"/>
      <c r="FS90" s="42"/>
      <c r="FT90" s="42"/>
      <c r="FU90" s="42"/>
      <c r="FV90" s="42"/>
      <c r="FW90" s="42"/>
      <c r="FX90" s="42"/>
      <c r="FY90" s="42"/>
      <c r="FZ90" s="42"/>
      <c r="GA90" s="42"/>
      <c r="GB90" s="42"/>
      <c r="GC90" s="42"/>
      <c r="GD90" s="42"/>
      <c r="GE90" s="42"/>
      <c r="GF90" s="42"/>
      <c r="GG90" s="42"/>
      <c r="GH90" s="42"/>
      <c r="GI90" s="42"/>
      <c r="GJ90" s="42"/>
      <c r="GK90" s="42"/>
      <c r="GL90" s="42"/>
      <c r="GM90" s="42"/>
      <c r="GN90" s="42"/>
      <c r="GO90" s="42"/>
      <c r="GP90" s="42"/>
      <c r="GQ90" s="42"/>
      <c r="GR90" s="42"/>
      <c r="GS90" s="42"/>
      <c r="GT90" s="42"/>
      <c r="GU90" s="42"/>
      <c r="GV90" s="42"/>
      <c r="GW90" s="42"/>
      <c r="GX90" s="42"/>
      <c r="GY90" s="42"/>
      <c r="GZ90" s="42"/>
      <c r="HA90" s="42"/>
      <c r="HB90" s="42"/>
      <c r="HC90" s="42"/>
      <c r="HD90" s="42"/>
      <c r="HE90" s="42"/>
      <c r="HF90" s="42"/>
      <c r="HG90" s="42"/>
      <c r="HH90" s="42"/>
      <c r="HI90" s="42"/>
      <c r="HJ90" s="42"/>
      <c r="HK90" s="42"/>
      <c r="HL90" s="42"/>
      <c r="HM90" s="42"/>
      <c r="HN90" s="42"/>
      <c r="HO90" s="42"/>
      <c r="HP90" s="42"/>
      <c r="HQ90" s="42"/>
      <c r="HR90" s="42"/>
      <c r="HS90" s="42"/>
      <c r="HT90" s="42"/>
      <c r="HU90" s="42"/>
      <c r="HV90" s="42"/>
      <c r="HW90" s="42"/>
      <c r="HX90" s="42"/>
    </row>
    <row r="91" spans="1:232" s="41" customFormat="1" x14ac:dyDescent="0.25">
      <c r="A91" s="29"/>
      <c r="B91" s="30"/>
      <c r="C91" s="31" t="s">
        <v>7314</v>
      </c>
      <c r="D91" s="57">
        <v>0</v>
      </c>
      <c r="E91" s="57">
        <v>1</v>
      </c>
      <c r="F91" s="32" t="s">
        <v>23</v>
      </c>
      <c r="G91" s="32" t="s">
        <v>23</v>
      </c>
      <c r="H91" s="4">
        <v>9105869138</v>
      </c>
      <c r="I91" s="32" t="s">
        <v>23</v>
      </c>
      <c r="J91" s="33" t="s">
        <v>7549</v>
      </c>
      <c r="K91" s="34"/>
      <c r="L91" s="46" t="s">
        <v>25</v>
      </c>
      <c r="M91" s="33" t="s">
        <v>163</v>
      </c>
      <c r="N91" s="35" t="s">
        <v>23</v>
      </c>
      <c r="O91" s="6" t="s">
        <v>3141</v>
      </c>
      <c r="P91" s="36"/>
      <c r="Q91" s="36"/>
      <c r="R91" s="36"/>
      <c r="S91" s="33" t="s">
        <v>7550</v>
      </c>
      <c r="T91" s="36"/>
      <c r="U91" s="36"/>
      <c r="V91" s="33" t="s">
        <v>7550</v>
      </c>
      <c r="W91" s="36"/>
      <c r="X91" s="36"/>
      <c r="Y91" s="33" t="s">
        <v>2819</v>
      </c>
      <c r="Z91" s="36"/>
      <c r="AA91" s="30"/>
      <c r="AB91" s="57">
        <v>5111</v>
      </c>
      <c r="AC91" s="57">
        <v>131</v>
      </c>
      <c r="AD91" s="30"/>
      <c r="AE91" s="58">
        <v>1</v>
      </c>
      <c r="AF91" s="37"/>
      <c r="AG91" s="37">
        <v>56760</v>
      </c>
      <c r="AH91" s="38">
        <v>56760</v>
      </c>
      <c r="AI91" s="37"/>
      <c r="AJ91" s="37"/>
      <c r="AK91" s="39"/>
      <c r="AL91" s="40">
        <v>8</v>
      </c>
      <c r="AM91" s="37"/>
      <c r="AN91" s="37">
        <v>4540.8</v>
      </c>
      <c r="AO91" s="59">
        <v>33311</v>
      </c>
      <c r="AP91" s="39"/>
      <c r="AQ91" s="59" t="s">
        <v>3131</v>
      </c>
      <c r="AR91" s="60">
        <v>156</v>
      </c>
      <c r="AS91" s="60">
        <v>632</v>
      </c>
      <c r="AV91" s="39"/>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c r="CL91" s="42"/>
      <c r="CM91" s="42"/>
      <c r="CN91" s="42"/>
      <c r="CO91" s="42"/>
      <c r="CP91" s="42"/>
      <c r="CQ91" s="42"/>
      <c r="CR91" s="42"/>
      <c r="CS91" s="42"/>
      <c r="CT91" s="42"/>
      <c r="CU91" s="42"/>
      <c r="CV91" s="42"/>
      <c r="CW91" s="42"/>
      <c r="CX91" s="42"/>
      <c r="CY91" s="42"/>
      <c r="CZ91" s="42"/>
      <c r="DA91" s="42"/>
      <c r="DB91" s="42"/>
      <c r="DC91" s="42"/>
      <c r="DD91" s="42"/>
      <c r="DE91" s="42"/>
      <c r="DF91" s="42"/>
      <c r="DG91" s="42"/>
      <c r="DH91" s="42"/>
      <c r="DI91" s="42"/>
      <c r="DJ91" s="42"/>
      <c r="DK91" s="42"/>
      <c r="DL91" s="42"/>
      <c r="DM91" s="42"/>
      <c r="DN91" s="42"/>
      <c r="DO91" s="42"/>
      <c r="DP91" s="42"/>
      <c r="DQ91" s="42"/>
      <c r="DR91" s="42"/>
      <c r="DS91" s="42"/>
      <c r="DT91" s="42"/>
      <c r="DU91" s="42"/>
      <c r="DV91" s="42"/>
      <c r="DW91" s="42"/>
      <c r="DX91" s="42"/>
      <c r="DY91" s="42"/>
      <c r="DZ91" s="42"/>
      <c r="EA91" s="42"/>
      <c r="EB91" s="42"/>
      <c r="EC91" s="42"/>
      <c r="ED91" s="42"/>
      <c r="EE91" s="42"/>
      <c r="EF91" s="42"/>
      <c r="EG91" s="42"/>
      <c r="EH91" s="42"/>
      <c r="EI91" s="42"/>
      <c r="EJ91" s="42"/>
      <c r="EK91" s="42"/>
      <c r="EL91" s="42"/>
      <c r="EM91" s="42"/>
      <c r="EN91" s="42"/>
      <c r="EO91" s="42"/>
      <c r="EP91" s="42"/>
      <c r="EQ91" s="42"/>
      <c r="ER91" s="42"/>
      <c r="ES91" s="42"/>
      <c r="ET91" s="42"/>
      <c r="EU91" s="42"/>
      <c r="EV91" s="42"/>
      <c r="EW91" s="42"/>
      <c r="EX91" s="42"/>
      <c r="EY91" s="42"/>
      <c r="EZ91" s="42"/>
      <c r="FA91" s="42"/>
      <c r="FB91" s="42"/>
      <c r="FC91" s="42"/>
      <c r="FD91" s="42"/>
      <c r="FE91" s="42"/>
      <c r="FF91" s="42"/>
      <c r="FG91" s="42"/>
      <c r="FH91" s="42"/>
      <c r="FI91" s="42"/>
      <c r="FJ91" s="42"/>
      <c r="FK91" s="42"/>
      <c r="FL91" s="42"/>
      <c r="FM91" s="42"/>
      <c r="FN91" s="42"/>
      <c r="FO91" s="42"/>
      <c r="FP91" s="42"/>
      <c r="FQ91" s="42"/>
      <c r="FR91" s="42"/>
      <c r="FS91" s="42"/>
      <c r="FT91" s="42"/>
      <c r="FU91" s="42"/>
      <c r="FV91" s="42"/>
      <c r="FW91" s="42"/>
      <c r="FX91" s="42"/>
      <c r="FY91" s="42"/>
      <c r="FZ91" s="42"/>
      <c r="GA91" s="42"/>
      <c r="GB91" s="42"/>
      <c r="GC91" s="42"/>
      <c r="GD91" s="42"/>
      <c r="GE91" s="42"/>
      <c r="GF91" s="42"/>
      <c r="GG91" s="42"/>
      <c r="GH91" s="42"/>
      <c r="GI91" s="42"/>
      <c r="GJ91" s="42"/>
      <c r="GK91" s="42"/>
      <c r="GL91" s="42"/>
      <c r="GM91" s="42"/>
      <c r="GN91" s="42"/>
      <c r="GO91" s="42"/>
      <c r="GP91" s="42"/>
      <c r="GQ91" s="42"/>
      <c r="GR91" s="42"/>
      <c r="GS91" s="42"/>
      <c r="GT91" s="42"/>
      <c r="GU91" s="42"/>
      <c r="GV91" s="42"/>
      <c r="GW91" s="42"/>
      <c r="GX91" s="42"/>
      <c r="GY91" s="42"/>
      <c r="GZ91" s="42"/>
      <c r="HA91" s="42"/>
      <c r="HB91" s="42"/>
      <c r="HC91" s="42"/>
      <c r="HD91" s="42"/>
      <c r="HE91" s="42"/>
      <c r="HF91" s="42"/>
      <c r="HG91" s="42"/>
      <c r="HH91" s="42"/>
      <c r="HI91" s="42"/>
      <c r="HJ91" s="42"/>
      <c r="HK91" s="42"/>
      <c r="HL91" s="42"/>
      <c r="HM91" s="42"/>
      <c r="HN91" s="42"/>
      <c r="HO91" s="42"/>
      <c r="HP91" s="42"/>
      <c r="HQ91" s="42"/>
      <c r="HR91" s="42"/>
      <c r="HS91" s="42"/>
      <c r="HT91" s="42"/>
      <c r="HU91" s="42"/>
      <c r="HV91" s="42"/>
      <c r="HW91" s="42"/>
      <c r="HX91" s="42"/>
    </row>
    <row r="92" spans="1:232" s="41" customFormat="1" x14ac:dyDescent="0.25">
      <c r="A92" s="29"/>
      <c r="B92" s="30"/>
      <c r="C92" s="31" t="s">
        <v>7314</v>
      </c>
      <c r="D92" s="57">
        <v>0</v>
      </c>
      <c r="E92" s="57">
        <v>1</v>
      </c>
      <c r="F92" s="32" t="s">
        <v>23</v>
      </c>
      <c r="G92" s="32" t="s">
        <v>23</v>
      </c>
      <c r="H92" s="4">
        <v>9105869138</v>
      </c>
      <c r="I92" s="32" t="s">
        <v>23</v>
      </c>
      <c r="J92" s="33" t="s">
        <v>7549</v>
      </c>
      <c r="K92" s="34"/>
      <c r="L92" s="46" t="s">
        <v>25</v>
      </c>
      <c r="M92" s="33" t="s">
        <v>163</v>
      </c>
      <c r="N92" s="35" t="s">
        <v>23</v>
      </c>
      <c r="O92" s="6" t="s">
        <v>3141</v>
      </c>
      <c r="P92" s="36"/>
      <c r="Q92" s="36"/>
      <c r="R92" s="36"/>
      <c r="S92" s="33" t="s">
        <v>7550</v>
      </c>
      <c r="T92" s="36"/>
      <c r="U92" s="36"/>
      <c r="V92" s="33" t="s">
        <v>7550</v>
      </c>
      <c r="W92" s="36"/>
      <c r="X92" s="36"/>
      <c r="Y92" s="33" t="s">
        <v>2899</v>
      </c>
      <c r="Z92" s="36"/>
      <c r="AA92" s="30"/>
      <c r="AB92" s="57">
        <v>5111</v>
      </c>
      <c r="AC92" s="57">
        <v>131</v>
      </c>
      <c r="AD92" s="30"/>
      <c r="AE92" s="58">
        <v>1</v>
      </c>
      <c r="AF92" s="37"/>
      <c r="AG92" s="37">
        <v>89285</v>
      </c>
      <c r="AH92" s="38">
        <v>89285</v>
      </c>
      <c r="AI92" s="37"/>
      <c r="AJ92" s="37"/>
      <c r="AK92" s="39"/>
      <c r="AL92" s="40">
        <v>8</v>
      </c>
      <c r="AM92" s="37"/>
      <c r="AN92" s="37">
        <v>7142.8</v>
      </c>
      <c r="AO92" s="59">
        <v>33311</v>
      </c>
      <c r="AP92" s="39"/>
      <c r="AQ92" s="59" t="s">
        <v>3131</v>
      </c>
      <c r="AR92" s="60">
        <v>156</v>
      </c>
      <c r="AS92" s="60">
        <v>632</v>
      </c>
      <c r="AV92" s="39"/>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c r="DE92" s="42"/>
      <c r="DF92" s="42"/>
      <c r="DG92" s="42"/>
      <c r="DH92" s="42"/>
      <c r="DI92" s="42"/>
      <c r="DJ92" s="42"/>
      <c r="DK92" s="42"/>
      <c r="DL92" s="42"/>
      <c r="DM92" s="42"/>
      <c r="DN92" s="42"/>
      <c r="DO92" s="42"/>
      <c r="DP92" s="42"/>
      <c r="DQ92" s="42"/>
      <c r="DR92" s="42"/>
      <c r="DS92" s="42"/>
      <c r="DT92" s="42"/>
      <c r="DU92" s="42"/>
      <c r="DV92" s="42"/>
      <c r="DW92" s="42"/>
      <c r="DX92" s="42"/>
      <c r="DY92" s="42"/>
      <c r="DZ92" s="42"/>
      <c r="EA92" s="42"/>
      <c r="EB92" s="42"/>
      <c r="EC92" s="42"/>
      <c r="ED92" s="42"/>
      <c r="EE92" s="42"/>
      <c r="EF92" s="42"/>
      <c r="EG92" s="42"/>
      <c r="EH92" s="42"/>
      <c r="EI92" s="42"/>
      <c r="EJ92" s="42"/>
      <c r="EK92" s="42"/>
      <c r="EL92" s="42"/>
      <c r="EM92" s="42"/>
      <c r="EN92" s="42"/>
      <c r="EO92" s="42"/>
      <c r="EP92" s="42"/>
      <c r="EQ92" s="42"/>
      <c r="ER92" s="42"/>
      <c r="ES92" s="42"/>
      <c r="ET92" s="42"/>
      <c r="EU92" s="42"/>
      <c r="EV92" s="42"/>
      <c r="EW92" s="42"/>
      <c r="EX92" s="42"/>
      <c r="EY92" s="42"/>
      <c r="EZ92" s="42"/>
      <c r="FA92" s="42"/>
      <c r="FB92" s="42"/>
      <c r="FC92" s="42"/>
      <c r="FD92" s="42"/>
      <c r="FE92" s="42"/>
      <c r="FF92" s="42"/>
      <c r="FG92" s="42"/>
      <c r="FH92" s="42"/>
      <c r="FI92" s="42"/>
      <c r="FJ92" s="42"/>
      <c r="FK92" s="42"/>
      <c r="FL92" s="42"/>
      <c r="FM92" s="42"/>
      <c r="FN92" s="42"/>
      <c r="FO92" s="42"/>
      <c r="FP92" s="42"/>
      <c r="FQ92" s="42"/>
      <c r="FR92" s="42"/>
      <c r="FS92" s="42"/>
      <c r="FT92" s="42"/>
      <c r="FU92" s="42"/>
      <c r="FV92" s="42"/>
      <c r="FW92" s="42"/>
      <c r="FX92" s="42"/>
      <c r="FY92" s="42"/>
      <c r="FZ92" s="42"/>
      <c r="GA92" s="42"/>
      <c r="GB92" s="42"/>
      <c r="GC92" s="42"/>
      <c r="GD92" s="42"/>
      <c r="GE92" s="42"/>
      <c r="GF92" s="42"/>
      <c r="GG92" s="42"/>
      <c r="GH92" s="42"/>
      <c r="GI92" s="42"/>
      <c r="GJ92" s="42"/>
      <c r="GK92" s="42"/>
      <c r="GL92" s="42"/>
      <c r="GM92" s="42"/>
      <c r="GN92" s="42"/>
      <c r="GO92" s="42"/>
      <c r="GP92" s="42"/>
      <c r="GQ92" s="42"/>
      <c r="GR92" s="42"/>
      <c r="GS92" s="42"/>
      <c r="GT92" s="42"/>
      <c r="GU92" s="42"/>
      <c r="GV92" s="42"/>
      <c r="GW92" s="42"/>
      <c r="GX92" s="42"/>
      <c r="GY92" s="42"/>
      <c r="GZ92" s="42"/>
      <c r="HA92" s="42"/>
      <c r="HB92" s="42"/>
      <c r="HC92" s="42"/>
      <c r="HD92" s="42"/>
      <c r="HE92" s="42"/>
      <c r="HF92" s="42"/>
      <c r="HG92" s="42"/>
      <c r="HH92" s="42"/>
      <c r="HI92" s="42"/>
      <c r="HJ92" s="42"/>
      <c r="HK92" s="42"/>
      <c r="HL92" s="42"/>
      <c r="HM92" s="42"/>
      <c r="HN92" s="42"/>
      <c r="HO92" s="42"/>
      <c r="HP92" s="42"/>
      <c r="HQ92" s="42"/>
      <c r="HR92" s="42"/>
      <c r="HS92" s="42"/>
      <c r="HT92" s="42"/>
      <c r="HU92" s="42"/>
      <c r="HV92" s="42"/>
      <c r="HW92" s="42"/>
      <c r="HX92" s="42"/>
    </row>
    <row r="93" spans="1:232" s="41" customFormat="1" x14ac:dyDescent="0.25">
      <c r="A93" s="29"/>
      <c r="B93" s="30"/>
      <c r="C93" s="31" t="s">
        <v>7314</v>
      </c>
      <c r="D93" s="57">
        <v>0</v>
      </c>
      <c r="E93" s="57">
        <v>1</v>
      </c>
      <c r="F93" s="32" t="s">
        <v>23</v>
      </c>
      <c r="G93" s="32" t="s">
        <v>23</v>
      </c>
      <c r="H93" s="4">
        <v>9105869158</v>
      </c>
      <c r="I93" s="32" t="s">
        <v>23</v>
      </c>
      <c r="J93" s="33" t="s">
        <v>7553</v>
      </c>
      <c r="K93" s="34"/>
      <c r="L93" s="46" t="s">
        <v>25</v>
      </c>
      <c r="M93" s="33" t="s">
        <v>176</v>
      </c>
      <c r="N93" s="35" t="s">
        <v>23</v>
      </c>
      <c r="O93" s="6" t="s">
        <v>3141</v>
      </c>
      <c r="P93" s="36"/>
      <c r="Q93" s="36"/>
      <c r="R93" s="36"/>
      <c r="S93" s="33" t="s">
        <v>7554</v>
      </c>
      <c r="T93" s="36"/>
      <c r="U93" s="36"/>
      <c r="V93" s="33" t="s">
        <v>7554</v>
      </c>
      <c r="W93" s="36"/>
      <c r="X93" s="36"/>
      <c r="Y93" s="33" t="s">
        <v>3047</v>
      </c>
      <c r="Z93" s="36"/>
      <c r="AA93" s="30"/>
      <c r="AB93" s="57">
        <v>5111</v>
      </c>
      <c r="AC93" s="57">
        <v>131</v>
      </c>
      <c r="AD93" s="30"/>
      <c r="AE93" s="58">
        <v>1</v>
      </c>
      <c r="AF93" s="37"/>
      <c r="AG93" s="37">
        <v>55595</v>
      </c>
      <c r="AH93" s="38">
        <v>55595</v>
      </c>
      <c r="AI93" s="37"/>
      <c r="AJ93" s="37"/>
      <c r="AK93" s="39"/>
      <c r="AL93" s="40">
        <v>8</v>
      </c>
      <c r="AM93" s="37"/>
      <c r="AN93" s="37">
        <v>4447.6000000000004</v>
      </c>
      <c r="AO93" s="59">
        <v>33311</v>
      </c>
      <c r="AP93" s="39"/>
      <c r="AQ93" s="59" t="s">
        <v>3131</v>
      </c>
      <c r="AR93" s="60">
        <v>156</v>
      </c>
      <c r="AS93" s="60">
        <v>632</v>
      </c>
      <c r="AV93" s="39"/>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42"/>
      <c r="DI93" s="42"/>
      <c r="DJ93" s="42"/>
      <c r="DK93" s="42"/>
      <c r="DL93" s="42"/>
      <c r="DM93" s="42"/>
      <c r="DN93" s="42"/>
      <c r="DO93" s="42"/>
      <c r="DP93" s="42"/>
      <c r="DQ93" s="42"/>
      <c r="DR93" s="42"/>
      <c r="DS93" s="42"/>
      <c r="DT93" s="42"/>
      <c r="DU93" s="42"/>
      <c r="DV93" s="42"/>
      <c r="DW93" s="42"/>
      <c r="DX93" s="42"/>
      <c r="DY93" s="42"/>
      <c r="DZ93" s="42"/>
      <c r="EA93" s="42"/>
      <c r="EB93" s="42"/>
      <c r="EC93" s="42"/>
      <c r="ED93" s="42"/>
      <c r="EE93" s="42"/>
      <c r="EF93" s="42"/>
      <c r="EG93" s="42"/>
      <c r="EH93" s="42"/>
      <c r="EI93" s="42"/>
      <c r="EJ93" s="42"/>
      <c r="EK93" s="42"/>
      <c r="EL93" s="42"/>
      <c r="EM93" s="42"/>
      <c r="EN93" s="42"/>
      <c r="EO93" s="42"/>
      <c r="EP93" s="42"/>
      <c r="EQ93" s="42"/>
      <c r="ER93" s="42"/>
      <c r="ES93" s="42"/>
      <c r="ET93" s="42"/>
      <c r="EU93" s="42"/>
      <c r="EV93" s="42"/>
      <c r="EW93" s="42"/>
      <c r="EX93" s="42"/>
      <c r="EY93" s="42"/>
      <c r="EZ93" s="42"/>
      <c r="FA93" s="42"/>
      <c r="FB93" s="42"/>
      <c r="FC93" s="42"/>
      <c r="FD93" s="42"/>
      <c r="FE93" s="42"/>
      <c r="FF93" s="42"/>
      <c r="FG93" s="42"/>
      <c r="FH93" s="42"/>
      <c r="FI93" s="42"/>
      <c r="FJ93" s="42"/>
      <c r="FK93" s="42"/>
      <c r="FL93" s="42"/>
      <c r="FM93" s="42"/>
      <c r="FN93" s="42"/>
      <c r="FO93" s="42"/>
      <c r="FP93" s="42"/>
      <c r="FQ93" s="42"/>
      <c r="FR93" s="42"/>
      <c r="FS93" s="42"/>
      <c r="FT93" s="42"/>
      <c r="FU93" s="42"/>
      <c r="FV93" s="42"/>
      <c r="FW93" s="42"/>
      <c r="FX93" s="42"/>
      <c r="FY93" s="42"/>
      <c r="FZ93" s="42"/>
      <c r="GA93" s="42"/>
      <c r="GB93" s="42"/>
      <c r="GC93" s="42"/>
      <c r="GD93" s="42"/>
      <c r="GE93" s="42"/>
      <c r="GF93" s="42"/>
      <c r="GG93" s="42"/>
      <c r="GH93" s="42"/>
      <c r="GI93" s="42"/>
      <c r="GJ93" s="42"/>
      <c r="GK93" s="42"/>
      <c r="GL93" s="42"/>
      <c r="GM93" s="42"/>
      <c r="GN93" s="42"/>
      <c r="GO93" s="42"/>
      <c r="GP93" s="42"/>
      <c r="GQ93" s="42"/>
      <c r="GR93" s="42"/>
      <c r="GS93" s="42"/>
      <c r="GT93" s="42"/>
      <c r="GU93" s="42"/>
      <c r="GV93" s="42"/>
      <c r="GW93" s="42"/>
      <c r="GX93" s="42"/>
      <c r="GY93" s="42"/>
      <c r="GZ93" s="42"/>
      <c r="HA93" s="42"/>
      <c r="HB93" s="42"/>
      <c r="HC93" s="42"/>
      <c r="HD93" s="42"/>
      <c r="HE93" s="42"/>
      <c r="HF93" s="42"/>
      <c r="HG93" s="42"/>
      <c r="HH93" s="42"/>
      <c r="HI93" s="42"/>
      <c r="HJ93" s="42"/>
      <c r="HK93" s="42"/>
      <c r="HL93" s="42"/>
      <c r="HM93" s="42"/>
      <c r="HN93" s="42"/>
      <c r="HO93" s="42"/>
      <c r="HP93" s="42"/>
      <c r="HQ93" s="42"/>
      <c r="HR93" s="42"/>
      <c r="HS93" s="42"/>
      <c r="HT93" s="42"/>
      <c r="HU93" s="42"/>
      <c r="HV93" s="42"/>
      <c r="HW93" s="42"/>
      <c r="HX93" s="42"/>
    </row>
    <row r="94" spans="1:232" s="41" customFormat="1" x14ac:dyDescent="0.25">
      <c r="A94" s="29"/>
      <c r="B94" s="30"/>
      <c r="C94" s="31" t="s">
        <v>7314</v>
      </c>
      <c r="D94" s="57">
        <v>0</v>
      </c>
      <c r="E94" s="57">
        <v>1</v>
      </c>
      <c r="F94" s="32" t="s">
        <v>23</v>
      </c>
      <c r="G94" s="32" t="s">
        <v>23</v>
      </c>
      <c r="H94" s="4">
        <v>9105869153</v>
      </c>
      <c r="I94" s="32" t="s">
        <v>23</v>
      </c>
      <c r="J94" s="33" t="s">
        <v>7555</v>
      </c>
      <c r="K94" s="34"/>
      <c r="L94" s="46" t="s">
        <v>25</v>
      </c>
      <c r="M94" s="33" t="s">
        <v>490</v>
      </c>
      <c r="N94" s="35" t="s">
        <v>23</v>
      </c>
      <c r="O94" s="6" t="s">
        <v>3160</v>
      </c>
      <c r="P94" s="36"/>
      <c r="Q94" s="36"/>
      <c r="R94" s="36"/>
      <c r="S94" s="33" t="s">
        <v>7556</v>
      </c>
      <c r="T94" s="36"/>
      <c r="U94" s="36"/>
      <c r="V94" s="33" t="s">
        <v>7556</v>
      </c>
      <c r="W94" s="36"/>
      <c r="X94" s="36"/>
      <c r="Y94" s="33" t="s">
        <v>2824</v>
      </c>
      <c r="Z94" s="36"/>
      <c r="AA94" s="30"/>
      <c r="AB94" s="57">
        <v>5111</v>
      </c>
      <c r="AC94" s="57">
        <v>131</v>
      </c>
      <c r="AD94" s="30"/>
      <c r="AE94" s="58">
        <v>2</v>
      </c>
      <c r="AF94" s="37"/>
      <c r="AG94" s="37">
        <v>111058</v>
      </c>
      <c r="AH94" s="38">
        <v>222116</v>
      </c>
      <c r="AI94" s="37"/>
      <c r="AJ94" s="37"/>
      <c r="AK94" s="39"/>
      <c r="AL94" s="40">
        <v>8</v>
      </c>
      <c r="AM94" s="37"/>
      <c r="AN94" s="37">
        <v>17769.28</v>
      </c>
      <c r="AO94" s="59">
        <v>33311</v>
      </c>
      <c r="AP94" s="39"/>
      <c r="AQ94" s="59" t="s">
        <v>3131</v>
      </c>
      <c r="AR94" s="60">
        <v>156</v>
      </c>
      <c r="AS94" s="60">
        <v>632</v>
      </c>
      <c r="AV94" s="39"/>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c r="DI94" s="42"/>
      <c r="DJ94" s="42"/>
      <c r="DK94" s="42"/>
      <c r="DL94" s="42"/>
      <c r="DM94" s="42"/>
      <c r="DN94" s="42"/>
      <c r="DO94" s="42"/>
      <c r="DP94" s="42"/>
      <c r="DQ94" s="42"/>
      <c r="DR94" s="42"/>
      <c r="DS94" s="42"/>
      <c r="DT94" s="42"/>
      <c r="DU94" s="42"/>
      <c r="DV94" s="42"/>
      <c r="DW94" s="42"/>
      <c r="DX94" s="42"/>
      <c r="DY94" s="42"/>
      <c r="DZ94" s="42"/>
      <c r="EA94" s="42"/>
      <c r="EB94" s="42"/>
      <c r="EC94" s="42"/>
      <c r="ED94" s="42"/>
      <c r="EE94" s="42"/>
      <c r="EF94" s="42"/>
      <c r="EG94" s="42"/>
      <c r="EH94" s="42"/>
      <c r="EI94" s="42"/>
      <c r="EJ94" s="42"/>
      <c r="EK94" s="42"/>
      <c r="EL94" s="42"/>
      <c r="EM94" s="42"/>
      <c r="EN94" s="42"/>
      <c r="EO94" s="42"/>
      <c r="EP94" s="42"/>
      <c r="EQ94" s="42"/>
      <c r="ER94" s="42"/>
      <c r="ES94" s="42"/>
      <c r="ET94" s="42"/>
      <c r="EU94" s="42"/>
      <c r="EV94" s="42"/>
      <c r="EW94" s="42"/>
      <c r="EX94" s="42"/>
      <c r="EY94" s="42"/>
      <c r="EZ94" s="42"/>
      <c r="FA94" s="42"/>
      <c r="FB94" s="42"/>
      <c r="FC94" s="42"/>
      <c r="FD94" s="42"/>
      <c r="FE94" s="42"/>
      <c r="FF94" s="42"/>
      <c r="FG94" s="42"/>
      <c r="FH94" s="42"/>
      <c r="FI94" s="42"/>
      <c r="FJ94" s="42"/>
      <c r="FK94" s="42"/>
      <c r="FL94" s="42"/>
      <c r="FM94" s="42"/>
      <c r="FN94" s="42"/>
      <c r="FO94" s="42"/>
      <c r="FP94" s="42"/>
      <c r="FQ94" s="42"/>
      <c r="FR94" s="42"/>
      <c r="FS94" s="42"/>
      <c r="FT94" s="42"/>
      <c r="FU94" s="42"/>
      <c r="FV94" s="42"/>
      <c r="FW94" s="42"/>
      <c r="FX94" s="42"/>
      <c r="FY94" s="42"/>
      <c r="FZ94" s="42"/>
      <c r="GA94" s="42"/>
      <c r="GB94" s="42"/>
      <c r="GC94" s="42"/>
      <c r="GD94" s="42"/>
      <c r="GE94" s="42"/>
      <c r="GF94" s="42"/>
      <c r="GG94" s="42"/>
      <c r="GH94" s="42"/>
      <c r="GI94" s="42"/>
      <c r="GJ94" s="42"/>
      <c r="GK94" s="42"/>
      <c r="GL94" s="42"/>
      <c r="GM94" s="42"/>
      <c r="GN94" s="42"/>
      <c r="GO94" s="42"/>
      <c r="GP94" s="42"/>
      <c r="GQ94" s="42"/>
      <c r="GR94" s="42"/>
      <c r="GS94" s="42"/>
      <c r="GT94" s="42"/>
      <c r="GU94" s="42"/>
      <c r="GV94" s="42"/>
      <c r="GW94" s="42"/>
      <c r="GX94" s="42"/>
      <c r="GY94" s="42"/>
      <c r="GZ94" s="42"/>
      <c r="HA94" s="42"/>
      <c r="HB94" s="42"/>
      <c r="HC94" s="42"/>
      <c r="HD94" s="42"/>
      <c r="HE94" s="42"/>
      <c r="HF94" s="42"/>
      <c r="HG94" s="42"/>
      <c r="HH94" s="42"/>
      <c r="HI94" s="42"/>
      <c r="HJ94" s="42"/>
      <c r="HK94" s="42"/>
      <c r="HL94" s="42"/>
      <c r="HM94" s="42"/>
      <c r="HN94" s="42"/>
      <c r="HO94" s="42"/>
      <c r="HP94" s="42"/>
      <c r="HQ94" s="42"/>
      <c r="HR94" s="42"/>
      <c r="HS94" s="42"/>
      <c r="HT94" s="42"/>
      <c r="HU94" s="42"/>
      <c r="HV94" s="42"/>
      <c r="HW94" s="42"/>
      <c r="HX94" s="42"/>
    </row>
    <row r="95" spans="1:232" s="41" customFormat="1" x14ac:dyDescent="0.25">
      <c r="A95" s="29"/>
      <c r="B95" s="30"/>
      <c r="C95" s="31" t="s">
        <v>7314</v>
      </c>
      <c r="D95" s="57">
        <v>0</v>
      </c>
      <c r="E95" s="57">
        <v>1</v>
      </c>
      <c r="F95" s="32" t="s">
        <v>23</v>
      </c>
      <c r="G95" s="32" t="s">
        <v>23</v>
      </c>
      <c r="H95" s="4">
        <v>9105869101</v>
      </c>
      <c r="I95" s="32" t="s">
        <v>23</v>
      </c>
      <c r="J95" s="33" t="s">
        <v>7557</v>
      </c>
      <c r="K95" s="34"/>
      <c r="L95" s="46" t="s">
        <v>25</v>
      </c>
      <c r="M95" s="33" t="s">
        <v>116</v>
      </c>
      <c r="N95" s="35" t="s">
        <v>23</v>
      </c>
      <c r="O95" s="6" t="s">
        <v>3141</v>
      </c>
      <c r="P95" s="36"/>
      <c r="Q95" s="36"/>
      <c r="R95" s="36"/>
      <c r="S95" s="33" t="s">
        <v>7558</v>
      </c>
      <c r="T95" s="36"/>
      <c r="U95" s="36"/>
      <c r="V95" s="33" t="s">
        <v>7558</v>
      </c>
      <c r="W95" s="36"/>
      <c r="X95" s="36"/>
      <c r="Y95" s="33" t="s">
        <v>2771</v>
      </c>
      <c r="Z95" s="36"/>
      <c r="AA95" s="30"/>
      <c r="AB95" s="57">
        <v>5111</v>
      </c>
      <c r="AC95" s="57">
        <v>131</v>
      </c>
      <c r="AD95" s="30"/>
      <c r="AE95" s="58">
        <v>1</v>
      </c>
      <c r="AF95" s="37"/>
      <c r="AG95" s="37">
        <v>74250</v>
      </c>
      <c r="AH95" s="38">
        <v>74250</v>
      </c>
      <c r="AI95" s="37"/>
      <c r="AJ95" s="37"/>
      <c r="AK95" s="39"/>
      <c r="AL95" s="40">
        <v>8</v>
      </c>
      <c r="AM95" s="37"/>
      <c r="AN95" s="37">
        <v>5940</v>
      </c>
      <c r="AO95" s="59">
        <v>33311</v>
      </c>
      <c r="AP95" s="39"/>
      <c r="AQ95" s="59" t="s">
        <v>3131</v>
      </c>
      <c r="AR95" s="60">
        <v>156</v>
      </c>
      <c r="AS95" s="60">
        <v>632</v>
      </c>
      <c r="AV95" s="39"/>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c r="EM95" s="42"/>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42"/>
      <c r="FO95" s="42"/>
      <c r="FP95" s="42"/>
      <c r="FQ95" s="42"/>
      <c r="FR95" s="42"/>
      <c r="FS95" s="42"/>
      <c r="FT95" s="42"/>
      <c r="FU95" s="42"/>
      <c r="FV95" s="42"/>
      <c r="FW95" s="42"/>
      <c r="FX95" s="42"/>
      <c r="FY95" s="42"/>
      <c r="FZ95" s="42"/>
      <c r="GA95" s="42"/>
      <c r="GB95" s="42"/>
      <c r="GC95" s="42"/>
      <c r="GD95" s="42"/>
      <c r="GE95" s="42"/>
      <c r="GF95" s="42"/>
      <c r="GG95" s="42"/>
      <c r="GH95" s="42"/>
      <c r="GI95" s="42"/>
      <c r="GJ95" s="42"/>
      <c r="GK95" s="42"/>
      <c r="GL95" s="42"/>
      <c r="GM95" s="42"/>
      <c r="GN95" s="42"/>
      <c r="GO95" s="42"/>
      <c r="GP95" s="42"/>
      <c r="GQ95" s="42"/>
      <c r="GR95" s="42"/>
      <c r="GS95" s="42"/>
      <c r="GT95" s="42"/>
      <c r="GU95" s="42"/>
      <c r="GV95" s="42"/>
      <c r="GW95" s="42"/>
      <c r="GX95" s="42"/>
      <c r="GY95" s="42"/>
      <c r="GZ95" s="42"/>
      <c r="HA95" s="42"/>
      <c r="HB95" s="42"/>
      <c r="HC95" s="42"/>
      <c r="HD95" s="42"/>
      <c r="HE95" s="42"/>
      <c r="HF95" s="42"/>
      <c r="HG95" s="42"/>
      <c r="HH95" s="42"/>
      <c r="HI95" s="42"/>
      <c r="HJ95" s="42"/>
      <c r="HK95" s="42"/>
      <c r="HL95" s="42"/>
      <c r="HM95" s="42"/>
      <c r="HN95" s="42"/>
      <c r="HO95" s="42"/>
      <c r="HP95" s="42"/>
      <c r="HQ95" s="42"/>
      <c r="HR95" s="42"/>
      <c r="HS95" s="42"/>
      <c r="HT95" s="42"/>
      <c r="HU95" s="42"/>
      <c r="HV95" s="42"/>
      <c r="HW95" s="42"/>
      <c r="HX95" s="42"/>
    </row>
    <row r="96" spans="1:232" s="41" customFormat="1" x14ac:dyDescent="0.25">
      <c r="A96" s="29"/>
      <c r="B96" s="30"/>
      <c r="C96" s="31" t="s">
        <v>7314</v>
      </c>
      <c r="D96" s="57">
        <v>0</v>
      </c>
      <c r="E96" s="57">
        <v>1</v>
      </c>
      <c r="F96" s="32" t="s">
        <v>23</v>
      </c>
      <c r="G96" s="32" t="s">
        <v>23</v>
      </c>
      <c r="H96" s="4">
        <v>9105869104</v>
      </c>
      <c r="I96" s="32" t="s">
        <v>23</v>
      </c>
      <c r="J96" s="33" t="s">
        <v>7559</v>
      </c>
      <c r="K96" s="34"/>
      <c r="L96" s="46" t="s">
        <v>25</v>
      </c>
      <c r="M96" s="33" t="s">
        <v>92</v>
      </c>
      <c r="N96" s="35" t="s">
        <v>23</v>
      </c>
      <c r="O96" s="6" t="s">
        <v>3154</v>
      </c>
      <c r="P96" s="36"/>
      <c r="Q96" s="36"/>
      <c r="R96" s="36"/>
      <c r="S96" s="33" t="s">
        <v>7560</v>
      </c>
      <c r="T96" s="36"/>
      <c r="U96" s="36"/>
      <c r="V96" s="33" t="s">
        <v>7560</v>
      </c>
      <c r="W96" s="36"/>
      <c r="X96" s="36"/>
      <c r="Y96" s="33" t="s">
        <v>2824</v>
      </c>
      <c r="Z96" s="36"/>
      <c r="AA96" s="30"/>
      <c r="AB96" s="57">
        <v>5111</v>
      </c>
      <c r="AC96" s="57">
        <v>131</v>
      </c>
      <c r="AD96" s="30"/>
      <c r="AE96" s="58">
        <v>2</v>
      </c>
      <c r="AF96" s="37"/>
      <c r="AG96" s="37">
        <v>111058</v>
      </c>
      <c r="AH96" s="38">
        <v>222116</v>
      </c>
      <c r="AI96" s="37"/>
      <c r="AJ96" s="37"/>
      <c r="AK96" s="39"/>
      <c r="AL96" s="40">
        <v>8</v>
      </c>
      <c r="AM96" s="37"/>
      <c r="AN96" s="37">
        <v>17769.28</v>
      </c>
      <c r="AO96" s="59">
        <v>33311</v>
      </c>
      <c r="AP96" s="39"/>
      <c r="AQ96" s="59" t="s">
        <v>3131</v>
      </c>
      <c r="AR96" s="60">
        <v>156</v>
      </c>
      <c r="AS96" s="60">
        <v>632</v>
      </c>
      <c r="AV96" s="39"/>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c r="BZ96" s="42"/>
      <c r="CA96" s="42"/>
      <c r="CB96" s="42"/>
      <c r="CC96" s="42"/>
      <c r="CD96" s="42"/>
      <c r="CE96" s="42"/>
      <c r="CF96" s="42"/>
      <c r="CG96" s="42"/>
      <c r="CH96" s="42"/>
      <c r="CI96" s="42"/>
      <c r="CJ96" s="42"/>
      <c r="CK96" s="42"/>
      <c r="CL96" s="42"/>
      <c r="CM96" s="42"/>
      <c r="CN96" s="42"/>
      <c r="CO96" s="42"/>
      <c r="CP96" s="42"/>
      <c r="CQ96" s="42"/>
      <c r="CR96" s="42"/>
      <c r="CS96" s="42"/>
      <c r="CT96" s="42"/>
      <c r="CU96" s="42"/>
      <c r="CV96" s="42"/>
      <c r="CW96" s="42"/>
      <c r="CX96" s="42"/>
      <c r="CY96" s="42"/>
      <c r="CZ96" s="42"/>
      <c r="DA96" s="42"/>
      <c r="DB96" s="42"/>
      <c r="DC96" s="42"/>
      <c r="DD96" s="42"/>
      <c r="DE96" s="42"/>
      <c r="DF96" s="42"/>
      <c r="DG96" s="42"/>
      <c r="DH96" s="42"/>
      <c r="DI96" s="42"/>
      <c r="DJ96" s="42"/>
      <c r="DK96" s="42"/>
      <c r="DL96" s="42"/>
      <c r="DM96" s="42"/>
      <c r="DN96" s="42"/>
      <c r="DO96" s="42"/>
      <c r="DP96" s="42"/>
      <c r="DQ96" s="42"/>
      <c r="DR96" s="42"/>
      <c r="DS96" s="42"/>
      <c r="DT96" s="42"/>
      <c r="DU96" s="42"/>
      <c r="DV96" s="42"/>
      <c r="DW96" s="42"/>
      <c r="DX96" s="42"/>
      <c r="DY96" s="42"/>
      <c r="DZ96" s="42"/>
      <c r="EA96" s="42"/>
      <c r="EB96" s="42"/>
      <c r="EC96" s="42"/>
      <c r="ED96" s="42"/>
      <c r="EE96" s="42"/>
      <c r="EF96" s="42"/>
      <c r="EG96" s="42"/>
      <c r="EH96" s="42"/>
      <c r="EI96" s="42"/>
      <c r="EJ96" s="42"/>
      <c r="EK96" s="42"/>
      <c r="EL96" s="42"/>
      <c r="EM96" s="42"/>
      <c r="EN96" s="42"/>
      <c r="EO96" s="42"/>
      <c r="EP96" s="42"/>
      <c r="EQ96" s="42"/>
      <c r="ER96" s="42"/>
      <c r="ES96" s="42"/>
      <c r="ET96" s="42"/>
      <c r="EU96" s="42"/>
      <c r="EV96" s="42"/>
      <c r="EW96" s="42"/>
      <c r="EX96" s="42"/>
      <c r="EY96" s="42"/>
      <c r="EZ96" s="42"/>
      <c r="FA96" s="42"/>
      <c r="FB96" s="42"/>
      <c r="FC96" s="42"/>
      <c r="FD96" s="42"/>
      <c r="FE96" s="42"/>
      <c r="FF96" s="42"/>
      <c r="FG96" s="42"/>
      <c r="FH96" s="42"/>
      <c r="FI96" s="42"/>
      <c r="FJ96" s="42"/>
      <c r="FK96" s="42"/>
      <c r="FL96" s="42"/>
      <c r="FM96" s="42"/>
      <c r="FN96" s="42"/>
      <c r="FO96" s="42"/>
      <c r="FP96" s="42"/>
      <c r="FQ96" s="42"/>
      <c r="FR96" s="42"/>
      <c r="FS96" s="42"/>
      <c r="FT96" s="42"/>
      <c r="FU96" s="42"/>
      <c r="FV96" s="42"/>
      <c r="FW96" s="42"/>
      <c r="FX96" s="42"/>
      <c r="FY96" s="42"/>
      <c r="FZ96" s="42"/>
      <c r="GA96" s="42"/>
      <c r="GB96" s="42"/>
      <c r="GC96" s="42"/>
      <c r="GD96" s="42"/>
      <c r="GE96" s="42"/>
      <c r="GF96" s="42"/>
      <c r="GG96" s="42"/>
      <c r="GH96" s="42"/>
      <c r="GI96" s="42"/>
      <c r="GJ96" s="42"/>
      <c r="GK96" s="42"/>
      <c r="GL96" s="42"/>
      <c r="GM96" s="42"/>
      <c r="GN96" s="42"/>
      <c r="GO96" s="42"/>
      <c r="GP96" s="42"/>
      <c r="GQ96" s="42"/>
      <c r="GR96" s="42"/>
      <c r="GS96" s="42"/>
      <c r="GT96" s="42"/>
      <c r="GU96" s="42"/>
      <c r="GV96" s="42"/>
      <c r="GW96" s="42"/>
      <c r="GX96" s="42"/>
      <c r="GY96" s="42"/>
      <c r="GZ96" s="42"/>
      <c r="HA96" s="42"/>
      <c r="HB96" s="42"/>
      <c r="HC96" s="42"/>
      <c r="HD96" s="42"/>
      <c r="HE96" s="42"/>
      <c r="HF96" s="42"/>
      <c r="HG96" s="42"/>
      <c r="HH96" s="42"/>
      <c r="HI96" s="42"/>
      <c r="HJ96" s="42"/>
      <c r="HK96" s="42"/>
      <c r="HL96" s="42"/>
      <c r="HM96" s="42"/>
      <c r="HN96" s="42"/>
      <c r="HO96" s="42"/>
      <c r="HP96" s="42"/>
      <c r="HQ96" s="42"/>
      <c r="HR96" s="42"/>
      <c r="HS96" s="42"/>
      <c r="HT96" s="42"/>
      <c r="HU96" s="42"/>
      <c r="HV96" s="42"/>
      <c r="HW96" s="42"/>
      <c r="HX96" s="42"/>
    </row>
    <row r="97" spans="1:232" s="41" customFormat="1" x14ac:dyDescent="0.25">
      <c r="A97" s="29"/>
      <c r="B97" s="30"/>
      <c r="C97" s="31" t="s">
        <v>7314</v>
      </c>
      <c r="D97" s="57">
        <v>0</v>
      </c>
      <c r="E97" s="57">
        <v>1</v>
      </c>
      <c r="F97" s="32" t="s">
        <v>23</v>
      </c>
      <c r="G97" s="32" t="s">
        <v>23</v>
      </c>
      <c r="H97" s="4">
        <v>9105869171</v>
      </c>
      <c r="I97" s="32" t="s">
        <v>23</v>
      </c>
      <c r="J97" s="33" t="s">
        <v>7563</v>
      </c>
      <c r="K97" s="34"/>
      <c r="L97" s="46" t="s">
        <v>25</v>
      </c>
      <c r="M97" s="33" t="s">
        <v>248</v>
      </c>
      <c r="N97" s="35" t="s">
        <v>23</v>
      </c>
      <c r="O97" s="6" t="s">
        <v>3141</v>
      </c>
      <c r="P97" s="36"/>
      <c r="Q97" s="36"/>
      <c r="R97" s="36"/>
      <c r="S97" s="33" t="s">
        <v>7564</v>
      </c>
      <c r="T97" s="36"/>
      <c r="U97" s="36"/>
      <c r="V97" s="33" t="s">
        <v>7564</v>
      </c>
      <c r="W97" s="36"/>
      <c r="X97" s="36"/>
      <c r="Y97" s="33" t="s">
        <v>3013</v>
      </c>
      <c r="Z97" s="36"/>
      <c r="AA97" s="30"/>
      <c r="AB97" s="57">
        <v>5111</v>
      </c>
      <c r="AC97" s="57">
        <v>131</v>
      </c>
      <c r="AD97" s="30"/>
      <c r="AE97" s="58">
        <v>1</v>
      </c>
      <c r="AF97" s="37"/>
      <c r="AG97" s="37">
        <v>46000</v>
      </c>
      <c r="AH97" s="38">
        <v>46000</v>
      </c>
      <c r="AI97" s="37"/>
      <c r="AJ97" s="37"/>
      <c r="AK97" s="39"/>
      <c r="AL97" s="40">
        <v>8</v>
      </c>
      <c r="AM97" s="37"/>
      <c r="AN97" s="37">
        <v>3680</v>
      </c>
      <c r="AO97" s="59">
        <v>33311</v>
      </c>
      <c r="AP97" s="39"/>
      <c r="AQ97" s="59" t="s">
        <v>3131</v>
      </c>
      <c r="AR97" s="60">
        <v>156</v>
      </c>
      <c r="AS97" s="60">
        <v>632</v>
      </c>
      <c r="AV97" s="39"/>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42"/>
      <c r="DI97" s="42"/>
      <c r="DJ97" s="42"/>
      <c r="DK97" s="42"/>
      <c r="DL97" s="42"/>
      <c r="DM97" s="42"/>
      <c r="DN97" s="42"/>
      <c r="DO97" s="42"/>
      <c r="DP97" s="42"/>
      <c r="DQ97" s="42"/>
      <c r="DR97" s="42"/>
      <c r="DS97" s="42"/>
      <c r="DT97" s="42"/>
      <c r="DU97" s="42"/>
      <c r="DV97" s="42"/>
      <c r="DW97" s="42"/>
      <c r="DX97" s="42"/>
      <c r="DY97" s="42"/>
      <c r="DZ97" s="42"/>
      <c r="EA97" s="42"/>
      <c r="EB97" s="42"/>
      <c r="EC97" s="42"/>
      <c r="ED97" s="42"/>
      <c r="EE97" s="42"/>
      <c r="EF97" s="42"/>
      <c r="EG97" s="42"/>
      <c r="EH97" s="42"/>
      <c r="EI97" s="42"/>
      <c r="EJ97" s="42"/>
      <c r="EK97" s="42"/>
      <c r="EL97" s="42"/>
      <c r="EM97" s="42"/>
      <c r="EN97" s="42"/>
      <c r="EO97" s="42"/>
      <c r="EP97" s="42"/>
      <c r="EQ97" s="42"/>
      <c r="ER97" s="42"/>
      <c r="ES97" s="42"/>
      <c r="ET97" s="42"/>
      <c r="EU97" s="42"/>
      <c r="EV97" s="42"/>
      <c r="EW97" s="42"/>
      <c r="EX97" s="42"/>
      <c r="EY97" s="42"/>
      <c r="EZ97" s="42"/>
      <c r="FA97" s="42"/>
      <c r="FB97" s="42"/>
      <c r="FC97" s="42"/>
      <c r="FD97" s="42"/>
      <c r="FE97" s="42"/>
      <c r="FF97" s="42"/>
      <c r="FG97" s="42"/>
      <c r="FH97" s="42"/>
      <c r="FI97" s="42"/>
      <c r="FJ97" s="42"/>
      <c r="FK97" s="42"/>
      <c r="FL97" s="42"/>
      <c r="FM97" s="42"/>
      <c r="FN97" s="42"/>
      <c r="FO97" s="42"/>
      <c r="FP97" s="42"/>
      <c r="FQ97" s="42"/>
      <c r="FR97" s="42"/>
      <c r="FS97" s="42"/>
      <c r="FT97" s="42"/>
      <c r="FU97" s="42"/>
      <c r="FV97" s="42"/>
      <c r="FW97" s="42"/>
      <c r="FX97" s="42"/>
      <c r="FY97" s="42"/>
      <c r="FZ97" s="42"/>
      <c r="GA97" s="42"/>
      <c r="GB97" s="42"/>
      <c r="GC97" s="42"/>
      <c r="GD97" s="42"/>
      <c r="GE97" s="42"/>
      <c r="GF97" s="42"/>
      <c r="GG97" s="42"/>
      <c r="GH97" s="42"/>
      <c r="GI97" s="42"/>
      <c r="GJ97" s="42"/>
      <c r="GK97" s="42"/>
      <c r="GL97" s="42"/>
      <c r="GM97" s="42"/>
      <c r="GN97" s="42"/>
      <c r="GO97" s="42"/>
      <c r="GP97" s="42"/>
      <c r="GQ97" s="42"/>
      <c r="GR97" s="42"/>
      <c r="GS97" s="42"/>
      <c r="GT97" s="42"/>
      <c r="GU97" s="42"/>
      <c r="GV97" s="42"/>
      <c r="GW97" s="42"/>
      <c r="GX97" s="42"/>
      <c r="GY97" s="42"/>
      <c r="GZ97" s="42"/>
      <c r="HA97" s="42"/>
      <c r="HB97" s="42"/>
      <c r="HC97" s="42"/>
      <c r="HD97" s="42"/>
      <c r="HE97" s="42"/>
      <c r="HF97" s="42"/>
      <c r="HG97" s="42"/>
      <c r="HH97" s="42"/>
      <c r="HI97" s="42"/>
      <c r="HJ97" s="42"/>
      <c r="HK97" s="42"/>
      <c r="HL97" s="42"/>
      <c r="HM97" s="42"/>
      <c r="HN97" s="42"/>
      <c r="HO97" s="42"/>
      <c r="HP97" s="42"/>
      <c r="HQ97" s="42"/>
      <c r="HR97" s="42"/>
      <c r="HS97" s="42"/>
      <c r="HT97" s="42"/>
      <c r="HU97" s="42"/>
      <c r="HV97" s="42"/>
      <c r="HW97" s="42"/>
      <c r="HX97" s="42"/>
    </row>
    <row r="98" spans="1:232" s="41" customFormat="1" x14ac:dyDescent="0.25">
      <c r="A98" s="29"/>
      <c r="B98" s="30"/>
      <c r="C98" s="31" t="s">
        <v>7314</v>
      </c>
      <c r="D98" s="57">
        <v>0</v>
      </c>
      <c r="E98" s="57">
        <v>1</v>
      </c>
      <c r="F98" s="32" t="s">
        <v>23</v>
      </c>
      <c r="G98" s="32" t="s">
        <v>23</v>
      </c>
      <c r="H98" s="4">
        <v>9105869164</v>
      </c>
      <c r="I98" s="32" t="s">
        <v>23</v>
      </c>
      <c r="J98" s="33" t="s">
        <v>7565</v>
      </c>
      <c r="K98" s="34"/>
      <c r="L98" s="46" t="s">
        <v>25</v>
      </c>
      <c r="M98" s="33" t="s">
        <v>230</v>
      </c>
      <c r="N98" s="35" t="s">
        <v>23</v>
      </c>
      <c r="O98" s="6" t="s">
        <v>3141</v>
      </c>
      <c r="P98" s="36"/>
      <c r="Q98" s="36"/>
      <c r="R98" s="36"/>
      <c r="S98" s="33" t="s">
        <v>7566</v>
      </c>
      <c r="T98" s="36"/>
      <c r="U98" s="36"/>
      <c r="V98" s="33" t="s">
        <v>7566</v>
      </c>
      <c r="W98" s="36"/>
      <c r="X98" s="36"/>
      <c r="Y98" s="33" t="s">
        <v>2819</v>
      </c>
      <c r="Z98" s="36"/>
      <c r="AA98" s="30"/>
      <c r="AB98" s="57">
        <v>5111</v>
      </c>
      <c r="AC98" s="57">
        <v>131</v>
      </c>
      <c r="AD98" s="30"/>
      <c r="AE98" s="58">
        <v>1</v>
      </c>
      <c r="AF98" s="37"/>
      <c r="AG98" s="37">
        <v>56760</v>
      </c>
      <c r="AH98" s="38">
        <v>56760</v>
      </c>
      <c r="AI98" s="37"/>
      <c r="AJ98" s="37"/>
      <c r="AK98" s="39"/>
      <c r="AL98" s="40">
        <v>8</v>
      </c>
      <c r="AM98" s="37"/>
      <c r="AN98" s="37">
        <v>4540.8</v>
      </c>
      <c r="AO98" s="59">
        <v>33311</v>
      </c>
      <c r="AP98" s="39"/>
      <c r="AQ98" s="59" t="s">
        <v>3131</v>
      </c>
      <c r="AR98" s="60">
        <v>156</v>
      </c>
      <c r="AS98" s="60">
        <v>632</v>
      </c>
      <c r="AV98" s="39"/>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42"/>
      <c r="DH98" s="42"/>
      <c r="DI98" s="42"/>
      <c r="DJ98" s="42"/>
      <c r="DK98" s="42"/>
      <c r="DL98" s="42"/>
      <c r="DM98" s="42"/>
      <c r="DN98" s="42"/>
      <c r="DO98" s="42"/>
      <c r="DP98" s="42"/>
      <c r="DQ98" s="42"/>
      <c r="DR98" s="42"/>
      <c r="DS98" s="42"/>
      <c r="DT98" s="42"/>
      <c r="DU98" s="42"/>
      <c r="DV98" s="42"/>
      <c r="DW98" s="42"/>
      <c r="DX98" s="42"/>
      <c r="DY98" s="42"/>
      <c r="DZ98" s="42"/>
      <c r="EA98" s="42"/>
      <c r="EB98" s="42"/>
      <c r="EC98" s="42"/>
      <c r="ED98" s="42"/>
      <c r="EE98" s="42"/>
      <c r="EF98" s="42"/>
      <c r="EG98" s="42"/>
      <c r="EH98" s="42"/>
      <c r="EI98" s="42"/>
      <c r="EJ98" s="42"/>
      <c r="EK98" s="42"/>
      <c r="EL98" s="42"/>
      <c r="EM98" s="42"/>
      <c r="EN98" s="42"/>
      <c r="EO98" s="42"/>
      <c r="EP98" s="42"/>
      <c r="EQ98" s="42"/>
      <c r="ER98" s="42"/>
      <c r="ES98" s="42"/>
      <c r="ET98" s="42"/>
      <c r="EU98" s="42"/>
      <c r="EV98" s="42"/>
      <c r="EW98" s="42"/>
      <c r="EX98" s="42"/>
      <c r="EY98" s="42"/>
      <c r="EZ98" s="42"/>
      <c r="FA98" s="42"/>
      <c r="FB98" s="42"/>
      <c r="FC98" s="42"/>
      <c r="FD98" s="42"/>
      <c r="FE98" s="42"/>
      <c r="FF98" s="42"/>
      <c r="FG98" s="42"/>
      <c r="FH98" s="42"/>
      <c r="FI98" s="42"/>
      <c r="FJ98" s="42"/>
      <c r="FK98" s="42"/>
      <c r="FL98" s="42"/>
      <c r="FM98" s="42"/>
      <c r="FN98" s="42"/>
      <c r="FO98" s="42"/>
      <c r="FP98" s="42"/>
      <c r="FQ98" s="42"/>
      <c r="FR98" s="42"/>
      <c r="FS98" s="42"/>
      <c r="FT98" s="42"/>
      <c r="FU98" s="42"/>
      <c r="FV98" s="42"/>
      <c r="FW98" s="42"/>
      <c r="FX98" s="42"/>
      <c r="FY98" s="42"/>
      <c r="FZ98" s="42"/>
      <c r="GA98" s="42"/>
      <c r="GB98" s="42"/>
      <c r="GC98" s="42"/>
      <c r="GD98" s="42"/>
      <c r="GE98" s="42"/>
      <c r="GF98" s="42"/>
      <c r="GG98" s="42"/>
      <c r="GH98" s="42"/>
      <c r="GI98" s="42"/>
      <c r="GJ98" s="42"/>
      <c r="GK98" s="42"/>
      <c r="GL98" s="42"/>
      <c r="GM98" s="42"/>
      <c r="GN98" s="42"/>
      <c r="GO98" s="42"/>
      <c r="GP98" s="42"/>
      <c r="GQ98" s="42"/>
      <c r="GR98" s="42"/>
      <c r="GS98" s="42"/>
      <c r="GT98" s="42"/>
      <c r="GU98" s="42"/>
      <c r="GV98" s="42"/>
      <c r="GW98" s="42"/>
      <c r="GX98" s="42"/>
      <c r="GY98" s="42"/>
      <c r="GZ98" s="42"/>
      <c r="HA98" s="42"/>
      <c r="HB98" s="42"/>
      <c r="HC98" s="42"/>
      <c r="HD98" s="42"/>
      <c r="HE98" s="42"/>
      <c r="HF98" s="42"/>
      <c r="HG98" s="42"/>
      <c r="HH98" s="42"/>
      <c r="HI98" s="42"/>
      <c r="HJ98" s="42"/>
      <c r="HK98" s="42"/>
      <c r="HL98" s="42"/>
      <c r="HM98" s="42"/>
      <c r="HN98" s="42"/>
      <c r="HO98" s="42"/>
      <c r="HP98" s="42"/>
      <c r="HQ98" s="42"/>
      <c r="HR98" s="42"/>
      <c r="HS98" s="42"/>
      <c r="HT98" s="42"/>
      <c r="HU98" s="42"/>
      <c r="HV98" s="42"/>
      <c r="HW98" s="42"/>
      <c r="HX98" s="42"/>
    </row>
    <row r="99" spans="1:232" s="41" customFormat="1" x14ac:dyDescent="0.25">
      <c r="A99" s="29"/>
      <c r="B99" s="30"/>
      <c r="C99" s="31" t="s">
        <v>7314</v>
      </c>
      <c r="D99" s="57">
        <v>0</v>
      </c>
      <c r="E99" s="57">
        <v>1</v>
      </c>
      <c r="F99" s="32" t="s">
        <v>23</v>
      </c>
      <c r="G99" s="32" t="s">
        <v>23</v>
      </c>
      <c r="H99" s="4">
        <v>9105869210</v>
      </c>
      <c r="I99" s="32" t="s">
        <v>23</v>
      </c>
      <c r="J99" s="33" t="s">
        <v>7567</v>
      </c>
      <c r="K99" s="34"/>
      <c r="L99" s="46" t="s">
        <v>25</v>
      </c>
      <c r="M99" s="33" t="s">
        <v>264</v>
      </c>
      <c r="N99" s="35" t="s">
        <v>23</v>
      </c>
      <c r="O99" s="6" t="s">
        <v>3141</v>
      </c>
      <c r="P99" s="36"/>
      <c r="Q99" s="36"/>
      <c r="R99" s="36"/>
      <c r="S99" s="33" t="s">
        <v>7550</v>
      </c>
      <c r="T99" s="36"/>
      <c r="U99" s="36"/>
      <c r="V99" s="33" t="s">
        <v>7550</v>
      </c>
      <c r="W99" s="36"/>
      <c r="X99" s="36"/>
      <c r="Y99" s="33" t="s">
        <v>2899</v>
      </c>
      <c r="Z99" s="36"/>
      <c r="AA99" s="30"/>
      <c r="AB99" s="57">
        <v>5111</v>
      </c>
      <c r="AC99" s="57">
        <v>131</v>
      </c>
      <c r="AD99" s="30"/>
      <c r="AE99" s="58">
        <v>1</v>
      </c>
      <c r="AF99" s="37"/>
      <c r="AG99" s="37">
        <v>89285</v>
      </c>
      <c r="AH99" s="38">
        <v>89285</v>
      </c>
      <c r="AI99" s="37"/>
      <c r="AJ99" s="37"/>
      <c r="AK99" s="39"/>
      <c r="AL99" s="40">
        <v>8</v>
      </c>
      <c r="AM99" s="37"/>
      <c r="AN99" s="37">
        <v>7142.8</v>
      </c>
      <c r="AO99" s="59">
        <v>33311</v>
      </c>
      <c r="AP99" s="39"/>
      <c r="AQ99" s="59" t="s">
        <v>3131</v>
      </c>
      <c r="AR99" s="60">
        <v>156</v>
      </c>
      <c r="AS99" s="60">
        <v>632</v>
      </c>
      <c r="AV99" s="39"/>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c r="BZ99" s="42"/>
      <c r="CA99" s="42"/>
      <c r="CB99" s="42"/>
      <c r="CC99" s="42"/>
      <c r="CD99" s="42"/>
      <c r="CE99" s="42"/>
      <c r="CF99" s="42"/>
      <c r="CG99" s="42"/>
      <c r="CH99" s="42"/>
      <c r="CI99" s="42"/>
      <c r="CJ99" s="42"/>
      <c r="CK99" s="42"/>
      <c r="CL99" s="42"/>
      <c r="CM99" s="42"/>
      <c r="CN99" s="42"/>
      <c r="CO99" s="42"/>
      <c r="CP99" s="42"/>
      <c r="CQ99" s="42"/>
      <c r="CR99" s="42"/>
      <c r="CS99" s="42"/>
      <c r="CT99" s="42"/>
      <c r="CU99" s="42"/>
      <c r="CV99" s="42"/>
      <c r="CW99" s="42"/>
      <c r="CX99" s="42"/>
      <c r="CY99" s="42"/>
      <c r="CZ99" s="42"/>
      <c r="DA99" s="42"/>
      <c r="DB99" s="42"/>
      <c r="DC99" s="42"/>
      <c r="DD99" s="42"/>
      <c r="DE99" s="42"/>
      <c r="DF99" s="42"/>
      <c r="DG99" s="42"/>
      <c r="DH99" s="42"/>
      <c r="DI99" s="42"/>
      <c r="DJ99" s="42"/>
      <c r="DK99" s="42"/>
      <c r="DL99" s="42"/>
      <c r="DM99" s="42"/>
      <c r="DN99" s="42"/>
      <c r="DO99" s="42"/>
      <c r="DP99" s="42"/>
      <c r="DQ99" s="42"/>
      <c r="DR99" s="42"/>
      <c r="DS99" s="42"/>
      <c r="DT99" s="42"/>
      <c r="DU99" s="42"/>
      <c r="DV99" s="42"/>
      <c r="DW99" s="42"/>
      <c r="DX99" s="42"/>
      <c r="DY99" s="42"/>
      <c r="DZ99" s="42"/>
      <c r="EA99" s="42"/>
      <c r="EB99" s="42"/>
      <c r="EC99" s="42"/>
      <c r="ED99" s="42"/>
      <c r="EE99" s="42"/>
      <c r="EF99" s="42"/>
      <c r="EG99" s="42"/>
      <c r="EH99" s="42"/>
      <c r="EI99" s="42"/>
      <c r="EJ99" s="42"/>
      <c r="EK99" s="42"/>
      <c r="EL99" s="42"/>
      <c r="EM99" s="42"/>
      <c r="EN99" s="42"/>
      <c r="EO99" s="42"/>
      <c r="EP99" s="42"/>
      <c r="EQ99" s="42"/>
      <c r="ER99" s="42"/>
      <c r="ES99" s="42"/>
      <c r="ET99" s="42"/>
      <c r="EU99" s="42"/>
      <c r="EV99" s="42"/>
      <c r="EW99" s="42"/>
      <c r="EX99" s="42"/>
      <c r="EY99" s="42"/>
      <c r="EZ99" s="42"/>
      <c r="FA99" s="42"/>
      <c r="FB99" s="42"/>
      <c r="FC99" s="42"/>
      <c r="FD99" s="42"/>
      <c r="FE99" s="42"/>
      <c r="FF99" s="42"/>
      <c r="FG99" s="42"/>
      <c r="FH99" s="42"/>
      <c r="FI99" s="42"/>
      <c r="FJ99" s="42"/>
      <c r="FK99" s="42"/>
      <c r="FL99" s="42"/>
      <c r="FM99" s="42"/>
      <c r="FN99" s="42"/>
      <c r="FO99" s="42"/>
      <c r="FP99" s="42"/>
      <c r="FQ99" s="42"/>
      <c r="FR99" s="42"/>
      <c r="FS99" s="42"/>
      <c r="FT99" s="42"/>
      <c r="FU99" s="42"/>
      <c r="FV99" s="42"/>
      <c r="FW99" s="42"/>
      <c r="FX99" s="42"/>
      <c r="FY99" s="42"/>
      <c r="FZ99" s="42"/>
      <c r="GA99" s="42"/>
      <c r="GB99" s="42"/>
      <c r="GC99" s="42"/>
      <c r="GD99" s="42"/>
      <c r="GE99" s="42"/>
      <c r="GF99" s="42"/>
      <c r="GG99" s="42"/>
      <c r="GH99" s="42"/>
      <c r="GI99" s="42"/>
      <c r="GJ99" s="42"/>
      <c r="GK99" s="42"/>
      <c r="GL99" s="42"/>
      <c r="GM99" s="42"/>
      <c r="GN99" s="42"/>
      <c r="GO99" s="42"/>
      <c r="GP99" s="42"/>
      <c r="GQ99" s="42"/>
      <c r="GR99" s="42"/>
      <c r="GS99" s="42"/>
      <c r="GT99" s="42"/>
      <c r="GU99" s="42"/>
      <c r="GV99" s="42"/>
      <c r="GW99" s="42"/>
      <c r="GX99" s="42"/>
      <c r="GY99" s="42"/>
      <c r="GZ99" s="42"/>
      <c r="HA99" s="42"/>
      <c r="HB99" s="42"/>
      <c r="HC99" s="42"/>
      <c r="HD99" s="42"/>
      <c r="HE99" s="42"/>
      <c r="HF99" s="42"/>
      <c r="HG99" s="42"/>
      <c r="HH99" s="42"/>
      <c r="HI99" s="42"/>
      <c r="HJ99" s="42"/>
      <c r="HK99" s="42"/>
      <c r="HL99" s="42"/>
      <c r="HM99" s="42"/>
      <c r="HN99" s="42"/>
      <c r="HO99" s="42"/>
      <c r="HP99" s="42"/>
      <c r="HQ99" s="42"/>
      <c r="HR99" s="42"/>
      <c r="HS99" s="42"/>
      <c r="HT99" s="42"/>
      <c r="HU99" s="42"/>
      <c r="HV99" s="42"/>
      <c r="HW99" s="42"/>
      <c r="HX99" s="42"/>
    </row>
    <row r="100" spans="1:232" s="41" customFormat="1" x14ac:dyDescent="0.25">
      <c r="A100" s="29"/>
      <c r="B100" s="30"/>
      <c r="C100" s="31" t="s">
        <v>7314</v>
      </c>
      <c r="D100" s="57">
        <v>0</v>
      </c>
      <c r="E100" s="57">
        <v>1</v>
      </c>
      <c r="F100" s="32" t="s">
        <v>23</v>
      </c>
      <c r="G100" s="32" t="s">
        <v>23</v>
      </c>
      <c r="H100" s="4">
        <v>9105869199</v>
      </c>
      <c r="I100" s="32" t="s">
        <v>23</v>
      </c>
      <c r="J100" s="33" t="s">
        <v>7568</v>
      </c>
      <c r="K100" s="34"/>
      <c r="L100" s="46" t="s">
        <v>25</v>
      </c>
      <c r="M100" s="33" t="s">
        <v>415</v>
      </c>
      <c r="N100" s="35" t="s">
        <v>23</v>
      </c>
      <c r="O100" s="6" t="s">
        <v>3159</v>
      </c>
      <c r="P100" s="36"/>
      <c r="Q100" s="36"/>
      <c r="R100" s="36"/>
      <c r="S100" s="33" t="s">
        <v>7569</v>
      </c>
      <c r="T100" s="36"/>
      <c r="U100" s="36"/>
      <c r="V100" s="33" t="s">
        <v>7569</v>
      </c>
      <c r="W100" s="36"/>
      <c r="X100" s="36"/>
      <c r="Y100" s="33" t="s">
        <v>3047</v>
      </c>
      <c r="Z100" s="36"/>
      <c r="AA100" s="30"/>
      <c r="AB100" s="57">
        <v>5111</v>
      </c>
      <c r="AC100" s="57">
        <v>131</v>
      </c>
      <c r="AD100" s="30"/>
      <c r="AE100" s="58">
        <v>2</v>
      </c>
      <c r="AF100" s="37"/>
      <c r="AG100" s="37">
        <v>55595</v>
      </c>
      <c r="AH100" s="38">
        <v>111190</v>
      </c>
      <c r="AI100" s="37"/>
      <c r="AJ100" s="37"/>
      <c r="AK100" s="39"/>
      <c r="AL100" s="40">
        <v>8</v>
      </c>
      <c r="AM100" s="37"/>
      <c r="AN100" s="37">
        <v>8895.2000000000007</v>
      </c>
      <c r="AO100" s="59">
        <v>33311</v>
      </c>
      <c r="AP100" s="39"/>
      <c r="AQ100" s="59" t="s">
        <v>3131</v>
      </c>
      <c r="AR100" s="60">
        <v>156</v>
      </c>
      <c r="AS100" s="60">
        <v>632</v>
      </c>
      <c r="AV100" s="39"/>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c r="BZ100" s="42"/>
      <c r="CA100" s="42"/>
      <c r="CB100" s="42"/>
      <c r="CC100" s="42"/>
      <c r="CD100" s="42"/>
      <c r="CE100" s="42"/>
      <c r="CF100" s="42"/>
      <c r="CG100" s="42"/>
      <c r="CH100" s="42"/>
      <c r="CI100" s="42"/>
      <c r="CJ100" s="42"/>
      <c r="CK100" s="42"/>
      <c r="CL100" s="42"/>
      <c r="CM100" s="42"/>
      <c r="CN100" s="42"/>
      <c r="CO100" s="42"/>
      <c r="CP100" s="42"/>
      <c r="CQ100" s="42"/>
      <c r="CR100" s="42"/>
      <c r="CS100" s="42"/>
      <c r="CT100" s="42"/>
      <c r="CU100" s="42"/>
      <c r="CV100" s="42"/>
      <c r="CW100" s="42"/>
      <c r="CX100" s="42"/>
      <c r="CY100" s="42"/>
      <c r="CZ100" s="42"/>
      <c r="DA100" s="42"/>
      <c r="DB100" s="42"/>
      <c r="DC100" s="42"/>
      <c r="DD100" s="42"/>
      <c r="DE100" s="42"/>
      <c r="DF100" s="42"/>
      <c r="DG100" s="42"/>
      <c r="DH100" s="42"/>
      <c r="DI100" s="42"/>
      <c r="DJ100" s="42"/>
      <c r="DK100" s="42"/>
      <c r="DL100" s="42"/>
      <c r="DM100" s="42"/>
      <c r="DN100" s="42"/>
      <c r="DO100" s="42"/>
      <c r="DP100" s="42"/>
      <c r="DQ100" s="42"/>
      <c r="DR100" s="42"/>
      <c r="DS100" s="42"/>
      <c r="DT100" s="42"/>
      <c r="DU100" s="42"/>
      <c r="DV100" s="42"/>
      <c r="DW100" s="42"/>
      <c r="DX100" s="42"/>
      <c r="DY100" s="42"/>
      <c r="DZ100" s="42"/>
      <c r="EA100" s="42"/>
      <c r="EB100" s="42"/>
      <c r="EC100" s="42"/>
      <c r="ED100" s="42"/>
      <c r="EE100" s="42"/>
      <c r="EF100" s="42"/>
      <c r="EG100" s="42"/>
      <c r="EH100" s="42"/>
      <c r="EI100" s="42"/>
      <c r="EJ100" s="42"/>
      <c r="EK100" s="42"/>
      <c r="EL100" s="42"/>
      <c r="EM100" s="42"/>
      <c r="EN100" s="42"/>
      <c r="EO100" s="42"/>
      <c r="EP100" s="42"/>
      <c r="EQ100" s="42"/>
      <c r="ER100" s="42"/>
      <c r="ES100" s="42"/>
      <c r="ET100" s="42"/>
      <c r="EU100" s="42"/>
      <c r="EV100" s="42"/>
      <c r="EW100" s="42"/>
      <c r="EX100" s="42"/>
      <c r="EY100" s="42"/>
      <c r="EZ100" s="42"/>
      <c r="FA100" s="42"/>
      <c r="FB100" s="42"/>
      <c r="FC100" s="42"/>
      <c r="FD100" s="42"/>
      <c r="FE100" s="42"/>
      <c r="FF100" s="42"/>
      <c r="FG100" s="42"/>
      <c r="FH100" s="42"/>
      <c r="FI100" s="42"/>
      <c r="FJ100" s="42"/>
      <c r="FK100" s="42"/>
      <c r="FL100" s="42"/>
      <c r="FM100" s="42"/>
      <c r="FN100" s="42"/>
      <c r="FO100" s="42"/>
      <c r="FP100" s="42"/>
      <c r="FQ100" s="42"/>
      <c r="FR100" s="42"/>
      <c r="FS100" s="42"/>
      <c r="FT100" s="42"/>
      <c r="FU100" s="42"/>
      <c r="FV100" s="42"/>
      <c r="FW100" s="42"/>
      <c r="FX100" s="42"/>
      <c r="FY100" s="42"/>
      <c r="FZ100" s="42"/>
      <c r="GA100" s="42"/>
      <c r="GB100" s="42"/>
      <c r="GC100" s="42"/>
      <c r="GD100" s="42"/>
      <c r="GE100" s="42"/>
      <c r="GF100" s="42"/>
      <c r="GG100" s="42"/>
      <c r="GH100" s="42"/>
      <c r="GI100" s="42"/>
      <c r="GJ100" s="42"/>
      <c r="GK100" s="42"/>
      <c r="GL100" s="42"/>
      <c r="GM100" s="42"/>
      <c r="GN100" s="42"/>
      <c r="GO100" s="42"/>
      <c r="GP100" s="42"/>
      <c r="GQ100" s="42"/>
      <c r="GR100" s="42"/>
      <c r="GS100" s="42"/>
      <c r="GT100" s="42"/>
      <c r="GU100" s="42"/>
      <c r="GV100" s="42"/>
      <c r="GW100" s="42"/>
      <c r="GX100" s="42"/>
      <c r="GY100" s="42"/>
      <c r="GZ100" s="42"/>
      <c r="HA100" s="42"/>
      <c r="HB100" s="42"/>
      <c r="HC100" s="42"/>
      <c r="HD100" s="42"/>
      <c r="HE100" s="42"/>
      <c r="HF100" s="42"/>
      <c r="HG100" s="42"/>
      <c r="HH100" s="42"/>
      <c r="HI100" s="42"/>
      <c r="HJ100" s="42"/>
      <c r="HK100" s="42"/>
      <c r="HL100" s="42"/>
      <c r="HM100" s="42"/>
      <c r="HN100" s="42"/>
      <c r="HO100" s="42"/>
      <c r="HP100" s="42"/>
      <c r="HQ100" s="42"/>
      <c r="HR100" s="42"/>
      <c r="HS100" s="42"/>
      <c r="HT100" s="42"/>
      <c r="HU100" s="42"/>
      <c r="HV100" s="42"/>
      <c r="HW100" s="42"/>
      <c r="HX100" s="42"/>
    </row>
    <row r="101" spans="1:232" s="41" customFormat="1" x14ac:dyDescent="0.25">
      <c r="A101" s="29"/>
      <c r="B101" s="30"/>
      <c r="C101" s="31" t="s">
        <v>7314</v>
      </c>
      <c r="D101" s="57">
        <v>0</v>
      </c>
      <c r="E101" s="57">
        <v>1</v>
      </c>
      <c r="F101" s="32" t="s">
        <v>23</v>
      </c>
      <c r="G101" s="32" t="s">
        <v>23</v>
      </c>
      <c r="H101" s="4">
        <v>9105869199</v>
      </c>
      <c r="I101" s="32" t="s">
        <v>23</v>
      </c>
      <c r="J101" s="33" t="s">
        <v>7568</v>
      </c>
      <c r="K101" s="34"/>
      <c r="L101" s="46" t="s">
        <v>25</v>
      </c>
      <c r="M101" s="33" t="s">
        <v>415</v>
      </c>
      <c r="N101" s="35" t="s">
        <v>23</v>
      </c>
      <c r="O101" s="6" t="s">
        <v>3159</v>
      </c>
      <c r="P101" s="36"/>
      <c r="Q101" s="36"/>
      <c r="R101" s="36"/>
      <c r="S101" s="33" t="s">
        <v>7569</v>
      </c>
      <c r="T101" s="36"/>
      <c r="U101" s="36"/>
      <c r="V101" s="33" t="s">
        <v>7569</v>
      </c>
      <c r="W101" s="36"/>
      <c r="X101" s="36"/>
      <c r="Y101" s="33" t="s">
        <v>2899</v>
      </c>
      <c r="Z101" s="36"/>
      <c r="AA101" s="30"/>
      <c r="AB101" s="57">
        <v>5111</v>
      </c>
      <c r="AC101" s="57">
        <v>131</v>
      </c>
      <c r="AD101" s="30"/>
      <c r="AE101" s="58">
        <v>1</v>
      </c>
      <c r="AF101" s="37"/>
      <c r="AG101" s="37">
        <v>89285</v>
      </c>
      <c r="AH101" s="38">
        <v>89285</v>
      </c>
      <c r="AI101" s="37"/>
      <c r="AJ101" s="37"/>
      <c r="AK101" s="39"/>
      <c r="AL101" s="40">
        <v>8</v>
      </c>
      <c r="AM101" s="37"/>
      <c r="AN101" s="37">
        <v>7142.8</v>
      </c>
      <c r="AO101" s="59">
        <v>33311</v>
      </c>
      <c r="AP101" s="39"/>
      <c r="AQ101" s="59" t="s">
        <v>3131</v>
      </c>
      <c r="AR101" s="60">
        <v>156</v>
      </c>
      <c r="AS101" s="60">
        <v>632</v>
      </c>
      <c r="AV101" s="39"/>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c r="BZ101" s="42"/>
      <c r="CA101" s="42"/>
      <c r="CB101" s="42"/>
      <c r="CC101" s="42"/>
      <c r="CD101" s="42"/>
      <c r="CE101" s="42"/>
      <c r="CF101" s="42"/>
      <c r="CG101" s="42"/>
      <c r="CH101" s="42"/>
      <c r="CI101" s="42"/>
      <c r="CJ101" s="42"/>
      <c r="CK101" s="42"/>
      <c r="CL101" s="42"/>
      <c r="CM101" s="42"/>
      <c r="CN101" s="42"/>
      <c r="CO101" s="42"/>
      <c r="CP101" s="42"/>
      <c r="CQ101" s="42"/>
      <c r="CR101" s="42"/>
      <c r="CS101" s="42"/>
      <c r="CT101" s="42"/>
      <c r="CU101" s="42"/>
      <c r="CV101" s="42"/>
      <c r="CW101" s="42"/>
      <c r="CX101" s="42"/>
      <c r="CY101" s="42"/>
      <c r="CZ101" s="42"/>
      <c r="DA101" s="42"/>
      <c r="DB101" s="42"/>
      <c r="DC101" s="42"/>
      <c r="DD101" s="42"/>
      <c r="DE101" s="42"/>
      <c r="DF101" s="42"/>
      <c r="DG101" s="42"/>
      <c r="DH101" s="42"/>
      <c r="DI101" s="42"/>
      <c r="DJ101" s="42"/>
      <c r="DK101" s="42"/>
      <c r="DL101" s="42"/>
      <c r="DM101" s="42"/>
      <c r="DN101" s="42"/>
      <c r="DO101" s="42"/>
      <c r="DP101" s="42"/>
      <c r="DQ101" s="42"/>
      <c r="DR101" s="42"/>
      <c r="DS101" s="42"/>
      <c r="DT101" s="42"/>
      <c r="DU101" s="42"/>
      <c r="DV101" s="42"/>
      <c r="DW101" s="42"/>
      <c r="DX101" s="42"/>
      <c r="DY101" s="42"/>
      <c r="DZ101" s="42"/>
      <c r="EA101" s="42"/>
      <c r="EB101" s="42"/>
      <c r="EC101" s="42"/>
      <c r="ED101" s="42"/>
      <c r="EE101" s="42"/>
      <c r="EF101" s="42"/>
      <c r="EG101" s="42"/>
      <c r="EH101" s="42"/>
      <c r="EI101" s="42"/>
      <c r="EJ101" s="42"/>
      <c r="EK101" s="42"/>
      <c r="EL101" s="42"/>
      <c r="EM101" s="42"/>
      <c r="EN101" s="42"/>
      <c r="EO101" s="42"/>
      <c r="EP101" s="42"/>
      <c r="EQ101" s="42"/>
      <c r="ER101" s="42"/>
      <c r="ES101" s="42"/>
      <c r="ET101" s="42"/>
      <c r="EU101" s="42"/>
      <c r="EV101" s="42"/>
      <c r="EW101" s="42"/>
      <c r="EX101" s="42"/>
      <c r="EY101" s="42"/>
      <c r="EZ101" s="42"/>
      <c r="FA101" s="42"/>
      <c r="FB101" s="42"/>
      <c r="FC101" s="42"/>
      <c r="FD101" s="42"/>
      <c r="FE101" s="42"/>
      <c r="FF101" s="42"/>
      <c r="FG101" s="42"/>
      <c r="FH101" s="42"/>
      <c r="FI101" s="42"/>
      <c r="FJ101" s="42"/>
      <c r="FK101" s="42"/>
      <c r="FL101" s="42"/>
      <c r="FM101" s="42"/>
      <c r="FN101" s="42"/>
      <c r="FO101" s="42"/>
      <c r="FP101" s="42"/>
      <c r="FQ101" s="42"/>
      <c r="FR101" s="42"/>
      <c r="FS101" s="42"/>
      <c r="FT101" s="42"/>
      <c r="FU101" s="42"/>
      <c r="FV101" s="42"/>
      <c r="FW101" s="42"/>
      <c r="FX101" s="42"/>
      <c r="FY101" s="42"/>
      <c r="FZ101" s="42"/>
      <c r="GA101" s="42"/>
      <c r="GB101" s="42"/>
      <c r="GC101" s="42"/>
      <c r="GD101" s="42"/>
      <c r="GE101" s="42"/>
      <c r="GF101" s="42"/>
      <c r="GG101" s="42"/>
      <c r="GH101" s="42"/>
      <c r="GI101" s="42"/>
      <c r="GJ101" s="42"/>
      <c r="GK101" s="42"/>
      <c r="GL101" s="42"/>
      <c r="GM101" s="42"/>
      <c r="GN101" s="42"/>
      <c r="GO101" s="42"/>
      <c r="GP101" s="42"/>
      <c r="GQ101" s="42"/>
      <c r="GR101" s="42"/>
      <c r="GS101" s="42"/>
      <c r="GT101" s="42"/>
      <c r="GU101" s="42"/>
      <c r="GV101" s="42"/>
      <c r="GW101" s="42"/>
      <c r="GX101" s="42"/>
      <c r="GY101" s="42"/>
      <c r="GZ101" s="42"/>
      <c r="HA101" s="42"/>
      <c r="HB101" s="42"/>
      <c r="HC101" s="42"/>
      <c r="HD101" s="42"/>
      <c r="HE101" s="42"/>
      <c r="HF101" s="42"/>
      <c r="HG101" s="42"/>
      <c r="HH101" s="42"/>
      <c r="HI101" s="42"/>
      <c r="HJ101" s="42"/>
      <c r="HK101" s="42"/>
      <c r="HL101" s="42"/>
      <c r="HM101" s="42"/>
      <c r="HN101" s="42"/>
      <c r="HO101" s="42"/>
      <c r="HP101" s="42"/>
      <c r="HQ101" s="42"/>
      <c r="HR101" s="42"/>
      <c r="HS101" s="42"/>
      <c r="HT101" s="42"/>
      <c r="HU101" s="42"/>
      <c r="HV101" s="42"/>
      <c r="HW101" s="42"/>
      <c r="HX101" s="42"/>
    </row>
    <row r="102" spans="1:232" s="41" customFormat="1" x14ac:dyDescent="0.25">
      <c r="A102" s="29"/>
      <c r="B102" s="30"/>
      <c r="C102" s="31" t="s">
        <v>7314</v>
      </c>
      <c r="D102" s="57">
        <v>0</v>
      </c>
      <c r="E102" s="57">
        <v>1</v>
      </c>
      <c r="F102" s="32" t="s">
        <v>23</v>
      </c>
      <c r="G102" s="32" t="s">
        <v>23</v>
      </c>
      <c r="H102" s="4">
        <v>9105869277</v>
      </c>
      <c r="I102" s="32" t="s">
        <v>23</v>
      </c>
      <c r="J102" s="33" t="s">
        <v>7574</v>
      </c>
      <c r="K102" s="34"/>
      <c r="L102" s="46" t="s">
        <v>25</v>
      </c>
      <c r="M102" s="33" t="s">
        <v>324</v>
      </c>
      <c r="N102" s="35" t="s">
        <v>23</v>
      </c>
      <c r="O102" s="6" t="s">
        <v>3175</v>
      </c>
      <c r="P102" s="36"/>
      <c r="Q102" s="36"/>
      <c r="R102" s="36"/>
      <c r="S102" s="33" t="s">
        <v>7575</v>
      </c>
      <c r="T102" s="36"/>
      <c r="U102" s="36"/>
      <c r="V102" s="33" t="s">
        <v>7575</v>
      </c>
      <c r="W102" s="36"/>
      <c r="X102" s="36"/>
      <c r="Y102" s="33" t="s">
        <v>2819</v>
      </c>
      <c r="Z102" s="36"/>
      <c r="AA102" s="30"/>
      <c r="AB102" s="57">
        <v>5111</v>
      </c>
      <c r="AC102" s="57">
        <v>131</v>
      </c>
      <c r="AD102" s="30"/>
      <c r="AE102" s="58">
        <v>2</v>
      </c>
      <c r="AF102" s="37"/>
      <c r="AG102" s="37">
        <v>56760</v>
      </c>
      <c r="AH102" s="38">
        <v>113520</v>
      </c>
      <c r="AI102" s="37"/>
      <c r="AJ102" s="37"/>
      <c r="AK102" s="39"/>
      <c r="AL102" s="40">
        <v>8</v>
      </c>
      <c r="AM102" s="37"/>
      <c r="AN102" s="37">
        <v>9081.6</v>
      </c>
      <c r="AO102" s="59">
        <v>33311</v>
      </c>
      <c r="AP102" s="39"/>
      <c r="AQ102" s="59" t="s">
        <v>3131</v>
      </c>
      <c r="AR102" s="60">
        <v>156</v>
      </c>
      <c r="AS102" s="60">
        <v>632</v>
      </c>
      <c r="AV102" s="39"/>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c r="BZ102" s="42"/>
      <c r="CA102" s="42"/>
      <c r="CB102" s="42"/>
      <c r="CC102" s="42"/>
      <c r="CD102" s="42"/>
      <c r="CE102" s="42"/>
      <c r="CF102" s="42"/>
      <c r="CG102" s="42"/>
      <c r="CH102" s="42"/>
      <c r="CI102" s="42"/>
      <c r="CJ102" s="42"/>
      <c r="CK102" s="42"/>
      <c r="CL102" s="42"/>
      <c r="CM102" s="42"/>
      <c r="CN102" s="42"/>
      <c r="CO102" s="42"/>
      <c r="CP102" s="42"/>
      <c r="CQ102" s="42"/>
      <c r="CR102" s="42"/>
      <c r="CS102" s="42"/>
      <c r="CT102" s="42"/>
      <c r="CU102" s="42"/>
      <c r="CV102" s="42"/>
      <c r="CW102" s="42"/>
      <c r="CX102" s="42"/>
      <c r="CY102" s="42"/>
      <c r="CZ102" s="42"/>
      <c r="DA102" s="42"/>
      <c r="DB102" s="42"/>
      <c r="DC102" s="42"/>
      <c r="DD102" s="42"/>
      <c r="DE102" s="42"/>
      <c r="DF102" s="42"/>
      <c r="DG102" s="42"/>
      <c r="DH102" s="42"/>
      <c r="DI102" s="42"/>
      <c r="DJ102" s="42"/>
      <c r="DK102" s="42"/>
      <c r="DL102" s="42"/>
      <c r="DM102" s="42"/>
      <c r="DN102" s="42"/>
      <c r="DO102" s="42"/>
      <c r="DP102" s="42"/>
      <c r="DQ102" s="42"/>
      <c r="DR102" s="42"/>
      <c r="DS102" s="42"/>
      <c r="DT102" s="42"/>
      <c r="DU102" s="42"/>
      <c r="DV102" s="42"/>
      <c r="DW102" s="42"/>
      <c r="DX102" s="42"/>
      <c r="DY102" s="42"/>
      <c r="DZ102" s="42"/>
      <c r="EA102" s="42"/>
      <c r="EB102" s="42"/>
      <c r="EC102" s="42"/>
      <c r="ED102" s="42"/>
      <c r="EE102" s="42"/>
      <c r="EF102" s="42"/>
      <c r="EG102" s="42"/>
      <c r="EH102" s="42"/>
      <c r="EI102" s="42"/>
      <c r="EJ102" s="42"/>
      <c r="EK102" s="42"/>
      <c r="EL102" s="42"/>
      <c r="EM102" s="42"/>
      <c r="EN102" s="42"/>
      <c r="EO102" s="42"/>
      <c r="EP102" s="42"/>
      <c r="EQ102" s="42"/>
      <c r="ER102" s="42"/>
      <c r="ES102" s="42"/>
      <c r="ET102" s="42"/>
      <c r="EU102" s="42"/>
      <c r="EV102" s="42"/>
      <c r="EW102" s="42"/>
      <c r="EX102" s="42"/>
      <c r="EY102" s="42"/>
      <c r="EZ102" s="42"/>
      <c r="FA102" s="42"/>
      <c r="FB102" s="42"/>
      <c r="FC102" s="42"/>
      <c r="FD102" s="42"/>
      <c r="FE102" s="42"/>
      <c r="FF102" s="42"/>
      <c r="FG102" s="42"/>
      <c r="FH102" s="42"/>
      <c r="FI102" s="42"/>
      <c r="FJ102" s="42"/>
      <c r="FK102" s="42"/>
      <c r="FL102" s="42"/>
      <c r="FM102" s="42"/>
      <c r="FN102" s="42"/>
      <c r="FO102" s="42"/>
      <c r="FP102" s="42"/>
      <c r="FQ102" s="42"/>
      <c r="FR102" s="42"/>
      <c r="FS102" s="42"/>
      <c r="FT102" s="42"/>
      <c r="FU102" s="42"/>
      <c r="FV102" s="42"/>
      <c r="FW102" s="42"/>
      <c r="FX102" s="42"/>
      <c r="FY102" s="42"/>
      <c r="FZ102" s="42"/>
      <c r="GA102" s="42"/>
      <c r="GB102" s="42"/>
      <c r="GC102" s="42"/>
      <c r="GD102" s="42"/>
      <c r="GE102" s="42"/>
      <c r="GF102" s="42"/>
      <c r="GG102" s="42"/>
      <c r="GH102" s="42"/>
      <c r="GI102" s="42"/>
      <c r="GJ102" s="42"/>
      <c r="GK102" s="42"/>
      <c r="GL102" s="42"/>
      <c r="GM102" s="42"/>
      <c r="GN102" s="42"/>
      <c r="GO102" s="42"/>
      <c r="GP102" s="42"/>
      <c r="GQ102" s="42"/>
      <c r="GR102" s="42"/>
      <c r="GS102" s="42"/>
      <c r="GT102" s="42"/>
      <c r="GU102" s="42"/>
      <c r="GV102" s="42"/>
      <c r="GW102" s="42"/>
      <c r="GX102" s="42"/>
      <c r="GY102" s="42"/>
      <c r="GZ102" s="42"/>
      <c r="HA102" s="42"/>
      <c r="HB102" s="42"/>
      <c r="HC102" s="42"/>
      <c r="HD102" s="42"/>
      <c r="HE102" s="42"/>
      <c r="HF102" s="42"/>
      <c r="HG102" s="42"/>
      <c r="HH102" s="42"/>
      <c r="HI102" s="42"/>
      <c r="HJ102" s="42"/>
      <c r="HK102" s="42"/>
      <c r="HL102" s="42"/>
      <c r="HM102" s="42"/>
      <c r="HN102" s="42"/>
      <c r="HO102" s="42"/>
      <c r="HP102" s="42"/>
      <c r="HQ102" s="42"/>
      <c r="HR102" s="42"/>
      <c r="HS102" s="42"/>
      <c r="HT102" s="42"/>
      <c r="HU102" s="42"/>
      <c r="HV102" s="42"/>
      <c r="HW102" s="42"/>
      <c r="HX102" s="42"/>
    </row>
    <row r="103" spans="1:232" s="41" customFormat="1" x14ac:dyDescent="0.25">
      <c r="A103" s="29"/>
      <c r="B103" s="30"/>
      <c r="C103" s="31" t="s">
        <v>7314</v>
      </c>
      <c r="D103" s="57">
        <v>0</v>
      </c>
      <c r="E103" s="57">
        <v>1</v>
      </c>
      <c r="F103" s="32" t="s">
        <v>23</v>
      </c>
      <c r="G103" s="32" t="s">
        <v>23</v>
      </c>
      <c r="H103" s="4">
        <v>9105869318</v>
      </c>
      <c r="I103" s="32" t="s">
        <v>23</v>
      </c>
      <c r="J103" s="33" t="s">
        <v>7578</v>
      </c>
      <c r="K103" s="34"/>
      <c r="L103" s="46" t="s">
        <v>25</v>
      </c>
      <c r="M103" s="33" t="s">
        <v>158</v>
      </c>
      <c r="N103" s="35" t="s">
        <v>23</v>
      </c>
      <c r="O103" s="6" t="s">
        <v>3143</v>
      </c>
      <c r="P103" s="36"/>
      <c r="Q103" s="36"/>
      <c r="R103" s="36"/>
      <c r="S103" s="33" t="s">
        <v>7579</v>
      </c>
      <c r="T103" s="36"/>
      <c r="U103" s="36"/>
      <c r="V103" s="33" t="s">
        <v>7579</v>
      </c>
      <c r="W103" s="36"/>
      <c r="X103" s="36"/>
      <c r="Y103" s="33" t="s">
        <v>2824</v>
      </c>
      <c r="Z103" s="36"/>
      <c r="AA103" s="30"/>
      <c r="AB103" s="57">
        <v>5111</v>
      </c>
      <c r="AC103" s="57">
        <v>131</v>
      </c>
      <c r="AD103" s="30"/>
      <c r="AE103" s="58">
        <v>1</v>
      </c>
      <c r="AF103" s="37"/>
      <c r="AG103" s="37">
        <v>111058</v>
      </c>
      <c r="AH103" s="38">
        <v>111058</v>
      </c>
      <c r="AI103" s="37"/>
      <c r="AJ103" s="37"/>
      <c r="AK103" s="39"/>
      <c r="AL103" s="40">
        <v>8</v>
      </c>
      <c r="AM103" s="37"/>
      <c r="AN103" s="37">
        <v>8884.64</v>
      </c>
      <c r="AO103" s="59">
        <v>33311</v>
      </c>
      <c r="AP103" s="39"/>
      <c r="AQ103" s="59" t="s">
        <v>3131</v>
      </c>
      <c r="AR103" s="60">
        <v>156</v>
      </c>
      <c r="AS103" s="60">
        <v>632</v>
      </c>
      <c r="AV103" s="39"/>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c r="BZ103" s="42"/>
      <c r="CA103" s="42"/>
      <c r="CB103" s="42"/>
      <c r="CC103" s="42"/>
      <c r="CD103" s="42"/>
      <c r="CE103" s="42"/>
      <c r="CF103" s="42"/>
      <c r="CG103" s="42"/>
      <c r="CH103" s="42"/>
      <c r="CI103" s="42"/>
      <c r="CJ103" s="42"/>
      <c r="CK103" s="42"/>
      <c r="CL103" s="42"/>
      <c r="CM103" s="42"/>
      <c r="CN103" s="42"/>
      <c r="CO103" s="42"/>
      <c r="CP103" s="42"/>
      <c r="CQ103" s="42"/>
      <c r="CR103" s="42"/>
      <c r="CS103" s="42"/>
      <c r="CT103" s="42"/>
      <c r="CU103" s="42"/>
      <c r="CV103" s="42"/>
      <c r="CW103" s="42"/>
      <c r="CX103" s="42"/>
      <c r="CY103" s="42"/>
      <c r="CZ103" s="42"/>
      <c r="DA103" s="42"/>
      <c r="DB103" s="42"/>
      <c r="DC103" s="42"/>
      <c r="DD103" s="42"/>
      <c r="DE103" s="42"/>
      <c r="DF103" s="42"/>
      <c r="DG103" s="42"/>
      <c r="DH103" s="42"/>
      <c r="DI103" s="42"/>
      <c r="DJ103" s="42"/>
      <c r="DK103" s="42"/>
      <c r="DL103" s="42"/>
      <c r="DM103" s="42"/>
      <c r="DN103" s="42"/>
      <c r="DO103" s="42"/>
      <c r="DP103" s="42"/>
      <c r="DQ103" s="42"/>
      <c r="DR103" s="42"/>
      <c r="DS103" s="42"/>
      <c r="DT103" s="42"/>
      <c r="DU103" s="42"/>
      <c r="DV103" s="42"/>
      <c r="DW103" s="42"/>
      <c r="DX103" s="42"/>
      <c r="DY103" s="42"/>
      <c r="DZ103" s="42"/>
      <c r="EA103" s="42"/>
      <c r="EB103" s="42"/>
      <c r="EC103" s="42"/>
      <c r="ED103" s="42"/>
      <c r="EE103" s="42"/>
      <c r="EF103" s="42"/>
      <c r="EG103" s="42"/>
      <c r="EH103" s="42"/>
      <c r="EI103" s="42"/>
      <c r="EJ103" s="42"/>
      <c r="EK103" s="42"/>
      <c r="EL103" s="42"/>
      <c r="EM103" s="42"/>
      <c r="EN103" s="42"/>
      <c r="EO103" s="42"/>
      <c r="EP103" s="42"/>
      <c r="EQ103" s="42"/>
      <c r="ER103" s="42"/>
      <c r="ES103" s="42"/>
      <c r="ET103" s="42"/>
      <c r="EU103" s="42"/>
      <c r="EV103" s="42"/>
      <c r="EW103" s="42"/>
      <c r="EX103" s="42"/>
      <c r="EY103" s="42"/>
      <c r="EZ103" s="42"/>
      <c r="FA103" s="42"/>
      <c r="FB103" s="42"/>
      <c r="FC103" s="42"/>
      <c r="FD103" s="42"/>
      <c r="FE103" s="42"/>
      <c r="FF103" s="42"/>
      <c r="FG103" s="42"/>
      <c r="FH103" s="42"/>
      <c r="FI103" s="42"/>
      <c r="FJ103" s="42"/>
      <c r="FK103" s="42"/>
      <c r="FL103" s="42"/>
      <c r="FM103" s="42"/>
      <c r="FN103" s="42"/>
      <c r="FO103" s="42"/>
      <c r="FP103" s="42"/>
      <c r="FQ103" s="42"/>
      <c r="FR103" s="42"/>
      <c r="FS103" s="42"/>
      <c r="FT103" s="42"/>
      <c r="FU103" s="42"/>
      <c r="FV103" s="42"/>
      <c r="FW103" s="42"/>
      <c r="FX103" s="42"/>
      <c r="FY103" s="42"/>
      <c r="FZ103" s="42"/>
      <c r="GA103" s="42"/>
      <c r="GB103" s="42"/>
      <c r="GC103" s="42"/>
      <c r="GD103" s="42"/>
      <c r="GE103" s="42"/>
      <c r="GF103" s="42"/>
      <c r="GG103" s="42"/>
      <c r="GH103" s="42"/>
      <c r="GI103" s="42"/>
      <c r="GJ103" s="42"/>
      <c r="GK103" s="42"/>
      <c r="GL103" s="42"/>
      <c r="GM103" s="42"/>
      <c r="GN103" s="42"/>
      <c r="GO103" s="42"/>
      <c r="GP103" s="42"/>
      <c r="GQ103" s="42"/>
      <c r="GR103" s="42"/>
      <c r="GS103" s="42"/>
      <c r="GT103" s="42"/>
      <c r="GU103" s="42"/>
      <c r="GV103" s="42"/>
      <c r="GW103" s="42"/>
      <c r="GX103" s="42"/>
      <c r="GY103" s="42"/>
      <c r="GZ103" s="42"/>
      <c r="HA103" s="42"/>
      <c r="HB103" s="42"/>
      <c r="HC103" s="42"/>
      <c r="HD103" s="42"/>
      <c r="HE103" s="42"/>
      <c r="HF103" s="42"/>
      <c r="HG103" s="42"/>
      <c r="HH103" s="42"/>
      <c r="HI103" s="42"/>
      <c r="HJ103" s="42"/>
      <c r="HK103" s="42"/>
      <c r="HL103" s="42"/>
      <c r="HM103" s="42"/>
      <c r="HN103" s="42"/>
      <c r="HO103" s="42"/>
      <c r="HP103" s="42"/>
      <c r="HQ103" s="42"/>
      <c r="HR103" s="42"/>
      <c r="HS103" s="42"/>
      <c r="HT103" s="42"/>
      <c r="HU103" s="42"/>
      <c r="HV103" s="42"/>
      <c r="HW103" s="42"/>
      <c r="HX103" s="42"/>
    </row>
    <row r="104" spans="1:232" s="41" customFormat="1" x14ac:dyDescent="0.25">
      <c r="A104" s="29"/>
      <c r="B104" s="30"/>
      <c r="C104" s="31" t="s">
        <v>7314</v>
      </c>
      <c r="D104" s="57">
        <v>0</v>
      </c>
      <c r="E104" s="57">
        <v>1</v>
      </c>
      <c r="F104" s="32" t="s">
        <v>23</v>
      </c>
      <c r="G104" s="32" t="s">
        <v>23</v>
      </c>
      <c r="H104" s="4">
        <v>9105869439</v>
      </c>
      <c r="I104" s="32" t="s">
        <v>23</v>
      </c>
      <c r="J104" s="33" t="s">
        <v>7587</v>
      </c>
      <c r="K104" s="34"/>
      <c r="L104" s="46" t="s">
        <v>25</v>
      </c>
      <c r="M104" s="33" t="s">
        <v>336</v>
      </c>
      <c r="N104" s="35" t="s">
        <v>23</v>
      </c>
      <c r="O104" s="6" t="s">
        <v>3175</v>
      </c>
      <c r="P104" s="36"/>
      <c r="Q104" s="36"/>
      <c r="R104" s="36"/>
      <c r="S104" s="33" t="s">
        <v>7575</v>
      </c>
      <c r="T104" s="36"/>
      <c r="U104" s="36"/>
      <c r="V104" s="33" t="s">
        <v>7575</v>
      </c>
      <c r="W104" s="36"/>
      <c r="X104" s="36"/>
      <c r="Y104" s="33" t="s">
        <v>2771</v>
      </c>
      <c r="Z104" s="36"/>
      <c r="AA104" s="30"/>
      <c r="AB104" s="57">
        <v>5111</v>
      </c>
      <c r="AC104" s="57">
        <v>131</v>
      </c>
      <c r="AD104" s="30"/>
      <c r="AE104" s="58">
        <v>1</v>
      </c>
      <c r="AF104" s="37"/>
      <c r="AG104" s="37">
        <v>74250</v>
      </c>
      <c r="AH104" s="38">
        <v>74250</v>
      </c>
      <c r="AI104" s="37"/>
      <c r="AJ104" s="37"/>
      <c r="AK104" s="39"/>
      <c r="AL104" s="40">
        <v>8</v>
      </c>
      <c r="AM104" s="37"/>
      <c r="AN104" s="37">
        <v>5940</v>
      </c>
      <c r="AO104" s="59">
        <v>33311</v>
      </c>
      <c r="AP104" s="39"/>
      <c r="AQ104" s="59" t="s">
        <v>3131</v>
      </c>
      <c r="AR104" s="60">
        <v>156</v>
      </c>
      <c r="AS104" s="60">
        <v>632</v>
      </c>
      <c r="AV104" s="39"/>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c r="BZ104" s="42"/>
      <c r="CA104" s="42"/>
      <c r="CB104" s="42"/>
      <c r="CC104" s="42"/>
      <c r="CD104" s="42"/>
      <c r="CE104" s="42"/>
      <c r="CF104" s="42"/>
      <c r="CG104" s="42"/>
      <c r="CH104" s="42"/>
      <c r="CI104" s="42"/>
      <c r="CJ104" s="42"/>
      <c r="CK104" s="42"/>
      <c r="CL104" s="42"/>
      <c r="CM104" s="42"/>
      <c r="CN104" s="42"/>
      <c r="CO104" s="42"/>
      <c r="CP104" s="42"/>
      <c r="CQ104" s="42"/>
      <c r="CR104" s="42"/>
      <c r="CS104" s="42"/>
      <c r="CT104" s="42"/>
      <c r="CU104" s="42"/>
      <c r="CV104" s="42"/>
      <c r="CW104" s="42"/>
      <c r="CX104" s="42"/>
      <c r="CY104" s="42"/>
      <c r="CZ104" s="42"/>
      <c r="DA104" s="42"/>
      <c r="DB104" s="42"/>
      <c r="DC104" s="42"/>
      <c r="DD104" s="42"/>
      <c r="DE104" s="42"/>
      <c r="DF104" s="42"/>
      <c r="DG104" s="42"/>
      <c r="DH104" s="42"/>
      <c r="DI104" s="42"/>
      <c r="DJ104" s="42"/>
      <c r="DK104" s="42"/>
      <c r="DL104" s="42"/>
      <c r="DM104" s="42"/>
      <c r="DN104" s="42"/>
      <c r="DO104" s="42"/>
      <c r="DP104" s="42"/>
      <c r="DQ104" s="42"/>
      <c r="DR104" s="42"/>
      <c r="DS104" s="42"/>
      <c r="DT104" s="42"/>
      <c r="DU104" s="42"/>
      <c r="DV104" s="42"/>
      <c r="DW104" s="42"/>
      <c r="DX104" s="42"/>
      <c r="DY104" s="42"/>
      <c r="DZ104" s="42"/>
      <c r="EA104" s="42"/>
      <c r="EB104" s="42"/>
      <c r="EC104" s="42"/>
      <c r="ED104" s="42"/>
      <c r="EE104" s="42"/>
      <c r="EF104" s="42"/>
      <c r="EG104" s="42"/>
      <c r="EH104" s="42"/>
      <c r="EI104" s="42"/>
      <c r="EJ104" s="42"/>
      <c r="EK104" s="42"/>
      <c r="EL104" s="42"/>
      <c r="EM104" s="42"/>
      <c r="EN104" s="42"/>
      <c r="EO104" s="42"/>
      <c r="EP104" s="42"/>
      <c r="EQ104" s="42"/>
      <c r="ER104" s="42"/>
      <c r="ES104" s="42"/>
      <c r="ET104" s="42"/>
      <c r="EU104" s="42"/>
      <c r="EV104" s="42"/>
      <c r="EW104" s="42"/>
      <c r="EX104" s="42"/>
      <c r="EY104" s="42"/>
      <c r="EZ104" s="42"/>
      <c r="FA104" s="42"/>
      <c r="FB104" s="42"/>
      <c r="FC104" s="42"/>
      <c r="FD104" s="42"/>
      <c r="FE104" s="42"/>
      <c r="FF104" s="42"/>
      <c r="FG104" s="42"/>
      <c r="FH104" s="42"/>
      <c r="FI104" s="42"/>
      <c r="FJ104" s="42"/>
      <c r="FK104" s="42"/>
      <c r="FL104" s="42"/>
      <c r="FM104" s="42"/>
      <c r="FN104" s="42"/>
      <c r="FO104" s="42"/>
      <c r="FP104" s="42"/>
      <c r="FQ104" s="42"/>
      <c r="FR104" s="42"/>
      <c r="FS104" s="42"/>
      <c r="FT104" s="42"/>
      <c r="FU104" s="42"/>
      <c r="FV104" s="42"/>
      <c r="FW104" s="42"/>
      <c r="FX104" s="42"/>
      <c r="FY104" s="42"/>
      <c r="FZ104" s="42"/>
      <c r="GA104" s="42"/>
      <c r="GB104" s="42"/>
      <c r="GC104" s="42"/>
      <c r="GD104" s="42"/>
      <c r="GE104" s="42"/>
      <c r="GF104" s="42"/>
      <c r="GG104" s="42"/>
      <c r="GH104" s="42"/>
      <c r="GI104" s="42"/>
      <c r="GJ104" s="42"/>
      <c r="GK104" s="42"/>
      <c r="GL104" s="42"/>
      <c r="GM104" s="42"/>
      <c r="GN104" s="42"/>
      <c r="GO104" s="42"/>
      <c r="GP104" s="42"/>
      <c r="GQ104" s="42"/>
      <c r="GR104" s="42"/>
      <c r="GS104" s="42"/>
      <c r="GT104" s="42"/>
      <c r="GU104" s="42"/>
      <c r="GV104" s="42"/>
      <c r="GW104" s="42"/>
      <c r="GX104" s="42"/>
      <c r="GY104" s="42"/>
      <c r="GZ104" s="42"/>
      <c r="HA104" s="42"/>
      <c r="HB104" s="42"/>
      <c r="HC104" s="42"/>
      <c r="HD104" s="42"/>
      <c r="HE104" s="42"/>
      <c r="HF104" s="42"/>
      <c r="HG104" s="42"/>
      <c r="HH104" s="42"/>
      <c r="HI104" s="42"/>
      <c r="HJ104" s="42"/>
      <c r="HK104" s="42"/>
      <c r="HL104" s="42"/>
      <c r="HM104" s="42"/>
      <c r="HN104" s="42"/>
      <c r="HO104" s="42"/>
      <c r="HP104" s="42"/>
      <c r="HQ104" s="42"/>
      <c r="HR104" s="42"/>
      <c r="HS104" s="42"/>
      <c r="HT104" s="42"/>
      <c r="HU104" s="42"/>
      <c r="HV104" s="42"/>
      <c r="HW104" s="42"/>
      <c r="HX104" s="42"/>
    </row>
    <row r="105" spans="1:232" s="41" customFormat="1" x14ac:dyDescent="0.25">
      <c r="A105" s="29"/>
      <c r="B105" s="30"/>
      <c r="C105" s="31" t="s">
        <v>7314</v>
      </c>
      <c r="D105" s="57">
        <v>0</v>
      </c>
      <c r="E105" s="57">
        <v>1</v>
      </c>
      <c r="F105" s="32" t="s">
        <v>23</v>
      </c>
      <c r="G105" s="32" t="s">
        <v>23</v>
      </c>
      <c r="H105" s="4">
        <v>9105869439</v>
      </c>
      <c r="I105" s="32" t="s">
        <v>23</v>
      </c>
      <c r="J105" s="33" t="s">
        <v>7587</v>
      </c>
      <c r="K105" s="34"/>
      <c r="L105" s="46" t="s">
        <v>25</v>
      </c>
      <c r="M105" s="33" t="s">
        <v>336</v>
      </c>
      <c r="N105" s="35" t="s">
        <v>23</v>
      </c>
      <c r="O105" s="6" t="s">
        <v>3175</v>
      </c>
      <c r="P105" s="36"/>
      <c r="Q105" s="36"/>
      <c r="R105" s="36"/>
      <c r="S105" s="33" t="s">
        <v>7575</v>
      </c>
      <c r="T105" s="36"/>
      <c r="U105" s="36"/>
      <c r="V105" s="33" t="s">
        <v>7575</v>
      </c>
      <c r="W105" s="36"/>
      <c r="X105" s="36"/>
      <c r="Y105" s="33" t="s">
        <v>2826</v>
      </c>
      <c r="Z105" s="36"/>
      <c r="AA105" s="30"/>
      <c r="AB105" s="57">
        <v>5111</v>
      </c>
      <c r="AC105" s="57">
        <v>131</v>
      </c>
      <c r="AD105" s="30"/>
      <c r="AE105" s="58">
        <v>4</v>
      </c>
      <c r="AF105" s="37"/>
      <c r="AG105" s="37">
        <v>50182</v>
      </c>
      <c r="AH105" s="38">
        <v>200728</v>
      </c>
      <c r="AI105" s="37"/>
      <c r="AJ105" s="37"/>
      <c r="AK105" s="39"/>
      <c r="AL105" s="40">
        <v>8</v>
      </c>
      <c r="AM105" s="37"/>
      <c r="AN105" s="37">
        <v>16058.24</v>
      </c>
      <c r="AO105" s="59">
        <v>33311</v>
      </c>
      <c r="AP105" s="39"/>
      <c r="AQ105" s="59" t="s">
        <v>3131</v>
      </c>
      <c r="AR105" s="60">
        <v>156</v>
      </c>
      <c r="AS105" s="60">
        <v>632</v>
      </c>
      <c r="AV105" s="39"/>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c r="BZ105" s="42"/>
      <c r="CA105" s="42"/>
      <c r="CB105" s="42"/>
      <c r="CC105" s="42"/>
      <c r="CD105" s="42"/>
      <c r="CE105" s="42"/>
      <c r="CF105" s="42"/>
      <c r="CG105" s="42"/>
      <c r="CH105" s="42"/>
      <c r="CI105" s="42"/>
      <c r="CJ105" s="42"/>
      <c r="CK105" s="42"/>
      <c r="CL105" s="42"/>
      <c r="CM105" s="42"/>
      <c r="CN105" s="42"/>
      <c r="CO105" s="42"/>
      <c r="CP105" s="42"/>
      <c r="CQ105" s="42"/>
      <c r="CR105" s="42"/>
      <c r="CS105" s="42"/>
      <c r="CT105" s="42"/>
      <c r="CU105" s="42"/>
      <c r="CV105" s="42"/>
      <c r="CW105" s="42"/>
      <c r="CX105" s="42"/>
      <c r="CY105" s="42"/>
      <c r="CZ105" s="42"/>
      <c r="DA105" s="42"/>
      <c r="DB105" s="42"/>
      <c r="DC105" s="42"/>
      <c r="DD105" s="42"/>
      <c r="DE105" s="42"/>
      <c r="DF105" s="42"/>
      <c r="DG105" s="42"/>
      <c r="DH105" s="42"/>
      <c r="DI105" s="42"/>
      <c r="DJ105" s="42"/>
      <c r="DK105" s="42"/>
      <c r="DL105" s="42"/>
      <c r="DM105" s="42"/>
      <c r="DN105" s="42"/>
      <c r="DO105" s="42"/>
      <c r="DP105" s="42"/>
      <c r="DQ105" s="42"/>
      <c r="DR105" s="42"/>
      <c r="DS105" s="42"/>
      <c r="DT105" s="42"/>
      <c r="DU105" s="42"/>
      <c r="DV105" s="42"/>
      <c r="DW105" s="42"/>
      <c r="DX105" s="42"/>
      <c r="DY105" s="42"/>
      <c r="DZ105" s="42"/>
      <c r="EA105" s="42"/>
      <c r="EB105" s="42"/>
      <c r="EC105" s="42"/>
      <c r="ED105" s="42"/>
      <c r="EE105" s="42"/>
      <c r="EF105" s="42"/>
      <c r="EG105" s="42"/>
      <c r="EH105" s="42"/>
      <c r="EI105" s="42"/>
      <c r="EJ105" s="42"/>
      <c r="EK105" s="42"/>
      <c r="EL105" s="42"/>
      <c r="EM105" s="42"/>
      <c r="EN105" s="42"/>
      <c r="EO105" s="42"/>
      <c r="EP105" s="42"/>
      <c r="EQ105" s="42"/>
      <c r="ER105" s="42"/>
      <c r="ES105" s="42"/>
      <c r="ET105" s="42"/>
      <c r="EU105" s="42"/>
      <c r="EV105" s="42"/>
      <c r="EW105" s="42"/>
      <c r="EX105" s="42"/>
      <c r="EY105" s="42"/>
      <c r="EZ105" s="42"/>
      <c r="FA105" s="42"/>
      <c r="FB105" s="42"/>
      <c r="FC105" s="42"/>
      <c r="FD105" s="42"/>
      <c r="FE105" s="42"/>
      <c r="FF105" s="42"/>
      <c r="FG105" s="42"/>
      <c r="FH105" s="42"/>
      <c r="FI105" s="42"/>
      <c r="FJ105" s="42"/>
      <c r="FK105" s="42"/>
      <c r="FL105" s="42"/>
      <c r="FM105" s="42"/>
      <c r="FN105" s="42"/>
      <c r="FO105" s="42"/>
      <c r="FP105" s="42"/>
      <c r="FQ105" s="42"/>
      <c r="FR105" s="42"/>
      <c r="FS105" s="42"/>
      <c r="FT105" s="42"/>
      <c r="FU105" s="42"/>
      <c r="FV105" s="42"/>
      <c r="FW105" s="42"/>
      <c r="FX105" s="42"/>
      <c r="FY105" s="42"/>
      <c r="FZ105" s="42"/>
      <c r="GA105" s="42"/>
      <c r="GB105" s="42"/>
      <c r="GC105" s="42"/>
      <c r="GD105" s="42"/>
      <c r="GE105" s="42"/>
      <c r="GF105" s="42"/>
      <c r="GG105" s="42"/>
      <c r="GH105" s="42"/>
      <c r="GI105" s="42"/>
      <c r="GJ105" s="42"/>
      <c r="GK105" s="42"/>
      <c r="GL105" s="42"/>
      <c r="GM105" s="42"/>
      <c r="GN105" s="42"/>
      <c r="GO105" s="42"/>
      <c r="GP105" s="42"/>
      <c r="GQ105" s="42"/>
      <c r="GR105" s="42"/>
      <c r="GS105" s="42"/>
      <c r="GT105" s="42"/>
      <c r="GU105" s="42"/>
      <c r="GV105" s="42"/>
      <c r="GW105" s="42"/>
      <c r="GX105" s="42"/>
      <c r="GY105" s="42"/>
      <c r="GZ105" s="42"/>
      <c r="HA105" s="42"/>
      <c r="HB105" s="42"/>
      <c r="HC105" s="42"/>
      <c r="HD105" s="42"/>
      <c r="HE105" s="42"/>
      <c r="HF105" s="42"/>
      <c r="HG105" s="42"/>
      <c r="HH105" s="42"/>
      <c r="HI105" s="42"/>
      <c r="HJ105" s="42"/>
      <c r="HK105" s="42"/>
      <c r="HL105" s="42"/>
      <c r="HM105" s="42"/>
      <c r="HN105" s="42"/>
      <c r="HO105" s="42"/>
      <c r="HP105" s="42"/>
      <c r="HQ105" s="42"/>
      <c r="HR105" s="42"/>
      <c r="HS105" s="42"/>
      <c r="HT105" s="42"/>
      <c r="HU105" s="42"/>
      <c r="HV105" s="42"/>
      <c r="HW105" s="42"/>
      <c r="HX105" s="42"/>
    </row>
    <row r="106" spans="1:232" s="41" customFormat="1" x14ac:dyDescent="0.25">
      <c r="A106" s="29"/>
      <c r="B106" s="30"/>
      <c r="C106" s="31" t="s">
        <v>7314</v>
      </c>
      <c r="D106" s="57">
        <v>0</v>
      </c>
      <c r="E106" s="57">
        <v>1</v>
      </c>
      <c r="F106" s="32" t="s">
        <v>23</v>
      </c>
      <c r="G106" s="32" t="s">
        <v>23</v>
      </c>
      <c r="H106" s="4">
        <v>9105869660</v>
      </c>
      <c r="I106" s="32" t="s">
        <v>23</v>
      </c>
      <c r="J106" s="33" t="s">
        <v>7597</v>
      </c>
      <c r="K106" s="34"/>
      <c r="L106" s="46" t="s">
        <v>25</v>
      </c>
      <c r="M106" s="33" t="s">
        <v>130</v>
      </c>
      <c r="N106" s="35" t="s">
        <v>23</v>
      </c>
      <c r="O106" s="6" t="s">
        <v>3133</v>
      </c>
      <c r="P106" s="36"/>
      <c r="Q106" s="36"/>
      <c r="R106" s="36"/>
      <c r="S106" s="33" t="s">
        <v>7598</v>
      </c>
      <c r="T106" s="36"/>
      <c r="U106" s="36"/>
      <c r="V106" s="33" t="s">
        <v>7598</v>
      </c>
      <c r="W106" s="36"/>
      <c r="X106" s="36"/>
      <c r="Y106" s="33" t="s">
        <v>2824</v>
      </c>
      <c r="Z106" s="36"/>
      <c r="AA106" s="30"/>
      <c r="AB106" s="57">
        <v>5111</v>
      </c>
      <c r="AC106" s="57">
        <v>131</v>
      </c>
      <c r="AD106" s="30"/>
      <c r="AE106" s="58">
        <v>3</v>
      </c>
      <c r="AF106" s="37"/>
      <c r="AG106" s="37">
        <v>111058</v>
      </c>
      <c r="AH106" s="38">
        <v>333174</v>
      </c>
      <c r="AI106" s="37"/>
      <c r="AJ106" s="37"/>
      <c r="AK106" s="39"/>
      <c r="AL106" s="40">
        <v>8</v>
      </c>
      <c r="AM106" s="37"/>
      <c r="AN106" s="37">
        <v>26653.920000000002</v>
      </c>
      <c r="AO106" s="59">
        <v>33311</v>
      </c>
      <c r="AP106" s="39"/>
      <c r="AQ106" s="59" t="s">
        <v>3131</v>
      </c>
      <c r="AR106" s="60">
        <v>156</v>
      </c>
      <c r="AS106" s="60">
        <v>632</v>
      </c>
      <c r="AV106" s="39"/>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c r="BZ106" s="42"/>
      <c r="CA106" s="42"/>
      <c r="CB106" s="42"/>
      <c r="CC106" s="42"/>
      <c r="CD106" s="42"/>
      <c r="CE106" s="42"/>
      <c r="CF106" s="42"/>
      <c r="CG106" s="42"/>
      <c r="CH106" s="42"/>
      <c r="CI106" s="42"/>
      <c r="CJ106" s="42"/>
      <c r="CK106" s="42"/>
      <c r="CL106" s="42"/>
      <c r="CM106" s="42"/>
      <c r="CN106" s="42"/>
      <c r="CO106" s="42"/>
      <c r="CP106" s="42"/>
      <c r="CQ106" s="42"/>
      <c r="CR106" s="42"/>
      <c r="CS106" s="42"/>
      <c r="CT106" s="42"/>
      <c r="CU106" s="42"/>
      <c r="CV106" s="42"/>
      <c r="CW106" s="42"/>
      <c r="CX106" s="42"/>
      <c r="CY106" s="42"/>
      <c r="CZ106" s="42"/>
      <c r="DA106" s="42"/>
      <c r="DB106" s="42"/>
      <c r="DC106" s="42"/>
      <c r="DD106" s="42"/>
      <c r="DE106" s="42"/>
      <c r="DF106" s="42"/>
      <c r="DG106" s="42"/>
      <c r="DH106" s="42"/>
      <c r="DI106" s="42"/>
      <c r="DJ106" s="42"/>
      <c r="DK106" s="42"/>
      <c r="DL106" s="42"/>
      <c r="DM106" s="42"/>
      <c r="DN106" s="42"/>
      <c r="DO106" s="42"/>
      <c r="DP106" s="42"/>
      <c r="DQ106" s="42"/>
      <c r="DR106" s="42"/>
      <c r="DS106" s="42"/>
      <c r="DT106" s="42"/>
      <c r="DU106" s="42"/>
      <c r="DV106" s="42"/>
      <c r="DW106" s="42"/>
      <c r="DX106" s="42"/>
      <c r="DY106" s="42"/>
      <c r="DZ106" s="42"/>
      <c r="EA106" s="42"/>
      <c r="EB106" s="42"/>
      <c r="EC106" s="42"/>
      <c r="ED106" s="42"/>
      <c r="EE106" s="42"/>
      <c r="EF106" s="42"/>
      <c r="EG106" s="42"/>
      <c r="EH106" s="42"/>
      <c r="EI106" s="42"/>
      <c r="EJ106" s="42"/>
      <c r="EK106" s="42"/>
      <c r="EL106" s="42"/>
      <c r="EM106" s="42"/>
      <c r="EN106" s="42"/>
      <c r="EO106" s="42"/>
      <c r="EP106" s="42"/>
      <c r="EQ106" s="42"/>
      <c r="ER106" s="42"/>
      <c r="ES106" s="42"/>
      <c r="ET106" s="42"/>
      <c r="EU106" s="42"/>
      <c r="EV106" s="42"/>
      <c r="EW106" s="42"/>
      <c r="EX106" s="42"/>
      <c r="EY106" s="42"/>
      <c r="EZ106" s="42"/>
      <c r="FA106" s="42"/>
      <c r="FB106" s="42"/>
      <c r="FC106" s="42"/>
      <c r="FD106" s="42"/>
      <c r="FE106" s="42"/>
      <c r="FF106" s="42"/>
      <c r="FG106" s="42"/>
      <c r="FH106" s="42"/>
      <c r="FI106" s="42"/>
      <c r="FJ106" s="42"/>
      <c r="FK106" s="42"/>
      <c r="FL106" s="42"/>
      <c r="FM106" s="42"/>
      <c r="FN106" s="42"/>
      <c r="FO106" s="42"/>
      <c r="FP106" s="42"/>
      <c r="FQ106" s="42"/>
      <c r="FR106" s="42"/>
      <c r="FS106" s="42"/>
      <c r="FT106" s="42"/>
      <c r="FU106" s="42"/>
      <c r="FV106" s="42"/>
      <c r="FW106" s="42"/>
      <c r="FX106" s="42"/>
      <c r="FY106" s="42"/>
      <c r="FZ106" s="42"/>
      <c r="GA106" s="42"/>
      <c r="GB106" s="42"/>
      <c r="GC106" s="42"/>
      <c r="GD106" s="42"/>
      <c r="GE106" s="42"/>
      <c r="GF106" s="42"/>
      <c r="GG106" s="42"/>
      <c r="GH106" s="42"/>
      <c r="GI106" s="42"/>
      <c r="GJ106" s="42"/>
      <c r="GK106" s="42"/>
      <c r="GL106" s="42"/>
      <c r="GM106" s="42"/>
      <c r="GN106" s="42"/>
      <c r="GO106" s="42"/>
      <c r="GP106" s="42"/>
      <c r="GQ106" s="42"/>
      <c r="GR106" s="42"/>
      <c r="GS106" s="42"/>
      <c r="GT106" s="42"/>
      <c r="GU106" s="42"/>
      <c r="GV106" s="42"/>
      <c r="GW106" s="42"/>
      <c r="GX106" s="42"/>
      <c r="GY106" s="42"/>
      <c r="GZ106" s="42"/>
      <c r="HA106" s="42"/>
      <c r="HB106" s="42"/>
      <c r="HC106" s="42"/>
      <c r="HD106" s="42"/>
      <c r="HE106" s="42"/>
      <c r="HF106" s="42"/>
      <c r="HG106" s="42"/>
      <c r="HH106" s="42"/>
      <c r="HI106" s="42"/>
      <c r="HJ106" s="42"/>
      <c r="HK106" s="42"/>
      <c r="HL106" s="42"/>
      <c r="HM106" s="42"/>
      <c r="HN106" s="42"/>
      <c r="HO106" s="42"/>
      <c r="HP106" s="42"/>
      <c r="HQ106" s="42"/>
      <c r="HR106" s="42"/>
      <c r="HS106" s="42"/>
      <c r="HT106" s="42"/>
      <c r="HU106" s="42"/>
      <c r="HV106" s="42"/>
      <c r="HW106" s="42"/>
      <c r="HX106" s="42"/>
    </row>
    <row r="107" spans="1:232" s="41" customFormat="1" x14ac:dyDescent="0.25">
      <c r="A107" s="29"/>
      <c r="B107" s="30"/>
      <c r="C107" s="31" t="s">
        <v>7314</v>
      </c>
      <c r="D107" s="57">
        <v>0</v>
      </c>
      <c r="E107" s="57">
        <v>1</v>
      </c>
      <c r="F107" s="32" t="s">
        <v>23</v>
      </c>
      <c r="G107" s="32" t="s">
        <v>23</v>
      </c>
      <c r="H107" s="4">
        <v>9105869660</v>
      </c>
      <c r="I107" s="32" t="s">
        <v>23</v>
      </c>
      <c r="J107" s="33" t="s">
        <v>7597</v>
      </c>
      <c r="K107" s="34"/>
      <c r="L107" s="46" t="s">
        <v>25</v>
      </c>
      <c r="M107" s="33" t="s">
        <v>130</v>
      </c>
      <c r="N107" s="35" t="s">
        <v>23</v>
      </c>
      <c r="O107" s="6" t="s">
        <v>3133</v>
      </c>
      <c r="P107" s="36"/>
      <c r="Q107" s="36"/>
      <c r="R107" s="36"/>
      <c r="S107" s="33" t="s">
        <v>7598</v>
      </c>
      <c r="T107" s="36"/>
      <c r="U107" s="36"/>
      <c r="V107" s="33" t="s">
        <v>7598</v>
      </c>
      <c r="W107" s="36"/>
      <c r="X107" s="36"/>
      <c r="Y107" s="33" t="s">
        <v>2899</v>
      </c>
      <c r="Z107" s="36"/>
      <c r="AA107" s="30"/>
      <c r="AB107" s="57">
        <v>5111</v>
      </c>
      <c r="AC107" s="57">
        <v>131</v>
      </c>
      <c r="AD107" s="30"/>
      <c r="AE107" s="58">
        <v>1</v>
      </c>
      <c r="AF107" s="37"/>
      <c r="AG107" s="37">
        <v>89285</v>
      </c>
      <c r="AH107" s="38">
        <v>89285</v>
      </c>
      <c r="AI107" s="37"/>
      <c r="AJ107" s="37"/>
      <c r="AK107" s="39"/>
      <c r="AL107" s="40">
        <v>8</v>
      </c>
      <c r="AM107" s="37"/>
      <c r="AN107" s="37">
        <v>7142.8</v>
      </c>
      <c r="AO107" s="59">
        <v>33311</v>
      </c>
      <c r="AP107" s="39"/>
      <c r="AQ107" s="59" t="s">
        <v>3131</v>
      </c>
      <c r="AR107" s="60">
        <v>156</v>
      </c>
      <c r="AS107" s="60">
        <v>632</v>
      </c>
      <c r="AV107" s="39"/>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c r="BZ107" s="42"/>
      <c r="CA107" s="42"/>
      <c r="CB107" s="42"/>
      <c r="CC107" s="42"/>
      <c r="CD107" s="42"/>
      <c r="CE107" s="42"/>
      <c r="CF107" s="42"/>
      <c r="CG107" s="42"/>
      <c r="CH107" s="42"/>
      <c r="CI107" s="42"/>
      <c r="CJ107" s="42"/>
      <c r="CK107" s="42"/>
      <c r="CL107" s="42"/>
      <c r="CM107" s="42"/>
      <c r="CN107" s="42"/>
      <c r="CO107" s="42"/>
      <c r="CP107" s="42"/>
      <c r="CQ107" s="42"/>
      <c r="CR107" s="42"/>
      <c r="CS107" s="42"/>
      <c r="CT107" s="42"/>
      <c r="CU107" s="42"/>
      <c r="CV107" s="42"/>
      <c r="CW107" s="42"/>
      <c r="CX107" s="42"/>
      <c r="CY107" s="42"/>
      <c r="CZ107" s="42"/>
      <c r="DA107" s="42"/>
      <c r="DB107" s="42"/>
      <c r="DC107" s="42"/>
      <c r="DD107" s="42"/>
      <c r="DE107" s="42"/>
      <c r="DF107" s="42"/>
      <c r="DG107" s="42"/>
      <c r="DH107" s="42"/>
      <c r="DI107" s="42"/>
      <c r="DJ107" s="42"/>
      <c r="DK107" s="42"/>
      <c r="DL107" s="42"/>
      <c r="DM107" s="42"/>
      <c r="DN107" s="42"/>
      <c r="DO107" s="42"/>
      <c r="DP107" s="42"/>
      <c r="DQ107" s="42"/>
      <c r="DR107" s="42"/>
      <c r="DS107" s="42"/>
      <c r="DT107" s="42"/>
      <c r="DU107" s="42"/>
      <c r="DV107" s="42"/>
      <c r="DW107" s="42"/>
      <c r="DX107" s="42"/>
      <c r="DY107" s="42"/>
      <c r="DZ107" s="42"/>
      <c r="EA107" s="42"/>
      <c r="EB107" s="42"/>
      <c r="EC107" s="42"/>
      <c r="ED107" s="42"/>
      <c r="EE107" s="42"/>
      <c r="EF107" s="42"/>
      <c r="EG107" s="42"/>
      <c r="EH107" s="42"/>
      <c r="EI107" s="42"/>
      <c r="EJ107" s="42"/>
      <c r="EK107" s="42"/>
      <c r="EL107" s="42"/>
      <c r="EM107" s="42"/>
      <c r="EN107" s="42"/>
      <c r="EO107" s="42"/>
      <c r="EP107" s="42"/>
      <c r="EQ107" s="42"/>
      <c r="ER107" s="42"/>
      <c r="ES107" s="42"/>
      <c r="ET107" s="42"/>
      <c r="EU107" s="42"/>
      <c r="EV107" s="42"/>
      <c r="EW107" s="42"/>
      <c r="EX107" s="42"/>
      <c r="EY107" s="42"/>
      <c r="EZ107" s="42"/>
      <c r="FA107" s="42"/>
      <c r="FB107" s="42"/>
      <c r="FC107" s="42"/>
      <c r="FD107" s="42"/>
      <c r="FE107" s="42"/>
      <c r="FF107" s="42"/>
      <c r="FG107" s="42"/>
      <c r="FH107" s="42"/>
      <c r="FI107" s="42"/>
      <c r="FJ107" s="42"/>
      <c r="FK107" s="42"/>
      <c r="FL107" s="42"/>
      <c r="FM107" s="42"/>
      <c r="FN107" s="42"/>
      <c r="FO107" s="42"/>
      <c r="FP107" s="42"/>
      <c r="FQ107" s="42"/>
      <c r="FR107" s="42"/>
      <c r="FS107" s="42"/>
      <c r="FT107" s="42"/>
      <c r="FU107" s="42"/>
      <c r="FV107" s="42"/>
      <c r="FW107" s="42"/>
      <c r="FX107" s="42"/>
      <c r="FY107" s="42"/>
      <c r="FZ107" s="42"/>
      <c r="GA107" s="42"/>
      <c r="GB107" s="42"/>
      <c r="GC107" s="42"/>
      <c r="GD107" s="42"/>
      <c r="GE107" s="42"/>
      <c r="GF107" s="42"/>
      <c r="GG107" s="42"/>
      <c r="GH107" s="42"/>
      <c r="GI107" s="42"/>
      <c r="GJ107" s="42"/>
      <c r="GK107" s="42"/>
      <c r="GL107" s="42"/>
      <c r="GM107" s="42"/>
      <c r="GN107" s="42"/>
      <c r="GO107" s="42"/>
      <c r="GP107" s="42"/>
      <c r="GQ107" s="42"/>
      <c r="GR107" s="42"/>
      <c r="GS107" s="42"/>
      <c r="GT107" s="42"/>
      <c r="GU107" s="42"/>
      <c r="GV107" s="42"/>
      <c r="GW107" s="42"/>
      <c r="GX107" s="42"/>
      <c r="GY107" s="42"/>
      <c r="GZ107" s="42"/>
      <c r="HA107" s="42"/>
      <c r="HB107" s="42"/>
      <c r="HC107" s="42"/>
      <c r="HD107" s="42"/>
      <c r="HE107" s="42"/>
      <c r="HF107" s="42"/>
      <c r="HG107" s="42"/>
      <c r="HH107" s="42"/>
      <c r="HI107" s="42"/>
      <c r="HJ107" s="42"/>
      <c r="HK107" s="42"/>
      <c r="HL107" s="42"/>
      <c r="HM107" s="42"/>
      <c r="HN107" s="42"/>
      <c r="HO107" s="42"/>
      <c r="HP107" s="42"/>
      <c r="HQ107" s="42"/>
      <c r="HR107" s="42"/>
      <c r="HS107" s="42"/>
      <c r="HT107" s="42"/>
      <c r="HU107" s="42"/>
      <c r="HV107" s="42"/>
      <c r="HW107" s="42"/>
      <c r="HX107" s="42"/>
    </row>
    <row r="108" spans="1:232" s="41" customFormat="1" x14ac:dyDescent="0.25">
      <c r="A108" s="29"/>
      <c r="B108" s="30"/>
      <c r="C108" s="31" t="s">
        <v>7314</v>
      </c>
      <c r="D108" s="57">
        <v>0</v>
      </c>
      <c r="E108" s="57">
        <v>1</v>
      </c>
      <c r="F108" s="32" t="s">
        <v>23</v>
      </c>
      <c r="G108" s="32" t="s">
        <v>23</v>
      </c>
      <c r="H108" s="4">
        <v>9105869660</v>
      </c>
      <c r="I108" s="32" t="s">
        <v>23</v>
      </c>
      <c r="J108" s="33" t="s">
        <v>7597</v>
      </c>
      <c r="K108" s="34"/>
      <c r="L108" s="46" t="s">
        <v>25</v>
      </c>
      <c r="M108" s="33" t="s">
        <v>130</v>
      </c>
      <c r="N108" s="35" t="s">
        <v>23</v>
      </c>
      <c r="O108" s="6" t="s">
        <v>3133</v>
      </c>
      <c r="P108" s="36"/>
      <c r="Q108" s="36"/>
      <c r="R108" s="36"/>
      <c r="S108" s="33" t="s">
        <v>7598</v>
      </c>
      <c r="T108" s="36"/>
      <c r="U108" s="36"/>
      <c r="V108" s="33" t="s">
        <v>7598</v>
      </c>
      <c r="W108" s="36"/>
      <c r="X108" s="36"/>
      <c r="Y108" s="33" t="s">
        <v>3047</v>
      </c>
      <c r="Z108" s="36"/>
      <c r="AA108" s="30"/>
      <c r="AB108" s="57">
        <v>5111</v>
      </c>
      <c r="AC108" s="57">
        <v>131</v>
      </c>
      <c r="AD108" s="30"/>
      <c r="AE108" s="58">
        <v>2</v>
      </c>
      <c r="AF108" s="37"/>
      <c r="AG108" s="37">
        <v>55595</v>
      </c>
      <c r="AH108" s="38">
        <v>111190</v>
      </c>
      <c r="AI108" s="37"/>
      <c r="AJ108" s="37"/>
      <c r="AK108" s="39"/>
      <c r="AL108" s="40">
        <v>8</v>
      </c>
      <c r="AM108" s="37"/>
      <c r="AN108" s="37">
        <v>8895.2000000000007</v>
      </c>
      <c r="AO108" s="59">
        <v>33311</v>
      </c>
      <c r="AP108" s="39"/>
      <c r="AQ108" s="59" t="s">
        <v>3131</v>
      </c>
      <c r="AR108" s="60">
        <v>156</v>
      </c>
      <c r="AS108" s="60">
        <v>632</v>
      </c>
      <c r="AV108" s="39"/>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c r="BZ108" s="42"/>
      <c r="CA108" s="42"/>
      <c r="CB108" s="42"/>
      <c r="CC108" s="42"/>
      <c r="CD108" s="42"/>
      <c r="CE108" s="42"/>
      <c r="CF108" s="42"/>
      <c r="CG108" s="42"/>
      <c r="CH108" s="42"/>
      <c r="CI108" s="42"/>
      <c r="CJ108" s="42"/>
      <c r="CK108" s="42"/>
      <c r="CL108" s="42"/>
      <c r="CM108" s="42"/>
      <c r="CN108" s="42"/>
      <c r="CO108" s="42"/>
      <c r="CP108" s="42"/>
      <c r="CQ108" s="42"/>
      <c r="CR108" s="42"/>
      <c r="CS108" s="42"/>
      <c r="CT108" s="42"/>
      <c r="CU108" s="42"/>
      <c r="CV108" s="42"/>
      <c r="CW108" s="42"/>
      <c r="CX108" s="42"/>
      <c r="CY108" s="42"/>
      <c r="CZ108" s="42"/>
      <c r="DA108" s="42"/>
      <c r="DB108" s="42"/>
      <c r="DC108" s="42"/>
      <c r="DD108" s="42"/>
      <c r="DE108" s="42"/>
      <c r="DF108" s="42"/>
      <c r="DG108" s="42"/>
      <c r="DH108" s="42"/>
      <c r="DI108" s="42"/>
      <c r="DJ108" s="42"/>
      <c r="DK108" s="42"/>
      <c r="DL108" s="42"/>
      <c r="DM108" s="42"/>
      <c r="DN108" s="42"/>
      <c r="DO108" s="42"/>
      <c r="DP108" s="42"/>
      <c r="DQ108" s="42"/>
      <c r="DR108" s="42"/>
      <c r="DS108" s="42"/>
      <c r="DT108" s="42"/>
      <c r="DU108" s="42"/>
      <c r="DV108" s="42"/>
      <c r="DW108" s="42"/>
      <c r="DX108" s="42"/>
      <c r="DY108" s="42"/>
      <c r="DZ108" s="42"/>
      <c r="EA108" s="42"/>
      <c r="EB108" s="42"/>
      <c r="EC108" s="42"/>
      <c r="ED108" s="42"/>
      <c r="EE108" s="42"/>
      <c r="EF108" s="42"/>
      <c r="EG108" s="42"/>
      <c r="EH108" s="42"/>
      <c r="EI108" s="42"/>
      <c r="EJ108" s="42"/>
      <c r="EK108" s="42"/>
      <c r="EL108" s="42"/>
      <c r="EM108" s="42"/>
      <c r="EN108" s="42"/>
      <c r="EO108" s="42"/>
      <c r="EP108" s="42"/>
      <c r="EQ108" s="42"/>
      <c r="ER108" s="42"/>
      <c r="ES108" s="42"/>
      <c r="ET108" s="42"/>
      <c r="EU108" s="42"/>
      <c r="EV108" s="42"/>
      <c r="EW108" s="42"/>
      <c r="EX108" s="42"/>
      <c r="EY108" s="42"/>
      <c r="EZ108" s="42"/>
      <c r="FA108" s="42"/>
      <c r="FB108" s="42"/>
      <c r="FC108" s="42"/>
      <c r="FD108" s="42"/>
      <c r="FE108" s="42"/>
      <c r="FF108" s="42"/>
      <c r="FG108" s="42"/>
      <c r="FH108" s="42"/>
      <c r="FI108" s="42"/>
      <c r="FJ108" s="42"/>
      <c r="FK108" s="42"/>
      <c r="FL108" s="42"/>
      <c r="FM108" s="42"/>
      <c r="FN108" s="42"/>
      <c r="FO108" s="42"/>
      <c r="FP108" s="42"/>
      <c r="FQ108" s="42"/>
      <c r="FR108" s="42"/>
      <c r="FS108" s="42"/>
      <c r="FT108" s="42"/>
      <c r="FU108" s="42"/>
      <c r="FV108" s="42"/>
      <c r="FW108" s="42"/>
      <c r="FX108" s="42"/>
      <c r="FY108" s="42"/>
      <c r="FZ108" s="42"/>
      <c r="GA108" s="42"/>
      <c r="GB108" s="42"/>
      <c r="GC108" s="42"/>
      <c r="GD108" s="42"/>
      <c r="GE108" s="42"/>
      <c r="GF108" s="42"/>
      <c r="GG108" s="42"/>
      <c r="GH108" s="42"/>
      <c r="GI108" s="42"/>
      <c r="GJ108" s="42"/>
      <c r="GK108" s="42"/>
      <c r="GL108" s="42"/>
      <c r="GM108" s="42"/>
      <c r="GN108" s="42"/>
      <c r="GO108" s="42"/>
      <c r="GP108" s="42"/>
      <c r="GQ108" s="42"/>
      <c r="GR108" s="42"/>
      <c r="GS108" s="42"/>
      <c r="GT108" s="42"/>
      <c r="GU108" s="42"/>
      <c r="GV108" s="42"/>
      <c r="GW108" s="42"/>
      <c r="GX108" s="42"/>
      <c r="GY108" s="42"/>
      <c r="GZ108" s="42"/>
      <c r="HA108" s="42"/>
      <c r="HB108" s="42"/>
      <c r="HC108" s="42"/>
      <c r="HD108" s="42"/>
      <c r="HE108" s="42"/>
      <c r="HF108" s="42"/>
      <c r="HG108" s="42"/>
      <c r="HH108" s="42"/>
      <c r="HI108" s="42"/>
      <c r="HJ108" s="42"/>
      <c r="HK108" s="42"/>
      <c r="HL108" s="42"/>
      <c r="HM108" s="42"/>
      <c r="HN108" s="42"/>
      <c r="HO108" s="42"/>
      <c r="HP108" s="42"/>
      <c r="HQ108" s="42"/>
      <c r="HR108" s="42"/>
      <c r="HS108" s="42"/>
      <c r="HT108" s="42"/>
      <c r="HU108" s="42"/>
      <c r="HV108" s="42"/>
      <c r="HW108" s="42"/>
      <c r="HX108" s="42"/>
    </row>
    <row r="109" spans="1:232" s="41" customFormat="1" x14ac:dyDescent="0.25">
      <c r="A109" s="29"/>
      <c r="B109" s="30"/>
      <c r="C109" s="31" t="s">
        <v>7314</v>
      </c>
      <c r="D109" s="57">
        <v>0</v>
      </c>
      <c r="E109" s="57">
        <v>1</v>
      </c>
      <c r="F109" s="32" t="s">
        <v>23</v>
      </c>
      <c r="G109" s="32" t="s">
        <v>23</v>
      </c>
      <c r="H109" s="4">
        <v>9105869660</v>
      </c>
      <c r="I109" s="32" t="s">
        <v>23</v>
      </c>
      <c r="J109" s="33" t="s">
        <v>7597</v>
      </c>
      <c r="K109" s="34"/>
      <c r="L109" s="46" t="s">
        <v>25</v>
      </c>
      <c r="M109" s="33" t="s">
        <v>130</v>
      </c>
      <c r="N109" s="35" t="s">
        <v>23</v>
      </c>
      <c r="O109" s="6" t="s">
        <v>3133</v>
      </c>
      <c r="P109" s="36"/>
      <c r="Q109" s="36"/>
      <c r="R109" s="36"/>
      <c r="S109" s="33" t="s">
        <v>7598</v>
      </c>
      <c r="T109" s="36"/>
      <c r="U109" s="36"/>
      <c r="V109" s="33" t="s">
        <v>7598</v>
      </c>
      <c r="W109" s="36"/>
      <c r="X109" s="36"/>
      <c r="Y109" s="33" t="s">
        <v>2779</v>
      </c>
      <c r="Z109" s="36"/>
      <c r="AA109" s="30"/>
      <c r="AB109" s="57">
        <v>5111</v>
      </c>
      <c r="AC109" s="57">
        <v>131</v>
      </c>
      <c r="AD109" s="30"/>
      <c r="AE109" s="58">
        <v>1</v>
      </c>
      <c r="AF109" s="37"/>
      <c r="AG109" s="37">
        <v>73431</v>
      </c>
      <c r="AH109" s="38">
        <v>73431</v>
      </c>
      <c r="AI109" s="37"/>
      <c r="AJ109" s="37"/>
      <c r="AK109" s="39"/>
      <c r="AL109" s="40">
        <v>8</v>
      </c>
      <c r="AM109" s="37"/>
      <c r="AN109" s="37">
        <v>5874.4800000000005</v>
      </c>
      <c r="AO109" s="59">
        <v>33311</v>
      </c>
      <c r="AP109" s="39"/>
      <c r="AQ109" s="59" t="s">
        <v>3131</v>
      </c>
      <c r="AR109" s="60">
        <v>156</v>
      </c>
      <c r="AS109" s="60">
        <v>632</v>
      </c>
      <c r="AV109" s="39"/>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c r="BZ109" s="42"/>
      <c r="CA109" s="42"/>
      <c r="CB109" s="42"/>
      <c r="CC109" s="42"/>
      <c r="CD109" s="42"/>
      <c r="CE109" s="42"/>
      <c r="CF109" s="42"/>
      <c r="CG109" s="42"/>
      <c r="CH109" s="42"/>
      <c r="CI109" s="42"/>
      <c r="CJ109" s="42"/>
      <c r="CK109" s="42"/>
      <c r="CL109" s="42"/>
      <c r="CM109" s="42"/>
      <c r="CN109" s="42"/>
      <c r="CO109" s="42"/>
      <c r="CP109" s="42"/>
      <c r="CQ109" s="42"/>
      <c r="CR109" s="42"/>
      <c r="CS109" s="42"/>
      <c r="CT109" s="42"/>
      <c r="CU109" s="42"/>
      <c r="CV109" s="42"/>
      <c r="CW109" s="42"/>
      <c r="CX109" s="42"/>
      <c r="CY109" s="42"/>
      <c r="CZ109" s="42"/>
      <c r="DA109" s="42"/>
      <c r="DB109" s="42"/>
      <c r="DC109" s="42"/>
      <c r="DD109" s="42"/>
      <c r="DE109" s="42"/>
      <c r="DF109" s="42"/>
      <c r="DG109" s="42"/>
      <c r="DH109" s="42"/>
      <c r="DI109" s="42"/>
      <c r="DJ109" s="42"/>
      <c r="DK109" s="42"/>
      <c r="DL109" s="42"/>
      <c r="DM109" s="42"/>
      <c r="DN109" s="42"/>
      <c r="DO109" s="42"/>
      <c r="DP109" s="42"/>
      <c r="DQ109" s="42"/>
      <c r="DR109" s="42"/>
      <c r="DS109" s="42"/>
      <c r="DT109" s="42"/>
      <c r="DU109" s="42"/>
      <c r="DV109" s="42"/>
      <c r="DW109" s="42"/>
      <c r="DX109" s="42"/>
      <c r="DY109" s="42"/>
      <c r="DZ109" s="42"/>
      <c r="EA109" s="42"/>
      <c r="EB109" s="42"/>
      <c r="EC109" s="42"/>
      <c r="ED109" s="42"/>
      <c r="EE109" s="42"/>
      <c r="EF109" s="42"/>
      <c r="EG109" s="42"/>
      <c r="EH109" s="42"/>
      <c r="EI109" s="42"/>
      <c r="EJ109" s="42"/>
      <c r="EK109" s="42"/>
      <c r="EL109" s="42"/>
      <c r="EM109" s="42"/>
      <c r="EN109" s="42"/>
      <c r="EO109" s="42"/>
      <c r="EP109" s="42"/>
      <c r="EQ109" s="42"/>
      <c r="ER109" s="42"/>
      <c r="ES109" s="42"/>
      <c r="ET109" s="42"/>
      <c r="EU109" s="42"/>
      <c r="EV109" s="42"/>
      <c r="EW109" s="42"/>
      <c r="EX109" s="42"/>
      <c r="EY109" s="42"/>
      <c r="EZ109" s="42"/>
      <c r="FA109" s="42"/>
      <c r="FB109" s="42"/>
      <c r="FC109" s="42"/>
      <c r="FD109" s="42"/>
      <c r="FE109" s="42"/>
      <c r="FF109" s="42"/>
      <c r="FG109" s="42"/>
      <c r="FH109" s="42"/>
      <c r="FI109" s="42"/>
      <c r="FJ109" s="42"/>
      <c r="FK109" s="42"/>
      <c r="FL109" s="42"/>
      <c r="FM109" s="42"/>
      <c r="FN109" s="42"/>
      <c r="FO109" s="42"/>
      <c r="FP109" s="42"/>
      <c r="FQ109" s="42"/>
      <c r="FR109" s="42"/>
      <c r="FS109" s="42"/>
      <c r="FT109" s="42"/>
      <c r="FU109" s="42"/>
      <c r="FV109" s="42"/>
      <c r="FW109" s="42"/>
      <c r="FX109" s="42"/>
      <c r="FY109" s="42"/>
      <c r="FZ109" s="42"/>
      <c r="GA109" s="42"/>
      <c r="GB109" s="42"/>
      <c r="GC109" s="42"/>
      <c r="GD109" s="42"/>
      <c r="GE109" s="42"/>
      <c r="GF109" s="42"/>
      <c r="GG109" s="42"/>
      <c r="GH109" s="42"/>
      <c r="GI109" s="42"/>
      <c r="GJ109" s="42"/>
      <c r="GK109" s="42"/>
      <c r="GL109" s="42"/>
      <c r="GM109" s="42"/>
      <c r="GN109" s="42"/>
      <c r="GO109" s="42"/>
      <c r="GP109" s="42"/>
      <c r="GQ109" s="42"/>
      <c r="GR109" s="42"/>
      <c r="GS109" s="42"/>
      <c r="GT109" s="42"/>
      <c r="GU109" s="42"/>
      <c r="GV109" s="42"/>
      <c r="GW109" s="42"/>
      <c r="GX109" s="42"/>
      <c r="GY109" s="42"/>
      <c r="GZ109" s="42"/>
      <c r="HA109" s="42"/>
      <c r="HB109" s="42"/>
      <c r="HC109" s="42"/>
      <c r="HD109" s="42"/>
      <c r="HE109" s="42"/>
      <c r="HF109" s="42"/>
      <c r="HG109" s="42"/>
      <c r="HH109" s="42"/>
      <c r="HI109" s="42"/>
      <c r="HJ109" s="42"/>
      <c r="HK109" s="42"/>
      <c r="HL109" s="42"/>
      <c r="HM109" s="42"/>
      <c r="HN109" s="42"/>
      <c r="HO109" s="42"/>
      <c r="HP109" s="42"/>
      <c r="HQ109" s="42"/>
      <c r="HR109" s="42"/>
      <c r="HS109" s="42"/>
      <c r="HT109" s="42"/>
      <c r="HU109" s="42"/>
      <c r="HV109" s="42"/>
      <c r="HW109" s="42"/>
      <c r="HX109" s="42"/>
    </row>
    <row r="110" spans="1:232" s="41" customFormat="1" x14ac:dyDescent="0.25">
      <c r="A110" s="29"/>
      <c r="B110" s="30"/>
      <c r="C110" s="31" t="s">
        <v>7314</v>
      </c>
      <c r="D110" s="57">
        <v>0</v>
      </c>
      <c r="E110" s="57">
        <v>1</v>
      </c>
      <c r="F110" s="32" t="s">
        <v>560</v>
      </c>
      <c r="G110" s="32" t="s">
        <v>560</v>
      </c>
      <c r="H110" s="4">
        <v>9105869752</v>
      </c>
      <c r="I110" s="32" t="s">
        <v>560</v>
      </c>
      <c r="J110" s="33" t="s">
        <v>7601</v>
      </c>
      <c r="K110" s="34"/>
      <c r="L110" s="46" t="s">
        <v>25</v>
      </c>
      <c r="M110" s="33" t="s">
        <v>577</v>
      </c>
      <c r="N110" s="35" t="s">
        <v>560</v>
      </c>
      <c r="O110" s="6" t="s">
        <v>3155</v>
      </c>
      <c r="P110" s="36"/>
      <c r="Q110" s="36"/>
      <c r="R110" s="36"/>
      <c r="S110" s="33" t="s">
        <v>7602</v>
      </c>
      <c r="T110" s="36"/>
      <c r="U110" s="36"/>
      <c r="V110" s="33" t="s">
        <v>7602</v>
      </c>
      <c r="W110" s="36"/>
      <c r="X110" s="36"/>
      <c r="Y110" s="33" t="s">
        <v>2824</v>
      </c>
      <c r="Z110" s="36"/>
      <c r="AA110" s="30"/>
      <c r="AB110" s="57">
        <v>5111</v>
      </c>
      <c r="AC110" s="57">
        <v>131</v>
      </c>
      <c r="AD110" s="30"/>
      <c r="AE110" s="58">
        <v>1</v>
      </c>
      <c r="AF110" s="37"/>
      <c r="AG110" s="37">
        <v>111058</v>
      </c>
      <c r="AH110" s="38">
        <v>111058</v>
      </c>
      <c r="AI110" s="37"/>
      <c r="AJ110" s="37"/>
      <c r="AK110" s="39"/>
      <c r="AL110" s="40">
        <v>8</v>
      </c>
      <c r="AM110" s="37"/>
      <c r="AN110" s="37">
        <v>8884.64</v>
      </c>
      <c r="AO110" s="59">
        <v>33311</v>
      </c>
      <c r="AP110" s="39"/>
      <c r="AQ110" s="59" t="s">
        <v>3131</v>
      </c>
      <c r="AR110" s="60">
        <v>156</v>
      </c>
      <c r="AS110" s="60">
        <v>632</v>
      </c>
      <c r="AV110" s="39"/>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c r="BZ110" s="42"/>
      <c r="CA110" s="42"/>
      <c r="CB110" s="42"/>
      <c r="CC110" s="42"/>
      <c r="CD110" s="42"/>
      <c r="CE110" s="42"/>
      <c r="CF110" s="42"/>
      <c r="CG110" s="42"/>
      <c r="CH110" s="42"/>
      <c r="CI110" s="42"/>
      <c r="CJ110" s="42"/>
      <c r="CK110" s="42"/>
      <c r="CL110" s="42"/>
      <c r="CM110" s="42"/>
      <c r="CN110" s="42"/>
      <c r="CO110" s="42"/>
      <c r="CP110" s="42"/>
      <c r="CQ110" s="42"/>
      <c r="CR110" s="42"/>
      <c r="CS110" s="42"/>
      <c r="CT110" s="42"/>
      <c r="CU110" s="42"/>
      <c r="CV110" s="42"/>
      <c r="CW110" s="42"/>
      <c r="CX110" s="42"/>
      <c r="CY110" s="42"/>
      <c r="CZ110" s="42"/>
      <c r="DA110" s="42"/>
      <c r="DB110" s="42"/>
      <c r="DC110" s="42"/>
      <c r="DD110" s="42"/>
      <c r="DE110" s="42"/>
      <c r="DF110" s="42"/>
      <c r="DG110" s="42"/>
      <c r="DH110" s="42"/>
      <c r="DI110" s="42"/>
      <c r="DJ110" s="42"/>
      <c r="DK110" s="42"/>
      <c r="DL110" s="42"/>
      <c r="DM110" s="42"/>
      <c r="DN110" s="42"/>
      <c r="DO110" s="42"/>
      <c r="DP110" s="42"/>
      <c r="DQ110" s="42"/>
      <c r="DR110" s="42"/>
      <c r="DS110" s="42"/>
      <c r="DT110" s="42"/>
      <c r="DU110" s="42"/>
      <c r="DV110" s="42"/>
      <c r="DW110" s="42"/>
      <c r="DX110" s="42"/>
      <c r="DY110" s="42"/>
      <c r="DZ110" s="42"/>
      <c r="EA110" s="42"/>
      <c r="EB110" s="42"/>
      <c r="EC110" s="42"/>
      <c r="ED110" s="42"/>
      <c r="EE110" s="42"/>
      <c r="EF110" s="42"/>
      <c r="EG110" s="42"/>
      <c r="EH110" s="42"/>
      <c r="EI110" s="42"/>
      <c r="EJ110" s="42"/>
      <c r="EK110" s="42"/>
      <c r="EL110" s="42"/>
      <c r="EM110" s="42"/>
      <c r="EN110" s="42"/>
      <c r="EO110" s="42"/>
      <c r="EP110" s="42"/>
      <c r="EQ110" s="42"/>
      <c r="ER110" s="42"/>
      <c r="ES110" s="42"/>
      <c r="ET110" s="42"/>
      <c r="EU110" s="42"/>
      <c r="EV110" s="42"/>
      <c r="EW110" s="42"/>
      <c r="EX110" s="42"/>
      <c r="EY110" s="42"/>
      <c r="EZ110" s="42"/>
      <c r="FA110" s="42"/>
      <c r="FB110" s="42"/>
      <c r="FC110" s="42"/>
      <c r="FD110" s="42"/>
      <c r="FE110" s="42"/>
      <c r="FF110" s="42"/>
      <c r="FG110" s="42"/>
      <c r="FH110" s="42"/>
      <c r="FI110" s="42"/>
      <c r="FJ110" s="42"/>
      <c r="FK110" s="42"/>
      <c r="FL110" s="42"/>
      <c r="FM110" s="42"/>
      <c r="FN110" s="42"/>
      <c r="FO110" s="42"/>
      <c r="FP110" s="42"/>
      <c r="FQ110" s="42"/>
      <c r="FR110" s="42"/>
      <c r="FS110" s="42"/>
      <c r="FT110" s="42"/>
      <c r="FU110" s="42"/>
      <c r="FV110" s="42"/>
      <c r="FW110" s="42"/>
      <c r="FX110" s="42"/>
      <c r="FY110" s="42"/>
      <c r="FZ110" s="42"/>
      <c r="GA110" s="42"/>
      <c r="GB110" s="42"/>
      <c r="GC110" s="42"/>
      <c r="GD110" s="42"/>
      <c r="GE110" s="42"/>
      <c r="GF110" s="42"/>
      <c r="GG110" s="42"/>
      <c r="GH110" s="42"/>
      <c r="GI110" s="42"/>
      <c r="GJ110" s="42"/>
      <c r="GK110" s="42"/>
      <c r="GL110" s="42"/>
      <c r="GM110" s="42"/>
      <c r="GN110" s="42"/>
      <c r="GO110" s="42"/>
      <c r="GP110" s="42"/>
      <c r="GQ110" s="42"/>
      <c r="GR110" s="42"/>
      <c r="GS110" s="42"/>
      <c r="GT110" s="42"/>
      <c r="GU110" s="42"/>
      <c r="GV110" s="42"/>
      <c r="GW110" s="42"/>
      <c r="GX110" s="42"/>
      <c r="GY110" s="42"/>
      <c r="GZ110" s="42"/>
      <c r="HA110" s="42"/>
      <c r="HB110" s="42"/>
      <c r="HC110" s="42"/>
      <c r="HD110" s="42"/>
      <c r="HE110" s="42"/>
      <c r="HF110" s="42"/>
      <c r="HG110" s="42"/>
      <c r="HH110" s="42"/>
      <c r="HI110" s="42"/>
      <c r="HJ110" s="42"/>
      <c r="HK110" s="42"/>
      <c r="HL110" s="42"/>
      <c r="HM110" s="42"/>
      <c r="HN110" s="42"/>
      <c r="HO110" s="42"/>
      <c r="HP110" s="42"/>
      <c r="HQ110" s="42"/>
      <c r="HR110" s="42"/>
      <c r="HS110" s="42"/>
      <c r="HT110" s="42"/>
      <c r="HU110" s="42"/>
      <c r="HV110" s="42"/>
      <c r="HW110" s="42"/>
      <c r="HX110" s="42"/>
    </row>
    <row r="111" spans="1:232" s="41" customFormat="1" x14ac:dyDescent="0.25">
      <c r="A111" s="29"/>
      <c r="B111" s="30"/>
      <c r="C111" s="31" t="s">
        <v>7314</v>
      </c>
      <c r="D111" s="57">
        <v>0</v>
      </c>
      <c r="E111" s="57">
        <v>1</v>
      </c>
      <c r="F111" s="32" t="s">
        <v>560</v>
      </c>
      <c r="G111" s="32" t="s">
        <v>560</v>
      </c>
      <c r="H111" s="4">
        <v>9105869789</v>
      </c>
      <c r="I111" s="32" t="s">
        <v>560</v>
      </c>
      <c r="J111" s="33" t="s">
        <v>7603</v>
      </c>
      <c r="K111" s="34"/>
      <c r="L111" s="46" t="s">
        <v>25</v>
      </c>
      <c r="M111" s="33" t="s">
        <v>903</v>
      </c>
      <c r="N111" s="35" t="s">
        <v>560</v>
      </c>
      <c r="O111" s="6" t="s">
        <v>3143</v>
      </c>
      <c r="P111" s="36"/>
      <c r="Q111" s="36"/>
      <c r="R111" s="36"/>
      <c r="S111" s="33" t="s">
        <v>7604</v>
      </c>
      <c r="T111" s="36"/>
      <c r="U111" s="36"/>
      <c r="V111" s="33" t="s">
        <v>7604</v>
      </c>
      <c r="W111" s="36"/>
      <c r="X111" s="36"/>
      <c r="Y111" s="33" t="s">
        <v>2873</v>
      </c>
      <c r="Z111" s="36"/>
      <c r="AA111" s="30"/>
      <c r="AB111" s="57">
        <v>5111</v>
      </c>
      <c r="AC111" s="57">
        <v>131</v>
      </c>
      <c r="AD111" s="30"/>
      <c r="AE111" s="58">
        <v>2</v>
      </c>
      <c r="AF111" s="37"/>
      <c r="AG111" s="37">
        <v>49500</v>
      </c>
      <c r="AH111" s="38">
        <v>99000</v>
      </c>
      <c r="AI111" s="37"/>
      <c r="AJ111" s="37"/>
      <c r="AK111" s="39"/>
      <c r="AL111" s="40">
        <v>8</v>
      </c>
      <c r="AM111" s="37"/>
      <c r="AN111" s="37">
        <v>7920</v>
      </c>
      <c r="AO111" s="59">
        <v>33311</v>
      </c>
      <c r="AP111" s="39"/>
      <c r="AQ111" s="59" t="s">
        <v>3131</v>
      </c>
      <c r="AR111" s="60">
        <v>156</v>
      </c>
      <c r="AS111" s="60">
        <v>632</v>
      </c>
      <c r="AV111" s="39"/>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c r="BZ111" s="42"/>
      <c r="CA111" s="42"/>
      <c r="CB111" s="42"/>
      <c r="CC111" s="42"/>
      <c r="CD111" s="42"/>
      <c r="CE111" s="42"/>
      <c r="CF111" s="42"/>
      <c r="CG111" s="42"/>
      <c r="CH111" s="42"/>
      <c r="CI111" s="42"/>
      <c r="CJ111" s="42"/>
      <c r="CK111" s="42"/>
      <c r="CL111" s="42"/>
      <c r="CM111" s="42"/>
      <c r="CN111" s="42"/>
      <c r="CO111" s="42"/>
      <c r="CP111" s="42"/>
      <c r="CQ111" s="42"/>
      <c r="CR111" s="42"/>
      <c r="CS111" s="42"/>
      <c r="CT111" s="42"/>
      <c r="CU111" s="42"/>
      <c r="CV111" s="42"/>
      <c r="CW111" s="42"/>
      <c r="CX111" s="42"/>
      <c r="CY111" s="42"/>
      <c r="CZ111" s="42"/>
      <c r="DA111" s="42"/>
      <c r="DB111" s="42"/>
      <c r="DC111" s="42"/>
      <c r="DD111" s="42"/>
      <c r="DE111" s="42"/>
      <c r="DF111" s="42"/>
      <c r="DG111" s="42"/>
      <c r="DH111" s="42"/>
      <c r="DI111" s="42"/>
      <c r="DJ111" s="42"/>
      <c r="DK111" s="42"/>
      <c r="DL111" s="42"/>
      <c r="DM111" s="42"/>
      <c r="DN111" s="42"/>
      <c r="DO111" s="42"/>
      <c r="DP111" s="42"/>
      <c r="DQ111" s="42"/>
      <c r="DR111" s="42"/>
      <c r="DS111" s="42"/>
      <c r="DT111" s="42"/>
      <c r="DU111" s="42"/>
      <c r="DV111" s="42"/>
      <c r="DW111" s="42"/>
      <c r="DX111" s="42"/>
      <c r="DY111" s="42"/>
      <c r="DZ111" s="42"/>
      <c r="EA111" s="42"/>
      <c r="EB111" s="42"/>
      <c r="EC111" s="42"/>
      <c r="ED111" s="42"/>
      <c r="EE111" s="42"/>
      <c r="EF111" s="42"/>
      <c r="EG111" s="42"/>
      <c r="EH111" s="42"/>
      <c r="EI111" s="42"/>
      <c r="EJ111" s="42"/>
      <c r="EK111" s="42"/>
      <c r="EL111" s="42"/>
      <c r="EM111" s="42"/>
      <c r="EN111" s="42"/>
      <c r="EO111" s="42"/>
      <c r="EP111" s="42"/>
      <c r="EQ111" s="42"/>
      <c r="ER111" s="42"/>
      <c r="ES111" s="42"/>
      <c r="ET111" s="42"/>
      <c r="EU111" s="42"/>
      <c r="EV111" s="42"/>
      <c r="EW111" s="42"/>
      <c r="EX111" s="42"/>
      <c r="EY111" s="42"/>
      <c r="EZ111" s="42"/>
      <c r="FA111" s="42"/>
      <c r="FB111" s="42"/>
      <c r="FC111" s="42"/>
      <c r="FD111" s="42"/>
      <c r="FE111" s="42"/>
      <c r="FF111" s="42"/>
      <c r="FG111" s="42"/>
      <c r="FH111" s="42"/>
      <c r="FI111" s="42"/>
      <c r="FJ111" s="42"/>
      <c r="FK111" s="42"/>
      <c r="FL111" s="42"/>
      <c r="FM111" s="42"/>
      <c r="FN111" s="42"/>
      <c r="FO111" s="42"/>
      <c r="FP111" s="42"/>
      <c r="FQ111" s="42"/>
      <c r="FR111" s="42"/>
      <c r="FS111" s="42"/>
      <c r="FT111" s="42"/>
      <c r="FU111" s="42"/>
      <c r="FV111" s="42"/>
      <c r="FW111" s="42"/>
      <c r="FX111" s="42"/>
      <c r="FY111" s="42"/>
      <c r="FZ111" s="42"/>
      <c r="GA111" s="42"/>
      <c r="GB111" s="42"/>
      <c r="GC111" s="42"/>
      <c r="GD111" s="42"/>
      <c r="GE111" s="42"/>
      <c r="GF111" s="42"/>
      <c r="GG111" s="42"/>
      <c r="GH111" s="42"/>
      <c r="GI111" s="42"/>
      <c r="GJ111" s="42"/>
      <c r="GK111" s="42"/>
      <c r="GL111" s="42"/>
      <c r="GM111" s="42"/>
      <c r="GN111" s="42"/>
      <c r="GO111" s="42"/>
      <c r="GP111" s="42"/>
      <c r="GQ111" s="42"/>
      <c r="GR111" s="42"/>
      <c r="GS111" s="42"/>
      <c r="GT111" s="42"/>
      <c r="GU111" s="42"/>
      <c r="GV111" s="42"/>
      <c r="GW111" s="42"/>
      <c r="GX111" s="42"/>
      <c r="GY111" s="42"/>
      <c r="GZ111" s="42"/>
      <c r="HA111" s="42"/>
      <c r="HB111" s="42"/>
      <c r="HC111" s="42"/>
      <c r="HD111" s="42"/>
      <c r="HE111" s="42"/>
      <c r="HF111" s="42"/>
      <c r="HG111" s="42"/>
      <c r="HH111" s="42"/>
      <c r="HI111" s="42"/>
      <c r="HJ111" s="42"/>
      <c r="HK111" s="42"/>
      <c r="HL111" s="42"/>
      <c r="HM111" s="42"/>
      <c r="HN111" s="42"/>
      <c r="HO111" s="42"/>
      <c r="HP111" s="42"/>
      <c r="HQ111" s="42"/>
      <c r="HR111" s="42"/>
      <c r="HS111" s="42"/>
      <c r="HT111" s="42"/>
      <c r="HU111" s="42"/>
      <c r="HV111" s="42"/>
      <c r="HW111" s="42"/>
      <c r="HX111" s="42"/>
    </row>
    <row r="112" spans="1:232" s="41" customFormat="1" x14ac:dyDescent="0.25">
      <c r="A112" s="29"/>
      <c r="B112" s="30"/>
      <c r="C112" s="31" t="s">
        <v>7314</v>
      </c>
      <c r="D112" s="57">
        <v>0</v>
      </c>
      <c r="E112" s="57">
        <v>1</v>
      </c>
      <c r="F112" s="32" t="s">
        <v>560</v>
      </c>
      <c r="G112" s="32" t="s">
        <v>560</v>
      </c>
      <c r="H112" s="4">
        <v>9105870200</v>
      </c>
      <c r="I112" s="32" t="s">
        <v>560</v>
      </c>
      <c r="J112" s="33" t="s">
        <v>7625</v>
      </c>
      <c r="K112" s="34"/>
      <c r="L112" s="46" t="s">
        <v>25</v>
      </c>
      <c r="M112" s="33" t="s">
        <v>829</v>
      </c>
      <c r="N112" s="35" t="s">
        <v>560</v>
      </c>
      <c r="O112" s="6" t="s">
        <v>3158</v>
      </c>
      <c r="P112" s="36"/>
      <c r="Q112" s="36"/>
      <c r="R112" s="36"/>
      <c r="S112" s="33" t="s">
        <v>7626</v>
      </c>
      <c r="T112" s="36"/>
      <c r="U112" s="36"/>
      <c r="V112" s="33" t="s">
        <v>7626</v>
      </c>
      <c r="W112" s="36"/>
      <c r="X112" s="36"/>
      <c r="Y112" s="33" t="s">
        <v>2819</v>
      </c>
      <c r="Z112" s="36"/>
      <c r="AA112" s="30"/>
      <c r="AB112" s="57">
        <v>5111</v>
      </c>
      <c r="AC112" s="57">
        <v>131</v>
      </c>
      <c r="AD112" s="30"/>
      <c r="AE112" s="58">
        <v>1</v>
      </c>
      <c r="AF112" s="37"/>
      <c r="AG112" s="37">
        <v>56760</v>
      </c>
      <c r="AH112" s="38">
        <v>56760</v>
      </c>
      <c r="AI112" s="37"/>
      <c r="AJ112" s="37"/>
      <c r="AK112" s="39"/>
      <c r="AL112" s="40">
        <v>8</v>
      </c>
      <c r="AM112" s="37"/>
      <c r="AN112" s="37">
        <v>4540.8</v>
      </c>
      <c r="AO112" s="59">
        <v>33311</v>
      </c>
      <c r="AP112" s="39"/>
      <c r="AQ112" s="59" t="s">
        <v>3131</v>
      </c>
      <c r="AR112" s="60">
        <v>156</v>
      </c>
      <c r="AS112" s="60">
        <v>632</v>
      </c>
      <c r="AV112" s="39"/>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42"/>
      <c r="CD112" s="42"/>
      <c r="CE112" s="42"/>
      <c r="CF112" s="42"/>
      <c r="CG112" s="42"/>
      <c r="CH112" s="42"/>
      <c r="CI112" s="42"/>
      <c r="CJ112" s="42"/>
      <c r="CK112" s="42"/>
      <c r="CL112" s="42"/>
      <c r="CM112" s="42"/>
      <c r="CN112" s="42"/>
      <c r="CO112" s="42"/>
      <c r="CP112" s="42"/>
      <c r="CQ112" s="42"/>
      <c r="CR112" s="42"/>
      <c r="CS112" s="42"/>
      <c r="CT112" s="42"/>
      <c r="CU112" s="42"/>
      <c r="CV112" s="42"/>
      <c r="CW112" s="42"/>
      <c r="CX112" s="42"/>
      <c r="CY112" s="42"/>
      <c r="CZ112" s="42"/>
      <c r="DA112" s="42"/>
      <c r="DB112" s="42"/>
      <c r="DC112" s="42"/>
      <c r="DD112" s="42"/>
      <c r="DE112" s="42"/>
      <c r="DF112" s="42"/>
      <c r="DG112" s="42"/>
      <c r="DH112" s="42"/>
      <c r="DI112" s="42"/>
      <c r="DJ112" s="42"/>
      <c r="DK112" s="42"/>
      <c r="DL112" s="42"/>
      <c r="DM112" s="42"/>
      <c r="DN112" s="42"/>
      <c r="DO112" s="42"/>
      <c r="DP112" s="42"/>
      <c r="DQ112" s="42"/>
      <c r="DR112" s="42"/>
      <c r="DS112" s="42"/>
      <c r="DT112" s="42"/>
      <c r="DU112" s="42"/>
      <c r="DV112" s="42"/>
      <c r="DW112" s="42"/>
      <c r="DX112" s="42"/>
      <c r="DY112" s="42"/>
      <c r="DZ112" s="42"/>
      <c r="EA112" s="42"/>
      <c r="EB112" s="42"/>
      <c r="EC112" s="42"/>
      <c r="ED112" s="42"/>
      <c r="EE112" s="42"/>
      <c r="EF112" s="42"/>
      <c r="EG112" s="42"/>
      <c r="EH112" s="42"/>
      <c r="EI112" s="42"/>
      <c r="EJ112" s="42"/>
      <c r="EK112" s="42"/>
      <c r="EL112" s="42"/>
      <c r="EM112" s="42"/>
      <c r="EN112" s="42"/>
      <c r="EO112" s="42"/>
      <c r="EP112" s="42"/>
      <c r="EQ112" s="42"/>
      <c r="ER112" s="42"/>
      <c r="ES112" s="42"/>
      <c r="ET112" s="42"/>
      <c r="EU112" s="42"/>
      <c r="EV112" s="42"/>
      <c r="EW112" s="42"/>
      <c r="EX112" s="42"/>
      <c r="EY112" s="42"/>
      <c r="EZ112" s="42"/>
      <c r="FA112" s="42"/>
      <c r="FB112" s="42"/>
      <c r="FC112" s="42"/>
      <c r="FD112" s="42"/>
      <c r="FE112" s="42"/>
      <c r="FF112" s="42"/>
      <c r="FG112" s="42"/>
      <c r="FH112" s="42"/>
      <c r="FI112" s="42"/>
      <c r="FJ112" s="42"/>
      <c r="FK112" s="42"/>
      <c r="FL112" s="42"/>
      <c r="FM112" s="42"/>
      <c r="FN112" s="42"/>
      <c r="FO112" s="42"/>
      <c r="FP112" s="42"/>
      <c r="FQ112" s="42"/>
      <c r="FR112" s="42"/>
      <c r="FS112" s="42"/>
      <c r="FT112" s="42"/>
      <c r="FU112" s="42"/>
      <c r="FV112" s="42"/>
      <c r="FW112" s="42"/>
      <c r="FX112" s="42"/>
      <c r="FY112" s="42"/>
      <c r="FZ112" s="42"/>
      <c r="GA112" s="42"/>
      <c r="GB112" s="42"/>
      <c r="GC112" s="42"/>
      <c r="GD112" s="42"/>
      <c r="GE112" s="42"/>
      <c r="GF112" s="42"/>
      <c r="GG112" s="42"/>
      <c r="GH112" s="42"/>
      <c r="GI112" s="42"/>
      <c r="GJ112" s="42"/>
      <c r="GK112" s="42"/>
      <c r="GL112" s="42"/>
      <c r="GM112" s="42"/>
      <c r="GN112" s="42"/>
      <c r="GO112" s="42"/>
      <c r="GP112" s="42"/>
      <c r="GQ112" s="42"/>
      <c r="GR112" s="42"/>
      <c r="GS112" s="42"/>
      <c r="GT112" s="42"/>
      <c r="GU112" s="42"/>
      <c r="GV112" s="42"/>
      <c r="GW112" s="42"/>
      <c r="GX112" s="42"/>
      <c r="GY112" s="42"/>
      <c r="GZ112" s="42"/>
      <c r="HA112" s="42"/>
      <c r="HB112" s="42"/>
      <c r="HC112" s="42"/>
      <c r="HD112" s="42"/>
      <c r="HE112" s="42"/>
      <c r="HF112" s="42"/>
      <c r="HG112" s="42"/>
      <c r="HH112" s="42"/>
      <c r="HI112" s="42"/>
      <c r="HJ112" s="42"/>
      <c r="HK112" s="42"/>
      <c r="HL112" s="42"/>
      <c r="HM112" s="42"/>
      <c r="HN112" s="42"/>
      <c r="HO112" s="42"/>
      <c r="HP112" s="42"/>
      <c r="HQ112" s="42"/>
      <c r="HR112" s="42"/>
      <c r="HS112" s="42"/>
      <c r="HT112" s="42"/>
      <c r="HU112" s="42"/>
      <c r="HV112" s="42"/>
      <c r="HW112" s="42"/>
      <c r="HX112" s="42"/>
    </row>
    <row r="113" spans="1:232" s="41" customFormat="1" x14ac:dyDescent="0.25">
      <c r="A113" s="29"/>
      <c r="B113" s="30"/>
      <c r="C113" s="31" t="s">
        <v>7314</v>
      </c>
      <c r="D113" s="57">
        <v>0</v>
      </c>
      <c r="E113" s="57">
        <v>1</v>
      </c>
      <c r="F113" s="32" t="s">
        <v>560</v>
      </c>
      <c r="G113" s="32" t="s">
        <v>560</v>
      </c>
      <c r="H113" s="4">
        <v>9105870200</v>
      </c>
      <c r="I113" s="32" t="s">
        <v>560</v>
      </c>
      <c r="J113" s="33" t="s">
        <v>7625</v>
      </c>
      <c r="K113" s="34"/>
      <c r="L113" s="46" t="s">
        <v>25</v>
      </c>
      <c r="M113" s="33" t="s">
        <v>829</v>
      </c>
      <c r="N113" s="35" t="s">
        <v>560</v>
      </c>
      <c r="O113" s="6" t="s">
        <v>3158</v>
      </c>
      <c r="P113" s="36"/>
      <c r="Q113" s="36"/>
      <c r="R113" s="36"/>
      <c r="S113" s="33" t="s">
        <v>7626</v>
      </c>
      <c r="T113" s="36"/>
      <c r="U113" s="36"/>
      <c r="V113" s="33" t="s">
        <v>7626</v>
      </c>
      <c r="W113" s="36"/>
      <c r="X113" s="36"/>
      <c r="Y113" s="33" t="s">
        <v>2771</v>
      </c>
      <c r="Z113" s="36"/>
      <c r="AA113" s="30"/>
      <c r="AB113" s="57">
        <v>5111</v>
      </c>
      <c r="AC113" s="57">
        <v>131</v>
      </c>
      <c r="AD113" s="30"/>
      <c r="AE113" s="58">
        <v>2</v>
      </c>
      <c r="AF113" s="37"/>
      <c r="AG113" s="37">
        <v>74250</v>
      </c>
      <c r="AH113" s="38">
        <v>148500</v>
      </c>
      <c r="AI113" s="37"/>
      <c r="AJ113" s="37"/>
      <c r="AK113" s="39"/>
      <c r="AL113" s="40">
        <v>8</v>
      </c>
      <c r="AM113" s="37"/>
      <c r="AN113" s="37">
        <v>11880</v>
      </c>
      <c r="AO113" s="59">
        <v>33311</v>
      </c>
      <c r="AP113" s="39"/>
      <c r="AQ113" s="59" t="s">
        <v>3131</v>
      </c>
      <c r="AR113" s="60">
        <v>156</v>
      </c>
      <c r="AS113" s="60">
        <v>632</v>
      </c>
      <c r="AV113" s="39"/>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c r="BZ113" s="42"/>
      <c r="CA113" s="42"/>
      <c r="CB113" s="42"/>
      <c r="CC113" s="42"/>
      <c r="CD113" s="42"/>
      <c r="CE113" s="42"/>
      <c r="CF113" s="42"/>
      <c r="CG113" s="42"/>
      <c r="CH113" s="42"/>
      <c r="CI113" s="42"/>
      <c r="CJ113" s="42"/>
      <c r="CK113" s="42"/>
      <c r="CL113" s="42"/>
      <c r="CM113" s="42"/>
      <c r="CN113" s="42"/>
      <c r="CO113" s="42"/>
      <c r="CP113" s="42"/>
      <c r="CQ113" s="42"/>
      <c r="CR113" s="42"/>
      <c r="CS113" s="42"/>
      <c r="CT113" s="42"/>
      <c r="CU113" s="42"/>
      <c r="CV113" s="42"/>
      <c r="CW113" s="42"/>
      <c r="CX113" s="42"/>
      <c r="CY113" s="42"/>
      <c r="CZ113" s="42"/>
      <c r="DA113" s="42"/>
      <c r="DB113" s="42"/>
      <c r="DC113" s="42"/>
      <c r="DD113" s="42"/>
      <c r="DE113" s="42"/>
      <c r="DF113" s="42"/>
      <c r="DG113" s="42"/>
      <c r="DH113" s="42"/>
      <c r="DI113" s="42"/>
      <c r="DJ113" s="42"/>
      <c r="DK113" s="42"/>
      <c r="DL113" s="42"/>
      <c r="DM113" s="42"/>
      <c r="DN113" s="42"/>
      <c r="DO113" s="42"/>
      <c r="DP113" s="42"/>
      <c r="DQ113" s="42"/>
      <c r="DR113" s="42"/>
      <c r="DS113" s="42"/>
      <c r="DT113" s="42"/>
      <c r="DU113" s="42"/>
      <c r="DV113" s="42"/>
      <c r="DW113" s="42"/>
      <c r="DX113" s="42"/>
      <c r="DY113" s="42"/>
      <c r="DZ113" s="42"/>
      <c r="EA113" s="42"/>
      <c r="EB113" s="42"/>
      <c r="EC113" s="42"/>
      <c r="ED113" s="42"/>
      <c r="EE113" s="42"/>
      <c r="EF113" s="42"/>
      <c r="EG113" s="42"/>
      <c r="EH113" s="42"/>
      <c r="EI113" s="42"/>
      <c r="EJ113" s="42"/>
      <c r="EK113" s="42"/>
      <c r="EL113" s="42"/>
      <c r="EM113" s="42"/>
      <c r="EN113" s="42"/>
      <c r="EO113" s="42"/>
      <c r="EP113" s="42"/>
      <c r="EQ113" s="42"/>
      <c r="ER113" s="42"/>
      <c r="ES113" s="42"/>
      <c r="ET113" s="42"/>
      <c r="EU113" s="42"/>
      <c r="EV113" s="42"/>
      <c r="EW113" s="42"/>
      <c r="EX113" s="42"/>
      <c r="EY113" s="42"/>
      <c r="EZ113" s="42"/>
      <c r="FA113" s="42"/>
      <c r="FB113" s="42"/>
      <c r="FC113" s="42"/>
      <c r="FD113" s="42"/>
      <c r="FE113" s="42"/>
      <c r="FF113" s="42"/>
      <c r="FG113" s="42"/>
      <c r="FH113" s="42"/>
      <c r="FI113" s="42"/>
      <c r="FJ113" s="42"/>
      <c r="FK113" s="42"/>
      <c r="FL113" s="42"/>
      <c r="FM113" s="42"/>
      <c r="FN113" s="42"/>
      <c r="FO113" s="42"/>
      <c r="FP113" s="42"/>
      <c r="FQ113" s="42"/>
      <c r="FR113" s="42"/>
      <c r="FS113" s="42"/>
      <c r="FT113" s="42"/>
      <c r="FU113" s="42"/>
      <c r="FV113" s="42"/>
      <c r="FW113" s="42"/>
      <c r="FX113" s="42"/>
      <c r="FY113" s="42"/>
      <c r="FZ113" s="42"/>
      <c r="GA113" s="42"/>
      <c r="GB113" s="42"/>
      <c r="GC113" s="42"/>
      <c r="GD113" s="42"/>
      <c r="GE113" s="42"/>
      <c r="GF113" s="42"/>
      <c r="GG113" s="42"/>
      <c r="GH113" s="42"/>
      <c r="GI113" s="42"/>
      <c r="GJ113" s="42"/>
      <c r="GK113" s="42"/>
      <c r="GL113" s="42"/>
      <c r="GM113" s="42"/>
      <c r="GN113" s="42"/>
      <c r="GO113" s="42"/>
      <c r="GP113" s="42"/>
      <c r="GQ113" s="42"/>
      <c r="GR113" s="42"/>
      <c r="GS113" s="42"/>
      <c r="GT113" s="42"/>
      <c r="GU113" s="42"/>
      <c r="GV113" s="42"/>
      <c r="GW113" s="42"/>
      <c r="GX113" s="42"/>
      <c r="GY113" s="42"/>
      <c r="GZ113" s="42"/>
      <c r="HA113" s="42"/>
      <c r="HB113" s="42"/>
      <c r="HC113" s="42"/>
      <c r="HD113" s="42"/>
      <c r="HE113" s="42"/>
      <c r="HF113" s="42"/>
      <c r="HG113" s="42"/>
      <c r="HH113" s="42"/>
      <c r="HI113" s="42"/>
      <c r="HJ113" s="42"/>
      <c r="HK113" s="42"/>
      <c r="HL113" s="42"/>
      <c r="HM113" s="42"/>
      <c r="HN113" s="42"/>
      <c r="HO113" s="42"/>
      <c r="HP113" s="42"/>
      <c r="HQ113" s="42"/>
      <c r="HR113" s="42"/>
      <c r="HS113" s="42"/>
      <c r="HT113" s="42"/>
      <c r="HU113" s="42"/>
      <c r="HV113" s="42"/>
      <c r="HW113" s="42"/>
      <c r="HX113" s="42"/>
    </row>
    <row r="114" spans="1:232" s="41" customFormat="1" x14ac:dyDescent="0.25">
      <c r="A114" s="29"/>
      <c r="B114" s="30"/>
      <c r="C114" s="31" t="s">
        <v>7314</v>
      </c>
      <c r="D114" s="57">
        <v>0</v>
      </c>
      <c r="E114" s="57">
        <v>1</v>
      </c>
      <c r="F114" s="32" t="s">
        <v>560</v>
      </c>
      <c r="G114" s="32" t="s">
        <v>560</v>
      </c>
      <c r="H114" s="4">
        <v>9105870200</v>
      </c>
      <c r="I114" s="32" t="s">
        <v>560</v>
      </c>
      <c r="J114" s="33" t="s">
        <v>7625</v>
      </c>
      <c r="K114" s="34"/>
      <c r="L114" s="46" t="s">
        <v>25</v>
      </c>
      <c r="M114" s="33" t="s">
        <v>829</v>
      </c>
      <c r="N114" s="35" t="s">
        <v>560</v>
      </c>
      <c r="O114" s="6" t="s">
        <v>3158</v>
      </c>
      <c r="P114" s="36"/>
      <c r="Q114" s="36"/>
      <c r="R114" s="36"/>
      <c r="S114" s="33" t="s">
        <v>7626</v>
      </c>
      <c r="T114" s="36"/>
      <c r="U114" s="36"/>
      <c r="V114" s="33" t="s">
        <v>7626</v>
      </c>
      <c r="W114" s="36"/>
      <c r="X114" s="36"/>
      <c r="Y114" s="33" t="s">
        <v>2771</v>
      </c>
      <c r="Z114" s="36"/>
      <c r="AA114" s="30"/>
      <c r="AB114" s="57">
        <v>5111</v>
      </c>
      <c r="AC114" s="57">
        <v>131</v>
      </c>
      <c r="AD114" s="30"/>
      <c r="AE114" s="58">
        <v>2</v>
      </c>
      <c r="AF114" s="37"/>
      <c r="AG114" s="37">
        <v>74250</v>
      </c>
      <c r="AH114" s="38">
        <v>148500</v>
      </c>
      <c r="AI114" s="37"/>
      <c r="AJ114" s="37"/>
      <c r="AK114" s="39"/>
      <c r="AL114" s="40">
        <v>8</v>
      </c>
      <c r="AM114" s="37"/>
      <c r="AN114" s="37">
        <v>11880</v>
      </c>
      <c r="AO114" s="59">
        <v>33311</v>
      </c>
      <c r="AP114" s="39"/>
      <c r="AQ114" s="59" t="s">
        <v>3131</v>
      </c>
      <c r="AR114" s="60">
        <v>156</v>
      </c>
      <c r="AS114" s="60">
        <v>632</v>
      </c>
      <c r="AV114" s="39"/>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c r="BZ114" s="42"/>
      <c r="CA114" s="42"/>
      <c r="CB114" s="42"/>
      <c r="CC114" s="42"/>
      <c r="CD114" s="42"/>
      <c r="CE114" s="42"/>
      <c r="CF114" s="42"/>
      <c r="CG114" s="42"/>
      <c r="CH114" s="42"/>
      <c r="CI114" s="42"/>
      <c r="CJ114" s="42"/>
      <c r="CK114" s="42"/>
      <c r="CL114" s="42"/>
      <c r="CM114" s="42"/>
      <c r="CN114" s="42"/>
      <c r="CO114" s="42"/>
      <c r="CP114" s="42"/>
      <c r="CQ114" s="42"/>
      <c r="CR114" s="42"/>
      <c r="CS114" s="42"/>
      <c r="CT114" s="42"/>
      <c r="CU114" s="42"/>
      <c r="CV114" s="42"/>
      <c r="CW114" s="42"/>
      <c r="CX114" s="42"/>
      <c r="CY114" s="42"/>
      <c r="CZ114" s="42"/>
      <c r="DA114" s="42"/>
      <c r="DB114" s="42"/>
      <c r="DC114" s="42"/>
      <c r="DD114" s="42"/>
      <c r="DE114" s="42"/>
      <c r="DF114" s="42"/>
      <c r="DG114" s="42"/>
      <c r="DH114" s="42"/>
      <c r="DI114" s="42"/>
      <c r="DJ114" s="42"/>
      <c r="DK114" s="42"/>
      <c r="DL114" s="42"/>
      <c r="DM114" s="42"/>
      <c r="DN114" s="42"/>
      <c r="DO114" s="42"/>
      <c r="DP114" s="42"/>
      <c r="DQ114" s="42"/>
      <c r="DR114" s="42"/>
      <c r="DS114" s="42"/>
      <c r="DT114" s="42"/>
      <c r="DU114" s="42"/>
      <c r="DV114" s="42"/>
      <c r="DW114" s="42"/>
      <c r="DX114" s="42"/>
      <c r="DY114" s="42"/>
      <c r="DZ114" s="42"/>
      <c r="EA114" s="42"/>
      <c r="EB114" s="42"/>
      <c r="EC114" s="42"/>
      <c r="ED114" s="42"/>
      <c r="EE114" s="42"/>
      <c r="EF114" s="42"/>
      <c r="EG114" s="42"/>
      <c r="EH114" s="42"/>
      <c r="EI114" s="42"/>
      <c r="EJ114" s="42"/>
      <c r="EK114" s="42"/>
      <c r="EL114" s="42"/>
      <c r="EM114" s="42"/>
      <c r="EN114" s="42"/>
      <c r="EO114" s="42"/>
      <c r="EP114" s="42"/>
      <c r="EQ114" s="42"/>
      <c r="ER114" s="42"/>
      <c r="ES114" s="42"/>
      <c r="ET114" s="42"/>
      <c r="EU114" s="42"/>
      <c r="EV114" s="42"/>
      <c r="EW114" s="42"/>
      <c r="EX114" s="42"/>
      <c r="EY114" s="42"/>
      <c r="EZ114" s="42"/>
      <c r="FA114" s="42"/>
      <c r="FB114" s="42"/>
      <c r="FC114" s="42"/>
      <c r="FD114" s="42"/>
      <c r="FE114" s="42"/>
      <c r="FF114" s="42"/>
      <c r="FG114" s="42"/>
      <c r="FH114" s="42"/>
      <c r="FI114" s="42"/>
      <c r="FJ114" s="42"/>
      <c r="FK114" s="42"/>
      <c r="FL114" s="42"/>
      <c r="FM114" s="42"/>
      <c r="FN114" s="42"/>
      <c r="FO114" s="42"/>
      <c r="FP114" s="42"/>
      <c r="FQ114" s="42"/>
      <c r="FR114" s="42"/>
      <c r="FS114" s="42"/>
      <c r="FT114" s="42"/>
      <c r="FU114" s="42"/>
      <c r="FV114" s="42"/>
      <c r="FW114" s="42"/>
      <c r="FX114" s="42"/>
      <c r="FY114" s="42"/>
      <c r="FZ114" s="42"/>
      <c r="GA114" s="42"/>
      <c r="GB114" s="42"/>
      <c r="GC114" s="42"/>
      <c r="GD114" s="42"/>
      <c r="GE114" s="42"/>
      <c r="GF114" s="42"/>
      <c r="GG114" s="42"/>
      <c r="GH114" s="42"/>
      <c r="GI114" s="42"/>
      <c r="GJ114" s="42"/>
      <c r="GK114" s="42"/>
      <c r="GL114" s="42"/>
      <c r="GM114" s="42"/>
      <c r="GN114" s="42"/>
      <c r="GO114" s="42"/>
      <c r="GP114" s="42"/>
      <c r="GQ114" s="42"/>
      <c r="GR114" s="42"/>
      <c r="GS114" s="42"/>
      <c r="GT114" s="42"/>
      <c r="GU114" s="42"/>
      <c r="GV114" s="42"/>
      <c r="GW114" s="42"/>
      <c r="GX114" s="42"/>
      <c r="GY114" s="42"/>
      <c r="GZ114" s="42"/>
      <c r="HA114" s="42"/>
      <c r="HB114" s="42"/>
      <c r="HC114" s="42"/>
      <c r="HD114" s="42"/>
      <c r="HE114" s="42"/>
      <c r="HF114" s="42"/>
      <c r="HG114" s="42"/>
      <c r="HH114" s="42"/>
      <c r="HI114" s="42"/>
      <c r="HJ114" s="42"/>
      <c r="HK114" s="42"/>
      <c r="HL114" s="42"/>
      <c r="HM114" s="42"/>
      <c r="HN114" s="42"/>
      <c r="HO114" s="42"/>
      <c r="HP114" s="42"/>
      <c r="HQ114" s="42"/>
      <c r="HR114" s="42"/>
      <c r="HS114" s="42"/>
      <c r="HT114" s="42"/>
      <c r="HU114" s="42"/>
      <c r="HV114" s="42"/>
      <c r="HW114" s="42"/>
      <c r="HX114" s="42"/>
    </row>
    <row r="115" spans="1:232" s="41" customFormat="1" x14ac:dyDescent="0.25">
      <c r="A115" s="29"/>
      <c r="B115" s="30"/>
      <c r="C115" s="31" t="s">
        <v>7314</v>
      </c>
      <c r="D115" s="57">
        <v>0</v>
      </c>
      <c r="E115" s="57">
        <v>1</v>
      </c>
      <c r="F115" s="32" t="s">
        <v>560</v>
      </c>
      <c r="G115" s="32" t="s">
        <v>560</v>
      </c>
      <c r="H115" s="4">
        <v>9105870192</v>
      </c>
      <c r="I115" s="32" t="s">
        <v>560</v>
      </c>
      <c r="J115" s="33" t="s">
        <v>7627</v>
      </c>
      <c r="K115" s="34"/>
      <c r="L115" s="46" t="s">
        <v>25</v>
      </c>
      <c r="M115" s="33" t="s">
        <v>747</v>
      </c>
      <c r="N115" s="35" t="s">
        <v>560</v>
      </c>
      <c r="O115" s="6" t="s">
        <v>3174</v>
      </c>
      <c r="P115" s="36"/>
      <c r="Q115" s="36"/>
      <c r="R115" s="36"/>
      <c r="S115" s="33" t="s">
        <v>7628</v>
      </c>
      <c r="T115" s="36"/>
      <c r="U115" s="36"/>
      <c r="V115" s="33" t="s">
        <v>7628</v>
      </c>
      <c r="W115" s="36"/>
      <c r="X115" s="36"/>
      <c r="Y115" s="33" t="s">
        <v>2819</v>
      </c>
      <c r="Z115" s="36"/>
      <c r="AA115" s="30"/>
      <c r="AB115" s="57">
        <v>5111</v>
      </c>
      <c r="AC115" s="57">
        <v>131</v>
      </c>
      <c r="AD115" s="30"/>
      <c r="AE115" s="58">
        <v>2</v>
      </c>
      <c r="AF115" s="37"/>
      <c r="AG115" s="37">
        <v>56760</v>
      </c>
      <c r="AH115" s="38">
        <v>113520</v>
      </c>
      <c r="AI115" s="37"/>
      <c r="AJ115" s="37"/>
      <c r="AK115" s="39"/>
      <c r="AL115" s="40">
        <v>8</v>
      </c>
      <c r="AM115" s="37"/>
      <c r="AN115" s="37">
        <v>9081.6</v>
      </c>
      <c r="AO115" s="59">
        <v>33311</v>
      </c>
      <c r="AP115" s="39"/>
      <c r="AQ115" s="59" t="s">
        <v>3131</v>
      </c>
      <c r="AR115" s="60">
        <v>156</v>
      </c>
      <c r="AS115" s="60">
        <v>632</v>
      </c>
      <c r="AV115" s="39"/>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c r="BZ115" s="42"/>
      <c r="CA115" s="42"/>
      <c r="CB115" s="42"/>
      <c r="CC115" s="42"/>
      <c r="CD115" s="42"/>
      <c r="CE115" s="42"/>
      <c r="CF115" s="42"/>
      <c r="CG115" s="42"/>
      <c r="CH115" s="42"/>
      <c r="CI115" s="42"/>
      <c r="CJ115" s="42"/>
      <c r="CK115" s="42"/>
      <c r="CL115" s="42"/>
      <c r="CM115" s="42"/>
      <c r="CN115" s="42"/>
      <c r="CO115" s="42"/>
      <c r="CP115" s="42"/>
      <c r="CQ115" s="42"/>
      <c r="CR115" s="42"/>
      <c r="CS115" s="42"/>
      <c r="CT115" s="42"/>
      <c r="CU115" s="42"/>
      <c r="CV115" s="42"/>
      <c r="CW115" s="42"/>
      <c r="CX115" s="42"/>
      <c r="CY115" s="42"/>
      <c r="CZ115" s="42"/>
      <c r="DA115" s="42"/>
      <c r="DB115" s="42"/>
      <c r="DC115" s="42"/>
      <c r="DD115" s="42"/>
      <c r="DE115" s="42"/>
      <c r="DF115" s="42"/>
      <c r="DG115" s="42"/>
      <c r="DH115" s="42"/>
      <c r="DI115" s="42"/>
      <c r="DJ115" s="42"/>
      <c r="DK115" s="42"/>
      <c r="DL115" s="42"/>
      <c r="DM115" s="42"/>
      <c r="DN115" s="42"/>
      <c r="DO115" s="42"/>
      <c r="DP115" s="42"/>
      <c r="DQ115" s="42"/>
      <c r="DR115" s="42"/>
      <c r="DS115" s="42"/>
      <c r="DT115" s="42"/>
      <c r="DU115" s="42"/>
      <c r="DV115" s="42"/>
      <c r="DW115" s="42"/>
      <c r="DX115" s="42"/>
      <c r="DY115" s="42"/>
      <c r="DZ115" s="42"/>
      <c r="EA115" s="42"/>
      <c r="EB115" s="42"/>
      <c r="EC115" s="42"/>
      <c r="ED115" s="42"/>
      <c r="EE115" s="42"/>
      <c r="EF115" s="42"/>
      <c r="EG115" s="42"/>
      <c r="EH115" s="42"/>
      <c r="EI115" s="42"/>
      <c r="EJ115" s="42"/>
      <c r="EK115" s="42"/>
      <c r="EL115" s="42"/>
      <c r="EM115" s="42"/>
      <c r="EN115" s="42"/>
      <c r="EO115" s="42"/>
      <c r="EP115" s="42"/>
      <c r="EQ115" s="42"/>
      <c r="ER115" s="42"/>
      <c r="ES115" s="42"/>
      <c r="ET115" s="42"/>
      <c r="EU115" s="42"/>
      <c r="EV115" s="42"/>
      <c r="EW115" s="42"/>
      <c r="EX115" s="42"/>
      <c r="EY115" s="42"/>
      <c r="EZ115" s="42"/>
      <c r="FA115" s="42"/>
      <c r="FB115" s="42"/>
      <c r="FC115" s="42"/>
      <c r="FD115" s="42"/>
      <c r="FE115" s="42"/>
      <c r="FF115" s="42"/>
      <c r="FG115" s="42"/>
      <c r="FH115" s="42"/>
      <c r="FI115" s="42"/>
      <c r="FJ115" s="42"/>
      <c r="FK115" s="42"/>
      <c r="FL115" s="42"/>
      <c r="FM115" s="42"/>
      <c r="FN115" s="42"/>
      <c r="FO115" s="42"/>
      <c r="FP115" s="42"/>
      <c r="FQ115" s="42"/>
      <c r="FR115" s="42"/>
      <c r="FS115" s="42"/>
      <c r="FT115" s="42"/>
      <c r="FU115" s="42"/>
      <c r="FV115" s="42"/>
      <c r="FW115" s="42"/>
      <c r="FX115" s="42"/>
      <c r="FY115" s="42"/>
      <c r="FZ115" s="42"/>
      <c r="GA115" s="42"/>
      <c r="GB115" s="42"/>
      <c r="GC115" s="42"/>
      <c r="GD115" s="42"/>
      <c r="GE115" s="42"/>
      <c r="GF115" s="42"/>
      <c r="GG115" s="42"/>
      <c r="GH115" s="42"/>
      <c r="GI115" s="42"/>
      <c r="GJ115" s="42"/>
      <c r="GK115" s="42"/>
      <c r="GL115" s="42"/>
      <c r="GM115" s="42"/>
      <c r="GN115" s="42"/>
      <c r="GO115" s="42"/>
      <c r="GP115" s="42"/>
      <c r="GQ115" s="42"/>
      <c r="GR115" s="42"/>
      <c r="GS115" s="42"/>
      <c r="GT115" s="42"/>
      <c r="GU115" s="42"/>
      <c r="GV115" s="42"/>
      <c r="GW115" s="42"/>
      <c r="GX115" s="42"/>
      <c r="GY115" s="42"/>
      <c r="GZ115" s="42"/>
      <c r="HA115" s="42"/>
      <c r="HB115" s="42"/>
      <c r="HC115" s="42"/>
      <c r="HD115" s="42"/>
      <c r="HE115" s="42"/>
      <c r="HF115" s="42"/>
      <c r="HG115" s="42"/>
      <c r="HH115" s="42"/>
      <c r="HI115" s="42"/>
      <c r="HJ115" s="42"/>
      <c r="HK115" s="42"/>
      <c r="HL115" s="42"/>
      <c r="HM115" s="42"/>
      <c r="HN115" s="42"/>
      <c r="HO115" s="42"/>
      <c r="HP115" s="42"/>
      <c r="HQ115" s="42"/>
      <c r="HR115" s="42"/>
      <c r="HS115" s="42"/>
      <c r="HT115" s="42"/>
      <c r="HU115" s="42"/>
      <c r="HV115" s="42"/>
      <c r="HW115" s="42"/>
      <c r="HX115" s="42"/>
    </row>
    <row r="116" spans="1:232" s="41" customFormat="1" x14ac:dyDescent="0.25">
      <c r="A116" s="29"/>
      <c r="B116" s="30"/>
      <c r="C116" s="31" t="s">
        <v>7314</v>
      </c>
      <c r="D116" s="57">
        <v>0</v>
      </c>
      <c r="E116" s="57">
        <v>1</v>
      </c>
      <c r="F116" s="32" t="s">
        <v>560</v>
      </c>
      <c r="G116" s="32" t="s">
        <v>560</v>
      </c>
      <c r="H116" s="4">
        <v>9105870192</v>
      </c>
      <c r="I116" s="32" t="s">
        <v>560</v>
      </c>
      <c r="J116" s="33" t="s">
        <v>7627</v>
      </c>
      <c r="K116" s="34"/>
      <c r="L116" s="46" t="s">
        <v>25</v>
      </c>
      <c r="M116" s="33" t="s">
        <v>747</v>
      </c>
      <c r="N116" s="35" t="s">
        <v>560</v>
      </c>
      <c r="O116" s="6" t="s">
        <v>3174</v>
      </c>
      <c r="P116" s="36"/>
      <c r="Q116" s="36"/>
      <c r="R116" s="36"/>
      <c r="S116" s="33" t="s">
        <v>7628</v>
      </c>
      <c r="T116" s="36"/>
      <c r="U116" s="36"/>
      <c r="V116" s="33" t="s">
        <v>7628</v>
      </c>
      <c r="W116" s="36"/>
      <c r="X116" s="36"/>
      <c r="Y116" s="33" t="s">
        <v>2899</v>
      </c>
      <c r="Z116" s="36"/>
      <c r="AA116" s="30"/>
      <c r="AB116" s="57">
        <v>5111</v>
      </c>
      <c r="AC116" s="57">
        <v>131</v>
      </c>
      <c r="AD116" s="30"/>
      <c r="AE116" s="58">
        <v>1</v>
      </c>
      <c r="AF116" s="37"/>
      <c r="AG116" s="37">
        <v>89285</v>
      </c>
      <c r="AH116" s="38">
        <v>89285</v>
      </c>
      <c r="AI116" s="37"/>
      <c r="AJ116" s="37"/>
      <c r="AK116" s="39"/>
      <c r="AL116" s="40">
        <v>8</v>
      </c>
      <c r="AM116" s="37"/>
      <c r="AN116" s="37">
        <v>7142.8</v>
      </c>
      <c r="AO116" s="59">
        <v>33311</v>
      </c>
      <c r="AP116" s="39"/>
      <c r="AQ116" s="59" t="s">
        <v>3131</v>
      </c>
      <c r="AR116" s="60">
        <v>156</v>
      </c>
      <c r="AS116" s="60">
        <v>632</v>
      </c>
      <c r="AV116" s="39"/>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c r="DI116" s="42"/>
      <c r="DJ116" s="42"/>
      <c r="DK116" s="42"/>
      <c r="DL116" s="42"/>
      <c r="DM116" s="42"/>
      <c r="DN116" s="42"/>
      <c r="DO116" s="42"/>
      <c r="DP116" s="42"/>
      <c r="DQ116" s="42"/>
      <c r="DR116" s="42"/>
      <c r="DS116" s="42"/>
      <c r="DT116" s="42"/>
      <c r="DU116" s="42"/>
      <c r="DV116" s="42"/>
      <c r="DW116" s="42"/>
      <c r="DX116" s="42"/>
      <c r="DY116" s="42"/>
      <c r="DZ116" s="42"/>
      <c r="EA116" s="42"/>
      <c r="EB116" s="42"/>
      <c r="EC116" s="42"/>
      <c r="ED116" s="42"/>
      <c r="EE116" s="42"/>
      <c r="EF116" s="42"/>
      <c r="EG116" s="42"/>
      <c r="EH116" s="42"/>
      <c r="EI116" s="42"/>
      <c r="EJ116" s="42"/>
      <c r="EK116" s="42"/>
      <c r="EL116" s="42"/>
      <c r="EM116" s="42"/>
      <c r="EN116" s="42"/>
      <c r="EO116" s="42"/>
      <c r="EP116" s="42"/>
      <c r="EQ116" s="42"/>
      <c r="ER116" s="42"/>
      <c r="ES116" s="42"/>
      <c r="ET116" s="42"/>
      <c r="EU116" s="42"/>
      <c r="EV116" s="42"/>
      <c r="EW116" s="42"/>
      <c r="EX116" s="42"/>
      <c r="EY116" s="42"/>
      <c r="EZ116" s="42"/>
      <c r="FA116" s="42"/>
      <c r="FB116" s="42"/>
      <c r="FC116" s="42"/>
      <c r="FD116" s="42"/>
      <c r="FE116" s="42"/>
      <c r="FF116" s="42"/>
      <c r="FG116" s="42"/>
      <c r="FH116" s="42"/>
      <c r="FI116" s="42"/>
      <c r="FJ116" s="42"/>
      <c r="FK116" s="42"/>
      <c r="FL116" s="42"/>
      <c r="FM116" s="42"/>
      <c r="FN116" s="42"/>
      <c r="FO116" s="42"/>
      <c r="FP116" s="42"/>
      <c r="FQ116" s="42"/>
      <c r="FR116" s="42"/>
      <c r="FS116" s="42"/>
      <c r="FT116" s="42"/>
      <c r="FU116" s="42"/>
      <c r="FV116" s="42"/>
      <c r="FW116" s="42"/>
      <c r="FX116" s="42"/>
      <c r="FY116" s="42"/>
      <c r="FZ116" s="42"/>
      <c r="GA116" s="42"/>
      <c r="GB116" s="42"/>
      <c r="GC116" s="42"/>
      <c r="GD116" s="42"/>
      <c r="GE116" s="42"/>
      <c r="GF116" s="42"/>
      <c r="GG116" s="42"/>
      <c r="GH116" s="42"/>
      <c r="GI116" s="42"/>
      <c r="GJ116" s="42"/>
      <c r="GK116" s="42"/>
      <c r="GL116" s="42"/>
      <c r="GM116" s="42"/>
      <c r="GN116" s="42"/>
      <c r="GO116" s="42"/>
      <c r="GP116" s="42"/>
      <c r="GQ116" s="42"/>
      <c r="GR116" s="42"/>
      <c r="GS116" s="42"/>
      <c r="GT116" s="42"/>
      <c r="GU116" s="42"/>
      <c r="GV116" s="42"/>
      <c r="GW116" s="42"/>
      <c r="GX116" s="42"/>
      <c r="GY116" s="42"/>
      <c r="GZ116" s="42"/>
      <c r="HA116" s="42"/>
      <c r="HB116" s="42"/>
      <c r="HC116" s="42"/>
      <c r="HD116" s="42"/>
      <c r="HE116" s="42"/>
      <c r="HF116" s="42"/>
      <c r="HG116" s="42"/>
      <c r="HH116" s="42"/>
      <c r="HI116" s="42"/>
      <c r="HJ116" s="42"/>
      <c r="HK116" s="42"/>
      <c r="HL116" s="42"/>
      <c r="HM116" s="42"/>
      <c r="HN116" s="42"/>
      <c r="HO116" s="42"/>
      <c r="HP116" s="42"/>
      <c r="HQ116" s="42"/>
      <c r="HR116" s="42"/>
      <c r="HS116" s="42"/>
      <c r="HT116" s="42"/>
      <c r="HU116" s="42"/>
      <c r="HV116" s="42"/>
      <c r="HW116" s="42"/>
      <c r="HX116" s="42"/>
    </row>
    <row r="117" spans="1:232" s="41" customFormat="1" x14ac:dyDescent="0.25">
      <c r="A117" s="29"/>
      <c r="B117" s="30"/>
      <c r="C117" s="31" t="s">
        <v>7314</v>
      </c>
      <c r="D117" s="57">
        <v>0</v>
      </c>
      <c r="E117" s="57">
        <v>1</v>
      </c>
      <c r="F117" s="32" t="s">
        <v>560</v>
      </c>
      <c r="G117" s="32" t="s">
        <v>560</v>
      </c>
      <c r="H117" s="4">
        <v>9105870192</v>
      </c>
      <c r="I117" s="32" t="s">
        <v>560</v>
      </c>
      <c r="J117" s="33" t="s">
        <v>7627</v>
      </c>
      <c r="K117" s="34"/>
      <c r="L117" s="46" t="s">
        <v>25</v>
      </c>
      <c r="M117" s="33" t="s">
        <v>747</v>
      </c>
      <c r="N117" s="35" t="s">
        <v>560</v>
      </c>
      <c r="O117" s="6" t="s">
        <v>3174</v>
      </c>
      <c r="P117" s="36"/>
      <c r="Q117" s="36"/>
      <c r="R117" s="36"/>
      <c r="S117" s="33" t="s">
        <v>7628</v>
      </c>
      <c r="T117" s="36"/>
      <c r="U117" s="36"/>
      <c r="V117" s="33" t="s">
        <v>7628</v>
      </c>
      <c r="W117" s="36"/>
      <c r="X117" s="36"/>
      <c r="Y117" s="33" t="s">
        <v>3047</v>
      </c>
      <c r="Z117" s="36"/>
      <c r="AA117" s="30"/>
      <c r="AB117" s="57">
        <v>5111</v>
      </c>
      <c r="AC117" s="57">
        <v>131</v>
      </c>
      <c r="AD117" s="30"/>
      <c r="AE117" s="58">
        <v>1</v>
      </c>
      <c r="AF117" s="37"/>
      <c r="AG117" s="37">
        <v>55595</v>
      </c>
      <c r="AH117" s="38">
        <v>55595</v>
      </c>
      <c r="AI117" s="37"/>
      <c r="AJ117" s="37"/>
      <c r="AK117" s="39"/>
      <c r="AL117" s="40">
        <v>8</v>
      </c>
      <c r="AM117" s="37"/>
      <c r="AN117" s="37">
        <v>4447.6000000000004</v>
      </c>
      <c r="AO117" s="59">
        <v>33311</v>
      </c>
      <c r="AP117" s="39"/>
      <c r="AQ117" s="59" t="s">
        <v>3131</v>
      </c>
      <c r="AR117" s="60">
        <v>156</v>
      </c>
      <c r="AS117" s="60">
        <v>632</v>
      </c>
      <c r="AV117" s="39"/>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c r="BZ117" s="42"/>
      <c r="CA117" s="42"/>
      <c r="CB117" s="42"/>
      <c r="CC117" s="42"/>
      <c r="CD117" s="42"/>
      <c r="CE117" s="42"/>
      <c r="CF117" s="42"/>
      <c r="CG117" s="42"/>
      <c r="CH117" s="42"/>
      <c r="CI117" s="42"/>
      <c r="CJ117" s="42"/>
      <c r="CK117" s="42"/>
      <c r="CL117" s="42"/>
      <c r="CM117" s="42"/>
      <c r="CN117" s="42"/>
      <c r="CO117" s="42"/>
      <c r="CP117" s="42"/>
      <c r="CQ117" s="42"/>
      <c r="CR117" s="42"/>
      <c r="CS117" s="42"/>
      <c r="CT117" s="42"/>
      <c r="CU117" s="42"/>
      <c r="CV117" s="42"/>
      <c r="CW117" s="42"/>
      <c r="CX117" s="42"/>
      <c r="CY117" s="42"/>
      <c r="CZ117" s="42"/>
      <c r="DA117" s="42"/>
      <c r="DB117" s="42"/>
      <c r="DC117" s="42"/>
      <c r="DD117" s="42"/>
      <c r="DE117" s="42"/>
      <c r="DF117" s="42"/>
      <c r="DG117" s="42"/>
      <c r="DH117" s="42"/>
      <c r="DI117" s="42"/>
      <c r="DJ117" s="42"/>
      <c r="DK117" s="42"/>
      <c r="DL117" s="42"/>
      <c r="DM117" s="42"/>
      <c r="DN117" s="42"/>
      <c r="DO117" s="42"/>
      <c r="DP117" s="42"/>
      <c r="DQ117" s="42"/>
      <c r="DR117" s="42"/>
      <c r="DS117" s="42"/>
      <c r="DT117" s="42"/>
      <c r="DU117" s="42"/>
      <c r="DV117" s="42"/>
      <c r="DW117" s="42"/>
      <c r="DX117" s="42"/>
      <c r="DY117" s="42"/>
      <c r="DZ117" s="42"/>
      <c r="EA117" s="42"/>
      <c r="EB117" s="42"/>
      <c r="EC117" s="42"/>
      <c r="ED117" s="42"/>
      <c r="EE117" s="42"/>
      <c r="EF117" s="42"/>
      <c r="EG117" s="42"/>
      <c r="EH117" s="42"/>
      <c r="EI117" s="42"/>
      <c r="EJ117" s="42"/>
      <c r="EK117" s="42"/>
      <c r="EL117" s="42"/>
      <c r="EM117" s="42"/>
      <c r="EN117" s="42"/>
      <c r="EO117" s="42"/>
      <c r="EP117" s="42"/>
      <c r="EQ117" s="42"/>
      <c r="ER117" s="42"/>
      <c r="ES117" s="42"/>
      <c r="ET117" s="42"/>
      <c r="EU117" s="42"/>
      <c r="EV117" s="42"/>
      <c r="EW117" s="42"/>
      <c r="EX117" s="42"/>
      <c r="EY117" s="42"/>
      <c r="EZ117" s="42"/>
      <c r="FA117" s="42"/>
      <c r="FB117" s="42"/>
      <c r="FC117" s="42"/>
      <c r="FD117" s="42"/>
      <c r="FE117" s="42"/>
      <c r="FF117" s="42"/>
      <c r="FG117" s="42"/>
      <c r="FH117" s="42"/>
      <c r="FI117" s="42"/>
      <c r="FJ117" s="42"/>
      <c r="FK117" s="42"/>
      <c r="FL117" s="42"/>
      <c r="FM117" s="42"/>
      <c r="FN117" s="42"/>
      <c r="FO117" s="42"/>
      <c r="FP117" s="42"/>
      <c r="FQ117" s="42"/>
      <c r="FR117" s="42"/>
      <c r="FS117" s="42"/>
      <c r="FT117" s="42"/>
      <c r="FU117" s="42"/>
      <c r="FV117" s="42"/>
      <c r="FW117" s="42"/>
      <c r="FX117" s="42"/>
      <c r="FY117" s="42"/>
      <c r="FZ117" s="42"/>
      <c r="GA117" s="42"/>
      <c r="GB117" s="42"/>
      <c r="GC117" s="42"/>
      <c r="GD117" s="42"/>
      <c r="GE117" s="42"/>
      <c r="GF117" s="42"/>
      <c r="GG117" s="42"/>
      <c r="GH117" s="42"/>
      <c r="GI117" s="42"/>
      <c r="GJ117" s="42"/>
      <c r="GK117" s="42"/>
      <c r="GL117" s="42"/>
      <c r="GM117" s="42"/>
      <c r="GN117" s="42"/>
      <c r="GO117" s="42"/>
      <c r="GP117" s="42"/>
      <c r="GQ117" s="42"/>
      <c r="GR117" s="42"/>
      <c r="GS117" s="42"/>
      <c r="GT117" s="42"/>
      <c r="GU117" s="42"/>
      <c r="GV117" s="42"/>
      <c r="GW117" s="42"/>
      <c r="GX117" s="42"/>
      <c r="GY117" s="42"/>
      <c r="GZ117" s="42"/>
      <c r="HA117" s="42"/>
      <c r="HB117" s="42"/>
      <c r="HC117" s="42"/>
      <c r="HD117" s="42"/>
      <c r="HE117" s="42"/>
      <c r="HF117" s="42"/>
      <c r="HG117" s="42"/>
      <c r="HH117" s="42"/>
      <c r="HI117" s="42"/>
      <c r="HJ117" s="42"/>
      <c r="HK117" s="42"/>
      <c r="HL117" s="42"/>
      <c r="HM117" s="42"/>
      <c r="HN117" s="42"/>
      <c r="HO117" s="42"/>
      <c r="HP117" s="42"/>
      <c r="HQ117" s="42"/>
      <c r="HR117" s="42"/>
      <c r="HS117" s="42"/>
      <c r="HT117" s="42"/>
      <c r="HU117" s="42"/>
      <c r="HV117" s="42"/>
      <c r="HW117" s="42"/>
      <c r="HX117" s="42"/>
    </row>
    <row r="118" spans="1:232" s="41" customFormat="1" x14ac:dyDescent="0.25">
      <c r="A118" s="29"/>
      <c r="B118" s="30"/>
      <c r="C118" s="31" t="s">
        <v>7314</v>
      </c>
      <c r="D118" s="57">
        <v>0</v>
      </c>
      <c r="E118" s="57">
        <v>1</v>
      </c>
      <c r="F118" s="32" t="s">
        <v>560</v>
      </c>
      <c r="G118" s="32" t="s">
        <v>560</v>
      </c>
      <c r="H118" s="4">
        <v>9105870164</v>
      </c>
      <c r="I118" s="32" t="s">
        <v>560</v>
      </c>
      <c r="J118" s="33" t="s">
        <v>7629</v>
      </c>
      <c r="K118" s="34"/>
      <c r="L118" s="46" t="s">
        <v>25</v>
      </c>
      <c r="M118" s="33" t="s">
        <v>727</v>
      </c>
      <c r="N118" s="35" t="s">
        <v>560</v>
      </c>
      <c r="O118" s="6" t="s">
        <v>3133</v>
      </c>
      <c r="P118" s="36"/>
      <c r="Q118" s="36"/>
      <c r="R118" s="36"/>
      <c r="S118" s="33" t="s">
        <v>7630</v>
      </c>
      <c r="T118" s="36"/>
      <c r="U118" s="36"/>
      <c r="V118" s="33" t="s">
        <v>7630</v>
      </c>
      <c r="W118" s="36"/>
      <c r="X118" s="36"/>
      <c r="Y118" s="33" t="s">
        <v>3047</v>
      </c>
      <c r="Z118" s="36"/>
      <c r="AA118" s="30"/>
      <c r="AB118" s="57">
        <v>5111</v>
      </c>
      <c r="AC118" s="57">
        <v>131</v>
      </c>
      <c r="AD118" s="30"/>
      <c r="AE118" s="58">
        <v>3</v>
      </c>
      <c r="AF118" s="37"/>
      <c r="AG118" s="37">
        <v>55595</v>
      </c>
      <c r="AH118" s="38">
        <v>166785</v>
      </c>
      <c r="AI118" s="37"/>
      <c r="AJ118" s="37"/>
      <c r="AK118" s="39"/>
      <c r="AL118" s="40">
        <v>8</v>
      </c>
      <c r="AM118" s="37"/>
      <c r="AN118" s="37">
        <v>13342.800000000001</v>
      </c>
      <c r="AO118" s="59">
        <v>33311</v>
      </c>
      <c r="AP118" s="39"/>
      <c r="AQ118" s="59" t="s">
        <v>3131</v>
      </c>
      <c r="AR118" s="60">
        <v>156</v>
      </c>
      <c r="AS118" s="60">
        <v>632</v>
      </c>
      <c r="AV118" s="39"/>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c r="BZ118" s="42"/>
      <c r="CA118" s="42"/>
      <c r="CB118" s="42"/>
      <c r="CC118" s="42"/>
      <c r="CD118" s="42"/>
      <c r="CE118" s="42"/>
      <c r="CF118" s="42"/>
      <c r="CG118" s="42"/>
      <c r="CH118" s="42"/>
      <c r="CI118" s="42"/>
      <c r="CJ118" s="42"/>
      <c r="CK118" s="42"/>
      <c r="CL118" s="42"/>
      <c r="CM118" s="42"/>
      <c r="CN118" s="42"/>
      <c r="CO118" s="42"/>
      <c r="CP118" s="42"/>
      <c r="CQ118" s="42"/>
      <c r="CR118" s="42"/>
      <c r="CS118" s="42"/>
      <c r="CT118" s="42"/>
      <c r="CU118" s="42"/>
      <c r="CV118" s="42"/>
      <c r="CW118" s="42"/>
      <c r="CX118" s="42"/>
      <c r="CY118" s="42"/>
      <c r="CZ118" s="42"/>
      <c r="DA118" s="42"/>
      <c r="DB118" s="42"/>
      <c r="DC118" s="42"/>
      <c r="DD118" s="42"/>
      <c r="DE118" s="42"/>
      <c r="DF118" s="42"/>
      <c r="DG118" s="42"/>
      <c r="DH118" s="42"/>
      <c r="DI118" s="42"/>
      <c r="DJ118" s="42"/>
      <c r="DK118" s="42"/>
      <c r="DL118" s="42"/>
      <c r="DM118" s="42"/>
      <c r="DN118" s="42"/>
      <c r="DO118" s="42"/>
      <c r="DP118" s="42"/>
      <c r="DQ118" s="42"/>
      <c r="DR118" s="42"/>
      <c r="DS118" s="42"/>
      <c r="DT118" s="42"/>
      <c r="DU118" s="42"/>
      <c r="DV118" s="42"/>
      <c r="DW118" s="42"/>
      <c r="DX118" s="42"/>
      <c r="DY118" s="42"/>
      <c r="DZ118" s="42"/>
      <c r="EA118" s="42"/>
      <c r="EB118" s="42"/>
      <c r="EC118" s="42"/>
      <c r="ED118" s="42"/>
      <c r="EE118" s="42"/>
      <c r="EF118" s="42"/>
      <c r="EG118" s="42"/>
      <c r="EH118" s="42"/>
      <c r="EI118" s="42"/>
      <c r="EJ118" s="42"/>
      <c r="EK118" s="42"/>
      <c r="EL118" s="42"/>
      <c r="EM118" s="42"/>
      <c r="EN118" s="42"/>
      <c r="EO118" s="42"/>
      <c r="EP118" s="42"/>
      <c r="EQ118" s="42"/>
      <c r="ER118" s="42"/>
      <c r="ES118" s="42"/>
      <c r="ET118" s="42"/>
      <c r="EU118" s="42"/>
      <c r="EV118" s="42"/>
      <c r="EW118" s="42"/>
      <c r="EX118" s="42"/>
      <c r="EY118" s="42"/>
      <c r="EZ118" s="42"/>
      <c r="FA118" s="42"/>
      <c r="FB118" s="42"/>
      <c r="FC118" s="42"/>
      <c r="FD118" s="42"/>
      <c r="FE118" s="42"/>
      <c r="FF118" s="42"/>
      <c r="FG118" s="42"/>
      <c r="FH118" s="42"/>
      <c r="FI118" s="42"/>
      <c r="FJ118" s="42"/>
      <c r="FK118" s="42"/>
      <c r="FL118" s="42"/>
      <c r="FM118" s="42"/>
      <c r="FN118" s="42"/>
      <c r="FO118" s="42"/>
      <c r="FP118" s="42"/>
      <c r="FQ118" s="42"/>
      <c r="FR118" s="42"/>
      <c r="FS118" s="42"/>
      <c r="FT118" s="42"/>
      <c r="FU118" s="42"/>
      <c r="FV118" s="42"/>
      <c r="FW118" s="42"/>
      <c r="FX118" s="42"/>
      <c r="FY118" s="42"/>
      <c r="FZ118" s="42"/>
      <c r="GA118" s="42"/>
      <c r="GB118" s="42"/>
      <c r="GC118" s="42"/>
      <c r="GD118" s="42"/>
      <c r="GE118" s="42"/>
      <c r="GF118" s="42"/>
      <c r="GG118" s="42"/>
      <c r="GH118" s="42"/>
      <c r="GI118" s="42"/>
      <c r="GJ118" s="42"/>
      <c r="GK118" s="42"/>
      <c r="GL118" s="42"/>
      <c r="GM118" s="42"/>
      <c r="GN118" s="42"/>
      <c r="GO118" s="42"/>
      <c r="GP118" s="42"/>
      <c r="GQ118" s="42"/>
      <c r="GR118" s="42"/>
      <c r="GS118" s="42"/>
      <c r="GT118" s="42"/>
      <c r="GU118" s="42"/>
      <c r="GV118" s="42"/>
      <c r="GW118" s="42"/>
      <c r="GX118" s="42"/>
      <c r="GY118" s="42"/>
      <c r="GZ118" s="42"/>
      <c r="HA118" s="42"/>
      <c r="HB118" s="42"/>
      <c r="HC118" s="42"/>
      <c r="HD118" s="42"/>
      <c r="HE118" s="42"/>
      <c r="HF118" s="42"/>
      <c r="HG118" s="42"/>
      <c r="HH118" s="42"/>
      <c r="HI118" s="42"/>
      <c r="HJ118" s="42"/>
      <c r="HK118" s="42"/>
      <c r="HL118" s="42"/>
      <c r="HM118" s="42"/>
      <c r="HN118" s="42"/>
      <c r="HO118" s="42"/>
      <c r="HP118" s="42"/>
      <c r="HQ118" s="42"/>
      <c r="HR118" s="42"/>
      <c r="HS118" s="42"/>
      <c r="HT118" s="42"/>
      <c r="HU118" s="42"/>
      <c r="HV118" s="42"/>
      <c r="HW118" s="42"/>
      <c r="HX118" s="42"/>
    </row>
    <row r="119" spans="1:232" s="41" customFormat="1" x14ac:dyDescent="0.25">
      <c r="A119" s="29"/>
      <c r="B119" s="30"/>
      <c r="C119" s="31" t="s">
        <v>7314</v>
      </c>
      <c r="D119" s="57">
        <v>0</v>
      </c>
      <c r="E119" s="57">
        <v>1</v>
      </c>
      <c r="F119" s="32" t="s">
        <v>560</v>
      </c>
      <c r="G119" s="32" t="s">
        <v>560</v>
      </c>
      <c r="H119" s="4">
        <v>9105870164</v>
      </c>
      <c r="I119" s="32" t="s">
        <v>560</v>
      </c>
      <c r="J119" s="33" t="s">
        <v>7629</v>
      </c>
      <c r="K119" s="34"/>
      <c r="L119" s="46" t="s">
        <v>25</v>
      </c>
      <c r="M119" s="33" t="s">
        <v>727</v>
      </c>
      <c r="N119" s="35" t="s">
        <v>560</v>
      </c>
      <c r="O119" s="6" t="s">
        <v>3133</v>
      </c>
      <c r="P119" s="36"/>
      <c r="Q119" s="36"/>
      <c r="R119" s="36"/>
      <c r="S119" s="33" t="s">
        <v>7630</v>
      </c>
      <c r="T119" s="36"/>
      <c r="U119" s="36"/>
      <c r="V119" s="33" t="s">
        <v>7630</v>
      </c>
      <c r="W119" s="36"/>
      <c r="X119" s="36"/>
      <c r="Y119" s="33" t="s">
        <v>2824</v>
      </c>
      <c r="Z119" s="36"/>
      <c r="AA119" s="30"/>
      <c r="AB119" s="57">
        <v>5111</v>
      </c>
      <c r="AC119" s="57">
        <v>131</v>
      </c>
      <c r="AD119" s="30"/>
      <c r="AE119" s="58">
        <v>2</v>
      </c>
      <c r="AF119" s="37"/>
      <c r="AG119" s="37">
        <v>111058</v>
      </c>
      <c r="AH119" s="38">
        <v>222116</v>
      </c>
      <c r="AI119" s="37"/>
      <c r="AJ119" s="37"/>
      <c r="AK119" s="39"/>
      <c r="AL119" s="40">
        <v>8</v>
      </c>
      <c r="AM119" s="37"/>
      <c r="AN119" s="37">
        <v>17769.28</v>
      </c>
      <c r="AO119" s="59">
        <v>33311</v>
      </c>
      <c r="AP119" s="39"/>
      <c r="AQ119" s="59" t="s">
        <v>3131</v>
      </c>
      <c r="AR119" s="60">
        <v>156</v>
      </c>
      <c r="AS119" s="60">
        <v>632</v>
      </c>
      <c r="AV119" s="39"/>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c r="BZ119" s="42"/>
      <c r="CA119" s="42"/>
      <c r="CB119" s="42"/>
      <c r="CC119" s="42"/>
      <c r="CD119" s="42"/>
      <c r="CE119" s="42"/>
      <c r="CF119" s="42"/>
      <c r="CG119" s="42"/>
      <c r="CH119" s="42"/>
      <c r="CI119" s="42"/>
      <c r="CJ119" s="42"/>
      <c r="CK119" s="42"/>
      <c r="CL119" s="42"/>
      <c r="CM119" s="42"/>
      <c r="CN119" s="42"/>
      <c r="CO119" s="42"/>
      <c r="CP119" s="42"/>
      <c r="CQ119" s="42"/>
      <c r="CR119" s="42"/>
      <c r="CS119" s="42"/>
      <c r="CT119" s="42"/>
      <c r="CU119" s="42"/>
      <c r="CV119" s="42"/>
      <c r="CW119" s="42"/>
      <c r="CX119" s="42"/>
      <c r="CY119" s="42"/>
      <c r="CZ119" s="42"/>
      <c r="DA119" s="42"/>
      <c r="DB119" s="42"/>
      <c r="DC119" s="42"/>
      <c r="DD119" s="42"/>
      <c r="DE119" s="42"/>
      <c r="DF119" s="42"/>
      <c r="DG119" s="42"/>
      <c r="DH119" s="42"/>
      <c r="DI119" s="42"/>
      <c r="DJ119" s="42"/>
      <c r="DK119" s="42"/>
      <c r="DL119" s="42"/>
      <c r="DM119" s="42"/>
      <c r="DN119" s="42"/>
      <c r="DO119" s="42"/>
      <c r="DP119" s="42"/>
      <c r="DQ119" s="42"/>
      <c r="DR119" s="42"/>
      <c r="DS119" s="42"/>
      <c r="DT119" s="42"/>
      <c r="DU119" s="42"/>
      <c r="DV119" s="42"/>
      <c r="DW119" s="42"/>
      <c r="DX119" s="42"/>
      <c r="DY119" s="42"/>
      <c r="DZ119" s="42"/>
      <c r="EA119" s="42"/>
      <c r="EB119" s="42"/>
      <c r="EC119" s="42"/>
      <c r="ED119" s="42"/>
      <c r="EE119" s="42"/>
      <c r="EF119" s="42"/>
      <c r="EG119" s="42"/>
      <c r="EH119" s="42"/>
      <c r="EI119" s="42"/>
      <c r="EJ119" s="42"/>
      <c r="EK119" s="42"/>
      <c r="EL119" s="42"/>
      <c r="EM119" s="42"/>
      <c r="EN119" s="42"/>
      <c r="EO119" s="42"/>
      <c r="EP119" s="42"/>
      <c r="EQ119" s="42"/>
      <c r="ER119" s="42"/>
      <c r="ES119" s="42"/>
      <c r="ET119" s="42"/>
      <c r="EU119" s="42"/>
      <c r="EV119" s="42"/>
      <c r="EW119" s="42"/>
      <c r="EX119" s="42"/>
      <c r="EY119" s="42"/>
      <c r="EZ119" s="42"/>
      <c r="FA119" s="42"/>
      <c r="FB119" s="42"/>
      <c r="FC119" s="42"/>
      <c r="FD119" s="42"/>
      <c r="FE119" s="42"/>
      <c r="FF119" s="42"/>
      <c r="FG119" s="42"/>
      <c r="FH119" s="42"/>
      <c r="FI119" s="42"/>
      <c r="FJ119" s="42"/>
      <c r="FK119" s="42"/>
      <c r="FL119" s="42"/>
      <c r="FM119" s="42"/>
      <c r="FN119" s="42"/>
      <c r="FO119" s="42"/>
      <c r="FP119" s="42"/>
      <c r="FQ119" s="42"/>
      <c r="FR119" s="42"/>
      <c r="FS119" s="42"/>
      <c r="FT119" s="42"/>
      <c r="FU119" s="42"/>
      <c r="FV119" s="42"/>
      <c r="FW119" s="42"/>
      <c r="FX119" s="42"/>
      <c r="FY119" s="42"/>
      <c r="FZ119" s="42"/>
      <c r="GA119" s="42"/>
      <c r="GB119" s="42"/>
      <c r="GC119" s="42"/>
      <c r="GD119" s="42"/>
      <c r="GE119" s="42"/>
      <c r="GF119" s="42"/>
      <c r="GG119" s="42"/>
      <c r="GH119" s="42"/>
      <c r="GI119" s="42"/>
      <c r="GJ119" s="42"/>
      <c r="GK119" s="42"/>
      <c r="GL119" s="42"/>
      <c r="GM119" s="42"/>
      <c r="GN119" s="42"/>
      <c r="GO119" s="42"/>
      <c r="GP119" s="42"/>
      <c r="GQ119" s="42"/>
      <c r="GR119" s="42"/>
      <c r="GS119" s="42"/>
      <c r="GT119" s="42"/>
      <c r="GU119" s="42"/>
      <c r="GV119" s="42"/>
      <c r="GW119" s="42"/>
      <c r="GX119" s="42"/>
      <c r="GY119" s="42"/>
      <c r="GZ119" s="42"/>
      <c r="HA119" s="42"/>
      <c r="HB119" s="42"/>
      <c r="HC119" s="42"/>
      <c r="HD119" s="42"/>
      <c r="HE119" s="42"/>
      <c r="HF119" s="42"/>
      <c r="HG119" s="42"/>
      <c r="HH119" s="42"/>
      <c r="HI119" s="42"/>
      <c r="HJ119" s="42"/>
      <c r="HK119" s="42"/>
      <c r="HL119" s="42"/>
      <c r="HM119" s="42"/>
      <c r="HN119" s="42"/>
      <c r="HO119" s="42"/>
      <c r="HP119" s="42"/>
      <c r="HQ119" s="42"/>
      <c r="HR119" s="42"/>
      <c r="HS119" s="42"/>
      <c r="HT119" s="42"/>
      <c r="HU119" s="42"/>
      <c r="HV119" s="42"/>
      <c r="HW119" s="42"/>
      <c r="HX119" s="42"/>
    </row>
    <row r="120" spans="1:232" s="41" customFormat="1" x14ac:dyDescent="0.25">
      <c r="A120" s="29"/>
      <c r="B120" s="30"/>
      <c r="C120" s="31" t="s">
        <v>7314</v>
      </c>
      <c r="D120" s="57">
        <v>0</v>
      </c>
      <c r="E120" s="57">
        <v>1</v>
      </c>
      <c r="F120" s="32" t="s">
        <v>560</v>
      </c>
      <c r="G120" s="32" t="s">
        <v>560</v>
      </c>
      <c r="H120" s="4">
        <v>9105870164</v>
      </c>
      <c r="I120" s="32" t="s">
        <v>560</v>
      </c>
      <c r="J120" s="33" t="s">
        <v>7629</v>
      </c>
      <c r="K120" s="34"/>
      <c r="L120" s="46" t="s">
        <v>25</v>
      </c>
      <c r="M120" s="33" t="s">
        <v>727</v>
      </c>
      <c r="N120" s="35" t="s">
        <v>560</v>
      </c>
      <c r="O120" s="6" t="s">
        <v>3133</v>
      </c>
      <c r="P120" s="36"/>
      <c r="Q120" s="36"/>
      <c r="R120" s="36"/>
      <c r="S120" s="33" t="s">
        <v>7630</v>
      </c>
      <c r="T120" s="36"/>
      <c r="U120" s="36"/>
      <c r="V120" s="33" t="s">
        <v>7630</v>
      </c>
      <c r="W120" s="36"/>
      <c r="X120" s="36"/>
      <c r="Y120" s="33" t="s">
        <v>2826</v>
      </c>
      <c r="Z120" s="36"/>
      <c r="AA120" s="30"/>
      <c r="AB120" s="57">
        <v>5111</v>
      </c>
      <c r="AC120" s="57">
        <v>131</v>
      </c>
      <c r="AD120" s="30"/>
      <c r="AE120" s="58">
        <v>6</v>
      </c>
      <c r="AF120" s="37"/>
      <c r="AG120" s="37">
        <v>50182</v>
      </c>
      <c r="AH120" s="38">
        <v>301092</v>
      </c>
      <c r="AI120" s="37"/>
      <c r="AJ120" s="37"/>
      <c r="AK120" s="39"/>
      <c r="AL120" s="40">
        <v>8</v>
      </c>
      <c r="AM120" s="37"/>
      <c r="AN120" s="37">
        <v>24087.360000000001</v>
      </c>
      <c r="AO120" s="59">
        <v>33311</v>
      </c>
      <c r="AP120" s="39"/>
      <c r="AQ120" s="59" t="s">
        <v>3131</v>
      </c>
      <c r="AR120" s="60">
        <v>156</v>
      </c>
      <c r="AS120" s="60">
        <v>632</v>
      </c>
      <c r="AV120" s="39"/>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c r="BZ120" s="42"/>
      <c r="CA120" s="42"/>
      <c r="CB120" s="42"/>
      <c r="CC120" s="42"/>
      <c r="CD120" s="42"/>
      <c r="CE120" s="42"/>
      <c r="CF120" s="42"/>
      <c r="CG120" s="42"/>
      <c r="CH120" s="42"/>
      <c r="CI120" s="42"/>
      <c r="CJ120" s="42"/>
      <c r="CK120" s="42"/>
      <c r="CL120" s="42"/>
      <c r="CM120" s="42"/>
      <c r="CN120" s="42"/>
      <c r="CO120" s="42"/>
      <c r="CP120" s="42"/>
      <c r="CQ120" s="42"/>
      <c r="CR120" s="42"/>
      <c r="CS120" s="42"/>
      <c r="CT120" s="42"/>
      <c r="CU120" s="42"/>
      <c r="CV120" s="42"/>
      <c r="CW120" s="42"/>
      <c r="CX120" s="42"/>
      <c r="CY120" s="42"/>
      <c r="CZ120" s="42"/>
      <c r="DA120" s="42"/>
      <c r="DB120" s="42"/>
      <c r="DC120" s="42"/>
      <c r="DD120" s="42"/>
      <c r="DE120" s="42"/>
      <c r="DF120" s="42"/>
      <c r="DG120" s="42"/>
      <c r="DH120" s="42"/>
      <c r="DI120" s="42"/>
      <c r="DJ120" s="42"/>
      <c r="DK120" s="42"/>
      <c r="DL120" s="42"/>
      <c r="DM120" s="42"/>
      <c r="DN120" s="42"/>
      <c r="DO120" s="42"/>
      <c r="DP120" s="42"/>
      <c r="DQ120" s="42"/>
      <c r="DR120" s="42"/>
      <c r="DS120" s="42"/>
      <c r="DT120" s="42"/>
      <c r="DU120" s="42"/>
      <c r="DV120" s="42"/>
      <c r="DW120" s="42"/>
      <c r="DX120" s="42"/>
      <c r="DY120" s="42"/>
      <c r="DZ120" s="42"/>
      <c r="EA120" s="42"/>
      <c r="EB120" s="42"/>
      <c r="EC120" s="42"/>
      <c r="ED120" s="42"/>
      <c r="EE120" s="42"/>
      <c r="EF120" s="42"/>
      <c r="EG120" s="42"/>
      <c r="EH120" s="42"/>
      <c r="EI120" s="42"/>
      <c r="EJ120" s="42"/>
      <c r="EK120" s="42"/>
      <c r="EL120" s="42"/>
      <c r="EM120" s="42"/>
      <c r="EN120" s="42"/>
      <c r="EO120" s="42"/>
      <c r="EP120" s="42"/>
      <c r="EQ120" s="42"/>
      <c r="ER120" s="42"/>
      <c r="ES120" s="42"/>
      <c r="ET120" s="42"/>
      <c r="EU120" s="42"/>
      <c r="EV120" s="42"/>
      <c r="EW120" s="42"/>
      <c r="EX120" s="42"/>
      <c r="EY120" s="42"/>
      <c r="EZ120" s="42"/>
      <c r="FA120" s="42"/>
      <c r="FB120" s="42"/>
      <c r="FC120" s="42"/>
      <c r="FD120" s="42"/>
      <c r="FE120" s="42"/>
      <c r="FF120" s="42"/>
      <c r="FG120" s="42"/>
      <c r="FH120" s="42"/>
      <c r="FI120" s="42"/>
      <c r="FJ120" s="42"/>
      <c r="FK120" s="42"/>
      <c r="FL120" s="42"/>
      <c r="FM120" s="42"/>
      <c r="FN120" s="42"/>
      <c r="FO120" s="42"/>
      <c r="FP120" s="42"/>
      <c r="FQ120" s="42"/>
      <c r="FR120" s="42"/>
      <c r="FS120" s="42"/>
      <c r="FT120" s="42"/>
      <c r="FU120" s="42"/>
      <c r="FV120" s="42"/>
      <c r="FW120" s="42"/>
      <c r="FX120" s="42"/>
      <c r="FY120" s="42"/>
      <c r="FZ120" s="42"/>
      <c r="GA120" s="42"/>
      <c r="GB120" s="42"/>
      <c r="GC120" s="42"/>
      <c r="GD120" s="42"/>
      <c r="GE120" s="42"/>
      <c r="GF120" s="42"/>
      <c r="GG120" s="42"/>
      <c r="GH120" s="42"/>
      <c r="GI120" s="42"/>
      <c r="GJ120" s="42"/>
      <c r="GK120" s="42"/>
      <c r="GL120" s="42"/>
      <c r="GM120" s="42"/>
      <c r="GN120" s="42"/>
      <c r="GO120" s="42"/>
      <c r="GP120" s="42"/>
      <c r="GQ120" s="42"/>
      <c r="GR120" s="42"/>
      <c r="GS120" s="42"/>
      <c r="GT120" s="42"/>
      <c r="GU120" s="42"/>
      <c r="GV120" s="42"/>
      <c r="GW120" s="42"/>
      <c r="GX120" s="42"/>
      <c r="GY120" s="42"/>
      <c r="GZ120" s="42"/>
      <c r="HA120" s="42"/>
      <c r="HB120" s="42"/>
      <c r="HC120" s="42"/>
      <c r="HD120" s="42"/>
      <c r="HE120" s="42"/>
      <c r="HF120" s="42"/>
      <c r="HG120" s="42"/>
      <c r="HH120" s="42"/>
      <c r="HI120" s="42"/>
      <c r="HJ120" s="42"/>
      <c r="HK120" s="42"/>
      <c r="HL120" s="42"/>
      <c r="HM120" s="42"/>
      <c r="HN120" s="42"/>
      <c r="HO120" s="42"/>
      <c r="HP120" s="42"/>
      <c r="HQ120" s="42"/>
      <c r="HR120" s="42"/>
      <c r="HS120" s="42"/>
      <c r="HT120" s="42"/>
      <c r="HU120" s="42"/>
      <c r="HV120" s="42"/>
      <c r="HW120" s="42"/>
      <c r="HX120" s="42"/>
    </row>
    <row r="121" spans="1:232" s="41" customFormat="1" x14ac:dyDescent="0.25">
      <c r="A121" s="29"/>
      <c r="B121" s="30"/>
      <c r="C121" s="31" t="s">
        <v>7314</v>
      </c>
      <c r="D121" s="57">
        <v>0</v>
      </c>
      <c r="E121" s="57">
        <v>1</v>
      </c>
      <c r="F121" s="32" t="s">
        <v>560</v>
      </c>
      <c r="G121" s="32" t="s">
        <v>560</v>
      </c>
      <c r="H121" s="4">
        <v>9105870164</v>
      </c>
      <c r="I121" s="32" t="s">
        <v>560</v>
      </c>
      <c r="J121" s="33" t="s">
        <v>7629</v>
      </c>
      <c r="K121" s="34"/>
      <c r="L121" s="46" t="s">
        <v>25</v>
      </c>
      <c r="M121" s="33" t="s">
        <v>727</v>
      </c>
      <c r="N121" s="35" t="s">
        <v>560</v>
      </c>
      <c r="O121" s="6" t="s">
        <v>3133</v>
      </c>
      <c r="P121" s="36"/>
      <c r="Q121" s="36"/>
      <c r="R121" s="36"/>
      <c r="S121" s="33" t="s">
        <v>7630</v>
      </c>
      <c r="T121" s="36"/>
      <c r="U121" s="36"/>
      <c r="V121" s="33" t="s">
        <v>7630</v>
      </c>
      <c r="W121" s="36"/>
      <c r="X121" s="36"/>
      <c r="Y121" s="33" t="s">
        <v>2819</v>
      </c>
      <c r="Z121" s="36"/>
      <c r="AA121" s="30"/>
      <c r="AB121" s="57">
        <v>5111</v>
      </c>
      <c r="AC121" s="57">
        <v>131</v>
      </c>
      <c r="AD121" s="30"/>
      <c r="AE121" s="58">
        <v>2</v>
      </c>
      <c r="AF121" s="37"/>
      <c r="AG121" s="37">
        <v>56760</v>
      </c>
      <c r="AH121" s="38">
        <v>113520</v>
      </c>
      <c r="AI121" s="37"/>
      <c r="AJ121" s="37"/>
      <c r="AK121" s="39"/>
      <c r="AL121" s="40">
        <v>8</v>
      </c>
      <c r="AM121" s="37"/>
      <c r="AN121" s="37">
        <v>9081.6</v>
      </c>
      <c r="AO121" s="59">
        <v>33311</v>
      </c>
      <c r="AP121" s="39"/>
      <c r="AQ121" s="59" t="s">
        <v>3131</v>
      </c>
      <c r="AR121" s="60">
        <v>156</v>
      </c>
      <c r="AS121" s="60">
        <v>632</v>
      </c>
      <c r="AV121" s="39"/>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42"/>
      <c r="CD121" s="42"/>
      <c r="CE121" s="42"/>
      <c r="CF121" s="42"/>
      <c r="CG121" s="42"/>
      <c r="CH121" s="42"/>
      <c r="CI121" s="42"/>
      <c r="CJ121" s="42"/>
      <c r="CK121" s="42"/>
      <c r="CL121" s="42"/>
      <c r="CM121" s="42"/>
      <c r="CN121" s="42"/>
      <c r="CO121" s="42"/>
      <c r="CP121" s="42"/>
      <c r="CQ121" s="42"/>
      <c r="CR121" s="42"/>
      <c r="CS121" s="42"/>
      <c r="CT121" s="42"/>
      <c r="CU121" s="42"/>
      <c r="CV121" s="42"/>
      <c r="CW121" s="42"/>
      <c r="CX121" s="42"/>
      <c r="CY121" s="42"/>
      <c r="CZ121" s="42"/>
      <c r="DA121" s="42"/>
      <c r="DB121" s="42"/>
      <c r="DC121" s="42"/>
      <c r="DD121" s="42"/>
      <c r="DE121" s="42"/>
      <c r="DF121" s="42"/>
      <c r="DG121" s="42"/>
      <c r="DH121" s="42"/>
      <c r="DI121" s="42"/>
      <c r="DJ121" s="42"/>
      <c r="DK121" s="42"/>
      <c r="DL121" s="42"/>
      <c r="DM121" s="42"/>
      <c r="DN121" s="42"/>
      <c r="DO121" s="42"/>
      <c r="DP121" s="42"/>
      <c r="DQ121" s="42"/>
      <c r="DR121" s="42"/>
      <c r="DS121" s="42"/>
      <c r="DT121" s="42"/>
      <c r="DU121" s="42"/>
      <c r="DV121" s="42"/>
      <c r="DW121" s="42"/>
      <c r="DX121" s="42"/>
      <c r="DY121" s="42"/>
      <c r="DZ121" s="42"/>
      <c r="EA121" s="42"/>
      <c r="EB121" s="42"/>
      <c r="EC121" s="42"/>
      <c r="ED121" s="42"/>
      <c r="EE121" s="42"/>
      <c r="EF121" s="42"/>
      <c r="EG121" s="42"/>
      <c r="EH121" s="42"/>
      <c r="EI121" s="42"/>
      <c r="EJ121" s="42"/>
      <c r="EK121" s="42"/>
      <c r="EL121" s="42"/>
      <c r="EM121" s="42"/>
      <c r="EN121" s="42"/>
      <c r="EO121" s="42"/>
      <c r="EP121" s="42"/>
      <c r="EQ121" s="42"/>
      <c r="ER121" s="42"/>
      <c r="ES121" s="42"/>
      <c r="ET121" s="42"/>
      <c r="EU121" s="42"/>
      <c r="EV121" s="42"/>
      <c r="EW121" s="42"/>
      <c r="EX121" s="42"/>
      <c r="EY121" s="42"/>
      <c r="EZ121" s="42"/>
      <c r="FA121" s="42"/>
      <c r="FB121" s="42"/>
      <c r="FC121" s="42"/>
      <c r="FD121" s="42"/>
      <c r="FE121" s="42"/>
      <c r="FF121" s="42"/>
      <c r="FG121" s="42"/>
      <c r="FH121" s="42"/>
      <c r="FI121" s="42"/>
      <c r="FJ121" s="42"/>
      <c r="FK121" s="42"/>
      <c r="FL121" s="42"/>
      <c r="FM121" s="42"/>
      <c r="FN121" s="42"/>
      <c r="FO121" s="42"/>
      <c r="FP121" s="42"/>
      <c r="FQ121" s="42"/>
      <c r="FR121" s="42"/>
      <c r="FS121" s="42"/>
      <c r="FT121" s="42"/>
      <c r="FU121" s="42"/>
      <c r="FV121" s="42"/>
      <c r="FW121" s="42"/>
      <c r="FX121" s="42"/>
      <c r="FY121" s="42"/>
      <c r="FZ121" s="42"/>
      <c r="GA121" s="42"/>
      <c r="GB121" s="42"/>
      <c r="GC121" s="42"/>
      <c r="GD121" s="42"/>
      <c r="GE121" s="42"/>
      <c r="GF121" s="42"/>
      <c r="GG121" s="42"/>
      <c r="GH121" s="42"/>
      <c r="GI121" s="42"/>
      <c r="GJ121" s="42"/>
      <c r="GK121" s="42"/>
      <c r="GL121" s="42"/>
      <c r="GM121" s="42"/>
      <c r="GN121" s="42"/>
      <c r="GO121" s="42"/>
      <c r="GP121" s="42"/>
      <c r="GQ121" s="42"/>
      <c r="GR121" s="42"/>
      <c r="GS121" s="42"/>
      <c r="GT121" s="42"/>
      <c r="GU121" s="42"/>
      <c r="GV121" s="42"/>
      <c r="GW121" s="42"/>
      <c r="GX121" s="42"/>
      <c r="GY121" s="42"/>
      <c r="GZ121" s="42"/>
      <c r="HA121" s="42"/>
      <c r="HB121" s="42"/>
      <c r="HC121" s="42"/>
      <c r="HD121" s="42"/>
      <c r="HE121" s="42"/>
      <c r="HF121" s="42"/>
      <c r="HG121" s="42"/>
      <c r="HH121" s="42"/>
      <c r="HI121" s="42"/>
      <c r="HJ121" s="42"/>
      <c r="HK121" s="42"/>
      <c r="HL121" s="42"/>
      <c r="HM121" s="42"/>
      <c r="HN121" s="42"/>
      <c r="HO121" s="42"/>
      <c r="HP121" s="42"/>
      <c r="HQ121" s="42"/>
      <c r="HR121" s="42"/>
      <c r="HS121" s="42"/>
      <c r="HT121" s="42"/>
      <c r="HU121" s="42"/>
      <c r="HV121" s="42"/>
      <c r="HW121" s="42"/>
      <c r="HX121" s="42"/>
    </row>
    <row r="122" spans="1:232" s="41" customFormat="1" x14ac:dyDescent="0.25">
      <c r="A122" s="29"/>
      <c r="B122" s="30"/>
      <c r="C122" s="31" t="s">
        <v>7314</v>
      </c>
      <c r="D122" s="57">
        <v>0</v>
      </c>
      <c r="E122" s="57">
        <v>1</v>
      </c>
      <c r="F122" s="32" t="s">
        <v>560</v>
      </c>
      <c r="G122" s="32" t="s">
        <v>560</v>
      </c>
      <c r="H122" s="4">
        <v>9105870164</v>
      </c>
      <c r="I122" s="32" t="s">
        <v>560</v>
      </c>
      <c r="J122" s="33" t="s">
        <v>7629</v>
      </c>
      <c r="K122" s="34"/>
      <c r="L122" s="46" t="s">
        <v>25</v>
      </c>
      <c r="M122" s="33" t="s">
        <v>727</v>
      </c>
      <c r="N122" s="35" t="s">
        <v>560</v>
      </c>
      <c r="O122" s="6" t="s">
        <v>3133</v>
      </c>
      <c r="P122" s="36"/>
      <c r="Q122" s="36"/>
      <c r="R122" s="36"/>
      <c r="S122" s="33" t="s">
        <v>7630</v>
      </c>
      <c r="T122" s="36"/>
      <c r="U122" s="36"/>
      <c r="V122" s="33" t="s">
        <v>7630</v>
      </c>
      <c r="W122" s="36"/>
      <c r="X122" s="36"/>
      <c r="Y122" s="33" t="s">
        <v>2771</v>
      </c>
      <c r="Z122" s="36"/>
      <c r="AA122" s="30"/>
      <c r="AB122" s="57">
        <v>5111</v>
      </c>
      <c r="AC122" s="57">
        <v>131</v>
      </c>
      <c r="AD122" s="30"/>
      <c r="AE122" s="58">
        <v>3</v>
      </c>
      <c r="AF122" s="37"/>
      <c r="AG122" s="37">
        <v>74250</v>
      </c>
      <c r="AH122" s="38">
        <v>222750</v>
      </c>
      <c r="AI122" s="37"/>
      <c r="AJ122" s="37"/>
      <c r="AK122" s="39"/>
      <c r="AL122" s="40">
        <v>8</v>
      </c>
      <c r="AM122" s="37"/>
      <c r="AN122" s="37">
        <v>17820</v>
      </c>
      <c r="AO122" s="59">
        <v>33311</v>
      </c>
      <c r="AP122" s="39"/>
      <c r="AQ122" s="59" t="s">
        <v>3131</v>
      </c>
      <c r="AR122" s="60">
        <v>156</v>
      </c>
      <c r="AS122" s="60">
        <v>632</v>
      </c>
      <c r="AV122" s="39"/>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c r="BZ122" s="42"/>
      <c r="CA122" s="42"/>
      <c r="CB122" s="42"/>
      <c r="CC122" s="42"/>
      <c r="CD122" s="42"/>
      <c r="CE122" s="42"/>
      <c r="CF122" s="42"/>
      <c r="CG122" s="42"/>
      <c r="CH122" s="42"/>
      <c r="CI122" s="42"/>
      <c r="CJ122" s="42"/>
      <c r="CK122" s="42"/>
      <c r="CL122" s="42"/>
      <c r="CM122" s="42"/>
      <c r="CN122" s="42"/>
      <c r="CO122" s="42"/>
      <c r="CP122" s="42"/>
      <c r="CQ122" s="42"/>
      <c r="CR122" s="42"/>
      <c r="CS122" s="42"/>
      <c r="CT122" s="42"/>
      <c r="CU122" s="42"/>
      <c r="CV122" s="42"/>
      <c r="CW122" s="42"/>
      <c r="CX122" s="42"/>
      <c r="CY122" s="42"/>
      <c r="CZ122" s="42"/>
      <c r="DA122" s="42"/>
      <c r="DB122" s="42"/>
      <c r="DC122" s="42"/>
      <c r="DD122" s="42"/>
      <c r="DE122" s="42"/>
      <c r="DF122" s="42"/>
      <c r="DG122" s="42"/>
      <c r="DH122" s="42"/>
      <c r="DI122" s="42"/>
      <c r="DJ122" s="42"/>
      <c r="DK122" s="42"/>
      <c r="DL122" s="42"/>
      <c r="DM122" s="42"/>
      <c r="DN122" s="42"/>
      <c r="DO122" s="42"/>
      <c r="DP122" s="42"/>
      <c r="DQ122" s="42"/>
      <c r="DR122" s="42"/>
      <c r="DS122" s="42"/>
      <c r="DT122" s="42"/>
      <c r="DU122" s="42"/>
      <c r="DV122" s="42"/>
      <c r="DW122" s="42"/>
      <c r="DX122" s="42"/>
      <c r="DY122" s="42"/>
      <c r="DZ122" s="42"/>
      <c r="EA122" s="42"/>
      <c r="EB122" s="42"/>
      <c r="EC122" s="42"/>
      <c r="ED122" s="42"/>
      <c r="EE122" s="42"/>
      <c r="EF122" s="42"/>
      <c r="EG122" s="42"/>
      <c r="EH122" s="42"/>
      <c r="EI122" s="42"/>
      <c r="EJ122" s="42"/>
      <c r="EK122" s="42"/>
      <c r="EL122" s="42"/>
      <c r="EM122" s="42"/>
      <c r="EN122" s="42"/>
      <c r="EO122" s="42"/>
      <c r="EP122" s="42"/>
      <c r="EQ122" s="42"/>
      <c r="ER122" s="42"/>
      <c r="ES122" s="42"/>
      <c r="ET122" s="42"/>
      <c r="EU122" s="42"/>
      <c r="EV122" s="42"/>
      <c r="EW122" s="42"/>
      <c r="EX122" s="42"/>
      <c r="EY122" s="42"/>
      <c r="EZ122" s="42"/>
      <c r="FA122" s="42"/>
      <c r="FB122" s="42"/>
      <c r="FC122" s="42"/>
      <c r="FD122" s="42"/>
      <c r="FE122" s="42"/>
      <c r="FF122" s="42"/>
      <c r="FG122" s="42"/>
      <c r="FH122" s="42"/>
      <c r="FI122" s="42"/>
      <c r="FJ122" s="42"/>
      <c r="FK122" s="42"/>
      <c r="FL122" s="42"/>
      <c r="FM122" s="42"/>
      <c r="FN122" s="42"/>
      <c r="FO122" s="42"/>
      <c r="FP122" s="42"/>
      <c r="FQ122" s="42"/>
      <c r="FR122" s="42"/>
      <c r="FS122" s="42"/>
      <c r="FT122" s="42"/>
      <c r="FU122" s="42"/>
      <c r="FV122" s="42"/>
      <c r="FW122" s="42"/>
      <c r="FX122" s="42"/>
      <c r="FY122" s="42"/>
      <c r="FZ122" s="42"/>
      <c r="GA122" s="42"/>
      <c r="GB122" s="42"/>
      <c r="GC122" s="42"/>
      <c r="GD122" s="42"/>
      <c r="GE122" s="42"/>
      <c r="GF122" s="42"/>
      <c r="GG122" s="42"/>
      <c r="GH122" s="42"/>
      <c r="GI122" s="42"/>
      <c r="GJ122" s="42"/>
      <c r="GK122" s="42"/>
      <c r="GL122" s="42"/>
      <c r="GM122" s="42"/>
      <c r="GN122" s="42"/>
      <c r="GO122" s="42"/>
      <c r="GP122" s="42"/>
      <c r="GQ122" s="42"/>
      <c r="GR122" s="42"/>
      <c r="GS122" s="42"/>
      <c r="GT122" s="42"/>
      <c r="GU122" s="42"/>
      <c r="GV122" s="42"/>
      <c r="GW122" s="42"/>
      <c r="GX122" s="42"/>
      <c r="GY122" s="42"/>
      <c r="GZ122" s="42"/>
      <c r="HA122" s="42"/>
      <c r="HB122" s="42"/>
      <c r="HC122" s="42"/>
      <c r="HD122" s="42"/>
      <c r="HE122" s="42"/>
      <c r="HF122" s="42"/>
      <c r="HG122" s="42"/>
      <c r="HH122" s="42"/>
      <c r="HI122" s="42"/>
      <c r="HJ122" s="42"/>
      <c r="HK122" s="42"/>
      <c r="HL122" s="42"/>
      <c r="HM122" s="42"/>
      <c r="HN122" s="42"/>
      <c r="HO122" s="42"/>
      <c r="HP122" s="42"/>
      <c r="HQ122" s="42"/>
      <c r="HR122" s="42"/>
      <c r="HS122" s="42"/>
      <c r="HT122" s="42"/>
      <c r="HU122" s="42"/>
      <c r="HV122" s="42"/>
      <c r="HW122" s="42"/>
      <c r="HX122" s="42"/>
    </row>
    <row r="123" spans="1:232" s="41" customFormat="1" x14ac:dyDescent="0.25">
      <c r="A123" s="29"/>
      <c r="B123" s="30"/>
      <c r="C123" s="31" t="s">
        <v>7314</v>
      </c>
      <c r="D123" s="57">
        <v>0</v>
      </c>
      <c r="E123" s="57">
        <v>1</v>
      </c>
      <c r="F123" s="32" t="s">
        <v>560</v>
      </c>
      <c r="G123" s="32" t="s">
        <v>560</v>
      </c>
      <c r="H123" s="4">
        <v>9105870205</v>
      </c>
      <c r="I123" s="32" t="s">
        <v>560</v>
      </c>
      <c r="J123" s="33" t="s">
        <v>7631</v>
      </c>
      <c r="K123" s="34"/>
      <c r="L123" s="46" t="s">
        <v>25</v>
      </c>
      <c r="M123" s="33" t="s">
        <v>836</v>
      </c>
      <c r="N123" s="35" t="s">
        <v>560</v>
      </c>
      <c r="O123" s="6" t="s">
        <v>3158</v>
      </c>
      <c r="P123" s="36"/>
      <c r="Q123" s="36"/>
      <c r="R123" s="36"/>
      <c r="S123" s="33" t="s">
        <v>7626</v>
      </c>
      <c r="T123" s="36"/>
      <c r="U123" s="36"/>
      <c r="V123" s="33" t="s">
        <v>7626</v>
      </c>
      <c r="W123" s="36"/>
      <c r="X123" s="36"/>
      <c r="Y123" s="33" t="s">
        <v>2826</v>
      </c>
      <c r="Z123" s="36"/>
      <c r="AA123" s="30"/>
      <c r="AB123" s="57">
        <v>5111</v>
      </c>
      <c r="AC123" s="57">
        <v>131</v>
      </c>
      <c r="AD123" s="30"/>
      <c r="AE123" s="58">
        <v>2</v>
      </c>
      <c r="AF123" s="37"/>
      <c r="AG123" s="37">
        <v>50182</v>
      </c>
      <c r="AH123" s="38">
        <v>100364</v>
      </c>
      <c r="AI123" s="37"/>
      <c r="AJ123" s="37"/>
      <c r="AK123" s="39"/>
      <c r="AL123" s="40">
        <v>8</v>
      </c>
      <c r="AM123" s="37"/>
      <c r="AN123" s="37">
        <v>8029.12</v>
      </c>
      <c r="AO123" s="59">
        <v>33311</v>
      </c>
      <c r="AP123" s="39"/>
      <c r="AQ123" s="59" t="s">
        <v>3131</v>
      </c>
      <c r="AR123" s="60">
        <v>156</v>
      </c>
      <c r="AS123" s="60">
        <v>632</v>
      </c>
      <c r="AV123" s="39"/>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c r="BZ123" s="42"/>
      <c r="CA123" s="42"/>
      <c r="CB123" s="42"/>
      <c r="CC123" s="42"/>
      <c r="CD123" s="42"/>
      <c r="CE123" s="42"/>
      <c r="CF123" s="42"/>
      <c r="CG123" s="42"/>
      <c r="CH123" s="42"/>
      <c r="CI123" s="42"/>
      <c r="CJ123" s="42"/>
      <c r="CK123" s="42"/>
      <c r="CL123" s="42"/>
      <c r="CM123" s="42"/>
      <c r="CN123" s="42"/>
      <c r="CO123" s="42"/>
      <c r="CP123" s="42"/>
      <c r="CQ123" s="42"/>
      <c r="CR123" s="42"/>
      <c r="CS123" s="42"/>
      <c r="CT123" s="42"/>
      <c r="CU123" s="42"/>
      <c r="CV123" s="42"/>
      <c r="CW123" s="42"/>
      <c r="CX123" s="42"/>
      <c r="CY123" s="42"/>
      <c r="CZ123" s="42"/>
      <c r="DA123" s="42"/>
      <c r="DB123" s="42"/>
      <c r="DC123" s="42"/>
      <c r="DD123" s="42"/>
      <c r="DE123" s="42"/>
      <c r="DF123" s="42"/>
      <c r="DG123" s="42"/>
      <c r="DH123" s="42"/>
      <c r="DI123" s="42"/>
      <c r="DJ123" s="42"/>
      <c r="DK123" s="42"/>
      <c r="DL123" s="42"/>
      <c r="DM123" s="42"/>
      <c r="DN123" s="42"/>
      <c r="DO123" s="42"/>
      <c r="DP123" s="42"/>
      <c r="DQ123" s="42"/>
      <c r="DR123" s="42"/>
      <c r="DS123" s="42"/>
      <c r="DT123" s="42"/>
      <c r="DU123" s="42"/>
      <c r="DV123" s="42"/>
      <c r="DW123" s="42"/>
      <c r="DX123" s="42"/>
      <c r="DY123" s="42"/>
      <c r="DZ123" s="42"/>
      <c r="EA123" s="42"/>
      <c r="EB123" s="42"/>
      <c r="EC123" s="42"/>
      <c r="ED123" s="42"/>
      <c r="EE123" s="42"/>
      <c r="EF123" s="42"/>
      <c r="EG123" s="42"/>
      <c r="EH123" s="42"/>
      <c r="EI123" s="42"/>
      <c r="EJ123" s="42"/>
      <c r="EK123" s="42"/>
      <c r="EL123" s="42"/>
      <c r="EM123" s="42"/>
      <c r="EN123" s="42"/>
      <c r="EO123" s="42"/>
      <c r="EP123" s="42"/>
      <c r="EQ123" s="42"/>
      <c r="ER123" s="42"/>
      <c r="ES123" s="42"/>
      <c r="ET123" s="42"/>
      <c r="EU123" s="42"/>
      <c r="EV123" s="42"/>
      <c r="EW123" s="42"/>
      <c r="EX123" s="42"/>
      <c r="EY123" s="42"/>
      <c r="EZ123" s="42"/>
      <c r="FA123" s="42"/>
      <c r="FB123" s="42"/>
      <c r="FC123" s="42"/>
      <c r="FD123" s="42"/>
      <c r="FE123" s="42"/>
      <c r="FF123" s="42"/>
      <c r="FG123" s="42"/>
      <c r="FH123" s="42"/>
      <c r="FI123" s="42"/>
      <c r="FJ123" s="42"/>
      <c r="FK123" s="42"/>
      <c r="FL123" s="42"/>
      <c r="FM123" s="42"/>
      <c r="FN123" s="42"/>
      <c r="FO123" s="42"/>
      <c r="FP123" s="42"/>
      <c r="FQ123" s="42"/>
      <c r="FR123" s="42"/>
      <c r="FS123" s="42"/>
      <c r="FT123" s="42"/>
      <c r="FU123" s="42"/>
      <c r="FV123" s="42"/>
      <c r="FW123" s="42"/>
      <c r="FX123" s="42"/>
      <c r="FY123" s="42"/>
      <c r="FZ123" s="42"/>
      <c r="GA123" s="42"/>
      <c r="GB123" s="42"/>
      <c r="GC123" s="42"/>
      <c r="GD123" s="42"/>
      <c r="GE123" s="42"/>
      <c r="GF123" s="42"/>
      <c r="GG123" s="42"/>
      <c r="GH123" s="42"/>
      <c r="GI123" s="42"/>
      <c r="GJ123" s="42"/>
      <c r="GK123" s="42"/>
      <c r="GL123" s="42"/>
      <c r="GM123" s="42"/>
      <c r="GN123" s="42"/>
      <c r="GO123" s="42"/>
      <c r="GP123" s="42"/>
      <c r="GQ123" s="42"/>
      <c r="GR123" s="42"/>
      <c r="GS123" s="42"/>
      <c r="GT123" s="42"/>
      <c r="GU123" s="42"/>
      <c r="GV123" s="42"/>
      <c r="GW123" s="42"/>
      <c r="GX123" s="42"/>
      <c r="GY123" s="42"/>
      <c r="GZ123" s="42"/>
      <c r="HA123" s="42"/>
      <c r="HB123" s="42"/>
      <c r="HC123" s="42"/>
      <c r="HD123" s="42"/>
      <c r="HE123" s="42"/>
      <c r="HF123" s="42"/>
      <c r="HG123" s="42"/>
      <c r="HH123" s="42"/>
      <c r="HI123" s="42"/>
      <c r="HJ123" s="42"/>
      <c r="HK123" s="42"/>
      <c r="HL123" s="42"/>
      <c r="HM123" s="42"/>
      <c r="HN123" s="42"/>
      <c r="HO123" s="42"/>
      <c r="HP123" s="42"/>
      <c r="HQ123" s="42"/>
      <c r="HR123" s="42"/>
      <c r="HS123" s="42"/>
      <c r="HT123" s="42"/>
      <c r="HU123" s="42"/>
      <c r="HV123" s="42"/>
      <c r="HW123" s="42"/>
      <c r="HX123" s="42"/>
    </row>
    <row r="124" spans="1:232" s="41" customFormat="1" x14ac:dyDescent="0.25">
      <c r="A124" s="29"/>
      <c r="B124" s="30"/>
      <c r="C124" s="31" t="s">
        <v>7314</v>
      </c>
      <c r="D124" s="57">
        <v>0</v>
      </c>
      <c r="E124" s="57">
        <v>1</v>
      </c>
      <c r="F124" s="32" t="s">
        <v>560</v>
      </c>
      <c r="G124" s="32" t="s">
        <v>560</v>
      </c>
      <c r="H124" s="4">
        <v>9105870205</v>
      </c>
      <c r="I124" s="32" t="s">
        <v>560</v>
      </c>
      <c r="J124" s="33" t="s">
        <v>7631</v>
      </c>
      <c r="K124" s="34"/>
      <c r="L124" s="46" t="s">
        <v>25</v>
      </c>
      <c r="M124" s="33" t="s">
        <v>836</v>
      </c>
      <c r="N124" s="35" t="s">
        <v>560</v>
      </c>
      <c r="O124" s="6" t="s">
        <v>3158</v>
      </c>
      <c r="P124" s="36"/>
      <c r="Q124" s="36"/>
      <c r="R124" s="36"/>
      <c r="S124" s="33" t="s">
        <v>7626</v>
      </c>
      <c r="T124" s="36"/>
      <c r="U124" s="36"/>
      <c r="V124" s="33" t="s">
        <v>7626</v>
      </c>
      <c r="W124" s="36"/>
      <c r="X124" s="36"/>
      <c r="Y124" s="33" t="s">
        <v>3047</v>
      </c>
      <c r="Z124" s="36"/>
      <c r="AA124" s="30"/>
      <c r="AB124" s="57">
        <v>5111</v>
      </c>
      <c r="AC124" s="57">
        <v>131</v>
      </c>
      <c r="AD124" s="30"/>
      <c r="AE124" s="58">
        <v>2</v>
      </c>
      <c r="AF124" s="37"/>
      <c r="AG124" s="37">
        <v>55595</v>
      </c>
      <c r="AH124" s="38">
        <v>111190</v>
      </c>
      <c r="AI124" s="37"/>
      <c r="AJ124" s="37"/>
      <c r="AK124" s="39"/>
      <c r="AL124" s="40">
        <v>8</v>
      </c>
      <c r="AM124" s="37"/>
      <c r="AN124" s="37">
        <v>8895.2000000000007</v>
      </c>
      <c r="AO124" s="59">
        <v>33311</v>
      </c>
      <c r="AP124" s="39"/>
      <c r="AQ124" s="59" t="s">
        <v>3131</v>
      </c>
      <c r="AR124" s="60">
        <v>156</v>
      </c>
      <c r="AS124" s="60">
        <v>632</v>
      </c>
      <c r="AV124" s="39"/>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c r="BZ124" s="42"/>
      <c r="CA124" s="42"/>
      <c r="CB124" s="42"/>
      <c r="CC124" s="42"/>
      <c r="CD124" s="42"/>
      <c r="CE124" s="42"/>
      <c r="CF124" s="42"/>
      <c r="CG124" s="42"/>
      <c r="CH124" s="42"/>
      <c r="CI124" s="42"/>
      <c r="CJ124" s="42"/>
      <c r="CK124" s="42"/>
      <c r="CL124" s="42"/>
      <c r="CM124" s="42"/>
      <c r="CN124" s="42"/>
      <c r="CO124" s="42"/>
      <c r="CP124" s="42"/>
      <c r="CQ124" s="42"/>
      <c r="CR124" s="42"/>
      <c r="CS124" s="42"/>
      <c r="CT124" s="42"/>
      <c r="CU124" s="42"/>
      <c r="CV124" s="42"/>
      <c r="CW124" s="42"/>
      <c r="CX124" s="42"/>
      <c r="CY124" s="42"/>
      <c r="CZ124" s="42"/>
      <c r="DA124" s="42"/>
      <c r="DB124" s="42"/>
      <c r="DC124" s="42"/>
      <c r="DD124" s="42"/>
      <c r="DE124" s="42"/>
      <c r="DF124" s="42"/>
      <c r="DG124" s="42"/>
      <c r="DH124" s="42"/>
      <c r="DI124" s="42"/>
      <c r="DJ124" s="42"/>
      <c r="DK124" s="42"/>
      <c r="DL124" s="42"/>
      <c r="DM124" s="42"/>
      <c r="DN124" s="42"/>
      <c r="DO124" s="42"/>
      <c r="DP124" s="42"/>
      <c r="DQ124" s="42"/>
      <c r="DR124" s="42"/>
      <c r="DS124" s="42"/>
      <c r="DT124" s="42"/>
      <c r="DU124" s="42"/>
      <c r="DV124" s="42"/>
      <c r="DW124" s="42"/>
      <c r="DX124" s="42"/>
      <c r="DY124" s="42"/>
      <c r="DZ124" s="42"/>
      <c r="EA124" s="42"/>
      <c r="EB124" s="42"/>
      <c r="EC124" s="42"/>
      <c r="ED124" s="42"/>
      <c r="EE124" s="42"/>
      <c r="EF124" s="42"/>
      <c r="EG124" s="42"/>
      <c r="EH124" s="42"/>
      <c r="EI124" s="42"/>
      <c r="EJ124" s="42"/>
      <c r="EK124" s="42"/>
      <c r="EL124" s="42"/>
      <c r="EM124" s="42"/>
      <c r="EN124" s="42"/>
      <c r="EO124" s="42"/>
      <c r="EP124" s="42"/>
      <c r="EQ124" s="42"/>
      <c r="ER124" s="42"/>
      <c r="ES124" s="42"/>
      <c r="ET124" s="42"/>
      <c r="EU124" s="42"/>
      <c r="EV124" s="42"/>
      <c r="EW124" s="42"/>
      <c r="EX124" s="42"/>
      <c r="EY124" s="42"/>
      <c r="EZ124" s="42"/>
      <c r="FA124" s="42"/>
      <c r="FB124" s="42"/>
      <c r="FC124" s="42"/>
      <c r="FD124" s="42"/>
      <c r="FE124" s="42"/>
      <c r="FF124" s="42"/>
      <c r="FG124" s="42"/>
      <c r="FH124" s="42"/>
      <c r="FI124" s="42"/>
      <c r="FJ124" s="42"/>
      <c r="FK124" s="42"/>
      <c r="FL124" s="42"/>
      <c r="FM124" s="42"/>
      <c r="FN124" s="42"/>
      <c r="FO124" s="42"/>
      <c r="FP124" s="42"/>
      <c r="FQ124" s="42"/>
      <c r="FR124" s="42"/>
      <c r="FS124" s="42"/>
      <c r="FT124" s="42"/>
      <c r="FU124" s="42"/>
      <c r="FV124" s="42"/>
      <c r="FW124" s="42"/>
      <c r="FX124" s="42"/>
      <c r="FY124" s="42"/>
      <c r="FZ124" s="42"/>
      <c r="GA124" s="42"/>
      <c r="GB124" s="42"/>
      <c r="GC124" s="42"/>
      <c r="GD124" s="42"/>
      <c r="GE124" s="42"/>
      <c r="GF124" s="42"/>
      <c r="GG124" s="42"/>
      <c r="GH124" s="42"/>
      <c r="GI124" s="42"/>
      <c r="GJ124" s="42"/>
      <c r="GK124" s="42"/>
      <c r="GL124" s="42"/>
      <c r="GM124" s="42"/>
      <c r="GN124" s="42"/>
      <c r="GO124" s="42"/>
      <c r="GP124" s="42"/>
      <c r="GQ124" s="42"/>
      <c r="GR124" s="42"/>
      <c r="GS124" s="42"/>
      <c r="GT124" s="42"/>
      <c r="GU124" s="42"/>
      <c r="GV124" s="42"/>
      <c r="GW124" s="42"/>
      <c r="GX124" s="42"/>
      <c r="GY124" s="42"/>
      <c r="GZ124" s="42"/>
      <c r="HA124" s="42"/>
      <c r="HB124" s="42"/>
      <c r="HC124" s="42"/>
      <c r="HD124" s="42"/>
      <c r="HE124" s="42"/>
      <c r="HF124" s="42"/>
      <c r="HG124" s="42"/>
      <c r="HH124" s="42"/>
      <c r="HI124" s="42"/>
      <c r="HJ124" s="42"/>
      <c r="HK124" s="42"/>
      <c r="HL124" s="42"/>
      <c r="HM124" s="42"/>
      <c r="HN124" s="42"/>
      <c r="HO124" s="42"/>
      <c r="HP124" s="42"/>
      <c r="HQ124" s="42"/>
      <c r="HR124" s="42"/>
      <c r="HS124" s="42"/>
      <c r="HT124" s="42"/>
      <c r="HU124" s="42"/>
      <c r="HV124" s="42"/>
      <c r="HW124" s="42"/>
      <c r="HX124" s="42"/>
    </row>
    <row r="125" spans="1:232" s="41" customFormat="1" x14ac:dyDescent="0.25">
      <c r="A125" s="29"/>
      <c r="B125" s="30"/>
      <c r="C125" s="31" t="s">
        <v>7314</v>
      </c>
      <c r="D125" s="57">
        <v>0</v>
      </c>
      <c r="E125" s="57">
        <v>1</v>
      </c>
      <c r="F125" s="32" t="s">
        <v>560</v>
      </c>
      <c r="G125" s="32" t="s">
        <v>560</v>
      </c>
      <c r="H125" s="4">
        <v>9105870205</v>
      </c>
      <c r="I125" s="32" t="s">
        <v>560</v>
      </c>
      <c r="J125" s="33" t="s">
        <v>7631</v>
      </c>
      <c r="K125" s="34"/>
      <c r="L125" s="46" t="s">
        <v>25</v>
      </c>
      <c r="M125" s="33" t="s">
        <v>836</v>
      </c>
      <c r="N125" s="35" t="s">
        <v>560</v>
      </c>
      <c r="O125" s="6" t="s">
        <v>3158</v>
      </c>
      <c r="P125" s="36"/>
      <c r="Q125" s="36"/>
      <c r="R125" s="36"/>
      <c r="S125" s="33" t="s">
        <v>7626</v>
      </c>
      <c r="T125" s="36"/>
      <c r="U125" s="36"/>
      <c r="V125" s="33" t="s">
        <v>7626</v>
      </c>
      <c r="W125" s="36"/>
      <c r="X125" s="36"/>
      <c r="Y125" s="33" t="s">
        <v>2779</v>
      </c>
      <c r="Z125" s="36"/>
      <c r="AA125" s="30"/>
      <c r="AB125" s="57">
        <v>5111</v>
      </c>
      <c r="AC125" s="57">
        <v>131</v>
      </c>
      <c r="AD125" s="30"/>
      <c r="AE125" s="58">
        <v>3</v>
      </c>
      <c r="AF125" s="37"/>
      <c r="AG125" s="37">
        <v>73431</v>
      </c>
      <c r="AH125" s="38">
        <v>220293</v>
      </c>
      <c r="AI125" s="37"/>
      <c r="AJ125" s="37"/>
      <c r="AK125" s="39"/>
      <c r="AL125" s="40">
        <v>8</v>
      </c>
      <c r="AM125" s="37"/>
      <c r="AN125" s="37">
        <v>17623.439999999999</v>
      </c>
      <c r="AO125" s="59">
        <v>33311</v>
      </c>
      <c r="AP125" s="39"/>
      <c r="AQ125" s="59" t="s">
        <v>3131</v>
      </c>
      <c r="AR125" s="60">
        <v>156</v>
      </c>
      <c r="AS125" s="60">
        <v>632</v>
      </c>
      <c r="AV125" s="39"/>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42"/>
      <c r="CC125" s="42"/>
      <c r="CD125" s="42"/>
      <c r="CE125" s="42"/>
      <c r="CF125" s="42"/>
      <c r="CG125" s="42"/>
      <c r="CH125" s="42"/>
      <c r="CI125" s="42"/>
      <c r="CJ125" s="42"/>
      <c r="CK125" s="42"/>
      <c r="CL125" s="42"/>
      <c r="CM125" s="42"/>
      <c r="CN125" s="42"/>
      <c r="CO125" s="42"/>
      <c r="CP125" s="42"/>
      <c r="CQ125" s="42"/>
      <c r="CR125" s="42"/>
      <c r="CS125" s="42"/>
      <c r="CT125" s="42"/>
      <c r="CU125" s="42"/>
      <c r="CV125" s="42"/>
      <c r="CW125" s="42"/>
      <c r="CX125" s="42"/>
      <c r="CY125" s="42"/>
      <c r="CZ125" s="42"/>
      <c r="DA125" s="42"/>
      <c r="DB125" s="42"/>
      <c r="DC125" s="42"/>
      <c r="DD125" s="42"/>
      <c r="DE125" s="42"/>
      <c r="DF125" s="42"/>
      <c r="DG125" s="42"/>
      <c r="DH125" s="42"/>
      <c r="DI125" s="42"/>
      <c r="DJ125" s="42"/>
      <c r="DK125" s="42"/>
      <c r="DL125" s="42"/>
      <c r="DM125" s="42"/>
      <c r="DN125" s="42"/>
      <c r="DO125" s="42"/>
      <c r="DP125" s="42"/>
      <c r="DQ125" s="42"/>
      <c r="DR125" s="42"/>
      <c r="DS125" s="42"/>
      <c r="DT125" s="42"/>
      <c r="DU125" s="42"/>
      <c r="DV125" s="42"/>
      <c r="DW125" s="42"/>
      <c r="DX125" s="42"/>
      <c r="DY125" s="42"/>
      <c r="DZ125" s="42"/>
      <c r="EA125" s="42"/>
      <c r="EB125" s="42"/>
      <c r="EC125" s="42"/>
      <c r="ED125" s="42"/>
      <c r="EE125" s="42"/>
      <c r="EF125" s="42"/>
      <c r="EG125" s="42"/>
      <c r="EH125" s="42"/>
      <c r="EI125" s="42"/>
      <c r="EJ125" s="42"/>
      <c r="EK125" s="42"/>
      <c r="EL125" s="42"/>
      <c r="EM125" s="42"/>
      <c r="EN125" s="42"/>
      <c r="EO125" s="42"/>
      <c r="EP125" s="42"/>
      <c r="EQ125" s="42"/>
      <c r="ER125" s="42"/>
      <c r="ES125" s="42"/>
      <c r="ET125" s="42"/>
      <c r="EU125" s="42"/>
      <c r="EV125" s="42"/>
      <c r="EW125" s="42"/>
      <c r="EX125" s="42"/>
      <c r="EY125" s="42"/>
      <c r="EZ125" s="42"/>
      <c r="FA125" s="42"/>
      <c r="FB125" s="42"/>
      <c r="FC125" s="42"/>
      <c r="FD125" s="42"/>
      <c r="FE125" s="42"/>
      <c r="FF125" s="42"/>
      <c r="FG125" s="42"/>
      <c r="FH125" s="42"/>
      <c r="FI125" s="42"/>
      <c r="FJ125" s="42"/>
      <c r="FK125" s="42"/>
      <c r="FL125" s="42"/>
      <c r="FM125" s="42"/>
      <c r="FN125" s="42"/>
      <c r="FO125" s="42"/>
      <c r="FP125" s="42"/>
      <c r="FQ125" s="42"/>
      <c r="FR125" s="42"/>
      <c r="FS125" s="42"/>
      <c r="FT125" s="42"/>
      <c r="FU125" s="42"/>
      <c r="FV125" s="42"/>
      <c r="FW125" s="42"/>
      <c r="FX125" s="42"/>
      <c r="FY125" s="42"/>
      <c r="FZ125" s="42"/>
      <c r="GA125" s="42"/>
      <c r="GB125" s="42"/>
      <c r="GC125" s="42"/>
      <c r="GD125" s="42"/>
      <c r="GE125" s="42"/>
      <c r="GF125" s="42"/>
      <c r="GG125" s="42"/>
      <c r="GH125" s="42"/>
      <c r="GI125" s="42"/>
      <c r="GJ125" s="42"/>
      <c r="GK125" s="42"/>
      <c r="GL125" s="42"/>
      <c r="GM125" s="42"/>
      <c r="GN125" s="42"/>
      <c r="GO125" s="42"/>
      <c r="GP125" s="42"/>
      <c r="GQ125" s="42"/>
      <c r="GR125" s="42"/>
      <c r="GS125" s="42"/>
      <c r="GT125" s="42"/>
      <c r="GU125" s="42"/>
      <c r="GV125" s="42"/>
      <c r="GW125" s="42"/>
      <c r="GX125" s="42"/>
      <c r="GY125" s="42"/>
      <c r="GZ125" s="42"/>
      <c r="HA125" s="42"/>
      <c r="HB125" s="42"/>
      <c r="HC125" s="42"/>
      <c r="HD125" s="42"/>
      <c r="HE125" s="42"/>
      <c r="HF125" s="42"/>
      <c r="HG125" s="42"/>
      <c r="HH125" s="42"/>
      <c r="HI125" s="42"/>
      <c r="HJ125" s="42"/>
      <c r="HK125" s="42"/>
      <c r="HL125" s="42"/>
      <c r="HM125" s="42"/>
      <c r="HN125" s="42"/>
      <c r="HO125" s="42"/>
      <c r="HP125" s="42"/>
      <c r="HQ125" s="42"/>
      <c r="HR125" s="42"/>
      <c r="HS125" s="42"/>
      <c r="HT125" s="42"/>
      <c r="HU125" s="42"/>
      <c r="HV125" s="42"/>
      <c r="HW125" s="42"/>
      <c r="HX125" s="42"/>
    </row>
    <row r="126" spans="1:232" s="41" customFormat="1" x14ac:dyDescent="0.25">
      <c r="A126" s="29"/>
      <c r="B126" s="30"/>
      <c r="C126" s="31" t="s">
        <v>7314</v>
      </c>
      <c r="D126" s="57">
        <v>0</v>
      </c>
      <c r="E126" s="57">
        <v>1</v>
      </c>
      <c r="F126" s="32" t="s">
        <v>560</v>
      </c>
      <c r="G126" s="32" t="s">
        <v>560</v>
      </c>
      <c r="H126" s="4">
        <v>9105870205</v>
      </c>
      <c r="I126" s="32" t="s">
        <v>560</v>
      </c>
      <c r="J126" s="33" t="s">
        <v>7631</v>
      </c>
      <c r="K126" s="34"/>
      <c r="L126" s="46" t="s">
        <v>25</v>
      </c>
      <c r="M126" s="33" t="s">
        <v>836</v>
      </c>
      <c r="N126" s="35" t="s">
        <v>560</v>
      </c>
      <c r="O126" s="6" t="s">
        <v>3158</v>
      </c>
      <c r="P126" s="36"/>
      <c r="Q126" s="36"/>
      <c r="R126" s="36"/>
      <c r="S126" s="33" t="s">
        <v>7626</v>
      </c>
      <c r="T126" s="36"/>
      <c r="U126" s="36"/>
      <c r="V126" s="33" t="s">
        <v>7626</v>
      </c>
      <c r="W126" s="36"/>
      <c r="X126" s="36"/>
      <c r="Y126" s="33" t="s">
        <v>2873</v>
      </c>
      <c r="Z126" s="36"/>
      <c r="AA126" s="30"/>
      <c r="AB126" s="57">
        <v>5111</v>
      </c>
      <c r="AC126" s="57">
        <v>131</v>
      </c>
      <c r="AD126" s="30"/>
      <c r="AE126" s="58">
        <v>1</v>
      </c>
      <c r="AF126" s="37"/>
      <c r="AG126" s="37">
        <v>49500</v>
      </c>
      <c r="AH126" s="38">
        <v>49500</v>
      </c>
      <c r="AI126" s="37"/>
      <c r="AJ126" s="37"/>
      <c r="AK126" s="39"/>
      <c r="AL126" s="40">
        <v>8</v>
      </c>
      <c r="AM126" s="37"/>
      <c r="AN126" s="37">
        <v>3960</v>
      </c>
      <c r="AO126" s="59">
        <v>33311</v>
      </c>
      <c r="AP126" s="39"/>
      <c r="AQ126" s="59" t="s">
        <v>3131</v>
      </c>
      <c r="AR126" s="60">
        <v>156</v>
      </c>
      <c r="AS126" s="60">
        <v>632</v>
      </c>
      <c r="AV126" s="39"/>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c r="BZ126" s="42"/>
      <c r="CA126" s="42"/>
      <c r="CB126" s="42"/>
      <c r="CC126" s="42"/>
      <c r="CD126" s="42"/>
      <c r="CE126" s="42"/>
      <c r="CF126" s="42"/>
      <c r="CG126" s="42"/>
      <c r="CH126" s="42"/>
      <c r="CI126" s="42"/>
      <c r="CJ126" s="42"/>
      <c r="CK126" s="42"/>
      <c r="CL126" s="42"/>
      <c r="CM126" s="42"/>
      <c r="CN126" s="42"/>
      <c r="CO126" s="42"/>
      <c r="CP126" s="42"/>
      <c r="CQ126" s="42"/>
      <c r="CR126" s="42"/>
      <c r="CS126" s="42"/>
      <c r="CT126" s="42"/>
      <c r="CU126" s="42"/>
      <c r="CV126" s="42"/>
      <c r="CW126" s="42"/>
      <c r="CX126" s="42"/>
      <c r="CY126" s="42"/>
      <c r="CZ126" s="42"/>
      <c r="DA126" s="42"/>
      <c r="DB126" s="42"/>
      <c r="DC126" s="42"/>
      <c r="DD126" s="42"/>
      <c r="DE126" s="42"/>
      <c r="DF126" s="42"/>
      <c r="DG126" s="42"/>
      <c r="DH126" s="42"/>
      <c r="DI126" s="42"/>
      <c r="DJ126" s="42"/>
      <c r="DK126" s="42"/>
      <c r="DL126" s="42"/>
      <c r="DM126" s="42"/>
      <c r="DN126" s="42"/>
      <c r="DO126" s="42"/>
      <c r="DP126" s="42"/>
      <c r="DQ126" s="42"/>
      <c r="DR126" s="42"/>
      <c r="DS126" s="42"/>
      <c r="DT126" s="42"/>
      <c r="DU126" s="42"/>
      <c r="DV126" s="42"/>
      <c r="DW126" s="42"/>
      <c r="DX126" s="42"/>
      <c r="DY126" s="42"/>
      <c r="DZ126" s="42"/>
      <c r="EA126" s="42"/>
      <c r="EB126" s="42"/>
      <c r="EC126" s="42"/>
      <c r="ED126" s="42"/>
      <c r="EE126" s="42"/>
      <c r="EF126" s="42"/>
      <c r="EG126" s="42"/>
      <c r="EH126" s="42"/>
      <c r="EI126" s="42"/>
      <c r="EJ126" s="42"/>
      <c r="EK126" s="42"/>
      <c r="EL126" s="42"/>
      <c r="EM126" s="42"/>
      <c r="EN126" s="42"/>
      <c r="EO126" s="42"/>
      <c r="EP126" s="42"/>
      <c r="EQ126" s="42"/>
      <c r="ER126" s="42"/>
      <c r="ES126" s="42"/>
      <c r="ET126" s="42"/>
      <c r="EU126" s="42"/>
      <c r="EV126" s="42"/>
      <c r="EW126" s="42"/>
      <c r="EX126" s="42"/>
      <c r="EY126" s="42"/>
      <c r="EZ126" s="42"/>
      <c r="FA126" s="42"/>
      <c r="FB126" s="42"/>
      <c r="FC126" s="42"/>
      <c r="FD126" s="42"/>
      <c r="FE126" s="42"/>
      <c r="FF126" s="42"/>
      <c r="FG126" s="42"/>
      <c r="FH126" s="42"/>
      <c r="FI126" s="42"/>
      <c r="FJ126" s="42"/>
      <c r="FK126" s="42"/>
      <c r="FL126" s="42"/>
      <c r="FM126" s="42"/>
      <c r="FN126" s="42"/>
      <c r="FO126" s="42"/>
      <c r="FP126" s="42"/>
      <c r="FQ126" s="42"/>
      <c r="FR126" s="42"/>
      <c r="FS126" s="42"/>
      <c r="FT126" s="42"/>
      <c r="FU126" s="42"/>
      <c r="FV126" s="42"/>
      <c r="FW126" s="42"/>
      <c r="FX126" s="42"/>
      <c r="FY126" s="42"/>
      <c r="FZ126" s="42"/>
      <c r="GA126" s="42"/>
      <c r="GB126" s="42"/>
      <c r="GC126" s="42"/>
      <c r="GD126" s="42"/>
      <c r="GE126" s="42"/>
      <c r="GF126" s="42"/>
      <c r="GG126" s="42"/>
      <c r="GH126" s="42"/>
      <c r="GI126" s="42"/>
      <c r="GJ126" s="42"/>
      <c r="GK126" s="42"/>
      <c r="GL126" s="42"/>
      <c r="GM126" s="42"/>
      <c r="GN126" s="42"/>
      <c r="GO126" s="42"/>
      <c r="GP126" s="42"/>
      <c r="GQ126" s="42"/>
      <c r="GR126" s="42"/>
      <c r="GS126" s="42"/>
      <c r="GT126" s="42"/>
      <c r="GU126" s="42"/>
      <c r="GV126" s="42"/>
      <c r="GW126" s="42"/>
      <c r="GX126" s="42"/>
      <c r="GY126" s="42"/>
      <c r="GZ126" s="42"/>
      <c r="HA126" s="42"/>
      <c r="HB126" s="42"/>
      <c r="HC126" s="42"/>
      <c r="HD126" s="42"/>
      <c r="HE126" s="42"/>
      <c r="HF126" s="42"/>
      <c r="HG126" s="42"/>
      <c r="HH126" s="42"/>
      <c r="HI126" s="42"/>
      <c r="HJ126" s="42"/>
      <c r="HK126" s="42"/>
      <c r="HL126" s="42"/>
      <c r="HM126" s="42"/>
      <c r="HN126" s="42"/>
      <c r="HO126" s="42"/>
      <c r="HP126" s="42"/>
      <c r="HQ126" s="42"/>
      <c r="HR126" s="42"/>
      <c r="HS126" s="42"/>
      <c r="HT126" s="42"/>
      <c r="HU126" s="42"/>
      <c r="HV126" s="42"/>
      <c r="HW126" s="42"/>
      <c r="HX126" s="42"/>
    </row>
    <row r="127" spans="1:232" s="41" customFormat="1" x14ac:dyDescent="0.25">
      <c r="A127" s="29"/>
      <c r="B127" s="30"/>
      <c r="C127" s="31" t="s">
        <v>7314</v>
      </c>
      <c r="D127" s="57">
        <v>0</v>
      </c>
      <c r="E127" s="57">
        <v>1</v>
      </c>
      <c r="F127" s="32" t="s">
        <v>560</v>
      </c>
      <c r="G127" s="32" t="s">
        <v>560</v>
      </c>
      <c r="H127" s="4">
        <v>9105870237</v>
      </c>
      <c r="I127" s="32" t="s">
        <v>560</v>
      </c>
      <c r="J127" s="33" t="s">
        <v>7632</v>
      </c>
      <c r="K127" s="34"/>
      <c r="L127" s="46" t="s">
        <v>25</v>
      </c>
      <c r="M127" s="33" t="s">
        <v>643</v>
      </c>
      <c r="N127" s="35" t="s">
        <v>560</v>
      </c>
      <c r="O127" s="6" t="s">
        <v>3133</v>
      </c>
      <c r="P127" s="36"/>
      <c r="Q127" s="36"/>
      <c r="R127" s="36"/>
      <c r="S127" s="33" t="s">
        <v>7633</v>
      </c>
      <c r="T127" s="36"/>
      <c r="U127" s="36"/>
      <c r="V127" s="33" t="s">
        <v>7633</v>
      </c>
      <c r="W127" s="36"/>
      <c r="X127" s="36"/>
      <c r="Y127" s="33" t="s">
        <v>2824</v>
      </c>
      <c r="Z127" s="36"/>
      <c r="AA127" s="30"/>
      <c r="AB127" s="57">
        <v>5111</v>
      </c>
      <c r="AC127" s="57">
        <v>131</v>
      </c>
      <c r="AD127" s="30"/>
      <c r="AE127" s="58">
        <v>2</v>
      </c>
      <c r="AF127" s="37"/>
      <c r="AG127" s="37">
        <v>111058</v>
      </c>
      <c r="AH127" s="38">
        <v>222116</v>
      </c>
      <c r="AI127" s="37"/>
      <c r="AJ127" s="37"/>
      <c r="AK127" s="39"/>
      <c r="AL127" s="40">
        <v>8</v>
      </c>
      <c r="AM127" s="37"/>
      <c r="AN127" s="37">
        <v>17769.28</v>
      </c>
      <c r="AO127" s="59">
        <v>33311</v>
      </c>
      <c r="AP127" s="39"/>
      <c r="AQ127" s="59" t="s">
        <v>3131</v>
      </c>
      <c r="AR127" s="60">
        <v>156</v>
      </c>
      <c r="AS127" s="60">
        <v>632</v>
      </c>
      <c r="AV127" s="39"/>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c r="BZ127" s="42"/>
      <c r="CA127" s="42"/>
      <c r="CB127" s="42"/>
      <c r="CC127" s="42"/>
      <c r="CD127" s="42"/>
      <c r="CE127" s="42"/>
      <c r="CF127" s="42"/>
      <c r="CG127" s="42"/>
      <c r="CH127" s="42"/>
      <c r="CI127" s="42"/>
      <c r="CJ127" s="42"/>
      <c r="CK127" s="42"/>
      <c r="CL127" s="42"/>
      <c r="CM127" s="42"/>
      <c r="CN127" s="42"/>
      <c r="CO127" s="42"/>
      <c r="CP127" s="42"/>
      <c r="CQ127" s="42"/>
      <c r="CR127" s="42"/>
      <c r="CS127" s="42"/>
      <c r="CT127" s="42"/>
      <c r="CU127" s="42"/>
      <c r="CV127" s="42"/>
      <c r="CW127" s="42"/>
      <c r="CX127" s="42"/>
      <c r="CY127" s="42"/>
      <c r="CZ127" s="42"/>
      <c r="DA127" s="42"/>
      <c r="DB127" s="42"/>
      <c r="DC127" s="42"/>
      <c r="DD127" s="42"/>
      <c r="DE127" s="42"/>
      <c r="DF127" s="42"/>
      <c r="DG127" s="42"/>
      <c r="DH127" s="42"/>
      <c r="DI127" s="42"/>
      <c r="DJ127" s="42"/>
      <c r="DK127" s="42"/>
      <c r="DL127" s="42"/>
      <c r="DM127" s="42"/>
      <c r="DN127" s="42"/>
      <c r="DO127" s="42"/>
      <c r="DP127" s="42"/>
      <c r="DQ127" s="42"/>
      <c r="DR127" s="42"/>
      <c r="DS127" s="42"/>
      <c r="DT127" s="42"/>
      <c r="DU127" s="42"/>
      <c r="DV127" s="42"/>
      <c r="DW127" s="42"/>
      <c r="DX127" s="42"/>
      <c r="DY127" s="42"/>
      <c r="DZ127" s="42"/>
      <c r="EA127" s="42"/>
      <c r="EB127" s="42"/>
      <c r="EC127" s="42"/>
      <c r="ED127" s="42"/>
      <c r="EE127" s="42"/>
      <c r="EF127" s="42"/>
      <c r="EG127" s="42"/>
      <c r="EH127" s="42"/>
      <c r="EI127" s="42"/>
      <c r="EJ127" s="42"/>
      <c r="EK127" s="42"/>
      <c r="EL127" s="42"/>
      <c r="EM127" s="42"/>
      <c r="EN127" s="42"/>
      <c r="EO127" s="42"/>
      <c r="EP127" s="42"/>
      <c r="EQ127" s="42"/>
      <c r="ER127" s="42"/>
      <c r="ES127" s="42"/>
      <c r="ET127" s="42"/>
      <c r="EU127" s="42"/>
      <c r="EV127" s="42"/>
      <c r="EW127" s="42"/>
      <c r="EX127" s="42"/>
      <c r="EY127" s="42"/>
      <c r="EZ127" s="42"/>
      <c r="FA127" s="42"/>
      <c r="FB127" s="42"/>
      <c r="FC127" s="42"/>
      <c r="FD127" s="42"/>
      <c r="FE127" s="42"/>
      <c r="FF127" s="42"/>
      <c r="FG127" s="42"/>
      <c r="FH127" s="42"/>
      <c r="FI127" s="42"/>
      <c r="FJ127" s="42"/>
      <c r="FK127" s="42"/>
      <c r="FL127" s="42"/>
      <c r="FM127" s="42"/>
      <c r="FN127" s="42"/>
      <c r="FO127" s="42"/>
      <c r="FP127" s="42"/>
      <c r="FQ127" s="42"/>
      <c r="FR127" s="42"/>
      <c r="FS127" s="42"/>
      <c r="FT127" s="42"/>
      <c r="FU127" s="42"/>
      <c r="FV127" s="42"/>
      <c r="FW127" s="42"/>
      <c r="FX127" s="42"/>
      <c r="FY127" s="42"/>
      <c r="FZ127" s="42"/>
      <c r="GA127" s="42"/>
      <c r="GB127" s="42"/>
      <c r="GC127" s="42"/>
      <c r="GD127" s="42"/>
      <c r="GE127" s="42"/>
      <c r="GF127" s="42"/>
      <c r="GG127" s="42"/>
      <c r="GH127" s="42"/>
      <c r="GI127" s="42"/>
      <c r="GJ127" s="42"/>
      <c r="GK127" s="42"/>
      <c r="GL127" s="42"/>
      <c r="GM127" s="42"/>
      <c r="GN127" s="42"/>
      <c r="GO127" s="42"/>
      <c r="GP127" s="42"/>
      <c r="GQ127" s="42"/>
      <c r="GR127" s="42"/>
      <c r="GS127" s="42"/>
      <c r="GT127" s="42"/>
      <c r="GU127" s="42"/>
      <c r="GV127" s="42"/>
      <c r="GW127" s="42"/>
      <c r="GX127" s="42"/>
      <c r="GY127" s="42"/>
      <c r="GZ127" s="42"/>
      <c r="HA127" s="42"/>
      <c r="HB127" s="42"/>
      <c r="HC127" s="42"/>
      <c r="HD127" s="42"/>
      <c r="HE127" s="42"/>
      <c r="HF127" s="42"/>
      <c r="HG127" s="42"/>
      <c r="HH127" s="42"/>
      <c r="HI127" s="42"/>
      <c r="HJ127" s="42"/>
      <c r="HK127" s="42"/>
      <c r="HL127" s="42"/>
      <c r="HM127" s="42"/>
      <c r="HN127" s="42"/>
      <c r="HO127" s="42"/>
      <c r="HP127" s="42"/>
      <c r="HQ127" s="42"/>
      <c r="HR127" s="42"/>
      <c r="HS127" s="42"/>
      <c r="HT127" s="42"/>
      <c r="HU127" s="42"/>
      <c r="HV127" s="42"/>
      <c r="HW127" s="42"/>
      <c r="HX127" s="42"/>
    </row>
    <row r="128" spans="1:232" s="41" customFormat="1" x14ac:dyDescent="0.25">
      <c r="A128" s="29"/>
      <c r="B128" s="30"/>
      <c r="C128" s="31" t="s">
        <v>7314</v>
      </c>
      <c r="D128" s="57">
        <v>0</v>
      </c>
      <c r="E128" s="57">
        <v>1</v>
      </c>
      <c r="F128" s="32" t="s">
        <v>560</v>
      </c>
      <c r="G128" s="32" t="s">
        <v>560</v>
      </c>
      <c r="H128" s="4">
        <v>9105870237</v>
      </c>
      <c r="I128" s="32" t="s">
        <v>560</v>
      </c>
      <c r="J128" s="33" t="s">
        <v>7632</v>
      </c>
      <c r="K128" s="34"/>
      <c r="L128" s="46" t="s">
        <v>25</v>
      </c>
      <c r="M128" s="33" t="s">
        <v>643</v>
      </c>
      <c r="N128" s="35" t="s">
        <v>560</v>
      </c>
      <c r="O128" s="6" t="s">
        <v>3133</v>
      </c>
      <c r="P128" s="36"/>
      <c r="Q128" s="36"/>
      <c r="R128" s="36"/>
      <c r="S128" s="33" t="s">
        <v>7633</v>
      </c>
      <c r="T128" s="36"/>
      <c r="U128" s="36"/>
      <c r="V128" s="33" t="s">
        <v>7633</v>
      </c>
      <c r="W128" s="36"/>
      <c r="X128" s="36"/>
      <c r="Y128" s="33" t="s">
        <v>2873</v>
      </c>
      <c r="Z128" s="36"/>
      <c r="AA128" s="30"/>
      <c r="AB128" s="57">
        <v>5111</v>
      </c>
      <c r="AC128" s="57">
        <v>131</v>
      </c>
      <c r="AD128" s="30"/>
      <c r="AE128" s="58">
        <v>2</v>
      </c>
      <c r="AF128" s="37"/>
      <c r="AG128" s="37">
        <v>49500</v>
      </c>
      <c r="AH128" s="38">
        <v>99000</v>
      </c>
      <c r="AI128" s="37"/>
      <c r="AJ128" s="37"/>
      <c r="AK128" s="39"/>
      <c r="AL128" s="40">
        <v>8</v>
      </c>
      <c r="AM128" s="37"/>
      <c r="AN128" s="37">
        <v>7920</v>
      </c>
      <c r="AO128" s="59">
        <v>33311</v>
      </c>
      <c r="AP128" s="39"/>
      <c r="AQ128" s="59" t="s">
        <v>3131</v>
      </c>
      <c r="AR128" s="60">
        <v>156</v>
      </c>
      <c r="AS128" s="60">
        <v>632</v>
      </c>
      <c r="AV128" s="39"/>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c r="BZ128" s="42"/>
      <c r="CA128" s="42"/>
      <c r="CB128" s="42"/>
      <c r="CC128" s="42"/>
      <c r="CD128" s="42"/>
      <c r="CE128" s="42"/>
      <c r="CF128" s="42"/>
      <c r="CG128" s="42"/>
      <c r="CH128" s="42"/>
      <c r="CI128" s="42"/>
      <c r="CJ128" s="42"/>
      <c r="CK128" s="42"/>
      <c r="CL128" s="42"/>
      <c r="CM128" s="42"/>
      <c r="CN128" s="42"/>
      <c r="CO128" s="42"/>
      <c r="CP128" s="42"/>
      <c r="CQ128" s="42"/>
      <c r="CR128" s="42"/>
      <c r="CS128" s="42"/>
      <c r="CT128" s="42"/>
      <c r="CU128" s="42"/>
      <c r="CV128" s="42"/>
      <c r="CW128" s="42"/>
      <c r="CX128" s="42"/>
      <c r="CY128" s="42"/>
      <c r="CZ128" s="42"/>
      <c r="DA128" s="42"/>
      <c r="DB128" s="42"/>
      <c r="DC128" s="42"/>
      <c r="DD128" s="42"/>
      <c r="DE128" s="42"/>
      <c r="DF128" s="42"/>
      <c r="DG128" s="42"/>
      <c r="DH128" s="42"/>
      <c r="DI128" s="42"/>
      <c r="DJ128" s="42"/>
      <c r="DK128" s="42"/>
      <c r="DL128" s="42"/>
      <c r="DM128" s="42"/>
      <c r="DN128" s="42"/>
      <c r="DO128" s="42"/>
      <c r="DP128" s="42"/>
      <c r="DQ128" s="42"/>
      <c r="DR128" s="42"/>
      <c r="DS128" s="42"/>
      <c r="DT128" s="42"/>
      <c r="DU128" s="42"/>
      <c r="DV128" s="42"/>
      <c r="DW128" s="42"/>
      <c r="DX128" s="42"/>
      <c r="DY128" s="42"/>
      <c r="DZ128" s="42"/>
      <c r="EA128" s="42"/>
      <c r="EB128" s="42"/>
      <c r="EC128" s="42"/>
      <c r="ED128" s="42"/>
      <c r="EE128" s="42"/>
      <c r="EF128" s="42"/>
      <c r="EG128" s="42"/>
      <c r="EH128" s="42"/>
      <c r="EI128" s="42"/>
      <c r="EJ128" s="42"/>
      <c r="EK128" s="42"/>
      <c r="EL128" s="42"/>
      <c r="EM128" s="42"/>
      <c r="EN128" s="42"/>
      <c r="EO128" s="42"/>
      <c r="EP128" s="42"/>
      <c r="EQ128" s="42"/>
      <c r="ER128" s="42"/>
      <c r="ES128" s="42"/>
      <c r="ET128" s="42"/>
      <c r="EU128" s="42"/>
      <c r="EV128" s="42"/>
      <c r="EW128" s="42"/>
      <c r="EX128" s="42"/>
      <c r="EY128" s="42"/>
      <c r="EZ128" s="42"/>
      <c r="FA128" s="42"/>
      <c r="FB128" s="42"/>
      <c r="FC128" s="42"/>
      <c r="FD128" s="42"/>
      <c r="FE128" s="42"/>
      <c r="FF128" s="42"/>
      <c r="FG128" s="42"/>
      <c r="FH128" s="42"/>
      <c r="FI128" s="42"/>
      <c r="FJ128" s="42"/>
      <c r="FK128" s="42"/>
      <c r="FL128" s="42"/>
      <c r="FM128" s="42"/>
      <c r="FN128" s="42"/>
      <c r="FO128" s="42"/>
      <c r="FP128" s="42"/>
      <c r="FQ128" s="42"/>
      <c r="FR128" s="42"/>
      <c r="FS128" s="42"/>
      <c r="FT128" s="42"/>
      <c r="FU128" s="42"/>
      <c r="FV128" s="42"/>
      <c r="FW128" s="42"/>
      <c r="FX128" s="42"/>
      <c r="FY128" s="42"/>
      <c r="FZ128" s="42"/>
      <c r="GA128" s="42"/>
      <c r="GB128" s="42"/>
      <c r="GC128" s="42"/>
      <c r="GD128" s="42"/>
      <c r="GE128" s="42"/>
      <c r="GF128" s="42"/>
      <c r="GG128" s="42"/>
      <c r="GH128" s="42"/>
      <c r="GI128" s="42"/>
      <c r="GJ128" s="42"/>
      <c r="GK128" s="42"/>
      <c r="GL128" s="42"/>
      <c r="GM128" s="42"/>
      <c r="GN128" s="42"/>
      <c r="GO128" s="42"/>
      <c r="GP128" s="42"/>
      <c r="GQ128" s="42"/>
      <c r="GR128" s="42"/>
      <c r="GS128" s="42"/>
      <c r="GT128" s="42"/>
      <c r="GU128" s="42"/>
      <c r="GV128" s="42"/>
      <c r="GW128" s="42"/>
      <c r="GX128" s="42"/>
      <c r="GY128" s="42"/>
      <c r="GZ128" s="42"/>
      <c r="HA128" s="42"/>
      <c r="HB128" s="42"/>
      <c r="HC128" s="42"/>
      <c r="HD128" s="42"/>
      <c r="HE128" s="42"/>
      <c r="HF128" s="42"/>
      <c r="HG128" s="42"/>
      <c r="HH128" s="42"/>
      <c r="HI128" s="42"/>
      <c r="HJ128" s="42"/>
      <c r="HK128" s="42"/>
      <c r="HL128" s="42"/>
      <c r="HM128" s="42"/>
      <c r="HN128" s="42"/>
      <c r="HO128" s="42"/>
      <c r="HP128" s="42"/>
      <c r="HQ128" s="42"/>
      <c r="HR128" s="42"/>
      <c r="HS128" s="42"/>
      <c r="HT128" s="42"/>
      <c r="HU128" s="42"/>
      <c r="HV128" s="42"/>
      <c r="HW128" s="42"/>
      <c r="HX128" s="42"/>
    </row>
    <row r="129" spans="1:232" s="41" customFormat="1" x14ac:dyDescent="0.25">
      <c r="A129" s="29"/>
      <c r="B129" s="30"/>
      <c r="C129" s="31" t="s">
        <v>7314</v>
      </c>
      <c r="D129" s="57">
        <v>0</v>
      </c>
      <c r="E129" s="57">
        <v>1</v>
      </c>
      <c r="F129" s="32" t="s">
        <v>560</v>
      </c>
      <c r="G129" s="32" t="s">
        <v>560</v>
      </c>
      <c r="H129" s="4">
        <v>9105870237</v>
      </c>
      <c r="I129" s="32" t="s">
        <v>560</v>
      </c>
      <c r="J129" s="33" t="s">
        <v>7632</v>
      </c>
      <c r="K129" s="34"/>
      <c r="L129" s="46" t="s">
        <v>25</v>
      </c>
      <c r="M129" s="33" t="s">
        <v>643</v>
      </c>
      <c r="N129" s="35" t="s">
        <v>560</v>
      </c>
      <c r="O129" s="6" t="s">
        <v>3133</v>
      </c>
      <c r="P129" s="36"/>
      <c r="Q129" s="36"/>
      <c r="R129" s="36"/>
      <c r="S129" s="33" t="s">
        <v>7633</v>
      </c>
      <c r="T129" s="36"/>
      <c r="U129" s="36"/>
      <c r="V129" s="33" t="s">
        <v>7633</v>
      </c>
      <c r="W129" s="36"/>
      <c r="X129" s="36"/>
      <c r="Y129" s="33" t="s">
        <v>2819</v>
      </c>
      <c r="Z129" s="36"/>
      <c r="AA129" s="30"/>
      <c r="AB129" s="57">
        <v>5111</v>
      </c>
      <c r="AC129" s="57">
        <v>131</v>
      </c>
      <c r="AD129" s="30"/>
      <c r="AE129" s="58">
        <v>2</v>
      </c>
      <c r="AF129" s="37"/>
      <c r="AG129" s="37">
        <v>56760</v>
      </c>
      <c r="AH129" s="38">
        <v>113520</v>
      </c>
      <c r="AI129" s="37"/>
      <c r="AJ129" s="37"/>
      <c r="AK129" s="39"/>
      <c r="AL129" s="40">
        <v>8</v>
      </c>
      <c r="AM129" s="37"/>
      <c r="AN129" s="37">
        <v>9081.6</v>
      </c>
      <c r="AO129" s="59">
        <v>33311</v>
      </c>
      <c r="AP129" s="39"/>
      <c r="AQ129" s="59" t="s">
        <v>3131</v>
      </c>
      <c r="AR129" s="60">
        <v>156</v>
      </c>
      <c r="AS129" s="60">
        <v>632</v>
      </c>
      <c r="AV129" s="39"/>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42"/>
      <c r="DH129" s="42"/>
      <c r="DI129" s="42"/>
      <c r="DJ129" s="42"/>
      <c r="DK129" s="42"/>
      <c r="DL129" s="42"/>
      <c r="DM129" s="42"/>
      <c r="DN129" s="42"/>
      <c r="DO129" s="42"/>
      <c r="DP129" s="42"/>
      <c r="DQ129" s="42"/>
      <c r="DR129" s="42"/>
      <c r="DS129" s="42"/>
      <c r="DT129" s="42"/>
      <c r="DU129" s="42"/>
      <c r="DV129" s="42"/>
      <c r="DW129" s="42"/>
      <c r="DX129" s="42"/>
      <c r="DY129" s="42"/>
      <c r="DZ129" s="42"/>
      <c r="EA129" s="42"/>
      <c r="EB129" s="42"/>
      <c r="EC129" s="42"/>
      <c r="ED129" s="42"/>
      <c r="EE129" s="42"/>
      <c r="EF129" s="42"/>
      <c r="EG129" s="42"/>
      <c r="EH129" s="42"/>
      <c r="EI129" s="42"/>
      <c r="EJ129" s="42"/>
      <c r="EK129" s="42"/>
      <c r="EL129" s="42"/>
      <c r="EM129" s="42"/>
      <c r="EN129" s="42"/>
      <c r="EO129" s="42"/>
      <c r="EP129" s="42"/>
      <c r="EQ129" s="42"/>
      <c r="ER129" s="42"/>
      <c r="ES129" s="42"/>
      <c r="ET129" s="42"/>
      <c r="EU129" s="42"/>
      <c r="EV129" s="42"/>
      <c r="EW129" s="42"/>
      <c r="EX129" s="42"/>
      <c r="EY129" s="42"/>
      <c r="EZ129" s="42"/>
      <c r="FA129" s="42"/>
      <c r="FB129" s="42"/>
      <c r="FC129" s="42"/>
      <c r="FD129" s="42"/>
      <c r="FE129" s="42"/>
      <c r="FF129" s="42"/>
      <c r="FG129" s="42"/>
      <c r="FH129" s="42"/>
      <c r="FI129" s="42"/>
      <c r="FJ129" s="42"/>
      <c r="FK129" s="42"/>
      <c r="FL129" s="42"/>
      <c r="FM129" s="42"/>
      <c r="FN129" s="42"/>
      <c r="FO129" s="42"/>
      <c r="FP129" s="42"/>
      <c r="FQ129" s="42"/>
      <c r="FR129" s="42"/>
      <c r="FS129" s="42"/>
      <c r="FT129" s="42"/>
      <c r="FU129" s="42"/>
      <c r="FV129" s="42"/>
      <c r="FW129" s="42"/>
      <c r="FX129" s="42"/>
      <c r="FY129" s="42"/>
      <c r="FZ129" s="42"/>
      <c r="GA129" s="42"/>
      <c r="GB129" s="42"/>
      <c r="GC129" s="42"/>
      <c r="GD129" s="42"/>
      <c r="GE129" s="42"/>
      <c r="GF129" s="42"/>
      <c r="GG129" s="42"/>
      <c r="GH129" s="42"/>
      <c r="GI129" s="42"/>
      <c r="GJ129" s="42"/>
      <c r="GK129" s="42"/>
      <c r="GL129" s="42"/>
      <c r="GM129" s="42"/>
      <c r="GN129" s="42"/>
      <c r="GO129" s="42"/>
      <c r="GP129" s="42"/>
      <c r="GQ129" s="42"/>
      <c r="GR129" s="42"/>
      <c r="GS129" s="42"/>
      <c r="GT129" s="42"/>
      <c r="GU129" s="42"/>
      <c r="GV129" s="42"/>
      <c r="GW129" s="42"/>
      <c r="GX129" s="42"/>
      <c r="GY129" s="42"/>
      <c r="GZ129" s="42"/>
      <c r="HA129" s="42"/>
      <c r="HB129" s="42"/>
      <c r="HC129" s="42"/>
      <c r="HD129" s="42"/>
      <c r="HE129" s="42"/>
      <c r="HF129" s="42"/>
      <c r="HG129" s="42"/>
      <c r="HH129" s="42"/>
      <c r="HI129" s="42"/>
      <c r="HJ129" s="42"/>
      <c r="HK129" s="42"/>
      <c r="HL129" s="42"/>
      <c r="HM129" s="42"/>
      <c r="HN129" s="42"/>
      <c r="HO129" s="42"/>
      <c r="HP129" s="42"/>
      <c r="HQ129" s="42"/>
      <c r="HR129" s="42"/>
      <c r="HS129" s="42"/>
      <c r="HT129" s="42"/>
      <c r="HU129" s="42"/>
      <c r="HV129" s="42"/>
      <c r="HW129" s="42"/>
      <c r="HX129" s="42"/>
    </row>
    <row r="130" spans="1:232" s="41" customFormat="1" x14ac:dyDescent="0.25">
      <c r="A130" s="29"/>
      <c r="B130" s="30"/>
      <c r="C130" s="31" t="s">
        <v>7314</v>
      </c>
      <c r="D130" s="57">
        <v>0</v>
      </c>
      <c r="E130" s="57">
        <v>1</v>
      </c>
      <c r="F130" s="32" t="s">
        <v>560</v>
      </c>
      <c r="G130" s="32" t="s">
        <v>560</v>
      </c>
      <c r="H130" s="4">
        <v>9105870237</v>
      </c>
      <c r="I130" s="32" t="s">
        <v>560</v>
      </c>
      <c r="J130" s="33" t="s">
        <v>7632</v>
      </c>
      <c r="K130" s="34"/>
      <c r="L130" s="46" t="s">
        <v>25</v>
      </c>
      <c r="M130" s="33" t="s">
        <v>643</v>
      </c>
      <c r="N130" s="35" t="s">
        <v>560</v>
      </c>
      <c r="O130" s="6" t="s">
        <v>3133</v>
      </c>
      <c r="P130" s="36"/>
      <c r="Q130" s="36"/>
      <c r="R130" s="36"/>
      <c r="S130" s="33" t="s">
        <v>7633</v>
      </c>
      <c r="T130" s="36"/>
      <c r="U130" s="36"/>
      <c r="V130" s="33" t="s">
        <v>7633</v>
      </c>
      <c r="W130" s="36"/>
      <c r="X130" s="36"/>
      <c r="Y130" s="33" t="s">
        <v>3013</v>
      </c>
      <c r="Z130" s="36"/>
      <c r="AA130" s="30"/>
      <c r="AB130" s="57">
        <v>5111</v>
      </c>
      <c r="AC130" s="57">
        <v>131</v>
      </c>
      <c r="AD130" s="30"/>
      <c r="AE130" s="58">
        <v>2</v>
      </c>
      <c r="AF130" s="37"/>
      <c r="AG130" s="37">
        <v>46000</v>
      </c>
      <c r="AH130" s="38">
        <v>92000</v>
      </c>
      <c r="AI130" s="37"/>
      <c r="AJ130" s="37"/>
      <c r="AK130" s="39"/>
      <c r="AL130" s="40">
        <v>8</v>
      </c>
      <c r="AM130" s="37"/>
      <c r="AN130" s="37">
        <v>7360</v>
      </c>
      <c r="AO130" s="59">
        <v>33311</v>
      </c>
      <c r="AP130" s="39"/>
      <c r="AQ130" s="59" t="s">
        <v>3131</v>
      </c>
      <c r="AR130" s="60">
        <v>156</v>
      </c>
      <c r="AS130" s="60">
        <v>632</v>
      </c>
      <c r="AV130" s="39"/>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c r="CA130" s="42"/>
      <c r="CB130" s="42"/>
      <c r="CC130" s="42"/>
      <c r="CD130" s="42"/>
      <c r="CE130" s="42"/>
      <c r="CF130" s="42"/>
      <c r="CG130" s="42"/>
      <c r="CH130" s="42"/>
      <c r="CI130" s="42"/>
      <c r="CJ130" s="42"/>
      <c r="CK130" s="42"/>
      <c r="CL130" s="42"/>
      <c r="CM130" s="42"/>
      <c r="CN130" s="42"/>
      <c r="CO130" s="42"/>
      <c r="CP130" s="42"/>
      <c r="CQ130" s="42"/>
      <c r="CR130" s="42"/>
      <c r="CS130" s="42"/>
      <c r="CT130" s="42"/>
      <c r="CU130" s="42"/>
      <c r="CV130" s="42"/>
      <c r="CW130" s="42"/>
      <c r="CX130" s="42"/>
      <c r="CY130" s="42"/>
      <c r="CZ130" s="42"/>
      <c r="DA130" s="42"/>
      <c r="DB130" s="42"/>
      <c r="DC130" s="42"/>
      <c r="DD130" s="42"/>
      <c r="DE130" s="42"/>
      <c r="DF130" s="42"/>
      <c r="DG130" s="42"/>
      <c r="DH130" s="42"/>
      <c r="DI130" s="42"/>
      <c r="DJ130" s="42"/>
      <c r="DK130" s="42"/>
      <c r="DL130" s="42"/>
      <c r="DM130" s="42"/>
      <c r="DN130" s="42"/>
      <c r="DO130" s="42"/>
      <c r="DP130" s="42"/>
      <c r="DQ130" s="42"/>
      <c r="DR130" s="42"/>
      <c r="DS130" s="42"/>
      <c r="DT130" s="42"/>
      <c r="DU130" s="42"/>
      <c r="DV130" s="42"/>
      <c r="DW130" s="42"/>
      <c r="DX130" s="42"/>
      <c r="DY130" s="42"/>
      <c r="DZ130" s="42"/>
      <c r="EA130" s="42"/>
      <c r="EB130" s="42"/>
      <c r="EC130" s="42"/>
      <c r="ED130" s="42"/>
      <c r="EE130" s="42"/>
      <c r="EF130" s="42"/>
      <c r="EG130" s="42"/>
      <c r="EH130" s="42"/>
      <c r="EI130" s="42"/>
      <c r="EJ130" s="42"/>
      <c r="EK130" s="42"/>
      <c r="EL130" s="42"/>
      <c r="EM130" s="42"/>
      <c r="EN130" s="42"/>
      <c r="EO130" s="42"/>
      <c r="EP130" s="42"/>
      <c r="EQ130" s="42"/>
      <c r="ER130" s="42"/>
      <c r="ES130" s="42"/>
      <c r="ET130" s="42"/>
      <c r="EU130" s="42"/>
      <c r="EV130" s="42"/>
      <c r="EW130" s="42"/>
      <c r="EX130" s="42"/>
      <c r="EY130" s="42"/>
      <c r="EZ130" s="42"/>
      <c r="FA130" s="42"/>
      <c r="FB130" s="42"/>
      <c r="FC130" s="42"/>
      <c r="FD130" s="42"/>
      <c r="FE130" s="42"/>
      <c r="FF130" s="42"/>
      <c r="FG130" s="42"/>
      <c r="FH130" s="42"/>
      <c r="FI130" s="42"/>
      <c r="FJ130" s="42"/>
      <c r="FK130" s="42"/>
      <c r="FL130" s="42"/>
      <c r="FM130" s="42"/>
      <c r="FN130" s="42"/>
      <c r="FO130" s="42"/>
      <c r="FP130" s="42"/>
      <c r="FQ130" s="42"/>
      <c r="FR130" s="42"/>
      <c r="FS130" s="42"/>
      <c r="FT130" s="42"/>
      <c r="FU130" s="42"/>
      <c r="FV130" s="42"/>
      <c r="FW130" s="42"/>
      <c r="FX130" s="42"/>
      <c r="FY130" s="42"/>
      <c r="FZ130" s="42"/>
      <c r="GA130" s="42"/>
      <c r="GB130" s="42"/>
      <c r="GC130" s="42"/>
      <c r="GD130" s="42"/>
      <c r="GE130" s="42"/>
      <c r="GF130" s="42"/>
      <c r="GG130" s="42"/>
      <c r="GH130" s="42"/>
      <c r="GI130" s="42"/>
      <c r="GJ130" s="42"/>
      <c r="GK130" s="42"/>
      <c r="GL130" s="42"/>
      <c r="GM130" s="42"/>
      <c r="GN130" s="42"/>
      <c r="GO130" s="42"/>
      <c r="GP130" s="42"/>
      <c r="GQ130" s="42"/>
      <c r="GR130" s="42"/>
      <c r="GS130" s="42"/>
      <c r="GT130" s="42"/>
      <c r="GU130" s="42"/>
      <c r="GV130" s="42"/>
      <c r="GW130" s="42"/>
      <c r="GX130" s="42"/>
      <c r="GY130" s="42"/>
      <c r="GZ130" s="42"/>
      <c r="HA130" s="42"/>
      <c r="HB130" s="42"/>
      <c r="HC130" s="42"/>
      <c r="HD130" s="42"/>
      <c r="HE130" s="42"/>
      <c r="HF130" s="42"/>
      <c r="HG130" s="42"/>
      <c r="HH130" s="42"/>
      <c r="HI130" s="42"/>
      <c r="HJ130" s="42"/>
      <c r="HK130" s="42"/>
      <c r="HL130" s="42"/>
      <c r="HM130" s="42"/>
      <c r="HN130" s="42"/>
      <c r="HO130" s="42"/>
      <c r="HP130" s="42"/>
      <c r="HQ130" s="42"/>
      <c r="HR130" s="42"/>
      <c r="HS130" s="42"/>
      <c r="HT130" s="42"/>
      <c r="HU130" s="42"/>
      <c r="HV130" s="42"/>
      <c r="HW130" s="42"/>
      <c r="HX130" s="42"/>
    </row>
    <row r="131" spans="1:232" s="41" customFormat="1" x14ac:dyDescent="0.25">
      <c r="A131" s="29"/>
      <c r="B131" s="30"/>
      <c r="C131" s="31" t="s">
        <v>7314</v>
      </c>
      <c r="D131" s="57">
        <v>0</v>
      </c>
      <c r="E131" s="57">
        <v>1</v>
      </c>
      <c r="F131" s="32" t="s">
        <v>560</v>
      </c>
      <c r="G131" s="32" t="s">
        <v>560</v>
      </c>
      <c r="H131" s="4">
        <v>9105870222</v>
      </c>
      <c r="I131" s="32" t="s">
        <v>560</v>
      </c>
      <c r="J131" s="33" t="s">
        <v>7634</v>
      </c>
      <c r="K131" s="34"/>
      <c r="L131" s="46" t="s">
        <v>25</v>
      </c>
      <c r="M131" s="33" t="s">
        <v>891</v>
      </c>
      <c r="N131" s="35" t="s">
        <v>560</v>
      </c>
      <c r="O131" s="6" t="s">
        <v>3141</v>
      </c>
      <c r="P131" s="36"/>
      <c r="Q131" s="36"/>
      <c r="R131" s="36"/>
      <c r="S131" s="33" t="s">
        <v>7420</v>
      </c>
      <c r="T131" s="36"/>
      <c r="U131" s="36"/>
      <c r="V131" s="33" t="s">
        <v>7420</v>
      </c>
      <c r="W131" s="36"/>
      <c r="X131" s="36"/>
      <c r="Y131" s="33" t="s">
        <v>2771</v>
      </c>
      <c r="Z131" s="36"/>
      <c r="AA131" s="30"/>
      <c r="AB131" s="57">
        <v>5111</v>
      </c>
      <c r="AC131" s="57">
        <v>131</v>
      </c>
      <c r="AD131" s="30"/>
      <c r="AE131" s="58">
        <v>1</v>
      </c>
      <c r="AF131" s="37"/>
      <c r="AG131" s="37">
        <v>74250</v>
      </c>
      <c r="AH131" s="38">
        <v>74250</v>
      </c>
      <c r="AI131" s="37"/>
      <c r="AJ131" s="37"/>
      <c r="AK131" s="39"/>
      <c r="AL131" s="40">
        <v>8</v>
      </c>
      <c r="AM131" s="37"/>
      <c r="AN131" s="37">
        <v>5940</v>
      </c>
      <c r="AO131" s="59">
        <v>33311</v>
      </c>
      <c r="AP131" s="39"/>
      <c r="AQ131" s="59" t="s">
        <v>3131</v>
      </c>
      <c r="AR131" s="60">
        <v>156</v>
      </c>
      <c r="AS131" s="60">
        <v>632</v>
      </c>
      <c r="AV131" s="39"/>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c r="BZ131" s="42"/>
      <c r="CA131" s="42"/>
      <c r="CB131" s="42"/>
      <c r="CC131" s="42"/>
      <c r="CD131" s="42"/>
      <c r="CE131" s="42"/>
      <c r="CF131" s="42"/>
      <c r="CG131" s="42"/>
      <c r="CH131" s="42"/>
      <c r="CI131" s="42"/>
      <c r="CJ131" s="42"/>
      <c r="CK131" s="42"/>
      <c r="CL131" s="42"/>
      <c r="CM131" s="42"/>
      <c r="CN131" s="42"/>
      <c r="CO131" s="42"/>
      <c r="CP131" s="42"/>
      <c r="CQ131" s="42"/>
      <c r="CR131" s="42"/>
      <c r="CS131" s="42"/>
      <c r="CT131" s="42"/>
      <c r="CU131" s="42"/>
      <c r="CV131" s="42"/>
      <c r="CW131" s="42"/>
      <c r="CX131" s="42"/>
      <c r="CY131" s="42"/>
      <c r="CZ131" s="42"/>
      <c r="DA131" s="42"/>
      <c r="DB131" s="42"/>
      <c r="DC131" s="42"/>
      <c r="DD131" s="42"/>
      <c r="DE131" s="42"/>
      <c r="DF131" s="42"/>
      <c r="DG131" s="42"/>
      <c r="DH131" s="42"/>
      <c r="DI131" s="42"/>
      <c r="DJ131" s="42"/>
      <c r="DK131" s="42"/>
      <c r="DL131" s="42"/>
      <c r="DM131" s="42"/>
      <c r="DN131" s="42"/>
      <c r="DO131" s="42"/>
      <c r="DP131" s="42"/>
      <c r="DQ131" s="42"/>
      <c r="DR131" s="42"/>
      <c r="DS131" s="42"/>
      <c r="DT131" s="42"/>
      <c r="DU131" s="42"/>
      <c r="DV131" s="42"/>
      <c r="DW131" s="42"/>
      <c r="DX131" s="42"/>
      <c r="DY131" s="42"/>
      <c r="DZ131" s="42"/>
      <c r="EA131" s="42"/>
      <c r="EB131" s="42"/>
      <c r="EC131" s="42"/>
      <c r="ED131" s="42"/>
      <c r="EE131" s="42"/>
      <c r="EF131" s="42"/>
      <c r="EG131" s="42"/>
      <c r="EH131" s="42"/>
      <c r="EI131" s="42"/>
      <c r="EJ131" s="42"/>
      <c r="EK131" s="42"/>
      <c r="EL131" s="42"/>
      <c r="EM131" s="42"/>
      <c r="EN131" s="42"/>
      <c r="EO131" s="42"/>
      <c r="EP131" s="42"/>
      <c r="EQ131" s="42"/>
      <c r="ER131" s="42"/>
      <c r="ES131" s="42"/>
      <c r="ET131" s="42"/>
      <c r="EU131" s="42"/>
      <c r="EV131" s="42"/>
      <c r="EW131" s="42"/>
      <c r="EX131" s="42"/>
      <c r="EY131" s="42"/>
      <c r="EZ131" s="42"/>
      <c r="FA131" s="42"/>
      <c r="FB131" s="42"/>
      <c r="FC131" s="42"/>
      <c r="FD131" s="42"/>
      <c r="FE131" s="42"/>
      <c r="FF131" s="42"/>
      <c r="FG131" s="42"/>
      <c r="FH131" s="42"/>
      <c r="FI131" s="42"/>
      <c r="FJ131" s="42"/>
      <c r="FK131" s="42"/>
      <c r="FL131" s="42"/>
      <c r="FM131" s="42"/>
      <c r="FN131" s="42"/>
      <c r="FO131" s="42"/>
      <c r="FP131" s="42"/>
      <c r="FQ131" s="42"/>
      <c r="FR131" s="42"/>
      <c r="FS131" s="42"/>
      <c r="FT131" s="42"/>
      <c r="FU131" s="42"/>
      <c r="FV131" s="42"/>
      <c r="FW131" s="42"/>
      <c r="FX131" s="42"/>
      <c r="FY131" s="42"/>
      <c r="FZ131" s="42"/>
      <c r="GA131" s="42"/>
      <c r="GB131" s="42"/>
      <c r="GC131" s="42"/>
      <c r="GD131" s="42"/>
      <c r="GE131" s="42"/>
      <c r="GF131" s="42"/>
      <c r="GG131" s="42"/>
      <c r="GH131" s="42"/>
      <c r="GI131" s="42"/>
      <c r="GJ131" s="42"/>
      <c r="GK131" s="42"/>
      <c r="GL131" s="42"/>
      <c r="GM131" s="42"/>
      <c r="GN131" s="42"/>
      <c r="GO131" s="42"/>
      <c r="GP131" s="42"/>
      <c r="GQ131" s="42"/>
      <c r="GR131" s="42"/>
      <c r="GS131" s="42"/>
      <c r="GT131" s="42"/>
      <c r="GU131" s="42"/>
      <c r="GV131" s="42"/>
      <c r="GW131" s="42"/>
      <c r="GX131" s="42"/>
      <c r="GY131" s="42"/>
      <c r="GZ131" s="42"/>
      <c r="HA131" s="42"/>
      <c r="HB131" s="42"/>
      <c r="HC131" s="42"/>
      <c r="HD131" s="42"/>
      <c r="HE131" s="42"/>
      <c r="HF131" s="42"/>
      <c r="HG131" s="42"/>
      <c r="HH131" s="42"/>
      <c r="HI131" s="42"/>
      <c r="HJ131" s="42"/>
      <c r="HK131" s="42"/>
      <c r="HL131" s="42"/>
      <c r="HM131" s="42"/>
      <c r="HN131" s="42"/>
      <c r="HO131" s="42"/>
      <c r="HP131" s="42"/>
      <c r="HQ131" s="42"/>
      <c r="HR131" s="42"/>
      <c r="HS131" s="42"/>
      <c r="HT131" s="42"/>
      <c r="HU131" s="42"/>
      <c r="HV131" s="42"/>
      <c r="HW131" s="42"/>
      <c r="HX131" s="42"/>
    </row>
    <row r="132" spans="1:232" s="41" customFormat="1" x14ac:dyDescent="0.25">
      <c r="A132" s="29"/>
      <c r="B132" s="30"/>
      <c r="C132" s="31" t="s">
        <v>7314</v>
      </c>
      <c r="D132" s="57">
        <v>0</v>
      </c>
      <c r="E132" s="57">
        <v>1</v>
      </c>
      <c r="F132" s="32" t="s">
        <v>560</v>
      </c>
      <c r="G132" s="32" t="s">
        <v>560</v>
      </c>
      <c r="H132" s="4">
        <v>9105870281</v>
      </c>
      <c r="I132" s="32" t="s">
        <v>560</v>
      </c>
      <c r="J132" s="33" t="s">
        <v>7646</v>
      </c>
      <c r="K132" s="34"/>
      <c r="L132" s="46" t="s">
        <v>25</v>
      </c>
      <c r="M132" s="33" t="s">
        <v>707</v>
      </c>
      <c r="N132" s="35" t="s">
        <v>560</v>
      </c>
      <c r="O132" s="6" t="s">
        <v>3162</v>
      </c>
      <c r="P132" s="36"/>
      <c r="Q132" s="36"/>
      <c r="R132" s="36"/>
      <c r="S132" s="33" t="s">
        <v>7647</v>
      </c>
      <c r="T132" s="36"/>
      <c r="U132" s="36"/>
      <c r="V132" s="33" t="s">
        <v>7647</v>
      </c>
      <c r="W132" s="36"/>
      <c r="X132" s="36"/>
      <c r="Y132" s="33" t="s">
        <v>3047</v>
      </c>
      <c r="Z132" s="36"/>
      <c r="AA132" s="30"/>
      <c r="AB132" s="57">
        <v>5111</v>
      </c>
      <c r="AC132" s="57">
        <v>131</v>
      </c>
      <c r="AD132" s="30"/>
      <c r="AE132" s="58">
        <v>1</v>
      </c>
      <c r="AF132" s="37"/>
      <c r="AG132" s="37">
        <v>55595</v>
      </c>
      <c r="AH132" s="38">
        <v>55595</v>
      </c>
      <c r="AI132" s="37"/>
      <c r="AJ132" s="37"/>
      <c r="AK132" s="39"/>
      <c r="AL132" s="40">
        <v>8</v>
      </c>
      <c r="AM132" s="37"/>
      <c r="AN132" s="37">
        <v>4447.6000000000004</v>
      </c>
      <c r="AO132" s="59">
        <v>33311</v>
      </c>
      <c r="AP132" s="39"/>
      <c r="AQ132" s="59" t="s">
        <v>3131</v>
      </c>
      <c r="AR132" s="60">
        <v>156</v>
      </c>
      <c r="AS132" s="60">
        <v>632</v>
      </c>
      <c r="AV132" s="39"/>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c r="BZ132" s="42"/>
      <c r="CA132" s="42"/>
      <c r="CB132" s="42"/>
      <c r="CC132" s="42"/>
      <c r="CD132" s="42"/>
      <c r="CE132" s="42"/>
      <c r="CF132" s="42"/>
      <c r="CG132" s="42"/>
      <c r="CH132" s="42"/>
      <c r="CI132" s="42"/>
      <c r="CJ132" s="42"/>
      <c r="CK132" s="42"/>
      <c r="CL132" s="42"/>
      <c r="CM132" s="42"/>
      <c r="CN132" s="42"/>
      <c r="CO132" s="42"/>
      <c r="CP132" s="42"/>
      <c r="CQ132" s="42"/>
      <c r="CR132" s="42"/>
      <c r="CS132" s="42"/>
      <c r="CT132" s="42"/>
      <c r="CU132" s="42"/>
      <c r="CV132" s="42"/>
      <c r="CW132" s="42"/>
      <c r="CX132" s="42"/>
      <c r="CY132" s="42"/>
      <c r="CZ132" s="42"/>
      <c r="DA132" s="42"/>
      <c r="DB132" s="42"/>
      <c r="DC132" s="42"/>
      <c r="DD132" s="42"/>
      <c r="DE132" s="42"/>
      <c r="DF132" s="42"/>
      <c r="DG132" s="42"/>
      <c r="DH132" s="42"/>
      <c r="DI132" s="42"/>
      <c r="DJ132" s="42"/>
      <c r="DK132" s="42"/>
      <c r="DL132" s="42"/>
      <c r="DM132" s="42"/>
      <c r="DN132" s="42"/>
      <c r="DO132" s="42"/>
      <c r="DP132" s="42"/>
      <c r="DQ132" s="42"/>
      <c r="DR132" s="42"/>
      <c r="DS132" s="42"/>
      <c r="DT132" s="42"/>
      <c r="DU132" s="42"/>
      <c r="DV132" s="42"/>
      <c r="DW132" s="42"/>
      <c r="DX132" s="42"/>
      <c r="DY132" s="42"/>
      <c r="DZ132" s="42"/>
      <c r="EA132" s="42"/>
      <c r="EB132" s="42"/>
      <c r="EC132" s="42"/>
      <c r="ED132" s="42"/>
      <c r="EE132" s="42"/>
      <c r="EF132" s="42"/>
      <c r="EG132" s="42"/>
      <c r="EH132" s="42"/>
      <c r="EI132" s="42"/>
      <c r="EJ132" s="42"/>
      <c r="EK132" s="42"/>
      <c r="EL132" s="42"/>
      <c r="EM132" s="42"/>
      <c r="EN132" s="42"/>
      <c r="EO132" s="42"/>
      <c r="EP132" s="42"/>
      <c r="EQ132" s="42"/>
      <c r="ER132" s="42"/>
      <c r="ES132" s="42"/>
      <c r="ET132" s="42"/>
      <c r="EU132" s="42"/>
      <c r="EV132" s="42"/>
      <c r="EW132" s="42"/>
      <c r="EX132" s="42"/>
      <c r="EY132" s="42"/>
      <c r="EZ132" s="42"/>
      <c r="FA132" s="42"/>
      <c r="FB132" s="42"/>
      <c r="FC132" s="42"/>
      <c r="FD132" s="42"/>
      <c r="FE132" s="42"/>
      <c r="FF132" s="42"/>
      <c r="FG132" s="42"/>
      <c r="FH132" s="42"/>
      <c r="FI132" s="42"/>
      <c r="FJ132" s="42"/>
      <c r="FK132" s="42"/>
      <c r="FL132" s="42"/>
      <c r="FM132" s="42"/>
      <c r="FN132" s="42"/>
      <c r="FO132" s="42"/>
      <c r="FP132" s="42"/>
      <c r="FQ132" s="42"/>
      <c r="FR132" s="42"/>
      <c r="FS132" s="42"/>
      <c r="FT132" s="42"/>
      <c r="FU132" s="42"/>
      <c r="FV132" s="42"/>
      <c r="FW132" s="42"/>
      <c r="FX132" s="42"/>
      <c r="FY132" s="42"/>
      <c r="FZ132" s="42"/>
      <c r="GA132" s="42"/>
      <c r="GB132" s="42"/>
      <c r="GC132" s="42"/>
      <c r="GD132" s="42"/>
      <c r="GE132" s="42"/>
      <c r="GF132" s="42"/>
      <c r="GG132" s="42"/>
      <c r="GH132" s="42"/>
      <c r="GI132" s="42"/>
      <c r="GJ132" s="42"/>
      <c r="GK132" s="42"/>
      <c r="GL132" s="42"/>
      <c r="GM132" s="42"/>
      <c r="GN132" s="42"/>
      <c r="GO132" s="42"/>
      <c r="GP132" s="42"/>
      <c r="GQ132" s="42"/>
      <c r="GR132" s="42"/>
      <c r="GS132" s="42"/>
      <c r="GT132" s="42"/>
      <c r="GU132" s="42"/>
      <c r="GV132" s="42"/>
      <c r="GW132" s="42"/>
      <c r="GX132" s="42"/>
      <c r="GY132" s="42"/>
      <c r="GZ132" s="42"/>
      <c r="HA132" s="42"/>
      <c r="HB132" s="42"/>
      <c r="HC132" s="42"/>
      <c r="HD132" s="42"/>
      <c r="HE132" s="42"/>
      <c r="HF132" s="42"/>
      <c r="HG132" s="42"/>
      <c r="HH132" s="42"/>
      <c r="HI132" s="42"/>
      <c r="HJ132" s="42"/>
      <c r="HK132" s="42"/>
      <c r="HL132" s="42"/>
      <c r="HM132" s="42"/>
      <c r="HN132" s="42"/>
      <c r="HO132" s="42"/>
      <c r="HP132" s="42"/>
      <c r="HQ132" s="42"/>
      <c r="HR132" s="42"/>
      <c r="HS132" s="42"/>
      <c r="HT132" s="42"/>
      <c r="HU132" s="42"/>
      <c r="HV132" s="42"/>
      <c r="HW132" s="42"/>
      <c r="HX132" s="42"/>
    </row>
    <row r="133" spans="1:232" s="41" customFormat="1" x14ac:dyDescent="0.25">
      <c r="A133" s="29"/>
      <c r="B133" s="30"/>
      <c r="C133" s="31" t="s">
        <v>7314</v>
      </c>
      <c r="D133" s="57">
        <v>0</v>
      </c>
      <c r="E133" s="57">
        <v>1</v>
      </c>
      <c r="F133" s="32" t="s">
        <v>560</v>
      </c>
      <c r="G133" s="32" t="s">
        <v>560</v>
      </c>
      <c r="H133" s="4">
        <v>9105870281</v>
      </c>
      <c r="I133" s="32" t="s">
        <v>560</v>
      </c>
      <c r="J133" s="33" t="s">
        <v>7646</v>
      </c>
      <c r="K133" s="34"/>
      <c r="L133" s="46" t="s">
        <v>25</v>
      </c>
      <c r="M133" s="33" t="s">
        <v>707</v>
      </c>
      <c r="N133" s="35" t="s">
        <v>560</v>
      </c>
      <c r="O133" s="6" t="s">
        <v>3162</v>
      </c>
      <c r="P133" s="36"/>
      <c r="Q133" s="36"/>
      <c r="R133" s="36"/>
      <c r="S133" s="33" t="s">
        <v>7647</v>
      </c>
      <c r="T133" s="36"/>
      <c r="U133" s="36"/>
      <c r="V133" s="33" t="s">
        <v>7647</v>
      </c>
      <c r="W133" s="36"/>
      <c r="X133" s="36"/>
      <c r="Y133" s="33" t="s">
        <v>2819</v>
      </c>
      <c r="Z133" s="36"/>
      <c r="AA133" s="30"/>
      <c r="AB133" s="57">
        <v>5111</v>
      </c>
      <c r="AC133" s="57">
        <v>131</v>
      </c>
      <c r="AD133" s="30"/>
      <c r="AE133" s="58">
        <v>1</v>
      </c>
      <c r="AF133" s="37"/>
      <c r="AG133" s="37">
        <v>56760</v>
      </c>
      <c r="AH133" s="38">
        <v>56760</v>
      </c>
      <c r="AI133" s="37"/>
      <c r="AJ133" s="37"/>
      <c r="AK133" s="39"/>
      <c r="AL133" s="40">
        <v>8</v>
      </c>
      <c r="AM133" s="37"/>
      <c r="AN133" s="37">
        <v>4540.8</v>
      </c>
      <c r="AO133" s="59">
        <v>33311</v>
      </c>
      <c r="AP133" s="39"/>
      <c r="AQ133" s="59" t="s">
        <v>3131</v>
      </c>
      <c r="AR133" s="60">
        <v>156</v>
      </c>
      <c r="AS133" s="60">
        <v>632</v>
      </c>
      <c r="AV133" s="39"/>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c r="BZ133" s="42"/>
      <c r="CA133" s="42"/>
      <c r="CB133" s="42"/>
      <c r="CC133" s="42"/>
      <c r="CD133" s="42"/>
      <c r="CE133" s="42"/>
      <c r="CF133" s="42"/>
      <c r="CG133" s="42"/>
      <c r="CH133" s="42"/>
      <c r="CI133" s="42"/>
      <c r="CJ133" s="42"/>
      <c r="CK133" s="42"/>
      <c r="CL133" s="42"/>
      <c r="CM133" s="42"/>
      <c r="CN133" s="42"/>
      <c r="CO133" s="42"/>
      <c r="CP133" s="42"/>
      <c r="CQ133" s="42"/>
      <c r="CR133" s="42"/>
      <c r="CS133" s="42"/>
      <c r="CT133" s="42"/>
      <c r="CU133" s="42"/>
      <c r="CV133" s="42"/>
      <c r="CW133" s="42"/>
      <c r="CX133" s="42"/>
      <c r="CY133" s="42"/>
      <c r="CZ133" s="42"/>
      <c r="DA133" s="42"/>
      <c r="DB133" s="42"/>
      <c r="DC133" s="42"/>
      <c r="DD133" s="42"/>
      <c r="DE133" s="42"/>
      <c r="DF133" s="42"/>
      <c r="DG133" s="42"/>
      <c r="DH133" s="42"/>
      <c r="DI133" s="42"/>
      <c r="DJ133" s="42"/>
      <c r="DK133" s="42"/>
      <c r="DL133" s="42"/>
      <c r="DM133" s="42"/>
      <c r="DN133" s="42"/>
      <c r="DO133" s="42"/>
      <c r="DP133" s="42"/>
      <c r="DQ133" s="42"/>
      <c r="DR133" s="42"/>
      <c r="DS133" s="42"/>
      <c r="DT133" s="42"/>
      <c r="DU133" s="42"/>
      <c r="DV133" s="42"/>
      <c r="DW133" s="42"/>
      <c r="DX133" s="42"/>
      <c r="DY133" s="42"/>
      <c r="DZ133" s="42"/>
      <c r="EA133" s="42"/>
      <c r="EB133" s="42"/>
      <c r="EC133" s="42"/>
      <c r="ED133" s="42"/>
      <c r="EE133" s="42"/>
      <c r="EF133" s="42"/>
      <c r="EG133" s="42"/>
      <c r="EH133" s="42"/>
      <c r="EI133" s="42"/>
      <c r="EJ133" s="42"/>
      <c r="EK133" s="42"/>
      <c r="EL133" s="42"/>
      <c r="EM133" s="42"/>
      <c r="EN133" s="42"/>
      <c r="EO133" s="42"/>
      <c r="EP133" s="42"/>
      <c r="EQ133" s="42"/>
      <c r="ER133" s="42"/>
      <c r="ES133" s="42"/>
      <c r="ET133" s="42"/>
      <c r="EU133" s="42"/>
      <c r="EV133" s="42"/>
      <c r="EW133" s="42"/>
      <c r="EX133" s="42"/>
      <c r="EY133" s="42"/>
      <c r="EZ133" s="42"/>
      <c r="FA133" s="42"/>
      <c r="FB133" s="42"/>
      <c r="FC133" s="42"/>
      <c r="FD133" s="42"/>
      <c r="FE133" s="42"/>
      <c r="FF133" s="42"/>
      <c r="FG133" s="42"/>
      <c r="FH133" s="42"/>
      <c r="FI133" s="42"/>
      <c r="FJ133" s="42"/>
      <c r="FK133" s="42"/>
      <c r="FL133" s="42"/>
      <c r="FM133" s="42"/>
      <c r="FN133" s="42"/>
      <c r="FO133" s="42"/>
      <c r="FP133" s="42"/>
      <c r="FQ133" s="42"/>
      <c r="FR133" s="42"/>
      <c r="FS133" s="42"/>
      <c r="FT133" s="42"/>
      <c r="FU133" s="42"/>
      <c r="FV133" s="42"/>
      <c r="FW133" s="42"/>
      <c r="FX133" s="42"/>
      <c r="FY133" s="42"/>
      <c r="FZ133" s="42"/>
      <c r="GA133" s="42"/>
      <c r="GB133" s="42"/>
      <c r="GC133" s="42"/>
      <c r="GD133" s="42"/>
      <c r="GE133" s="42"/>
      <c r="GF133" s="42"/>
      <c r="GG133" s="42"/>
      <c r="GH133" s="42"/>
      <c r="GI133" s="42"/>
      <c r="GJ133" s="42"/>
      <c r="GK133" s="42"/>
      <c r="GL133" s="42"/>
      <c r="GM133" s="42"/>
      <c r="GN133" s="42"/>
      <c r="GO133" s="42"/>
      <c r="GP133" s="42"/>
      <c r="GQ133" s="42"/>
      <c r="GR133" s="42"/>
      <c r="GS133" s="42"/>
      <c r="GT133" s="42"/>
      <c r="GU133" s="42"/>
      <c r="GV133" s="42"/>
      <c r="GW133" s="42"/>
      <c r="GX133" s="42"/>
      <c r="GY133" s="42"/>
      <c r="GZ133" s="42"/>
      <c r="HA133" s="42"/>
      <c r="HB133" s="42"/>
      <c r="HC133" s="42"/>
      <c r="HD133" s="42"/>
      <c r="HE133" s="42"/>
      <c r="HF133" s="42"/>
      <c r="HG133" s="42"/>
      <c r="HH133" s="42"/>
      <c r="HI133" s="42"/>
      <c r="HJ133" s="42"/>
      <c r="HK133" s="42"/>
      <c r="HL133" s="42"/>
      <c r="HM133" s="42"/>
      <c r="HN133" s="42"/>
      <c r="HO133" s="42"/>
      <c r="HP133" s="42"/>
      <c r="HQ133" s="42"/>
      <c r="HR133" s="42"/>
      <c r="HS133" s="42"/>
      <c r="HT133" s="42"/>
      <c r="HU133" s="42"/>
      <c r="HV133" s="42"/>
      <c r="HW133" s="42"/>
      <c r="HX133" s="42"/>
    </row>
    <row r="134" spans="1:232" s="41" customFormat="1" x14ac:dyDescent="0.25">
      <c r="A134" s="29"/>
      <c r="B134" s="30"/>
      <c r="C134" s="31" t="s">
        <v>7314</v>
      </c>
      <c r="D134" s="57">
        <v>0</v>
      </c>
      <c r="E134" s="57">
        <v>1</v>
      </c>
      <c r="F134" s="32" t="s">
        <v>560</v>
      </c>
      <c r="G134" s="32" t="s">
        <v>560</v>
      </c>
      <c r="H134" s="4">
        <v>9105870281</v>
      </c>
      <c r="I134" s="32" t="s">
        <v>560</v>
      </c>
      <c r="J134" s="33" t="s">
        <v>7646</v>
      </c>
      <c r="K134" s="34"/>
      <c r="L134" s="46" t="s">
        <v>25</v>
      </c>
      <c r="M134" s="33" t="s">
        <v>707</v>
      </c>
      <c r="N134" s="35" t="s">
        <v>560</v>
      </c>
      <c r="O134" s="6" t="s">
        <v>3162</v>
      </c>
      <c r="P134" s="36"/>
      <c r="Q134" s="36"/>
      <c r="R134" s="36"/>
      <c r="S134" s="33" t="s">
        <v>7647</v>
      </c>
      <c r="T134" s="36"/>
      <c r="U134" s="36"/>
      <c r="V134" s="33" t="s">
        <v>7647</v>
      </c>
      <c r="W134" s="36"/>
      <c r="X134" s="36"/>
      <c r="Y134" s="33" t="s">
        <v>3013</v>
      </c>
      <c r="Z134" s="36"/>
      <c r="AA134" s="30"/>
      <c r="AB134" s="57">
        <v>5111</v>
      </c>
      <c r="AC134" s="57">
        <v>131</v>
      </c>
      <c r="AD134" s="30"/>
      <c r="AE134" s="58">
        <v>2</v>
      </c>
      <c r="AF134" s="37"/>
      <c r="AG134" s="37">
        <v>46000</v>
      </c>
      <c r="AH134" s="38">
        <v>92000</v>
      </c>
      <c r="AI134" s="37"/>
      <c r="AJ134" s="37"/>
      <c r="AK134" s="39"/>
      <c r="AL134" s="40">
        <v>8</v>
      </c>
      <c r="AM134" s="37"/>
      <c r="AN134" s="37">
        <v>7360</v>
      </c>
      <c r="AO134" s="59">
        <v>33311</v>
      </c>
      <c r="AP134" s="39"/>
      <c r="AQ134" s="59" t="s">
        <v>3131</v>
      </c>
      <c r="AR134" s="60">
        <v>156</v>
      </c>
      <c r="AS134" s="60">
        <v>632</v>
      </c>
      <c r="AV134" s="39"/>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c r="BZ134" s="42"/>
      <c r="CA134" s="42"/>
      <c r="CB134" s="42"/>
      <c r="CC134" s="42"/>
      <c r="CD134" s="42"/>
      <c r="CE134" s="42"/>
      <c r="CF134" s="42"/>
      <c r="CG134" s="42"/>
      <c r="CH134" s="42"/>
      <c r="CI134" s="42"/>
      <c r="CJ134" s="42"/>
      <c r="CK134" s="42"/>
      <c r="CL134" s="42"/>
      <c r="CM134" s="42"/>
      <c r="CN134" s="42"/>
      <c r="CO134" s="42"/>
      <c r="CP134" s="42"/>
      <c r="CQ134" s="42"/>
      <c r="CR134" s="42"/>
      <c r="CS134" s="42"/>
      <c r="CT134" s="42"/>
      <c r="CU134" s="42"/>
      <c r="CV134" s="42"/>
      <c r="CW134" s="42"/>
      <c r="CX134" s="42"/>
      <c r="CY134" s="42"/>
      <c r="CZ134" s="42"/>
      <c r="DA134" s="42"/>
      <c r="DB134" s="42"/>
      <c r="DC134" s="42"/>
      <c r="DD134" s="42"/>
      <c r="DE134" s="42"/>
      <c r="DF134" s="42"/>
      <c r="DG134" s="42"/>
      <c r="DH134" s="42"/>
      <c r="DI134" s="42"/>
      <c r="DJ134" s="42"/>
      <c r="DK134" s="42"/>
      <c r="DL134" s="42"/>
      <c r="DM134" s="42"/>
      <c r="DN134" s="42"/>
      <c r="DO134" s="42"/>
      <c r="DP134" s="42"/>
      <c r="DQ134" s="42"/>
      <c r="DR134" s="42"/>
      <c r="DS134" s="42"/>
      <c r="DT134" s="42"/>
      <c r="DU134" s="42"/>
      <c r="DV134" s="42"/>
      <c r="DW134" s="42"/>
      <c r="DX134" s="42"/>
      <c r="DY134" s="42"/>
      <c r="DZ134" s="42"/>
      <c r="EA134" s="42"/>
      <c r="EB134" s="42"/>
      <c r="EC134" s="42"/>
      <c r="ED134" s="42"/>
      <c r="EE134" s="42"/>
      <c r="EF134" s="42"/>
      <c r="EG134" s="42"/>
      <c r="EH134" s="42"/>
      <c r="EI134" s="42"/>
      <c r="EJ134" s="42"/>
      <c r="EK134" s="42"/>
      <c r="EL134" s="42"/>
      <c r="EM134" s="42"/>
      <c r="EN134" s="42"/>
      <c r="EO134" s="42"/>
      <c r="EP134" s="42"/>
      <c r="EQ134" s="42"/>
      <c r="ER134" s="42"/>
      <c r="ES134" s="42"/>
      <c r="ET134" s="42"/>
      <c r="EU134" s="42"/>
      <c r="EV134" s="42"/>
      <c r="EW134" s="42"/>
      <c r="EX134" s="42"/>
      <c r="EY134" s="42"/>
      <c r="EZ134" s="42"/>
      <c r="FA134" s="42"/>
      <c r="FB134" s="42"/>
      <c r="FC134" s="42"/>
      <c r="FD134" s="42"/>
      <c r="FE134" s="42"/>
      <c r="FF134" s="42"/>
      <c r="FG134" s="42"/>
      <c r="FH134" s="42"/>
      <c r="FI134" s="42"/>
      <c r="FJ134" s="42"/>
      <c r="FK134" s="42"/>
      <c r="FL134" s="42"/>
      <c r="FM134" s="42"/>
      <c r="FN134" s="42"/>
      <c r="FO134" s="42"/>
      <c r="FP134" s="42"/>
      <c r="FQ134" s="42"/>
      <c r="FR134" s="42"/>
      <c r="FS134" s="42"/>
      <c r="FT134" s="42"/>
      <c r="FU134" s="42"/>
      <c r="FV134" s="42"/>
      <c r="FW134" s="42"/>
      <c r="FX134" s="42"/>
      <c r="FY134" s="42"/>
      <c r="FZ134" s="42"/>
      <c r="GA134" s="42"/>
      <c r="GB134" s="42"/>
      <c r="GC134" s="42"/>
      <c r="GD134" s="42"/>
      <c r="GE134" s="42"/>
      <c r="GF134" s="42"/>
      <c r="GG134" s="42"/>
      <c r="GH134" s="42"/>
      <c r="GI134" s="42"/>
      <c r="GJ134" s="42"/>
      <c r="GK134" s="42"/>
      <c r="GL134" s="42"/>
      <c r="GM134" s="42"/>
      <c r="GN134" s="42"/>
      <c r="GO134" s="42"/>
      <c r="GP134" s="42"/>
      <c r="GQ134" s="42"/>
      <c r="GR134" s="42"/>
      <c r="GS134" s="42"/>
      <c r="GT134" s="42"/>
      <c r="GU134" s="42"/>
      <c r="GV134" s="42"/>
      <c r="GW134" s="42"/>
      <c r="GX134" s="42"/>
      <c r="GY134" s="42"/>
      <c r="GZ134" s="42"/>
      <c r="HA134" s="42"/>
      <c r="HB134" s="42"/>
      <c r="HC134" s="42"/>
      <c r="HD134" s="42"/>
      <c r="HE134" s="42"/>
      <c r="HF134" s="42"/>
      <c r="HG134" s="42"/>
      <c r="HH134" s="42"/>
      <c r="HI134" s="42"/>
      <c r="HJ134" s="42"/>
      <c r="HK134" s="42"/>
      <c r="HL134" s="42"/>
      <c r="HM134" s="42"/>
      <c r="HN134" s="42"/>
      <c r="HO134" s="42"/>
      <c r="HP134" s="42"/>
      <c r="HQ134" s="42"/>
      <c r="HR134" s="42"/>
      <c r="HS134" s="42"/>
      <c r="HT134" s="42"/>
      <c r="HU134" s="42"/>
      <c r="HV134" s="42"/>
      <c r="HW134" s="42"/>
      <c r="HX134" s="42"/>
    </row>
    <row r="135" spans="1:232" s="41" customFormat="1" x14ac:dyDescent="0.25">
      <c r="A135" s="29"/>
      <c r="B135" s="30"/>
      <c r="C135" s="31" t="s">
        <v>7314</v>
      </c>
      <c r="D135" s="57">
        <v>0</v>
      </c>
      <c r="E135" s="57">
        <v>1</v>
      </c>
      <c r="F135" s="32" t="s">
        <v>560</v>
      </c>
      <c r="G135" s="32" t="s">
        <v>560</v>
      </c>
      <c r="H135" s="4">
        <v>9105870281</v>
      </c>
      <c r="I135" s="32" t="s">
        <v>560</v>
      </c>
      <c r="J135" s="33" t="s">
        <v>7646</v>
      </c>
      <c r="K135" s="34"/>
      <c r="L135" s="46" t="s">
        <v>25</v>
      </c>
      <c r="M135" s="33" t="s">
        <v>707</v>
      </c>
      <c r="N135" s="35" t="s">
        <v>560</v>
      </c>
      <c r="O135" s="6" t="s">
        <v>3162</v>
      </c>
      <c r="P135" s="36"/>
      <c r="Q135" s="36"/>
      <c r="R135" s="36"/>
      <c r="S135" s="33" t="s">
        <v>7647</v>
      </c>
      <c r="T135" s="36"/>
      <c r="U135" s="36"/>
      <c r="V135" s="33" t="s">
        <v>7647</v>
      </c>
      <c r="W135" s="36"/>
      <c r="X135" s="36"/>
      <c r="Y135" s="33" t="s">
        <v>2824</v>
      </c>
      <c r="Z135" s="36"/>
      <c r="AA135" s="30"/>
      <c r="AB135" s="57">
        <v>5111</v>
      </c>
      <c r="AC135" s="57">
        <v>131</v>
      </c>
      <c r="AD135" s="30"/>
      <c r="AE135" s="58">
        <v>1</v>
      </c>
      <c r="AF135" s="37"/>
      <c r="AG135" s="37">
        <v>111058</v>
      </c>
      <c r="AH135" s="38">
        <v>111058</v>
      </c>
      <c r="AI135" s="37"/>
      <c r="AJ135" s="37"/>
      <c r="AK135" s="39"/>
      <c r="AL135" s="40">
        <v>8</v>
      </c>
      <c r="AM135" s="37"/>
      <c r="AN135" s="37">
        <v>8884.64</v>
      </c>
      <c r="AO135" s="59">
        <v>33311</v>
      </c>
      <c r="AP135" s="39"/>
      <c r="AQ135" s="59" t="s">
        <v>3131</v>
      </c>
      <c r="AR135" s="60">
        <v>156</v>
      </c>
      <c r="AS135" s="60">
        <v>632</v>
      </c>
      <c r="AV135" s="39"/>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c r="BZ135" s="42"/>
      <c r="CA135" s="42"/>
      <c r="CB135" s="42"/>
      <c r="CC135" s="42"/>
      <c r="CD135" s="42"/>
      <c r="CE135" s="42"/>
      <c r="CF135" s="42"/>
      <c r="CG135" s="42"/>
      <c r="CH135" s="42"/>
      <c r="CI135" s="42"/>
      <c r="CJ135" s="42"/>
      <c r="CK135" s="42"/>
      <c r="CL135" s="42"/>
      <c r="CM135" s="42"/>
      <c r="CN135" s="42"/>
      <c r="CO135" s="42"/>
      <c r="CP135" s="42"/>
      <c r="CQ135" s="42"/>
      <c r="CR135" s="42"/>
      <c r="CS135" s="42"/>
      <c r="CT135" s="42"/>
      <c r="CU135" s="42"/>
      <c r="CV135" s="42"/>
      <c r="CW135" s="42"/>
      <c r="CX135" s="42"/>
      <c r="CY135" s="42"/>
      <c r="CZ135" s="42"/>
      <c r="DA135" s="42"/>
      <c r="DB135" s="42"/>
      <c r="DC135" s="42"/>
      <c r="DD135" s="42"/>
      <c r="DE135" s="42"/>
      <c r="DF135" s="42"/>
      <c r="DG135" s="42"/>
      <c r="DH135" s="42"/>
      <c r="DI135" s="42"/>
      <c r="DJ135" s="42"/>
      <c r="DK135" s="42"/>
      <c r="DL135" s="42"/>
      <c r="DM135" s="42"/>
      <c r="DN135" s="42"/>
      <c r="DO135" s="42"/>
      <c r="DP135" s="42"/>
      <c r="DQ135" s="42"/>
      <c r="DR135" s="42"/>
      <c r="DS135" s="42"/>
      <c r="DT135" s="42"/>
      <c r="DU135" s="42"/>
      <c r="DV135" s="42"/>
      <c r="DW135" s="42"/>
      <c r="DX135" s="42"/>
      <c r="DY135" s="42"/>
      <c r="DZ135" s="42"/>
      <c r="EA135" s="42"/>
      <c r="EB135" s="42"/>
      <c r="EC135" s="42"/>
      <c r="ED135" s="42"/>
      <c r="EE135" s="42"/>
      <c r="EF135" s="42"/>
      <c r="EG135" s="42"/>
      <c r="EH135" s="42"/>
      <c r="EI135" s="42"/>
      <c r="EJ135" s="42"/>
      <c r="EK135" s="42"/>
      <c r="EL135" s="42"/>
      <c r="EM135" s="42"/>
      <c r="EN135" s="42"/>
      <c r="EO135" s="42"/>
      <c r="EP135" s="42"/>
      <c r="EQ135" s="42"/>
      <c r="ER135" s="42"/>
      <c r="ES135" s="42"/>
      <c r="ET135" s="42"/>
      <c r="EU135" s="42"/>
      <c r="EV135" s="42"/>
      <c r="EW135" s="42"/>
      <c r="EX135" s="42"/>
      <c r="EY135" s="42"/>
      <c r="EZ135" s="42"/>
      <c r="FA135" s="42"/>
      <c r="FB135" s="42"/>
      <c r="FC135" s="42"/>
      <c r="FD135" s="42"/>
      <c r="FE135" s="42"/>
      <c r="FF135" s="42"/>
      <c r="FG135" s="42"/>
      <c r="FH135" s="42"/>
      <c r="FI135" s="42"/>
      <c r="FJ135" s="42"/>
      <c r="FK135" s="42"/>
      <c r="FL135" s="42"/>
      <c r="FM135" s="42"/>
      <c r="FN135" s="42"/>
      <c r="FO135" s="42"/>
      <c r="FP135" s="42"/>
      <c r="FQ135" s="42"/>
      <c r="FR135" s="42"/>
      <c r="FS135" s="42"/>
      <c r="FT135" s="42"/>
      <c r="FU135" s="42"/>
      <c r="FV135" s="42"/>
      <c r="FW135" s="42"/>
      <c r="FX135" s="42"/>
      <c r="FY135" s="42"/>
      <c r="FZ135" s="42"/>
      <c r="GA135" s="42"/>
      <c r="GB135" s="42"/>
      <c r="GC135" s="42"/>
      <c r="GD135" s="42"/>
      <c r="GE135" s="42"/>
      <c r="GF135" s="42"/>
      <c r="GG135" s="42"/>
      <c r="GH135" s="42"/>
      <c r="GI135" s="42"/>
      <c r="GJ135" s="42"/>
      <c r="GK135" s="42"/>
      <c r="GL135" s="42"/>
      <c r="GM135" s="42"/>
      <c r="GN135" s="42"/>
      <c r="GO135" s="42"/>
      <c r="GP135" s="42"/>
      <c r="GQ135" s="42"/>
      <c r="GR135" s="42"/>
      <c r="GS135" s="42"/>
      <c r="GT135" s="42"/>
      <c r="GU135" s="42"/>
      <c r="GV135" s="42"/>
      <c r="GW135" s="42"/>
      <c r="GX135" s="42"/>
      <c r="GY135" s="42"/>
      <c r="GZ135" s="42"/>
      <c r="HA135" s="42"/>
      <c r="HB135" s="42"/>
      <c r="HC135" s="42"/>
      <c r="HD135" s="42"/>
      <c r="HE135" s="42"/>
      <c r="HF135" s="42"/>
      <c r="HG135" s="42"/>
      <c r="HH135" s="42"/>
      <c r="HI135" s="42"/>
      <c r="HJ135" s="42"/>
      <c r="HK135" s="42"/>
      <c r="HL135" s="42"/>
      <c r="HM135" s="42"/>
      <c r="HN135" s="42"/>
      <c r="HO135" s="42"/>
      <c r="HP135" s="42"/>
      <c r="HQ135" s="42"/>
      <c r="HR135" s="42"/>
      <c r="HS135" s="42"/>
      <c r="HT135" s="42"/>
      <c r="HU135" s="42"/>
      <c r="HV135" s="42"/>
      <c r="HW135" s="42"/>
      <c r="HX135" s="42"/>
    </row>
    <row r="136" spans="1:232" s="41" customFormat="1" x14ac:dyDescent="0.25">
      <c r="A136" s="29"/>
      <c r="B136" s="30"/>
      <c r="C136" s="31" t="s">
        <v>7314</v>
      </c>
      <c r="D136" s="57">
        <v>0</v>
      </c>
      <c r="E136" s="57">
        <v>1</v>
      </c>
      <c r="F136" s="32" t="s">
        <v>560</v>
      </c>
      <c r="G136" s="32" t="s">
        <v>560</v>
      </c>
      <c r="H136" s="4">
        <v>9105870281</v>
      </c>
      <c r="I136" s="32" t="s">
        <v>560</v>
      </c>
      <c r="J136" s="33" t="s">
        <v>7646</v>
      </c>
      <c r="K136" s="34"/>
      <c r="L136" s="46" t="s">
        <v>25</v>
      </c>
      <c r="M136" s="33" t="s">
        <v>707</v>
      </c>
      <c r="N136" s="35" t="s">
        <v>560</v>
      </c>
      <c r="O136" s="6" t="s">
        <v>3162</v>
      </c>
      <c r="P136" s="36"/>
      <c r="Q136" s="36"/>
      <c r="R136" s="36"/>
      <c r="S136" s="33" t="s">
        <v>7647</v>
      </c>
      <c r="T136" s="36"/>
      <c r="U136" s="36"/>
      <c r="V136" s="33" t="s">
        <v>7647</v>
      </c>
      <c r="W136" s="36"/>
      <c r="X136" s="36"/>
      <c r="Y136" s="33" t="s">
        <v>2899</v>
      </c>
      <c r="Z136" s="36"/>
      <c r="AA136" s="30"/>
      <c r="AB136" s="57">
        <v>5111</v>
      </c>
      <c r="AC136" s="57">
        <v>131</v>
      </c>
      <c r="AD136" s="30"/>
      <c r="AE136" s="58">
        <v>2</v>
      </c>
      <c r="AF136" s="37"/>
      <c r="AG136" s="37">
        <v>89285</v>
      </c>
      <c r="AH136" s="38">
        <v>178570</v>
      </c>
      <c r="AI136" s="37"/>
      <c r="AJ136" s="37"/>
      <c r="AK136" s="39"/>
      <c r="AL136" s="40">
        <v>8</v>
      </c>
      <c r="AM136" s="37"/>
      <c r="AN136" s="37">
        <v>14285.6</v>
      </c>
      <c r="AO136" s="59">
        <v>33311</v>
      </c>
      <c r="AP136" s="39"/>
      <c r="AQ136" s="59" t="s">
        <v>3131</v>
      </c>
      <c r="AR136" s="60">
        <v>156</v>
      </c>
      <c r="AS136" s="60">
        <v>632</v>
      </c>
      <c r="AV136" s="39"/>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c r="BZ136" s="42"/>
      <c r="CA136" s="42"/>
      <c r="CB136" s="42"/>
      <c r="CC136" s="42"/>
      <c r="CD136" s="42"/>
      <c r="CE136" s="42"/>
      <c r="CF136" s="42"/>
      <c r="CG136" s="42"/>
      <c r="CH136" s="42"/>
      <c r="CI136" s="42"/>
      <c r="CJ136" s="42"/>
      <c r="CK136" s="42"/>
      <c r="CL136" s="42"/>
      <c r="CM136" s="42"/>
      <c r="CN136" s="42"/>
      <c r="CO136" s="42"/>
      <c r="CP136" s="42"/>
      <c r="CQ136" s="42"/>
      <c r="CR136" s="42"/>
      <c r="CS136" s="42"/>
      <c r="CT136" s="42"/>
      <c r="CU136" s="42"/>
      <c r="CV136" s="42"/>
      <c r="CW136" s="42"/>
      <c r="CX136" s="42"/>
      <c r="CY136" s="42"/>
      <c r="CZ136" s="42"/>
      <c r="DA136" s="42"/>
      <c r="DB136" s="42"/>
      <c r="DC136" s="42"/>
      <c r="DD136" s="42"/>
      <c r="DE136" s="42"/>
      <c r="DF136" s="42"/>
      <c r="DG136" s="42"/>
      <c r="DH136" s="42"/>
      <c r="DI136" s="42"/>
      <c r="DJ136" s="42"/>
      <c r="DK136" s="42"/>
      <c r="DL136" s="42"/>
      <c r="DM136" s="42"/>
      <c r="DN136" s="42"/>
      <c r="DO136" s="42"/>
      <c r="DP136" s="42"/>
      <c r="DQ136" s="42"/>
      <c r="DR136" s="42"/>
      <c r="DS136" s="42"/>
      <c r="DT136" s="42"/>
      <c r="DU136" s="42"/>
      <c r="DV136" s="42"/>
      <c r="DW136" s="42"/>
      <c r="DX136" s="42"/>
      <c r="DY136" s="42"/>
      <c r="DZ136" s="42"/>
      <c r="EA136" s="42"/>
      <c r="EB136" s="42"/>
      <c r="EC136" s="42"/>
      <c r="ED136" s="42"/>
      <c r="EE136" s="42"/>
      <c r="EF136" s="42"/>
      <c r="EG136" s="42"/>
      <c r="EH136" s="42"/>
      <c r="EI136" s="42"/>
      <c r="EJ136" s="42"/>
      <c r="EK136" s="42"/>
      <c r="EL136" s="42"/>
      <c r="EM136" s="42"/>
      <c r="EN136" s="42"/>
      <c r="EO136" s="42"/>
      <c r="EP136" s="42"/>
      <c r="EQ136" s="42"/>
      <c r="ER136" s="42"/>
      <c r="ES136" s="42"/>
      <c r="ET136" s="42"/>
      <c r="EU136" s="42"/>
      <c r="EV136" s="42"/>
      <c r="EW136" s="42"/>
      <c r="EX136" s="42"/>
      <c r="EY136" s="42"/>
      <c r="EZ136" s="42"/>
      <c r="FA136" s="42"/>
      <c r="FB136" s="42"/>
      <c r="FC136" s="42"/>
      <c r="FD136" s="42"/>
      <c r="FE136" s="42"/>
      <c r="FF136" s="42"/>
      <c r="FG136" s="42"/>
      <c r="FH136" s="42"/>
      <c r="FI136" s="42"/>
      <c r="FJ136" s="42"/>
      <c r="FK136" s="42"/>
      <c r="FL136" s="42"/>
      <c r="FM136" s="42"/>
      <c r="FN136" s="42"/>
      <c r="FO136" s="42"/>
      <c r="FP136" s="42"/>
      <c r="FQ136" s="42"/>
      <c r="FR136" s="42"/>
      <c r="FS136" s="42"/>
      <c r="FT136" s="42"/>
      <c r="FU136" s="42"/>
      <c r="FV136" s="42"/>
      <c r="FW136" s="42"/>
      <c r="FX136" s="42"/>
      <c r="FY136" s="42"/>
      <c r="FZ136" s="42"/>
      <c r="GA136" s="42"/>
      <c r="GB136" s="42"/>
      <c r="GC136" s="42"/>
      <c r="GD136" s="42"/>
      <c r="GE136" s="42"/>
      <c r="GF136" s="42"/>
      <c r="GG136" s="42"/>
      <c r="GH136" s="42"/>
      <c r="GI136" s="42"/>
      <c r="GJ136" s="42"/>
      <c r="GK136" s="42"/>
      <c r="GL136" s="42"/>
      <c r="GM136" s="42"/>
      <c r="GN136" s="42"/>
      <c r="GO136" s="42"/>
      <c r="GP136" s="42"/>
      <c r="GQ136" s="42"/>
      <c r="GR136" s="42"/>
      <c r="GS136" s="42"/>
      <c r="GT136" s="42"/>
      <c r="GU136" s="42"/>
      <c r="GV136" s="42"/>
      <c r="GW136" s="42"/>
      <c r="GX136" s="42"/>
      <c r="GY136" s="42"/>
      <c r="GZ136" s="42"/>
      <c r="HA136" s="42"/>
      <c r="HB136" s="42"/>
      <c r="HC136" s="42"/>
      <c r="HD136" s="42"/>
      <c r="HE136" s="42"/>
      <c r="HF136" s="42"/>
      <c r="HG136" s="42"/>
      <c r="HH136" s="42"/>
      <c r="HI136" s="42"/>
      <c r="HJ136" s="42"/>
      <c r="HK136" s="42"/>
      <c r="HL136" s="42"/>
      <c r="HM136" s="42"/>
      <c r="HN136" s="42"/>
      <c r="HO136" s="42"/>
      <c r="HP136" s="42"/>
      <c r="HQ136" s="42"/>
      <c r="HR136" s="42"/>
      <c r="HS136" s="42"/>
      <c r="HT136" s="42"/>
      <c r="HU136" s="42"/>
      <c r="HV136" s="42"/>
      <c r="HW136" s="42"/>
      <c r="HX136" s="42"/>
    </row>
    <row r="137" spans="1:232" s="41" customFormat="1" x14ac:dyDescent="0.25">
      <c r="A137" s="29"/>
      <c r="B137" s="30"/>
      <c r="C137" s="31" t="s">
        <v>7314</v>
      </c>
      <c r="D137" s="57">
        <v>0</v>
      </c>
      <c r="E137" s="57">
        <v>1</v>
      </c>
      <c r="F137" s="32" t="s">
        <v>560</v>
      </c>
      <c r="G137" s="32" t="s">
        <v>560</v>
      </c>
      <c r="H137" s="4">
        <v>9105870672</v>
      </c>
      <c r="I137" s="32" t="s">
        <v>560</v>
      </c>
      <c r="J137" s="33" t="s">
        <v>7658</v>
      </c>
      <c r="K137" s="34"/>
      <c r="L137" s="46" t="s">
        <v>25</v>
      </c>
      <c r="M137" s="33" t="s">
        <v>711</v>
      </c>
      <c r="N137" s="35" t="s">
        <v>560</v>
      </c>
      <c r="O137" s="6" t="s">
        <v>3148</v>
      </c>
      <c r="P137" s="36"/>
      <c r="Q137" s="36"/>
      <c r="R137" s="36"/>
      <c r="S137" s="33" t="s">
        <v>7659</v>
      </c>
      <c r="T137" s="36"/>
      <c r="U137" s="36"/>
      <c r="V137" s="33" t="s">
        <v>7659</v>
      </c>
      <c r="W137" s="36"/>
      <c r="X137" s="36"/>
      <c r="Y137" s="33" t="s">
        <v>2824</v>
      </c>
      <c r="Z137" s="36"/>
      <c r="AA137" s="30"/>
      <c r="AB137" s="57">
        <v>5111</v>
      </c>
      <c r="AC137" s="57">
        <v>131</v>
      </c>
      <c r="AD137" s="30"/>
      <c r="AE137" s="58">
        <v>1</v>
      </c>
      <c r="AF137" s="37"/>
      <c r="AG137" s="37">
        <v>111058</v>
      </c>
      <c r="AH137" s="38">
        <v>111058</v>
      </c>
      <c r="AI137" s="37"/>
      <c r="AJ137" s="37"/>
      <c r="AK137" s="39"/>
      <c r="AL137" s="40">
        <v>8</v>
      </c>
      <c r="AM137" s="37"/>
      <c r="AN137" s="37">
        <v>8884.64</v>
      </c>
      <c r="AO137" s="59">
        <v>33311</v>
      </c>
      <c r="AP137" s="39"/>
      <c r="AQ137" s="59" t="s">
        <v>3131</v>
      </c>
      <c r="AR137" s="60">
        <v>156</v>
      </c>
      <c r="AS137" s="60">
        <v>632</v>
      </c>
      <c r="AV137" s="39"/>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c r="BZ137" s="42"/>
      <c r="CA137" s="42"/>
      <c r="CB137" s="42"/>
      <c r="CC137" s="42"/>
      <c r="CD137" s="42"/>
      <c r="CE137" s="42"/>
      <c r="CF137" s="42"/>
      <c r="CG137" s="42"/>
      <c r="CH137" s="42"/>
      <c r="CI137" s="42"/>
      <c r="CJ137" s="42"/>
      <c r="CK137" s="42"/>
      <c r="CL137" s="42"/>
      <c r="CM137" s="42"/>
      <c r="CN137" s="42"/>
      <c r="CO137" s="42"/>
      <c r="CP137" s="42"/>
      <c r="CQ137" s="42"/>
      <c r="CR137" s="42"/>
      <c r="CS137" s="42"/>
      <c r="CT137" s="42"/>
      <c r="CU137" s="42"/>
      <c r="CV137" s="42"/>
      <c r="CW137" s="42"/>
      <c r="CX137" s="42"/>
      <c r="CY137" s="42"/>
      <c r="CZ137" s="42"/>
      <c r="DA137" s="42"/>
      <c r="DB137" s="42"/>
      <c r="DC137" s="42"/>
      <c r="DD137" s="42"/>
      <c r="DE137" s="42"/>
      <c r="DF137" s="42"/>
      <c r="DG137" s="42"/>
      <c r="DH137" s="42"/>
      <c r="DI137" s="42"/>
      <c r="DJ137" s="42"/>
      <c r="DK137" s="42"/>
      <c r="DL137" s="42"/>
      <c r="DM137" s="42"/>
      <c r="DN137" s="42"/>
      <c r="DO137" s="42"/>
      <c r="DP137" s="42"/>
      <c r="DQ137" s="42"/>
      <c r="DR137" s="42"/>
      <c r="DS137" s="42"/>
      <c r="DT137" s="42"/>
      <c r="DU137" s="42"/>
      <c r="DV137" s="42"/>
      <c r="DW137" s="42"/>
      <c r="DX137" s="42"/>
      <c r="DY137" s="42"/>
      <c r="DZ137" s="42"/>
      <c r="EA137" s="42"/>
      <c r="EB137" s="42"/>
      <c r="EC137" s="42"/>
      <c r="ED137" s="42"/>
      <c r="EE137" s="42"/>
      <c r="EF137" s="42"/>
      <c r="EG137" s="42"/>
      <c r="EH137" s="42"/>
      <c r="EI137" s="42"/>
      <c r="EJ137" s="42"/>
      <c r="EK137" s="42"/>
      <c r="EL137" s="42"/>
      <c r="EM137" s="42"/>
      <c r="EN137" s="42"/>
      <c r="EO137" s="42"/>
      <c r="EP137" s="42"/>
      <c r="EQ137" s="42"/>
      <c r="ER137" s="42"/>
      <c r="ES137" s="42"/>
      <c r="ET137" s="42"/>
      <c r="EU137" s="42"/>
      <c r="EV137" s="42"/>
      <c r="EW137" s="42"/>
      <c r="EX137" s="42"/>
      <c r="EY137" s="42"/>
      <c r="EZ137" s="42"/>
      <c r="FA137" s="42"/>
      <c r="FB137" s="42"/>
      <c r="FC137" s="42"/>
      <c r="FD137" s="42"/>
      <c r="FE137" s="42"/>
      <c r="FF137" s="42"/>
      <c r="FG137" s="42"/>
      <c r="FH137" s="42"/>
      <c r="FI137" s="42"/>
      <c r="FJ137" s="42"/>
      <c r="FK137" s="42"/>
      <c r="FL137" s="42"/>
      <c r="FM137" s="42"/>
      <c r="FN137" s="42"/>
      <c r="FO137" s="42"/>
      <c r="FP137" s="42"/>
      <c r="FQ137" s="42"/>
      <c r="FR137" s="42"/>
      <c r="FS137" s="42"/>
      <c r="FT137" s="42"/>
      <c r="FU137" s="42"/>
      <c r="FV137" s="42"/>
      <c r="FW137" s="42"/>
      <c r="FX137" s="42"/>
      <c r="FY137" s="42"/>
      <c r="FZ137" s="42"/>
      <c r="GA137" s="42"/>
      <c r="GB137" s="42"/>
      <c r="GC137" s="42"/>
      <c r="GD137" s="42"/>
      <c r="GE137" s="42"/>
      <c r="GF137" s="42"/>
      <c r="GG137" s="42"/>
      <c r="GH137" s="42"/>
      <c r="GI137" s="42"/>
      <c r="GJ137" s="42"/>
      <c r="GK137" s="42"/>
      <c r="GL137" s="42"/>
      <c r="GM137" s="42"/>
      <c r="GN137" s="42"/>
      <c r="GO137" s="42"/>
      <c r="GP137" s="42"/>
      <c r="GQ137" s="42"/>
      <c r="GR137" s="42"/>
      <c r="GS137" s="42"/>
      <c r="GT137" s="42"/>
      <c r="GU137" s="42"/>
      <c r="GV137" s="42"/>
      <c r="GW137" s="42"/>
      <c r="GX137" s="42"/>
      <c r="GY137" s="42"/>
      <c r="GZ137" s="42"/>
      <c r="HA137" s="42"/>
      <c r="HB137" s="42"/>
      <c r="HC137" s="42"/>
      <c r="HD137" s="42"/>
      <c r="HE137" s="42"/>
      <c r="HF137" s="42"/>
      <c r="HG137" s="42"/>
      <c r="HH137" s="42"/>
      <c r="HI137" s="42"/>
      <c r="HJ137" s="42"/>
      <c r="HK137" s="42"/>
      <c r="HL137" s="42"/>
      <c r="HM137" s="42"/>
      <c r="HN137" s="42"/>
      <c r="HO137" s="42"/>
      <c r="HP137" s="42"/>
      <c r="HQ137" s="42"/>
      <c r="HR137" s="42"/>
      <c r="HS137" s="42"/>
      <c r="HT137" s="42"/>
      <c r="HU137" s="42"/>
      <c r="HV137" s="42"/>
      <c r="HW137" s="42"/>
      <c r="HX137" s="42"/>
    </row>
    <row r="138" spans="1:232" s="41" customFormat="1" x14ac:dyDescent="0.25">
      <c r="A138" s="29"/>
      <c r="B138" s="30"/>
      <c r="C138" s="31" t="s">
        <v>7314</v>
      </c>
      <c r="D138" s="57">
        <v>0</v>
      </c>
      <c r="E138" s="57">
        <v>1</v>
      </c>
      <c r="F138" s="32" t="s">
        <v>560</v>
      </c>
      <c r="G138" s="32" t="s">
        <v>560</v>
      </c>
      <c r="H138" s="4">
        <v>9105870656</v>
      </c>
      <c r="I138" s="32" t="s">
        <v>560</v>
      </c>
      <c r="J138" s="33" t="s">
        <v>7662</v>
      </c>
      <c r="K138" s="34"/>
      <c r="L138" s="46" t="s">
        <v>25</v>
      </c>
      <c r="M138" s="33" t="s">
        <v>566</v>
      </c>
      <c r="N138" s="35" t="s">
        <v>560</v>
      </c>
      <c r="O138" s="6" t="s">
        <v>3155</v>
      </c>
      <c r="P138" s="36"/>
      <c r="Q138" s="36"/>
      <c r="R138" s="36"/>
      <c r="S138" s="33" t="s">
        <v>7663</v>
      </c>
      <c r="T138" s="36"/>
      <c r="U138" s="36"/>
      <c r="V138" s="33" t="s">
        <v>7663</v>
      </c>
      <c r="W138" s="36"/>
      <c r="X138" s="36"/>
      <c r="Y138" s="33" t="s">
        <v>2873</v>
      </c>
      <c r="Z138" s="36"/>
      <c r="AA138" s="30"/>
      <c r="AB138" s="57">
        <v>5111</v>
      </c>
      <c r="AC138" s="57">
        <v>131</v>
      </c>
      <c r="AD138" s="30"/>
      <c r="AE138" s="58">
        <v>2</v>
      </c>
      <c r="AF138" s="37"/>
      <c r="AG138" s="37">
        <v>49500</v>
      </c>
      <c r="AH138" s="38">
        <v>99000</v>
      </c>
      <c r="AI138" s="37"/>
      <c r="AJ138" s="37"/>
      <c r="AK138" s="39"/>
      <c r="AL138" s="40">
        <v>8</v>
      </c>
      <c r="AM138" s="37"/>
      <c r="AN138" s="37">
        <v>7920</v>
      </c>
      <c r="AO138" s="59">
        <v>33311</v>
      </c>
      <c r="AP138" s="39"/>
      <c r="AQ138" s="59" t="s">
        <v>3131</v>
      </c>
      <c r="AR138" s="60">
        <v>156</v>
      </c>
      <c r="AS138" s="60">
        <v>632</v>
      </c>
      <c r="AV138" s="39"/>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c r="BZ138" s="42"/>
      <c r="CA138" s="42"/>
      <c r="CB138" s="42"/>
      <c r="CC138" s="42"/>
      <c r="CD138" s="42"/>
      <c r="CE138" s="42"/>
      <c r="CF138" s="42"/>
      <c r="CG138" s="42"/>
      <c r="CH138" s="42"/>
      <c r="CI138" s="42"/>
      <c r="CJ138" s="42"/>
      <c r="CK138" s="42"/>
      <c r="CL138" s="42"/>
      <c r="CM138" s="42"/>
      <c r="CN138" s="42"/>
      <c r="CO138" s="42"/>
      <c r="CP138" s="42"/>
      <c r="CQ138" s="42"/>
      <c r="CR138" s="42"/>
      <c r="CS138" s="42"/>
      <c r="CT138" s="42"/>
      <c r="CU138" s="42"/>
      <c r="CV138" s="42"/>
      <c r="CW138" s="42"/>
      <c r="CX138" s="42"/>
      <c r="CY138" s="42"/>
      <c r="CZ138" s="42"/>
      <c r="DA138" s="42"/>
      <c r="DB138" s="42"/>
      <c r="DC138" s="42"/>
      <c r="DD138" s="42"/>
      <c r="DE138" s="42"/>
      <c r="DF138" s="42"/>
      <c r="DG138" s="42"/>
      <c r="DH138" s="42"/>
      <c r="DI138" s="42"/>
      <c r="DJ138" s="42"/>
      <c r="DK138" s="42"/>
      <c r="DL138" s="42"/>
      <c r="DM138" s="42"/>
      <c r="DN138" s="42"/>
      <c r="DO138" s="42"/>
      <c r="DP138" s="42"/>
      <c r="DQ138" s="42"/>
      <c r="DR138" s="42"/>
      <c r="DS138" s="42"/>
      <c r="DT138" s="42"/>
      <c r="DU138" s="42"/>
      <c r="DV138" s="42"/>
      <c r="DW138" s="42"/>
      <c r="DX138" s="42"/>
      <c r="DY138" s="42"/>
      <c r="DZ138" s="42"/>
      <c r="EA138" s="42"/>
      <c r="EB138" s="42"/>
      <c r="EC138" s="42"/>
      <c r="ED138" s="42"/>
      <c r="EE138" s="42"/>
      <c r="EF138" s="42"/>
      <c r="EG138" s="42"/>
      <c r="EH138" s="42"/>
      <c r="EI138" s="42"/>
      <c r="EJ138" s="42"/>
      <c r="EK138" s="42"/>
      <c r="EL138" s="42"/>
      <c r="EM138" s="42"/>
      <c r="EN138" s="42"/>
      <c r="EO138" s="42"/>
      <c r="EP138" s="42"/>
      <c r="EQ138" s="42"/>
      <c r="ER138" s="42"/>
      <c r="ES138" s="42"/>
      <c r="ET138" s="42"/>
      <c r="EU138" s="42"/>
      <c r="EV138" s="42"/>
      <c r="EW138" s="42"/>
      <c r="EX138" s="42"/>
      <c r="EY138" s="42"/>
      <c r="EZ138" s="42"/>
      <c r="FA138" s="42"/>
      <c r="FB138" s="42"/>
      <c r="FC138" s="42"/>
      <c r="FD138" s="42"/>
      <c r="FE138" s="42"/>
      <c r="FF138" s="42"/>
      <c r="FG138" s="42"/>
      <c r="FH138" s="42"/>
      <c r="FI138" s="42"/>
      <c r="FJ138" s="42"/>
      <c r="FK138" s="42"/>
      <c r="FL138" s="42"/>
      <c r="FM138" s="42"/>
      <c r="FN138" s="42"/>
      <c r="FO138" s="42"/>
      <c r="FP138" s="42"/>
      <c r="FQ138" s="42"/>
      <c r="FR138" s="42"/>
      <c r="FS138" s="42"/>
      <c r="FT138" s="42"/>
      <c r="FU138" s="42"/>
      <c r="FV138" s="42"/>
      <c r="FW138" s="42"/>
      <c r="FX138" s="42"/>
      <c r="FY138" s="42"/>
      <c r="FZ138" s="42"/>
      <c r="GA138" s="42"/>
      <c r="GB138" s="42"/>
      <c r="GC138" s="42"/>
      <c r="GD138" s="42"/>
      <c r="GE138" s="42"/>
      <c r="GF138" s="42"/>
      <c r="GG138" s="42"/>
      <c r="GH138" s="42"/>
      <c r="GI138" s="42"/>
      <c r="GJ138" s="42"/>
      <c r="GK138" s="42"/>
      <c r="GL138" s="42"/>
      <c r="GM138" s="42"/>
      <c r="GN138" s="42"/>
      <c r="GO138" s="42"/>
      <c r="GP138" s="42"/>
      <c r="GQ138" s="42"/>
      <c r="GR138" s="42"/>
      <c r="GS138" s="42"/>
      <c r="GT138" s="42"/>
      <c r="GU138" s="42"/>
      <c r="GV138" s="42"/>
      <c r="GW138" s="42"/>
      <c r="GX138" s="42"/>
      <c r="GY138" s="42"/>
      <c r="GZ138" s="42"/>
      <c r="HA138" s="42"/>
      <c r="HB138" s="42"/>
      <c r="HC138" s="42"/>
      <c r="HD138" s="42"/>
      <c r="HE138" s="42"/>
      <c r="HF138" s="42"/>
      <c r="HG138" s="42"/>
      <c r="HH138" s="42"/>
      <c r="HI138" s="42"/>
      <c r="HJ138" s="42"/>
      <c r="HK138" s="42"/>
      <c r="HL138" s="42"/>
      <c r="HM138" s="42"/>
      <c r="HN138" s="42"/>
      <c r="HO138" s="42"/>
      <c r="HP138" s="42"/>
      <c r="HQ138" s="42"/>
      <c r="HR138" s="42"/>
      <c r="HS138" s="42"/>
      <c r="HT138" s="42"/>
      <c r="HU138" s="42"/>
      <c r="HV138" s="42"/>
      <c r="HW138" s="42"/>
      <c r="HX138" s="42"/>
    </row>
    <row r="139" spans="1:232" s="41" customFormat="1" x14ac:dyDescent="0.25">
      <c r="A139" s="29"/>
      <c r="B139" s="30"/>
      <c r="C139" s="31" t="s">
        <v>7314</v>
      </c>
      <c r="D139" s="57">
        <v>0</v>
      </c>
      <c r="E139" s="57">
        <v>1</v>
      </c>
      <c r="F139" s="32" t="s">
        <v>560</v>
      </c>
      <c r="G139" s="32" t="s">
        <v>560</v>
      </c>
      <c r="H139" s="4">
        <v>9105870719</v>
      </c>
      <c r="I139" s="32" t="s">
        <v>560</v>
      </c>
      <c r="J139" s="33" t="s">
        <v>7664</v>
      </c>
      <c r="K139" s="34"/>
      <c r="L139" s="46" t="s">
        <v>25</v>
      </c>
      <c r="M139" s="33" t="s">
        <v>570</v>
      </c>
      <c r="N139" s="35" t="s">
        <v>560</v>
      </c>
      <c r="O139" s="6" t="s">
        <v>3155</v>
      </c>
      <c r="P139" s="36"/>
      <c r="Q139" s="36"/>
      <c r="R139" s="36"/>
      <c r="S139" s="33" t="s">
        <v>7663</v>
      </c>
      <c r="T139" s="36"/>
      <c r="U139" s="36"/>
      <c r="V139" s="33" t="s">
        <v>7663</v>
      </c>
      <c r="W139" s="36"/>
      <c r="X139" s="36"/>
      <c r="Y139" s="33" t="s">
        <v>2771</v>
      </c>
      <c r="Z139" s="36"/>
      <c r="AA139" s="30"/>
      <c r="AB139" s="57">
        <v>5111</v>
      </c>
      <c r="AC139" s="57">
        <v>131</v>
      </c>
      <c r="AD139" s="30"/>
      <c r="AE139" s="58">
        <v>1</v>
      </c>
      <c r="AF139" s="37"/>
      <c r="AG139" s="37">
        <v>74250</v>
      </c>
      <c r="AH139" s="38">
        <v>74250</v>
      </c>
      <c r="AI139" s="37"/>
      <c r="AJ139" s="37"/>
      <c r="AK139" s="39"/>
      <c r="AL139" s="40">
        <v>8</v>
      </c>
      <c r="AM139" s="37"/>
      <c r="AN139" s="37">
        <v>5940</v>
      </c>
      <c r="AO139" s="59">
        <v>33311</v>
      </c>
      <c r="AP139" s="39"/>
      <c r="AQ139" s="59" t="s">
        <v>3131</v>
      </c>
      <c r="AR139" s="60">
        <v>156</v>
      </c>
      <c r="AS139" s="60">
        <v>632</v>
      </c>
      <c r="AV139" s="39"/>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c r="BZ139" s="42"/>
      <c r="CA139" s="42"/>
      <c r="CB139" s="42"/>
      <c r="CC139" s="42"/>
      <c r="CD139" s="42"/>
      <c r="CE139" s="42"/>
      <c r="CF139" s="42"/>
      <c r="CG139" s="42"/>
      <c r="CH139" s="42"/>
      <c r="CI139" s="42"/>
      <c r="CJ139" s="42"/>
      <c r="CK139" s="42"/>
      <c r="CL139" s="42"/>
      <c r="CM139" s="42"/>
      <c r="CN139" s="42"/>
      <c r="CO139" s="42"/>
      <c r="CP139" s="42"/>
      <c r="CQ139" s="42"/>
      <c r="CR139" s="42"/>
      <c r="CS139" s="42"/>
      <c r="CT139" s="42"/>
      <c r="CU139" s="42"/>
      <c r="CV139" s="42"/>
      <c r="CW139" s="42"/>
      <c r="CX139" s="42"/>
      <c r="CY139" s="42"/>
      <c r="CZ139" s="42"/>
      <c r="DA139" s="42"/>
      <c r="DB139" s="42"/>
      <c r="DC139" s="42"/>
      <c r="DD139" s="42"/>
      <c r="DE139" s="42"/>
      <c r="DF139" s="42"/>
      <c r="DG139" s="42"/>
      <c r="DH139" s="42"/>
      <c r="DI139" s="42"/>
      <c r="DJ139" s="42"/>
      <c r="DK139" s="42"/>
      <c r="DL139" s="42"/>
      <c r="DM139" s="42"/>
      <c r="DN139" s="42"/>
      <c r="DO139" s="42"/>
      <c r="DP139" s="42"/>
      <c r="DQ139" s="42"/>
      <c r="DR139" s="42"/>
      <c r="DS139" s="42"/>
      <c r="DT139" s="42"/>
      <c r="DU139" s="42"/>
      <c r="DV139" s="42"/>
      <c r="DW139" s="42"/>
      <c r="DX139" s="42"/>
      <c r="DY139" s="42"/>
      <c r="DZ139" s="42"/>
      <c r="EA139" s="42"/>
      <c r="EB139" s="42"/>
      <c r="EC139" s="42"/>
      <c r="ED139" s="42"/>
      <c r="EE139" s="42"/>
      <c r="EF139" s="42"/>
      <c r="EG139" s="42"/>
      <c r="EH139" s="42"/>
      <c r="EI139" s="42"/>
      <c r="EJ139" s="42"/>
      <c r="EK139" s="42"/>
      <c r="EL139" s="42"/>
      <c r="EM139" s="42"/>
      <c r="EN139" s="42"/>
      <c r="EO139" s="42"/>
      <c r="EP139" s="42"/>
      <c r="EQ139" s="42"/>
      <c r="ER139" s="42"/>
      <c r="ES139" s="42"/>
      <c r="ET139" s="42"/>
      <c r="EU139" s="42"/>
      <c r="EV139" s="42"/>
      <c r="EW139" s="42"/>
      <c r="EX139" s="42"/>
      <c r="EY139" s="42"/>
      <c r="EZ139" s="42"/>
      <c r="FA139" s="42"/>
      <c r="FB139" s="42"/>
      <c r="FC139" s="42"/>
      <c r="FD139" s="42"/>
      <c r="FE139" s="42"/>
      <c r="FF139" s="42"/>
      <c r="FG139" s="42"/>
      <c r="FH139" s="42"/>
      <c r="FI139" s="42"/>
      <c r="FJ139" s="42"/>
      <c r="FK139" s="42"/>
      <c r="FL139" s="42"/>
      <c r="FM139" s="42"/>
      <c r="FN139" s="42"/>
      <c r="FO139" s="42"/>
      <c r="FP139" s="42"/>
      <c r="FQ139" s="42"/>
      <c r="FR139" s="42"/>
      <c r="FS139" s="42"/>
      <c r="FT139" s="42"/>
      <c r="FU139" s="42"/>
      <c r="FV139" s="42"/>
      <c r="FW139" s="42"/>
      <c r="FX139" s="42"/>
      <c r="FY139" s="42"/>
      <c r="FZ139" s="42"/>
      <c r="GA139" s="42"/>
      <c r="GB139" s="42"/>
      <c r="GC139" s="42"/>
      <c r="GD139" s="42"/>
      <c r="GE139" s="42"/>
      <c r="GF139" s="42"/>
      <c r="GG139" s="42"/>
      <c r="GH139" s="42"/>
      <c r="GI139" s="42"/>
      <c r="GJ139" s="42"/>
      <c r="GK139" s="42"/>
      <c r="GL139" s="42"/>
      <c r="GM139" s="42"/>
      <c r="GN139" s="42"/>
      <c r="GO139" s="42"/>
      <c r="GP139" s="42"/>
      <c r="GQ139" s="42"/>
      <c r="GR139" s="42"/>
      <c r="GS139" s="42"/>
      <c r="GT139" s="42"/>
      <c r="GU139" s="42"/>
      <c r="GV139" s="42"/>
      <c r="GW139" s="42"/>
      <c r="GX139" s="42"/>
      <c r="GY139" s="42"/>
      <c r="GZ139" s="42"/>
      <c r="HA139" s="42"/>
      <c r="HB139" s="42"/>
      <c r="HC139" s="42"/>
      <c r="HD139" s="42"/>
      <c r="HE139" s="42"/>
      <c r="HF139" s="42"/>
      <c r="HG139" s="42"/>
      <c r="HH139" s="42"/>
      <c r="HI139" s="42"/>
      <c r="HJ139" s="42"/>
      <c r="HK139" s="42"/>
      <c r="HL139" s="42"/>
      <c r="HM139" s="42"/>
      <c r="HN139" s="42"/>
      <c r="HO139" s="42"/>
      <c r="HP139" s="42"/>
      <c r="HQ139" s="42"/>
      <c r="HR139" s="42"/>
      <c r="HS139" s="42"/>
      <c r="HT139" s="42"/>
      <c r="HU139" s="42"/>
      <c r="HV139" s="42"/>
      <c r="HW139" s="42"/>
      <c r="HX139" s="42"/>
    </row>
    <row r="140" spans="1:232" s="41" customFormat="1" x14ac:dyDescent="0.25">
      <c r="A140" s="29"/>
      <c r="B140" s="30"/>
      <c r="C140" s="31" t="s">
        <v>7314</v>
      </c>
      <c r="D140" s="57">
        <v>0</v>
      </c>
      <c r="E140" s="57">
        <v>1</v>
      </c>
      <c r="F140" s="32" t="s">
        <v>560</v>
      </c>
      <c r="G140" s="32" t="s">
        <v>560</v>
      </c>
      <c r="H140" s="4">
        <v>9105870710</v>
      </c>
      <c r="I140" s="32" t="s">
        <v>560</v>
      </c>
      <c r="J140" s="33" t="s">
        <v>7665</v>
      </c>
      <c r="K140" s="34"/>
      <c r="L140" s="46" t="s">
        <v>25</v>
      </c>
      <c r="M140" s="33" t="s">
        <v>754</v>
      </c>
      <c r="N140" s="35" t="s">
        <v>560</v>
      </c>
      <c r="O140" s="6" t="s">
        <v>3141</v>
      </c>
      <c r="P140" s="36"/>
      <c r="Q140" s="36"/>
      <c r="R140" s="36"/>
      <c r="S140" s="33" t="s">
        <v>7666</v>
      </c>
      <c r="T140" s="36"/>
      <c r="U140" s="36"/>
      <c r="V140" s="33" t="s">
        <v>7666</v>
      </c>
      <c r="W140" s="36"/>
      <c r="X140" s="36"/>
      <c r="Y140" s="33" t="s">
        <v>2824</v>
      </c>
      <c r="Z140" s="36"/>
      <c r="AA140" s="30"/>
      <c r="AB140" s="57">
        <v>5111</v>
      </c>
      <c r="AC140" s="57">
        <v>131</v>
      </c>
      <c r="AD140" s="30"/>
      <c r="AE140" s="58">
        <v>4</v>
      </c>
      <c r="AF140" s="37"/>
      <c r="AG140" s="37">
        <v>111058</v>
      </c>
      <c r="AH140" s="38">
        <v>444232</v>
      </c>
      <c r="AI140" s="37"/>
      <c r="AJ140" s="37"/>
      <c r="AK140" s="39"/>
      <c r="AL140" s="40">
        <v>8</v>
      </c>
      <c r="AM140" s="37"/>
      <c r="AN140" s="37">
        <v>35538.559999999998</v>
      </c>
      <c r="AO140" s="59">
        <v>33311</v>
      </c>
      <c r="AP140" s="39"/>
      <c r="AQ140" s="59" t="s">
        <v>3131</v>
      </c>
      <c r="AR140" s="60">
        <v>156</v>
      </c>
      <c r="AS140" s="60">
        <v>632</v>
      </c>
      <c r="AV140" s="39"/>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c r="BZ140" s="42"/>
      <c r="CA140" s="42"/>
      <c r="CB140" s="42"/>
      <c r="CC140" s="42"/>
      <c r="CD140" s="42"/>
      <c r="CE140" s="42"/>
      <c r="CF140" s="42"/>
      <c r="CG140" s="42"/>
      <c r="CH140" s="42"/>
      <c r="CI140" s="42"/>
      <c r="CJ140" s="42"/>
      <c r="CK140" s="42"/>
      <c r="CL140" s="42"/>
      <c r="CM140" s="42"/>
      <c r="CN140" s="42"/>
      <c r="CO140" s="42"/>
      <c r="CP140" s="42"/>
      <c r="CQ140" s="42"/>
      <c r="CR140" s="42"/>
      <c r="CS140" s="42"/>
      <c r="CT140" s="42"/>
      <c r="CU140" s="42"/>
      <c r="CV140" s="42"/>
      <c r="CW140" s="42"/>
      <c r="CX140" s="42"/>
      <c r="CY140" s="42"/>
      <c r="CZ140" s="42"/>
      <c r="DA140" s="42"/>
      <c r="DB140" s="42"/>
      <c r="DC140" s="42"/>
      <c r="DD140" s="42"/>
      <c r="DE140" s="42"/>
      <c r="DF140" s="42"/>
      <c r="DG140" s="42"/>
      <c r="DH140" s="42"/>
      <c r="DI140" s="42"/>
      <c r="DJ140" s="42"/>
      <c r="DK140" s="42"/>
      <c r="DL140" s="42"/>
      <c r="DM140" s="42"/>
      <c r="DN140" s="42"/>
      <c r="DO140" s="42"/>
      <c r="DP140" s="42"/>
      <c r="DQ140" s="42"/>
      <c r="DR140" s="42"/>
      <c r="DS140" s="42"/>
      <c r="DT140" s="42"/>
      <c r="DU140" s="42"/>
      <c r="DV140" s="42"/>
      <c r="DW140" s="42"/>
      <c r="DX140" s="42"/>
      <c r="DY140" s="42"/>
      <c r="DZ140" s="42"/>
      <c r="EA140" s="42"/>
      <c r="EB140" s="42"/>
      <c r="EC140" s="42"/>
      <c r="ED140" s="42"/>
      <c r="EE140" s="42"/>
      <c r="EF140" s="42"/>
      <c r="EG140" s="42"/>
      <c r="EH140" s="42"/>
      <c r="EI140" s="42"/>
      <c r="EJ140" s="42"/>
      <c r="EK140" s="42"/>
      <c r="EL140" s="42"/>
      <c r="EM140" s="42"/>
      <c r="EN140" s="42"/>
      <c r="EO140" s="42"/>
      <c r="EP140" s="42"/>
      <c r="EQ140" s="42"/>
      <c r="ER140" s="42"/>
      <c r="ES140" s="42"/>
      <c r="ET140" s="42"/>
      <c r="EU140" s="42"/>
      <c r="EV140" s="42"/>
      <c r="EW140" s="42"/>
      <c r="EX140" s="42"/>
      <c r="EY140" s="42"/>
      <c r="EZ140" s="42"/>
      <c r="FA140" s="42"/>
      <c r="FB140" s="42"/>
      <c r="FC140" s="42"/>
      <c r="FD140" s="42"/>
      <c r="FE140" s="42"/>
      <c r="FF140" s="42"/>
      <c r="FG140" s="42"/>
      <c r="FH140" s="42"/>
      <c r="FI140" s="42"/>
      <c r="FJ140" s="42"/>
      <c r="FK140" s="42"/>
      <c r="FL140" s="42"/>
      <c r="FM140" s="42"/>
      <c r="FN140" s="42"/>
      <c r="FO140" s="42"/>
      <c r="FP140" s="42"/>
      <c r="FQ140" s="42"/>
      <c r="FR140" s="42"/>
      <c r="FS140" s="42"/>
      <c r="FT140" s="42"/>
      <c r="FU140" s="42"/>
      <c r="FV140" s="42"/>
      <c r="FW140" s="42"/>
      <c r="FX140" s="42"/>
      <c r="FY140" s="42"/>
      <c r="FZ140" s="42"/>
      <c r="GA140" s="42"/>
      <c r="GB140" s="42"/>
      <c r="GC140" s="42"/>
      <c r="GD140" s="42"/>
      <c r="GE140" s="42"/>
      <c r="GF140" s="42"/>
      <c r="GG140" s="42"/>
      <c r="GH140" s="42"/>
      <c r="GI140" s="42"/>
      <c r="GJ140" s="42"/>
      <c r="GK140" s="42"/>
      <c r="GL140" s="42"/>
      <c r="GM140" s="42"/>
      <c r="GN140" s="42"/>
      <c r="GO140" s="42"/>
      <c r="GP140" s="42"/>
      <c r="GQ140" s="42"/>
      <c r="GR140" s="42"/>
      <c r="GS140" s="42"/>
      <c r="GT140" s="42"/>
      <c r="GU140" s="42"/>
      <c r="GV140" s="42"/>
      <c r="GW140" s="42"/>
      <c r="GX140" s="42"/>
      <c r="GY140" s="42"/>
      <c r="GZ140" s="42"/>
      <c r="HA140" s="42"/>
      <c r="HB140" s="42"/>
      <c r="HC140" s="42"/>
      <c r="HD140" s="42"/>
      <c r="HE140" s="42"/>
      <c r="HF140" s="42"/>
      <c r="HG140" s="42"/>
      <c r="HH140" s="42"/>
      <c r="HI140" s="42"/>
      <c r="HJ140" s="42"/>
      <c r="HK140" s="42"/>
      <c r="HL140" s="42"/>
      <c r="HM140" s="42"/>
      <c r="HN140" s="42"/>
      <c r="HO140" s="42"/>
      <c r="HP140" s="42"/>
      <c r="HQ140" s="42"/>
      <c r="HR140" s="42"/>
      <c r="HS140" s="42"/>
      <c r="HT140" s="42"/>
      <c r="HU140" s="42"/>
      <c r="HV140" s="42"/>
      <c r="HW140" s="42"/>
      <c r="HX140" s="42"/>
    </row>
    <row r="141" spans="1:232" s="41" customFormat="1" x14ac:dyDescent="0.25">
      <c r="A141" s="29"/>
      <c r="B141" s="30"/>
      <c r="C141" s="31" t="s">
        <v>7314</v>
      </c>
      <c r="D141" s="57">
        <v>0</v>
      </c>
      <c r="E141" s="57">
        <v>1</v>
      </c>
      <c r="F141" s="32" t="s">
        <v>560</v>
      </c>
      <c r="G141" s="32" t="s">
        <v>560</v>
      </c>
      <c r="H141" s="4">
        <v>9105870723</v>
      </c>
      <c r="I141" s="32" t="s">
        <v>560</v>
      </c>
      <c r="J141" s="33" t="s">
        <v>7671</v>
      </c>
      <c r="K141" s="34"/>
      <c r="L141" s="46" t="s">
        <v>25</v>
      </c>
      <c r="M141" s="33" t="s">
        <v>931</v>
      </c>
      <c r="N141" s="35" t="s">
        <v>560</v>
      </c>
      <c r="O141" s="6" t="s">
        <v>3155</v>
      </c>
      <c r="P141" s="36"/>
      <c r="Q141" s="36"/>
      <c r="R141" s="36"/>
      <c r="S141" s="33" t="s">
        <v>7663</v>
      </c>
      <c r="T141" s="36"/>
      <c r="U141" s="36"/>
      <c r="V141" s="33" t="s">
        <v>7663</v>
      </c>
      <c r="W141" s="36"/>
      <c r="X141" s="36"/>
      <c r="Y141" s="33" t="s">
        <v>3047</v>
      </c>
      <c r="Z141" s="36"/>
      <c r="AA141" s="30"/>
      <c r="AB141" s="57">
        <v>5111</v>
      </c>
      <c r="AC141" s="57">
        <v>131</v>
      </c>
      <c r="AD141" s="30"/>
      <c r="AE141" s="58">
        <v>4</v>
      </c>
      <c r="AF141" s="37"/>
      <c r="AG141" s="37">
        <v>55595</v>
      </c>
      <c r="AH141" s="38">
        <v>222380</v>
      </c>
      <c r="AI141" s="37"/>
      <c r="AJ141" s="37"/>
      <c r="AK141" s="39"/>
      <c r="AL141" s="40">
        <v>8</v>
      </c>
      <c r="AM141" s="37"/>
      <c r="AN141" s="37">
        <v>17790.400000000001</v>
      </c>
      <c r="AO141" s="59">
        <v>33311</v>
      </c>
      <c r="AP141" s="39"/>
      <c r="AQ141" s="59" t="s">
        <v>3131</v>
      </c>
      <c r="AR141" s="60">
        <v>156</v>
      </c>
      <c r="AS141" s="60">
        <v>632</v>
      </c>
      <c r="AV141" s="39"/>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c r="BZ141" s="42"/>
      <c r="CA141" s="42"/>
      <c r="CB141" s="42"/>
      <c r="CC141" s="42"/>
      <c r="CD141" s="42"/>
      <c r="CE141" s="42"/>
      <c r="CF141" s="42"/>
      <c r="CG141" s="42"/>
      <c r="CH141" s="42"/>
      <c r="CI141" s="42"/>
      <c r="CJ141" s="42"/>
      <c r="CK141" s="42"/>
      <c r="CL141" s="42"/>
      <c r="CM141" s="42"/>
      <c r="CN141" s="42"/>
      <c r="CO141" s="42"/>
      <c r="CP141" s="42"/>
      <c r="CQ141" s="42"/>
      <c r="CR141" s="42"/>
      <c r="CS141" s="42"/>
      <c r="CT141" s="42"/>
      <c r="CU141" s="42"/>
      <c r="CV141" s="42"/>
      <c r="CW141" s="42"/>
      <c r="CX141" s="42"/>
      <c r="CY141" s="42"/>
      <c r="CZ141" s="42"/>
      <c r="DA141" s="42"/>
      <c r="DB141" s="42"/>
      <c r="DC141" s="42"/>
      <c r="DD141" s="42"/>
      <c r="DE141" s="42"/>
      <c r="DF141" s="42"/>
      <c r="DG141" s="42"/>
      <c r="DH141" s="42"/>
      <c r="DI141" s="42"/>
      <c r="DJ141" s="42"/>
      <c r="DK141" s="42"/>
      <c r="DL141" s="42"/>
      <c r="DM141" s="42"/>
      <c r="DN141" s="42"/>
      <c r="DO141" s="42"/>
      <c r="DP141" s="42"/>
      <c r="DQ141" s="42"/>
      <c r="DR141" s="42"/>
      <c r="DS141" s="42"/>
      <c r="DT141" s="42"/>
      <c r="DU141" s="42"/>
      <c r="DV141" s="42"/>
      <c r="DW141" s="42"/>
      <c r="DX141" s="42"/>
      <c r="DY141" s="42"/>
      <c r="DZ141" s="42"/>
      <c r="EA141" s="42"/>
      <c r="EB141" s="42"/>
      <c r="EC141" s="42"/>
      <c r="ED141" s="42"/>
      <c r="EE141" s="42"/>
      <c r="EF141" s="42"/>
      <c r="EG141" s="42"/>
      <c r="EH141" s="42"/>
      <c r="EI141" s="42"/>
      <c r="EJ141" s="42"/>
      <c r="EK141" s="42"/>
      <c r="EL141" s="42"/>
      <c r="EM141" s="42"/>
      <c r="EN141" s="42"/>
      <c r="EO141" s="42"/>
      <c r="EP141" s="42"/>
      <c r="EQ141" s="42"/>
      <c r="ER141" s="42"/>
      <c r="ES141" s="42"/>
      <c r="ET141" s="42"/>
      <c r="EU141" s="42"/>
      <c r="EV141" s="42"/>
      <c r="EW141" s="42"/>
      <c r="EX141" s="42"/>
      <c r="EY141" s="42"/>
      <c r="EZ141" s="42"/>
      <c r="FA141" s="42"/>
      <c r="FB141" s="42"/>
      <c r="FC141" s="42"/>
      <c r="FD141" s="42"/>
      <c r="FE141" s="42"/>
      <c r="FF141" s="42"/>
      <c r="FG141" s="42"/>
      <c r="FH141" s="42"/>
      <c r="FI141" s="42"/>
      <c r="FJ141" s="42"/>
      <c r="FK141" s="42"/>
      <c r="FL141" s="42"/>
      <c r="FM141" s="42"/>
      <c r="FN141" s="42"/>
      <c r="FO141" s="42"/>
      <c r="FP141" s="42"/>
      <c r="FQ141" s="42"/>
      <c r="FR141" s="42"/>
      <c r="FS141" s="42"/>
      <c r="FT141" s="42"/>
      <c r="FU141" s="42"/>
      <c r="FV141" s="42"/>
      <c r="FW141" s="42"/>
      <c r="FX141" s="42"/>
      <c r="FY141" s="42"/>
      <c r="FZ141" s="42"/>
      <c r="GA141" s="42"/>
      <c r="GB141" s="42"/>
      <c r="GC141" s="42"/>
      <c r="GD141" s="42"/>
      <c r="GE141" s="42"/>
      <c r="GF141" s="42"/>
      <c r="GG141" s="42"/>
      <c r="GH141" s="42"/>
      <c r="GI141" s="42"/>
      <c r="GJ141" s="42"/>
      <c r="GK141" s="42"/>
      <c r="GL141" s="42"/>
      <c r="GM141" s="42"/>
      <c r="GN141" s="42"/>
      <c r="GO141" s="42"/>
      <c r="GP141" s="42"/>
      <c r="GQ141" s="42"/>
      <c r="GR141" s="42"/>
      <c r="GS141" s="42"/>
      <c r="GT141" s="42"/>
      <c r="GU141" s="42"/>
      <c r="GV141" s="42"/>
      <c r="GW141" s="42"/>
      <c r="GX141" s="42"/>
      <c r="GY141" s="42"/>
      <c r="GZ141" s="42"/>
      <c r="HA141" s="42"/>
      <c r="HB141" s="42"/>
      <c r="HC141" s="42"/>
      <c r="HD141" s="42"/>
      <c r="HE141" s="42"/>
      <c r="HF141" s="42"/>
      <c r="HG141" s="42"/>
      <c r="HH141" s="42"/>
      <c r="HI141" s="42"/>
      <c r="HJ141" s="42"/>
      <c r="HK141" s="42"/>
      <c r="HL141" s="42"/>
      <c r="HM141" s="42"/>
      <c r="HN141" s="42"/>
      <c r="HO141" s="42"/>
      <c r="HP141" s="42"/>
      <c r="HQ141" s="42"/>
      <c r="HR141" s="42"/>
      <c r="HS141" s="42"/>
      <c r="HT141" s="42"/>
      <c r="HU141" s="42"/>
      <c r="HV141" s="42"/>
      <c r="HW141" s="42"/>
      <c r="HX141" s="42"/>
    </row>
    <row r="142" spans="1:232" s="41" customFormat="1" x14ac:dyDescent="0.25">
      <c r="A142" s="29"/>
      <c r="B142" s="30"/>
      <c r="C142" s="31" t="s">
        <v>7314</v>
      </c>
      <c r="D142" s="57">
        <v>0</v>
      </c>
      <c r="E142" s="57">
        <v>1</v>
      </c>
      <c r="F142" s="32" t="s">
        <v>560</v>
      </c>
      <c r="G142" s="32" t="s">
        <v>560</v>
      </c>
      <c r="H142" s="4">
        <v>9105870800</v>
      </c>
      <c r="I142" s="32" t="s">
        <v>560</v>
      </c>
      <c r="J142" s="33" t="s">
        <v>7672</v>
      </c>
      <c r="K142" s="34"/>
      <c r="L142" s="46" t="s">
        <v>25</v>
      </c>
      <c r="M142" s="33" t="s">
        <v>943</v>
      </c>
      <c r="N142" s="35" t="s">
        <v>560</v>
      </c>
      <c r="O142" s="6" t="s">
        <v>3155</v>
      </c>
      <c r="P142" s="36"/>
      <c r="Q142" s="36"/>
      <c r="R142" s="36"/>
      <c r="S142" s="33" t="s">
        <v>7673</v>
      </c>
      <c r="T142" s="36"/>
      <c r="U142" s="36"/>
      <c r="V142" s="33" t="s">
        <v>7673</v>
      </c>
      <c r="W142" s="36"/>
      <c r="X142" s="36"/>
      <c r="Y142" s="33" t="s">
        <v>2771</v>
      </c>
      <c r="Z142" s="36"/>
      <c r="AA142" s="30"/>
      <c r="AB142" s="57">
        <v>5111</v>
      </c>
      <c r="AC142" s="57">
        <v>131</v>
      </c>
      <c r="AD142" s="30"/>
      <c r="AE142" s="58">
        <v>2</v>
      </c>
      <c r="AF142" s="37"/>
      <c r="AG142" s="37">
        <v>74250</v>
      </c>
      <c r="AH142" s="38">
        <v>148500</v>
      </c>
      <c r="AI142" s="37"/>
      <c r="AJ142" s="37"/>
      <c r="AK142" s="39"/>
      <c r="AL142" s="40">
        <v>8</v>
      </c>
      <c r="AM142" s="37"/>
      <c r="AN142" s="37">
        <v>11880</v>
      </c>
      <c r="AO142" s="59">
        <v>33311</v>
      </c>
      <c r="AP142" s="39"/>
      <c r="AQ142" s="59" t="s">
        <v>3131</v>
      </c>
      <c r="AR142" s="60">
        <v>156</v>
      </c>
      <c r="AS142" s="60">
        <v>632</v>
      </c>
      <c r="AV142" s="39"/>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c r="BZ142" s="42"/>
      <c r="CA142" s="42"/>
      <c r="CB142" s="42"/>
      <c r="CC142" s="42"/>
      <c r="CD142" s="42"/>
      <c r="CE142" s="42"/>
      <c r="CF142" s="42"/>
      <c r="CG142" s="42"/>
      <c r="CH142" s="42"/>
      <c r="CI142" s="42"/>
      <c r="CJ142" s="42"/>
      <c r="CK142" s="42"/>
      <c r="CL142" s="42"/>
      <c r="CM142" s="42"/>
      <c r="CN142" s="42"/>
      <c r="CO142" s="42"/>
      <c r="CP142" s="42"/>
      <c r="CQ142" s="42"/>
      <c r="CR142" s="42"/>
      <c r="CS142" s="42"/>
      <c r="CT142" s="42"/>
      <c r="CU142" s="42"/>
      <c r="CV142" s="42"/>
      <c r="CW142" s="42"/>
      <c r="CX142" s="42"/>
      <c r="CY142" s="42"/>
      <c r="CZ142" s="42"/>
      <c r="DA142" s="42"/>
      <c r="DB142" s="42"/>
      <c r="DC142" s="42"/>
      <c r="DD142" s="42"/>
      <c r="DE142" s="42"/>
      <c r="DF142" s="42"/>
      <c r="DG142" s="42"/>
      <c r="DH142" s="42"/>
      <c r="DI142" s="42"/>
      <c r="DJ142" s="42"/>
      <c r="DK142" s="42"/>
      <c r="DL142" s="42"/>
      <c r="DM142" s="42"/>
      <c r="DN142" s="42"/>
      <c r="DO142" s="42"/>
      <c r="DP142" s="42"/>
      <c r="DQ142" s="42"/>
      <c r="DR142" s="42"/>
      <c r="DS142" s="42"/>
      <c r="DT142" s="42"/>
      <c r="DU142" s="42"/>
      <c r="DV142" s="42"/>
      <c r="DW142" s="42"/>
      <c r="DX142" s="42"/>
      <c r="DY142" s="42"/>
      <c r="DZ142" s="42"/>
      <c r="EA142" s="42"/>
      <c r="EB142" s="42"/>
      <c r="EC142" s="42"/>
      <c r="ED142" s="42"/>
      <c r="EE142" s="42"/>
      <c r="EF142" s="42"/>
      <c r="EG142" s="42"/>
      <c r="EH142" s="42"/>
      <c r="EI142" s="42"/>
      <c r="EJ142" s="42"/>
      <c r="EK142" s="42"/>
      <c r="EL142" s="42"/>
      <c r="EM142" s="42"/>
      <c r="EN142" s="42"/>
      <c r="EO142" s="42"/>
      <c r="EP142" s="42"/>
      <c r="EQ142" s="42"/>
      <c r="ER142" s="42"/>
      <c r="ES142" s="42"/>
      <c r="ET142" s="42"/>
      <c r="EU142" s="42"/>
      <c r="EV142" s="42"/>
      <c r="EW142" s="42"/>
      <c r="EX142" s="42"/>
      <c r="EY142" s="42"/>
      <c r="EZ142" s="42"/>
      <c r="FA142" s="42"/>
      <c r="FB142" s="42"/>
      <c r="FC142" s="42"/>
      <c r="FD142" s="42"/>
      <c r="FE142" s="42"/>
      <c r="FF142" s="42"/>
      <c r="FG142" s="42"/>
      <c r="FH142" s="42"/>
      <c r="FI142" s="42"/>
      <c r="FJ142" s="42"/>
      <c r="FK142" s="42"/>
      <c r="FL142" s="42"/>
      <c r="FM142" s="42"/>
      <c r="FN142" s="42"/>
      <c r="FO142" s="42"/>
      <c r="FP142" s="42"/>
      <c r="FQ142" s="42"/>
      <c r="FR142" s="42"/>
      <c r="FS142" s="42"/>
      <c r="FT142" s="42"/>
      <c r="FU142" s="42"/>
      <c r="FV142" s="42"/>
      <c r="FW142" s="42"/>
      <c r="FX142" s="42"/>
      <c r="FY142" s="42"/>
      <c r="FZ142" s="42"/>
      <c r="GA142" s="42"/>
      <c r="GB142" s="42"/>
      <c r="GC142" s="42"/>
      <c r="GD142" s="42"/>
      <c r="GE142" s="42"/>
      <c r="GF142" s="42"/>
      <c r="GG142" s="42"/>
      <c r="GH142" s="42"/>
      <c r="GI142" s="42"/>
      <c r="GJ142" s="42"/>
      <c r="GK142" s="42"/>
      <c r="GL142" s="42"/>
      <c r="GM142" s="42"/>
      <c r="GN142" s="42"/>
      <c r="GO142" s="42"/>
      <c r="GP142" s="42"/>
      <c r="GQ142" s="42"/>
      <c r="GR142" s="42"/>
      <c r="GS142" s="42"/>
      <c r="GT142" s="42"/>
      <c r="GU142" s="42"/>
      <c r="GV142" s="42"/>
      <c r="GW142" s="42"/>
      <c r="GX142" s="42"/>
      <c r="GY142" s="42"/>
      <c r="GZ142" s="42"/>
      <c r="HA142" s="42"/>
      <c r="HB142" s="42"/>
      <c r="HC142" s="42"/>
      <c r="HD142" s="42"/>
      <c r="HE142" s="42"/>
      <c r="HF142" s="42"/>
      <c r="HG142" s="42"/>
      <c r="HH142" s="42"/>
      <c r="HI142" s="42"/>
      <c r="HJ142" s="42"/>
      <c r="HK142" s="42"/>
      <c r="HL142" s="42"/>
      <c r="HM142" s="42"/>
      <c r="HN142" s="42"/>
      <c r="HO142" s="42"/>
      <c r="HP142" s="42"/>
      <c r="HQ142" s="42"/>
      <c r="HR142" s="42"/>
      <c r="HS142" s="42"/>
      <c r="HT142" s="42"/>
      <c r="HU142" s="42"/>
      <c r="HV142" s="42"/>
      <c r="HW142" s="42"/>
      <c r="HX142" s="42"/>
    </row>
    <row r="143" spans="1:232" s="41" customFormat="1" x14ac:dyDescent="0.25">
      <c r="A143" s="29"/>
      <c r="B143" s="30"/>
      <c r="C143" s="31" t="s">
        <v>7314</v>
      </c>
      <c r="D143" s="57">
        <v>0</v>
      </c>
      <c r="E143" s="57">
        <v>1</v>
      </c>
      <c r="F143" s="32" t="s">
        <v>560</v>
      </c>
      <c r="G143" s="32" t="s">
        <v>560</v>
      </c>
      <c r="H143" s="4">
        <v>9105870861</v>
      </c>
      <c r="I143" s="32" t="s">
        <v>560</v>
      </c>
      <c r="J143" s="33" t="s">
        <v>7676</v>
      </c>
      <c r="K143" s="34"/>
      <c r="L143" s="46" t="s">
        <v>25</v>
      </c>
      <c r="M143" s="33" t="s">
        <v>937</v>
      </c>
      <c r="N143" s="35" t="s">
        <v>560</v>
      </c>
      <c r="O143" s="6" t="s">
        <v>3175</v>
      </c>
      <c r="P143" s="36"/>
      <c r="Q143" s="36"/>
      <c r="R143" s="36"/>
      <c r="S143" s="33" t="s">
        <v>7677</v>
      </c>
      <c r="T143" s="36"/>
      <c r="U143" s="36"/>
      <c r="V143" s="33" t="s">
        <v>7677</v>
      </c>
      <c r="W143" s="36"/>
      <c r="X143" s="36"/>
      <c r="Y143" s="33" t="s">
        <v>3047</v>
      </c>
      <c r="Z143" s="36"/>
      <c r="AA143" s="30"/>
      <c r="AB143" s="57">
        <v>5111</v>
      </c>
      <c r="AC143" s="57">
        <v>131</v>
      </c>
      <c r="AD143" s="30"/>
      <c r="AE143" s="58">
        <v>3</v>
      </c>
      <c r="AF143" s="37"/>
      <c r="AG143" s="37">
        <v>55595</v>
      </c>
      <c r="AH143" s="38">
        <v>166785</v>
      </c>
      <c r="AI143" s="37"/>
      <c r="AJ143" s="37"/>
      <c r="AK143" s="39"/>
      <c r="AL143" s="40">
        <v>8</v>
      </c>
      <c r="AM143" s="37"/>
      <c r="AN143" s="37">
        <v>13342.800000000001</v>
      </c>
      <c r="AO143" s="59">
        <v>33311</v>
      </c>
      <c r="AP143" s="39"/>
      <c r="AQ143" s="59" t="s">
        <v>3131</v>
      </c>
      <c r="AR143" s="60">
        <v>156</v>
      </c>
      <c r="AS143" s="60">
        <v>632</v>
      </c>
      <c r="AV143" s="39"/>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c r="BZ143" s="42"/>
      <c r="CA143" s="42"/>
      <c r="CB143" s="42"/>
      <c r="CC143" s="42"/>
      <c r="CD143" s="42"/>
      <c r="CE143" s="42"/>
      <c r="CF143" s="42"/>
      <c r="CG143" s="42"/>
      <c r="CH143" s="42"/>
      <c r="CI143" s="42"/>
      <c r="CJ143" s="42"/>
      <c r="CK143" s="42"/>
      <c r="CL143" s="42"/>
      <c r="CM143" s="42"/>
      <c r="CN143" s="42"/>
      <c r="CO143" s="42"/>
      <c r="CP143" s="42"/>
      <c r="CQ143" s="42"/>
      <c r="CR143" s="42"/>
      <c r="CS143" s="42"/>
      <c r="CT143" s="42"/>
      <c r="CU143" s="42"/>
      <c r="CV143" s="42"/>
      <c r="CW143" s="42"/>
      <c r="CX143" s="42"/>
      <c r="CY143" s="42"/>
      <c r="CZ143" s="42"/>
      <c r="DA143" s="42"/>
      <c r="DB143" s="42"/>
      <c r="DC143" s="42"/>
      <c r="DD143" s="42"/>
      <c r="DE143" s="42"/>
      <c r="DF143" s="42"/>
      <c r="DG143" s="42"/>
      <c r="DH143" s="42"/>
      <c r="DI143" s="42"/>
      <c r="DJ143" s="42"/>
      <c r="DK143" s="42"/>
      <c r="DL143" s="42"/>
      <c r="DM143" s="42"/>
      <c r="DN143" s="42"/>
      <c r="DO143" s="42"/>
      <c r="DP143" s="42"/>
      <c r="DQ143" s="42"/>
      <c r="DR143" s="42"/>
      <c r="DS143" s="42"/>
      <c r="DT143" s="42"/>
      <c r="DU143" s="42"/>
      <c r="DV143" s="42"/>
      <c r="DW143" s="42"/>
      <c r="DX143" s="42"/>
      <c r="DY143" s="42"/>
      <c r="DZ143" s="42"/>
      <c r="EA143" s="42"/>
      <c r="EB143" s="42"/>
      <c r="EC143" s="42"/>
      <c r="ED143" s="42"/>
      <c r="EE143" s="42"/>
      <c r="EF143" s="42"/>
      <c r="EG143" s="42"/>
      <c r="EH143" s="42"/>
      <c r="EI143" s="42"/>
      <c r="EJ143" s="42"/>
      <c r="EK143" s="42"/>
      <c r="EL143" s="42"/>
      <c r="EM143" s="42"/>
      <c r="EN143" s="42"/>
      <c r="EO143" s="42"/>
      <c r="EP143" s="42"/>
      <c r="EQ143" s="42"/>
      <c r="ER143" s="42"/>
      <c r="ES143" s="42"/>
      <c r="ET143" s="42"/>
      <c r="EU143" s="42"/>
      <c r="EV143" s="42"/>
      <c r="EW143" s="42"/>
      <c r="EX143" s="42"/>
      <c r="EY143" s="42"/>
      <c r="EZ143" s="42"/>
      <c r="FA143" s="42"/>
      <c r="FB143" s="42"/>
      <c r="FC143" s="42"/>
      <c r="FD143" s="42"/>
      <c r="FE143" s="42"/>
      <c r="FF143" s="42"/>
      <c r="FG143" s="42"/>
      <c r="FH143" s="42"/>
      <c r="FI143" s="42"/>
      <c r="FJ143" s="42"/>
      <c r="FK143" s="42"/>
      <c r="FL143" s="42"/>
      <c r="FM143" s="42"/>
      <c r="FN143" s="42"/>
      <c r="FO143" s="42"/>
      <c r="FP143" s="42"/>
      <c r="FQ143" s="42"/>
      <c r="FR143" s="42"/>
      <c r="FS143" s="42"/>
      <c r="FT143" s="42"/>
      <c r="FU143" s="42"/>
      <c r="FV143" s="42"/>
      <c r="FW143" s="42"/>
      <c r="FX143" s="42"/>
      <c r="FY143" s="42"/>
      <c r="FZ143" s="42"/>
      <c r="GA143" s="42"/>
      <c r="GB143" s="42"/>
      <c r="GC143" s="42"/>
      <c r="GD143" s="42"/>
      <c r="GE143" s="42"/>
      <c r="GF143" s="42"/>
      <c r="GG143" s="42"/>
      <c r="GH143" s="42"/>
      <c r="GI143" s="42"/>
      <c r="GJ143" s="42"/>
      <c r="GK143" s="42"/>
      <c r="GL143" s="42"/>
      <c r="GM143" s="42"/>
      <c r="GN143" s="42"/>
      <c r="GO143" s="42"/>
      <c r="GP143" s="42"/>
      <c r="GQ143" s="42"/>
      <c r="GR143" s="42"/>
      <c r="GS143" s="42"/>
      <c r="GT143" s="42"/>
      <c r="GU143" s="42"/>
      <c r="GV143" s="42"/>
      <c r="GW143" s="42"/>
      <c r="GX143" s="42"/>
      <c r="GY143" s="42"/>
      <c r="GZ143" s="42"/>
      <c r="HA143" s="42"/>
      <c r="HB143" s="42"/>
      <c r="HC143" s="42"/>
      <c r="HD143" s="42"/>
      <c r="HE143" s="42"/>
      <c r="HF143" s="42"/>
      <c r="HG143" s="42"/>
      <c r="HH143" s="42"/>
      <c r="HI143" s="42"/>
      <c r="HJ143" s="42"/>
      <c r="HK143" s="42"/>
      <c r="HL143" s="42"/>
      <c r="HM143" s="42"/>
      <c r="HN143" s="42"/>
      <c r="HO143" s="42"/>
      <c r="HP143" s="42"/>
      <c r="HQ143" s="42"/>
      <c r="HR143" s="42"/>
      <c r="HS143" s="42"/>
      <c r="HT143" s="42"/>
      <c r="HU143" s="42"/>
      <c r="HV143" s="42"/>
      <c r="HW143" s="42"/>
      <c r="HX143" s="42"/>
    </row>
    <row r="144" spans="1:232" s="41" customFormat="1" x14ac:dyDescent="0.25">
      <c r="A144" s="29"/>
      <c r="B144" s="30"/>
      <c r="C144" s="31" t="s">
        <v>7314</v>
      </c>
      <c r="D144" s="57">
        <v>0</v>
      </c>
      <c r="E144" s="57">
        <v>1</v>
      </c>
      <c r="F144" s="32" t="s">
        <v>560</v>
      </c>
      <c r="G144" s="32" t="s">
        <v>560</v>
      </c>
      <c r="H144" s="4">
        <v>9105870879</v>
      </c>
      <c r="I144" s="32" t="s">
        <v>560</v>
      </c>
      <c r="J144" s="33" t="s">
        <v>7680</v>
      </c>
      <c r="K144" s="34"/>
      <c r="L144" s="46" t="s">
        <v>25</v>
      </c>
      <c r="M144" s="33" t="s">
        <v>572</v>
      </c>
      <c r="N144" s="35" t="s">
        <v>560</v>
      </c>
      <c r="O144" s="6" t="s">
        <v>3157</v>
      </c>
      <c r="P144" s="36"/>
      <c r="Q144" s="36"/>
      <c r="R144" s="36"/>
      <c r="S144" s="33" t="s">
        <v>7681</v>
      </c>
      <c r="T144" s="36"/>
      <c r="U144" s="36"/>
      <c r="V144" s="33" t="s">
        <v>7681</v>
      </c>
      <c r="W144" s="36"/>
      <c r="X144" s="36"/>
      <c r="Y144" s="33" t="s">
        <v>2824</v>
      </c>
      <c r="Z144" s="36"/>
      <c r="AA144" s="30"/>
      <c r="AB144" s="57">
        <v>5111</v>
      </c>
      <c r="AC144" s="57">
        <v>131</v>
      </c>
      <c r="AD144" s="30"/>
      <c r="AE144" s="58">
        <v>2</v>
      </c>
      <c r="AF144" s="37"/>
      <c r="AG144" s="37">
        <v>111058</v>
      </c>
      <c r="AH144" s="38">
        <v>222116</v>
      </c>
      <c r="AI144" s="37"/>
      <c r="AJ144" s="37"/>
      <c r="AK144" s="39"/>
      <c r="AL144" s="40">
        <v>8</v>
      </c>
      <c r="AM144" s="37"/>
      <c r="AN144" s="37">
        <v>17769.28</v>
      </c>
      <c r="AO144" s="59">
        <v>33311</v>
      </c>
      <c r="AP144" s="39"/>
      <c r="AQ144" s="59" t="s">
        <v>3131</v>
      </c>
      <c r="AR144" s="60">
        <v>156</v>
      </c>
      <c r="AS144" s="60">
        <v>632</v>
      </c>
      <c r="AV144" s="39"/>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c r="BZ144" s="42"/>
      <c r="CA144" s="42"/>
      <c r="CB144" s="42"/>
      <c r="CC144" s="42"/>
      <c r="CD144" s="42"/>
      <c r="CE144" s="42"/>
      <c r="CF144" s="42"/>
      <c r="CG144" s="42"/>
      <c r="CH144" s="42"/>
      <c r="CI144" s="42"/>
      <c r="CJ144" s="42"/>
      <c r="CK144" s="42"/>
      <c r="CL144" s="42"/>
      <c r="CM144" s="42"/>
      <c r="CN144" s="42"/>
      <c r="CO144" s="42"/>
      <c r="CP144" s="42"/>
      <c r="CQ144" s="42"/>
      <c r="CR144" s="42"/>
      <c r="CS144" s="42"/>
      <c r="CT144" s="42"/>
      <c r="CU144" s="42"/>
      <c r="CV144" s="42"/>
      <c r="CW144" s="42"/>
      <c r="CX144" s="42"/>
      <c r="CY144" s="42"/>
      <c r="CZ144" s="42"/>
      <c r="DA144" s="42"/>
      <c r="DB144" s="42"/>
      <c r="DC144" s="42"/>
      <c r="DD144" s="42"/>
      <c r="DE144" s="42"/>
      <c r="DF144" s="42"/>
      <c r="DG144" s="42"/>
      <c r="DH144" s="42"/>
      <c r="DI144" s="42"/>
      <c r="DJ144" s="42"/>
      <c r="DK144" s="42"/>
      <c r="DL144" s="42"/>
      <c r="DM144" s="42"/>
      <c r="DN144" s="42"/>
      <c r="DO144" s="42"/>
      <c r="DP144" s="42"/>
      <c r="DQ144" s="42"/>
      <c r="DR144" s="42"/>
      <c r="DS144" s="42"/>
      <c r="DT144" s="42"/>
      <c r="DU144" s="42"/>
      <c r="DV144" s="42"/>
      <c r="DW144" s="42"/>
      <c r="DX144" s="42"/>
      <c r="DY144" s="42"/>
      <c r="DZ144" s="42"/>
      <c r="EA144" s="42"/>
      <c r="EB144" s="42"/>
      <c r="EC144" s="42"/>
      <c r="ED144" s="42"/>
      <c r="EE144" s="42"/>
      <c r="EF144" s="42"/>
      <c r="EG144" s="42"/>
      <c r="EH144" s="42"/>
      <c r="EI144" s="42"/>
      <c r="EJ144" s="42"/>
      <c r="EK144" s="42"/>
      <c r="EL144" s="42"/>
      <c r="EM144" s="42"/>
      <c r="EN144" s="42"/>
      <c r="EO144" s="42"/>
      <c r="EP144" s="42"/>
      <c r="EQ144" s="42"/>
      <c r="ER144" s="42"/>
      <c r="ES144" s="42"/>
      <c r="ET144" s="42"/>
      <c r="EU144" s="42"/>
      <c r="EV144" s="42"/>
      <c r="EW144" s="42"/>
      <c r="EX144" s="42"/>
      <c r="EY144" s="42"/>
      <c r="EZ144" s="42"/>
      <c r="FA144" s="42"/>
      <c r="FB144" s="42"/>
      <c r="FC144" s="42"/>
      <c r="FD144" s="42"/>
      <c r="FE144" s="42"/>
      <c r="FF144" s="42"/>
      <c r="FG144" s="42"/>
      <c r="FH144" s="42"/>
      <c r="FI144" s="42"/>
      <c r="FJ144" s="42"/>
      <c r="FK144" s="42"/>
      <c r="FL144" s="42"/>
      <c r="FM144" s="42"/>
      <c r="FN144" s="42"/>
      <c r="FO144" s="42"/>
      <c r="FP144" s="42"/>
      <c r="FQ144" s="42"/>
      <c r="FR144" s="42"/>
      <c r="FS144" s="42"/>
      <c r="FT144" s="42"/>
      <c r="FU144" s="42"/>
      <c r="FV144" s="42"/>
      <c r="FW144" s="42"/>
      <c r="FX144" s="42"/>
      <c r="FY144" s="42"/>
      <c r="FZ144" s="42"/>
      <c r="GA144" s="42"/>
      <c r="GB144" s="42"/>
      <c r="GC144" s="42"/>
      <c r="GD144" s="42"/>
      <c r="GE144" s="42"/>
      <c r="GF144" s="42"/>
      <c r="GG144" s="42"/>
      <c r="GH144" s="42"/>
      <c r="GI144" s="42"/>
      <c r="GJ144" s="42"/>
      <c r="GK144" s="42"/>
      <c r="GL144" s="42"/>
      <c r="GM144" s="42"/>
      <c r="GN144" s="42"/>
      <c r="GO144" s="42"/>
      <c r="GP144" s="42"/>
      <c r="GQ144" s="42"/>
      <c r="GR144" s="42"/>
      <c r="GS144" s="42"/>
      <c r="GT144" s="42"/>
      <c r="GU144" s="42"/>
      <c r="GV144" s="42"/>
      <c r="GW144" s="42"/>
      <c r="GX144" s="42"/>
      <c r="GY144" s="42"/>
      <c r="GZ144" s="42"/>
      <c r="HA144" s="42"/>
      <c r="HB144" s="42"/>
      <c r="HC144" s="42"/>
      <c r="HD144" s="42"/>
      <c r="HE144" s="42"/>
      <c r="HF144" s="42"/>
      <c r="HG144" s="42"/>
      <c r="HH144" s="42"/>
      <c r="HI144" s="42"/>
      <c r="HJ144" s="42"/>
      <c r="HK144" s="42"/>
      <c r="HL144" s="42"/>
      <c r="HM144" s="42"/>
      <c r="HN144" s="42"/>
      <c r="HO144" s="42"/>
      <c r="HP144" s="42"/>
      <c r="HQ144" s="42"/>
      <c r="HR144" s="42"/>
      <c r="HS144" s="42"/>
      <c r="HT144" s="42"/>
      <c r="HU144" s="42"/>
      <c r="HV144" s="42"/>
      <c r="HW144" s="42"/>
      <c r="HX144" s="42"/>
    </row>
    <row r="145" spans="1:232" s="41" customFormat="1" x14ac:dyDescent="0.25">
      <c r="A145" s="29"/>
      <c r="B145" s="30"/>
      <c r="C145" s="31" t="s">
        <v>7314</v>
      </c>
      <c r="D145" s="57">
        <v>0</v>
      </c>
      <c r="E145" s="57">
        <v>1</v>
      </c>
      <c r="F145" s="32" t="s">
        <v>560</v>
      </c>
      <c r="G145" s="32" t="s">
        <v>560</v>
      </c>
      <c r="H145" s="4">
        <v>9105870984</v>
      </c>
      <c r="I145" s="32" t="s">
        <v>560</v>
      </c>
      <c r="J145" s="33" t="s">
        <v>7684</v>
      </c>
      <c r="K145" s="34"/>
      <c r="L145" s="46" t="s">
        <v>25</v>
      </c>
      <c r="M145" s="33" t="s">
        <v>806</v>
      </c>
      <c r="N145" s="35" t="s">
        <v>560</v>
      </c>
      <c r="O145" s="6" t="s">
        <v>3172</v>
      </c>
      <c r="P145" s="36"/>
      <c r="Q145" s="36"/>
      <c r="R145" s="36"/>
      <c r="S145" s="33" t="s">
        <v>7685</v>
      </c>
      <c r="T145" s="36"/>
      <c r="U145" s="36"/>
      <c r="V145" s="33" t="s">
        <v>7685</v>
      </c>
      <c r="W145" s="36"/>
      <c r="X145" s="36"/>
      <c r="Y145" s="33" t="s">
        <v>2824</v>
      </c>
      <c r="Z145" s="36"/>
      <c r="AA145" s="30"/>
      <c r="AB145" s="57">
        <v>5111</v>
      </c>
      <c r="AC145" s="57">
        <v>131</v>
      </c>
      <c r="AD145" s="30"/>
      <c r="AE145" s="58">
        <v>1</v>
      </c>
      <c r="AF145" s="37"/>
      <c r="AG145" s="37">
        <v>111058</v>
      </c>
      <c r="AH145" s="38">
        <v>111058</v>
      </c>
      <c r="AI145" s="37"/>
      <c r="AJ145" s="37"/>
      <c r="AK145" s="39"/>
      <c r="AL145" s="40">
        <v>8</v>
      </c>
      <c r="AM145" s="37"/>
      <c r="AN145" s="37">
        <v>8884.64</v>
      </c>
      <c r="AO145" s="59">
        <v>33311</v>
      </c>
      <c r="AP145" s="39"/>
      <c r="AQ145" s="59" t="s">
        <v>3131</v>
      </c>
      <c r="AR145" s="60">
        <v>156</v>
      </c>
      <c r="AS145" s="60">
        <v>632</v>
      </c>
      <c r="AV145" s="39"/>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c r="BZ145" s="42"/>
      <c r="CA145" s="42"/>
      <c r="CB145" s="42"/>
      <c r="CC145" s="42"/>
      <c r="CD145" s="42"/>
      <c r="CE145" s="42"/>
      <c r="CF145" s="42"/>
      <c r="CG145" s="42"/>
      <c r="CH145" s="42"/>
      <c r="CI145" s="42"/>
      <c r="CJ145" s="42"/>
      <c r="CK145" s="42"/>
      <c r="CL145" s="42"/>
      <c r="CM145" s="42"/>
      <c r="CN145" s="42"/>
      <c r="CO145" s="42"/>
      <c r="CP145" s="42"/>
      <c r="CQ145" s="42"/>
      <c r="CR145" s="42"/>
      <c r="CS145" s="42"/>
      <c r="CT145" s="42"/>
      <c r="CU145" s="42"/>
      <c r="CV145" s="42"/>
      <c r="CW145" s="42"/>
      <c r="CX145" s="42"/>
      <c r="CY145" s="42"/>
      <c r="CZ145" s="42"/>
      <c r="DA145" s="42"/>
      <c r="DB145" s="42"/>
      <c r="DC145" s="42"/>
      <c r="DD145" s="42"/>
      <c r="DE145" s="42"/>
      <c r="DF145" s="42"/>
      <c r="DG145" s="42"/>
      <c r="DH145" s="42"/>
      <c r="DI145" s="42"/>
      <c r="DJ145" s="42"/>
      <c r="DK145" s="42"/>
      <c r="DL145" s="42"/>
      <c r="DM145" s="42"/>
      <c r="DN145" s="42"/>
      <c r="DO145" s="42"/>
      <c r="DP145" s="42"/>
      <c r="DQ145" s="42"/>
      <c r="DR145" s="42"/>
      <c r="DS145" s="42"/>
      <c r="DT145" s="42"/>
      <c r="DU145" s="42"/>
      <c r="DV145" s="42"/>
      <c r="DW145" s="42"/>
      <c r="DX145" s="42"/>
      <c r="DY145" s="42"/>
      <c r="DZ145" s="42"/>
      <c r="EA145" s="42"/>
      <c r="EB145" s="42"/>
      <c r="EC145" s="42"/>
      <c r="ED145" s="42"/>
      <c r="EE145" s="42"/>
      <c r="EF145" s="42"/>
      <c r="EG145" s="42"/>
      <c r="EH145" s="42"/>
      <c r="EI145" s="42"/>
      <c r="EJ145" s="42"/>
      <c r="EK145" s="42"/>
      <c r="EL145" s="42"/>
      <c r="EM145" s="42"/>
      <c r="EN145" s="42"/>
      <c r="EO145" s="42"/>
      <c r="EP145" s="42"/>
      <c r="EQ145" s="42"/>
      <c r="ER145" s="42"/>
      <c r="ES145" s="42"/>
      <c r="ET145" s="42"/>
      <c r="EU145" s="42"/>
      <c r="EV145" s="42"/>
      <c r="EW145" s="42"/>
      <c r="EX145" s="42"/>
      <c r="EY145" s="42"/>
      <c r="EZ145" s="42"/>
      <c r="FA145" s="42"/>
      <c r="FB145" s="42"/>
      <c r="FC145" s="42"/>
      <c r="FD145" s="42"/>
      <c r="FE145" s="42"/>
      <c r="FF145" s="42"/>
      <c r="FG145" s="42"/>
      <c r="FH145" s="42"/>
      <c r="FI145" s="42"/>
      <c r="FJ145" s="42"/>
      <c r="FK145" s="42"/>
      <c r="FL145" s="42"/>
      <c r="FM145" s="42"/>
      <c r="FN145" s="42"/>
      <c r="FO145" s="42"/>
      <c r="FP145" s="42"/>
      <c r="FQ145" s="42"/>
      <c r="FR145" s="42"/>
      <c r="FS145" s="42"/>
      <c r="FT145" s="42"/>
      <c r="FU145" s="42"/>
      <c r="FV145" s="42"/>
      <c r="FW145" s="42"/>
      <c r="FX145" s="42"/>
      <c r="FY145" s="42"/>
      <c r="FZ145" s="42"/>
      <c r="GA145" s="42"/>
      <c r="GB145" s="42"/>
      <c r="GC145" s="42"/>
      <c r="GD145" s="42"/>
      <c r="GE145" s="42"/>
      <c r="GF145" s="42"/>
      <c r="GG145" s="42"/>
      <c r="GH145" s="42"/>
      <c r="GI145" s="42"/>
      <c r="GJ145" s="42"/>
      <c r="GK145" s="42"/>
      <c r="GL145" s="42"/>
      <c r="GM145" s="42"/>
      <c r="GN145" s="42"/>
      <c r="GO145" s="42"/>
      <c r="GP145" s="42"/>
      <c r="GQ145" s="42"/>
      <c r="GR145" s="42"/>
      <c r="GS145" s="42"/>
      <c r="GT145" s="42"/>
      <c r="GU145" s="42"/>
      <c r="GV145" s="42"/>
      <c r="GW145" s="42"/>
      <c r="GX145" s="42"/>
      <c r="GY145" s="42"/>
      <c r="GZ145" s="42"/>
      <c r="HA145" s="42"/>
      <c r="HB145" s="42"/>
      <c r="HC145" s="42"/>
      <c r="HD145" s="42"/>
      <c r="HE145" s="42"/>
      <c r="HF145" s="42"/>
      <c r="HG145" s="42"/>
      <c r="HH145" s="42"/>
      <c r="HI145" s="42"/>
      <c r="HJ145" s="42"/>
      <c r="HK145" s="42"/>
      <c r="HL145" s="42"/>
      <c r="HM145" s="42"/>
      <c r="HN145" s="42"/>
      <c r="HO145" s="42"/>
      <c r="HP145" s="42"/>
      <c r="HQ145" s="42"/>
      <c r="HR145" s="42"/>
      <c r="HS145" s="42"/>
      <c r="HT145" s="42"/>
      <c r="HU145" s="42"/>
      <c r="HV145" s="42"/>
      <c r="HW145" s="42"/>
      <c r="HX145" s="42"/>
    </row>
    <row r="146" spans="1:232" s="41" customFormat="1" x14ac:dyDescent="0.25">
      <c r="A146" s="29"/>
      <c r="B146" s="30"/>
      <c r="C146" s="31" t="s">
        <v>7314</v>
      </c>
      <c r="D146" s="57">
        <v>0</v>
      </c>
      <c r="E146" s="57">
        <v>1</v>
      </c>
      <c r="F146" s="32" t="s">
        <v>560</v>
      </c>
      <c r="G146" s="32" t="s">
        <v>560</v>
      </c>
      <c r="H146" s="4">
        <v>9105871032</v>
      </c>
      <c r="I146" s="32" t="s">
        <v>560</v>
      </c>
      <c r="J146" s="33" t="s">
        <v>7686</v>
      </c>
      <c r="K146" s="34"/>
      <c r="L146" s="46" t="s">
        <v>25</v>
      </c>
      <c r="M146" s="33" t="s">
        <v>665</v>
      </c>
      <c r="N146" s="35" t="s">
        <v>560</v>
      </c>
      <c r="O146" s="6" t="s">
        <v>3159</v>
      </c>
      <c r="P146" s="36"/>
      <c r="Q146" s="36"/>
      <c r="R146" s="36"/>
      <c r="S146" s="33" t="s">
        <v>7687</v>
      </c>
      <c r="T146" s="36"/>
      <c r="U146" s="36"/>
      <c r="V146" s="33" t="s">
        <v>7687</v>
      </c>
      <c r="W146" s="36"/>
      <c r="X146" s="36"/>
      <c r="Y146" s="33" t="s">
        <v>2779</v>
      </c>
      <c r="Z146" s="36"/>
      <c r="AA146" s="30"/>
      <c r="AB146" s="57">
        <v>5111</v>
      </c>
      <c r="AC146" s="57">
        <v>131</v>
      </c>
      <c r="AD146" s="30"/>
      <c r="AE146" s="58">
        <v>2</v>
      </c>
      <c r="AF146" s="37"/>
      <c r="AG146" s="37">
        <v>73431</v>
      </c>
      <c r="AH146" s="38">
        <v>146862</v>
      </c>
      <c r="AI146" s="37"/>
      <c r="AJ146" s="37"/>
      <c r="AK146" s="39"/>
      <c r="AL146" s="40">
        <v>8</v>
      </c>
      <c r="AM146" s="37"/>
      <c r="AN146" s="37">
        <v>11748.960000000001</v>
      </c>
      <c r="AO146" s="59">
        <v>33311</v>
      </c>
      <c r="AP146" s="39"/>
      <c r="AQ146" s="59" t="s">
        <v>3131</v>
      </c>
      <c r="AR146" s="60">
        <v>156</v>
      </c>
      <c r="AS146" s="60">
        <v>632</v>
      </c>
      <c r="AV146" s="39"/>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42"/>
      <c r="DH146" s="42"/>
      <c r="DI146" s="42"/>
      <c r="DJ146" s="42"/>
      <c r="DK146" s="42"/>
      <c r="DL146" s="42"/>
      <c r="DM146" s="42"/>
      <c r="DN146" s="42"/>
      <c r="DO146" s="42"/>
      <c r="DP146" s="42"/>
      <c r="DQ146" s="42"/>
      <c r="DR146" s="42"/>
      <c r="DS146" s="42"/>
      <c r="DT146" s="42"/>
      <c r="DU146" s="42"/>
      <c r="DV146" s="42"/>
      <c r="DW146" s="42"/>
      <c r="DX146" s="42"/>
      <c r="DY146" s="42"/>
      <c r="DZ146" s="42"/>
      <c r="EA146" s="42"/>
      <c r="EB146" s="42"/>
      <c r="EC146" s="42"/>
      <c r="ED146" s="42"/>
      <c r="EE146" s="42"/>
      <c r="EF146" s="42"/>
      <c r="EG146" s="42"/>
      <c r="EH146" s="42"/>
      <c r="EI146" s="42"/>
      <c r="EJ146" s="42"/>
      <c r="EK146" s="42"/>
      <c r="EL146" s="42"/>
      <c r="EM146" s="42"/>
      <c r="EN146" s="42"/>
      <c r="EO146" s="42"/>
      <c r="EP146" s="42"/>
      <c r="EQ146" s="42"/>
      <c r="ER146" s="42"/>
      <c r="ES146" s="42"/>
      <c r="ET146" s="42"/>
      <c r="EU146" s="42"/>
      <c r="EV146" s="42"/>
      <c r="EW146" s="42"/>
      <c r="EX146" s="42"/>
      <c r="EY146" s="42"/>
      <c r="EZ146" s="42"/>
      <c r="FA146" s="42"/>
      <c r="FB146" s="42"/>
      <c r="FC146" s="42"/>
      <c r="FD146" s="42"/>
      <c r="FE146" s="42"/>
      <c r="FF146" s="42"/>
      <c r="FG146" s="42"/>
      <c r="FH146" s="42"/>
      <c r="FI146" s="42"/>
      <c r="FJ146" s="42"/>
      <c r="FK146" s="42"/>
      <c r="FL146" s="42"/>
      <c r="FM146" s="42"/>
      <c r="FN146" s="42"/>
      <c r="FO146" s="42"/>
      <c r="FP146" s="42"/>
      <c r="FQ146" s="42"/>
      <c r="FR146" s="42"/>
      <c r="FS146" s="42"/>
      <c r="FT146" s="42"/>
      <c r="FU146" s="42"/>
      <c r="FV146" s="42"/>
      <c r="FW146" s="42"/>
      <c r="FX146" s="42"/>
      <c r="FY146" s="42"/>
      <c r="FZ146" s="42"/>
      <c r="GA146" s="42"/>
      <c r="GB146" s="42"/>
      <c r="GC146" s="42"/>
      <c r="GD146" s="42"/>
      <c r="GE146" s="42"/>
      <c r="GF146" s="42"/>
      <c r="GG146" s="42"/>
      <c r="GH146" s="42"/>
      <c r="GI146" s="42"/>
      <c r="GJ146" s="42"/>
      <c r="GK146" s="42"/>
      <c r="GL146" s="42"/>
      <c r="GM146" s="42"/>
      <c r="GN146" s="42"/>
      <c r="GO146" s="42"/>
      <c r="GP146" s="42"/>
      <c r="GQ146" s="42"/>
      <c r="GR146" s="42"/>
      <c r="GS146" s="42"/>
      <c r="GT146" s="42"/>
      <c r="GU146" s="42"/>
      <c r="GV146" s="42"/>
      <c r="GW146" s="42"/>
      <c r="GX146" s="42"/>
      <c r="GY146" s="42"/>
      <c r="GZ146" s="42"/>
      <c r="HA146" s="42"/>
      <c r="HB146" s="42"/>
      <c r="HC146" s="42"/>
      <c r="HD146" s="42"/>
      <c r="HE146" s="42"/>
      <c r="HF146" s="42"/>
      <c r="HG146" s="42"/>
      <c r="HH146" s="42"/>
      <c r="HI146" s="42"/>
      <c r="HJ146" s="42"/>
      <c r="HK146" s="42"/>
      <c r="HL146" s="42"/>
      <c r="HM146" s="42"/>
      <c r="HN146" s="42"/>
      <c r="HO146" s="42"/>
      <c r="HP146" s="42"/>
      <c r="HQ146" s="42"/>
      <c r="HR146" s="42"/>
      <c r="HS146" s="42"/>
      <c r="HT146" s="42"/>
      <c r="HU146" s="42"/>
      <c r="HV146" s="42"/>
      <c r="HW146" s="42"/>
      <c r="HX146" s="42"/>
    </row>
    <row r="147" spans="1:232" s="41" customFormat="1" x14ac:dyDescent="0.25">
      <c r="A147" s="29"/>
      <c r="B147" s="30"/>
      <c r="C147" s="31" t="s">
        <v>7314</v>
      </c>
      <c r="D147" s="57">
        <v>0</v>
      </c>
      <c r="E147" s="57">
        <v>1</v>
      </c>
      <c r="F147" s="32" t="s">
        <v>560</v>
      </c>
      <c r="G147" s="32" t="s">
        <v>560</v>
      </c>
      <c r="H147" s="4">
        <v>9105871032</v>
      </c>
      <c r="I147" s="32" t="s">
        <v>560</v>
      </c>
      <c r="J147" s="33" t="s">
        <v>7686</v>
      </c>
      <c r="K147" s="34"/>
      <c r="L147" s="46" t="s">
        <v>25</v>
      </c>
      <c r="M147" s="33" t="s">
        <v>665</v>
      </c>
      <c r="N147" s="35" t="s">
        <v>560</v>
      </c>
      <c r="O147" s="6" t="s">
        <v>3159</v>
      </c>
      <c r="P147" s="36"/>
      <c r="Q147" s="36"/>
      <c r="R147" s="36"/>
      <c r="S147" s="33" t="s">
        <v>7687</v>
      </c>
      <c r="T147" s="36"/>
      <c r="U147" s="36"/>
      <c r="V147" s="33" t="s">
        <v>7687</v>
      </c>
      <c r="W147" s="36"/>
      <c r="X147" s="36"/>
      <c r="Y147" s="33" t="s">
        <v>2899</v>
      </c>
      <c r="Z147" s="36"/>
      <c r="AA147" s="30"/>
      <c r="AB147" s="57">
        <v>5111</v>
      </c>
      <c r="AC147" s="57">
        <v>131</v>
      </c>
      <c r="AD147" s="30"/>
      <c r="AE147" s="58">
        <v>2</v>
      </c>
      <c r="AF147" s="37"/>
      <c r="AG147" s="37">
        <v>89285</v>
      </c>
      <c r="AH147" s="38">
        <v>178570</v>
      </c>
      <c r="AI147" s="37"/>
      <c r="AJ147" s="37"/>
      <c r="AK147" s="39"/>
      <c r="AL147" s="40">
        <v>8</v>
      </c>
      <c r="AM147" s="37"/>
      <c r="AN147" s="37">
        <v>14285.6</v>
      </c>
      <c r="AO147" s="59">
        <v>33311</v>
      </c>
      <c r="AP147" s="39"/>
      <c r="AQ147" s="59" t="s">
        <v>3131</v>
      </c>
      <c r="AR147" s="60">
        <v>156</v>
      </c>
      <c r="AS147" s="60">
        <v>632</v>
      </c>
      <c r="AV147" s="39"/>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c r="BZ147" s="42"/>
      <c r="CA147" s="42"/>
      <c r="CB147" s="42"/>
      <c r="CC147" s="42"/>
      <c r="CD147" s="42"/>
      <c r="CE147" s="42"/>
      <c r="CF147" s="42"/>
      <c r="CG147" s="42"/>
      <c r="CH147" s="42"/>
      <c r="CI147" s="42"/>
      <c r="CJ147" s="42"/>
      <c r="CK147" s="42"/>
      <c r="CL147" s="42"/>
      <c r="CM147" s="42"/>
      <c r="CN147" s="42"/>
      <c r="CO147" s="42"/>
      <c r="CP147" s="42"/>
      <c r="CQ147" s="42"/>
      <c r="CR147" s="42"/>
      <c r="CS147" s="42"/>
      <c r="CT147" s="42"/>
      <c r="CU147" s="42"/>
      <c r="CV147" s="42"/>
      <c r="CW147" s="42"/>
      <c r="CX147" s="42"/>
      <c r="CY147" s="42"/>
      <c r="CZ147" s="42"/>
      <c r="DA147" s="42"/>
      <c r="DB147" s="42"/>
      <c r="DC147" s="42"/>
      <c r="DD147" s="42"/>
      <c r="DE147" s="42"/>
      <c r="DF147" s="42"/>
      <c r="DG147" s="42"/>
      <c r="DH147" s="42"/>
      <c r="DI147" s="42"/>
      <c r="DJ147" s="42"/>
      <c r="DK147" s="42"/>
      <c r="DL147" s="42"/>
      <c r="DM147" s="42"/>
      <c r="DN147" s="42"/>
      <c r="DO147" s="42"/>
      <c r="DP147" s="42"/>
      <c r="DQ147" s="42"/>
      <c r="DR147" s="42"/>
      <c r="DS147" s="42"/>
      <c r="DT147" s="42"/>
      <c r="DU147" s="42"/>
      <c r="DV147" s="42"/>
      <c r="DW147" s="42"/>
      <c r="DX147" s="42"/>
      <c r="DY147" s="42"/>
      <c r="DZ147" s="42"/>
      <c r="EA147" s="42"/>
      <c r="EB147" s="42"/>
      <c r="EC147" s="42"/>
      <c r="ED147" s="42"/>
      <c r="EE147" s="42"/>
      <c r="EF147" s="42"/>
      <c r="EG147" s="42"/>
      <c r="EH147" s="42"/>
      <c r="EI147" s="42"/>
      <c r="EJ147" s="42"/>
      <c r="EK147" s="42"/>
      <c r="EL147" s="42"/>
      <c r="EM147" s="42"/>
      <c r="EN147" s="42"/>
      <c r="EO147" s="42"/>
      <c r="EP147" s="42"/>
      <c r="EQ147" s="42"/>
      <c r="ER147" s="42"/>
      <c r="ES147" s="42"/>
      <c r="ET147" s="42"/>
      <c r="EU147" s="42"/>
      <c r="EV147" s="42"/>
      <c r="EW147" s="42"/>
      <c r="EX147" s="42"/>
      <c r="EY147" s="42"/>
      <c r="EZ147" s="42"/>
      <c r="FA147" s="42"/>
      <c r="FB147" s="42"/>
      <c r="FC147" s="42"/>
      <c r="FD147" s="42"/>
      <c r="FE147" s="42"/>
      <c r="FF147" s="42"/>
      <c r="FG147" s="42"/>
      <c r="FH147" s="42"/>
      <c r="FI147" s="42"/>
      <c r="FJ147" s="42"/>
      <c r="FK147" s="42"/>
      <c r="FL147" s="42"/>
      <c r="FM147" s="42"/>
      <c r="FN147" s="42"/>
      <c r="FO147" s="42"/>
      <c r="FP147" s="42"/>
      <c r="FQ147" s="42"/>
      <c r="FR147" s="42"/>
      <c r="FS147" s="42"/>
      <c r="FT147" s="42"/>
      <c r="FU147" s="42"/>
      <c r="FV147" s="42"/>
      <c r="FW147" s="42"/>
      <c r="FX147" s="42"/>
      <c r="FY147" s="42"/>
      <c r="FZ147" s="42"/>
      <c r="GA147" s="42"/>
      <c r="GB147" s="42"/>
      <c r="GC147" s="42"/>
      <c r="GD147" s="42"/>
      <c r="GE147" s="42"/>
      <c r="GF147" s="42"/>
      <c r="GG147" s="42"/>
      <c r="GH147" s="42"/>
      <c r="GI147" s="42"/>
      <c r="GJ147" s="42"/>
      <c r="GK147" s="42"/>
      <c r="GL147" s="42"/>
      <c r="GM147" s="42"/>
      <c r="GN147" s="42"/>
      <c r="GO147" s="42"/>
      <c r="GP147" s="42"/>
      <c r="GQ147" s="42"/>
      <c r="GR147" s="42"/>
      <c r="GS147" s="42"/>
      <c r="GT147" s="42"/>
      <c r="GU147" s="42"/>
      <c r="GV147" s="42"/>
      <c r="GW147" s="42"/>
      <c r="GX147" s="42"/>
      <c r="GY147" s="42"/>
      <c r="GZ147" s="42"/>
      <c r="HA147" s="42"/>
      <c r="HB147" s="42"/>
      <c r="HC147" s="42"/>
      <c r="HD147" s="42"/>
      <c r="HE147" s="42"/>
      <c r="HF147" s="42"/>
      <c r="HG147" s="42"/>
      <c r="HH147" s="42"/>
      <c r="HI147" s="42"/>
      <c r="HJ147" s="42"/>
      <c r="HK147" s="42"/>
      <c r="HL147" s="42"/>
      <c r="HM147" s="42"/>
      <c r="HN147" s="42"/>
      <c r="HO147" s="42"/>
      <c r="HP147" s="42"/>
      <c r="HQ147" s="42"/>
      <c r="HR147" s="42"/>
      <c r="HS147" s="42"/>
      <c r="HT147" s="42"/>
      <c r="HU147" s="42"/>
      <c r="HV147" s="42"/>
      <c r="HW147" s="42"/>
      <c r="HX147" s="42"/>
    </row>
    <row r="148" spans="1:232" s="41" customFormat="1" x14ac:dyDescent="0.25">
      <c r="A148" s="29"/>
      <c r="B148" s="30"/>
      <c r="C148" s="31" t="s">
        <v>7314</v>
      </c>
      <c r="D148" s="57">
        <v>0</v>
      </c>
      <c r="E148" s="57">
        <v>1</v>
      </c>
      <c r="F148" s="32" t="s">
        <v>560</v>
      </c>
      <c r="G148" s="32" t="s">
        <v>560</v>
      </c>
      <c r="H148" s="4">
        <v>9105871032</v>
      </c>
      <c r="I148" s="32" t="s">
        <v>560</v>
      </c>
      <c r="J148" s="33" t="s">
        <v>7686</v>
      </c>
      <c r="K148" s="34"/>
      <c r="L148" s="46" t="s">
        <v>25</v>
      </c>
      <c r="M148" s="33" t="s">
        <v>665</v>
      </c>
      <c r="N148" s="35" t="s">
        <v>560</v>
      </c>
      <c r="O148" s="6" t="s">
        <v>3159</v>
      </c>
      <c r="P148" s="36"/>
      <c r="Q148" s="36"/>
      <c r="R148" s="36"/>
      <c r="S148" s="33" t="s">
        <v>7687</v>
      </c>
      <c r="T148" s="36"/>
      <c r="U148" s="36"/>
      <c r="V148" s="33" t="s">
        <v>7687</v>
      </c>
      <c r="W148" s="36"/>
      <c r="X148" s="36"/>
      <c r="Y148" s="33" t="s">
        <v>2826</v>
      </c>
      <c r="Z148" s="36"/>
      <c r="AA148" s="30"/>
      <c r="AB148" s="57">
        <v>5111</v>
      </c>
      <c r="AC148" s="57">
        <v>131</v>
      </c>
      <c r="AD148" s="30"/>
      <c r="AE148" s="58">
        <v>3</v>
      </c>
      <c r="AF148" s="37"/>
      <c r="AG148" s="37">
        <v>50182</v>
      </c>
      <c r="AH148" s="38">
        <v>150546</v>
      </c>
      <c r="AI148" s="37"/>
      <c r="AJ148" s="37"/>
      <c r="AK148" s="39"/>
      <c r="AL148" s="40">
        <v>8</v>
      </c>
      <c r="AM148" s="37"/>
      <c r="AN148" s="37">
        <v>12043.68</v>
      </c>
      <c r="AO148" s="59">
        <v>33311</v>
      </c>
      <c r="AP148" s="39"/>
      <c r="AQ148" s="59" t="s">
        <v>3131</v>
      </c>
      <c r="AR148" s="60">
        <v>156</v>
      </c>
      <c r="AS148" s="60">
        <v>632</v>
      </c>
      <c r="AV148" s="39"/>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c r="BZ148" s="42"/>
      <c r="CA148" s="42"/>
      <c r="CB148" s="42"/>
      <c r="CC148" s="42"/>
      <c r="CD148" s="42"/>
      <c r="CE148" s="42"/>
      <c r="CF148" s="42"/>
      <c r="CG148" s="42"/>
      <c r="CH148" s="42"/>
      <c r="CI148" s="42"/>
      <c r="CJ148" s="42"/>
      <c r="CK148" s="42"/>
      <c r="CL148" s="42"/>
      <c r="CM148" s="42"/>
      <c r="CN148" s="42"/>
      <c r="CO148" s="42"/>
      <c r="CP148" s="42"/>
      <c r="CQ148" s="42"/>
      <c r="CR148" s="42"/>
      <c r="CS148" s="42"/>
      <c r="CT148" s="42"/>
      <c r="CU148" s="42"/>
      <c r="CV148" s="42"/>
      <c r="CW148" s="42"/>
      <c r="CX148" s="42"/>
      <c r="CY148" s="42"/>
      <c r="CZ148" s="42"/>
      <c r="DA148" s="42"/>
      <c r="DB148" s="42"/>
      <c r="DC148" s="42"/>
      <c r="DD148" s="42"/>
      <c r="DE148" s="42"/>
      <c r="DF148" s="42"/>
      <c r="DG148" s="42"/>
      <c r="DH148" s="42"/>
      <c r="DI148" s="42"/>
      <c r="DJ148" s="42"/>
      <c r="DK148" s="42"/>
      <c r="DL148" s="42"/>
      <c r="DM148" s="42"/>
      <c r="DN148" s="42"/>
      <c r="DO148" s="42"/>
      <c r="DP148" s="42"/>
      <c r="DQ148" s="42"/>
      <c r="DR148" s="42"/>
      <c r="DS148" s="42"/>
      <c r="DT148" s="42"/>
      <c r="DU148" s="42"/>
      <c r="DV148" s="42"/>
      <c r="DW148" s="42"/>
      <c r="DX148" s="42"/>
      <c r="DY148" s="42"/>
      <c r="DZ148" s="42"/>
      <c r="EA148" s="42"/>
      <c r="EB148" s="42"/>
      <c r="EC148" s="42"/>
      <c r="ED148" s="42"/>
      <c r="EE148" s="42"/>
      <c r="EF148" s="42"/>
      <c r="EG148" s="42"/>
      <c r="EH148" s="42"/>
      <c r="EI148" s="42"/>
      <c r="EJ148" s="42"/>
      <c r="EK148" s="42"/>
      <c r="EL148" s="42"/>
      <c r="EM148" s="42"/>
      <c r="EN148" s="42"/>
      <c r="EO148" s="42"/>
      <c r="EP148" s="42"/>
      <c r="EQ148" s="42"/>
      <c r="ER148" s="42"/>
      <c r="ES148" s="42"/>
      <c r="ET148" s="42"/>
      <c r="EU148" s="42"/>
      <c r="EV148" s="42"/>
      <c r="EW148" s="42"/>
      <c r="EX148" s="42"/>
      <c r="EY148" s="42"/>
      <c r="EZ148" s="42"/>
      <c r="FA148" s="42"/>
      <c r="FB148" s="42"/>
      <c r="FC148" s="42"/>
      <c r="FD148" s="42"/>
      <c r="FE148" s="42"/>
      <c r="FF148" s="42"/>
      <c r="FG148" s="42"/>
      <c r="FH148" s="42"/>
      <c r="FI148" s="42"/>
      <c r="FJ148" s="42"/>
      <c r="FK148" s="42"/>
      <c r="FL148" s="42"/>
      <c r="FM148" s="42"/>
      <c r="FN148" s="42"/>
      <c r="FO148" s="42"/>
      <c r="FP148" s="42"/>
      <c r="FQ148" s="42"/>
      <c r="FR148" s="42"/>
      <c r="FS148" s="42"/>
      <c r="FT148" s="42"/>
      <c r="FU148" s="42"/>
      <c r="FV148" s="42"/>
      <c r="FW148" s="42"/>
      <c r="FX148" s="42"/>
      <c r="FY148" s="42"/>
      <c r="FZ148" s="42"/>
      <c r="GA148" s="42"/>
      <c r="GB148" s="42"/>
      <c r="GC148" s="42"/>
      <c r="GD148" s="42"/>
      <c r="GE148" s="42"/>
      <c r="GF148" s="42"/>
      <c r="GG148" s="42"/>
      <c r="GH148" s="42"/>
      <c r="GI148" s="42"/>
      <c r="GJ148" s="42"/>
      <c r="GK148" s="42"/>
      <c r="GL148" s="42"/>
      <c r="GM148" s="42"/>
      <c r="GN148" s="42"/>
      <c r="GO148" s="42"/>
      <c r="GP148" s="42"/>
      <c r="GQ148" s="42"/>
      <c r="GR148" s="42"/>
      <c r="GS148" s="42"/>
      <c r="GT148" s="42"/>
      <c r="GU148" s="42"/>
      <c r="GV148" s="42"/>
      <c r="GW148" s="42"/>
      <c r="GX148" s="42"/>
      <c r="GY148" s="42"/>
      <c r="GZ148" s="42"/>
      <c r="HA148" s="42"/>
      <c r="HB148" s="42"/>
      <c r="HC148" s="42"/>
      <c r="HD148" s="42"/>
      <c r="HE148" s="42"/>
      <c r="HF148" s="42"/>
      <c r="HG148" s="42"/>
      <c r="HH148" s="42"/>
      <c r="HI148" s="42"/>
      <c r="HJ148" s="42"/>
      <c r="HK148" s="42"/>
      <c r="HL148" s="42"/>
      <c r="HM148" s="42"/>
      <c r="HN148" s="42"/>
      <c r="HO148" s="42"/>
      <c r="HP148" s="42"/>
      <c r="HQ148" s="42"/>
      <c r="HR148" s="42"/>
      <c r="HS148" s="42"/>
      <c r="HT148" s="42"/>
      <c r="HU148" s="42"/>
      <c r="HV148" s="42"/>
      <c r="HW148" s="42"/>
      <c r="HX148" s="42"/>
    </row>
    <row r="149" spans="1:232" s="41" customFormat="1" x14ac:dyDescent="0.25">
      <c r="A149" s="29"/>
      <c r="B149" s="30"/>
      <c r="C149" s="31" t="s">
        <v>7314</v>
      </c>
      <c r="D149" s="57">
        <v>0</v>
      </c>
      <c r="E149" s="57">
        <v>1</v>
      </c>
      <c r="F149" s="32" t="s">
        <v>560</v>
      </c>
      <c r="G149" s="32" t="s">
        <v>560</v>
      </c>
      <c r="H149" s="4">
        <v>9105871096</v>
      </c>
      <c r="I149" s="32" t="s">
        <v>560</v>
      </c>
      <c r="J149" s="33" t="s">
        <v>7697</v>
      </c>
      <c r="K149" s="34"/>
      <c r="L149" s="46" t="s">
        <v>25</v>
      </c>
      <c r="M149" s="33" t="s">
        <v>901</v>
      </c>
      <c r="N149" s="35" t="s">
        <v>560</v>
      </c>
      <c r="O149" s="6" t="s">
        <v>3175</v>
      </c>
      <c r="P149" s="36"/>
      <c r="Q149" s="36"/>
      <c r="R149" s="36"/>
      <c r="S149" s="33" t="s">
        <v>7575</v>
      </c>
      <c r="T149" s="36"/>
      <c r="U149" s="36"/>
      <c r="V149" s="33" t="s">
        <v>7575</v>
      </c>
      <c r="W149" s="36"/>
      <c r="X149" s="36"/>
      <c r="Y149" s="33" t="s">
        <v>2824</v>
      </c>
      <c r="Z149" s="36"/>
      <c r="AA149" s="30"/>
      <c r="AB149" s="57">
        <v>5111</v>
      </c>
      <c r="AC149" s="57">
        <v>131</v>
      </c>
      <c r="AD149" s="30"/>
      <c r="AE149" s="58">
        <v>2</v>
      </c>
      <c r="AF149" s="37"/>
      <c r="AG149" s="37">
        <v>111058</v>
      </c>
      <c r="AH149" s="38">
        <v>222116</v>
      </c>
      <c r="AI149" s="37"/>
      <c r="AJ149" s="37"/>
      <c r="AK149" s="39"/>
      <c r="AL149" s="40">
        <v>8</v>
      </c>
      <c r="AM149" s="37"/>
      <c r="AN149" s="37">
        <v>17769.28</v>
      </c>
      <c r="AO149" s="59">
        <v>33311</v>
      </c>
      <c r="AP149" s="39"/>
      <c r="AQ149" s="59" t="s">
        <v>3131</v>
      </c>
      <c r="AR149" s="60">
        <v>156</v>
      </c>
      <c r="AS149" s="60">
        <v>632</v>
      </c>
      <c r="AV149" s="39"/>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c r="BZ149" s="42"/>
      <c r="CA149" s="42"/>
      <c r="CB149" s="42"/>
      <c r="CC149" s="42"/>
      <c r="CD149" s="42"/>
      <c r="CE149" s="42"/>
      <c r="CF149" s="42"/>
      <c r="CG149" s="42"/>
      <c r="CH149" s="42"/>
      <c r="CI149" s="42"/>
      <c r="CJ149" s="42"/>
      <c r="CK149" s="42"/>
      <c r="CL149" s="42"/>
      <c r="CM149" s="42"/>
      <c r="CN149" s="42"/>
      <c r="CO149" s="42"/>
      <c r="CP149" s="42"/>
      <c r="CQ149" s="42"/>
      <c r="CR149" s="42"/>
      <c r="CS149" s="42"/>
      <c r="CT149" s="42"/>
      <c r="CU149" s="42"/>
      <c r="CV149" s="42"/>
      <c r="CW149" s="42"/>
      <c r="CX149" s="42"/>
      <c r="CY149" s="42"/>
      <c r="CZ149" s="42"/>
      <c r="DA149" s="42"/>
      <c r="DB149" s="42"/>
      <c r="DC149" s="42"/>
      <c r="DD149" s="42"/>
      <c r="DE149" s="42"/>
      <c r="DF149" s="42"/>
      <c r="DG149" s="42"/>
      <c r="DH149" s="42"/>
      <c r="DI149" s="42"/>
      <c r="DJ149" s="42"/>
      <c r="DK149" s="42"/>
      <c r="DL149" s="42"/>
      <c r="DM149" s="42"/>
      <c r="DN149" s="42"/>
      <c r="DO149" s="42"/>
      <c r="DP149" s="42"/>
      <c r="DQ149" s="42"/>
      <c r="DR149" s="42"/>
      <c r="DS149" s="42"/>
      <c r="DT149" s="42"/>
      <c r="DU149" s="42"/>
      <c r="DV149" s="42"/>
      <c r="DW149" s="42"/>
      <c r="DX149" s="42"/>
      <c r="DY149" s="42"/>
      <c r="DZ149" s="42"/>
      <c r="EA149" s="42"/>
      <c r="EB149" s="42"/>
      <c r="EC149" s="42"/>
      <c r="ED149" s="42"/>
      <c r="EE149" s="42"/>
      <c r="EF149" s="42"/>
      <c r="EG149" s="42"/>
      <c r="EH149" s="42"/>
      <c r="EI149" s="42"/>
      <c r="EJ149" s="42"/>
      <c r="EK149" s="42"/>
      <c r="EL149" s="42"/>
      <c r="EM149" s="42"/>
      <c r="EN149" s="42"/>
      <c r="EO149" s="42"/>
      <c r="EP149" s="42"/>
      <c r="EQ149" s="42"/>
      <c r="ER149" s="42"/>
      <c r="ES149" s="42"/>
      <c r="ET149" s="42"/>
      <c r="EU149" s="42"/>
      <c r="EV149" s="42"/>
      <c r="EW149" s="42"/>
      <c r="EX149" s="42"/>
      <c r="EY149" s="42"/>
      <c r="EZ149" s="42"/>
      <c r="FA149" s="42"/>
      <c r="FB149" s="42"/>
      <c r="FC149" s="42"/>
      <c r="FD149" s="42"/>
      <c r="FE149" s="42"/>
      <c r="FF149" s="42"/>
      <c r="FG149" s="42"/>
      <c r="FH149" s="42"/>
      <c r="FI149" s="42"/>
      <c r="FJ149" s="42"/>
      <c r="FK149" s="42"/>
      <c r="FL149" s="42"/>
      <c r="FM149" s="42"/>
      <c r="FN149" s="42"/>
      <c r="FO149" s="42"/>
      <c r="FP149" s="42"/>
      <c r="FQ149" s="42"/>
      <c r="FR149" s="42"/>
      <c r="FS149" s="42"/>
      <c r="FT149" s="42"/>
      <c r="FU149" s="42"/>
      <c r="FV149" s="42"/>
      <c r="FW149" s="42"/>
      <c r="FX149" s="42"/>
      <c r="FY149" s="42"/>
      <c r="FZ149" s="42"/>
      <c r="GA149" s="42"/>
      <c r="GB149" s="42"/>
      <c r="GC149" s="42"/>
      <c r="GD149" s="42"/>
      <c r="GE149" s="42"/>
      <c r="GF149" s="42"/>
      <c r="GG149" s="42"/>
      <c r="GH149" s="42"/>
      <c r="GI149" s="42"/>
      <c r="GJ149" s="42"/>
      <c r="GK149" s="42"/>
      <c r="GL149" s="42"/>
      <c r="GM149" s="42"/>
      <c r="GN149" s="42"/>
      <c r="GO149" s="42"/>
      <c r="GP149" s="42"/>
      <c r="GQ149" s="42"/>
      <c r="GR149" s="42"/>
      <c r="GS149" s="42"/>
      <c r="GT149" s="42"/>
      <c r="GU149" s="42"/>
      <c r="GV149" s="42"/>
      <c r="GW149" s="42"/>
      <c r="GX149" s="42"/>
      <c r="GY149" s="42"/>
      <c r="GZ149" s="42"/>
      <c r="HA149" s="42"/>
      <c r="HB149" s="42"/>
      <c r="HC149" s="42"/>
      <c r="HD149" s="42"/>
      <c r="HE149" s="42"/>
      <c r="HF149" s="42"/>
      <c r="HG149" s="42"/>
      <c r="HH149" s="42"/>
      <c r="HI149" s="42"/>
      <c r="HJ149" s="42"/>
      <c r="HK149" s="42"/>
      <c r="HL149" s="42"/>
      <c r="HM149" s="42"/>
      <c r="HN149" s="42"/>
      <c r="HO149" s="42"/>
      <c r="HP149" s="42"/>
      <c r="HQ149" s="42"/>
      <c r="HR149" s="42"/>
      <c r="HS149" s="42"/>
      <c r="HT149" s="42"/>
      <c r="HU149" s="42"/>
      <c r="HV149" s="42"/>
      <c r="HW149" s="42"/>
      <c r="HX149" s="42"/>
    </row>
    <row r="150" spans="1:232" s="41" customFormat="1" x14ac:dyDescent="0.25">
      <c r="A150" s="29"/>
      <c r="B150" s="30"/>
      <c r="C150" s="31" t="s">
        <v>7314</v>
      </c>
      <c r="D150" s="57">
        <v>0</v>
      </c>
      <c r="E150" s="57">
        <v>1</v>
      </c>
      <c r="F150" s="32" t="s">
        <v>560</v>
      </c>
      <c r="G150" s="32" t="s">
        <v>560</v>
      </c>
      <c r="H150" s="4">
        <v>9105871301</v>
      </c>
      <c r="I150" s="32" t="s">
        <v>560</v>
      </c>
      <c r="J150" s="33" t="s">
        <v>7706</v>
      </c>
      <c r="K150" s="34"/>
      <c r="L150" s="46" t="s">
        <v>25</v>
      </c>
      <c r="M150" s="33" t="s">
        <v>600</v>
      </c>
      <c r="N150" s="35" t="s">
        <v>560</v>
      </c>
      <c r="O150" s="6" t="s">
        <v>3159</v>
      </c>
      <c r="P150" s="36"/>
      <c r="Q150" s="36"/>
      <c r="R150" s="36"/>
      <c r="S150" s="33" t="s">
        <v>7707</v>
      </c>
      <c r="T150" s="36"/>
      <c r="U150" s="36"/>
      <c r="V150" s="33" t="s">
        <v>7707</v>
      </c>
      <c r="W150" s="36"/>
      <c r="X150" s="36"/>
      <c r="Y150" s="33" t="s">
        <v>2779</v>
      </c>
      <c r="Z150" s="36"/>
      <c r="AA150" s="30"/>
      <c r="AB150" s="57">
        <v>5111</v>
      </c>
      <c r="AC150" s="57">
        <v>131</v>
      </c>
      <c r="AD150" s="30"/>
      <c r="AE150" s="58">
        <v>1</v>
      </c>
      <c r="AF150" s="37"/>
      <c r="AG150" s="37">
        <v>73431</v>
      </c>
      <c r="AH150" s="38">
        <v>73431</v>
      </c>
      <c r="AI150" s="37"/>
      <c r="AJ150" s="37"/>
      <c r="AK150" s="39"/>
      <c r="AL150" s="40">
        <v>8</v>
      </c>
      <c r="AM150" s="37"/>
      <c r="AN150" s="37">
        <v>5874.4800000000005</v>
      </c>
      <c r="AO150" s="59">
        <v>33311</v>
      </c>
      <c r="AP150" s="39"/>
      <c r="AQ150" s="59" t="s">
        <v>3131</v>
      </c>
      <c r="AR150" s="60">
        <v>156</v>
      </c>
      <c r="AS150" s="60">
        <v>632</v>
      </c>
      <c r="AV150" s="39"/>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c r="BZ150" s="42"/>
      <c r="CA150" s="42"/>
      <c r="CB150" s="42"/>
      <c r="CC150" s="42"/>
      <c r="CD150" s="42"/>
      <c r="CE150" s="42"/>
      <c r="CF150" s="42"/>
      <c r="CG150" s="42"/>
      <c r="CH150" s="42"/>
      <c r="CI150" s="42"/>
      <c r="CJ150" s="42"/>
      <c r="CK150" s="42"/>
      <c r="CL150" s="42"/>
      <c r="CM150" s="42"/>
      <c r="CN150" s="42"/>
      <c r="CO150" s="42"/>
      <c r="CP150" s="42"/>
      <c r="CQ150" s="42"/>
      <c r="CR150" s="42"/>
      <c r="CS150" s="42"/>
      <c r="CT150" s="42"/>
      <c r="CU150" s="42"/>
      <c r="CV150" s="42"/>
      <c r="CW150" s="42"/>
      <c r="CX150" s="42"/>
      <c r="CY150" s="42"/>
      <c r="CZ150" s="42"/>
      <c r="DA150" s="42"/>
      <c r="DB150" s="42"/>
      <c r="DC150" s="42"/>
      <c r="DD150" s="42"/>
      <c r="DE150" s="42"/>
      <c r="DF150" s="42"/>
      <c r="DG150" s="42"/>
      <c r="DH150" s="42"/>
      <c r="DI150" s="42"/>
      <c r="DJ150" s="42"/>
      <c r="DK150" s="42"/>
      <c r="DL150" s="42"/>
      <c r="DM150" s="42"/>
      <c r="DN150" s="42"/>
      <c r="DO150" s="42"/>
      <c r="DP150" s="42"/>
      <c r="DQ150" s="42"/>
      <c r="DR150" s="42"/>
      <c r="DS150" s="42"/>
      <c r="DT150" s="42"/>
      <c r="DU150" s="42"/>
      <c r="DV150" s="42"/>
      <c r="DW150" s="42"/>
      <c r="DX150" s="42"/>
      <c r="DY150" s="42"/>
      <c r="DZ150" s="42"/>
      <c r="EA150" s="42"/>
      <c r="EB150" s="42"/>
      <c r="EC150" s="42"/>
      <c r="ED150" s="42"/>
      <c r="EE150" s="42"/>
      <c r="EF150" s="42"/>
      <c r="EG150" s="42"/>
      <c r="EH150" s="42"/>
      <c r="EI150" s="42"/>
      <c r="EJ150" s="42"/>
      <c r="EK150" s="42"/>
      <c r="EL150" s="42"/>
      <c r="EM150" s="42"/>
      <c r="EN150" s="42"/>
      <c r="EO150" s="42"/>
      <c r="EP150" s="42"/>
      <c r="EQ150" s="42"/>
      <c r="ER150" s="42"/>
      <c r="ES150" s="42"/>
      <c r="ET150" s="42"/>
      <c r="EU150" s="42"/>
      <c r="EV150" s="42"/>
      <c r="EW150" s="42"/>
      <c r="EX150" s="42"/>
      <c r="EY150" s="42"/>
      <c r="EZ150" s="42"/>
      <c r="FA150" s="42"/>
      <c r="FB150" s="42"/>
      <c r="FC150" s="42"/>
      <c r="FD150" s="42"/>
      <c r="FE150" s="42"/>
      <c r="FF150" s="42"/>
      <c r="FG150" s="42"/>
      <c r="FH150" s="42"/>
      <c r="FI150" s="42"/>
      <c r="FJ150" s="42"/>
      <c r="FK150" s="42"/>
      <c r="FL150" s="42"/>
      <c r="FM150" s="42"/>
      <c r="FN150" s="42"/>
      <c r="FO150" s="42"/>
      <c r="FP150" s="42"/>
      <c r="FQ150" s="42"/>
      <c r="FR150" s="42"/>
      <c r="FS150" s="42"/>
      <c r="FT150" s="42"/>
      <c r="FU150" s="42"/>
      <c r="FV150" s="42"/>
      <c r="FW150" s="42"/>
      <c r="FX150" s="42"/>
      <c r="FY150" s="42"/>
      <c r="FZ150" s="42"/>
      <c r="GA150" s="42"/>
      <c r="GB150" s="42"/>
      <c r="GC150" s="42"/>
      <c r="GD150" s="42"/>
      <c r="GE150" s="42"/>
      <c r="GF150" s="42"/>
      <c r="GG150" s="42"/>
      <c r="GH150" s="42"/>
      <c r="GI150" s="42"/>
      <c r="GJ150" s="42"/>
      <c r="GK150" s="42"/>
      <c r="GL150" s="42"/>
      <c r="GM150" s="42"/>
      <c r="GN150" s="42"/>
      <c r="GO150" s="42"/>
      <c r="GP150" s="42"/>
      <c r="GQ150" s="42"/>
      <c r="GR150" s="42"/>
      <c r="GS150" s="42"/>
      <c r="GT150" s="42"/>
      <c r="GU150" s="42"/>
      <c r="GV150" s="42"/>
      <c r="GW150" s="42"/>
      <c r="GX150" s="42"/>
      <c r="GY150" s="42"/>
      <c r="GZ150" s="42"/>
      <c r="HA150" s="42"/>
      <c r="HB150" s="42"/>
      <c r="HC150" s="42"/>
      <c r="HD150" s="42"/>
      <c r="HE150" s="42"/>
      <c r="HF150" s="42"/>
      <c r="HG150" s="42"/>
      <c r="HH150" s="42"/>
      <c r="HI150" s="42"/>
      <c r="HJ150" s="42"/>
      <c r="HK150" s="42"/>
      <c r="HL150" s="42"/>
      <c r="HM150" s="42"/>
      <c r="HN150" s="42"/>
      <c r="HO150" s="42"/>
      <c r="HP150" s="42"/>
      <c r="HQ150" s="42"/>
      <c r="HR150" s="42"/>
      <c r="HS150" s="42"/>
      <c r="HT150" s="42"/>
      <c r="HU150" s="42"/>
      <c r="HV150" s="42"/>
      <c r="HW150" s="42"/>
      <c r="HX150" s="42"/>
    </row>
    <row r="151" spans="1:232" s="41" customFormat="1" x14ac:dyDescent="0.25">
      <c r="A151" s="29"/>
      <c r="B151" s="30"/>
      <c r="C151" s="31" t="s">
        <v>7314</v>
      </c>
      <c r="D151" s="57">
        <v>0</v>
      </c>
      <c r="E151" s="57">
        <v>1</v>
      </c>
      <c r="F151" s="32" t="s">
        <v>560</v>
      </c>
      <c r="G151" s="32" t="s">
        <v>560</v>
      </c>
      <c r="H151" s="4">
        <v>9105871301</v>
      </c>
      <c r="I151" s="32" t="s">
        <v>560</v>
      </c>
      <c r="J151" s="33" t="s">
        <v>7706</v>
      </c>
      <c r="K151" s="34"/>
      <c r="L151" s="46" t="s">
        <v>25</v>
      </c>
      <c r="M151" s="33" t="s">
        <v>600</v>
      </c>
      <c r="N151" s="35" t="s">
        <v>560</v>
      </c>
      <c r="O151" s="6" t="s">
        <v>3159</v>
      </c>
      <c r="P151" s="36"/>
      <c r="Q151" s="36"/>
      <c r="R151" s="36"/>
      <c r="S151" s="33" t="s">
        <v>7707</v>
      </c>
      <c r="T151" s="36"/>
      <c r="U151" s="36"/>
      <c r="V151" s="33" t="s">
        <v>7707</v>
      </c>
      <c r="W151" s="36"/>
      <c r="X151" s="36"/>
      <c r="Y151" s="33" t="s">
        <v>2824</v>
      </c>
      <c r="Z151" s="36"/>
      <c r="AA151" s="30"/>
      <c r="AB151" s="57">
        <v>5111</v>
      </c>
      <c r="AC151" s="57">
        <v>131</v>
      </c>
      <c r="AD151" s="30"/>
      <c r="AE151" s="58">
        <v>1</v>
      </c>
      <c r="AF151" s="37"/>
      <c r="AG151" s="37">
        <v>111058</v>
      </c>
      <c r="AH151" s="38">
        <v>111058</v>
      </c>
      <c r="AI151" s="37"/>
      <c r="AJ151" s="37"/>
      <c r="AK151" s="39"/>
      <c r="AL151" s="40">
        <v>8</v>
      </c>
      <c r="AM151" s="37"/>
      <c r="AN151" s="37">
        <v>8884.64</v>
      </c>
      <c r="AO151" s="59">
        <v>33311</v>
      </c>
      <c r="AP151" s="39"/>
      <c r="AQ151" s="59" t="s">
        <v>3131</v>
      </c>
      <c r="AR151" s="60">
        <v>156</v>
      </c>
      <c r="AS151" s="60">
        <v>632</v>
      </c>
      <c r="AV151" s="39"/>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c r="BZ151" s="42"/>
      <c r="CA151" s="42"/>
      <c r="CB151" s="42"/>
      <c r="CC151" s="42"/>
      <c r="CD151" s="42"/>
      <c r="CE151" s="42"/>
      <c r="CF151" s="42"/>
      <c r="CG151" s="42"/>
      <c r="CH151" s="42"/>
      <c r="CI151" s="42"/>
      <c r="CJ151" s="42"/>
      <c r="CK151" s="42"/>
      <c r="CL151" s="42"/>
      <c r="CM151" s="42"/>
      <c r="CN151" s="42"/>
      <c r="CO151" s="42"/>
      <c r="CP151" s="42"/>
      <c r="CQ151" s="42"/>
      <c r="CR151" s="42"/>
      <c r="CS151" s="42"/>
      <c r="CT151" s="42"/>
      <c r="CU151" s="42"/>
      <c r="CV151" s="42"/>
      <c r="CW151" s="42"/>
      <c r="CX151" s="42"/>
      <c r="CY151" s="42"/>
      <c r="CZ151" s="42"/>
      <c r="DA151" s="42"/>
      <c r="DB151" s="42"/>
      <c r="DC151" s="42"/>
      <c r="DD151" s="42"/>
      <c r="DE151" s="42"/>
      <c r="DF151" s="42"/>
      <c r="DG151" s="42"/>
      <c r="DH151" s="42"/>
      <c r="DI151" s="42"/>
      <c r="DJ151" s="42"/>
      <c r="DK151" s="42"/>
      <c r="DL151" s="42"/>
      <c r="DM151" s="42"/>
      <c r="DN151" s="42"/>
      <c r="DO151" s="42"/>
      <c r="DP151" s="42"/>
      <c r="DQ151" s="42"/>
      <c r="DR151" s="42"/>
      <c r="DS151" s="42"/>
      <c r="DT151" s="42"/>
      <c r="DU151" s="42"/>
      <c r="DV151" s="42"/>
      <c r="DW151" s="42"/>
      <c r="DX151" s="42"/>
      <c r="DY151" s="42"/>
      <c r="DZ151" s="42"/>
      <c r="EA151" s="42"/>
      <c r="EB151" s="42"/>
      <c r="EC151" s="42"/>
      <c r="ED151" s="42"/>
      <c r="EE151" s="42"/>
      <c r="EF151" s="42"/>
      <c r="EG151" s="42"/>
      <c r="EH151" s="42"/>
      <c r="EI151" s="42"/>
      <c r="EJ151" s="42"/>
      <c r="EK151" s="42"/>
      <c r="EL151" s="42"/>
      <c r="EM151" s="42"/>
      <c r="EN151" s="42"/>
      <c r="EO151" s="42"/>
      <c r="EP151" s="42"/>
      <c r="EQ151" s="42"/>
      <c r="ER151" s="42"/>
      <c r="ES151" s="42"/>
      <c r="ET151" s="42"/>
      <c r="EU151" s="42"/>
      <c r="EV151" s="42"/>
      <c r="EW151" s="42"/>
      <c r="EX151" s="42"/>
      <c r="EY151" s="42"/>
      <c r="EZ151" s="42"/>
      <c r="FA151" s="42"/>
      <c r="FB151" s="42"/>
      <c r="FC151" s="42"/>
      <c r="FD151" s="42"/>
      <c r="FE151" s="42"/>
      <c r="FF151" s="42"/>
      <c r="FG151" s="42"/>
      <c r="FH151" s="42"/>
      <c r="FI151" s="42"/>
      <c r="FJ151" s="42"/>
      <c r="FK151" s="42"/>
      <c r="FL151" s="42"/>
      <c r="FM151" s="42"/>
      <c r="FN151" s="42"/>
      <c r="FO151" s="42"/>
      <c r="FP151" s="42"/>
      <c r="FQ151" s="42"/>
      <c r="FR151" s="42"/>
      <c r="FS151" s="42"/>
      <c r="FT151" s="42"/>
      <c r="FU151" s="42"/>
      <c r="FV151" s="42"/>
      <c r="FW151" s="42"/>
      <c r="FX151" s="42"/>
      <c r="FY151" s="42"/>
      <c r="FZ151" s="42"/>
      <c r="GA151" s="42"/>
      <c r="GB151" s="42"/>
      <c r="GC151" s="42"/>
      <c r="GD151" s="42"/>
      <c r="GE151" s="42"/>
      <c r="GF151" s="42"/>
      <c r="GG151" s="42"/>
      <c r="GH151" s="42"/>
      <c r="GI151" s="42"/>
      <c r="GJ151" s="42"/>
      <c r="GK151" s="42"/>
      <c r="GL151" s="42"/>
      <c r="GM151" s="42"/>
      <c r="GN151" s="42"/>
      <c r="GO151" s="42"/>
      <c r="GP151" s="42"/>
      <c r="GQ151" s="42"/>
      <c r="GR151" s="42"/>
      <c r="GS151" s="42"/>
      <c r="GT151" s="42"/>
      <c r="GU151" s="42"/>
      <c r="GV151" s="42"/>
      <c r="GW151" s="42"/>
      <c r="GX151" s="42"/>
      <c r="GY151" s="42"/>
      <c r="GZ151" s="42"/>
      <c r="HA151" s="42"/>
      <c r="HB151" s="42"/>
      <c r="HC151" s="42"/>
      <c r="HD151" s="42"/>
      <c r="HE151" s="42"/>
      <c r="HF151" s="42"/>
      <c r="HG151" s="42"/>
      <c r="HH151" s="42"/>
      <c r="HI151" s="42"/>
      <c r="HJ151" s="42"/>
      <c r="HK151" s="42"/>
      <c r="HL151" s="42"/>
      <c r="HM151" s="42"/>
      <c r="HN151" s="42"/>
      <c r="HO151" s="42"/>
      <c r="HP151" s="42"/>
      <c r="HQ151" s="42"/>
      <c r="HR151" s="42"/>
      <c r="HS151" s="42"/>
      <c r="HT151" s="42"/>
      <c r="HU151" s="42"/>
      <c r="HV151" s="42"/>
      <c r="HW151" s="42"/>
      <c r="HX151" s="42"/>
    </row>
    <row r="152" spans="1:232" s="41" customFormat="1" x14ac:dyDescent="0.25">
      <c r="A152" s="29"/>
      <c r="B152" s="30"/>
      <c r="C152" s="31" t="s">
        <v>7314</v>
      </c>
      <c r="D152" s="57">
        <v>0</v>
      </c>
      <c r="E152" s="57">
        <v>1</v>
      </c>
      <c r="F152" s="32" t="s">
        <v>560</v>
      </c>
      <c r="G152" s="32" t="s">
        <v>560</v>
      </c>
      <c r="H152" s="4">
        <v>9105871321</v>
      </c>
      <c r="I152" s="32" t="s">
        <v>560</v>
      </c>
      <c r="J152" s="33" t="s">
        <v>7708</v>
      </c>
      <c r="K152" s="34"/>
      <c r="L152" s="46" t="s">
        <v>25</v>
      </c>
      <c r="M152" s="33" t="s">
        <v>945</v>
      </c>
      <c r="N152" s="35" t="s">
        <v>560</v>
      </c>
      <c r="O152" s="6" t="s">
        <v>3141</v>
      </c>
      <c r="P152" s="36"/>
      <c r="Q152" s="36"/>
      <c r="R152" s="36"/>
      <c r="S152" s="33" t="s">
        <v>7709</v>
      </c>
      <c r="T152" s="36"/>
      <c r="U152" s="36"/>
      <c r="V152" s="33" t="s">
        <v>7709</v>
      </c>
      <c r="W152" s="36"/>
      <c r="X152" s="36"/>
      <c r="Y152" s="33" t="s">
        <v>2824</v>
      </c>
      <c r="Z152" s="36"/>
      <c r="AA152" s="30"/>
      <c r="AB152" s="57">
        <v>5111</v>
      </c>
      <c r="AC152" s="57">
        <v>131</v>
      </c>
      <c r="AD152" s="30"/>
      <c r="AE152" s="58">
        <v>2</v>
      </c>
      <c r="AF152" s="37"/>
      <c r="AG152" s="37">
        <v>111058</v>
      </c>
      <c r="AH152" s="38">
        <v>222116</v>
      </c>
      <c r="AI152" s="37"/>
      <c r="AJ152" s="37"/>
      <c r="AK152" s="39"/>
      <c r="AL152" s="40">
        <v>8</v>
      </c>
      <c r="AM152" s="37"/>
      <c r="AN152" s="37">
        <v>17769.28</v>
      </c>
      <c r="AO152" s="59">
        <v>33311</v>
      </c>
      <c r="AP152" s="39"/>
      <c r="AQ152" s="59" t="s">
        <v>3131</v>
      </c>
      <c r="AR152" s="60">
        <v>156</v>
      </c>
      <c r="AS152" s="60">
        <v>632</v>
      </c>
      <c r="AV152" s="39"/>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c r="BZ152" s="42"/>
      <c r="CA152" s="42"/>
      <c r="CB152" s="42"/>
      <c r="CC152" s="42"/>
      <c r="CD152" s="42"/>
      <c r="CE152" s="42"/>
      <c r="CF152" s="42"/>
      <c r="CG152" s="42"/>
      <c r="CH152" s="42"/>
      <c r="CI152" s="42"/>
      <c r="CJ152" s="42"/>
      <c r="CK152" s="42"/>
      <c r="CL152" s="42"/>
      <c r="CM152" s="42"/>
      <c r="CN152" s="42"/>
      <c r="CO152" s="42"/>
      <c r="CP152" s="42"/>
      <c r="CQ152" s="42"/>
      <c r="CR152" s="42"/>
      <c r="CS152" s="42"/>
      <c r="CT152" s="42"/>
      <c r="CU152" s="42"/>
      <c r="CV152" s="42"/>
      <c r="CW152" s="42"/>
      <c r="CX152" s="42"/>
      <c r="CY152" s="42"/>
      <c r="CZ152" s="42"/>
      <c r="DA152" s="42"/>
      <c r="DB152" s="42"/>
      <c r="DC152" s="42"/>
      <c r="DD152" s="42"/>
      <c r="DE152" s="42"/>
      <c r="DF152" s="42"/>
      <c r="DG152" s="42"/>
      <c r="DH152" s="42"/>
      <c r="DI152" s="42"/>
      <c r="DJ152" s="42"/>
      <c r="DK152" s="42"/>
      <c r="DL152" s="42"/>
      <c r="DM152" s="42"/>
      <c r="DN152" s="42"/>
      <c r="DO152" s="42"/>
      <c r="DP152" s="42"/>
      <c r="DQ152" s="42"/>
      <c r="DR152" s="42"/>
      <c r="DS152" s="42"/>
      <c r="DT152" s="42"/>
      <c r="DU152" s="42"/>
      <c r="DV152" s="42"/>
      <c r="DW152" s="42"/>
      <c r="DX152" s="42"/>
      <c r="DY152" s="42"/>
      <c r="DZ152" s="42"/>
      <c r="EA152" s="42"/>
      <c r="EB152" s="42"/>
      <c r="EC152" s="42"/>
      <c r="ED152" s="42"/>
      <c r="EE152" s="42"/>
      <c r="EF152" s="42"/>
      <c r="EG152" s="42"/>
      <c r="EH152" s="42"/>
      <c r="EI152" s="42"/>
      <c r="EJ152" s="42"/>
      <c r="EK152" s="42"/>
      <c r="EL152" s="42"/>
      <c r="EM152" s="42"/>
      <c r="EN152" s="42"/>
      <c r="EO152" s="42"/>
      <c r="EP152" s="42"/>
      <c r="EQ152" s="42"/>
      <c r="ER152" s="42"/>
      <c r="ES152" s="42"/>
      <c r="ET152" s="42"/>
      <c r="EU152" s="42"/>
      <c r="EV152" s="42"/>
      <c r="EW152" s="42"/>
      <c r="EX152" s="42"/>
      <c r="EY152" s="42"/>
      <c r="EZ152" s="42"/>
      <c r="FA152" s="42"/>
      <c r="FB152" s="42"/>
      <c r="FC152" s="42"/>
      <c r="FD152" s="42"/>
      <c r="FE152" s="42"/>
      <c r="FF152" s="42"/>
      <c r="FG152" s="42"/>
      <c r="FH152" s="42"/>
      <c r="FI152" s="42"/>
      <c r="FJ152" s="42"/>
      <c r="FK152" s="42"/>
      <c r="FL152" s="42"/>
      <c r="FM152" s="42"/>
      <c r="FN152" s="42"/>
      <c r="FO152" s="42"/>
      <c r="FP152" s="42"/>
      <c r="FQ152" s="42"/>
      <c r="FR152" s="42"/>
      <c r="FS152" s="42"/>
      <c r="FT152" s="42"/>
      <c r="FU152" s="42"/>
      <c r="FV152" s="42"/>
      <c r="FW152" s="42"/>
      <c r="FX152" s="42"/>
      <c r="FY152" s="42"/>
      <c r="FZ152" s="42"/>
      <c r="GA152" s="42"/>
      <c r="GB152" s="42"/>
      <c r="GC152" s="42"/>
      <c r="GD152" s="42"/>
      <c r="GE152" s="42"/>
      <c r="GF152" s="42"/>
      <c r="GG152" s="42"/>
      <c r="GH152" s="42"/>
      <c r="GI152" s="42"/>
      <c r="GJ152" s="42"/>
      <c r="GK152" s="42"/>
      <c r="GL152" s="42"/>
      <c r="GM152" s="42"/>
      <c r="GN152" s="42"/>
      <c r="GO152" s="42"/>
      <c r="GP152" s="42"/>
      <c r="GQ152" s="42"/>
      <c r="GR152" s="42"/>
      <c r="GS152" s="42"/>
      <c r="GT152" s="42"/>
      <c r="GU152" s="42"/>
      <c r="GV152" s="42"/>
      <c r="GW152" s="42"/>
      <c r="GX152" s="42"/>
      <c r="GY152" s="42"/>
      <c r="GZ152" s="42"/>
      <c r="HA152" s="42"/>
      <c r="HB152" s="42"/>
      <c r="HC152" s="42"/>
      <c r="HD152" s="42"/>
      <c r="HE152" s="42"/>
      <c r="HF152" s="42"/>
      <c r="HG152" s="42"/>
      <c r="HH152" s="42"/>
      <c r="HI152" s="42"/>
      <c r="HJ152" s="42"/>
      <c r="HK152" s="42"/>
      <c r="HL152" s="42"/>
      <c r="HM152" s="42"/>
      <c r="HN152" s="42"/>
      <c r="HO152" s="42"/>
      <c r="HP152" s="42"/>
      <c r="HQ152" s="42"/>
      <c r="HR152" s="42"/>
      <c r="HS152" s="42"/>
      <c r="HT152" s="42"/>
      <c r="HU152" s="42"/>
      <c r="HV152" s="42"/>
      <c r="HW152" s="42"/>
      <c r="HX152" s="42"/>
    </row>
    <row r="153" spans="1:232" s="41" customFormat="1" x14ac:dyDescent="0.25">
      <c r="A153" s="29"/>
      <c r="B153" s="30"/>
      <c r="C153" s="31" t="s">
        <v>7314</v>
      </c>
      <c r="D153" s="57">
        <v>0</v>
      </c>
      <c r="E153" s="57">
        <v>1</v>
      </c>
      <c r="F153" s="32" t="s">
        <v>560</v>
      </c>
      <c r="G153" s="32" t="s">
        <v>560</v>
      </c>
      <c r="H153" s="4">
        <v>9105871321</v>
      </c>
      <c r="I153" s="32" t="s">
        <v>560</v>
      </c>
      <c r="J153" s="33" t="s">
        <v>7708</v>
      </c>
      <c r="K153" s="34"/>
      <c r="L153" s="46" t="s">
        <v>25</v>
      </c>
      <c r="M153" s="33" t="s">
        <v>945</v>
      </c>
      <c r="N153" s="35" t="s">
        <v>560</v>
      </c>
      <c r="O153" s="6" t="s">
        <v>3141</v>
      </c>
      <c r="P153" s="36"/>
      <c r="Q153" s="36"/>
      <c r="R153" s="36"/>
      <c r="S153" s="33" t="s">
        <v>7709</v>
      </c>
      <c r="T153" s="36"/>
      <c r="U153" s="36"/>
      <c r="V153" s="33" t="s">
        <v>7709</v>
      </c>
      <c r="W153" s="36"/>
      <c r="X153" s="36"/>
      <c r="Y153" s="33" t="s">
        <v>2899</v>
      </c>
      <c r="Z153" s="36"/>
      <c r="AA153" s="30"/>
      <c r="AB153" s="57">
        <v>5111</v>
      </c>
      <c r="AC153" s="57">
        <v>131</v>
      </c>
      <c r="AD153" s="30"/>
      <c r="AE153" s="58">
        <v>1</v>
      </c>
      <c r="AF153" s="37"/>
      <c r="AG153" s="37">
        <v>89285</v>
      </c>
      <c r="AH153" s="38">
        <v>89285</v>
      </c>
      <c r="AI153" s="37"/>
      <c r="AJ153" s="37"/>
      <c r="AK153" s="39"/>
      <c r="AL153" s="40">
        <v>8</v>
      </c>
      <c r="AM153" s="37"/>
      <c r="AN153" s="37">
        <v>7142.8</v>
      </c>
      <c r="AO153" s="59">
        <v>33311</v>
      </c>
      <c r="AP153" s="39"/>
      <c r="AQ153" s="59" t="s">
        <v>3131</v>
      </c>
      <c r="AR153" s="60">
        <v>156</v>
      </c>
      <c r="AS153" s="60">
        <v>632</v>
      </c>
      <c r="AV153" s="39"/>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c r="BZ153" s="42"/>
      <c r="CA153" s="42"/>
      <c r="CB153" s="42"/>
      <c r="CC153" s="42"/>
      <c r="CD153" s="42"/>
      <c r="CE153" s="42"/>
      <c r="CF153" s="42"/>
      <c r="CG153" s="42"/>
      <c r="CH153" s="42"/>
      <c r="CI153" s="42"/>
      <c r="CJ153" s="42"/>
      <c r="CK153" s="42"/>
      <c r="CL153" s="42"/>
      <c r="CM153" s="42"/>
      <c r="CN153" s="42"/>
      <c r="CO153" s="42"/>
      <c r="CP153" s="42"/>
      <c r="CQ153" s="42"/>
      <c r="CR153" s="42"/>
      <c r="CS153" s="42"/>
      <c r="CT153" s="42"/>
      <c r="CU153" s="42"/>
      <c r="CV153" s="42"/>
      <c r="CW153" s="42"/>
      <c r="CX153" s="42"/>
      <c r="CY153" s="42"/>
      <c r="CZ153" s="42"/>
      <c r="DA153" s="42"/>
      <c r="DB153" s="42"/>
      <c r="DC153" s="42"/>
      <c r="DD153" s="42"/>
      <c r="DE153" s="42"/>
      <c r="DF153" s="42"/>
      <c r="DG153" s="42"/>
      <c r="DH153" s="42"/>
      <c r="DI153" s="42"/>
      <c r="DJ153" s="42"/>
      <c r="DK153" s="42"/>
      <c r="DL153" s="42"/>
      <c r="DM153" s="42"/>
      <c r="DN153" s="42"/>
      <c r="DO153" s="42"/>
      <c r="DP153" s="42"/>
      <c r="DQ153" s="42"/>
      <c r="DR153" s="42"/>
      <c r="DS153" s="42"/>
      <c r="DT153" s="42"/>
      <c r="DU153" s="42"/>
      <c r="DV153" s="42"/>
      <c r="DW153" s="42"/>
      <c r="DX153" s="42"/>
      <c r="DY153" s="42"/>
      <c r="DZ153" s="42"/>
      <c r="EA153" s="42"/>
      <c r="EB153" s="42"/>
      <c r="EC153" s="42"/>
      <c r="ED153" s="42"/>
      <c r="EE153" s="42"/>
      <c r="EF153" s="42"/>
      <c r="EG153" s="42"/>
      <c r="EH153" s="42"/>
      <c r="EI153" s="42"/>
      <c r="EJ153" s="42"/>
      <c r="EK153" s="42"/>
      <c r="EL153" s="42"/>
      <c r="EM153" s="42"/>
      <c r="EN153" s="42"/>
      <c r="EO153" s="42"/>
      <c r="EP153" s="42"/>
      <c r="EQ153" s="42"/>
      <c r="ER153" s="42"/>
      <c r="ES153" s="42"/>
      <c r="ET153" s="42"/>
      <c r="EU153" s="42"/>
      <c r="EV153" s="42"/>
      <c r="EW153" s="42"/>
      <c r="EX153" s="42"/>
      <c r="EY153" s="42"/>
      <c r="EZ153" s="42"/>
      <c r="FA153" s="42"/>
      <c r="FB153" s="42"/>
      <c r="FC153" s="42"/>
      <c r="FD153" s="42"/>
      <c r="FE153" s="42"/>
      <c r="FF153" s="42"/>
      <c r="FG153" s="42"/>
      <c r="FH153" s="42"/>
      <c r="FI153" s="42"/>
      <c r="FJ153" s="42"/>
      <c r="FK153" s="42"/>
      <c r="FL153" s="42"/>
      <c r="FM153" s="42"/>
      <c r="FN153" s="42"/>
      <c r="FO153" s="42"/>
      <c r="FP153" s="42"/>
      <c r="FQ153" s="42"/>
      <c r="FR153" s="42"/>
      <c r="FS153" s="42"/>
      <c r="FT153" s="42"/>
      <c r="FU153" s="42"/>
      <c r="FV153" s="42"/>
      <c r="FW153" s="42"/>
      <c r="FX153" s="42"/>
      <c r="FY153" s="42"/>
      <c r="FZ153" s="42"/>
      <c r="GA153" s="42"/>
      <c r="GB153" s="42"/>
      <c r="GC153" s="42"/>
      <c r="GD153" s="42"/>
      <c r="GE153" s="42"/>
      <c r="GF153" s="42"/>
      <c r="GG153" s="42"/>
      <c r="GH153" s="42"/>
      <c r="GI153" s="42"/>
      <c r="GJ153" s="42"/>
      <c r="GK153" s="42"/>
      <c r="GL153" s="42"/>
      <c r="GM153" s="42"/>
      <c r="GN153" s="42"/>
      <c r="GO153" s="42"/>
      <c r="GP153" s="42"/>
      <c r="GQ153" s="42"/>
      <c r="GR153" s="42"/>
      <c r="GS153" s="42"/>
      <c r="GT153" s="42"/>
      <c r="GU153" s="42"/>
      <c r="GV153" s="42"/>
      <c r="GW153" s="42"/>
      <c r="GX153" s="42"/>
      <c r="GY153" s="42"/>
      <c r="GZ153" s="42"/>
      <c r="HA153" s="42"/>
      <c r="HB153" s="42"/>
      <c r="HC153" s="42"/>
      <c r="HD153" s="42"/>
      <c r="HE153" s="42"/>
      <c r="HF153" s="42"/>
      <c r="HG153" s="42"/>
      <c r="HH153" s="42"/>
      <c r="HI153" s="42"/>
      <c r="HJ153" s="42"/>
      <c r="HK153" s="42"/>
      <c r="HL153" s="42"/>
      <c r="HM153" s="42"/>
      <c r="HN153" s="42"/>
      <c r="HO153" s="42"/>
      <c r="HP153" s="42"/>
      <c r="HQ153" s="42"/>
      <c r="HR153" s="42"/>
      <c r="HS153" s="42"/>
      <c r="HT153" s="42"/>
      <c r="HU153" s="42"/>
      <c r="HV153" s="42"/>
      <c r="HW153" s="42"/>
      <c r="HX153" s="42"/>
    </row>
    <row r="154" spans="1:232" s="41" customFormat="1" x14ac:dyDescent="0.25">
      <c r="A154" s="29"/>
      <c r="B154" s="30"/>
      <c r="C154" s="31" t="s">
        <v>7314</v>
      </c>
      <c r="D154" s="57">
        <v>0</v>
      </c>
      <c r="E154" s="57">
        <v>1</v>
      </c>
      <c r="F154" s="32" t="s">
        <v>560</v>
      </c>
      <c r="G154" s="32" t="s">
        <v>560</v>
      </c>
      <c r="H154" s="4">
        <v>9105871552</v>
      </c>
      <c r="I154" s="32" t="s">
        <v>560</v>
      </c>
      <c r="J154" s="33" t="s">
        <v>7726</v>
      </c>
      <c r="K154" s="34"/>
      <c r="L154" s="46" t="s">
        <v>25</v>
      </c>
      <c r="M154" s="33" t="s">
        <v>917</v>
      </c>
      <c r="N154" s="35" t="s">
        <v>560</v>
      </c>
      <c r="O154" s="6" t="s">
        <v>3135</v>
      </c>
      <c r="P154" s="36"/>
      <c r="Q154" s="36"/>
      <c r="R154" s="36"/>
      <c r="S154" s="33" t="s">
        <v>7727</v>
      </c>
      <c r="T154" s="36"/>
      <c r="U154" s="36"/>
      <c r="V154" s="33" t="s">
        <v>7727</v>
      </c>
      <c r="W154" s="36"/>
      <c r="X154" s="36"/>
      <c r="Y154" s="33" t="s">
        <v>2899</v>
      </c>
      <c r="Z154" s="36"/>
      <c r="AA154" s="30"/>
      <c r="AB154" s="57">
        <v>5111</v>
      </c>
      <c r="AC154" s="57">
        <v>131</v>
      </c>
      <c r="AD154" s="30"/>
      <c r="AE154" s="58">
        <v>3</v>
      </c>
      <c r="AF154" s="37"/>
      <c r="AG154" s="37">
        <v>89285</v>
      </c>
      <c r="AH154" s="38">
        <v>267855</v>
      </c>
      <c r="AI154" s="37"/>
      <c r="AJ154" s="37"/>
      <c r="AK154" s="39"/>
      <c r="AL154" s="40">
        <v>8</v>
      </c>
      <c r="AM154" s="37"/>
      <c r="AN154" s="37">
        <v>21428.400000000001</v>
      </c>
      <c r="AO154" s="59">
        <v>33311</v>
      </c>
      <c r="AP154" s="39"/>
      <c r="AQ154" s="59" t="s">
        <v>3131</v>
      </c>
      <c r="AR154" s="60">
        <v>156</v>
      </c>
      <c r="AS154" s="60">
        <v>632</v>
      </c>
      <c r="AV154" s="39"/>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c r="BZ154" s="42"/>
      <c r="CA154" s="42"/>
      <c r="CB154" s="42"/>
      <c r="CC154" s="42"/>
      <c r="CD154" s="42"/>
      <c r="CE154" s="42"/>
      <c r="CF154" s="42"/>
      <c r="CG154" s="42"/>
      <c r="CH154" s="42"/>
      <c r="CI154" s="42"/>
      <c r="CJ154" s="42"/>
      <c r="CK154" s="42"/>
      <c r="CL154" s="42"/>
      <c r="CM154" s="42"/>
      <c r="CN154" s="42"/>
      <c r="CO154" s="42"/>
      <c r="CP154" s="42"/>
      <c r="CQ154" s="42"/>
      <c r="CR154" s="42"/>
      <c r="CS154" s="42"/>
      <c r="CT154" s="42"/>
      <c r="CU154" s="42"/>
      <c r="CV154" s="42"/>
      <c r="CW154" s="42"/>
      <c r="CX154" s="42"/>
      <c r="CY154" s="42"/>
      <c r="CZ154" s="42"/>
      <c r="DA154" s="42"/>
      <c r="DB154" s="42"/>
      <c r="DC154" s="42"/>
      <c r="DD154" s="42"/>
      <c r="DE154" s="42"/>
      <c r="DF154" s="42"/>
      <c r="DG154" s="42"/>
      <c r="DH154" s="42"/>
      <c r="DI154" s="42"/>
      <c r="DJ154" s="42"/>
      <c r="DK154" s="42"/>
      <c r="DL154" s="42"/>
      <c r="DM154" s="42"/>
      <c r="DN154" s="42"/>
      <c r="DO154" s="42"/>
      <c r="DP154" s="42"/>
      <c r="DQ154" s="42"/>
      <c r="DR154" s="42"/>
      <c r="DS154" s="42"/>
      <c r="DT154" s="42"/>
      <c r="DU154" s="42"/>
      <c r="DV154" s="42"/>
      <c r="DW154" s="42"/>
      <c r="DX154" s="42"/>
      <c r="DY154" s="42"/>
      <c r="DZ154" s="42"/>
      <c r="EA154" s="42"/>
      <c r="EB154" s="42"/>
      <c r="EC154" s="42"/>
      <c r="ED154" s="42"/>
      <c r="EE154" s="42"/>
      <c r="EF154" s="42"/>
      <c r="EG154" s="42"/>
      <c r="EH154" s="42"/>
      <c r="EI154" s="42"/>
      <c r="EJ154" s="42"/>
      <c r="EK154" s="42"/>
      <c r="EL154" s="42"/>
      <c r="EM154" s="42"/>
      <c r="EN154" s="42"/>
      <c r="EO154" s="42"/>
      <c r="EP154" s="42"/>
      <c r="EQ154" s="42"/>
      <c r="ER154" s="42"/>
      <c r="ES154" s="42"/>
      <c r="ET154" s="42"/>
      <c r="EU154" s="42"/>
      <c r="EV154" s="42"/>
      <c r="EW154" s="42"/>
      <c r="EX154" s="42"/>
      <c r="EY154" s="42"/>
      <c r="EZ154" s="42"/>
      <c r="FA154" s="42"/>
      <c r="FB154" s="42"/>
      <c r="FC154" s="42"/>
      <c r="FD154" s="42"/>
      <c r="FE154" s="42"/>
      <c r="FF154" s="42"/>
      <c r="FG154" s="42"/>
      <c r="FH154" s="42"/>
      <c r="FI154" s="42"/>
      <c r="FJ154" s="42"/>
      <c r="FK154" s="42"/>
      <c r="FL154" s="42"/>
      <c r="FM154" s="42"/>
      <c r="FN154" s="42"/>
      <c r="FO154" s="42"/>
      <c r="FP154" s="42"/>
      <c r="FQ154" s="42"/>
      <c r="FR154" s="42"/>
      <c r="FS154" s="42"/>
      <c r="FT154" s="42"/>
      <c r="FU154" s="42"/>
      <c r="FV154" s="42"/>
      <c r="FW154" s="42"/>
      <c r="FX154" s="42"/>
      <c r="FY154" s="42"/>
      <c r="FZ154" s="42"/>
      <c r="GA154" s="42"/>
      <c r="GB154" s="42"/>
      <c r="GC154" s="42"/>
      <c r="GD154" s="42"/>
      <c r="GE154" s="42"/>
      <c r="GF154" s="42"/>
      <c r="GG154" s="42"/>
      <c r="GH154" s="42"/>
      <c r="GI154" s="42"/>
      <c r="GJ154" s="42"/>
      <c r="GK154" s="42"/>
      <c r="GL154" s="42"/>
      <c r="GM154" s="42"/>
      <c r="GN154" s="42"/>
      <c r="GO154" s="42"/>
      <c r="GP154" s="42"/>
      <c r="GQ154" s="42"/>
      <c r="GR154" s="42"/>
      <c r="GS154" s="42"/>
      <c r="GT154" s="42"/>
      <c r="GU154" s="42"/>
      <c r="GV154" s="42"/>
      <c r="GW154" s="42"/>
      <c r="GX154" s="42"/>
      <c r="GY154" s="42"/>
      <c r="GZ154" s="42"/>
      <c r="HA154" s="42"/>
      <c r="HB154" s="42"/>
      <c r="HC154" s="42"/>
      <c r="HD154" s="42"/>
      <c r="HE154" s="42"/>
      <c r="HF154" s="42"/>
      <c r="HG154" s="42"/>
      <c r="HH154" s="42"/>
      <c r="HI154" s="42"/>
      <c r="HJ154" s="42"/>
      <c r="HK154" s="42"/>
      <c r="HL154" s="42"/>
      <c r="HM154" s="42"/>
      <c r="HN154" s="42"/>
      <c r="HO154" s="42"/>
      <c r="HP154" s="42"/>
      <c r="HQ154" s="42"/>
      <c r="HR154" s="42"/>
      <c r="HS154" s="42"/>
      <c r="HT154" s="42"/>
      <c r="HU154" s="42"/>
      <c r="HV154" s="42"/>
      <c r="HW154" s="42"/>
      <c r="HX154" s="42"/>
    </row>
    <row r="155" spans="1:232" s="41" customFormat="1" x14ac:dyDescent="0.25">
      <c r="A155" s="29"/>
      <c r="B155" s="30"/>
      <c r="C155" s="31" t="s">
        <v>7314</v>
      </c>
      <c r="D155" s="57">
        <v>0</v>
      </c>
      <c r="E155" s="57">
        <v>1</v>
      </c>
      <c r="F155" s="32" t="s">
        <v>560</v>
      </c>
      <c r="G155" s="32" t="s">
        <v>560</v>
      </c>
      <c r="H155" s="4">
        <v>9105871552</v>
      </c>
      <c r="I155" s="32" t="s">
        <v>560</v>
      </c>
      <c r="J155" s="33" t="s">
        <v>7726</v>
      </c>
      <c r="K155" s="34"/>
      <c r="L155" s="46" t="s">
        <v>25</v>
      </c>
      <c r="M155" s="33" t="s">
        <v>917</v>
      </c>
      <c r="N155" s="35" t="s">
        <v>560</v>
      </c>
      <c r="O155" s="6" t="s">
        <v>3135</v>
      </c>
      <c r="P155" s="36"/>
      <c r="Q155" s="36"/>
      <c r="R155" s="36"/>
      <c r="S155" s="33" t="s">
        <v>7727</v>
      </c>
      <c r="T155" s="36"/>
      <c r="U155" s="36"/>
      <c r="V155" s="33" t="s">
        <v>7727</v>
      </c>
      <c r="W155" s="36"/>
      <c r="X155" s="36"/>
      <c r="Y155" s="33" t="s">
        <v>2824</v>
      </c>
      <c r="Z155" s="36"/>
      <c r="AA155" s="30"/>
      <c r="AB155" s="57">
        <v>5111</v>
      </c>
      <c r="AC155" s="57">
        <v>131</v>
      </c>
      <c r="AD155" s="30"/>
      <c r="AE155" s="58">
        <v>1</v>
      </c>
      <c r="AF155" s="37"/>
      <c r="AG155" s="37">
        <v>111058</v>
      </c>
      <c r="AH155" s="38">
        <v>111058</v>
      </c>
      <c r="AI155" s="37"/>
      <c r="AJ155" s="37"/>
      <c r="AK155" s="39"/>
      <c r="AL155" s="40">
        <v>8</v>
      </c>
      <c r="AM155" s="37"/>
      <c r="AN155" s="37">
        <v>8884.64</v>
      </c>
      <c r="AO155" s="59">
        <v>33311</v>
      </c>
      <c r="AP155" s="39"/>
      <c r="AQ155" s="59" t="s">
        <v>3131</v>
      </c>
      <c r="AR155" s="60">
        <v>156</v>
      </c>
      <c r="AS155" s="60">
        <v>632</v>
      </c>
      <c r="AV155" s="39"/>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c r="BZ155" s="42"/>
      <c r="CA155" s="42"/>
      <c r="CB155" s="42"/>
      <c r="CC155" s="42"/>
      <c r="CD155" s="42"/>
      <c r="CE155" s="42"/>
      <c r="CF155" s="42"/>
      <c r="CG155" s="42"/>
      <c r="CH155" s="42"/>
      <c r="CI155" s="42"/>
      <c r="CJ155" s="42"/>
      <c r="CK155" s="42"/>
      <c r="CL155" s="42"/>
      <c r="CM155" s="42"/>
      <c r="CN155" s="42"/>
      <c r="CO155" s="42"/>
      <c r="CP155" s="42"/>
      <c r="CQ155" s="42"/>
      <c r="CR155" s="42"/>
      <c r="CS155" s="42"/>
      <c r="CT155" s="42"/>
      <c r="CU155" s="42"/>
      <c r="CV155" s="42"/>
      <c r="CW155" s="42"/>
      <c r="CX155" s="42"/>
      <c r="CY155" s="42"/>
      <c r="CZ155" s="42"/>
      <c r="DA155" s="42"/>
      <c r="DB155" s="42"/>
      <c r="DC155" s="42"/>
      <c r="DD155" s="42"/>
      <c r="DE155" s="42"/>
      <c r="DF155" s="42"/>
      <c r="DG155" s="42"/>
      <c r="DH155" s="42"/>
      <c r="DI155" s="42"/>
      <c r="DJ155" s="42"/>
      <c r="DK155" s="42"/>
      <c r="DL155" s="42"/>
      <c r="DM155" s="42"/>
      <c r="DN155" s="42"/>
      <c r="DO155" s="42"/>
      <c r="DP155" s="42"/>
      <c r="DQ155" s="42"/>
      <c r="DR155" s="42"/>
      <c r="DS155" s="42"/>
      <c r="DT155" s="42"/>
      <c r="DU155" s="42"/>
      <c r="DV155" s="42"/>
      <c r="DW155" s="42"/>
      <c r="DX155" s="42"/>
      <c r="DY155" s="42"/>
      <c r="DZ155" s="42"/>
      <c r="EA155" s="42"/>
      <c r="EB155" s="42"/>
      <c r="EC155" s="42"/>
      <c r="ED155" s="42"/>
      <c r="EE155" s="42"/>
      <c r="EF155" s="42"/>
      <c r="EG155" s="42"/>
      <c r="EH155" s="42"/>
      <c r="EI155" s="42"/>
      <c r="EJ155" s="42"/>
      <c r="EK155" s="42"/>
      <c r="EL155" s="42"/>
      <c r="EM155" s="42"/>
      <c r="EN155" s="42"/>
      <c r="EO155" s="42"/>
      <c r="EP155" s="42"/>
      <c r="EQ155" s="42"/>
      <c r="ER155" s="42"/>
      <c r="ES155" s="42"/>
      <c r="ET155" s="42"/>
      <c r="EU155" s="42"/>
      <c r="EV155" s="42"/>
      <c r="EW155" s="42"/>
      <c r="EX155" s="42"/>
      <c r="EY155" s="42"/>
      <c r="EZ155" s="42"/>
      <c r="FA155" s="42"/>
      <c r="FB155" s="42"/>
      <c r="FC155" s="42"/>
      <c r="FD155" s="42"/>
      <c r="FE155" s="42"/>
      <c r="FF155" s="42"/>
      <c r="FG155" s="42"/>
      <c r="FH155" s="42"/>
      <c r="FI155" s="42"/>
      <c r="FJ155" s="42"/>
      <c r="FK155" s="42"/>
      <c r="FL155" s="42"/>
      <c r="FM155" s="42"/>
      <c r="FN155" s="42"/>
      <c r="FO155" s="42"/>
      <c r="FP155" s="42"/>
      <c r="FQ155" s="42"/>
      <c r="FR155" s="42"/>
      <c r="FS155" s="42"/>
      <c r="FT155" s="42"/>
      <c r="FU155" s="42"/>
      <c r="FV155" s="42"/>
      <c r="FW155" s="42"/>
      <c r="FX155" s="42"/>
      <c r="FY155" s="42"/>
      <c r="FZ155" s="42"/>
      <c r="GA155" s="42"/>
      <c r="GB155" s="42"/>
      <c r="GC155" s="42"/>
      <c r="GD155" s="42"/>
      <c r="GE155" s="42"/>
      <c r="GF155" s="42"/>
      <c r="GG155" s="42"/>
      <c r="GH155" s="42"/>
      <c r="GI155" s="42"/>
      <c r="GJ155" s="42"/>
      <c r="GK155" s="42"/>
      <c r="GL155" s="42"/>
      <c r="GM155" s="42"/>
      <c r="GN155" s="42"/>
      <c r="GO155" s="42"/>
      <c r="GP155" s="42"/>
      <c r="GQ155" s="42"/>
      <c r="GR155" s="42"/>
      <c r="GS155" s="42"/>
      <c r="GT155" s="42"/>
      <c r="GU155" s="42"/>
      <c r="GV155" s="42"/>
      <c r="GW155" s="42"/>
      <c r="GX155" s="42"/>
      <c r="GY155" s="42"/>
      <c r="GZ155" s="42"/>
      <c r="HA155" s="42"/>
      <c r="HB155" s="42"/>
      <c r="HC155" s="42"/>
      <c r="HD155" s="42"/>
      <c r="HE155" s="42"/>
      <c r="HF155" s="42"/>
      <c r="HG155" s="42"/>
      <c r="HH155" s="42"/>
      <c r="HI155" s="42"/>
      <c r="HJ155" s="42"/>
      <c r="HK155" s="42"/>
      <c r="HL155" s="42"/>
      <c r="HM155" s="42"/>
      <c r="HN155" s="42"/>
      <c r="HO155" s="42"/>
      <c r="HP155" s="42"/>
      <c r="HQ155" s="42"/>
      <c r="HR155" s="42"/>
      <c r="HS155" s="42"/>
      <c r="HT155" s="42"/>
      <c r="HU155" s="42"/>
      <c r="HV155" s="42"/>
      <c r="HW155" s="42"/>
      <c r="HX155" s="42"/>
    </row>
    <row r="156" spans="1:232" s="41" customFormat="1" x14ac:dyDescent="0.25">
      <c r="A156" s="29"/>
      <c r="B156" s="30"/>
      <c r="C156" s="31" t="s">
        <v>7314</v>
      </c>
      <c r="D156" s="57">
        <v>0</v>
      </c>
      <c r="E156" s="57">
        <v>1</v>
      </c>
      <c r="F156" s="32" t="s">
        <v>560</v>
      </c>
      <c r="G156" s="32" t="s">
        <v>560</v>
      </c>
      <c r="H156" s="4">
        <v>9105871552</v>
      </c>
      <c r="I156" s="32" t="s">
        <v>560</v>
      </c>
      <c r="J156" s="33" t="s">
        <v>7726</v>
      </c>
      <c r="K156" s="34"/>
      <c r="L156" s="46" t="s">
        <v>25</v>
      </c>
      <c r="M156" s="33" t="s">
        <v>917</v>
      </c>
      <c r="N156" s="35" t="s">
        <v>560</v>
      </c>
      <c r="O156" s="6" t="s">
        <v>3135</v>
      </c>
      <c r="P156" s="36"/>
      <c r="Q156" s="36"/>
      <c r="R156" s="36"/>
      <c r="S156" s="33" t="s">
        <v>7727</v>
      </c>
      <c r="T156" s="36"/>
      <c r="U156" s="36"/>
      <c r="V156" s="33" t="s">
        <v>7727</v>
      </c>
      <c r="W156" s="36"/>
      <c r="X156" s="36"/>
      <c r="Y156" s="33" t="s">
        <v>2779</v>
      </c>
      <c r="Z156" s="36"/>
      <c r="AA156" s="30"/>
      <c r="AB156" s="57">
        <v>5111</v>
      </c>
      <c r="AC156" s="57">
        <v>131</v>
      </c>
      <c r="AD156" s="30"/>
      <c r="AE156" s="58">
        <v>2</v>
      </c>
      <c r="AF156" s="37"/>
      <c r="AG156" s="37">
        <v>73431</v>
      </c>
      <c r="AH156" s="38">
        <v>146862</v>
      </c>
      <c r="AI156" s="37"/>
      <c r="AJ156" s="37"/>
      <c r="AK156" s="39"/>
      <c r="AL156" s="40">
        <v>8</v>
      </c>
      <c r="AM156" s="37"/>
      <c r="AN156" s="37">
        <v>11748.960000000001</v>
      </c>
      <c r="AO156" s="59">
        <v>33311</v>
      </c>
      <c r="AP156" s="39"/>
      <c r="AQ156" s="59" t="s">
        <v>3131</v>
      </c>
      <c r="AR156" s="60">
        <v>156</v>
      </c>
      <c r="AS156" s="60">
        <v>632</v>
      </c>
      <c r="AV156" s="39"/>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c r="BZ156" s="42"/>
      <c r="CA156" s="42"/>
      <c r="CB156" s="42"/>
      <c r="CC156" s="42"/>
      <c r="CD156" s="42"/>
      <c r="CE156" s="42"/>
      <c r="CF156" s="42"/>
      <c r="CG156" s="42"/>
      <c r="CH156" s="42"/>
      <c r="CI156" s="42"/>
      <c r="CJ156" s="42"/>
      <c r="CK156" s="42"/>
      <c r="CL156" s="42"/>
      <c r="CM156" s="42"/>
      <c r="CN156" s="42"/>
      <c r="CO156" s="42"/>
      <c r="CP156" s="42"/>
      <c r="CQ156" s="42"/>
      <c r="CR156" s="42"/>
      <c r="CS156" s="42"/>
      <c r="CT156" s="42"/>
      <c r="CU156" s="42"/>
      <c r="CV156" s="42"/>
      <c r="CW156" s="42"/>
      <c r="CX156" s="42"/>
      <c r="CY156" s="42"/>
      <c r="CZ156" s="42"/>
      <c r="DA156" s="42"/>
      <c r="DB156" s="42"/>
      <c r="DC156" s="42"/>
      <c r="DD156" s="42"/>
      <c r="DE156" s="42"/>
      <c r="DF156" s="42"/>
      <c r="DG156" s="42"/>
      <c r="DH156" s="42"/>
      <c r="DI156" s="42"/>
      <c r="DJ156" s="42"/>
      <c r="DK156" s="42"/>
      <c r="DL156" s="42"/>
      <c r="DM156" s="42"/>
      <c r="DN156" s="42"/>
      <c r="DO156" s="42"/>
      <c r="DP156" s="42"/>
      <c r="DQ156" s="42"/>
      <c r="DR156" s="42"/>
      <c r="DS156" s="42"/>
      <c r="DT156" s="42"/>
      <c r="DU156" s="42"/>
      <c r="DV156" s="42"/>
      <c r="DW156" s="42"/>
      <c r="DX156" s="42"/>
      <c r="DY156" s="42"/>
      <c r="DZ156" s="42"/>
      <c r="EA156" s="42"/>
      <c r="EB156" s="42"/>
      <c r="EC156" s="42"/>
      <c r="ED156" s="42"/>
      <c r="EE156" s="42"/>
      <c r="EF156" s="42"/>
      <c r="EG156" s="42"/>
      <c r="EH156" s="42"/>
      <c r="EI156" s="42"/>
      <c r="EJ156" s="42"/>
      <c r="EK156" s="42"/>
      <c r="EL156" s="42"/>
      <c r="EM156" s="42"/>
      <c r="EN156" s="42"/>
      <c r="EO156" s="42"/>
      <c r="EP156" s="42"/>
      <c r="EQ156" s="42"/>
      <c r="ER156" s="42"/>
      <c r="ES156" s="42"/>
      <c r="ET156" s="42"/>
      <c r="EU156" s="42"/>
      <c r="EV156" s="42"/>
      <c r="EW156" s="42"/>
      <c r="EX156" s="42"/>
      <c r="EY156" s="42"/>
      <c r="EZ156" s="42"/>
      <c r="FA156" s="42"/>
      <c r="FB156" s="42"/>
      <c r="FC156" s="42"/>
      <c r="FD156" s="42"/>
      <c r="FE156" s="42"/>
      <c r="FF156" s="42"/>
      <c r="FG156" s="42"/>
      <c r="FH156" s="42"/>
      <c r="FI156" s="42"/>
      <c r="FJ156" s="42"/>
      <c r="FK156" s="42"/>
      <c r="FL156" s="42"/>
      <c r="FM156" s="42"/>
      <c r="FN156" s="42"/>
      <c r="FO156" s="42"/>
      <c r="FP156" s="42"/>
      <c r="FQ156" s="42"/>
      <c r="FR156" s="42"/>
      <c r="FS156" s="42"/>
      <c r="FT156" s="42"/>
      <c r="FU156" s="42"/>
      <c r="FV156" s="42"/>
      <c r="FW156" s="42"/>
      <c r="FX156" s="42"/>
      <c r="FY156" s="42"/>
      <c r="FZ156" s="42"/>
      <c r="GA156" s="42"/>
      <c r="GB156" s="42"/>
      <c r="GC156" s="42"/>
      <c r="GD156" s="42"/>
      <c r="GE156" s="42"/>
      <c r="GF156" s="42"/>
      <c r="GG156" s="42"/>
      <c r="GH156" s="42"/>
      <c r="GI156" s="42"/>
      <c r="GJ156" s="42"/>
      <c r="GK156" s="42"/>
      <c r="GL156" s="42"/>
      <c r="GM156" s="42"/>
      <c r="GN156" s="42"/>
      <c r="GO156" s="42"/>
      <c r="GP156" s="42"/>
      <c r="GQ156" s="42"/>
      <c r="GR156" s="42"/>
      <c r="GS156" s="42"/>
      <c r="GT156" s="42"/>
      <c r="GU156" s="42"/>
      <c r="GV156" s="42"/>
      <c r="GW156" s="42"/>
      <c r="GX156" s="42"/>
      <c r="GY156" s="42"/>
      <c r="GZ156" s="42"/>
      <c r="HA156" s="42"/>
      <c r="HB156" s="42"/>
      <c r="HC156" s="42"/>
      <c r="HD156" s="42"/>
      <c r="HE156" s="42"/>
      <c r="HF156" s="42"/>
      <c r="HG156" s="42"/>
      <c r="HH156" s="42"/>
      <c r="HI156" s="42"/>
      <c r="HJ156" s="42"/>
      <c r="HK156" s="42"/>
      <c r="HL156" s="42"/>
      <c r="HM156" s="42"/>
      <c r="HN156" s="42"/>
      <c r="HO156" s="42"/>
      <c r="HP156" s="42"/>
      <c r="HQ156" s="42"/>
      <c r="HR156" s="42"/>
      <c r="HS156" s="42"/>
      <c r="HT156" s="42"/>
      <c r="HU156" s="42"/>
      <c r="HV156" s="42"/>
      <c r="HW156" s="42"/>
      <c r="HX156" s="42"/>
    </row>
    <row r="157" spans="1:232" s="41" customFormat="1" x14ac:dyDescent="0.25">
      <c r="A157" s="29"/>
      <c r="B157" s="30"/>
      <c r="C157" s="31" t="s">
        <v>7314</v>
      </c>
      <c r="D157" s="57">
        <v>0</v>
      </c>
      <c r="E157" s="57">
        <v>1</v>
      </c>
      <c r="F157" s="32" t="s">
        <v>560</v>
      </c>
      <c r="G157" s="32" t="s">
        <v>560</v>
      </c>
      <c r="H157" s="4">
        <v>9105871552</v>
      </c>
      <c r="I157" s="32" t="s">
        <v>560</v>
      </c>
      <c r="J157" s="33" t="s">
        <v>7726</v>
      </c>
      <c r="K157" s="34"/>
      <c r="L157" s="46" t="s">
        <v>25</v>
      </c>
      <c r="M157" s="33" t="s">
        <v>917</v>
      </c>
      <c r="N157" s="35" t="s">
        <v>560</v>
      </c>
      <c r="O157" s="6" t="s">
        <v>3135</v>
      </c>
      <c r="P157" s="36"/>
      <c r="Q157" s="36"/>
      <c r="R157" s="36"/>
      <c r="S157" s="33" t="s">
        <v>7727</v>
      </c>
      <c r="T157" s="36"/>
      <c r="U157" s="36"/>
      <c r="V157" s="33" t="s">
        <v>7727</v>
      </c>
      <c r="W157" s="36"/>
      <c r="X157" s="36"/>
      <c r="Y157" s="33" t="s">
        <v>2771</v>
      </c>
      <c r="Z157" s="36"/>
      <c r="AA157" s="30"/>
      <c r="AB157" s="57">
        <v>5111</v>
      </c>
      <c r="AC157" s="57">
        <v>131</v>
      </c>
      <c r="AD157" s="30"/>
      <c r="AE157" s="58">
        <v>1</v>
      </c>
      <c r="AF157" s="37"/>
      <c r="AG157" s="37">
        <v>74250</v>
      </c>
      <c r="AH157" s="38">
        <v>74250</v>
      </c>
      <c r="AI157" s="37"/>
      <c r="AJ157" s="37"/>
      <c r="AK157" s="39"/>
      <c r="AL157" s="40">
        <v>8</v>
      </c>
      <c r="AM157" s="37"/>
      <c r="AN157" s="37">
        <v>5940</v>
      </c>
      <c r="AO157" s="59">
        <v>33311</v>
      </c>
      <c r="AP157" s="39"/>
      <c r="AQ157" s="59" t="s">
        <v>3131</v>
      </c>
      <c r="AR157" s="60">
        <v>156</v>
      </c>
      <c r="AS157" s="60">
        <v>632</v>
      </c>
      <c r="AV157" s="39"/>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c r="BZ157" s="42"/>
      <c r="CA157" s="42"/>
      <c r="CB157" s="42"/>
      <c r="CC157" s="42"/>
      <c r="CD157" s="42"/>
      <c r="CE157" s="42"/>
      <c r="CF157" s="42"/>
      <c r="CG157" s="42"/>
      <c r="CH157" s="42"/>
      <c r="CI157" s="42"/>
      <c r="CJ157" s="42"/>
      <c r="CK157" s="42"/>
      <c r="CL157" s="42"/>
      <c r="CM157" s="42"/>
      <c r="CN157" s="42"/>
      <c r="CO157" s="42"/>
      <c r="CP157" s="42"/>
      <c r="CQ157" s="42"/>
      <c r="CR157" s="42"/>
      <c r="CS157" s="42"/>
      <c r="CT157" s="42"/>
      <c r="CU157" s="42"/>
      <c r="CV157" s="42"/>
      <c r="CW157" s="42"/>
      <c r="CX157" s="42"/>
      <c r="CY157" s="42"/>
      <c r="CZ157" s="42"/>
      <c r="DA157" s="42"/>
      <c r="DB157" s="42"/>
      <c r="DC157" s="42"/>
      <c r="DD157" s="42"/>
      <c r="DE157" s="42"/>
      <c r="DF157" s="42"/>
      <c r="DG157" s="42"/>
      <c r="DH157" s="42"/>
      <c r="DI157" s="42"/>
      <c r="DJ157" s="42"/>
      <c r="DK157" s="42"/>
      <c r="DL157" s="42"/>
      <c r="DM157" s="42"/>
      <c r="DN157" s="42"/>
      <c r="DO157" s="42"/>
      <c r="DP157" s="42"/>
      <c r="DQ157" s="42"/>
      <c r="DR157" s="42"/>
      <c r="DS157" s="42"/>
      <c r="DT157" s="42"/>
      <c r="DU157" s="42"/>
      <c r="DV157" s="42"/>
      <c r="DW157" s="42"/>
      <c r="DX157" s="42"/>
      <c r="DY157" s="42"/>
      <c r="DZ157" s="42"/>
      <c r="EA157" s="42"/>
      <c r="EB157" s="42"/>
      <c r="EC157" s="42"/>
      <c r="ED157" s="42"/>
      <c r="EE157" s="42"/>
      <c r="EF157" s="42"/>
      <c r="EG157" s="42"/>
      <c r="EH157" s="42"/>
      <c r="EI157" s="42"/>
      <c r="EJ157" s="42"/>
      <c r="EK157" s="42"/>
      <c r="EL157" s="42"/>
      <c r="EM157" s="42"/>
      <c r="EN157" s="42"/>
      <c r="EO157" s="42"/>
      <c r="EP157" s="42"/>
      <c r="EQ157" s="42"/>
      <c r="ER157" s="42"/>
      <c r="ES157" s="42"/>
      <c r="ET157" s="42"/>
      <c r="EU157" s="42"/>
      <c r="EV157" s="42"/>
      <c r="EW157" s="42"/>
      <c r="EX157" s="42"/>
      <c r="EY157" s="42"/>
      <c r="EZ157" s="42"/>
      <c r="FA157" s="42"/>
      <c r="FB157" s="42"/>
      <c r="FC157" s="42"/>
      <c r="FD157" s="42"/>
      <c r="FE157" s="42"/>
      <c r="FF157" s="42"/>
      <c r="FG157" s="42"/>
      <c r="FH157" s="42"/>
      <c r="FI157" s="42"/>
      <c r="FJ157" s="42"/>
      <c r="FK157" s="42"/>
      <c r="FL157" s="42"/>
      <c r="FM157" s="42"/>
      <c r="FN157" s="42"/>
      <c r="FO157" s="42"/>
      <c r="FP157" s="42"/>
      <c r="FQ157" s="42"/>
      <c r="FR157" s="42"/>
      <c r="FS157" s="42"/>
      <c r="FT157" s="42"/>
      <c r="FU157" s="42"/>
      <c r="FV157" s="42"/>
      <c r="FW157" s="42"/>
      <c r="FX157" s="42"/>
      <c r="FY157" s="42"/>
      <c r="FZ157" s="42"/>
      <c r="GA157" s="42"/>
      <c r="GB157" s="42"/>
      <c r="GC157" s="42"/>
      <c r="GD157" s="42"/>
      <c r="GE157" s="42"/>
      <c r="GF157" s="42"/>
      <c r="GG157" s="42"/>
      <c r="GH157" s="42"/>
      <c r="GI157" s="42"/>
      <c r="GJ157" s="42"/>
      <c r="GK157" s="42"/>
      <c r="GL157" s="42"/>
      <c r="GM157" s="42"/>
      <c r="GN157" s="42"/>
      <c r="GO157" s="42"/>
      <c r="GP157" s="42"/>
      <c r="GQ157" s="42"/>
      <c r="GR157" s="42"/>
      <c r="GS157" s="42"/>
      <c r="GT157" s="42"/>
      <c r="GU157" s="42"/>
      <c r="GV157" s="42"/>
      <c r="GW157" s="42"/>
      <c r="GX157" s="42"/>
      <c r="GY157" s="42"/>
      <c r="GZ157" s="42"/>
      <c r="HA157" s="42"/>
      <c r="HB157" s="42"/>
      <c r="HC157" s="42"/>
      <c r="HD157" s="42"/>
      <c r="HE157" s="42"/>
      <c r="HF157" s="42"/>
      <c r="HG157" s="42"/>
      <c r="HH157" s="42"/>
      <c r="HI157" s="42"/>
      <c r="HJ157" s="42"/>
      <c r="HK157" s="42"/>
      <c r="HL157" s="42"/>
      <c r="HM157" s="42"/>
      <c r="HN157" s="42"/>
      <c r="HO157" s="42"/>
      <c r="HP157" s="42"/>
      <c r="HQ157" s="42"/>
      <c r="HR157" s="42"/>
      <c r="HS157" s="42"/>
      <c r="HT157" s="42"/>
      <c r="HU157" s="42"/>
      <c r="HV157" s="42"/>
      <c r="HW157" s="42"/>
      <c r="HX157" s="42"/>
    </row>
    <row r="158" spans="1:232" s="41" customFormat="1" x14ac:dyDescent="0.25">
      <c r="A158" s="29"/>
      <c r="B158" s="30"/>
      <c r="C158" s="31" t="s">
        <v>7314</v>
      </c>
      <c r="D158" s="57">
        <v>0</v>
      </c>
      <c r="E158" s="57">
        <v>1</v>
      </c>
      <c r="F158" s="32" t="s">
        <v>560</v>
      </c>
      <c r="G158" s="32" t="s">
        <v>560</v>
      </c>
      <c r="H158" s="4">
        <v>9105871552</v>
      </c>
      <c r="I158" s="32" t="s">
        <v>560</v>
      </c>
      <c r="J158" s="33" t="s">
        <v>7726</v>
      </c>
      <c r="K158" s="34"/>
      <c r="L158" s="46" t="s">
        <v>25</v>
      </c>
      <c r="M158" s="33" t="s">
        <v>917</v>
      </c>
      <c r="N158" s="35" t="s">
        <v>560</v>
      </c>
      <c r="O158" s="6" t="s">
        <v>3135</v>
      </c>
      <c r="P158" s="36"/>
      <c r="Q158" s="36"/>
      <c r="R158" s="36"/>
      <c r="S158" s="33" t="s">
        <v>7727</v>
      </c>
      <c r="T158" s="36"/>
      <c r="U158" s="36"/>
      <c r="V158" s="33" t="s">
        <v>7727</v>
      </c>
      <c r="W158" s="36"/>
      <c r="X158" s="36"/>
      <c r="Y158" s="33" t="s">
        <v>2819</v>
      </c>
      <c r="Z158" s="36"/>
      <c r="AA158" s="30"/>
      <c r="AB158" s="57">
        <v>5111</v>
      </c>
      <c r="AC158" s="57">
        <v>131</v>
      </c>
      <c r="AD158" s="30"/>
      <c r="AE158" s="58">
        <v>1</v>
      </c>
      <c r="AF158" s="37"/>
      <c r="AG158" s="37">
        <v>56760</v>
      </c>
      <c r="AH158" s="38">
        <v>56760</v>
      </c>
      <c r="AI158" s="37"/>
      <c r="AJ158" s="37"/>
      <c r="AK158" s="39"/>
      <c r="AL158" s="40">
        <v>8</v>
      </c>
      <c r="AM158" s="37"/>
      <c r="AN158" s="37">
        <v>4540.8</v>
      </c>
      <c r="AO158" s="59">
        <v>33311</v>
      </c>
      <c r="AP158" s="39"/>
      <c r="AQ158" s="59" t="s">
        <v>3131</v>
      </c>
      <c r="AR158" s="60">
        <v>156</v>
      </c>
      <c r="AS158" s="60">
        <v>632</v>
      </c>
      <c r="AV158" s="39"/>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c r="BZ158" s="42"/>
      <c r="CA158" s="42"/>
      <c r="CB158" s="42"/>
      <c r="CC158" s="42"/>
      <c r="CD158" s="42"/>
      <c r="CE158" s="42"/>
      <c r="CF158" s="42"/>
      <c r="CG158" s="42"/>
      <c r="CH158" s="42"/>
      <c r="CI158" s="42"/>
      <c r="CJ158" s="42"/>
      <c r="CK158" s="42"/>
      <c r="CL158" s="42"/>
      <c r="CM158" s="42"/>
      <c r="CN158" s="42"/>
      <c r="CO158" s="42"/>
      <c r="CP158" s="42"/>
      <c r="CQ158" s="42"/>
      <c r="CR158" s="42"/>
      <c r="CS158" s="42"/>
      <c r="CT158" s="42"/>
      <c r="CU158" s="42"/>
      <c r="CV158" s="42"/>
      <c r="CW158" s="42"/>
      <c r="CX158" s="42"/>
      <c r="CY158" s="42"/>
      <c r="CZ158" s="42"/>
      <c r="DA158" s="42"/>
      <c r="DB158" s="42"/>
      <c r="DC158" s="42"/>
      <c r="DD158" s="42"/>
      <c r="DE158" s="42"/>
      <c r="DF158" s="42"/>
      <c r="DG158" s="42"/>
      <c r="DH158" s="42"/>
      <c r="DI158" s="42"/>
      <c r="DJ158" s="42"/>
      <c r="DK158" s="42"/>
      <c r="DL158" s="42"/>
      <c r="DM158" s="42"/>
      <c r="DN158" s="42"/>
      <c r="DO158" s="42"/>
      <c r="DP158" s="42"/>
      <c r="DQ158" s="42"/>
      <c r="DR158" s="42"/>
      <c r="DS158" s="42"/>
      <c r="DT158" s="42"/>
      <c r="DU158" s="42"/>
      <c r="DV158" s="42"/>
      <c r="DW158" s="42"/>
      <c r="DX158" s="42"/>
      <c r="DY158" s="42"/>
      <c r="DZ158" s="42"/>
      <c r="EA158" s="42"/>
      <c r="EB158" s="42"/>
      <c r="EC158" s="42"/>
      <c r="ED158" s="42"/>
      <c r="EE158" s="42"/>
      <c r="EF158" s="42"/>
      <c r="EG158" s="42"/>
      <c r="EH158" s="42"/>
      <c r="EI158" s="42"/>
      <c r="EJ158" s="42"/>
      <c r="EK158" s="42"/>
      <c r="EL158" s="42"/>
      <c r="EM158" s="42"/>
      <c r="EN158" s="42"/>
      <c r="EO158" s="42"/>
      <c r="EP158" s="42"/>
      <c r="EQ158" s="42"/>
      <c r="ER158" s="42"/>
      <c r="ES158" s="42"/>
      <c r="ET158" s="42"/>
      <c r="EU158" s="42"/>
      <c r="EV158" s="42"/>
      <c r="EW158" s="42"/>
      <c r="EX158" s="42"/>
      <c r="EY158" s="42"/>
      <c r="EZ158" s="42"/>
      <c r="FA158" s="42"/>
      <c r="FB158" s="42"/>
      <c r="FC158" s="42"/>
      <c r="FD158" s="42"/>
      <c r="FE158" s="42"/>
      <c r="FF158" s="42"/>
      <c r="FG158" s="42"/>
      <c r="FH158" s="42"/>
      <c r="FI158" s="42"/>
      <c r="FJ158" s="42"/>
      <c r="FK158" s="42"/>
      <c r="FL158" s="42"/>
      <c r="FM158" s="42"/>
      <c r="FN158" s="42"/>
      <c r="FO158" s="42"/>
      <c r="FP158" s="42"/>
      <c r="FQ158" s="42"/>
      <c r="FR158" s="42"/>
      <c r="FS158" s="42"/>
      <c r="FT158" s="42"/>
      <c r="FU158" s="42"/>
      <c r="FV158" s="42"/>
      <c r="FW158" s="42"/>
      <c r="FX158" s="42"/>
      <c r="FY158" s="42"/>
      <c r="FZ158" s="42"/>
      <c r="GA158" s="42"/>
      <c r="GB158" s="42"/>
      <c r="GC158" s="42"/>
      <c r="GD158" s="42"/>
      <c r="GE158" s="42"/>
      <c r="GF158" s="42"/>
      <c r="GG158" s="42"/>
      <c r="GH158" s="42"/>
      <c r="GI158" s="42"/>
      <c r="GJ158" s="42"/>
      <c r="GK158" s="42"/>
      <c r="GL158" s="42"/>
      <c r="GM158" s="42"/>
      <c r="GN158" s="42"/>
      <c r="GO158" s="42"/>
      <c r="GP158" s="42"/>
      <c r="GQ158" s="42"/>
      <c r="GR158" s="42"/>
      <c r="GS158" s="42"/>
      <c r="GT158" s="42"/>
      <c r="GU158" s="42"/>
      <c r="GV158" s="42"/>
      <c r="GW158" s="42"/>
      <c r="GX158" s="42"/>
      <c r="GY158" s="42"/>
      <c r="GZ158" s="42"/>
      <c r="HA158" s="42"/>
      <c r="HB158" s="42"/>
      <c r="HC158" s="42"/>
      <c r="HD158" s="42"/>
      <c r="HE158" s="42"/>
      <c r="HF158" s="42"/>
      <c r="HG158" s="42"/>
      <c r="HH158" s="42"/>
      <c r="HI158" s="42"/>
      <c r="HJ158" s="42"/>
      <c r="HK158" s="42"/>
      <c r="HL158" s="42"/>
      <c r="HM158" s="42"/>
      <c r="HN158" s="42"/>
      <c r="HO158" s="42"/>
      <c r="HP158" s="42"/>
      <c r="HQ158" s="42"/>
      <c r="HR158" s="42"/>
      <c r="HS158" s="42"/>
      <c r="HT158" s="42"/>
      <c r="HU158" s="42"/>
      <c r="HV158" s="42"/>
      <c r="HW158" s="42"/>
      <c r="HX158" s="42"/>
    </row>
    <row r="159" spans="1:232" s="41" customFormat="1" x14ac:dyDescent="0.25">
      <c r="A159" s="29"/>
      <c r="B159" s="30"/>
      <c r="C159" s="31" t="s">
        <v>7314</v>
      </c>
      <c r="D159" s="57">
        <v>0</v>
      </c>
      <c r="E159" s="57">
        <v>1</v>
      </c>
      <c r="F159" s="32" t="s">
        <v>560</v>
      </c>
      <c r="G159" s="32" t="s">
        <v>560</v>
      </c>
      <c r="H159" s="4">
        <v>9105871708</v>
      </c>
      <c r="I159" s="32" t="s">
        <v>560</v>
      </c>
      <c r="J159" s="33" t="s">
        <v>7733</v>
      </c>
      <c r="K159" s="34"/>
      <c r="L159" s="46" t="s">
        <v>25</v>
      </c>
      <c r="M159" s="33" t="s">
        <v>875</v>
      </c>
      <c r="N159" s="35" t="s">
        <v>560</v>
      </c>
      <c r="O159" s="6" t="s">
        <v>3175</v>
      </c>
      <c r="P159" s="36"/>
      <c r="Q159" s="36"/>
      <c r="R159" s="36"/>
      <c r="S159" s="33" t="s">
        <v>7575</v>
      </c>
      <c r="T159" s="36"/>
      <c r="U159" s="36"/>
      <c r="V159" s="33" t="s">
        <v>7575</v>
      </c>
      <c r="W159" s="36"/>
      <c r="X159" s="36"/>
      <c r="Y159" s="33" t="s">
        <v>3047</v>
      </c>
      <c r="Z159" s="36"/>
      <c r="AA159" s="30"/>
      <c r="AB159" s="57">
        <v>5111</v>
      </c>
      <c r="AC159" s="57">
        <v>131</v>
      </c>
      <c r="AD159" s="30"/>
      <c r="AE159" s="58">
        <v>1</v>
      </c>
      <c r="AF159" s="37"/>
      <c r="AG159" s="37">
        <v>55595</v>
      </c>
      <c r="AH159" s="38">
        <v>55595</v>
      </c>
      <c r="AI159" s="37"/>
      <c r="AJ159" s="37"/>
      <c r="AK159" s="39"/>
      <c r="AL159" s="40">
        <v>8</v>
      </c>
      <c r="AM159" s="37"/>
      <c r="AN159" s="37">
        <v>4447.6000000000004</v>
      </c>
      <c r="AO159" s="59">
        <v>33311</v>
      </c>
      <c r="AP159" s="39"/>
      <c r="AQ159" s="59" t="s">
        <v>3131</v>
      </c>
      <c r="AR159" s="60">
        <v>156</v>
      </c>
      <c r="AS159" s="60">
        <v>632</v>
      </c>
      <c r="AV159" s="39"/>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c r="BZ159" s="42"/>
      <c r="CA159" s="42"/>
      <c r="CB159" s="42"/>
      <c r="CC159" s="42"/>
      <c r="CD159" s="42"/>
      <c r="CE159" s="42"/>
      <c r="CF159" s="42"/>
      <c r="CG159" s="42"/>
      <c r="CH159" s="42"/>
      <c r="CI159" s="42"/>
      <c r="CJ159" s="42"/>
      <c r="CK159" s="42"/>
      <c r="CL159" s="42"/>
      <c r="CM159" s="42"/>
      <c r="CN159" s="42"/>
      <c r="CO159" s="42"/>
      <c r="CP159" s="42"/>
      <c r="CQ159" s="42"/>
      <c r="CR159" s="42"/>
      <c r="CS159" s="42"/>
      <c r="CT159" s="42"/>
      <c r="CU159" s="42"/>
      <c r="CV159" s="42"/>
      <c r="CW159" s="42"/>
      <c r="CX159" s="42"/>
      <c r="CY159" s="42"/>
      <c r="CZ159" s="42"/>
      <c r="DA159" s="42"/>
      <c r="DB159" s="42"/>
      <c r="DC159" s="42"/>
      <c r="DD159" s="42"/>
      <c r="DE159" s="42"/>
      <c r="DF159" s="42"/>
      <c r="DG159" s="42"/>
      <c r="DH159" s="42"/>
      <c r="DI159" s="42"/>
      <c r="DJ159" s="42"/>
      <c r="DK159" s="42"/>
      <c r="DL159" s="42"/>
      <c r="DM159" s="42"/>
      <c r="DN159" s="42"/>
      <c r="DO159" s="42"/>
      <c r="DP159" s="42"/>
      <c r="DQ159" s="42"/>
      <c r="DR159" s="42"/>
      <c r="DS159" s="42"/>
      <c r="DT159" s="42"/>
      <c r="DU159" s="42"/>
      <c r="DV159" s="42"/>
      <c r="DW159" s="42"/>
      <c r="DX159" s="42"/>
      <c r="DY159" s="42"/>
      <c r="DZ159" s="42"/>
      <c r="EA159" s="42"/>
      <c r="EB159" s="42"/>
      <c r="EC159" s="42"/>
      <c r="ED159" s="42"/>
      <c r="EE159" s="42"/>
      <c r="EF159" s="42"/>
      <c r="EG159" s="42"/>
      <c r="EH159" s="42"/>
      <c r="EI159" s="42"/>
      <c r="EJ159" s="42"/>
      <c r="EK159" s="42"/>
      <c r="EL159" s="42"/>
      <c r="EM159" s="42"/>
      <c r="EN159" s="42"/>
      <c r="EO159" s="42"/>
      <c r="EP159" s="42"/>
      <c r="EQ159" s="42"/>
      <c r="ER159" s="42"/>
      <c r="ES159" s="42"/>
      <c r="ET159" s="42"/>
      <c r="EU159" s="42"/>
      <c r="EV159" s="42"/>
      <c r="EW159" s="42"/>
      <c r="EX159" s="42"/>
      <c r="EY159" s="42"/>
      <c r="EZ159" s="42"/>
      <c r="FA159" s="42"/>
      <c r="FB159" s="42"/>
      <c r="FC159" s="42"/>
      <c r="FD159" s="42"/>
      <c r="FE159" s="42"/>
      <c r="FF159" s="42"/>
      <c r="FG159" s="42"/>
      <c r="FH159" s="42"/>
      <c r="FI159" s="42"/>
      <c r="FJ159" s="42"/>
      <c r="FK159" s="42"/>
      <c r="FL159" s="42"/>
      <c r="FM159" s="42"/>
      <c r="FN159" s="42"/>
      <c r="FO159" s="42"/>
      <c r="FP159" s="42"/>
      <c r="FQ159" s="42"/>
      <c r="FR159" s="42"/>
      <c r="FS159" s="42"/>
      <c r="FT159" s="42"/>
      <c r="FU159" s="42"/>
      <c r="FV159" s="42"/>
      <c r="FW159" s="42"/>
      <c r="FX159" s="42"/>
      <c r="FY159" s="42"/>
      <c r="FZ159" s="42"/>
      <c r="GA159" s="42"/>
      <c r="GB159" s="42"/>
      <c r="GC159" s="42"/>
      <c r="GD159" s="42"/>
      <c r="GE159" s="42"/>
      <c r="GF159" s="42"/>
      <c r="GG159" s="42"/>
      <c r="GH159" s="42"/>
      <c r="GI159" s="42"/>
      <c r="GJ159" s="42"/>
      <c r="GK159" s="42"/>
      <c r="GL159" s="42"/>
      <c r="GM159" s="42"/>
      <c r="GN159" s="42"/>
      <c r="GO159" s="42"/>
      <c r="GP159" s="42"/>
      <c r="GQ159" s="42"/>
      <c r="GR159" s="42"/>
      <c r="GS159" s="42"/>
      <c r="GT159" s="42"/>
      <c r="GU159" s="42"/>
      <c r="GV159" s="42"/>
      <c r="GW159" s="42"/>
      <c r="GX159" s="42"/>
      <c r="GY159" s="42"/>
      <c r="GZ159" s="42"/>
      <c r="HA159" s="42"/>
      <c r="HB159" s="42"/>
      <c r="HC159" s="42"/>
      <c r="HD159" s="42"/>
      <c r="HE159" s="42"/>
      <c r="HF159" s="42"/>
      <c r="HG159" s="42"/>
      <c r="HH159" s="42"/>
      <c r="HI159" s="42"/>
      <c r="HJ159" s="42"/>
      <c r="HK159" s="42"/>
      <c r="HL159" s="42"/>
      <c r="HM159" s="42"/>
      <c r="HN159" s="42"/>
      <c r="HO159" s="42"/>
      <c r="HP159" s="42"/>
      <c r="HQ159" s="42"/>
      <c r="HR159" s="42"/>
      <c r="HS159" s="42"/>
      <c r="HT159" s="42"/>
      <c r="HU159" s="42"/>
      <c r="HV159" s="42"/>
      <c r="HW159" s="42"/>
      <c r="HX159" s="42"/>
    </row>
    <row r="160" spans="1:232" s="41" customFormat="1" x14ac:dyDescent="0.25">
      <c r="A160" s="29"/>
      <c r="B160" s="30"/>
      <c r="C160" s="31" t="s">
        <v>7314</v>
      </c>
      <c r="D160" s="57">
        <v>0</v>
      </c>
      <c r="E160" s="57">
        <v>1</v>
      </c>
      <c r="F160" s="32" t="s">
        <v>560</v>
      </c>
      <c r="G160" s="32" t="s">
        <v>560</v>
      </c>
      <c r="H160" s="4">
        <v>9105871708</v>
      </c>
      <c r="I160" s="32" t="s">
        <v>560</v>
      </c>
      <c r="J160" s="33" t="s">
        <v>7733</v>
      </c>
      <c r="K160" s="34"/>
      <c r="L160" s="46" t="s">
        <v>25</v>
      </c>
      <c r="M160" s="33" t="s">
        <v>875</v>
      </c>
      <c r="N160" s="35" t="s">
        <v>560</v>
      </c>
      <c r="O160" s="6" t="s">
        <v>3175</v>
      </c>
      <c r="P160" s="36"/>
      <c r="Q160" s="36"/>
      <c r="R160" s="36"/>
      <c r="S160" s="33" t="s">
        <v>7575</v>
      </c>
      <c r="T160" s="36"/>
      <c r="U160" s="36"/>
      <c r="V160" s="33" t="s">
        <v>7575</v>
      </c>
      <c r="W160" s="36"/>
      <c r="X160" s="36"/>
      <c r="Y160" s="33" t="s">
        <v>3047</v>
      </c>
      <c r="Z160" s="36"/>
      <c r="AA160" s="30"/>
      <c r="AB160" s="57">
        <v>5111</v>
      </c>
      <c r="AC160" s="57">
        <v>131</v>
      </c>
      <c r="AD160" s="30"/>
      <c r="AE160" s="58">
        <v>2</v>
      </c>
      <c r="AF160" s="37"/>
      <c r="AG160" s="37">
        <v>55595</v>
      </c>
      <c r="AH160" s="38">
        <v>111190</v>
      </c>
      <c r="AI160" s="37"/>
      <c r="AJ160" s="37"/>
      <c r="AK160" s="39"/>
      <c r="AL160" s="40">
        <v>8</v>
      </c>
      <c r="AM160" s="37"/>
      <c r="AN160" s="37">
        <v>8895.2000000000007</v>
      </c>
      <c r="AO160" s="59">
        <v>33311</v>
      </c>
      <c r="AP160" s="39"/>
      <c r="AQ160" s="59" t="s">
        <v>3131</v>
      </c>
      <c r="AR160" s="60">
        <v>156</v>
      </c>
      <c r="AS160" s="60">
        <v>632</v>
      </c>
      <c r="AV160" s="39"/>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c r="BZ160" s="42"/>
      <c r="CA160" s="42"/>
      <c r="CB160" s="42"/>
      <c r="CC160" s="42"/>
      <c r="CD160" s="42"/>
      <c r="CE160" s="42"/>
      <c r="CF160" s="42"/>
      <c r="CG160" s="42"/>
      <c r="CH160" s="42"/>
      <c r="CI160" s="42"/>
      <c r="CJ160" s="42"/>
      <c r="CK160" s="42"/>
      <c r="CL160" s="42"/>
      <c r="CM160" s="42"/>
      <c r="CN160" s="42"/>
      <c r="CO160" s="42"/>
      <c r="CP160" s="42"/>
      <c r="CQ160" s="42"/>
      <c r="CR160" s="42"/>
      <c r="CS160" s="42"/>
      <c r="CT160" s="42"/>
      <c r="CU160" s="42"/>
      <c r="CV160" s="42"/>
      <c r="CW160" s="42"/>
      <c r="CX160" s="42"/>
      <c r="CY160" s="42"/>
      <c r="CZ160" s="42"/>
      <c r="DA160" s="42"/>
      <c r="DB160" s="42"/>
      <c r="DC160" s="42"/>
      <c r="DD160" s="42"/>
      <c r="DE160" s="42"/>
      <c r="DF160" s="42"/>
      <c r="DG160" s="42"/>
      <c r="DH160" s="42"/>
      <c r="DI160" s="42"/>
      <c r="DJ160" s="42"/>
      <c r="DK160" s="42"/>
      <c r="DL160" s="42"/>
      <c r="DM160" s="42"/>
      <c r="DN160" s="42"/>
      <c r="DO160" s="42"/>
      <c r="DP160" s="42"/>
      <c r="DQ160" s="42"/>
      <c r="DR160" s="42"/>
      <c r="DS160" s="42"/>
      <c r="DT160" s="42"/>
      <c r="DU160" s="42"/>
      <c r="DV160" s="42"/>
      <c r="DW160" s="42"/>
      <c r="DX160" s="42"/>
      <c r="DY160" s="42"/>
      <c r="DZ160" s="42"/>
      <c r="EA160" s="42"/>
      <c r="EB160" s="42"/>
      <c r="EC160" s="42"/>
      <c r="ED160" s="42"/>
      <c r="EE160" s="42"/>
      <c r="EF160" s="42"/>
      <c r="EG160" s="42"/>
      <c r="EH160" s="42"/>
      <c r="EI160" s="42"/>
      <c r="EJ160" s="42"/>
      <c r="EK160" s="42"/>
      <c r="EL160" s="42"/>
      <c r="EM160" s="42"/>
      <c r="EN160" s="42"/>
      <c r="EO160" s="42"/>
      <c r="EP160" s="42"/>
      <c r="EQ160" s="42"/>
      <c r="ER160" s="42"/>
      <c r="ES160" s="42"/>
      <c r="ET160" s="42"/>
      <c r="EU160" s="42"/>
      <c r="EV160" s="42"/>
      <c r="EW160" s="42"/>
      <c r="EX160" s="42"/>
      <c r="EY160" s="42"/>
      <c r="EZ160" s="42"/>
      <c r="FA160" s="42"/>
      <c r="FB160" s="42"/>
      <c r="FC160" s="42"/>
      <c r="FD160" s="42"/>
      <c r="FE160" s="42"/>
      <c r="FF160" s="42"/>
      <c r="FG160" s="42"/>
      <c r="FH160" s="42"/>
      <c r="FI160" s="42"/>
      <c r="FJ160" s="42"/>
      <c r="FK160" s="42"/>
      <c r="FL160" s="42"/>
      <c r="FM160" s="42"/>
      <c r="FN160" s="42"/>
      <c r="FO160" s="42"/>
      <c r="FP160" s="42"/>
      <c r="FQ160" s="42"/>
      <c r="FR160" s="42"/>
      <c r="FS160" s="42"/>
      <c r="FT160" s="42"/>
      <c r="FU160" s="42"/>
      <c r="FV160" s="42"/>
      <c r="FW160" s="42"/>
      <c r="FX160" s="42"/>
      <c r="FY160" s="42"/>
      <c r="FZ160" s="42"/>
      <c r="GA160" s="42"/>
      <c r="GB160" s="42"/>
      <c r="GC160" s="42"/>
      <c r="GD160" s="42"/>
      <c r="GE160" s="42"/>
      <c r="GF160" s="42"/>
      <c r="GG160" s="42"/>
      <c r="GH160" s="42"/>
      <c r="GI160" s="42"/>
      <c r="GJ160" s="42"/>
      <c r="GK160" s="42"/>
      <c r="GL160" s="42"/>
      <c r="GM160" s="42"/>
      <c r="GN160" s="42"/>
      <c r="GO160" s="42"/>
      <c r="GP160" s="42"/>
      <c r="GQ160" s="42"/>
      <c r="GR160" s="42"/>
      <c r="GS160" s="42"/>
      <c r="GT160" s="42"/>
      <c r="GU160" s="42"/>
      <c r="GV160" s="42"/>
      <c r="GW160" s="42"/>
      <c r="GX160" s="42"/>
      <c r="GY160" s="42"/>
      <c r="GZ160" s="42"/>
      <c r="HA160" s="42"/>
      <c r="HB160" s="42"/>
      <c r="HC160" s="42"/>
      <c r="HD160" s="42"/>
      <c r="HE160" s="42"/>
      <c r="HF160" s="42"/>
      <c r="HG160" s="42"/>
      <c r="HH160" s="42"/>
      <c r="HI160" s="42"/>
      <c r="HJ160" s="42"/>
      <c r="HK160" s="42"/>
      <c r="HL160" s="42"/>
      <c r="HM160" s="42"/>
      <c r="HN160" s="42"/>
      <c r="HO160" s="42"/>
      <c r="HP160" s="42"/>
      <c r="HQ160" s="42"/>
      <c r="HR160" s="42"/>
      <c r="HS160" s="42"/>
      <c r="HT160" s="42"/>
      <c r="HU160" s="42"/>
      <c r="HV160" s="42"/>
      <c r="HW160" s="42"/>
      <c r="HX160" s="42"/>
    </row>
    <row r="161" spans="1:232" s="41" customFormat="1" x14ac:dyDescent="0.25">
      <c r="A161" s="29"/>
      <c r="B161" s="30"/>
      <c r="C161" s="31" t="s">
        <v>7314</v>
      </c>
      <c r="D161" s="57">
        <v>0</v>
      </c>
      <c r="E161" s="57">
        <v>1</v>
      </c>
      <c r="F161" s="32" t="s">
        <v>560</v>
      </c>
      <c r="G161" s="32" t="s">
        <v>560</v>
      </c>
      <c r="H161" s="4">
        <v>9105871777</v>
      </c>
      <c r="I161" s="32" t="s">
        <v>560</v>
      </c>
      <c r="J161" s="33" t="s">
        <v>7734</v>
      </c>
      <c r="K161" s="34"/>
      <c r="L161" s="46" t="s">
        <v>25</v>
      </c>
      <c r="M161" s="33" t="s">
        <v>844</v>
      </c>
      <c r="N161" s="35" t="s">
        <v>560</v>
      </c>
      <c r="O161" s="6" t="s">
        <v>3344</v>
      </c>
      <c r="P161" s="36"/>
      <c r="Q161" s="36"/>
      <c r="R161" s="36"/>
      <c r="S161" s="33" t="s">
        <v>7735</v>
      </c>
      <c r="T161" s="36"/>
      <c r="U161" s="36"/>
      <c r="V161" s="33" t="s">
        <v>7735</v>
      </c>
      <c r="W161" s="36"/>
      <c r="X161" s="36"/>
      <c r="Y161" s="33" t="s">
        <v>2824</v>
      </c>
      <c r="Z161" s="36"/>
      <c r="AA161" s="30"/>
      <c r="AB161" s="57">
        <v>5111</v>
      </c>
      <c r="AC161" s="57">
        <v>131</v>
      </c>
      <c r="AD161" s="30"/>
      <c r="AE161" s="58">
        <v>4</v>
      </c>
      <c r="AF161" s="37"/>
      <c r="AG161" s="37">
        <v>111058</v>
      </c>
      <c r="AH161" s="38">
        <v>444232</v>
      </c>
      <c r="AI161" s="37"/>
      <c r="AJ161" s="37"/>
      <c r="AK161" s="39"/>
      <c r="AL161" s="40">
        <v>8</v>
      </c>
      <c r="AM161" s="37"/>
      <c r="AN161" s="37">
        <v>35538.559999999998</v>
      </c>
      <c r="AO161" s="59">
        <v>33311</v>
      </c>
      <c r="AP161" s="39"/>
      <c r="AQ161" s="59" t="s">
        <v>3131</v>
      </c>
      <c r="AR161" s="60">
        <v>156</v>
      </c>
      <c r="AS161" s="60">
        <v>632</v>
      </c>
      <c r="AV161" s="39"/>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c r="BZ161" s="42"/>
      <c r="CA161" s="42"/>
      <c r="CB161" s="42"/>
      <c r="CC161" s="42"/>
      <c r="CD161" s="42"/>
      <c r="CE161" s="42"/>
      <c r="CF161" s="42"/>
      <c r="CG161" s="42"/>
      <c r="CH161" s="42"/>
      <c r="CI161" s="42"/>
      <c r="CJ161" s="42"/>
      <c r="CK161" s="42"/>
      <c r="CL161" s="42"/>
      <c r="CM161" s="42"/>
      <c r="CN161" s="42"/>
      <c r="CO161" s="42"/>
      <c r="CP161" s="42"/>
      <c r="CQ161" s="42"/>
      <c r="CR161" s="42"/>
      <c r="CS161" s="42"/>
      <c r="CT161" s="42"/>
      <c r="CU161" s="42"/>
      <c r="CV161" s="42"/>
      <c r="CW161" s="42"/>
      <c r="CX161" s="42"/>
      <c r="CY161" s="42"/>
      <c r="CZ161" s="42"/>
      <c r="DA161" s="42"/>
      <c r="DB161" s="42"/>
      <c r="DC161" s="42"/>
      <c r="DD161" s="42"/>
      <c r="DE161" s="42"/>
      <c r="DF161" s="42"/>
      <c r="DG161" s="42"/>
      <c r="DH161" s="42"/>
      <c r="DI161" s="42"/>
      <c r="DJ161" s="42"/>
      <c r="DK161" s="42"/>
      <c r="DL161" s="42"/>
      <c r="DM161" s="42"/>
      <c r="DN161" s="42"/>
      <c r="DO161" s="42"/>
      <c r="DP161" s="42"/>
      <c r="DQ161" s="42"/>
      <c r="DR161" s="42"/>
      <c r="DS161" s="42"/>
      <c r="DT161" s="42"/>
      <c r="DU161" s="42"/>
      <c r="DV161" s="42"/>
      <c r="DW161" s="42"/>
      <c r="DX161" s="42"/>
      <c r="DY161" s="42"/>
      <c r="DZ161" s="42"/>
      <c r="EA161" s="42"/>
      <c r="EB161" s="42"/>
      <c r="EC161" s="42"/>
      <c r="ED161" s="42"/>
      <c r="EE161" s="42"/>
      <c r="EF161" s="42"/>
      <c r="EG161" s="42"/>
      <c r="EH161" s="42"/>
      <c r="EI161" s="42"/>
      <c r="EJ161" s="42"/>
      <c r="EK161" s="42"/>
      <c r="EL161" s="42"/>
      <c r="EM161" s="42"/>
      <c r="EN161" s="42"/>
      <c r="EO161" s="42"/>
      <c r="EP161" s="42"/>
      <c r="EQ161" s="42"/>
      <c r="ER161" s="42"/>
      <c r="ES161" s="42"/>
      <c r="ET161" s="42"/>
      <c r="EU161" s="42"/>
      <c r="EV161" s="42"/>
      <c r="EW161" s="42"/>
      <c r="EX161" s="42"/>
      <c r="EY161" s="42"/>
      <c r="EZ161" s="42"/>
      <c r="FA161" s="42"/>
      <c r="FB161" s="42"/>
      <c r="FC161" s="42"/>
      <c r="FD161" s="42"/>
      <c r="FE161" s="42"/>
      <c r="FF161" s="42"/>
      <c r="FG161" s="42"/>
      <c r="FH161" s="42"/>
      <c r="FI161" s="42"/>
      <c r="FJ161" s="42"/>
      <c r="FK161" s="42"/>
      <c r="FL161" s="42"/>
      <c r="FM161" s="42"/>
      <c r="FN161" s="42"/>
      <c r="FO161" s="42"/>
      <c r="FP161" s="42"/>
      <c r="FQ161" s="42"/>
      <c r="FR161" s="42"/>
      <c r="FS161" s="42"/>
      <c r="FT161" s="42"/>
      <c r="FU161" s="42"/>
      <c r="FV161" s="42"/>
      <c r="FW161" s="42"/>
      <c r="FX161" s="42"/>
      <c r="FY161" s="42"/>
      <c r="FZ161" s="42"/>
      <c r="GA161" s="42"/>
      <c r="GB161" s="42"/>
      <c r="GC161" s="42"/>
      <c r="GD161" s="42"/>
      <c r="GE161" s="42"/>
      <c r="GF161" s="42"/>
      <c r="GG161" s="42"/>
      <c r="GH161" s="42"/>
      <c r="GI161" s="42"/>
      <c r="GJ161" s="42"/>
      <c r="GK161" s="42"/>
      <c r="GL161" s="42"/>
      <c r="GM161" s="42"/>
      <c r="GN161" s="42"/>
      <c r="GO161" s="42"/>
      <c r="GP161" s="42"/>
      <c r="GQ161" s="42"/>
      <c r="GR161" s="42"/>
      <c r="GS161" s="42"/>
      <c r="GT161" s="42"/>
      <c r="GU161" s="42"/>
      <c r="GV161" s="42"/>
      <c r="GW161" s="42"/>
      <c r="GX161" s="42"/>
      <c r="GY161" s="42"/>
      <c r="GZ161" s="42"/>
      <c r="HA161" s="42"/>
      <c r="HB161" s="42"/>
      <c r="HC161" s="42"/>
      <c r="HD161" s="42"/>
      <c r="HE161" s="42"/>
      <c r="HF161" s="42"/>
      <c r="HG161" s="42"/>
      <c r="HH161" s="42"/>
      <c r="HI161" s="42"/>
      <c r="HJ161" s="42"/>
      <c r="HK161" s="42"/>
      <c r="HL161" s="42"/>
      <c r="HM161" s="42"/>
      <c r="HN161" s="42"/>
      <c r="HO161" s="42"/>
      <c r="HP161" s="42"/>
      <c r="HQ161" s="42"/>
      <c r="HR161" s="42"/>
      <c r="HS161" s="42"/>
      <c r="HT161" s="42"/>
      <c r="HU161" s="42"/>
      <c r="HV161" s="42"/>
      <c r="HW161" s="42"/>
      <c r="HX161" s="42"/>
    </row>
    <row r="162" spans="1:232" s="41" customFormat="1" x14ac:dyDescent="0.25">
      <c r="A162" s="29"/>
      <c r="B162" s="30"/>
      <c r="C162" s="31" t="s">
        <v>7314</v>
      </c>
      <c r="D162" s="57">
        <v>0</v>
      </c>
      <c r="E162" s="57">
        <v>1</v>
      </c>
      <c r="F162" s="32" t="s">
        <v>560</v>
      </c>
      <c r="G162" s="32" t="s">
        <v>560</v>
      </c>
      <c r="H162" s="4">
        <v>9105871998</v>
      </c>
      <c r="I162" s="32" t="s">
        <v>560</v>
      </c>
      <c r="J162" s="33" t="s">
        <v>7745</v>
      </c>
      <c r="K162" s="34"/>
      <c r="L162" s="46" t="s">
        <v>25</v>
      </c>
      <c r="M162" s="33" t="s">
        <v>647</v>
      </c>
      <c r="N162" s="35" t="s">
        <v>560</v>
      </c>
      <c r="O162" s="6" t="s">
        <v>3133</v>
      </c>
      <c r="P162" s="36"/>
      <c r="Q162" s="36"/>
      <c r="R162" s="36"/>
      <c r="S162" s="33" t="s">
        <v>7746</v>
      </c>
      <c r="T162" s="36"/>
      <c r="U162" s="36"/>
      <c r="V162" s="33" t="s">
        <v>7746</v>
      </c>
      <c r="W162" s="36"/>
      <c r="X162" s="36"/>
      <c r="Y162" s="33" t="s">
        <v>2771</v>
      </c>
      <c r="Z162" s="36"/>
      <c r="AA162" s="30"/>
      <c r="AB162" s="57">
        <v>5111</v>
      </c>
      <c r="AC162" s="57">
        <v>131</v>
      </c>
      <c r="AD162" s="30"/>
      <c r="AE162" s="58">
        <v>1</v>
      </c>
      <c r="AF162" s="37"/>
      <c r="AG162" s="37">
        <v>74250</v>
      </c>
      <c r="AH162" s="38">
        <v>74250</v>
      </c>
      <c r="AI162" s="37"/>
      <c r="AJ162" s="37"/>
      <c r="AK162" s="39"/>
      <c r="AL162" s="40">
        <v>8</v>
      </c>
      <c r="AM162" s="37"/>
      <c r="AN162" s="37">
        <v>5940</v>
      </c>
      <c r="AO162" s="59">
        <v>33311</v>
      </c>
      <c r="AP162" s="39"/>
      <c r="AQ162" s="59" t="s">
        <v>3131</v>
      </c>
      <c r="AR162" s="60">
        <v>156</v>
      </c>
      <c r="AS162" s="60">
        <v>632</v>
      </c>
      <c r="AV162" s="39"/>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c r="BZ162" s="42"/>
      <c r="CA162" s="42"/>
      <c r="CB162" s="42"/>
      <c r="CC162" s="42"/>
      <c r="CD162" s="42"/>
      <c r="CE162" s="42"/>
      <c r="CF162" s="42"/>
      <c r="CG162" s="42"/>
      <c r="CH162" s="42"/>
      <c r="CI162" s="42"/>
      <c r="CJ162" s="42"/>
      <c r="CK162" s="42"/>
      <c r="CL162" s="42"/>
      <c r="CM162" s="42"/>
      <c r="CN162" s="42"/>
      <c r="CO162" s="42"/>
      <c r="CP162" s="42"/>
      <c r="CQ162" s="42"/>
      <c r="CR162" s="42"/>
      <c r="CS162" s="42"/>
      <c r="CT162" s="42"/>
      <c r="CU162" s="42"/>
      <c r="CV162" s="42"/>
      <c r="CW162" s="42"/>
      <c r="CX162" s="42"/>
      <c r="CY162" s="42"/>
      <c r="CZ162" s="42"/>
      <c r="DA162" s="42"/>
      <c r="DB162" s="42"/>
      <c r="DC162" s="42"/>
      <c r="DD162" s="42"/>
      <c r="DE162" s="42"/>
      <c r="DF162" s="42"/>
      <c r="DG162" s="42"/>
      <c r="DH162" s="42"/>
      <c r="DI162" s="42"/>
      <c r="DJ162" s="42"/>
      <c r="DK162" s="42"/>
      <c r="DL162" s="42"/>
      <c r="DM162" s="42"/>
      <c r="DN162" s="42"/>
      <c r="DO162" s="42"/>
      <c r="DP162" s="42"/>
      <c r="DQ162" s="42"/>
      <c r="DR162" s="42"/>
      <c r="DS162" s="42"/>
      <c r="DT162" s="42"/>
      <c r="DU162" s="42"/>
      <c r="DV162" s="42"/>
      <c r="DW162" s="42"/>
      <c r="DX162" s="42"/>
      <c r="DY162" s="42"/>
      <c r="DZ162" s="42"/>
      <c r="EA162" s="42"/>
      <c r="EB162" s="42"/>
      <c r="EC162" s="42"/>
      <c r="ED162" s="42"/>
      <c r="EE162" s="42"/>
      <c r="EF162" s="42"/>
      <c r="EG162" s="42"/>
      <c r="EH162" s="42"/>
      <c r="EI162" s="42"/>
      <c r="EJ162" s="42"/>
      <c r="EK162" s="42"/>
      <c r="EL162" s="42"/>
      <c r="EM162" s="42"/>
      <c r="EN162" s="42"/>
      <c r="EO162" s="42"/>
      <c r="EP162" s="42"/>
      <c r="EQ162" s="42"/>
      <c r="ER162" s="42"/>
      <c r="ES162" s="42"/>
      <c r="ET162" s="42"/>
      <c r="EU162" s="42"/>
      <c r="EV162" s="42"/>
      <c r="EW162" s="42"/>
      <c r="EX162" s="42"/>
      <c r="EY162" s="42"/>
      <c r="EZ162" s="42"/>
      <c r="FA162" s="42"/>
      <c r="FB162" s="42"/>
      <c r="FC162" s="42"/>
      <c r="FD162" s="42"/>
      <c r="FE162" s="42"/>
      <c r="FF162" s="42"/>
      <c r="FG162" s="42"/>
      <c r="FH162" s="42"/>
      <c r="FI162" s="42"/>
      <c r="FJ162" s="42"/>
      <c r="FK162" s="42"/>
      <c r="FL162" s="42"/>
      <c r="FM162" s="42"/>
      <c r="FN162" s="42"/>
      <c r="FO162" s="42"/>
      <c r="FP162" s="42"/>
      <c r="FQ162" s="42"/>
      <c r="FR162" s="42"/>
      <c r="FS162" s="42"/>
      <c r="FT162" s="42"/>
      <c r="FU162" s="42"/>
      <c r="FV162" s="42"/>
      <c r="FW162" s="42"/>
      <c r="FX162" s="42"/>
      <c r="FY162" s="42"/>
      <c r="FZ162" s="42"/>
      <c r="GA162" s="42"/>
      <c r="GB162" s="42"/>
      <c r="GC162" s="42"/>
      <c r="GD162" s="42"/>
      <c r="GE162" s="42"/>
      <c r="GF162" s="42"/>
      <c r="GG162" s="42"/>
      <c r="GH162" s="42"/>
      <c r="GI162" s="42"/>
      <c r="GJ162" s="42"/>
      <c r="GK162" s="42"/>
      <c r="GL162" s="42"/>
      <c r="GM162" s="42"/>
      <c r="GN162" s="42"/>
      <c r="GO162" s="42"/>
      <c r="GP162" s="42"/>
      <c r="GQ162" s="42"/>
      <c r="GR162" s="42"/>
      <c r="GS162" s="42"/>
      <c r="GT162" s="42"/>
      <c r="GU162" s="42"/>
      <c r="GV162" s="42"/>
      <c r="GW162" s="42"/>
      <c r="GX162" s="42"/>
      <c r="GY162" s="42"/>
      <c r="GZ162" s="42"/>
      <c r="HA162" s="42"/>
      <c r="HB162" s="42"/>
      <c r="HC162" s="42"/>
      <c r="HD162" s="42"/>
      <c r="HE162" s="42"/>
      <c r="HF162" s="42"/>
      <c r="HG162" s="42"/>
      <c r="HH162" s="42"/>
      <c r="HI162" s="42"/>
      <c r="HJ162" s="42"/>
      <c r="HK162" s="42"/>
      <c r="HL162" s="42"/>
      <c r="HM162" s="42"/>
      <c r="HN162" s="42"/>
      <c r="HO162" s="42"/>
      <c r="HP162" s="42"/>
      <c r="HQ162" s="42"/>
      <c r="HR162" s="42"/>
      <c r="HS162" s="42"/>
      <c r="HT162" s="42"/>
      <c r="HU162" s="42"/>
      <c r="HV162" s="42"/>
      <c r="HW162" s="42"/>
      <c r="HX162" s="42"/>
    </row>
    <row r="163" spans="1:232" s="41" customFormat="1" x14ac:dyDescent="0.25">
      <c r="A163" s="29"/>
      <c r="B163" s="30"/>
      <c r="C163" s="31" t="s">
        <v>7314</v>
      </c>
      <c r="D163" s="57">
        <v>0</v>
      </c>
      <c r="E163" s="57">
        <v>1</v>
      </c>
      <c r="F163" s="32" t="s">
        <v>560</v>
      </c>
      <c r="G163" s="32" t="s">
        <v>560</v>
      </c>
      <c r="H163" s="4">
        <v>9105872272</v>
      </c>
      <c r="I163" s="32" t="s">
        <v>560</v>
      </c>
      <c r="J163" s="33" t="s">
        <v>7757</v>
      </c>
      <c r="K163" s="34"/>
      <c r="L163" s="46" t="s">
        <v>25</v>
      </c>
      <c r="M163" s="33" t="s">
        <v>905</v>
      </c>
      <c r="N163" s="35" t="s">
        <v>560</v>
      </c>
      <c r="O163" s="6" t="s">
        <v>3155</v>
      </c>
      <c r="P163" s="36"/>
      <c r="Q163" s="36"/>
      <c r="R163" s="36"/>
      <c r="S163" s="33" t="s">
        <v>7758</v>
      </c>
      <c r="T163" s="36"/>
      <c r="U163" s="36"/>
      <c r="V163" s="33" t="s">
        <v>7758</v>
      </c>
      <c r="W163" s="36"/>
      <c r="X163" s="36"/>
      <c r="Y163" s="33" t="s">
        <v>2824</v>
      </c>
      <c r="Z163" s="36"/>
      <c r="AA163" s="30"/>
      <c r="AB163" s="57">
        <v>5111</v>
      </c>
      <c r="AC163" s="57">
        <v>131</v>
      </c>
      <c r="AD163" s="30"/>
      <c r="AE163" s="58">
        <v>2</v>
      </c>
      <c r="AF163" s="37"/>
      <c r="AG163" s="37">
        <v>111058</v>
      </c>
      <c r="AH163" s="38">
        <v>222116</v>
      </c>
      <c r="AI163" s="37"/>
      <c r="AJ163" s="37"/>
      <c r="AK163" s="39"/>
      <c r="AL163" s="40">
        <v>8</v>
      </c>
      <c r="AM163" s="37"/>
      <c r="AN163" s="37">
        <v>17769.28</v>
      </c>
      <c r="AO163" s="59">
        <v>33311</v>
      </c>
      <c r="AP163" s="39"/>
      <c r="AQ163" s="59" t="s">
        <v>3131</v>
      </c>
      <c r="AR163" s="60">
        <v>156</v>
      </c>
      <c r="AS163" s="60">
        <v>632</v>
      </c>
      <c r="AV163" s="39"/>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c r="BZ163" s="42"/>
      <c r="CA163" s="42"/>
      <c r="CB163" s="42"/>
      <c r="CC163" s="42"/>
      <c r="CD163" s="42"/>
      <c r="CE163" s="42"/>
      <c r="CF163" s="42"/>
      <c r="CG163" s="42"/>
      <c r="CH163" s="42"/>
      <c r="CI163" s="42"/>
      <c r="CJ163" s="42"/>
      <c r="CK163" s="42"/>
      <c r="CL163" s="42"/>
      <c r="CM163" s="42"/>
      <c r="CN163" s="42"/>
      <c r="CO163" s="42"/>
      <c r="CP163" s="42"/>
      <c r="CQ163" s="42"/>
      <c r="CR163" s="42"/>
      <c r="CS163" s="42"/>
      <c r="CT163" s="42"/>
      <c r="CU163" s="42"/>
      <c r="CV163" s="42"/>
      <c r="CW163" s="42"/>
      <c r="CX163" s="42"/>
      <c r="CY163" s="42"/>
      <c r="CZ163" s="42"/>
      <c r="DA163" s="42"/>
      <c r="DB163" s="42"/>
      <c r="DC163" s="42"/>
      <c r="DD163" s="42"/>
      <c r="DE163" s="42"/>
      <c r="DF163" s="42"/>
      <c r="DG163" s="42"/>
      <c r="DH163" s="42"/>
      <c r="DI163" s="42"/>
      <c r="DJ163" s="42"/>
      <c r="DK163" s="42"/>
      <c r="DL163" s="42"/>
      <c r="DM163" s="42"/>
      <c r="DN163" s="42"/>
      <c r="DO163" s="42"/>
      <c r="DP163" s="42"/>
      <c r="DQ163" s="42"/>
      <c r="DR163" s="42"/>
      <c r="DS163" s="42"/>
      <c r="DT163" s="42"/>
      <c r="DU163" s="42"/>
      <c r="DV163" s="42"/>
      <c r="DW163" s="42"/>
      <c r="DX163" s="42"/>
      <c r="DY163" s="42"/>
      <c r="DZ163" s="42"/>
      <c r="EA163" s="42"/>
      <c r="EB163" s="42"/>
      <c r="EC163" s="42"/>
      <c r="ED163" s="42"/>
      <c r="EE163" s="42"/>
      <c r="EF163" s="42"/>
      <c r="EG163" s="42"/>
      <c r="EH163" s="42"/>
      <c r="EI163" s="42"/>
      <c r="EJ163" s="42"/>
      <c r="EK163" s="42"/>
      <c r="EL163" s="42"/>
      <c r="EM163" s="42"/>
      <c r="EN163" s="42"/>
      <c r="EO163" s="42"/>
      <c r="EP163" s="42"/>
      <c r="EQ163" s="42"/>
      <c r="ER163" s="42"/>
      <c r="ES163" s="42"/>
      <c r="ET163" s="42"/>
      <c r="EU163" s="42"/>
      <c r="EV163" s="42"/>
      <c r="EW163" s="42"/>
      <c r="EX163" s="42"/>
      <c r="EY163" s="42"/>
      <c r="EZ163" s="42"/>
      <c r="FA163" s="42"/>
      <c r="FB163" s="42"/>
      <c r="FC163" s="42"/>
      <c r="FD163" s="42"/>
      <c r="FE163" s="42"/>
      <c r="FF163" s="42"/>
      <c r="FG163" s="42"/>
      <c r="FH163" s="42"/>
      <c r="FI163" s="42"/>
      <c r="FJ163" s="42"/>
      <c r="FK163" s="42"/>
      <c r="FL163" s="42"/>
      <c r="FM163" s="42"/>
      <c r="FN163" s="42"/>
      <c r="FO163" s="42"/>
      <c r="FP163" s="42"/>
      <c r="FQ163" s="42"/>
      <c r="FR163" s="42"/>
      <c r="FS163" s="42"/>
      <c r="FT163" s="42"/>
      <c r="FU163" s="42"/>
      <c r="FV163" s="42"/>
      <c r="FW163" s="42"/>
      <c r="FX163" s="42"/>
      <c r="FY163" s="42"/>
      <c r="FZ163" s="42"/>
      <c r="GA163" s="42"/>
      <c r="GB163" s="42"/>
      <c r="GC163" s="42"/>
      <c r="GD163" s="42"/>
      <c r="GE163" s="42"/>
      <c r="GF163" s="42"/>
      <c r="GG163" s="42"/>
      <c r="GH163" s="42"/>
      <c r="GI163" s="42"/>
      <c r="GJ163" s="42"/>
      <c r="GK163" s="42"/>
      <c r="GL163" s="42"/>
      <c r="GM163" s="42"/>
      <c r="GN163" s="42"/>
      <c r="GO163" s="42"/>
      <c r="GP163" s="42"/>
      <c r="GQ163" s="42"/>
      <c r="GR163" s="42"/>
      <c r="GS163" s="42"/>
      <c r="GT163" s="42"/>
      <c r="GU163" s="42"/>
      <c r="GV163" s="42"/>
      <c r="GW163" s="42"/>
      <c r="GX163" s="42"/>
      <c r="GY163" s="42"/>
      <c r="GZ163" s="42"/>
      <c r="HA163" s="42"/>
      <c r="HB163" s="42"/>
      <c r="HC163" s="42"/>
      <c r="HD163" s="42"/>
      <c r="HE163" s="42"/>
      <c r="HF163" s="42"/>
      <c r="HG163" s="42"/>
      <c r="HH163" s="42"/>
      <c r="HI163" s="42"/>
      <c r="HJ163" s="42"/>
      <c r="HK163" s="42"/>
      <c r="HL163" s="42"/>
      <c r="HM163" s="42"/>
      <c r="HN163" s="42"/>
      <c r="HO163" s="42"/>
      <c r="HP163" s="42"/>
      <c r="HQ163" s="42"/>
      <c r="HR163" s="42"/>
      <c r="HS163" s="42"/>
      <c r="HT163" s="42"/>
      <c r="HU163" s="42"/>
      <c r="HV163" s="42"/>
      <c r="HW163" s="42"/>
      <c r="HX163" s="42"/>
    </row>
    <row r="164" spans="1:232" s="41" customFormat="1" x14ac:dyDescent="0.25">
      <c r="A164" s="29"/>
      <c r="B164" s="30"/>
      <c r="C164" s="31" t="s">
        <v>7314</v>
      </c>
      <c r="D164" s="57">
        <v>0</v>
      </c>
      <c r="E164" s="57">
        <v>1</v>
      </c>
      <c r="F164" s="32" t="s">
        <v>560</v>
      </c>
      <c r="G164" s="32" t="s">
        <v>560</v>
      </c>
      <c r="H164" s="4">
        <v>9105872372</v>
      </c>
      <c r="I164" s="32" t="s">
        <v>560</v>
      </c>
      <c r="J164" s="33" t="s">
        <v>7765</v>
      </c>
      <c r="K164" s="34"/>
      <c r="L164" s="46" t="s">
        <v>25</v>
      </c>
      <c r="M164" s="33" t="s">
        <v>893</v>
      </c>
      <c r="N164" s="35" t="s">
        <v>560</v>
      </c>
      <c r="O164" s="6" t="s">
        <v>3155</v>
      </c>
      <c r="P164" s="36"/>
      <c r="Q164" s="36"/>
      <c r="R164" s="36"/>
      <c r="S164" s="33" t="s">
        <v>7766</v>
      </c>
      <c r="T164" s="36"/>
      <c r="U164" s="36"/>
      <c r="V164" s="33" t="s">
        <v>7766</v>
      </c>
      <c r="W164" s="36"/>
      <c r="X164" s="36"/>
      <c r="Y164" s="33" t="s">
        <v>2899</v>
      </c>
      <c r="Z164" s="36"/>
      <c r="AA164" s="30"/>
      <c r="AB164" s="57">
        <v>5111</v>
      </c>
      <c r="AC164" s="57">
        <v>131</v>
      </c>
      <c r="AD164" s="30"/>
      <c r="AE164" s="58">
        <v>1</v>
      </c>
      <c r="AF164" s="37"/>
      <c r="AG164" s="37">
        <v>89285</v>
      </c>
      <c r="AH164" s="38">
        <v>89285</v>
      </c>
      <c r="AI164" s="37"/>
      <c r="AJ164" s="37"/>
      <c r="AK164" s="39"/>
      <c r="AL164" s="40">
        <v>8</v>
      </c>
      <c r="AM164" s="37"/>
      <c r="AN164" s="37">
        <v>7142.8</v>
      </c>
      <c r="AO164" s="59">
        <v>33311</v>
      </c>
      <c r="AP164" s="39"/>
      <c r="AQ164" s="59" t="s">
        <v>3131</v>
      </c>
      <c r="AR164" s="60">
        <v>156</v>
      </c>
      <c r="AS164" s="60">
        <v>632</v>
      </c>
      <c r="AV164" s="39"/>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c r="BZ164" s="42"/>
      <c r="CA164" s="42"/>
      <c r="CB164" s="42"/>
      <c r="CC164" s="42"/>
      <c r="CD164" s="42"/>
      <c r="CE164" s="42"/>
      <c r="CF164" s="42"/>
      <c r="CG164" s="42"/>
      <c r="CH164" s="42"/>
      <c r="CI164" s="42"/>
      <c r="CJ164" s="42"/>
      <c r="CK164" s="42"/>
      <c r="CL164" s="42"/>
      <c r="CM164" s="42"/>
      <c r="CN164" s="42"/>
      <c r="CO164" s="42"/>
      <c r="CP164" s="42"/>
      <c r="CQ164" s="42"/>
      <c r="CR164" s="42"/>
      <c r="CS164" s="42"/>
      <c r="CT164" s="42"/>
      <c r="CU164" s="42"/>
      <c r="CV164" s="42"/>
      <c r="CW164" s="42"/>
      <c r="CX164" s="42"/>
      <c r="CY164" s="42"/>
      <c r="CZ164" s="42"/>
      <c r="DA164" s="42"/>
      <c r="DB164" s="42"/>
      <c r="DC164" s="42"/>
      <c r="DD164" s="42"/>
      <c r="DE164" s="42"/>
      <c r="DF164" s="42"/>
      <c r="DG164" s="42"/>
      <c r="DH164" s="42"/>
      <c r="DI164" s="42"/>
      <c r="DJ164" s="42"/>
      <c r="DK164" s="42"/>
      <c r="DL164" s="42"/>
      <c r="DM164" s="42"/>
      <c r="DN164" s="42"/>
      <c r="DO164" s="42"/>
      <c r="DP164" s="42"/>
      <c r="DQ164" s="42"/>
      <c r="DR164" s="42"/>
      <c r="DS164" s="42"/>
      <c r="DT164" s="42"/>
      <c r="DU164" s="42"/>
      <c r="DV164" s="42"/>
      <c r="DW164" s="42"/>
      <c r="DX164" s="42"/>
      <c r="DY164" s="42"/>
      <c r="DZ164" s="42"/>
      <c r="EA164" s="42"/>
      <c r="EB164" s="42"/>
      <c r="EC164" s="42"/>
      <c r="ED164" s="42"/>
      <c r="EE164" s="42"/>
      <c r="EF164" s="42"/>
      <c r="EG164" s="42"/>
      <c r="EH164" s="42"/>
      <c r="EI164" s="42"/>
      <c r="EJ164" s="42"/>
      <c r="EK164" s="42"/>
      <c r="EL164" s="42"/>
      <c r="EM164" s="42"/>
      <c r="EN164" s="42"/>
      <c r="EO164" s="42"/>
      <c r="EP164" s="42"/>
      <c r="EQ164" s="42"/>
      <c r="ER164" s="42"/>
      <c r="ES164" s="42"/>
      <c r="ET164" s="42"/>
      <c r="EU164" s="42"/>
      <c r="EV164" s="42"/>
      <c r="EW164" s="42"/>
      <c r="EX164" s="42"/>
      <c r="EY164" s="42"/>
      <c r="EZ164" s="42"/>
      <c r="FA164" s="42"/>
      <c r="FB164" s="42"/>
      <c r="FC164" s="42"/>
      <c r="FD164" s="42"/>
      <c r="FE164" s="42"/>
      <c r="FF164" s="42"/>
      <c r="FG164" s="42"/>
      <c r="FH164" s="42"/>
      <c r="FI164" s="42"/>
      <c r="FJ164" s="42"/>
      <c r="FK164" s="42"/>
      <c r="FL164" s="42"/>
      <c r="FM164" s="42"/>
      <c r="FN164" s="42"/>
      <c r="FO164" s="42"/>
      <c r="FP164" s="42"/>
      <c r="FQ164" s="42"/>
      <c r="FR164" s="42"/>
      <c r="FS164" s="42"/>
      <c r="FT164" s="42"/>
      <c r="FU164" s="42"/>
      <c r="FV164" s="42"/>
      <c r="FW164" s="42"/>
      <c r="FX164" s="42"/>
      <c r="FY164" s="42"/>
      <c r="FZ164" s="42"/>
      <c r="GA164" s="42"/>
      <c r="GB164" s="42"/>
      <c r="GC164" s="42"/>
      <c r="GD164" s="42"/>
      <c r="GE164" s="42"/>
      <c r="GF164" s="42"/>
      <c r="GG164" s="42"/>
      <c r="GH164" s="42"/>
      <c r="GI164" s="42"/>
      <c r="GJ164" s="42"/>
      <c r="GK164" s="42"/>
      <c r="GL164" s="42"/>
      <c r="GM164" s="42"/>
      <c r="GN164" s="42"/>
      <c r="GO164" s="42"/>
      <c r="GP164" s="42"/>
      <c r="GQ164" s="42"/>
      <c r="GR164" s="42"/>
      <c r="GS164" s="42"/>
      <c r="GT164" s="42"/>
      <c r="GU164" s="42"/>
      <c r="GV164" s="42"/>
      <c r="GW164" s="42"/>
      <c r="GX164" s="42"/>
      <c r="GY164" s="42"/>
      <c r="GZ164" s="42"/>
      <c r="HA164" s="42"/>
      <c r="HB164" s="42"/>
      <c r="HC164" s="42"/>
      <c r="HD164" s="42"/>
      <c r="HE164" s="42"/>
      <c r="HF164" s="42"/>
      <c r="HG164" s="42"/>
      <c r="HH164" s="42"/>
      <c r="HI164" s="42"/>
      <c r="HJ164" s="42"/>
      <c r="HK164" s="42"/>
      <c r="HL164" s="42"/>
      <c r="HM164" s="42"/>
      <c r="HN164" s="42"/>
      <c r="HO164" s="42"/>
      <c r="HP164" s="42"/>
      <c r="HQ164" s="42"/>
      <c r="HR164" s="42"/>
      <c r="HS164" s="42"/>
      <c r="HT164" s="42"/>
      <c r="HU164" s="42"/>
      <c r="HV164" s="42"/>
      <c r="HW164" s="42"/>
      <c r="HX164" s="42"/>
    </row>
    <row r="165" spans="1:232" s="41" customFormat="1" x14ac:dyDescent="0.25">
      <c r="A165" s="29"/>
      <c r="B165" s="30"/>
      <c r="C165" s="31" t="s">
        <v>7314</v>
      </c>
      <c r="D165" s="57">
        <v>0</v>
      </c>
      <c r="E165" s="57">
        <v>1</v>
      </c>
      <c r="F165" s="32" t="s">
        <v>560</v>
      </c>
      <c r="G165" s="32" t="s">
        <v>560</v>
      </c>
      <c r="H165" s="4">
        <v>9105872442</v>
      </c>
      <c r="I165" s="32" t="s">
        <v>560</v>
      </c>
      <c r="J165" s="33" t="s">
        <v>7767</v>
      </c>
      <c r="K165" s="34"/>
      <c r="L165" s="46" t="s">
        <v>25</v>
      </c>
      <c r="M165" s="33" t="s">
        <v>858</v>
      </c>
      <c r="N165" s="35" t="s">
        <v>560</v>
      </c>
      <c r="O165" s="6" t="s">
        <v>3160</v>
      </c>
      <c r="P165" s="36"/>
      <c r="Q165" s="36"/>
      <c r="R165" s="36"/>
      <c r="S165" s="33" t="s">
        <v>7768</v>
      </c>
      <c r="T165" s="36"/>
      <c r="U165" s="36"/>
      <c r="V165" s="33" t="s">
        <v>7768</v>
      </c>
      <c r="W165" s="36"/>
      <c r="X165" s="36"/>
      <c r="Y165" s="33" t="s">
        <v>3047</v>
      </c>
      <c r="Z165" s="36"/>
      <c r="AA165" s="30"/>
      <c r="AB165" s="57">
        <v>5111</v>
      </c>
      <c r="AC165" s="57">
        <v>131</v>
      </c>
      <c r="AD165" s="30"/>
      <c r="AE165" s="58">
        <v>1</v>
      </c>
      <c r="AF165" s="37"/>
      <c r="AG165" s="37">
        <v>55595</v>
      </c>
      <c r="AH165" s="38">
        <v>55595</v>
      </c>
      <c r="AI165" s="37"/>
      <c r="AJ165" s="37"/>
      <c r="AK165" s="39"/>
      <c r="AL165" s="40">
        <v>8</v>
      </c>
      <c r="AM165" s="37"/>
      <c r="AN165" s="37">
        <v>4447.6000000000004</v>
      </c>
      <c r="AO165" s="59">
        <v>33311</v>
      </c>
      <c r="AP165" s="39"/>
      <c r="AQ165" s="59" t="s">
        <v>3131</v>
      </c>
      <c r="AR165" s="60">
        <v>156</v>
      </c>
      <c r="AS165" s="60">
        <v>632</v>
      </c>
      <c r="AV165" s="39"/>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c r="BZ165" s="42"/>
      <c r="CA165" s="42"/>
      <c r="CB165" s="42"/>
      <c r="CC165" s="42"/>
      <c r="CD165" s="42"/>
      <c r="CE165" s="42"/>
      <c r="CF165" s="42"/>
      <c r="CG165" s="42"/>
      <c r="CH165" s="42"/>
      <c r="CI165" s="42"/>
      <c r="CJ165" s="42"/>
      <c r="CK165" s="42"/>
      <c r="CL165" s="42"/>
      <c r="CM165" s="42"/>
      <c r="CN165" s="42"/>
      <c r="CO165" s="42"/>
      <c r="CP165" s="42"/>
      <c r="CQ165" s="42"/>
      <c r="CR165" s="42"/>
      <c r="CS165" s="42"/>
      <c r="CT165" s="42"/>
      <c r="CU165" s="42"/>
      <c r="CV165" s="42"/>
      <c r="CW165" s="42"/>
      <c r="CX165" s="42"/>
      <c r="CY165" s="42"/>
      <c r="CZ165" s="42"/>
      <c r="DA165" s="42"/>
      <c r="DB165" s="42"/>
      <c r="DC165" s="42"/>
      <c r="DD165" s="42"/>
      <c r="DE165" s="42"/>
      <c r="DF165" s="42"/>
      <c r="DG165" s="42"/>
      <c r="DH165" s="42"/>
      <c r="DI165" s="42"/>
      <c r="DJ165" s="42"/>
      <c r="DK165" s="42"/>
      <c r="DL165" s="42"/>
      <c r="DM165" s="42"/>
      <c r="DN165" s="42"/>
      <c r="DO165" s="42"/>
      <c r="DP165" s="42"/>
      <c r="DQ165" s="42"/>
      <c r="DR165" s="42"/>
      <c r="DS165" s="42"/>
      <c r="DT165" s="42"/>
      <c r="DU165" s="42"/>
      <c r="DV165" s="42"/>
      <c r="DW165" s="42"/>
      <c r="DX165" s="42"/>
      <c r="DY165" s="42"/>
      <c r="DZ165" s="42"/>
      <c r="EA165" s="42"/>
      <c r="EB165" s="42"/>
      <c r="EC165" s="42"/>
      <c r="ED165" s="42"/>
      <c r="EE165" s="42"/>
      <c r="EF165" s="42"/>
      <c r="EG165" s="42"/>
      <c r="EH165" s="42"/>
      <c r="EI165" s="42"/>
      <c r="EJ165" s="42"/>
      <c r="EK165" s="42"/>
      <c r="EL165" s="42"/>
      <c r="EM165" s="42"/>
      <c r="EN165" s="42"/>
      <c r="EO165" s="42"/>
      <c r="EP165" s="42"/>
      <c r="EQ165" s="42"/>
      <c r="ER165" s="42"/>
      <c r="ES165" s="42"/>
      <c r="ET165" s="42"/>
      <c r="EU165" s="42"/>
      <c r="EV165" s="42"/>
      <c r="EW165" s="42"/>
      <c r="EX165" s="42"/>
      <c r="EY165" s="42"/>
      <c r="EZ165" s="42"/>
      <c r="FA165" s="42"/>
      <c r="FB165" s="42"/>
      <c r="FC165" s="42"/>
      <c r="FD165" s="42"/>
      <c r="FE165" s="42"/>
      <c r="FF165" s="42"/>
      <c r="FG165" s="42"/>
      <c r="FH165" s="42"/>
      <c r="FI165" s="42"/>
      <c r="FJ165" s="42"/>
      <c r="FK165" s="42"/>
      <c r="FL165" s="42"/>
      <c r="FM165" s="42"/>
      <c r="FN165" s="42"/>
      <c r="FO165" s="42"/>
      <c r="FP165" s="42"/>
      <c r="FQ165" s="42"/>
      <c r="FR165" s="42"/>
      <c r="FS165" s="42"/>
      <c r="FT165" s="42"/>
      <c r="FU165" s="42"/>
      <c r="FV165" s="42"/>
      <c r="FW165" s="42"/>
      <c r="FX165" s="42"/>
      <c r="FY165" s="42"/>
      <c r="FZ165" s="42"/>
      <c r="GA165" s="42"/>
      <c r="GB165" s="42"/>
      <c r="GC165" s="42"/>
      <c r="GD165" s="42"/>
      <c r="GE165" s="42"/>
      <c r="GF165" s="42"/>
      <c r="GG165" s="42"/>
      <c r="GH165" s="42"/>
      <c r="GI165" s="42"/>
      <c r="GJ165" s="42"/>
      <c r="GK165" s="42"/>
      <c r="GL165" s="42"/>
      <c r="GM165" s="42"/>
      <c r="GN165" s="42"/>
      <c r="GO165" s="42"/>
      <c r="GP165" s="42"/>
      <c r="GQ165" s="42"/>
      <c r="GR165" s="42"/>
      <c r="GS165" s="42"/>
      <c r="GT165" s="42"/>
      <c r="GU165" s="42"/>
      <c r="GV165" s="42"/>
      <c r="GW165" s="42"/>
      <c r="GX165" s="42"/>
      <c r="GY165" s="42"/>
      <c r="GZ165" s="42"/>
      <c r="HA165" s="42"/>
      <c r="HB165" s="42"/>
      <c r="HC165" s="42"/>
      <c r="HD165" s="42"/>
      <c r="HE165" s="42"/>
      <c r="HF165" s="42"/>
      <c r="HG165" s="42"/>
      <c r="HH165" s="42"/>
      <c r="HI165" s="42"/>
      <c r="HJ165" s="42"/>
      <c r="HK165" s="42"/>
      <c r="HL165" s="42"/>
      <c r="HM165" s="42"/>
      <c r="HN165" s="42"/>
      <c r="HO165" s="42"/>
      <c r="HP165" s="42"/>
      <c r="HQ165" s="42"/>
      <c r="HR165" s="42"/>
      <c r="HS165" s="42"/>
      <c r="HT165" s="42"/>
      <c r="HU165" s="42"/>
      <c r="HV165" s="42"/>
      <c r="HW165" s="42"/>
      <c r="HX165" s="42"/>
    </row>
    <row r="166" spans="1:232" s="41" customFormat="1" x14ac:dyDescent="0.25">
      <c r="A166" s="29"/>
      <c r="B166" s="30"/>
      <c r="C166" s="31" t="s">
        <v>7314</v>
      </c>
      <c r="D166" s="57">
        <v>0</v>
      </c>
      <c r="E166" s="57">
        <v>1</v>
      </c>
      <c r="F166" s="32" t="s">
        <v>560</v>
      </c>
      <c r="G166" s="32" t="s">
        <v>560</v>
      </c>
      <c r="H166" s="4">
        <v>9105872601</v>
      </c>
      <c r="I166" s="32" t="s">
        <v>560</v>
      </c>
      <c r="J166" s="33" t="s">
        <v>7777</v>
      </c>
      <c r="K166" s="34"/>
      <c r="L166" s="46" t="s">
        <v>25</v>
      </c>
      <c r="M166" s="33" t="s">
        <v>721</v>
      </c>
      <c r="N166" s="35" t="s">
        <v>560</v>
      </c>
      <c r="O166" s="6" t="s">
        <v>3141</v>
      </c>
      <c r="P166" s="36"/>
      <c r="Q166" s="36"/>
      <c r="R166" s="36"/>
      <c r="S166" s="33" t="s">
        <v>7778</v>
      </c>
      <c r="T166" s="36"/>
      <c r="U166" s="36"/>
      <c r="V166" s="33" t="s">
        <v>7778</v>
      </c>
      <c r="W166" s="36"/>
      <c r="X166" s="36"/>
      <c r="Y166" s="33" t="s">
        <v>2819</v>
      </c>
      <c r="Z166" s="36"/>
      <c r="AA166" s="30"/>
      <c r="AB166" s="57">
        <v>5111</v>
      </c>
      <c r="AC166" s="57">
        <v>131</v>
      </c>
      <c r="AD166" s="30"/>
      <c r="AE166" s="58">
        <v>1</v>
      </c>
      <c r="AF166" s="37"/>
      <c r="AG166" s="37">
        <v>56760</v>
      </c>
      <c r="AH166" s="38">
        <v>56760</v>
      </c>
      <c r="AI166" s="37"/>
      <c r="AJ166" s="37"/>
      <c r="AK166" s="39"/>
      <c r="AL166" s="40">
        <v>8</v>
      </c>
      <c r="AM166" s="37"/>
      <c r="AN166" s="37">
        <v>4540.8</v>
      </c>
      <c r="AO166" s="59">
        <v>33311</v>
      </c>
      <c r="AP166" s="39"/>
      <c r="AQ166" s="59" t="s">
        <v>3131</v>
      </c>
      <c r="AR166" s="60">
        <v>156</v>
      </c>
      <c r="AS166" s="60">
        <v>632</v>
      </c>
      <c r="AV166" s="39"/>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c r="BZ166" s="42"/>
      <c r="CA166" s="42"/>
      <c r="CB166" s="42"/>
      <c r="CC166" s="42"/>
      <c r="CD166" s="42"/>
      <c r="CE166" s="42"/>
      <c r="CF166" s="42"/>
      <c r="CG166" s="42"/>
      <c r="CH166" s="42"/>
      <c r="CI166" s="42"/>
      <c r="CJ166" s="42"/>
      <c r="CK166" s="42"/>
      <c r="CL166" s="42"/>
      <c r="CM166" s="42"/>
      <c r="CN166" s="42"/>
      <c r="CO166" s="42"/>
      <c r="CP166" s="42"/>
      <c r="CQ166" s="42"/>
      <c r="CR166" s="42"/>
      <c r="CS166" s="42"/>
      <c r="CT166" s="42"/>
      <c r="CU166" s="42"/>
      <c r="CV166" s="42"/>
      <c r="CW166" s="42"/>
      <c r="CX166" s="42"/>
      <c r="CY166" s="42"/>
      <c r="CZ166" s="42"/>
      <c r="DA166" s="42"/>
      <c r="DB166" s="42"/>
      <c r="DC166" s="42"/>
      <c r="DD166" s="42"/>
      <c r="DE166" s="42"/>
      <c r="DF166" s="42"/>
      <c r="DG166" s="42"/>
      <c r="DH166" s="42"/>
      <c r="DI166" s="42"/>
      <c r="DJ166" s="42"/>
      <c r="DK166" s="42"/>
      <c r="DL166" s="42"/>
      <c r="DM166" s="42"/>
      <c r="DN166" s="42"/>
      <c r="DO166" s="42"/>
      <c r="DP166" s="42"/>
      <c r="DQ166" s="42"/>
      <c r="DR166" s="42"/>
      <c r="DS166" s="42"/>
      <c r="DT166" s="42"/>
      <c r="DU166" s="42"/>
      <c r="DV166" s="42"/>
      <c r="DW166" s="42"/>
      <c r="DX166" s="42"/>
      <c r="DY166" s="42"/>
      <c r="DZ166" s="42"/>
      <c r="EA166" s="42"/>
      <c r="EB166" s="42"/>
      <c r="EC166" s="42"/>
      <c r="ED166" s="42"/>
      <c r="EE166" s="42"/>
      <c r="EF166" s="42"/>
      <c r="EG166" s="42"/>
      <c r="EH166" s="42"/>
      <c r="EI166" s="42"/>
      <c r="EJ166" s="42"/>
      <c r="EK166" s="42"/>
      <c r="EL166" s="42"/>
      <c r="EM166" s="42"/>
      <c r="EN166" s="42"/>
      <c r="EO166" s="42"/>
      <c r="EP166" s="42"/>
      <c r="EQ166" s="42"/>
      <c r="ER166" s="42"/>
      <c r="ES166" s="42"/>
      <c r="ET166" s="42"/>
      <c r="EU166" s="42"/>
      <c r="EV166" s="42"/>
      <c r="EW166" s="42"/>
      <c r="EX166" s="42"/>
      <c r="EY166" s="42"/>
      <c r="EZ166" s="42"/>
      <c r="FA166" s="42"/>
      <c r="FB166" s="42"/>
      <c r="FC166" s="42"/>
      <c r="FD166" s="42"/>
      <c r="FE166" s="42"/>
      <c r="FF166" s="42"/>
      <c r="FG166" s="42"/>
      <c r="FH166" s="42"/>
      <c r="FI166" s="42"/>
      <c r="FJ166" s="42"/>
      <c r="FK166" s="42"/>
      <c r="FL166" s="42"/>
      <c r="FM166" s="42"/>
      <c r="FN166" s="42"/>
      <c r="FO166" s="42"/>
      <c r="FP166" s="42"/>
      <c r="FQ166" s="42"/>
      <c r="FR166" s="42"/>
      <c r="FS166" s="42"/>
      <c r="FT166" s="42"/>
      <c r="FU166" s="42"/>
      <c r="FV166" s="42"/>
      <c r="FW166" s="42"/>
      <c r="FX166" s="42"/>
      <c r="FY166" s="42"/>
      <c r="FZ166" s="42"/>
      <c r="GA166" s="42"/>
      <c r="GB166" s="42"/>
      <c r="GC166" s="42"/>
      <c r="GD166" s="42"/>
      <c r="GE166" s="42"/>
      <c r="GF166" s="42"/>
      <c r="GG166" s="42"/>
      <c r="GH166" s="42"/>
      <c r="GI166" s="42"/>
      <c r="GJ166" s="42"/>
      <c r="GK166" s="42"/>
      <c r="GL166" s="42"/>
      <c r="GM166" s="42"/>
      <c r="GN166" s="42"/>
      <c r="GO166" s="42"/>
      <c r="GP166" s="42"/>
      <c r="GQ166" s="42"/>
      <c r="GR166" s="42"/>
      <c r="GS166" s="42"/>
      <c r="GT166" s="42"/>
      <c r="GU166" s="42"/>
      <c r="GV166" s="42"/>
      <c r="GW166" s="42"/>
      <c r="GX166" s="42"/>
      <c r="GY166" s="42"/>
      <c r="GZ166" s="42"/>
      <c r="HA166" s="42"/>
      <c r="HB166" s="42"/>
      <c r="HC166" s="42"/>
      <c r="HD166" s="42"/>
      <c r="HE166" s="42"/>
      <c r="HF166" s="42"/>
      <c r="HG166" s="42"/>
      <c r="HH166" s="42"/>
      <c r="HI166" s="42"/>
      <c r="HJ166" s="42"/>
      <c r="HK166" s="42"/>
      <c r="HL166" s="42"/>
      <c r="HM166" s="42"/>
      <c r="HN166" s="42"/>
      <c r="HO166" s="42"/>
      <c r="HP166" s="42"/>
      <c r="HQ166" s="42"/>
      <c r="HR166" s="42"/>
      <c r="HS166" s="42"/>
      <c r="HT166" s="42"/>
      <c r="HU166" s="42"/>
      <c r="HV166" s="42"/>
      <c r="HW166" s="42"/>
      <c r="HX166" s="42"/>
    </row>
    <row r="167" spans="1:232" s="41" customFormat="1" x14ac:dyDescent="0.25">
      <c r="A167" s="29"/>
      <c r="B167" s="30"/>
      <c r="C167" s="31" t="s">
        <v>7314</v>
      </c>
      <c r="D167" s="57">
        <v>0</v>
      </c>
      <c r="E167" s="57">
        <v>1</v>
      </c>
      <c r="F167" s="32" t="s">
        <v>560</v>
      </c>
      <c r="G167" s="32" t="s">
        <v>560</v>
      </c>
      <c r="H167" s="4">
        <v>9105872601</v>
      </c>
      <c r="I167" s="32" t="s">
        <v>560</v>
      </c>
      <c r="J167" s="33" t="s">
        <v>7777</v>
      </c>
      <c r="K167" s="34"/>
      <c r="L167" s="46" t="s">
        <v>25</v>
      </c>
      <c r="M167" s="33" t="s">
        <v>721</v>
      </c>
      <c r="N167" s="35" t="s">
        <v>560</v>
      </c>
      <c r="O167" s="6" t="s">
        <v>3141</v>
      </c>
      <c r="P167" s="36"/>
      <c r="Q167" s="36"/>
      <c r="R167" s="36"/>
      <c r="S167" s="33" t="s">
        <v>7778</v>
      </c>
      <c r="T167" s="36"/>
      <c r="U167" s="36"/>
      <c r="V167" s="33" t="s">
        <v>7778</v>
      </c>
      <c r="W167" s="36"/>
      <c r="X167" s="36"/>
      <c r="Y167" s="33" t="s">
        <v>2824</v>
      </c>
      <c r="Z167" s="36"/>
      <c r="AA167" s="30"/>
      <c r="AB167" s="57">
        <v>5111</v>
      </c>
      <c r="AC167" s="57">
        <v>131</v>
      </c>
      <c r="AD167" s="30"/>
      <c r="AE167" s="58">
        <v>1</v>
      </c>
      <c r="AF167" s="37"/>
      <c r="AG167" s="37">
        <v>111058</v>
      </c>
      <c r="AH167" s="38">
        <v>111058</v>
      </c>
      <c r="AI167" s="37"/>
      <c r="AJ167" s="37"/>
      <c r="AK167" s="39"/>
      <c r="AL167" s="40">
        <v>8</v>
      </c>
      <c r="AM167" s="37"/>
      <c r="AN167" s="37">
        <v>8884.64</v>
      </c>
      <c r="AO167" s="59">
        <v>33311</v>
      </c>
      <c r="AP167" s="39"/>
      <c r="AQ167" s="59" t="s">
        <v>3131</v>
      </c>
      <c r="AR167" s="60">
        <v>156</v>
      </c>
      <c r="AS167" s="60">
        <v>632</v>
      </c>
      <c r="AV167" s="39"/>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c r="BZ167" s="42"/>
      <c r="CA167" s="42"/>
      <c r="CB167" s="42"/>
      <c r="CC167" s="42"/>
      <c r="CD167" s="42"/>
      <c r="CE167" s="42"/>
      <c r="CF167" s="42"/>
      <c r="CG167" s="42"/>
      <c r="CH167" s="42"/>
      <c r="CI167" s="42"/>
      <c r="CJ167" s="42"/>
      <c r="CK167" s="42"/>
      <c r="CL167" s="42"/>
      <c r="CM167" s="42"/>
      <c r="CN167" s="42"/>
      <c r="CO167" s="42"/>
      <c r="CP167" s="42"/>
      <c r="CQ167" s="42"/>
      <c r="CR167" s="42"/>
      <c r="CS167" s="42"/>
      <c r="CT167" s="42"/>
      <c r="CU167" s="42"/>
      <c r="CV167" s="42"/>
      <c r="CW167" s="42"/>
      <c r="CX167" s="42"/>
      <c r="CY167" s="42"/>
      <c r="CZ167" s="42"/>
      <c r="DA167" s="42"/>
      <c r="DB167" s="42"/>
      <c r="DC167" s="42"/>
      <c r="DD167" s="42"/>
      <c r="DE167" s="42"/>
      <c r="DF167" s="42"/>
      <c r="DG167" s="42"/>
      <c r="DH167" s="42"/>
      <c r="DI167" s="42"/>
      <c r="DJ167" s="42"/>
      <c r="DK167" s="42"/>
      <c r="DL167" s="42"/>
      <c r="DM167" s="42"/>
      <c r="DN167" s="42"/>
      <c r="DO167" s="42"/>
      <c r="DP167" s="42"/>
      <c r="DQ167" s="42"/>
      <c r="DR167" s="42"/>
      <c r="DS167" s="42"/>
      <c r="DT167" s="42"/>
      <c r="DU167" s="42"/>
      <c r="DV167" s="42"/>
      <c r="DW167" s="42"/>
      <c r="DX167" s="42"/>
      <c r="DY167" s="42"/>
      <c r="DZ167" s="42"/>
      <c r="EA167" s="42"/>
      <c r="EB167" s="42"/>
      <c r="EC167" s="42"/>
      <c r="ED167" s="42"/>
      <c r="EE167" s="42"/>
      <c r="EF167" s="42"/>
      <c r="EG167" s="42"/>
      <c r="EH167" s="42"/>
      <c r="EI167" s="42"/>
      <c r="EJ167" s="42"/>
      <c r="EK167" s="42"/>
      <c r="EL167" s="42"/>
      <c r="EM167" s="42"/>
      <c r="EN167" s="42"/>
      <c r="EO167" s="42"/>
      <c r="EP167" s="42"/>
      <c r="EQ167" s="42"/>
      <c r="ER167" s="42"/>
      <c r="ES167" s="42"/>
      <c r="ET167" s="42"/>
      <c r="EU167" s="42"/>
      <c r="EV167" s="42"/>
      <c r="EW167" s="42"/>
      <c r="EX167" s="42"/>
      <c r="EY167" s="42"/>
      <c r="EZ167" s="42"/>
      <c r="FA167" s="42"/>
      <c r="FB167" s="42"/>
      <c r="FC167" s="42"/>
      <c r="FD167" s="42"/>
      <c r="FE167" s="42"/>
      <c r="FF167" s="42"/>
      <c r="FG167" s="42"/>
      <c r="FH167" s="42"/>
      <c r="FI167" s="42"/>
      <c r="FJ167" s="42"/>
      <c r="FK167" s="42"/>
      <c r="FL167" s="42"/>
      <c r="FM167" s="42"/>
      <c r="FN167" s="42"/>
      <c r="FO167" s="42"/>
      <c r="FP167" s="42"/>
      <c r="FQ167" s="42"/>
      <c r="FR167" s="42"/>
      <c r="FS167" s="42"/>
      <c r="FT167" s="42"/>
      <c r="FU167" s="42"/>
      <c r="FV167" s="42"/>
      <c r="FW167" s="42"/>
      <c r="FX167" s="42"/>
      <c r="FY167" s="42"/>
      <c r="FZ167" s="42"/>
      <c r="GA167" s="42"/>
      <c r="GB167" s="42"/>
      <c r="GC167" s="42"/>
      <c r="GD167" s="42"/>
      <c r="GE167" s="42"/>
      <c r="GF167" s="42"/>
      <c r="GG167" s="42"/>
      <c r="GH167" s="42"/>
      <c r="GI167" s="42"/>
      <c r="GJ167" s="42"/>
      <c r="GK167" s="42"/>
      <c r="GL167" s="42"/>
      <c r="GM167" s="42"/>
      <c r="GN167" s="42"/>
      <c r="GO167" s="42"/>
      <c r="GP167" s="42"/>
      <c r="GQ167" s="42"/>
      <c r="GR167" s="42"/>
      <c r="GS167" s="42"/>
      <c r="GT167" s="42"/>
      <c r="GU167" s="42"/>
      <c r="GV167" s="42"/>
      <c r="GW167" s="42"/>
      <c r="GX167" s="42"/>
      <c r="GY167" s="42"/>
      <c r="GZ167" s="42"/>
      <c r="HA167" s="42"/>
      <c r="HB167" s="42"/>
      <c r="HC167" s="42"/>
      <c r="HD167" s="42"/>
      <c r="HE167" s="42"/>
      <c r="HF167" s="42"/>
      <c r="HG167" s="42"/>
      <c r="HH167" s="42"/>
      <c r="HI167" s="42"/>
      <c r="HJ167" s="42"/>
      <c r="HK167" s="42"/>
      <c r="HL167" s="42"/>
      <c r="HM167" s="42"/>
      <c r="HN167" s="42"/>
      <c r="HO167" s="42"/>
      <c r="HP167" s="42"/>
      <c r="HQ167" s="42"/>
      <c r="HR167" s="42"/>
      <c r="HS167" s="42"/>
      <c r="HT167" s="42"/>
      <c r="HU167" s="42"/>
      <c r="HV167" s="42"/>
      <c r="HW167" s="42"/>
      <c r="HX167" s="42"/>
    </row>
    <row r="168" spans="1:232" s="41" customFormat="1" x14ac:dyDescent="0.25">
      <c r="A168" s="29"/>
      <c r="B168" s="30"/>
      <c r="C168" s="31" t="s">
        <v>7314</v>
      </c>
      <c r="D168" s="57">
        <v>0</v>
      </c>
      <c r="E168" s="57">
        <v>1</v>
      </c>
      <c r="F168" s="32" t="s">
        <v>560</v>
      </c>
      <c r="G168" s="32" t="s">
        <v>560</v>
      </c>
      <c r="H168" s="4">
        <v>9105872601</v>
      </c>
      <c r="I168" s="32" t="s">
        <v>560</v>
      </c>
      <c r="J168" s="33" t="s">
        <v>7777</v>
      </c>
      <c r="K168" s="34"/>
      <c r="L168" s="46" t="s">
        <v>25</v>
      </c>
      <c r="M168" s="33" t="s">
        <v>721</v>
      </c>
      <c r="N168" s="35" t="s">
        <v>560</v>
      </c>
      <c r="O168" s="6" t="s">
        <v>3141</v>
      </c>
      <c r="P168" s="36"/>
      <c r="Q168" s="36"/>
      <c r="R168" s="36"/>
      <c r="S168" s="33" t="s">
        <v>7778</v>
      </c>
      <c r="T168" s="36"/>
      <c r="U168" s="36"/>
      <c r="V168" s="33" t="s">
        <v>7778</v>
      </c>
      <c r="W168" s="36"/>
      <c r="X168" s="36"/>
      <c r="Y168" s="33" t="s">
        <v>2826</v>
      </c>
      <c r="Z168" s="36"/>
      <c r="AA168" s="30"/>
      <c r="AB168" s="57">
        <v>5111</v>
      </c>
      <c r="AC168" s="57">
        <v>131</v>
      </c>
      <c r="AD168" s="30"/>
      <c r="AE168" s="58">
        <v>1</v>
      </c>
      <c r="AF168" s="37"/>
      <c r="AG168" s="37">
        <v>50182</v>
      </c>
      <c r="AH168" s="38">
        <v>50182</v>
      </c>
      <c r="AI168" s="37"/>
      <c r="AJ168" s="37"/>
      <c r="AK168" s="39"/>
      <c r="AL168" s="40">
        <v>8</v>
      </c>
      <c r="AM168" s="37"/>
      <c r="AN168" s="37">
        <v>4014.56</v>
      </c>
      <c r="AO168" s="59">
        <v>33311</v>
      </c>
      <c r="AP168" s="39"/>
      <c r="AQ168" s="59" t="s">
        <v>3131</v>
      </c>
      <c r="AR168" s="60">
        <v>156</v>
      </c>
      <c r="AS168" s="60">
        <v>632</v>
      </c>
      <c r="AV168" s="39"/>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c r="CA168" s="42"/>
      <c r="CB168" s="42"/>
      <c r="CC168" s="42"/>
      <c r="CD168" s="42"/>
      <c r="CE168" s="42"/>
      <c r="CF168" s="42"/>
      <c r="CG168" s="42"/>
      <c r="CH168" s="42"/>
      <c r="CI168" s="42"/>
      <c r="CJ168" s="42"/>
      <c r="CK168" s="42"/>
      <c r="CL168" s="42"/>
      <c r="CM168" s="42"/>
      <c r="CN168" s="42"/>
      <c r="CO168" s="42"/>
      <c r="CP168" s="42"/>
      <c r="CQ168" s="42"/>
      <c r="CR168" s="42"/>
      <c r="CS168" s="42"/>
      <c r="CT168" s="42"/>
      <c r="CU168" s="42"/>
      <c r="CV168" s="42"/>
      <c r="CW168" s="42"/>
      <c r="CX168" s="42"/>
      <c r="CY168" s="42"/>
      <c r="CZ168" s="42"/>
      <c r="DA168" s="42"/>
      <c r="DB168" s="42"/>
      <c r="DC168" s="42"/>
      <c r="DD168" s="42"/>
      <c r="DE168" s="42"/>
      <c r="DF168" s="42"/>
      <c r="DG168" s="42"/>
      <c r="DH168" s="42"/>
      <c r="DI168" s="42"/>
      <c r="DJ168" s="42"/>
      <c r="DK168" s="42"/>
      <c r="DL168" s="42"/>
      <c r="DM168" s="42"/>
      <c r="DN168" s="42"/>
      <c r="DO168" s="42"/>
      <c r="DP168" s="42"/>
      <c r="DQ168" s="42"/>
      <c r="DR168" s="42"/>
      <c r="DS168" s="42"/>
      <c r="DT168" s="42"/>
      <c r="DU168" s="42"/>
      <c r="DV168" s="42"/>
      <c r="DW168" s="42"/>
      <c r="DX168" s="42"/>
      <c r="DY168" s="42"/>
      <c r="DZ168" s="42"/>
      <c r="EA168" s="42"/>
      <c r="EB168" s="42"/>
      <c r="EC168" s="42"/>
      <c r="ED168" s="42"/>
      <c r="EE168" s="42"/>
      <c r="EF168" s="42"/>
      <c r="EG168" s="42"/>
      <c r="EH168" s="42"/>
      <c r="EI168" s="42"/>
      <c r="EJ168" s="42"/>
      <c r="EK168" s="42"/>
      <c r="EL168" s="42"/>
      <c r="EM168" s="42"/>
      <c r="EN168" s="42"/>
      <c r="EO168" s="42"/>
      <c r="EP168" s="42"/>
      <c r="EQ168" s="42"/>
      <c r="ER168" s="42"/>
      <c r="ES168" s="42"/>
      <c r="ET168" s="42"/>
      <c r="EU168" s="42"/>
      <c r="EV168" s="42"/>
      <c r="EW168" s="42"/>
      <c r="EX168" s="42"/>
      <c r="EY168" s="42"/>
      <c r="EZ168" s="42"/>
      <c r="FA168" s="42"/>
      <c r="FB168" s="42"/>
      <c r="FC168" s="42"/>
      <c r="FD168" s="42"/>
      <c r="FE168" s="42"/>
      <c r="FF168" s="42"/>
      <c r="FG168" s="42"/>
      <c r="FH168" s="42"/>
      <c r="FI168" s="42"/>
      <c r="FJ168" s="42"/>
      <c r="FK168" s="42"/>
      <c r="FL168" s="42"/>
      <c r="FM168" s="42"/>
      <c r="FN168" s="42"/>
      <c r="FO168" s="42"/>
      <c r="FP168" s="42"/>
      <c r="FQ168" s="42"/>
      <c r="FR168" s="42"/>
      <c r="FS168" s="42"/>
      <c r="FT168" s="42"/>
      <c r="FU168" s="42"/>
      <c r="FV168" s="42"/>
      <c r="FW168" s="42"/>
      <c r="FX168" s="42"/>
      <c r="FY168" s="42"/>
      <c r="FZ168" s="42"/>
      <c r="GA168" s="42"/>
      <c r="GB168" s="42"/>
      <c r="GC168" s="42"/>
      <c r="GD168" s="42"/>
      <c r="GE168" s="42"/>
      <c r="GF168" s="42"/>
      <c r="GG168" s="42"/>
      <c r="GH168" s="42"/>
      <c r="GI168" s="42"/>
      <c r="GJ168" s="42"/>
      <c r="GK168" s="42"/>
      <c r="GL168" s="42"/>
      <c r="GM168" s="42"/>
      <c r="GN168" s="42"/>
      <c r="GO168" s="42"/>
      <c r="GP168" s="42"/>
      <c r="GQ168" s="42"/>
      <c r="GR168" s="42"/>
      <c r="GS168" s="42"/>
      <c r="GT168" s="42"/>
      <c r="GU168" s="42"/>
      <c r="GV168" s="42"/>
      <c r="GW168" s="42"/>
      <c r="GX168" s="42"/>
      <c r="GY168" s="42"/>
      <c r="GZ168" s="42"/>
      <c r="HA168" s="42"/>
      <c r="HB168" s="42"/>
      <c r="HC168" s="42"/>
      <c r="HD168" s="42"/>
      <c r="HE168" s="42"/>
      <c r="HF168" s="42"/>
      <c r="HG168" s="42"/>
      <c r="HH168" s="42"/>
      <c r="HI168" s="42"/>
      <c r="HJ168" s="42"/>
      <c r="HK168" s="42"/>
      <c r="HL168" s="42"/>
      <c r="HM168" s="42"/>
      <c r="HN168" s="42"/>
      <c r="HO168" s="42"/>
      <c r="HP168" s="42"/>
      <c r="HQ168" s="42"/>
      <c r="HR168" s="42"/>
      <c r="HS168" s="42"/>
      <c r="HT168" s="42"/>
      <c r="HU168" s="42"/>
      <c r="HV168" s="42"/>
      <c r="HW168" s="42"/>
      <c r="HX168" s="42"/>
    </row>
    <row r="169" spans="1:232" s="41" customFormat="1" x14ac:dyDescent="0.25">
      <c r="A169" s="29"/>
      <c r="B169" s="30"/>
      <c r="C169" s="31" t="s">
        <v>7314</v>
      </c>
      <c r="D169" s="57">
        <v>0</v>
      </c>
      <c r="E169" s="57">
        <v>1</v>
      </c>
      <c r="F169" s="32" t="s">
        <v>560</v>
      </c>
      <c r="G169" s="32" t="s">
        <v>560</v>
      </c>
      <c r="H169" s="4">
        <v>9105872596</v>
      </c>
      <c r="I169" s="32" t="s">
        <v>560</v>
      </c>
      <c r="J169" s="33" t="s">
        <v>7781</v>
      </c>
      <c r="K169" s="34"/>
      <c r="L169" s="46" t="s">
        <v>25</v>
      </c>
      <c r="M169" s="33" t="s">
        <v>792</v>
      </c>
      <c r="N169" s="35" t="s">
        <v>560</v>
      </c>
      <c r="O169" s="6" t="s">
        <v>3140</v>
      </c>
      <c r="P169" s="36"/>
      <c r="Q169" s="36"/>
      <c r="R169" s="36"/>
      <c r="S169" s="33" t="s">
        <v>7782</v>
      </c>
      <c r="T169" s="36"/>
      <c r="U169" s="36"/>
      <c r="V169" s="33" t="s">
        <v>7782</v>
      </c>
      <c r="W169" s="36"/>
      <c r="X169" s="36"/>
      <c r="Y169" s="33" t="s">
        <v>2883</v>
      </c>
      <c r="Z169" s="36"/>
      <c r="AA169" s="30"/>
      <c r="AB169" s="57">
        <v>5111</v>
      </c>
      <c r="AC169" s="57">
        <v>131</v>
      </c>
      <c r="AD169" s="30"/>
      <c r="AE169" s="58">
        <v>2</v>
      </c>
      <c r="AF169" s="37"/>
      <c r="AG169" s="37">
        <v>50400</v>
      </c>
      <c r="AH169" s="38">
        <v>100800</v>
      </c>
      <c r="AI169" s="37"/>
      <c r="AJ169" s="37"/>
      <c r="AK169" s="39"/>
      <c r="AL169" s="40">
        <v>8</v>
      </c>
      <c r="AM169" s="37"/>
      <c r="AN169" s="37">
        <v>8064</v>
      </c>
      <c r="AO169" s="59">
        <v>33311</v>
      </c>
      <c r="AP169" s="39"/>
      <c r="AQ169" s="59" t="s">
        <v>3131</v>
      </c>
      <c r="AR169" s="60">
        <v>156</v>
      </c>
      <c r="AS169" s="60">
        <v>632</v>
      </c>
      <c r="AV169" s="39"/>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c r="BZ169" s="42"/>
      <c r="CA169" s="42"/>
      <c r="CB169" s="42"/>
      <c r="CC169" s="42"/>
      <c r="CD169" s="42"/>
      <c r="CE169" s="42"/>
      <c r="CF169" s="42"/>
      <c r="CG169" s="42"/>
      <c r="CH169" s="42"/>
      <c r="CI169" s="42"/>
      <c r="CJ169" s="42"/>
      <c r="CK169" s="42"/>
      <c r="CL169" s="42"/>
      <c r="CM169" s="42"/>
      <c r="CN169" s="42"/>
      <c r="CO169" s="42"/>
      <c r="CP169" s="42"/>
      <c r="CQ169" s="42"/>
      <c r="CR169" s="42"/>
      <c r="CS169" s="42"/>
      <c r="CT169" s="42"/>
      <c r="CU169" s="42"/>
      <c r="CV169" s="42"/>
      <c r="CW169" s="42"/>
      <c r="CX169" s="42"/>
      <c r="CY169" s="42"/>
      <c r="CZ169" s="42"/>
      <c r="DA169" s="42"/>
      <c r="DB169" s="42"/>
      <c r="DC169" s="42"/>
      <c r="DD169" s="42"/>
      <c r="DE169" s="42"/>
      <c r="DF169" s="42"/>
      <c r="DG169" s="42"/>
      <c r="DH169" s="42"/>
      <c r="DI169" s="42"/>
      <c r="DJ169" s="42"/>
      <c r="DK169" s="42"/>
      <c r="DL169" s="42"/>
      <c r="DM169" s="42"/>
      <c r="DN169" s="42"/>
      <c r="DO169" s="42"/>
      <c r="DP169" s="42"/>
      <c r="DQ169" s="42"/>
      <c r="DR169" s="42"/>
      <c r="DS169" s="42"/>
      <c r="DT169" s="42"/>
      <c r="DU169" s="42"/>
      <c r="DV169" s="42"/>
      <c r="DW169" s="42"/>
      <c r="DX169" s="42"/>
      <c r="DY169" s="42"/>
      <c r="DZ169" s="42"/>
      <c r="EA169" s="42"/>
      <c r="EB169" s="42"/>
      <c r="EC169" s="42"/>
      <c r="ED169" s="42"/>
      <c r="EE169" s="42"/>
      <c r="EF169" s="42"/>
      <c r="EG169" s="42"/>
      <c r="EH169" s="42"/>
      <c r="EI169" s="42"/>
      <c r="EJ169" s="42"/>
      <c r="EK169" s="42"/>
      <c r="EL169" s="42"/>
      <c r="EM169" s="42"/>
      <c r="EN169" s="42"/>
      <c r="EO169" s="42"/>
      <c r="EP169" s="42"/>
      <c r="EQ169" s="42"/>
      <c r="ER169" s="42"/>
      <c r="ES169" s="42"/>
      <c r="ET169" s="42"/>
      <c r="EU169" s="42"/>
      <c r="EV169" s="42"/>
      <c r="EW169" s="42"/>
      <c r="EX169" s="42"/>
      <c r="EY169" s="42"/>
      <c r="EZ169" s="42"/>
      <c r="FA169" s="42"/>
      <c r="FB169" s="42"/>
      <c r="FC169" s="42"/>
      <c r="FD169" s="42"/>
      <c r="FE169" s="42"/>
      <c r="FF169" s="42"/>
      <c r="FG169" s="42"/>
      <c r="FH169" s="42"/>
      <c r="FI169" s="42"/>
      <c r="FJ169" s="42"/>
      <c r="FK169" s="42"/>
      <c r="FL169" s="42"/>
      <c r="FM169" s="42"/>
      <c r="FN169" s="42"/>
      <c r="FO169" s="42"/>
      <c r="FP169" s="42"/>
      <c r="FQ169" s="42"/>
      <c r="FR169" s="42"/>
      <c r="FS169" s="42"/>
      <c r="FT169" s="42"/>
      <c r="FU169" s="42"/>
      <c r="FV169" s="42"/>
      <c r="FW169" s="42"/>
      <c r="FX169" s="42"/>
      <c r="FY169" s="42"/>
      <c r="FZ169" s="42"/>
      <c r="GA169" s="42"/>
      <c r="GB169" s="42"/>
      <c r="GC169" s="42"/>
      <c r="GD169" s="42"/>
      <c r="GE169" s="42"/>
      <c r="GF169" s="42"/>
      <c r="GG169" s="42"/>
      <c r="GH169" s="42"/>
      <c r="GI169" s="42"/>
      <c r="GJ169" s="42"/>
      <c r="GK169" s="42"/>
      <c r="GL169" s="42"/>
      <c r="GM169" s="42"/>
      <c r="GN169" s="42"/>
      <c r="GO169" s="42"/>
      <c r="GP169" s="42"/>
      <c r="GQ169" s="42"/>
      <c r="GR169" s="42"/>
      <c r="GS169" s="42"/>
      <c r="GT169" s="42"/>
      <c r="GU169" s="42"/>
      <c r="GV169" s="42"/>
      <c r="GW169" s="42"/>
      <c r="GX169" s="42"/>
      <c r="GY169" s="42"/>
      <c r="GZ169" s="42"/>
      <c r="HA169" s="42"/>
      <c r="HB169" s="42"/>
      <c r="HC169" s="42"/>
      <c r="HD169" s="42"/>
      <c r="HE169" s="42"/>
      <c r="HF169" s="42"/>
      <c r="HG169" s="42"/>
      <c r="HH169" s="42"/>
      <c r="HI169" s="42"/>
      <c r="HJ169" s="42"/>
      <c r="HK169" s="42"/>
      <c r="HL169" s="42"/>
      <c r="HM169" s="42"/>
      <c r="HN169" s="42"/>
      <c r="HO169" s="42"/>
      <c r="HP169" s="42"/>
      <c r="HQ169" s="42"/>
      <c r="HR169" s="42"/>
      <c r="HS169" s="42"/>
      <c r="HT169" s="42"/>
      <c r="HU169" s="42"/>
      <c r="HV169" s="42"/>
      <c r="HW169" s="42"/>
      <c r="HX169" s="42"/>
    </row>
    <row r="170" spans="1:232" s="41" customFormat="1" x14ac:dyDescent="0.25">
      <c r="A170" s="29"/>
      <c r="B170" s="30"/>
      <c r="C170" s="31" t="s">
        <v>7314</v>
      </c>
      <c r="D170" s="57">
        <v>0</v>
      </c>
      <c r="E170" s="57">
        <v>1</v>
      </c>
      <c r="F170" s="32" t="s">
        <v>560</v>
      </c>
      <c r="G170" s="32" t="s">
        <v>560</v>
      </c>
      <c r="H170" s="4">
        <v>9105872596</v>
      </c>
      <c r="I170" s="32" t="s">
        <v>560</v>
      </c>
      <c r="J170" s="33" t="s">
        <v>7781</v>
      </c>
      <c r="K170" s="34"/>
      <c r="L170" s="46" t="s">
        <v>25</v>
      </c>
      <c r="M170" s="33" t="s">
        <v>792</v>
      </c>
      <c r="N170" s="35" t="s">
        <v>560</v>
      </c>
      <c r="O170" s="6" t="s">
        <v>3140</v>
      </c>
      <c r="P170" s="36"/>
      <c r="Q170" s="36"/>
      <c r="R170" s="36"/>
      <c r="S170" s="33" t="s">
        <v>7782</v>
      </c>
      <c r="T170" s="36"/>
      <c r="U170" s="36"/>
      <c r="V170" s="33" t="s">
        <v>7782</v>
      </c>
      <c r="W170" s="36"/>
      <c r="X170" s="36"/>
      <c r="Y170" s="33" t="s">
        <v>2873</v>
      </c>
      <c r="Z170" s="36"/>
      <c r="AA170" s="30"/>
      <c r="AB170" s="57">
        <v>5111</v>
      </c>
      <c r="AC170" s="57">
        <v>131</v>
      </c>
      <c r="AD170" s="30"/>
      <c r="AE170" s="58">
        <v>4</v>
      </c>
      <c r="AF170" s="37"/>
      <c r="AG170" s="37">
        <v>49500</v>
      </c>
      <c r="AH170" s="38">
        <v>198000</v>
      </c>
      <c r="AI170" s="37"/>
      <c r="AJ170" s="37"/>
      <c r="AK170" s="39"/>
      <c r="AL170" s="40">
        <v>8</v>
      </c>
      <c r="AM170" s="37"/>
      <c r="AN170" s="37">
        <v>15840</v>
      </c>
      <c r="AO170" s="59">
        <v>33311</v>
      </c>
      <c r="AP170" s="39"/>
      <c r="AQ170" s="59" t="s">
        <v>3131</v>
      </c>
      <c r="AR170" s="60">
        <v>156</v>
      </c>
      <c r="AS170" s="60">
        <v>632</v>
      </c>
      <c r="AV170" s="39"/>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c r="BZ170" s="42"/>
      <c r="CA170" s="42"/>
      <c r="CB170" s="42"/>
      <c r="CC170" s="42"/>
      <c r="CD170" s="42"/>
      <c r="CE170" s="42"/>
      <c r="CF170" s="42"/>
      <c r="CG170" s="42"/>
      <c r="CH170" s="42"/>
      <c r="CI170" s="42"/>
      <c r="CJ170" s="42"/>
      <c r="CK170" s="42"/>
      <c r="CL170" s="42"/>
      <c r="CM170" s="42"/>
      <c r="CN170" s="42"/>
      <c r="CO170" s="42"/>
      <c r="CP170" s="42"/>
      <c r="CQ170" s="42"/>
      <c r="CR170" s="42"/>
      <c r="CS170" s="42"/>
      <c r="CT170" s="42"/>
      <c r="CU170" s="42"/>
      <c r="CV170" s="42"/>
      <c r="CW170" s="42"/>
      <c r="CX170" s="42"/>
      <c r="CY170" s="42"/>
      <c r="CZ170" s="42"/>
      <c r="DA170" s="42"/>
      <c r="DB170" s="42"/>
      <c r="DC170" s="42"/>
      <c r="DD170" s="42"/>
      <c r="DE170" s="42"/>
      <c r="DF170" s="42"/>
      <c r="DG170" s="42"/>
      <c r="DH170" s="42"/>
      <c r="DI170" s="42"/>
      <c r="DJ170" s="42"/>
      <c r="DK170" s="42"/>
      <c r="DL170" s="42"/>
      <c r="DM170" s="42"/>
      <c r="DN170" s="42"/>
      <c r="DO170" s="42"/>
      <c r="DP170" s="42"/>
      <c r="DQ170" s="42"/>
      <c r="DR170" s="42"/>
      <c r="DS170" s="42"/>
      <c r="DT170" s="42"/>
      <c r="DU170" s="42"/>
      <c r="DV170" s="42"/>
      <c r="DW170" s="42"/>
      <c r="DX170" s="42"/>
      <c r="DY170" s="42"/>
      <c r="DZ170" s="42"/>
      <c r="EA170" s="42"/>
      <c r="EB170" s="42"/>
      <c r="EC170" s="42"/>
      <c r="ED170" s="42"/>
      <c r="EE170" s="42"/>
      <c r="EF170" s="42"/>
      <c r="EG170" s="42"/>
      <c r="EH170" s="42"/>
      <c r="EI170" s="42"/>
      <c r="EJ170" s="42"/>
      <c r="EK170" s="42"/>
      <c r="EL170" s="42"/>
      <c r="EM170" s="42"/>
      <c r="EN170" s="42"/>
      <c r="EO170" s="42"/>
      <c r="EP170" s="42"/>
      <c r="EQ170" s="42"/>
      <c r="ER170" s="42"/>
      <c r="ES170" s="42"/>
      <c r="ET170" s="42"/>
      <c r="EU170" s="42"/>
      <c r="EV170" s="42"/>
      <c r="EW170" s="42"/>
      <c r="EX170" s="42"/>
      <c r="EY170" s="42"/>
      <c r="EZ170" s="42"/>
      <c r="FA170" s="42"/>
      <c r="FB170" s="42"/>
      <c r="FC170" s="42"/>
      <c r="FD170" s="42"/>
      <c r="FE170" s="42"/>
      <c r="FF170" s="42"/>
      <c r="FG170" s="42"/>
      <c r="FH170" s="42"/>
      <c r="FI170" s="42"/>
      <c r="FJ170" s="42"/>
      <c r="FK170" s="42"/>
      <c r="FL170" s="42"/>
      <c r="FM170" s="42"/>
      <c r="FN170" s="42"/>
      <c r="FO170" s="42"/>
      <c r="FP170" s="42"/>
      <c r="FQ170" s="42"/>
      <c r="FR170" s="42"/>
      <c r="FS170" s="42"/>
      <c r="FT170" s="42"/>
      <c r="FU170" s="42"/>
      <c r="FV170" s="42"/>
      <c r="FW170" s="42"/>
      <c r="FX170" s="42"/>
      <c r="FY170" s="42"/>
      <c r="FZ170" s="42"/>
      <c r="GA170" s="42"/>
      <c r="GB170" s="42"/>
      <c r="GC170" s="42"/>
      <c r="GD170" s="42"/>
      <c r="GE170" s="42"/>
      <c r="GF170" s="42"/>
      <c r="GG170" s="42"/>
      <c r="GH170" s="42"/>
      <c r="GI170" s="42"/>
      <c r="GJ170" s="42"/>
      <c r="GK170" s="42"/>
      <c r="GL170" s="42"/>
      <c r="GM170" s="42"/>
      <c r="GN170" s="42"/>
      <c r="GO170" s="42"/>
      <c r="GP170" s="42"/>
      <c r="GQ170" s="42"/>
      <c r="GR170" s="42"/>
      <c r="GS170" s="42"/>
      <c r="GT170" s="42"/>
      <c r="GU170" s="42"/>
      <c r="GV170" s="42"/>
      <c r="GW170" s="42"/>
      <c r="GX170" s="42"/>
      <c r="GY170" s="42"/>
      <c r="GZ170" s="42"/>
      <c r="HA170" s="42"/>
      <c r="HB170" s="42"/>
      <c r="HC170" s="42"/>
      <c r="HD170" s="42"/>
      <c r="HE170" s="42"/>
      <c r="HF170" s="42"/>
      <c r="HG170" s="42"/>
      <c r="HH170" s="42"/>
      <c r="HI170" s="42"/>
      <c r="HJ170" s="42"/>
      <c r="HK170" s="42"/>
      <c r="HL170" s="42"/>
      <c r="HM170" s="42"/>
      <c r="HN170" s="42"/>
      <c r="HO170" s="42"/>
      <c r="HP170" s="42"/>
      <c r="HQ170" s="42"/>
      <c r="HR170" s="42"/>
      <c r="HS170" s="42"/>
      <c r="HT170" s="42"/>
      <c r="HU170" s="42"/>
      <c r="HV170" s="42"/>
      <c r="HW170" s="42"/>
      <c r="HX170" s="42"/>
    </row>
    <row r="171" spans="1:232" s="41" customFormat="1" x14ac:dyDescent="0.25">
      <c r="A171" s="29"/>
      <c r="B171" s="30"/>
      <c r="C171" s="31" t="s">
        <v>7314</v>
      </c>
      <c r="D171" s="57">
        <v>0</v>
      </c>
      <c r="E171" s="57">
        <v>1</v>
      </c>
      <c r="F171" s="32" t="s">
        <v>560</v>
      </c>
      <c r="G171" s="32" t="s">
        <v>560</v>
      </c>
      <c r="H171" s="4">
        <v>9105872697</v>
      </c>
      <c r="I171" s="32" t="s">
        <v>560</v>
      </c>
      <c r="J171" s="33" t="s">
        <v>7783</v>
      </c>
      <c r="K171" s="34"/>
      <c r="L171" s="46" t="s">
        <v>25</v>
      </c>
      <c r="M171" s="33" t="s">
        <v>731</v>
      </c>
      <c r="N171" s="35" t="s">
        <v>560</v>
      </c>
      <c r="O171" s="6" t="s">
        <v>3133</v>
      </c>
      <c r="P171" s="36"/>
      <c r="Q171" s="36"/>
      <c r="R171" s="36"/>
      <c r="S171" s="33" t="s">
        <v>7784</v>
      </c>
      <c r="T171" s="36"/>
      <c r="U171" s="36"/>
      <c r="V171" s="33" t="s">
        <v>7784</v>
      </c>
      <c r="W171" s="36"/>
      <c r="X171" s="36"/>
      <c r="Y171" s="33" t="s">
        <v>2819</v>
      </c>
      <c r="Z171" s="36"/>
      <c r="AA171" s="30"/>
      <c r="AB171" s="57">
        <v>5111</v>
      </c>
      <c r="AC171" s="57">
        <v>131</v>
      </c>
      <c r="AD171" s="30"/>
      <c r="AE171" s="58">
        <v>1</v>
      </c>
      <c r="AF171" s="37"/>
      <c r="AG171" s="37">
        <v>56760</v>
      </c>
      <c r="AH171" s="38">
        <v>56760</v>
      </c>
      <c r="AI171" s="37"/>
      <c r="AJ171" s="37"/>
      <c r="AK171" s="39"/>
      <c r="AL171" s="40">
        <v>8</v>
      </c>
      <c r="AM171" s="37"/>
      <c r="AN171" s="37">
        <v>4540.8</v>
      </c>
      <c r="AO171" s="59">
        <v>33311</v>
      </c>
      <c r="AP171" s="39"/>
      <c r="AQ171" s="59" t="s">
        <v>3131</v>
      </c>
      <c r="AR171" s="60">
        <v>156</v>
      </c>
      <c r="AS171" s="60">
        <v>632</v>
      </c>
      <c r="AV171" s="39"/>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c r="BZ171" s="42"/>
      <c r="CA171" s="42"/>
      <c r="CB171" s="42"/>
      <c r="CC171" s="42"/>
      <c r="CD171" s="42"/>
      <c r="CE171" s="42"/>
      <c r="CF171" s="42"/>
      <c r="CG171" s="42"/>
      <c r="CH171" s="42"/>
      <c r="CI171" s="42"/>
      <c r="CJ171" s="42"/>
      <c r="CK171" s="42"/>
      <c r="CL171" s="42"/>
      <c r="CM171" s="42"/>
      <c r="CN171" s="42"/>
      <c r="CO171" s="42"/>
      <c r="CP171" s="42"/>
      <c r="CQ171" s="42"/>
      <c r="CR171" s="42"/>
      <c r="CS171" s="42"/>
      <c r="CT171" s="42"/>
      <c r="CU171" s="42"/>
      <c r="CV171" s="42"/>
      <c r="CW171" s="42"/>
      <c r="CX171" s="42"/>
      <c r="CY171" s="42"/>
      <c r="CZ171" s="42"/>
      <c r="DA171" s="42"/>
      <c r="DB171" s="42"/>
      <c r="DC171" s="42"/>
      <c r="DD171" s="42"/>
      <c r="DE171" s="42"/>
      <c r="DF171" s="42"/>
      <c r="DG171" s="42"/>
      <c r="DH171" s="42"/>
      <c r="DI171" s="42"/>
      <c r="DJ171" s="42"/>
      <c r="DK171" s="42"/>
      <c r="DL171" s="42"/>
      <c r="DM171" s="42"/>
      <c r="DN171" s="42"/>
      <c r="DO171" s="42"/>
      <c r="DP171" s="42"/>
      <c r="DQ171" s="42"/>
      <c r="DR171" s="42"/>
      <c r="DS171" s="42"/>
      <c r="DT171" s="42"/>
      <c r="DU171" s="42"/>
      <c r="DV171" s="42"/>
      <c r="DW171" s="42"/>
      <c r="DX171" s="42"/>
      <c r="DY171" s="42"/>
      <c r="DZ171" s="42"/>
      <c r="EA171" s="42"/>
      <c r="EB171" s="42"/>
      <c r="EC171" s="42"/>
      <c r="ED171" s="42"/>
      <c r="EE171" s="42"/>
      <c r="EF171" s="42"/>
      <c r="EG171" s="42"/>
      <c r="EH171" s="42"/>
      <c r="EI171" s="42"/>
      <c r="EJ171" s="42"/>
      <c r="EK171" s="42"/>
      <c r="EL171" s="42"/>
      <c r="EM171" s="42"/>
      <c r="EN171" s="42"/>
      <c r="EO171" s="42"/>
      <c r="EP171" s="42"/>
      <c r="EQ171" s="42"/>
      <c r="ER171" s="42"/>
      <c r="ES171" s="42"/>
      <c r="ET171" s="42"/>
      <c r="EU171" s="42"/>
      <c r="EV171" s="42"/>
      <c r="EW171" s="42"/>
      <c r="EX171" s="42"/>
      <c r="EY171" s="42"/>
      <c r="EZ171" s="42"/>
      <c r="FA171" s="42"/>
      <c r="FB171" s="42"/>
      <c r="FC171" s="42"/>
      <c r="FD171" s="42"/>
      <c r="FE171" s="42"/>
      <c r="FF171" s="42"/>
      <c r="FG171" s="42"/>
      <c r="FH171" s="42"/>
      <c r="FI171" s="42"/>
      <c r="FJ171" s="42"/>
      <c r="FK171" s="42"/>
      <c r="FL171" s="42"/>
      <c r="FM171" s="42"/>
      <c r="FN171" s="42"/>
      <c r="FO171" s="42"/>
      <c r="FP171" s="42"/>
      <c r="FQ171" s="42"/>
      <c r="FR171" s="42"/>
      <c r="FS171" s="42"/>
      <c r="FT171" s="42"/>
      <c r="FU171" s="42"/>
      <c r="FV171" s="42"/>
      <c r="FW171" s="42"/>
      <c r="FX171" s="42"/>
      <c r="FY171" s="42"/>
      <c r="FZ171" s="42"/>
      <c r="GA171" s="42"/>
      <c r="GB171" s="42"/>
      <c r="GC171" s="42"/>
      <c r="GD171" s="42"/>
      <c r="GE171" s="42"/>
      <c r="GF171" s="42"/>
      <c r="GG171" s="42"/>
      <c r="GH171" s="42"/>
      <c r="GI171" s="42"/>
      <c r="GJ171" s="42"/>
      <c r="GK171" s="42"/>
      <c r="GL171" s="42"/>
      <c r="GM171" s="42"/>
      <c r="GN171" s="42"/>
      <c r="GO171" s="42"/>
      <c r="GP171" s="42"/>
      <c r="GQ171" s="42"/>
      <c r="GR171" s="42"/>
      <c r="GS171" s="42"/>
      <c r="GT171" s="42"/>
      <c r="GU171" s="42"/>
      <c r="GV171" s="42"/>
      <c r="GW171" s="42"/>
      <c r="GX171" s="42"/>
      <c r="GY171" s="42"/>
      <c r="GZ171" s="42"/>
      <c r="HA171" s="42"/>
      <c r="HB171" s="42"/>
      <c r="HC171" s="42"/>
      <c r="HD171" s="42"/>
      <c r="HE171" s="42"/>
      <c r="HF171" s="42"/>
      <c r="HG171" s="42"/>
      <c r="HH171" s="42"/>
      <c r="HI171" s="42"/>
      <c r="HJ171" s="42"/>
      <c r="HK171" s="42"/>
      <c r="HL171" s="42"/>
      <c r="HM171" s="42"/>
      <c r="HN171" s="42"/>
      <c r="HO171" s="42"/>
      <c r="HP171" s="42"/>
      <c r="HQ171" s="42"/>
      <c r="HR171" s="42"/>
      <c r="HS171" s="42"/>
      <c r="HT171" s="42"/>
      <c r="HU171" s="42"/>
      <c r="HV171" s="42"/>
      <c r="HW171" s="42"/>
      <c r="HX171" s="42"/>
    </row>
    <row r="172" spans="1:232" s="41" customFormat="1" x14ac:dyDescent="0.25">
      <c r="A172" s="29"/>
      <c r="B172" s="30"/>
      <c r="C172" s="31" t="s">
        <v>7314</v>
      </c>
      <c r="D172" s="57">
        <v>0</v>
      </c>
      <c r="E172" s="57">
        <v>1</v>
      </c>
      <c r="F172" s="32" t="s">
        <v>560</v>
      </c>
      <c r="G172" s="32" t="s">
        <v>560</v>
      </c>
      <c r="H172" s="4">
        <v>9105872697</v>
      </c>
      <c r="I172" s="32" t="s">
        <v>560</v>
      </c>
      <c r="J172" s="33" t="s">
        <v>7783</v>
      </c>
      <c r="K172" s="34"/>
      <c r="L172" s="46" t="s">
        <v>25</v>
      </c>
      <c r="M172" s="33" t="s">
        <v>731</v>
      </c>
      <c r="N172" s="35" t="s">
        <v>560</v>
      </c>
      <c r="O172" s="6" t="s">
        <v>3133</v>
      </c>
      <c r="P172" s="36"/>
      <c r="Q172" s="36"/>
      <c r="R172" s="36"/>
      <c r="S172" s="33" t="s">
        <v>7784</v>
      </c>
      <c r="T172" s="36"/>
      <c r="U172" s="36"/>
      <c r="V172" s="33" t="s">
        <v>7784</v>
      </c>
      <c r="W172" s="36"/>
      <c r="X172" s="36"/>
      <c r="Y172" s="33" t="s">
        <v>2771</v>
      </c>
      <c r="Z172" s="36"/>
      <c r="AA172" s="30"/>
      <c r="AB172" s="57">
        <v>5111</v>
      </c>
      <c r="AC172" s="57">
        <v>131</v>
      </c>
      <c r="AD172" s="30"/>
      <c r="AE172" s="58">
        <v>2</v>
      </c>
      <c r="AF172" s="37"/>
      <c r="AG172" s="37">
        <v>74250</v>
      </c>
      <c r="AH172" s="38">
        <v>148500</v>
      </c>
      <c r="AI172" s="37"/>
      <c r="AJ172" s="37"/>
      <c r="AK172" s="39"/>
      <c r="AL172" s="40">
        <v>8</v>
      </c>
      <c r="AM172" s="37"/>
      <c r="AN172" s="37">
        <v>11880</v>
      </c>
      <c r="AO172" s="59">
        <v>33311</v>
      </c>
      <c r="AP172" s="39"/>
      <c r="AQ172" s="59" t="s">
        <v>3131</v>
      </c>
      <c r="AR172" s="60">
        <v>156</v>
      </c>
      <c r="AS172" s="60">
        <v>632</v>
      </c>
      <c r="AV172" s="39"/>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c r="BZ172" s="42"/>
      <c r="CA172" s="42"/>
      <c r="CB172" s="42"/>
      <c r="CC172" s="42"/>
      <c r="CD172" s="42"/>
      <c r="CE172" s="42"/>
      <c r="CF172" s="42"/>
      <c r="CG172" s="42"/>
      <c r="CH172" s="42"/>
      <c r="CI172" s="42"/>
      <c r="CJ172" s="42"/>
      <c r="CK172" s="42"/>
      <c r="CL172" s="42"/>
      <c r="CM172" s="42"/>
      <c r="CN172" s="42"/>
      <c r="CO172" s="42"/>
      <c r="CP172" s="42"/>
      <c r="CQ172" s="42"/>
      <c r="CR172" s="42"/>
      <c r="CS172" s="42"/>
      <c r="CT172" s="42"/>
      <c r="CU172" s="42"/>
      <c r="CV172" s="42"/>
      <c r="CW172" s="42"/>
      <c r="CX172" s="42"/>
      <c r="CY172" s="42"/>
      <c r="CZ172" s="42"/>
      <c r="DA172" s="42"/>
      <c r="DB172" s="42"/>
      <c r="DC172" s="42"/>
      <c r="DD172" s="42"/>
      <c r="DE172" s="42"/>
      <c r="DF172" s="42"/>
      <c r="DG172" s="42"/>
      <c r="DH172" s="42"/>
      <c r="DI172" s="42"/>
      <c r="DJ172" s="42"/>
      <c r="DK172" s="42"/>
      <c r="DL172" s="42"/>
      <c r="DM172" s="42"/>
      <c r="DN172" s="42"/>
      <c r="DO172" s="42"/>
      <c r="DP172" s="42"/>
      <c r="DQ172" s="42"/>
      <c r="DR172" s="42"/>
      <c r="DS172" s="42"/>
      <c r="DT172" s="42"/>
      <c r="DU172" s="42"/>
      <c r="DV172" s="42"/>
      <c r="DW172" s="42"/>
      <c r="DX172" s="42"/>
      <c r="DY172" s="42"/>
      <c r="DZ172" s="42"/>
      <c r="EA172" s="42"/>
      <c r="EB172" s="42"/>
      <c r="EC172" s="42"/>
      <c r="ED172" s="42"/>
      <c r="EE172" s="42"/>
      <c r="EF172" s="42"/>
      <c r="EG172" s="42"/>
      <c r="EH172" s="42"/>
      <c r="EI172" s="42"/>
      <c r="EJ172" s="42"/>
      <c r="EK172" s="42"/>
      <c r="EL172" s="42"/>
      <c r="EM172" s="42"/>
      <c r="EN172" s="42"/>
      <c r="EO172" s="42"/>
      <c r="EP172" s="42"/>
      <c r="EQ172" s="42"/>
      <c r="ER172" s="42"/>
      <c r="ES172" s="42"/>
      <c r="ET172" s="42"/>
      <c r="EU172" s="42"/>
      <c r="EV172" s="42"/>
      <c r="EW172" s="42"/>
      <c r="EX172" s="42"/>
      <c r="EY172" s="42"/>
      <c r="EZ172" s="42"/>
      <c r="FA172" s="42"/>
      <c r="FB172" s="42"/>
      <c r="FC172" s="42"/>
      <c r="FD172" s="42"/>
      <c r="FE172" s="42"/>
      <c r="FF172" s="42"/>
      <c r="FG172" s="42"/>
      <c r="FH172" s="42"/>
      <c r="FI172" s="42"/>
      <c r="FJ172" s="42"/>
      <c r="FK172" s="42"/>
      <c r="FL172" s="42"/>
      <c r="FM172" s="42"/>
      <c r="FN172" s="42"/>
      <c r="FO172" s="42"/>
      <c r="FP172" s="42"/>
      <c r="FQ172" s="42"/>
      <c r="FR172" s="42"/>
      <c r="FS172" s="42"/>
      <c r="FT172" s="42"/>
      <c r="FU172" s="42"/>
      <c r="FV172" s="42"/>
      <c r="FW172" s="42"/>
      <c r="FX172" s="42"/>
      <c r="FY172" s="42"/>
      <c r="FZ172" s="42"/>
      <c r="GA172" s="42"/>
      <c r="GB172" s="42"/>
      <c r="GC172" s="42"/>
      <c r="GD172" s="42"/>
      <c r="GE172" s="42"/>
      <c r="GF172" s="42"/>
      <c r="GG172" s="42"/>
      <c r="GH172" s="42"/>
      <c r="GI172" s="42"/>
      <c r="GJ172" s="42"/>
      <c r="GK172" s="42"/>
      <c r="GL172" s="42"/>
      <c r="GM172" s="42"/>
      <c r="GN172" s="42"/>
      <c r="GO172" s="42"/>
      <c r="GP172" s="42"/>
      <c r="GQ172" s="42"/>
      <c r="GR172" s="42"/>
      <c r="GS172" s="42"/>
      <c r="GT172" s="42"/>
      <c r="GU172" s="42"/>
      <c r="GV172" s="42"/>
      <c r="GW172" s="42"/>
      <c r="GX172" s="42"/>
      <c r="GY172" s="42"/>
      <c r="GZ172" s="42"/>
      <c r="HA172" s="42"/>
      <c r="HB172" s="42"/>
      <c r="HC172" s="42"/>
      <c r="HD172" s="42"/>
      <c r="HE172" s="42"/>
      <c r="HF172" s="42"/>
      <c r="HG172" s="42"/>
      <c r="HH172" s="42"/>
      <c r="HI172" s="42"/>
      <c r="HJ172" s="42"/>
      <c r="HK172" s="42"/>
      <c r="HL172" s="42"/>
      <c r="HM172" s="42"/>
      <c r="HN172" s="42"/>
      <c r="HO172" s="42"/>
      <c r="HP172" s="42"/>
      <c r="HQ172" s="42"/>
      <c r="HR172" s="42"/>
      <c r="HS172" s="42"/>
      <c r="HT172" s="42"/>
      <c r="HU172" s="42"/>
      <c r="HV172" s="42"/>
      <c r="HW172" s="42"/>
      <c r="HX172" s="42"/>
    </row>
    <row r="173" spans="1:232" s="41" customFormat="1" x14ac:dyDescent="0.25">
      <c r="A173" s="29"/>
      <c r="B173" s="30"/>
      <c r="C173" s="31" t="s">
        <v>7314</v>
      </c>
      <c r="D173" s="57">
        <v>0</v>
      </c>
      <c r="E173" s="57">
        <v>1</v>
      </c>
      <c r="F173" s="32" t="s">
        <v>560</v>
      </c>
      <c r="G173" s="32" t="s">
        <v>560</v>
      </c>
      <c r="H173" s="4">
        <v>9105872697</v>
      </c>
      <c r="I173" s="32" t="s">
        <v>560</v>
      </c>
      <c r="J173" s="33" t="s">
        <v>7783</v>
      </c>
      <c r="K173" s="34"/>
      <c r="L173" s="46" t="s">
        <v>25</v>
      </c>
      <c r="M173" s="33" t="s">
        <v>731</v>
      </c>
      <c r="N173" s="35" t="s">
        <v>560</v>
      </c>
      <c r="O173" s="6" t="s">
        <v>3133</v>
      </c>
      <c r="P173" s="36"/>
      <c r="Q173" s="36"/>
      <c r="R173" s="36"/>
      <c r="S173" s="33" t="s">
        <v>7784</v>
      </c>
      <c r="T173" s="36"/>
      <c r="U173" s="36"/>
      <c r="V173" s="33" t="s">
        <v>7784</v>
      </c>
      <c r="W173" s="36"/>
      <c r="X173" s="36"/>
      <c r="Y173" s="33" t="s">
        <v>3047</v>
      </c>
      <c r="Z173" s="36"/>
      <c r="AA173" s="30"/>
      <c r="AB173" s="57">
        <v>5111</v>
      </c>
      <c r="AC173" s="57">
        <v>131</v>
      </c>
      <c r="AD173" s="30"/>
      <c r="AE173" s="58">
        <v>1</v>
      </c>
      <c r="AF173" s="37"/>
      <c r="AG173" s="37">
        <v>55595</v>
      </c>
      <c r="AH173" s="38">
        <v>55595</v>
      </c>
      <c r="AI173" s="37"/>
      <c r="AJ173" s="37"/>
      <c r="AK173" s="39"/>
      <c r="AL173" s="40">
        <v>8</v>
      </c>
      <c r="AM173" s="37"/>
      <c r="AN173" s="37">
        <v>4447.6000000000004</v>
      </c>
      <c r="AO173" s="59">
        <v>33311</v>
      </c>
      <c r="AP173" s="39"/>
      <c r="AQ173" s="59" t="s">
        <v>3131</v>
      </c>
      <c r="AR173" s="60">
        <v>156</v>
      </c>
      <c r="AS173" s="60">
        <v>632</v>
      </c>
      <c r="AV173" s="39"/>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c r="BZ173" s="42"/>
      <c r="CA173" s="42"/>
      <c r="CB173" s="42"/>
      <c r="CC173" s="42"/>
      <c r="CD173" s="42"/>
      <c r="CE173" s="42"/>
      <c r="CF173" s="42"/>
      <c r="CG173" s="42"/>
      <c r="CH173" s="42"/>
      <c r="CI173" s="42"/>
      <c r="CJ173" s="42"/>
      <c r="CK173" s="42"/>
      <c r="CL173" s="42"/>
      <c r="CM173" s="42"/>
      <c r="CN173" s="42"/>
      <c r="CO173" s="42"/>
      <c r="CP173" s="42"/>
      <c r="CQ173" s="42"/>
      <c r="CR173" s="42"/>
      <c r="CS173" s="42"/>
      <c r="CT173" s="42"/>
      <c r="CU173" s="42"/>
      <c r="CV173" s="42"/>
      <c r="CW173" s="42"/>
      <c r="CX173" s="42"/>
      <c r="CY173" s="42"/>
      <c r="CZ173" s="42"/>
      <c r="DA173" s="42"/>
      <c r="DB173" s="42"/>
      <c r="DC173" s="42"/>
      <c r="DD173" s="42"/>
      <c r="DE173" s="42"/>
      <c r="DF173" s="42"/>
      <c r="DG173" s="42"/>
      <c r="DH173" s="42"/>
      <c r="DI173" s="42"/>
      <c r="DJ173" s="42"/>
      <c r="DK173" s="42"/>
      <c r="DL173" s="42"/>
      <c r="DM173" s="42"/>
      <c r="DN173" s="42"/>
      <c r="DO173" s="42"/>
      <c r="DP173" s="42"/>
      <c r="DQ173" s="42"/>
      <c r="DR173" s="42"/>
      <c r="DS173" s="42"/>
      <c r="DT173" s="42"/>
      <c r="DU173" s="42"/>
      <c r="DV173" s="42"/>
      <c r="DW173" s="42"/>
      <c r="DX173" s="42"/>
      <c r="DY173" s="42"/>
      <c r="DZ173" s="42"/>
      <c r="EA173" s="42"/>
      <c r="EB173" s="42"/>
      <c r="EC173" s="42"/>
      <c r="ED173" s="42"/>
      <c r="EE173" s="42"/>
      <c r="EF173" s="42"/>
      <c r="EG173" s="42"/>
      <c r="EH173" s="42"/>
      <c r="EI173" s="42"/>
      <c r="EJ173" s="42"/>
      <c r="EK173" s="42"/>
      <c r="EL173" s="42"/>
      <c r="EM173" s="42"/>
      <c r="EN173" s="42"/>
      <c r="EO173" s="42"/>
      <c r="EP173" s="42"/>
      <c r="EQ173" s="42"/>
      <c r="ER173" s="42"/>
      <c r="ES173" s="42"/>
      <c r="ET173" s="42"/>
      <c r="EU173" s="42"/>
      <c r="EV173" s="42"/>
      <c r="EW173" s="42"/>
      <c r="EX173" s="42"/>
      <c r="EY173" s="42"/>
      <c r="EZ173" s="42"/>
      <c r="FA173" s="42"/>
      <c r="FB173" s="42"/>
      <c r="FC173" s="42"/>
      <c r="FD173" s="42"/>
      <c r="FE173" s="42"/>
      <c r="FF173" s="42"/>
      <c r="FG173" s="42"/>
      <c r="FH173" s="42"/>
      <c r="FI173" s="42"/>
      <c r="FJ173" s="42"/>
      <c r="FK173" s="42"/>
      <c r="FL173" s="42"/>
      <c r="FM173" s="42"/>
      <c r="FN173" s="42"/>
      <c r="FO173" s="42"/>
      <c r="FP173" s="42"/>
      <c r="FQ173" s="42"/>
      <c r="FR173" s="42"/>
      <c r="FS173" s="42"/>
      <c r="FT173" s="42"/>
      <c r="FU173" s="42"/>
      <c r="FV173" s="42"/>
      <c r="FW173" s="42"/>
      <c r="FX173" s="42"/>
      <c r="FY173" s="42"/>
      <c r="FZ173" s="42"/>
      <c r="GA173" s="42"/>
      <c r="GB173" s="42"/>
      <c r="GC173" s="42"/>
      <c r="GD173" s="42"/>
      <c r="GE173" s="42"/>
      <c r="GF173" s="42"/>
      <c r="GG173" s="42"/>
      <c r="GH173" s="42"/>
      <c r="GI173" s="42"/>
      <c r="GJ173" s="42"/>
      <c r="GK173" s="42"/>
      <c r="GL173" s="42"/>
      <c r="GM173" s="42"/>
      <c r="GN173" s="42"/>
      <c r="GO173" s="42"/>
      <c r="GP173" s="42"/>
      <c r="GQ173" s="42"/>
      <c r="GR173" s="42"/>
      <c r="GS173" s="42"/>
      <c r="GT173" s="42"/>
      <c r="GU173" s="42"/>
      <c r="GV173" s="42"/>
      <c r="GW173" s="42"/>
      <c r="GX173" s="42"/>
      <c r="GY173" s="42"/>
      <c r="GZ173" s="42"/>
      <c r="HA173" s="42"/>
      <c r="HB173" s="42"/>
      <c r="HC173" s="42"/>
      <c r="HD173" s="42"/>
      <c r="HE173" s="42"/>
      <c r="HF173" s="42"/>
      <c r="HG173" s="42"/>
      <c r="HH173" s="42"/>
      <c r="HI173" s="42"/>
      <c r="HJ173" s="42"/>
      <c r="HK173" s="42"/>
      <c r="HL173" s="42"/>
      <c r="HM173" s="42"/>
      <c r="HN173" s="42"/>
      <c r="HO173" s="42"/>
      <c r="HP173" s="42"/>
      <c r="HQ173" s="42"/>
      <c r="HR173" s="42"/>
      <c r="HS173" s="42"/>
      <c r="HT173" s="42"/>
      <c r="HU173" s="42"/>
      <c r="HV173" s="42"/>
      <c r="HW173" s="42"/>
      <c r="HX173" s="42"/>
    </row>
    <row r="174" spans="1:232" s="41" customFormat="1" x14ac:dyDescent="0.25">
      <c r="A174" s="29"/>
      <c r="B174" s="30"/>
      <c r="C174" s="31" t="s">
        <v>7314</v>
      </c>
      <c r="D174" s="57">
        <v>0</v>
      </c>
      <c r="E174" s="57">
        <v>1</v>
      </c>
      <c r="F174" s="32" t="s">
        <v>560</v>
      </c>
      <c r="G174" s="32" t="s">
        <v>560</v>
      </c>
      <c r="H174" s="4">
        <v>9105872697</v>
      </c>
      <c r="I174" s="32" t="s">
        <v>560</v>
      </c>
      <c r="J174" s="33" t="s">
        <v>7783</v>
      </c>
      <c r="K174" s="34"/>
      <c r="L174" s="46" t="s">
        <v>25</v>
      </c>
      <c r="M174" s="33" t="s">
        <v>731</v>
      </c>
      <c r="N174" s="35" t="s">
        <v>560</v>
      </c>
      <c r="O174" s="6" t="s">
        <v>3133</v>
      </c>
      <c r="P174" s="36"/>
      <c r="Q174" s="36"/>
      <c r="R174" s="36"/>
      <c r="S174" s="33" t="s">
        <v>7784</v>
      </c>
      <c r="T174" s="36"/>
      <c r="U174" s="36"/>
      <c r="V174" s="33" t="s">
        <v>7784</v>
      </c>
      <c r="W174" s="36"/>
      <c r="X174" s="36"/>
      <c r="Y174" s="33" t="s">
        <v>2899</v>
      </c>
      <c r="Z174" s="36"/>
      <c r="AA174" s="30"/>
      <c r="AB174" s="57">
        <v>5111</v>
      </c>
      <c r="AC174" s="57">
        <v>131</v>
      </c>
      <c r="AD174" s="30"/>
      <c r="AE174" s="58">
        <v>1</v>
      </c>
      <c r="AF174" s="37"/>
      <c r="AG174" s="37">
        <v>89285</v>
      </c>
      <c r="AH174" s="38">
        <v>89285</v>
      </c>
      <c r="AI174" s="37"/>
      <c r="AJ174" s="37"/>
      <c r="AK174" s="39"/>
      <c r="AL174" s="40">
        <v>8</v>
      </c>
      <c r="AM174" s="37"/>
      <c r="AN174" s="37">
        <v>7142.8</v>
      </c>
      <c r="AO174" s="59">
        <v>33311</v>
      </c>
      <c r="AP174" s="39"/>
      <c r="AQ174" s="59" t="s">
        <v>3131</v>
      </c>
      <c r="AR174" s="60">
        <v>156</v>
      </c>
      <c r="AS174" s="60">
        <v>632</v>
      </c>
      <c r="AV174" s="39"/>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c r="BZ174" s="42"/>
      <c r="CA174" s="42"/>
      <c r="CB174" s="42"/>
      <c r="CC174" s="42"/>
      <c r="CD174" s="42"/>
      <c r="CE174" s="42"/>
      <c r="CF174" s="42"/>
      <c r="CG174" s="42"/>
      <c r="CH174" s="42"/>
      <c r="CI174" s="42"/>
      <c r="CJ174" s="42"/>
      <c r="CK174" s="42"/>
      <c r="CL174" s="42"/>
      <c r="CM174" s="42"/>
      <c r="CN174" s="42"/>
      <c r="CO174" s="42"/>
      <c r="CP174" s="42"/>
      <c r="CQ174" s="42"/>
      <c r="CR174" s="42"/>
      <c r="CS174" s="42"/>
      <c r="CT174" s="42"/>
      <c r="CU174" s="42"/>
      <c r="CV174" s="42"/>
      <c r="CW174" s="42"/>
      <c r="CX174" s="42"/>
      <c r="CY174" s="42"/>
      <c r="CZ174" s="42"/>
      <c r="DA174" s="42"/>
      <c r="DB174" s="42"/>
      <c r="DC174" s="42"/>
      <c r="DD174" s="42"/>
      <c r="DE174" s="42"/>
      <c r="DF174" s="42"/>
      <c r="DG174" s="42"/>
      <c r="DH174" s="42"/>
      <c r="DI174" s="42"/>
      <c r="DJ174" s="42"/>
      <c r="DK174" s="42"/>
      <c r="DL174" s="42"/>
      <c r="DM174" s="42"/>
      <c r="DN174" s="42"/>
      <c r="DO174" s="42"/>
      <c r="DP174" s="42"/>
      <c r="DQ174" s="42"/>
      <c r="DR174" s="42"/>
      <c r="DS174" s="42"/>
      <c r="DT174" s="42"/>
      <c r="DU174" s="42"/>
      <c r="DV174" s="42"/>
      <c r="DW174" s="42"/>
      <c r="DX174" s="42"/>
      <c r="DY174" s="42"/>
      <c r="DZ174" s="42"/>
      <c r="EA174" s="42"/>
      <c r="EB174" s="42"/>
      <c r="EC174" s="42"/>
      <c r="ED174" s="42"/>
      <c r="EE174" s="42"/>
      <c r="EF174" s="42"/>
      <c r="EG174" s="42"/>
      <c r="EH174" s="42"/>
      <c r="EI174" s="42"/>
      <c r="EJ174" s="42"/>
      <c r="EK174" s="42"/>
      <c r="EL174" s="42"/>
      <c r="EM174" s="42"/>
      <c r="EN174" s="42"/>
      <c r="EO174" s="42"/>
      <c r="EP174" s="42"/>
      <c r="EQ174" s="42"/>
      <c r="ER174" s="42"/>
      <c r="ES174" s="42"/>
      <c r="ET174" s="42"/>
      <c r="EU174" s="42"/>
      <c r="EV174" s="42"/>
      <c r="EW174" s="42"/>
      <c r="EX174" s="42"/>
      <c r="EY174" s="42"/>
      <c r="EZ174" s="42"/>
      <c r="FA174" s="42"/>
      <c r="FB174" s="42"/>
      <c r="FC174" s="42"/>
      <c r="FD174" s="42"/>
      <c r="FE174" s="42"/>
      <c r="FF174" s="42"/>
      <c r="FG174" s="42"/>
      <c r="FH174" s="42"/>
      <c r="FI174" s="42"/>
      <c r="FJ174" s="42"/>
      <c r="FK174" s="42"/>
      <c r="FL174" s="42"/>
      <c r="FM174" s="42"/>
      <c r="FN174" s="42"/>
      <c r="FO174" s="42"/>
      <c r="FP174" s="42"/>
      <c r="FQ174" s="42"/>
      <c r="FR174" s="42"/>
      <c r="FS174" s="42"/>
      <c r="FT174" s="42"/>
      <c r="FU174" s="42"/>
      <c r="FV174" s="42"/>
      <c r="FW174" s="42"/>
      <c r="FX174" s="42"/>
      <c r="FY174" s="42"/>
      <c r="FZ174" s="42"/>
      <c r="GA174" s="42"/>
      <c r="GB174" s="42"/>
      <c r="GC174" s="42"/>
      <c r="GD174" s="42"/>
      <c r="GE174" s="42"/>
      <c r="GF174" s="42"/>
      <c r="GG174" s="42"/>
      <c r="GH174" s="42"/>
      <c r="GI174" s="42"/>
      <c r="GJ174" s="42"/>
      <c r="GK174" s="42"/>
      <c r="GL174" s="42"/>
      <c r="GM174" s="42"/>
      <c r="GN174" s="42"/>
      <c r="GO174" s="42"/>
      <c r="GP174" s="42"/>
      <c r="GQ174" s="42"/>
      <c r="GR174" s="42"/>
      <c r="GS174" s="42"/>
      <c r="GT174" s="42"/>
      <c r="GU174" s="42"/>
      <c r="GV174" s="42"/>
      <c r="GW174" s="42"/>
      <c r="GX174" s="42"/>
      <c r="GY174" s="42"/>
      <c r="GZ174" s="42"/>
      <c r="HA174" s="42"/>
      <c r="HB174" s="42"/>
      <c r="HC174" s="42"/>
      <c r="HD174" s="42"/>
      <c r="HE174" s="42"/>
      <c r="HF174" s="42"/>
      <c r="HG174" s="42"/>
      <c r="HH174" s="42"/>
      <c r="HI174" s="42"/>
      <c r="HJ174" s="42"/>
      <c r="HK174" s="42"/>
      <c r="HL174" s="42"/>
      <c r="HM174" s="42"/>
      <c r="HN174" s="42"/>
      <c r="HO174" s="42"/>
      <c r="HP174" s="42"/>
      <c r="HQ174" s="42"/>
      <c r="HR174" s="42"/>
      <c r="HS174" s="42"/>
      <c r="HT174" s="42"/>
      <c r="HU174" s="42"/>
      <c r="HV174" s="42"/>
      <c r="HW174" s="42"/>
      <c r="HX174" s="42"/>
    </row>
    <row r="175" spans="1:232" s="41" customFormat="1" x14ac:dyDescent="0.25">
      <c r="A175" s="29"/>
      <c r="B175" s="30"/>
      <c r="C175" s="31" t="s">
        <v>7314</v>
      </c>
      <c r="D175" s="57">
        <v>0</v>
      </c>
      <c r="E175" s="57">
        <v>1</v>
      </c>
      <c r="F175" s="32" t="s">
        <v>560</v>
      </c>
      <c r="G175" s="32" t="s">
        <v>560</v>
      </c>
      <c r="H175" s="4">
        <v>9105872697</v>
      </c>
      <c r="I175" s="32" t="s">
        <v>560</v>
      </c>
      <c r="J175" s="33" t="s">
        <v>7783</v>
      </c>
      <c r="K175" s="34"/>
      <c r="L175" s="46" t="s">
        <v>25</v>
      </c>
      <c r="M175" s="33" t="s">
        <v>731</v>
      </c>
      <c r="N175" s="35" t="s">
        <v>560</v>
      </c>
      <c r="O175" s="6" t="s">
        <v>3133</v>
      </c>
      <c r="P175" s="36"/>
      <c r="Q175" s="36"/>
      <c r="R175" s="36"/>
      <c r="S175" s="33" t="s">
        <v>7784</v>
      </c>
      <c r="T175" s="36"/>
      <c r="U175" s="36"/>
      <c r="V175" s="33" t="s">
        <v>7784</v>
      </c>
      <c r="W175" s="36"/>
      <c r="X175" s="36"/>
      <c r="Y175" s="33" t="s">
        <v>3013</v>
      </c>
      <c r="Z175" s="36"/>
      <c r="AA175" s="30"/>
      <c r="AB175" s="57">
        <v>5111</v>
      </c>
      <c r="AC175" s="57">
        <v>131</v>
      </c>
      <c r="AD175" s="30"/>
      <c r="AE175" s="58">
        <v>2</v>
      </c>
      <c r="AF175" s="37"/>
      <c r="AG175" s="37">
        <v>46000</v>
      </c>
      <c r="AH175" s="38">
        <v>92000</v>
      </c>
      <c r="AI175" s="37"/>
      <c r="AJ175" s="37"/>
      <c r="AK175" s="39"/>
      <c r="AL175" s="40">
        <v>8</v>
      </c>
      <c r="AM175" s="37"/>
      <c r="AN175" s="37">
        <v>7360</v>
      </c>
      <c r="AO175" s="59">
        <v>33311</v>
      </c>
      <c r="AP175" s="39"/>
      <c r="AQ175" s="59" t="s">
        <v>3131</v>
      </c>
      <c r="AR175" s="60">
        <v>156</v>
      </c>
      <c r="AS175" s="60">
        <v>632</v>
      </c>
      <c r="AV175" s="39"/>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c r="BZ175" s="42"/>
      <c r="CA175" s="42"/>
      <c r="CB175" s="42"/>
      <c r="CC175" s="42"/>
      <c r="CD175" s="42"/>
      <c r="CE175" s="42"/>
      <c r="CF175" s="42"/>
      <c r="CG175" s="42"/>
      <c r="CH175" s="42"/>
      <c r="CI175" s="42"/>
      <c r="CJ175" s="42"/>
      <c r="CK175" s="42"/>
      <c r="CL175" s="42"/>
      <c r="CM175" s="42"/>
      <c r="CN175" s="42"/>
      <c r="CO175" s="42"/>
      <c r="CP175" s="42"/>
      <c r="CQ175" s="42"/>
      <c r="CR175" s="42"/>
      <c r="CS175" s="42"/>
      <c r="CT175" s="42"/>
      <c r="CU175" s="42"/>
      <c r="CV175" s="42"/>
      <c r="CW175" s="42"/>
      <c r="CX175" s="42"/>
      <c r="CY175" s="42"/>
      <c r="CZ175" s="42"/>
      <c r="DA175" s="42"/>
      <c r="DB175" s="42"/>
      <c r="DC175" s="42"/>
      <c r="DD175" s="42"/>
      <c r="DE175" s="42"/>
      <c r="DF175" s="42"/>
      <c r="DG175" s="42"/>
      <c r="DH175" s="42"/>
      <c r="DI175" s="42"/>
      <c r="DJ175" s="42"/>
      <c r="DK175" s="42"/>
      <c r="DL175" s="42"/>
      <c r="DM175" s="42"/>
      <c r="DN175" s="42"/>
      <c r="DO175" s="42"/>
      <c r="DP175" s="42"/>
      <c r="DQ175" s="42"/>
      <c r="DR175" s="42"/>
      <c r="DS175" s="42"/>
      <c r="DT175" s="42"/>
      <c r="DU175" s="42"/>
      <c r="DV175" s="42"/>
      <c r="DW175" s="42"/>
      <c r="DX175" s="42"/>
      <c r="DY175" s="42"/>
      <c r="DZ175" s="42"/>
      <c r="EA175" s="42"/>
      <c r="EB175" s="42"/>
      <c r="EC175" s="42"/>
      <c r="ED175" s="42"/>
      <c r="EE175" s="42"/>
      <c r="EF175" s="42"/>
      <c r="EG175" s="42"/>
      <c r="EH175" s="42"/>
      <c r="EI175" s="42"/>
      <c r="EJ175" s="42"/>
      <c r="EK175" s="42"/>
      <c r="EL175" s="42"/>
      <c r="EM175" s="42"/>
      <c r="EN175" s="42"/>
      <c r="EO175" s="42"/>
      <c r="EP175" s="42"/>
      <c r="EQ175" s="42"/>
      <c r="ER175" s="42"/>
      <c r="ES175" s="42"/>
      <c r="ET175" s="42"/>
      <c r="EU175" s="42"/>
      <c r="EV175" s="42"/>
      <c r="EW175" s="42"/>
      <c r="EX175" s="42"/>
      <c r="EY175" s="42"/>
      <c r="EZ175" s="42"/>
      <c r="FA175" s="42"/>
      <c r="FB175" s="42"/>
      <c r="FC175" s="42"/>
      <c r="FD175" s="42"/>
      <c r="FE175" s="42"/>
      <c r="FF175" s="42"/>
      <c r="FG175" s="42"/>
      <c r="FH175" s="42"/>
      <c r="FI175" s="42"/>
      <c r="FJ175" s="42"/>
      <c r="FK175" s="42"/>
      <c r="FL175" s="42"/>
      <c r="FM175" s="42"/>
      <c r="FN175" s="42"/>
      <c r="FO175" s="42"/>
      <c r="FP175" s="42"/>
      <c r="FQ175" s="42"/>
      <c r="FR175" s="42"/>
      <c r="FS175" s="42"/>
      <c r="FT175" s="42"/>
      <c r="FU175" s="42"/>
      <c r="FV175" s="42"/>
      <c r="FW175" s="42"/>
      <c r="FX175" s="42"/>
      <c r="FY175" s="42"/>
      <c r="FZ175" s="42"/>
      <c r="GA175" s="42"/>
      <c r="GB175" s="42"/>
      <c r="GC175" s="42"/>
      <c r="GD175" s="42"/>
      <c r="GE175" s="42"/>
      <c r="GF175" s="42"/>
      <c r="GG175" s="42"/>
      <c r="GH175" s="42"/>
      <c r="GI175" s="42"/>
      <c r="GJ175" s="42"/>
      <c r="GK175" s="42"/>
      <c r="GL175" s="42"/>
      <c r="GM175" s="42"/>
      <c r="GN175" s="42"/>
      <c r="GO175" s="42"/>
      <c r="GP175" s="42"/>
      <c r="GQ175" s="42"/>
      <c r="GR175" s="42"/>
      <c r="GS175" s="42"/>
      <c r="GT175" s="42"/>
      <c r="GU175" s="42"/>
      <c r="GV175" s="42"/>
      <c r="GW175" s="42"/>
      <c r="GX175" s="42"/>
      <c r="GY175" s="42"/>
      <c r="GZ175" s="42"/>
      <c r="HA175" s="42"/>
      <c r="HB175" s="42"/>
      <c r="HC175" s="42"/>
      <c r="HD175" s="42"/>
      <c r="HE175" s="42"/>
      <c r="HF175" s="42"/>
      <c r="HG175" s="42"/>
      <c r="HH175" s="42"/>
      <c r="HI175" s="42"/>
      <c r="HJ175" s="42"/>
      <c r="HK175" s="42"/>
      <c r="HL175" s="42"/>
      <c r="HM175" s="42"/>
      <c r="HN175" s="42"/>
      <c r="HO175" s="42"/>
      <c r="HP175" s="42"/>
      <c r="HQ175" s="42"/>
      <c r="HR175" s="42"/>
      <c r="HS175" s="42"/>
      <c r="HT175" s="42"/>
      <c r="HU175" s="42"/>
      <c r="HV175" s="42"/>
      <c r="HW175" s="42"/>
      <c r="HX175" s="42"/>
    </row>
    <row r="176" spans="1:232" s="41" customFormat="1" x14ac:dyDescent="0.25">
      <c r="A176" s="29"/>
      <c r="B176" s="30"/>
      <c r="C176" s="31" t="s">
        <v>7314</v>
      </c>
      <c r="D176" s="57">
        <v>0</v>
      </c>
      <c r="E176" s="57">
        <v>1</v>
      </c>
      <c r="F176" s="32" t="s">
        <v>560</v>
      </c>
      <c r="G176" s="32" t="s">
        <v>560</v>
      </c>
      <c r="H176" s="4">
        <v>9105872697</v>
      </c>
      <c r="I176" s="32" t="s">
        <v>560</v>
      </c>
      <c r="J176" s="33" t="s">
        <v>7783</v>
      </c>
      <c r="K176" s="34"/>
      <c r="L176" s="46" t="s">
        <v>25</v>
      </c>
      <c r="M176" s="33" t="s">
        <v>731</v>
      </c>
      <c r="N176" s="35" t="s">
        <v>560</v>
      </c>
      <c r="O176" s="6" t="s">
        <v>3133</v>
      </c>
      <c r="P176" s="36"/>
      <c r="Q176" s="36"/>
      <c r="R176" s="36"/>
      <c r="S176" s="33" t="s">
        <v>7784</v>
      </c>
      <c r="T176" s="36"/>
      <c r="U176" s="36"/>
      <c r="V176" s="33" t="s">
        <v>7784</v>
      </c>
      <c r="W176" s="36"/>
      <c r="X176" s="36"/>
      <c r="Y176" s="33" t="s">
        <v>2826</v>
      </c>
      <c r="Z176" s="36"/>
      <c r="AA176" s="30"/>
      <c r="AB176" s="57">
        <v>5111</v>
      </c>
      <c r="AC176" s="57">
        <v>131</v>
      </c>
      <c r="AD176" s="30"/>
      <c r="AE176" s="58">
        <v>2</v>
      </c>
      <c r="AF176" s="37"/>
      <c r="AG176" s="37">
        <v>50182</v>
      </c>
      <c r="AH176" s="38">
        <v>100364</v>
      </c>
      <c r="AI176" s="37"/>
      <c r="AJ176" s="37"/>
      <c r="AK176" s="39"/>
      <c r="AL176" s="40">
        <v>8</v>
      </c>
      <c r="AM176" s="37"/>
      <c r="AN176" s="37">
        <v>8029.12</v>
      </c>
      <c r="AO176" s="59">
        <v>33311</v>
      </c>
      <c r="AP176" s="39"/>
      <c r="AQ176" s="59" t="s">
        <v>3131</v>
      </c>
      <c r="AR176" s="60">
        <v>156</v>
      </c>
      <c r="AS176" s="60">
        <v>632</v>
      </c>
      <c r="AV176" s="39"/>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c r="BZ176" s="42"/>
      <c r="CA176" s="42"/>
      <c r="CB176" s="42"/>
      <c r="CC176" s="42"/>
      <c r="CD176" s="42"/>
      <c r="CE176" s="42"/>
      <c r="CF176" s="42"/>
      <c r="CG176" s="42"/>
      <c r="CH176" s="42"/>
      <c r="CI176" s="42"/>
      <c r="CJ176" s="42"/>
      <c r="CK176" s="42"/>
      <c r="CL176" s="42"/>
      <c r="CM176" s="42"/>
      <c r="CN176" s="42"/>
      <c r="CO176" s="42"/>
      <c r="CP176" s="42"/>
      <c r="CQ176" s="42"/>
      <c r="CR176" s="42"/>
      <c r="CS176" s="42"/>
      <c r="CT176" s="42"/>
      <c r="CU176" s="42"/>
      <c r="CV176" s="42"/>
      <c r="CW176" s="42"/>
      <c r="CX176" s="42"/>
      <c r="CY176" s="42"/>
      <c r="CZ176" s="42"/>
      <c r="DA176" s="42"/>
      <c r="DB176" s="42"/>
      <c r="DC176" s="42"/>
      <c r="DD176" s="42"/>
      <c r="DE176" s="42"/>
      <c r="DF176" s="42"/>
      <c r="DG176" s="42"/>
      <c r="DH176" s="42"/>
      <c r="DI176" s="42"/>
      <c r="DJ176" s="42"/>
      <c r="DK176" s="42"/>
      <c r="DL176" s="42"/>
      <c r="DM176" s="42"/>
      <c r="DN176" s="42"/>
      <c r="DO176" s="42"/>
      <c r="DP176" s="42"/>
      <c r="DQ176" s="42"/>
      <c r="DR176" s="42"/>
      <c r="DS176" s="42"/>
      <c r="DT176" s="42"/>
      <c r="DU176" s="42"/>
      <c r="DV176" s="42"/>
      <c r="DW176" s="42"/>
      <c r="DX176" s="42"/>
      <c r="DY176" s="42"/>
      <c r="DZ176" s="42"/>
      <c r="EA176" s="42"/>
      <c r="EB176" s="42"/>
      <c r="EC176" s="42"/>
      <c r="ED176" s="42"/>
      <c r="EE176" s="42"/>
      <c r="EF176" s="42"/>
      <c r="EG176" s="42"/>
      <c r="EH176" s="42"/>
      <c r="EI176" s="42"/>
      <c r="EJ176" s="42"/>
      <c r="EK176" s="42"/>
      <c r="EL176" s="42"/>
      <c r="EM176" s="42"/>
      <c r="EN176" s="42"/>
      <c r="EO176" s="42"/>
      <c r="EP176" s="42"/>
      <c r="EQ176" s="42"/>
      <c r="ER176" s="42"/>
      <c r="ES176" s="42"/>
      <c r="ET176" s="42"/>
      <c r="EU176" s="42"/>
      <c r="EV176" s="42"/>
      <c r="EW176" s="42"/>
      <c r="EX176" s="42"/>
      <c r="EY176" s="42"/>
      <c r="EZ176" s="42"/>
      <c r="FA176" s="42"/>
      <c r="FB176" s="42"/>
      <c r="FC176" s="42"/>
      <c r="FD176" s="42"/>
      <c r="FE176" s="42"/>
      <c r="FF176" s="42"/>
      <c r="FG176" s="42"/>
      <c r="FH176" s="42"/>
      <c r="FI176" s="42"/>
      <c r="FJ176" s="42"/>
      <c r="FK176" s="42"/>
      <c r="FL176" s="42"/>
      <c r="FM176" s="42"/>
      <c r="FN176" s="42"/>
      <c r="FO176" s="42"/>
      <c r="FP176" s="42"/>
      <c r="FQ176" s="42"/>
      <c r="FR176" s="42"/>
      <c r="FS176" s="42"/>
      <c r="FT176" s="42"/>
      <c r="FU176" s="42"/>
      <c r="FV176" s="42"/>
      <c r="FW176" s="42"/>
      <c r="FX176" s="42"/>
      <c r="FY176" s="42"/>
      <c r="FZ176" s="42"/>
      <c r="GA176" s="42"/>
      <c r="GB176" s="42"/>
      <c r="GC176" s="42"/>
      <c r="GD176" s="42"/>
      <c r="GE176" s="42"/>
      <c r="GF176" s="42"/>
      <c r="GG176" s="42"/>
      <c r="GH176" s="42"/>
      <c r="GI176" s="42"/>
      <c r="GJ176" s="42"/>
      <c r="GK176" s="42"/>
      <c r="GL176" s="42"/>
      <c r="GM176" s="42"/>
      <c r="GN176" s="42"/>
      <c r="GO176" s="42"/>
      <c r="GP176" s="42"/>
      <c r="GQ176" s="42"/>
      <c r="GR176" s="42"/>
      <c r="GS176" s="42"/>
      <c r="GT176" s="42"/>
      <c r="GU176" s="42"/>
      <c r="GV176" s="42"/>
      <c r="GW176" s="42"/>
      <c r="GX176" s="42"/>
      <c r="GY176" s="42"/>
      <c r="GZ176" s="42"/>
      <c r="HA176" s="42"/>
      <c r="HB176" s="42"/>
      <c r="HC176" s="42"/>
      <c r="HD176" s="42"/>
      <c r="HE176" s="42"/>
      <c r="HF176" s="42"/>
      <c r="HG176" s="42"/>
      <c r="HH176" s="42"/>
      <c r="HI176" s="42"/>
      <c r="HJ176" s="42"/>
      <c r="HK176" s="42"/>
      <c r="HL176" s="42"/>
      <c r="HM176" s="42"/>
      <c r="HN176" s="42"/>
      <c r="HO176" s="42"/>
      <c r="HP176" s="42"/>
      <c r="HQ176" s="42"/>
      <c r="HR176" s="42"/>
      <c r="HS176" s="42"/>
      <c r="HT176" s="42"/>
      <c r="HU176" s="42"/>
      <c r="HV176" s="42"/>
      <c r="HW176" s="42"/>
      <c r="HX176" s="42"/>
    </row>
    <row r="177" spans="1:232" s="41" customFormat="1" x14ac:dyDescent="0.25">
      <c r="A177" s="29"/>
      <c r="B177" s="30"/>
      <c r="C177" s="31" t="s">
        <v>7314</v>
      </c>
      <c r="D177" s="57">
        <v>0</v>
      </c>
      <c r="E177" s="57">
        <v>1</v>
      </c>
      <c r="F177" s="32" t="s">
        <v>560</v>
      </c>
      <c r="G177" s="32" t="s">
        <v>560</v>
      </c>
      <c r="H177" s="4">
        <v>9105872697</v>
      </c>
      <c r="I177" s="32" t="s">
        <v>560</v>
      </c>
      <c r="J177" s="33" t="s">
        <v>7783</v>
      </c>
      <c r="K177" s="34"/>
      <c r="L177" s="46" t="s">
        <v>25</v>
      </c>
      <c r="M177" s="33" t="s">
        <v>731</v>
      </c>
      <c r="N177" s="35" t="s">
        <v>560</v>
      </c>
      <c r="O177" s="6" t="s">
        <v>3133</v>
      </c>
      <c r="P177" s="36"/>
      <c r="Q177" s="36"/>
      <c r="R177" s="36"/>
      <c r="S177" s="33" t="s">
        <v>7784</v>
      </c>
      <c r="T177" s="36"/>
      <c r="U177" s="36"/>
      <c r="V177" s="33" t="s">
        <v>7784</v>
      </c>
      <c r="W177" s="36"/>
      <c r="X177" s="36"/>
      <c r="Y177" s="33" t="s">
        <v>2824</v>
      </c>
      <c r="Z177" s="36"/>
      <c r="AA177" s="30"/>
      <c r="AB177" s="57">
        <v>5111</v>
      </c>
      <c r="AC177" s="57">
        <v>131</v>
      </c>
      <c r="AD177" s="30"/>
      <c r="AE177" s="58">
        <v>1</v>
      </c>
      <c r="AF177" s="37"/>
      <c r="AG177" s="37">
        <v>111058</v>
      </c>
      <c r="AH177" s="38">
        <v>111058</v>
      </c>
      <c r="AI177" s="37"/>
      <c r="AJ177" s="37"/>
      <c r="AK177" s="39"/>
      <c r="AL177" s="40">
        <v>8</v>
      </c>
      <c r="AM177" s="37"/>
      <c r="AN177" s="37">
        <v>8884.64</v>
      </c>
      <c r="AO177" s="59">
        <v>33311</v>
      </c>
      <c r="AP177" s="39"/>
      <c r="AQ177" s="59" t="s">
        <v>3131</v>
      </c>
      <c r="AR177" s="60">
        <v>156</v>
      </c>
      <c r="AS177" s="60">
        <v>632</v>
      </c>
      <c r="AV177" s="39"/>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c r="BZ177" s="42"/>
      <c r="CA177" s="42"/>
      <c r="CB177" s="42"/>
      <c r="CC177" s="42"/>
      <c r="CD177" s="42"/>
      <c r="CE177" s="42"/>
      <c r="CF177" s="42"/>
      <c r="CG177" s="42"/>
      <c r="CH177" s="42"/>
      <c r="CI177" s="42"/>
      <c r="CJ177" s="42"/>
      <c r="CK177" s="42"/>
      <c r="CL177" s="42"/>
      <c r="CM177" s="42"/>
      <c r="CN177" s="42"/>
      <c r="CO177" s="42"/>
      <c r="CP177" s="42"/>
      <c r="CQ177" s="42"/>
      <c r="CR177" s="42"/>
      <c r="CS177" s="42"/>
      <c r="CT177" s="42"/>
      <c r="CU177" s="42"/>
      <c r="CV177" s="42"/>
      <c r="CW177" s="42"/>
      <c r="CX177" s="42"/>
      <c r="CY177" s="42"/>
      <c r="CZ177" s="42"/>
      <c r="DA177" s="42"/>
      <c r="DB177" s="42"/>
      <c r="DC177" s="42"/>
      <c r="DD177" s="42"/>
      <c r="DE177" s="42"/>
      <c r="DF177" s="42"/>
      <c r="DG177" s="42"/>
      <c r="DH177" s="42"/>
      <c r="DI177" s="42"/>
      <c r="DJ177" s="42"/>
      <c r="DK177" s="42"/>
      <c r="DL177" s="42"/>
      <c r="DM177" s="42"/>
      <c r="DN177" s="42"/>
      <c r="DO177" s="42"/>
      <c r="DP177" s="42"/>
      <c r="DQ177" s="42"/>
      <c r="DR177" s="42"/>
      <c r="DS177" s="42"/>
      <c r="DT177" s="42"/>
      <c r="DU177" s="42"/>
      <c r="DV177" s="42"/>
      <c r="DW177" s="42"/>
      <c r="DX177" s="42"/>
      <c r="DY177" s="42"/>
      <c r="DZ177" s="42"/>
      <c r="EA177" s="42"/>
      <c r="EB177" s="42"/>
      <c r="EC177" s="42"/>
      <c r="ED177" s="42"/>
      <c r="EE177" s="42"/>
      <c r="EF177" s="42"/>
      <c r="EG177" s="42"/>
      <c r="EH177" s="42"/>
      <c r="EI177" s="42"/>
      <c r="EJ177" s="42"/>
      <c r="EK177" s="42"/>
      <c r="EL177" s="42"/>
      <c r="EM177" s="42"/>
      <c r="EN177" s="42"/>
      <c r="EO177" s="42"/>
      <c r="EP177" s="42"/>
      <c r="EQ177" s="42"/>
      <c r="ER177" s="42"/>
      <c r="ES177" s="42"/>
      <c r="ET177" s="42"/>
      <c r="EU177" s="42"/>
      <c r="EV177" s="42"/>
      <c r="EW177" s="42"/>
      <c r="EX177" s="42"/>
      <c r="EY177" s="42"/>
      <c r="EZ177" s="42"/>
      <c r="FA177" s="42"/>
      <c r="FB177" s="42"/>
      <c r="FC177" s="42"/>
      <c r="FD177" s="42"/>
      <c r="FE177" s="42"/>
      <c r="FF177" s="42"/>
      <c r="FG177" s="42"/>
      <c r="FH177" s="42"/>
      <c r="FI177" s="42"/>
      <c r="FJ177" s="42"/>
      <c r="FK177" s="42"/>
      <c r="FL177" s="42"/>
      <c r="FM177" s="42"/>
      <c r="FN177" s="42"/>
      <c r="FO177" s="42"/>
      <c r="FP177" s="42"/>
      <c r="FQ177" s="42"/>
      <c r="FR177" s="42"/>
      <c r="FS177" s="42"/>
      <c r="FT177" s="42"/>
      <c r="FU177" s="42"/>
      <c r="FV177" s="42"/>
      <c r="FW177" s="42"/>
      <c r="FX177" s="42"/>
      <c r="FY177" s="42"/>
      <c r="FZ177" s="42"/>
      <c r="GA177" s="42"/>
      <c r="GB177" s="42"/>
      <c r="GC177" s="42"/>
      <c r="GD177" s="42"/>
      <c r="GE177" s="42"/>
      <c r="GF177" s="42"/>
      <c r="GG177" s="42"/>
      <c r="GH177" s="42"/>
      <c r="GI177" s="42"/>
      <c r="GJ177" s="42"/>
      <c r="GK177" s="42"/>
      <c r="GL177" s="42"/>
      <c r="GM177" s="42"/>
      <c r="GN177" s="42"/>
      <c r="GO177" s="42"/>
      <c r="GP177" s="42"/>
      <c r="GQ177" s="42"/>
      <c r="GR177" s="42"/>
      <c r="GS177" s="42"/>
      <c r="GT177" s="42"/>
      <c r="GU177" s="42"/>
      <c r="GV177" s="42"/>
      <c r="GW177" s="42"/>
      <c r="GX177" s="42"/>
      <c r="GY177" s="42"/>
      <c r="GZ177" s="42"/>
      <c r="HA177" s="42"/>
      <c r="HB177" s="42"/>
      <c r="HC177" s="42"/>
      <c r="HD177" s="42"/>
      <c r="HE177" s="42"/>
      <c r="HF177" s="42"/>
      <c r="HG177" s="42"/>
      <c r="HH177" s="42"/>
      <c r="HI177" s="42"/>
      <c r="HJ177" s="42"/>
      <c r="HK177" s="42"/>
      <c r="HL177" s="42"/>
      <c r="HM177" s="42"/>
      <c r="HN177" s="42"/>
      <c r="HO177" s="42"/>
      <c r="HP177" s="42"/>
      <c r="HQ177" s="42"/>
      <c r="HR177" s="42"/>
      <c r="HS177" s="42"/>
      <c r="HT177" s="42"/>
      <c r="HU177" s="42"/>
      <c r="HV177" s="42"/>
      <c r="HW177" s="42"/>
      <c r="HX177" s="42"/>
    </row>
    <row r="178" spans="1:232" s="41" customFormat="1" x14ac:dyDescent="0.25">
      <c r="A178" s="29"/>
      <c r="B178" s="30"/>
      <c r="C178" s="31" t="s">
        <v>7314</v>
      </c>
      <c r="D178" s="57">
        <v>0</v>
      </c>
      <c r="E178" s="57">
        <v>1</v>
      </c>
      <c r="F178" s="32" t="s">
        <v>560</v>
      </c>
      <c r="G178" s="32" t="s">
        <v>560</v>
      </c>
      <c r="H178" s="4">
        <v>9105872744</v>
      </c>
      <c r="I178" s="32" t="s">
        <v>560</v>
      </c>
      <c r="J178" s="33" t="s">
        <v>7789</v>
      </c>
      <c r="K178" s="34"/>
      <c r="L178" s="46" t="s">
        <v>25</v>
      </c>
      <c r="M178" s="33" t="s">
        <v>659</v>
      </c>
      <c r="N178" s="35" t="s">
        <v>560</v>
      </c>
      <c r="O178" s="6" t="s">
        <v>3141</v>
      </c>
      <c r="P178" s="36"/>
      <c r="Q178" s="36"/>
      <c r="R178" s="36"/>
      <c r="S178" s="33" t="s">
        <v>7790</v>
      </c>
      <c r="T178" s="36"/>
      <c r="U178" s="36"/>
      <c r="V178" s="33" t="s">
        <v>7790</v>
      </c>
      <c r="W178" s="36"/>
      <c r="X178" s="36"/>
      <c r="Y178" s="33" t="s">
        <v>2826</v>
      </c>
      <c r="Z178" s="36"/>
      <c r="AA178" s="30"/>
      <c r="AB178" s="57">
        <v>5111</v>
      </c>
      <c r="AC178" s="57">
        <v>131</v>
      </c>
      <c r="AD178" s="30"/>
      <c r="AE178" s="58">
        <v>1</v>
      </c>
      <c r="AF178" s="37"/>
      <c r="AG178" s="37">
        <v>50182</v>
      </c>
      <c r="AH178" s="38">
        <v>50182</v>
      </c>
      <c r="AI178" s="37"/>
      <c r="AJ178" s="37"/>
      <c r="AK178" s="39"/>
      <c r="AL178" s="40">
        <v>8</v>
      </c>
      <c r="AM178" s="37"/>
      <c r="AN178" s="37">
        <v>4014.56</v>
      </c>
      <c r="AO178" s="59">
        <v>33311</v>
      </c>
      <c r="AP178" s="39"/>
      <c r="AQ178" s="59" t="s">
        <v>3131</v>
      </c>
      <c r="AR178" s="60">
        <v>156</v>
      </c>
      <c r="AS178" s="60">
        <v>632</v>
      </c>
      <c r="AV178" s="39"/>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c r="BZ178" s="42"/>
      <c r="CA178" s="42"/>
      <c r="CB178" s="42"/>
      <c r="CC178" s="42"/>
      <c r="CD178" s="42"/>
      <c r="CE178" s="42"/>
      <c r="CF178" s="42"/>
      <c r="CG178" s="42"/>
      <c r="CH178" s="42"/>
      <c r="CI178" s="42"/>
      <c r="CJ178" s="42"/>
      <c r="CK178" s="42"/>
      <c r="CL178" s="42"/>
      <c r="CM178" s="42"/>
      <c r="CN178" s="42"/>
      <c r="CO178" s="42"/>
      <c r="CP178" s="42"/>
      <c r="CQ178" s="42"/>
      <c r="CR178" s="42"/>
      <c r="CS178" s="42"/>
      <c r="CT178" s="42"/>
      <c r="CU178" s="42"/>
      <c r="CV178" s="42"/>
      <c r="CW178" s="42"/>
      <c r="CX178" s="42"/>
      <c r="CY178" s="42"/>
      <c r="CZ178" s="42"/>
      <c r="DA178" s="42"/>
      <c r="DB178" s="42"/>
      <c r="DC178" s="42"/>
      <c r="DD178" s="42"/>
      <c r="DE178" s="42"/>
      <c r="DF178" s="42"/>
      <c r="DG178" s="42"/>
      <c r="DH178" s="42"/>
      <c r="DI178" s="42"/>
      <c r="DJ178" s="42"/>
      <c r="DK178" s="42"/>
      <c r="DL178" s="42"/>
      <c r="DM178" s="42"/>
      <c r="DN178" s="42"/>
      <c r="DO178" s="42"/>
      <c r="DP178" s="42"/>
      <c r="DQ178" s="42"/>
      <c r="DR178" s="42"/>
      <c r="DS178" s="42"/>
      <c r="DT178" s="42"/>
      <c r="DU178" s="42"/>
      <c r="DV178" s="42"/>
      <c r="DW178" s="42"/>
      <c r="DX178" s="42"/>
      <c r="DY178" s="42"/>
      <c r="DZ178" s="42"/>
      <c r="EA178" s="42"/>
      <c r="EB178" s="42"/>
      <c r="EC178" s="42"/>
      <c r="ED178" s="42"/>
      <c r="EE178" s="42"/>
      <c r="EF178" s="42"/>
      <c r="EG178" s="42"/>
      <c r="EH178" s="42"/>
      <c r="EI178" s="42"/>
      <c r="EJ178" s="42"/>
      <c r="EK178" s="42"/>
      <c r="EL178" s="42"/>
      <c r="EM178" s="42"/>
      <c r="EN178" s="42"/>
      <c r="EO178" s="42"/>
      <c r="EP178" s="42"/>
      <c r="EQ178" s="42"/>
      <c r="ER178" s="42"/>
      <c r="ES178" s="42"/>
      <c r="ET178" s="42"/>
      <c r="EU178" s="42"/>
      <c r="EV178" s="42"/>
      <c r="EW178" s="42"/>
      <c r="EX178" s="42"/>
      <c r="EY178" s="42"/>
      <c r="EZ178" s="42"/>
      <c r="FA178" s="42"/>
      <c r="FB178" s="42"/>
      <c r="FC178" s="42"/>
      <c r="FD178" s="42"/>
      <c r="FE178" s="42"/>
      <c r="FF178" s="42"/>
      <c r="FG178" s="42"/>
      <c r="FH178" s="42"/>
      <c r="FI178" s="42"/>
      <c r="FJ178" s="42"/>
      <c r="FK178" s="42"/>
      <c r="FL178" s="42"/>
      <c r="FM178" s="42"/>
      <c r="FN178" s="42"/>
      <c r="FO178" s="42"/>
      <c r="FP178" s="42"/>
      <c r="FQ178" s="42"/>
      <c r="FR178" s="42"/>
      <c r="FS178" s="42"/>
      <c r="FT178" s="42"/>
      <c r="FU178" s="42"/>
      <c r="FV178" s="42"/>
      <c r="FW178" s="42"/>
      <c r="FX178" s="42"/>
      <c r="FY178" s="42"/>
      <c r="FZ178" s="42"/>
      <c r="GA178" s="42"/>
      <c r="GB178" s="42"/>
      <c r="GC178" s="42"/>
      <c r="GD178" s="42"/>
      <c r="GE178" s="42"/>
      <c r="GF178" s="42"/>
      <c r="GG178" s="42"/>
      <c r="GH178" s="42"/>
      <c r="GI178" s="42"/>
      <c r="GJ178" s="42"/>
      <c r="GK178" s="42"/>
      <c r="GL178" s="42"/>
      <c r="GM178" s="42"/>
      <c r="GN178" s="42"/>
      <c r="GO178" s="42"/>
      <c r="GP178" s="42"/>
      <c r="GQ178" s="42"/>
      <c r="GR178" s="42"/>
      <c r="GS178" s="42"/>
      <c r="GT178" s="42"/>
      <c r="GU178" s="42"/>
      <c r="GV178" s="42"/>
      <c r="GW178" s="42"/>
      <c r="GX178" s="42"/>
      <c r="GY178" s="42"/>
      <c r="GZ178" s="42"/>
      <c r="HA178" s="42"/>
      <c r="HB178" s="42"/>
      <c r="HC178" s="42"/>
      <c r="HD178" s="42"/>
      <c r="HE178" s="42"/>
      <c r="HF178" s="42"/>
      <c r="HG178" s="42"/>
      <c r="HH178" s="42"/>
      <c r="HI178" s="42"/>
      <c r="HJ178" s="42"/>
      <c r="HK178" s="42"/>
      <c r="HL178" s="42"/>
      <c r="HM178" s="42"/>
      <c r="HN178" s="42"/>
      <c r="HO178" s="42"/>
      <c r="HP178" s="42"/>
      <c r="HQ178" s="42"/>
      <c r="HR178" s="42"/>
      <c r="HS178" s="42"/>
      <c r="HT178" s="42"/>
      <c r="HU178" s="42"/>
      <c r="HV178" s="42"/>
      <c r="HW178" s="42"/>
      <c r="HX178" s="42"/>
    </row>
    <row r="179" spans="1:232" s="41" customFormat="1" x14ac:dyDescent="0.25">
      <c r="A179" s="29"/>
      <c r="B179" s="30"/>
      <c r="C179" s="31" t="s">
        <v>7314</v>
      </c>
      <c r="D179" s="57">
        <v>0</v>
      </c>
      <c r="E179" s="57">
        <v>1</v>
      </c>
      <c r="F179" s="32" t="s">
        <v>560</v>
      </c>
      <c r="G179" s="32" t="s">
        <v>560</v>
      </c>
      <c r="H179" s="4">
        <v>9105872825</v>
      </c>
      <c r="I179" s="32" t="s">
        <v>560</v>
      </c>
      <c r="J179" s="33" t="s">
        <v>7795</v>
      </c>
      <c r="K179" s="34"/>
      <c r="L179" s="46" t="s">
        <v>25</v>
      </c>
      <c r="M179" s="33" t="s">
        <v>678</v>
      </c>
      <c r="N179" s="35" t="s">
        <v>560</v>
      </c>
      <c r="O179" s="6" t="s">
        <v>3133</v>
      </c>
      <c r="P179" s="36"/>
      <c r="Q179" s="36"/>
      <c r="R179" s="36"/>
      <c r="S179" s="33" t="s">
        <v>7796</v>
      </c>
      <c r="T179" s="36"/>
      <c r="U179" s="36"/>
      <c r="V179" s="33" t="s">
        <v>7796</v>
      </c>
      <c r="W179" s="36"/>
      <c r="X179" s="36"/>
      <c r="Y179" s="33" t="s">
        <v>2824</v>
      </c>
      <c r="Z179" s="36"/>
      <c r="AA179" s="30"/>
      <c r="AB179" s="57">
        <v>5111</v>
      </c>
      <c r="AC179" s="57">
        <v>131</v>
      </c>
      <c r="AD179" s="30"/>
      <c r="AE179" s="58">
        <v>1</v>
      </c>
      <c r="AF179" s="37"/>
      <c r="AG179" s="37">
        <v>111058</v>
      </c>
      <c r="AH179" s="38">
        <v>111058</v>
      </c>
      <c r="AI179" s="37"/>
      <c r="AJ179" s="37"/>
      <c r="AK179" s="39"/>
      <c r="AL179" s="40">
        <v>8</v>
      </c>
      <c r="AM179" s="37"/>
      <c r="AN179" s="37">
        <v>8884.64</v>
      </c>
      <c r="AO179" s="59">
        <v>33311</v>
      </c>
      <c r="AP179" s="39"/>
      <c r="AQ179" s="59" t="s">
        <v>3131</v>
      </c>
      <c r="AR179" s="60">
        <v>156</v>
      </c>
      <c r="AS179" s="60">
        <v>632</v>
      </c>
      <c r="AV179" s="39"/>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c r="BZ179" s="42"/>
      <c r="CA179" s="42"/>
      <c r="CB179" s="42"/>
      <c r="CC179" s="42"/>
      <c r="CD179" s="42"/>
      <c r="CE179" s="42"/>
      <c r="CF179" s="42"/>
      <c r="CG179" s="42"/>
      <c r="CH179" s="42"/>
      <c r="CI179" s="42"/>
      <c r="CJ179" s="42"/>
      <c r="CK179" s="42"/>
      <c r="CL179" s="42"/>
      <c r="CM179" s="42"/>
      <c r="CN179" s="42"/>
      <c r="CO179" s="42"/>
      <c r="CP179" s="42"/>
      <c r="CQ179" s="42"/>
      <c r="CR179" s="42"/>
      <c r="CS179" s="42"/>
      <c r="CT179" s="42"/>
      <c r="CU179" s="42"/>
      <c r="CV179" s="42"/>
      <c r="CW179" s="42"/>
      <c r="CX179" s="42"/>
      <c r="CY179" s="42"/>
      <c r="CZ179" s="42"/>
      <c r="DA179" s="42"/>
      <c r="DB179" s="42"/>
      <c r="DC179" s="42"/>
      <c r="DD179" s="42"/>
      <c r="DE179" s="42"/>
      <c r="DF179" s="42"/>
      <c r="DG179" s="42"/>
      <c r="DH179" s="42"/>
      <c r="DI179" s="42"/>
      <c r="DJ179" s="42"/>
      <c r="DK179" s="42"/>
      <c r="DL179" s="42"/>
      <c r="DM179" s="42"/>
      <c r="DN179" s="42"/>
      <c r="DO179" s="42"/>
      <c r="DP179" s="42"/>
      <c r="DQ179" s="42"/>
      <c r="DR179" s="42"/>
      <c r="DS179" s="42"/>
      <c r="DT179" s="42"/>
      <c r="DU179" s="42"/>
      <c r="DV179" s="42"/>
      <c r="DW179" s="42"/>
      <c r="DX179" s="42"/>
      <c r="DY179" s="42"/>
      <c r="DZ179" s="42"/>
      <c r="EA179" s="42"/>
      <c r="EB179" s="42"/>
      <c r="EC179" s="42"/>
      <c r="ED179" s="42"/>
      <c r="EE179" s="42"/>
      <c r="EF179" s="42"/>
      <c r="EG179" s="42"/>
      <c r="EH179" s="42"/>
      <c r="EI179" s="42"/>
      <c r="EJ179" s="42"/>
      <c r="EK179" s="42"/>
      <c r="EL179" s="42"/>
      <c r="EM179" s="42"/>
      <c r="EN179" s="42"/>
      <c r="EO179" s="42"/>
      <c r="EP179" s="42"/>
      <c r="EQ179" s="42"/>
      <c r="ER179" s="42"/>
      <c r="ES179" s="42"/>
      <c r="ET179" s="42"/>
      <c r="EU179" s="42"/>
      <c r="EV179" s="42"/>
      <c r="EW179" s="42"/>
      <c r="EX179" s="42"/>
      <c r="EY179" s="42"/>
      <c r="EZ179" s="42"/>
      <c r="FA179" s="42"/>
      <c r="FB179" s="42"/>
      <c r="FC179" s="42"/>
      <c r="FD179" s="42"/>
      <c r="FE179" s="42"/>
      <c r="FF179" s="42"/>
      <c r="FG179" s="42"/>
      <c r="FH179" s="42"/>
      <c r="FI179" s="42"/>
      <c r="FJ179" s="42"/>
      <c r="FK179" s="42"/>
      <c r="FL179" s="42"/>
      <c r="FM179" s="42"/>
      <c r="FN179" s="42"/>
      <c r="FO179" s="42"/>
      <c r="FP179" s="42"/>
      <c r="FQ179" s="42"/>
      <c r="FR179" s="42"/>
      <c r="FS179" s="42"/>
      <c r="FT179" s="42"/>
      <c r="FU179" s="42"/>
      <c r="FV179" s="42"/>
      <c r="FW179" s="42"/>
      <c r="FX179" s="42"/>
      <c r="FY179" s="42"/>
      <c r="FZ179" s="42"/>
      <c r="GA179" s="42"/>
      <c r="GB179" s="42"/>
      <c r="GC179" s="42"/>
      <c r="GD179" s="42"/>
      <c r="GE179" s="42"/>
      <c r="GF179" s="42"/>
      <c r="GG179" s="42"/>
      <c r="GH179" s="42"/>
      <c r="GI179" s="42"/>
      <c r="GJ179" s="42"/>
      <c r="GK179" s="42"/>
      <c r="GL179" s="42"/>
      <c r="GM179" s="42"/>
      <c r="GN179" s="42"/>
      <c r="GO179" s="42"/>
      <c r="GP179" s="42"/>
      <c r="GQ179" s="42"/>
      <c r="GR179" s="42"/>
      <c r="GS179" s="42"/>
      <c r="GT179" s="42"/>
      <c r="GU179" s="42"/>
      <c r="GV179" s="42"/>
      <c r="GW179" s="42"/>
      <c r="GX179" s="42"/>
      <c r="GY179" s="42"/>
      <c r="GZ179" s="42"/>
      <c r="HA179" s="42"/>
      <c r="HB179" s="42"/>
      <c r="HC179" s="42"/>
      <c r="HD179" s="42"/>
      <c r="HE179" s="42"/>
      <c r="HF179" s="42"/>
      <c r="HG179" s="42"/>
      <c r="HH179" s="42"/>
      <c r="HI179" s="42"/>
      <c r="HJ179" s="42"/>
      <c r="HK179" s="42"/>
      <c r="HL179" s="42"/>
      <c r="HM179" s="42"/>
      <c r="HN179" s="42"/>
      <c r="HO179" s="42"/>
      <c r="HP179" s="42"/>
      <c r="HQ179" s="42"/>
      <c r="HR179" s="42"/>
      <c r="HS179" s="42"/>
      <c r="HT179" s="42"/>
      <c r="HU179" s="42"/>
      <c r="HV179" s="42"/>
      <c r="HW179" s="42"/>
      <c r="HX179" s="42"/>
    </row>
    <row r="180" spans="1:232" s="41" customFormat="1" x14ac:dyDescent="0.25">
      <c r="A180" s="29"/>
      <c r="B180" s="30"/>
      <c r="C180" s="31" t="s">
        <v>7314</v>
      </c>
      <c r="D180" s="57">
        <v>0</v>
      </c>
      <c r="E180" s="57">
        <v>1</v>
      </c>
      <c r="F180" s="32" t="s">
        <v>560</v>
      </c>
      <c r="G180" s="32" t="s">
        <v>560</v>
      </c>
      <c r="H180" s="4">
        <v>9105872922</v>
      </c>
      <c r="I180" s="32" t="s">
        <v>560</v>
      </c>
      <c r="J180" s="33" t="s">
        <v>7801</v>
      </c>
      <c r="K180" s="34"/>
      <c r="L180" s="46" t="s">
        <v>25</v>
      </c>
      <c r="M180" s="33" t="s">
        <v>768</v>
      </c>
      <c r="N180" s="35" t="s">
        <v>560</v>
      </c>
      <c r="O180" s="6" t="s">
        <v>3140</v>
      </c>
      <c r="P180" s="36"/>
      <c r="Q180" s="36"/>
      <c r="R180" s="36"/>
      <c r="S180" s="33" t="s">
        <v>7802</v>
      </c>
      <c r="T180" s="36"/>
      <c r="U180" s="36"/>
      <c r="V180" s="33" t="s">
        <v>7802</v>
      </c>
      <c r="W180" s="36"/>
      <c r="X180" s="36"/>
      <c r="Y180" s="33" t="s">
        <v>2779</v>
      </c>
      <c r="Z180" s="36"/>
      <c r="AA180" s="30"/>
      <c r="AB180" s="57">
        <v>5111</v>
      </c>
      <c r="AC180" s="57">
        <v>131</v>
      </c>
      <c r="AD180" s="30"/>
      <c r="AE180" s="58">
        <v>1</v>
      </c>
      <c r="AF180" s="37"/>
      <c r="AG180" s="37">
        <v>73431</v>
      </c>
      <c r="AH180" s="38">
        <v>73431</v>
      </c>
      <c r="AI180" s="37"/>
      <c r="AJ180" s="37"/>
      <c r="AK180" s="39"/>
      <c r="AL180" s="40">
        <v>8</v>
      </c>
      <c r="AM180" s="37"/>
      <c r="AN180" s="37">
        <v>5874.4800000000005</v>
      </c>
      <c r="AO180" s="59">
        <v>33311</v>
      </c>
      <c r="AP180" s="39"/>
      <c r="AQ180" s="59" t="s">
        <v>3131</v>
      </c>
      <c r="AR180" s="60">
        <v>156</v>
      </c>
      <c r="AS180" s="60">
        <v>632</v>
      </c>
      <c r="AV180" s="39"/>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c r="BZ180" s="42"/>
      <c r="CA180" s="42"/>
      <c r="CB180" s="42"/>
      <c r="CC180" s="42"/>
      <c r="CD180" s="42"/>
      <c r="CE180" s="42"/>
      <c r="CF180" s="42"/>
      <c r="CG180" s="42"/>
      <c r="CH180" s="42"/>
      <c r="CI180" s="42"/>
      <c r="CJ180" s="42"/>
      <c r="CK180" s="42"/>
      <c r="CL180" s="42"/>
      <c r="CM180" s="42"/>
      <c r="CN180" s="42"/>
      <c r="CO180" s="42"/>
      <c r="CP180" s="42"/>
      <c r="CQ180" s="42"/>
      <c r="CR180" s="42"/>
      <c r="CS180" s="42"/>
      <c r="CT180" s="42"/>
      <c r="CU180" s="42"/>
      <c r="CV180" s="42"/>
      <c r="CW180" s="42"/>
      <c r="CX180" s="42"/>
      <c r="CY180" s="42"/>
      <c r="CZ180" s="42"/>
      <c r="DA180" s="42"/>
      <c r="DB180" s="42"/>
      <c r="DC180" s="42"/>
      <c r="DD180" s="42"/>
      <c r="DE180" s="42"/>
      <c r="DF180" s="42"/>
      <c r="DG180" s="42"/>
      <c r="DH180" s="42"/>
      <c r="DI180" s="42"/>
      <c r="DJ180" s="42"/>
      <c r="DK180" s="42"/>
      <c r="DL180" s="42"/>
      <c r="DM180" s="42"/>
      <c r="DN180" s="42"/>
      <c r="DO180" s="42"/>
      <c r="DP180" s="42"/>
      <c r="DQ180" s="42"/>
      <c r="DR180" s="42"/>
      <c r="DS180" s="42"/>
      <c r="DT180" s="42"/>
      <c r="DU180" s="42"/>
      <c r="DV180" s="42"/>
      <c r="DW180" s="42"/>
      <c r="DX180" s="42"/>
      <c r="DY180" s="42"/>
      <c r="DZ180" s="42"/>
      <c r="EA180" s="42"/>
      <c r="EB180" s="42"/>
      <c r="EC180" s="42"/>
      <c r="ED180" s="42"/>
      <c r="EE180" s="42"/>
      <c r="EF180" s="42"/>
      <c r="EG180" s="42"/>
      <c r="EH180" s="42"/>
      <c r="EI180" s="42"/>
      <c r="EJ180" s="42"/>
      <c r="EK180" s="42"/>
      <c r="EL180" s="42"/>
      <c r="EM180" s="42"/>
      <c r="EN180" s="42"/>
      <c r="EO180" s="42"/>
      <c r="EP180" s="42"/>
      <c r="EQ180" s="42"/>
      <c r="ER180" s="42"/>
      <c r="ES180" s="42"/>
      <c r="ET180" s="42"/>
      <c r="EU180" s="42"/>
      <c r="EV180" s="42"/>
      <c r="EW180" s="42"/>
      <c r="EX180" s="42"/>
      <c r="EY180" s="42"/>
      <c r="EZ180" s="42"/>
      <c r="FA180" s="42"/>
      <c r="FB180" s="42"/>
      <c r="FC180" s="42"/>
      <c r="FD180" s="42"/>
      <c r="FE180" s="42"/>
      <c r="FF180" s="42"/>
      <c r="FG180" s="42"/>
      <c r="FH180" s="42"/>
      <c r="FI180" s="42"/>
      <c r="FJ180" s="42"/>
      <c r="FK180" s="42"/>
      <c r="FL180" s="42"/>
      <c r="FM180" s="42"/>
      <c r="FN180" s="42"/>
      <c r="FO180" s="42"/>
      <c r="FP180" s="42"/>
      <c r="FQ180" s="42"/>
      <c r="FR180" s="42"/>
      <c r="FS180" s="42"/>
      <c r="FT180" s="42"/>
      <c r="FU180" s="42"/>
      <c r="FV180" s="42"/>
      <c r="FW180" s="42"/>
      <c r="FX180" s="42"/>
      <c r="FY180" s="42"/>
      <c r="FZ180" s="42"/>
      <c r="GA180" s="42"/>
      <c r="GB180" s="42"/>
      <c r="GC180" s="42"/>
      <c r="GD180" s="42"/>
      <c r="GE180" s="42"/>
      <c r="GF180" s="42"/>
      <c r="GG180" s="42"/>
      <c r="GH180" s="42"/>
      <c r="GI180" s="42"/>
      <c r="GJ180" s="42"/>
      <c r="GK180" s="42"/>
      <c r="GL180" s="42"/>
      <c r="GM180" s="42"/>
      <c r="GN180" s="42"/>
      <c r="GO180" s="42"/>
      <c r="GP180" s="42"/>
      <c r="GQ180" s="42"/>
      <c r="GR180" s="42"/>
      <c r="GS180" s="42"/>
      <c r="GT180" s="42"/>
      <c r="GU180" s="42"/>
      <c r="GV180" s="42"/>
      <c r="GW180" s="42"/>
      <c r="GX180" s="42"/>
      <c r="GY180" s="42"/>
      <c r="GZ180" s="42"/>
      <c r="HA180" s="42"/>
      <c r="HB180" s="42"/>
      <c r="HC180" s="42"/>
      <c r="HD180" s="42"/>
      <c r="HE180" s="42"/>
      <c r="HF180" s="42"/>
      <c r="HG180" s="42"/>
      <c r="HH180" s="42"/>
      <c r="HI180" s="42"/>
      <c r="HJ180" s="42"/>
      <c r="HK180" s="42"/>
      <c r="HL180" s="42"/>
      <c r="HM180" s="42"/>
      <c r="HN180" s="42"/>
      <c r="HO180" s="42"/>
      <c r="HP180" s="42"/>
      <c r="HQ180" s="42"/>
      <c r="HR180" s="42"/>
      <c r="HS180" s="42"/>
      <c r="HT180" s="42"/>
      <c r="HU180" s="42"/>
      <c r="HV180" s="42"/>
      <c r="HW180" s="42"/>
      <c r="HX180" s="42"/>
    </row>
    <row r="181" spans="1:232" s="41" customFormat="1" x14ac:dyDescent="0.25">
      <c r="A181" s="29"/>
      <c r="B181" s="30"/>
      <c r="C181" s="31" t="s">
        <v>7314</v>
      </c>
      <c r="D181" s="57">
        <v>0</v>
      </c>
      <c r="E181" s="57">
        <v>1</v>
      </c>
      <c r="F181" s="32" t="s">
        <v>560</v>
      </c>
      <c r="G181" s="32" t="s">
        <v>560</v>
      </c>
      <c r="H181" s="4">
        <v>9105872972</v>
      </c>
      <c r="I181" s="32" t="s">
        <v>560</v>
      </c>
      <c r="J181" s="33" t="s">
        <v>7805</v>
      </c>
      <c r="K181" s="34"/>
      <c r="L181" s="46" t="s">
        <v>25</v>
      </c>
      <c r="M181" s="33" t="s">
        <v>615</v>
      </c>
      <c r="N181" s="35" t="s">
        <v>560</v>
      </c>
      <c r="O181" s="6" t="s">
        <v>3141</v>
      </c>
      <c r="P181" s="36"/>
      <c r="Q181" s="36"/>
      <c r="R181" s="36"/>
      <c r="S181" s="33" t="s">
        <v>7806</v>
      </c>
      <c r="T181" s="36"/>
      <c r="U181" s="36"/>
      <c r="V181" s="33" t="s">
        <v>7806</v>
      </c>
      <c r="W181" s="36"/>
      <c r="X181" s="36"/>
      <c r="Y181" s="33" t="s">
        <v>2899</v>
      </c>
      <c r="Z181" s="36"/>
      <c r="AA181" s="30"/>
      <c r="AB181" s="57">
        <v>5111</v>
      </c>
      <c r="AC181" s="57">
        <v>131</v>
      </c>
      <c r="AD181" s="30"/>
      <c r="AE181" s="58">
        <v>1</v>
      </c>
      <c r="AF181" s="37"/>
      <c r="AG181" s="37">
        <v>89285</v>
      </c>
      <c r="AH181" s="38">
        <v>89285</v>
      </c>
      <c r="AI181" s="37"/>
      <c r="AJ181" s="37"/>
      <c r="AK181" s="39"/>
      <c r="AL181" s="40">
        <v>8</v>
      </c>
      <c r="AM181" s="37"/>
      <c r="AN181" s="37">
        <v>7142.8</v>
      </c>
      <c r="AO181" s="59">
        <v>33311</v>
      </c>
      <c r="AP181" s="39"/>
      <c r="AQ181" s="59" t="s">
        <v>3131</v>
      </c>
      <c r="AR181" s="60">
        <v>156</v>
      </c>
      <c r="AS181" s="60">
        <v>632</v>
      </c>
      <c r="AV181" s="39"/>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c r="BZ181" s="42"/>
      <c r="CA181" s="42"/>
      <c r="CB181" s="42"/>
      <c r="CC181" s="42"/>
      <c r="CD181" s="42"/>
      <c r="CE181" s="42"/>
      <c r="CF181" s="42"/>
      <c r="CG181" s="42"/>
      <c r="CH181" s="42"/>
      <c r="CI181" s="42"/>
      <c r="CJ181" s="42"/>
      <c r="CK181" s="42"/>
      <c r="CL181" s="42"/>
      <c r="CM181" s="42"/>
      <c r="CN181" s="42"/>
      <c r="CO181" s="42"/>
      <c r="CP181" s="42"/>
      <c r="CQ181" s="42"/>
      <c r="CR181" s="42"/>
      <c r="CS181" s="42"/>
      <c r="CT181" s="42"/>
      <c r="CU181" s="42"/>
      <c r="CV181" s="42"/>
      <c r="CW181" s="42"/>
      <c r="CX181" s="42"/>
      <c r="CY181" s="42"/>
      <c r="CZ181" s="42"/>
      <c r="DA181" s="42"/>
      <c r="DB181" s="42"/>
      <c r="DC181" s="42"/>
      <c r="DD181" s="42"/>
      <c r="DE181" s="42"/>
      <c r="DF181" s="42"/>
      <c r="DG181" s="42"/>
      <c r="DH181" s="42"/>
      <c r="DI181" s="42"/>
      <c r="DJ181" s="42"/>
      <c r="DK181" s="42"/>
      <c r="DL181" s="42"/>
      <c r="DM181" s="42"/>
      <c r="DN181" s="42"/>
      <c r="DO181" s="42"/>
      <c r="DP181" s="42"/>
      <c r="DQ181" s="42"/>
      <c r="DR181" s="42"/>
      <c r="DS181" s="42"/>
      <c r="DT181" s="42"/>
      <c r="DU181" s="42"/>
      <c r="DV181" s="42"/>
      <c r="DW181" s="42"/>
      <c r="DX181" s="42"/>
      <c r="DY181" s="42"/>
      <c r="DZ181" s="42"/>
      <c r="EA181" s="42"/>
      <c r="EB181" s="42"/>
      <c r="EC181" s="42"/>
      <c r="ED181" s="42"/>
      <c r="EE181" s="42"/>
      <c r="EF181" s="42"/>
      <c r="EG181" s="42"/>
      <c r="EH181" s="42"/>
      <c r="EI181" s="42"/>
      <c r="EJ181" s="42"/>
      <c r="EK181" s="42"/>
      <c r="EL181" s="42"/>
      <c r="EM181" s="42"/>
      <c r="EN181" s="42"/>
      <c r="EO181" s="42"/>
      <c r="EP181" s="42"/>
      <c r="EQ181" s="42"/>
      <c r="ER181" s="42"/>
      <c r="ES181" s="42"/>
      <c r="ET181" s="42"/>
      <c r="EU181" s="42"/>
      <c r="EV181" s="42"/>
      <c r="EW181" s="42"/>
      <c r="EX181" s="42"/>
      <c r="EY181" s="42"/>
      <c r="EZ181" s="42"/>
      <c r="FA181" s="42"/>
      <c r="FB181" s="42"/>
      <c r="FC181" s="42"/>
      <c r="FD181" s="42"/>
      <c r="FE181" s="42"/>
      <c r="FF181" s="42"/>
      <c r="FG181" s="42"/>
      <c r="FH181" s="42"/>
      <c r="FI181" s="42"/>
      <c r="FJ181" s="42"/>
      <c r="FK181" s="42"/>
      <c r="FL181" s="42"/>
      <c r="FM181" s="42"/>
      <c r="FN181" s="42"/>
      <c r="FO181" s="42"/>
      <c r="FP181" s="42"/>
      <c r="FQ181" s="42"/>
      <c r="FR181" s="42"/>
      <c r="FS181" s="42"/>
      <c r="FT181" s="42"/>
      <c r="FU181" s="42"/>
      <c r="FV181" s="42"/>
      <c r="FW181" s="42"/>
      <c r="FX181" s="42"/>
      <c r="FY181" s="42"/>
      <c r="FZ181" s="42"/>
      <c r="GA181" s="42"/>
      <c r="GB181" s="42"/>
      <c r="GC181" s="42"/>
      <c r="GD181" s="42"/>
      <c r="GE181" s="42"/>
      <c r="GF181" s="42"/>
      <c r="GG181" s="42"/>
      <c r="GH181" s="42"/>
      <c r="GI181" s="42"/>
      <c r="GJ181" s="42"/>
      <c r="GK181" s="42"/>
      <c r="GL181" s="42"/>
      <c r="GM181" s="42"/>
      <c r="GN181" s="42"/>
      <c r="GO181" s="42"/>
      <c r="GP181" s="42"/>
      <c r="GQ181" s="42"/>
      <c r="GR181" s="42"/>
      <c r="GS181" s="42"/>
      <c r="GT181" s="42"/>
      <c r="GU181" s="42"/>
      <c r="GV181" s="42"/>
      <c r="GW181" s="42"/>
      <c r="GX181" s="42"/>
      <c r="GY181" s="42"/>
      <c r="GZ181" s="42"/>
      <c r="HA181" s="42"/>
      <c r="HB181" s="42"/>
      <c r="HC181" s="42"/>
      <c r="HD181" s="42"/>
      <c r="HE181" s="42"/>
      <c r="HF181" s="42"/>
      <c r="HG181" s="42"/>
      <c r="HH181" s="42"/>
      <c r="HI181" s="42"/>
      <c r="HJ181" s="42"/>
      <c r="HK181" s="42"/>
      <c r="HL181" s="42"/>
      <c r="HM181" s="42"/>
      <c r="HN181" s="42"/>
      <c r="HO181" s="42"/>
      <c r="HP181" s="42"/>
      <c r="HQ181" s="42"/>
      <c r="HR181" s="42"/>
      <c r="HS181" s="42"/>
      <c r="HT181" s="42"/>
      <c r="HU181" s="42"/>
      <c r="HV181" s="42"/>
      <c r="HW181" s="42"/>
      <c r="HX181" s="42"/>
    </row>
    <row r="182" spans="1:232" s="41" customFormat="1" x14ac:dyDescent="0.25">
      <c r="A182" s="29"/>
      <c r="B182" s="30"/>
      <c r="C182" s="31" t="s">
        <v>7314</v>
      </c>
      <c r="D182" s="57">
        <v>0</v>
      </c>
      <c r="E182" s="57">
        <v>1</v>
      </c>
      <c r="F182" s="32" t="s">
        <v>560</v>
      </c>
      <c r="G182" s="32" t="s">
        <v>560</v>
      </c>
      <c r="H182" s="4">
        <v>9105873042</v>
      </c>
      <c r="I182" s="32" t="s">
        <v>560</v>
      </c>
      <c r="J182" s="33" t="s">
        <v>7809</v>
      </c>
      <c r="K182" s="34"/>
      <c r="L182" s="46" t="s">
        <v>25</v>
      </c>
      <c r="M182" s="33" t="s">
        <v>883</v>
      </c>
      <c r="N182" s="35" t="s">
        <v>560</v>
      </c>
      <c r="O182" s="6" t="s">
        <v>3155</v>
      </c>
      <c r="P182" s="36"/>
      <c r="Q182" s="36"/>
      <c r="R182" s="36"/>
      <c r="S182" s="33" t="s">
        <v>7810</v>
      </c>
      <c r="T182" s="36"/>
      <c r="U182" s="36"/>
      <c r="V182" s="33" t="s">
        <v>7810</v>
      </c>
      <c r="W182" s="36"/>
      <c r="X182" s="36"/>
      <c r="Y182" s="33" t="s">
        <v>2779</v>
      </c>
      <c r="Z182" s="36"/>
      <c r="AA182" s="30"/>
      <c r="AB182" s="57">
        <v>5111</v>
      </c>
      <c r="AC182" s="57">
        <v>131</v>
      </c>
      <c r="AD182" s="30"/>
      <c r="AE182" s="58">
        <v>3</v>
      </c>
      <c r="AF182" s="37"/>
      <c r="AG182" s="37">
        <v>73431</v>
      </c>
      <c r="AH182" s="38">
        <v>220293</v>
      </c>
      <c r="AI182" s="37"/>
      <c r="AJ182" s="37"/>
      <c r="AK182" s="39"/>
      <c r="AL182" s="40">
        <v>8</v>
      </c>
      <c r="AM182" s="37"/>
      <c r="AN182" s="37">
        <v>17623.439999999999</v>
      </c>
      <c r="AO182" s="59">
        <v>33311</v>
      </c>
      <c r="AP182" s="39"/>
      <c r="AQ182" s="59" t="s">
        <v>3131</v>
      </c>
      <c r="AR182" s="60">
        <v>156</v>
      </c>
      <c r="AS182" s="60">
        <v>632</v>
      </c>
      <c r="AV182" s="39"/>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c r="BZ182" s="42"/>
      <c r="CA182" s="42"/>
      <c r="CB182" s="42"/>
      <c r="CC182" s="42"/>
      <c r="CD182" s="42"/>
      <c r="CE182" s="42"/>
      <c r="CF182" s="42"/>
      <c r="CG182" s="42"/>
      <c r="CH182" s="42"/>
      <c r="CI182" s="42"/>
      <c r="CJ182" s="42"/>
      <c r="CK182" s="42"/>
      <c r="CL182" s="42"/>
      <c r="CM182" s="42"/>
      <c r="CN182" s="42"/>
      <c r="CO182" s="42"/>
      <c r="CP182" s="42"/>
      <c r="CQ182" s="42"/>
      <c r="CR182" s="42"/>
      <c r="CS182" s="42"/>
      <c r="CT182" s="42"/>
      <c r="CU182" s="42"/>
      <c r="CV182" s="42"/>
      <c r="CW182" s="42"/>
      <c r="CX182" s="42"/>
      <c r="CY182" s="42"/>
      <c r="CZ182" s="42"/>
      <c r="DA182" s="42"/>
      <c r="DB182" s="42"/>
      <c r="DC182" s="42"/>
      <c r="DD182" s="42"/>
      <c r="DE182" s="42"/>
      <c r="DF182" s="42"/>
      <c r="DG182" s="42"/>
      <c r="DH182" s="42"/>
      <c r="DI182" s="42"/>
      <c r="DJ182" s="42"/>
      <c r="DK182" s="42"/>
      <c r="DL182" s="42"/>
      <c r="DM182" s="42"/>
      <c r="DN182" s="42"/>
      <c r="DO182" s="42"/>
      <c r="DP182" s="42"/>
      <c r="DQ182" s="42"/>
      <c r="DR182" s="42"/>
      <c r="DS182" s="42"/>
      <c r="DT182" s="42"/>
      <c r="DU182" s="42"/>
      <c r="DV182" s="42"/>
      <c r="DW182" s="42"/>
      <c r="DX182" s="42"/>
      <c r="DY182" s="42"/>
      <c r="DZ182" s="42"/>
      <c r="EA182" s="42"/>
      <c r="EB182" s="42"/>
      <c r="EC182" s="42"/>
      <c r="ED182" s="42"/>
      <c r="EE182" s="42"/>
      <c r="EF182" s="42"/>
      <c r="EG182" s="42"/>
      <c r="EH182" s="42"/>
      <c r="EI182" s="42"/>
      <c r="EJ182" s="42"/>
      <c r="EK182" s="42"/>
      <c r="EL182" s="42"/>
      <c r="EM182" s="42"/>
      <c r="EN182" s="42"/>
      <c r="EO182" s="42"/>
      <c r="EP182" s="42"/>
      <c r="EQ182" s="42"/>
      <c r="ER182" s="42"/>
      <c r="ES182" s="42"/>
      <c r="ET182" s="42"/>
      <c r="EU182" s="42"/>
      <c r="EV182" s="42"/>
      <c r="EW182" s="42"/>
      <c r="EX182" s="42"/>
      <c r="EY182" s="42"/>
      <c r="EZ182" s="42"/>
      <c r="FA182" s="42"/>
      <c r="FB182" s="42"/>
      <c r="FC182" s="42"/>
      <c r="FD182" s="42"/>
      <c r="FE182" s="42"/>
      <c r="FF182" s="42"/>
      <c r="FG182" s="42"/>
      <c r="FH182" s="42"/>
      <c r="FI182" s="42"/>
      <c r="FJ182" s="42"/>
      <c r="FK182" s="42"/>
      <c r="FL182" s="42"/>
      <c r="FM182" s="42"/>
      <c r="FN182" s="42"/>
      <c r="FO182" s="42"/>
      <c r="FP182" s="42"/>
      <c r="FQ182" s="42"/>
      <c r="FR182" s="42"/>
      <c r="FS182" s="42"/>
      <c r="FT182" s="42"/>
      <c r="FU182" s="42"/>
      <c r="FV182" s="42"/>
      <c r="FW182" s="42"/>
      <c r="FX182" s="42"/>
      <c r="FY182" s="42"/>
      <c r="FZ182" s="42"/>
      <c r="GA182" s="42"/>
      <c r="GB182" s="42"/>
      <c r="GC182" s="42"/>
      <c r="GD182" s="42"/>
      <c r="GE182" s="42"/>
      <c r="GF182" s="42"/>
      <c r="GG182" s="42"/>
      <c r="GH182" s="42"/>
      <c r="GI182" s="42"/>
      <c r="GJ182" s="42"/>
      <c r="GK182" s="42"/>
      <c r="GL182" s="42"/>
      <c r="GM182" s="42"/>
      <c r="GN182" s="42"/>
      <c r="GO182" s="42"/>
      <c r="GP182" s="42"/>
      <c r="GQ182" s="42"/>
      <c r="GR182" s="42"/>
      <c r="GS182" s="42"/>
      <c r="GT182" s="42"/>
      <c r="GU182" s="42"/>
      <c r="GV182" s="42"/>
      <c r="GW182" s="42"/>
      <c r="GX182" s="42"/>
      <c r="GY182" s="42"/>
      <c r="GZ182" s="42"/>
      <c r="HA182" s="42"/>
      <c r="HB182" s="42"/>
      <c r="HC182" s="42"/>
      <c r="HD182" s="42"/>
      <c r="HE182" s="42"/>
      <c r="HF182" s="42"/>
      <c r="HG182" s="42"/>
      <c r="HH182" s="42"/>
      <c r="HI182" s="42"/>
      <c r="HJ182" s="42"/>
      <c r="HK182" s="42"/>
      <c r="HL182" s="42"/>
      <c r="HM182" s="42"/>
      <c r="HN182" s="42"/>
      <c r="HO182" s="42"/>
      <c r="HP182" s="42"/>
      <c r="HQ182" s="42"/>
      <c r="HR182" s="42"/>
      <c r="HS182" s="42"/>
      <c r="HT182" s="42"/>
      <c r="HU182" s="42"/>
      <c r="HV182" s="42"/>
      <c r="HW182" s="42"/>
      <c r="HX182" s="42"/>
    </row>
    <row r="183" spans="1:232" s="41" customFormat="1" x14ac:dyDescent="0.25">
      <c r="A183" s="29"/>
      <c r="B183" s="30"/>
      <c r="C183" s="31" t="s">
        <v>7314</v>
      </c>
      <c r="D183" s="57">
        <v>0</v>
      </c>
      <c r="E183" s="57">
        <v>1</v>
      </c>
      <c r="F183" s="32" t="s">
        <v>560</v>
      </c>
      <c r="G183" s="32" t="s">
        <v>560</v>
      </c>
      <c r="H183" s="4">
        <v>9105873080</v>
      </c>
      <c r="I183" s="32" t="s">
        <v>560</v>
      </c>
      <c r="J183" s="33" t="s">
        <v>7811</v>
      </c>
      <c r="K183" s="34"/>
      <c r="L183" s="46" t="s">
        <v>25</v>
      </c>
      <c r="M183" s="33" t="s">
        <v>583</v>
      </c>
      <c r="N183" s="35" t="s">
        <v>560</v>
      </c>
      <c r="O183" s="6" t="s">
        <v>3133</v>
      </c>
      <c r="P183" s="36"/>
      <c r="Q183" s="36"/>
      <c r="R183" s="36"/>
      <c r="S183" s="33" t="s">
        <v>7812</v>
      </c>
      <c r="T183" s="36"/>
      <c r="U183" s="36"/>
      <c r="V183" s="33" t="s">
        <v>7812</v>
      </c>
      <c r="W183" s="36"/>
      <c r="X183" s="36"/>
      <c r="Y183" s="33" t="s">
        <v>2826</v>
      </c>
      <c r="Z183" s="36"/>
      <c r="AA183" s="30"/>
      <c r="AB183" s="57">
        <v>5111</v>
      </c>
      <c r="AC183" s="57">
        <v>131</v>
      </c>
      <c r="AD183" s="30"/>
      <c r="AE183" s="58">
        <v>5</v>
      </c>
      <c r="AF183" s="37"/>
      <c r="AG183" s="37">
        <v>50182</v>
      </c>
      <c r="AH183" s="38">
        <v>250910</v>
      </c>
      <c r="AI183" s="37"/>
      <c r="AJ183" s="37"/>
      <c r="AK183" s="39"/>
      <c r="AL183" s="40">
        <v>8</v>
      </c>
      <c r="AM183" s="37"/>
      <c r="AN183" s="37">
        <v>20072.8</v>
      </c>
      <c r="AO183" s="59">
        <v>33311</v>
      </c>
      <c r="AP183" s="39"/>
      <c r="AQ183" s="59" t="s">
        <v>3131</v>
      </c>
      <c r="AR183" s="60">
        <v>156</v>
      </c>
      <c r="AS183" s="60">
        <v>632</v>
      </c>
      <c r="AV183" s="39"/>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c r="BZ183" s="42"/>
      <c r="CA183" s="42"/>
      <c r="CB183" s="42"/>
      <c r="CC183" s="42"/>
      <c r="CD183" s="42"/>
      <c r="CE183" s="42"/>
      <c r="CF183" s="42"/>
      <c r="CG183" s="42"/>
      <c r="CH183" s="42"/>
      <c r="CI183" s="42"/>
      <c r="CJ183" s="42"/>
      <c r="CK183" s="42"/>
      <c r="CL183" s="42"/>
      <c r="CM183" s="42"/>
      <c r="CN183" s="42"/>
      <c r="CO183" s="42"/>
      <c r="CP183" s="42"/>
      <c r="CQ183" s="42"/>
      <c r="CR183" s="42"/>
      <c r="CS183" s="42"/>
      <c r="CT183" s="42"/>
      <c r="CU183" s="42"/>
      <c r="CV183" s="42"/>
      <c r="CW183" s="42"/>
      <c r="CX183" s="42"/>
      <c r="CY183" s="42"/>
      <c r="CZ183" s="42"/>
      <c r="DA183" s="42"/>
      <c r="DB183" s="42"/>
      <c r="DC183" s="42"/>
      <c r="DD183" s="42"/>
      <c r="DE183" s="42"/>
      <c r="DF183" s="42"/>
      <c r="DG183" s="42"/>
      <c r="DH183" s="42"/>
      <c r="DI183" s="42"/>
      <c r="DJ183" s="42"/>
      <c r="DK183" s="42"/>
      <c r="DL183" s="42"/>
      <c r="DM183" s="42"/>
      <c r="DN183" s="42"/>
      <c r="DO183" s="42"/>
      <c r="DP183" s="42"/>
      <c r="DQ183" s="42"/>
      <c r="DR183" s="42"/>
      <c r="DS183" s="42"/>
      <c r="DT183" s="42"/>
      <c r="DU183" s="42"/>
      <c r="DV183" s="42"/>
      <c r="DW183" s="42"/>
      <c r="DX183" s="42"/>
      <c r="DY183" s="42"/>
      <c r="DZ183" s="42"/>
      <c r="EA183" s="42"/>
      <c r="EB183" s="42"/>
      <c r="EC183" s="42"/>
      <c r="ED183" s="42"/>
      <c r="EE183" s="42"/>
      <c r="EF183" s="42"/>
      <c r="EG183" s="42"/>
      <c r="EH183" s="42"/>
      <c r="EI183" s="42"/>
      <c r="EJ183" s="42"/>
      <c r="EK183" s="42"/>
      <c r="EL183" s="42"/>
      <c r="EM183" s="42"/>
      <c r="EN183" s="42"/>
      <c r="EO183" s="42"/>
      <c r="EP183" s="42"/>
      <c r="EQ183" s="42"/>
      <c r="ER183" s="42"/>
      <c r="ES183" s="42"/>
      <c r="ET183" s="42"/>
      <c r="EU183" s="42"/>
      <c r="EV183" s="42"/>
      <c r="EW183" s="42"/>
      <c r="EX183" s="42"/>
      <c r="EY183" s="42"/>
      <c r="EZ183" s="42"/>
      <c r="FA183" s="42"/>
      <c r="FB183" s="42"/>
      <c r="FC183" s="42"/>
      <c r="FD183" s="42"/>
      <c r="FE183" s="42"/>
      <c r="FF183" s="42"/>
      <c r="FG183" s="42"/>
      <c r="FH183" s="42"/>
      <c r="FI183" s="42"/>
      <c r="FJ183" s="42"/>
      <c r="FK183" s="42"/>
      <c r="FL183" s="42"/>
      <c r="FM183" s="42"/>
      <c r="FN183" s="42"/>
      <c r="FO183" s="42"/>
      <c r="FP183" s="42"/>
      <c r="FQ183" s="42"/>
      <c r="FR183" s="42"/>
      <c r="FS183" s="42"/>
      <c r="FT183" s="42"/>
      <c r="FU183" s="42"/>
      <c r="FV183" s="42"/>
      <c r="FW183" s="42"/>
      <c r="FX183" s="42"/>
      <c r="FY183" s="42"/>
      <c r="FZ183" s="42"/>
      <c r="GA183" s="42"/>
      <c r="GB183" s="42"/>
      <c r="GC183" s="42"/>
      <c r="GD183" s="42"/>
      <c r="GE183" s="42"/>
      <c r="GF183" s="42"/>
      <c r="GG183" s="42"/>
      <c r="GH183" s="42"/>
      <c r="GI183" s="42"/>
      <c r="GJ183" s="42"/>
      <c r="GK183" s="42"/>
      <c r="GL183" s="42"/>
      <c r="GM183" s="42"/>
      <c r="GN183" s="42"/>
      <c r="GO183" s="42"/>
      <c r="GP183" s="42"/>
      <c r="GQ183" s="42"/>
      <c r="GR183" s="42"/>
      <c r="GS183" s="42"/>
      <c r="GT183" s="42"/>
      <c r="GU183" s="42"/>
      <c r="GV183" s="42"/>
      <c r="GW183" s="42"/>
      <c r="GX183" s="42"/>
      <c r="GY183" s="42"/>
      <c r="GZ183" s="42"/>
      <c r="HA183" s="42"/>
      <c r="HB183" s="42"/>
      <c r="HC183" s="42"/>
      <c r="HD183" s="42"/>
      <c r="HE183" s="42"/>
      <c r="HF183" s="42"/>
      <c r="HG183" s="42"/>
      <c r="HH183" s="42"/>
      <c r="HI183" s="42"/>
      <c r="HJ183" s="42"/>
      <c r="HK183" s="42"/>
      <c r="HL183" s="42"/>
      <c r="HM183" s="42"/>
      <c r="HN183" s="42"/>
      <c r="HO183" s="42"/>
      <c r="HP183" s="42"/>
      <c r="HQ183" s="42"/>
      <c r="HR183" s="42"/>
      <c r="HS183" s="42"/>
      <c r="HT183" s="42"/>
      <c r="HU183" s="42"/>
      <c r="HV183" s="42"/>
      <c r="HW183" s="42"/>
      <c r="HX183" s="42"/>
    </row>
    <row r="184" spans="1:232" s="41" customFormat="1" x14ac:dyDescent="0.25">
      <c r="A184" s="29"/>
      <c r="B184" s="30"/>
      <c r="C184" s="31" t="s">
        <v>7314</v>
      </c>
      <c r="D184" s="57">
        <v>0</v>
      </c>
      <c r="E184" s="57">
        <v>1</v>
      </c>
      <c r="F184" s="32" t="s">
        <v>560</v>
      </c>
      <c r="G184" s="32" t="s">
        <v>560</v>
      </c>
      <c r="H184" s="4">
        <v>9105873080</v>
      </c>
      <c r="I184" s="32" t="s">
        <v>560</v>
      </c>
      <c r="J184" s="33" t="s">
        <v>7811</v>
      </c>
      <c r="K184" s="34"/>
      <c r="L184" s="46" t="s">
        <v>25</v>
      </c>
      <c r="M184" s="33" t="s">
        <v>583</v>
      </c>
      <c r="N184" s="35" t="s">
        <v>560</v>
      </c>
      <c r="O184" s="6" t="s">
        <v>3133</v>
      </c>
      <c r="P184" s="36"/>
      <c r="Q184" s="36"/>
      <c r="R184" s="36"/>
      <c r="S184" s="33" t="s">
        <v>7812</v>
      </c>
      <c r="T184" s="36"/>
      <c r="U184" s="36"/>
      <c r="V184" s="33" t="s">
        <v>7812</v>
      </c>
      <c r="W184" s="36"/>
      <c r="X184" s="36"/>
      <c r="Y184" s="33" t="s">
        <v>2819</v>
      </c>
      <c r="Z184" s="36"/>
      <c r="AA184" s="30"/>
      <c r="AB184" s="57">
        <v>5111</v>
      </c>
      <c r="AC184" s="57">
        <v>131</v>
      </c>
      <c r="AD184" s="30"/>
      <c r="AE184" s="58">
        <v>1</v>
      </c>
      <c r="AF184" s="37"/>
      <c r="AG184" s="37">
        <v>56760</v>
      </c>
      <c r="AH184" s="38">
        <v>56760</v>
      </c>
      <c r="AI184" s="37"/>
      <c r="AJ184" s="37"/>
      <c r="AK184" s="39"/>
      <c r="AL184" s="40">
        <v>8</v>
      </c>
      <c r="AM184" s="37"/>
      <c r="AN184" s="37">
        <v>4540.8</v>
      </c>
      <c r="AO184" s="59">
        <v>33311</v>
      </c>
      <c r="AP184" s="39"/>
      <c r="AQ184" s="59" t="s">
        <v>3131</v>
      </c>
      <c r="AR184" s="60">
        <v>156</v>
      </c>
      <c r="AS184" s="60">
        <v>632</v>
      </c>
      <c r="AV184" s="39"/>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c r="BZ184" s="42"/>
      <c r="CA184" s="42"/>
      <c r="CB184" s="42"/>
      <c r="CC184" s="42"/>
      <c r="CD184" s="42"/>
      <c r="CE184" s="42"/>
      <c r="CF184" s="42"/>
      <c r="CG184" s="42"/>
      <c r="CH184" s="42"/>
      <c r="CI184" s="42"/>
      <c r="CJ184" s="42"/>
      <c r="CK184" s="42"/>
      <c r="CL184" s="42"/>
      <c r="CM184" s="42"/>
      <c r="CN184" s="42"/>
      <c r="CO184" s="42"/>
      <c r="CP184" s="42"/>
      <c r="CQ184" s="42"/>
      <c r="CR184" s="42"/>
      <c r="CS184" s="42"/>
      <c r="CT184" s="42"/>
      <c r="CU184" s="42"/>
      <c r="CV184" s="42"/>
      <c r="CW184" s="42"/>
      <c r="CX184" s="42"/>
      <c r="CY184" s="42"/>
      <c r="CZ184" s="42"/>
      <c r="DA184" s="42"/>
      <c r="DB184" s="42"/>
      <c r="DC184" s="42"/>
      <c r="DD184" s="42"/>
      <c r="DE184" s="42"/>
      <c r="DF184" s="42"/>
      <c r="DG184" s="42"/>
      <c r="DH184" s="42"/>
      <c r="DI184" s="42"/>
      <c r="DJ184" s="42"/>
      <c r="DK184" s="42"/>
      <c r="DL184" s="42"/>
      <c r="DM184" s="42"/>
      <c r="DN184" s="42"/>
      <c r="DO184" s="42"/>
      <c r="DP184" s="42"/>
      <c r="DQ184" s="42"/>
      <c r="DR184" s="42"/>
      <c r="DS184" s="42"/>
      <c r="DT184" s="42"/>
      <c r="DU184" s="42"/>
      <c r="DV184" s="42"/>
      <c r="DW184" s="42"/>
      <c r="DX184" s="42"/>
      <c r="DY184" s="42"/>
      <c r="DZ184" s="42"/>
      <c r="EA184" s="42"/>
      <c r="EB184" s="42"/>
      <c r="EC184" s="42"/>
      <c r="ED184" s="42"/>
      <c r="EE184" s="42"/>
      <c r="EF184" s="42"/>
      <c r="EG184" s="42"/>
      <c r="EH184" s="42"/>
      <c r="EI184" s="42"/>
      <c r="EJ184" s="42"/>
      <c r="EK184" s="42"/>
      <c r="EL184" s="42"/>
      <c r="EM184" s="42"/>
      <c r="EN184" s="42"/>
      <c r="EO184" s="42"/>
      <c r="EP184" s="42"/>
      <c r="EQ184" s="42"/>
      <c r="ER184" s="42"/>
      <c r="ES184" s="42"/>
      <c r="ET184" s="42"/>
      <c r="EU184" s="42"/>
      <c r="EV184" s="42"/>
      <c r="EW184" s="42"/>
      <c r="EX184" s="42"/>
      <c r="EY184" s="42"/>
      <c r="EZ184" s="42"/>
      <c r="FA184" s="42"/>
      <c r="FB184" s="42"/>
      <c r="FC184" s="42"/>
      <c r="FD184" s="42"/>
      <c r="FE184" s="42"/>
      <c r="FF184" s="42"/>
      <c r="FG184" s="42"/>
      <c r="FH184" s="42"/>
      <c r="FI184" s="42"/>
      <c r="FJ184" s="42"/>
      <c r="FK184" s="42"/>
      <c r="FL184" s="42"/>
      <c r="FM184" s="42"/>
      <c r="FN184" s="42"/>
      <c r="FO184" s="42"/>
      <c r="FP184" s="42"/>
      <c r="FQ184" s="42"/>
      <c r="FR184" s="42"/>
      <c r="FS184" s="42"/>
      <c r="FT184" s="42"/>
      <c r="FU184" s="42"/>
      <c r="FV184" s="42"/>
      <c r="FW184" s="42"/>
      <c r="FX184" s="42"/>
      <c r="FY184" s="42"/>
      <c r="FZ184" s="42"/>
      <c r="GA184" s="42"/>
      <c r="GB184" s="42"/>
      <c r="GC184" s="42"/>
      <c r="GD184" s="42"/>
      <c r="GE184" s="42"/>
      <c r="GF184" s="42"/>
      <c r="GG184" s="42"/>
      <c r="GH184" s="42"/>
      <c r="GI184" s="42"/>
      <c r="GJ184" s="42"/>
      <c r="GK184" s="42"/>
      <c r="GL184" s="42"/>
      <c r="GM184" s="42"/>
      <c r="GN184" s="42"/>
      <c r="GO184" s="42"/>
      <c r="GP184" s="42"/>
      <c r="GQ184" s="42"/>
      <c r="GR184" s="42"/>
      <c r="GS184" s="42"/>
      <c r="GT184" s="42"/>
      <c r="GU184" s="42"/>
      <c r="GV184" s="42"/>
      <c r="GW184" s="42"/>
      <c r="GX184" s="42"/>
      <c r="GY184" s="42"/>
      <c r="GZ184" s="42"/>
      <c r="HA184" s="42"/>
      <c r="HB184" s="42"/>
      <c r="HC184" s="42"/>
      <c r="HD184" s="42"/>
      <c r="HE184" s="42"/>
      <c r="HF184" s="42"/>
      <c r="HG184" s="42"/>
      <c r="HH184" s="42"/>
      <c r="HI184" s="42"/>
      <c r="HJ184" s="42"/>
      <c r="HK184" s="42"/>
      <c r="HL184" s="42"/>
      <c r="HM184" s="42"/>
      <c r="HN184" s="42"/>
      <c r="HO184" s="42"/>
      <c r="HP184" s="42"/>
      <c r="HQ184" s="42"/>
      <c r="HR184" s="42"/>
      <c r="HS184" s="42"/>
      <c r="HT184" s="42"/>
      <c r="HU184" s="42"/>
      <c r="HV184" s="42"/>
      <c r="HW184" s="42"/>
      <c r="HX184" s="42"/>
    </row>
    <row r="185" spans="1:232" s="41" customFormat="1" x14ac:dyDescent="0.25">
      <c r="A185" s="29"/>
      <c r="B185" s="30"/>
      <c r="C185" s="31" t="s">
        <v>7314</v>
      </c>
      <c r="D185" s="57">
        <v>0</v>
      </c>
      <c r="E185" s="57">
        <v>1</v>
      </c>
      <c r="F185" s="32" t="s">
        <v>560</v>
      </c>
      <c r="G185" s="32" t="s">
        <v>560</v>
      </c>
      <c r="H185" s="4">
        <v>9105873288</v>
      </c>
      <c r="I185" s="32" t="s">
        <v>560</v>
      </c>
      <c r="J185" s="33" t="s">
        <v>7820</v>
      </c>
      <c r="K185" s="34"/>
      <c r="L185" s="46" t="s">
        <v>25</v>
      </c>
      <c r="M185" s="33" t="s">
        <v>619</v>
      </c>
      <c r="N185" s="35" t="s">
        <v>560</v>
      </c>
      <c r="O185" s="6" t="s">
        <v>3148</v>
      </c>
      <c r="P185" s="36"/>
      <c r="Q185" s="36"/>
      <c r="R185" s="36"/>
      <c r="S185" s="33" t="s">
        <v>7821</v>
      </c>
      <c r="T185" s="36"/>
      <c r="U185" s="36"/>
      <c r="V185" s="33" t="s">
        <v>7821</v>
      </c>
      <c r="W185" s="36"/>
      <c r="X185" s="36"/>
      <c r="Y185" s="33" t="s">
        <v>2771</v>
      </c>
      <c r="Z185" s="36"/>
      <c r="AA185" s="30"/>
      <c r="AB185" s="57">
        <v>5111</v>
      </c>
      <c r="AC185" s="57">
        <v>131</v>
      </c>
      <c r="AD185" s="30"/>
      <c r="AE185" s="58">
        <v>4</v>
      </c>
      <c r="AF185" s="37"/>
      <c r="AG185" s="37">
        <v>74250</v>
      </c>
      <c r="AH185" s="38">
        <v>297000</v>
      </c>
      <c r="AI185" s="37"/>
      <c r="AJ185" s="37"/>
      <c r="AK185" s="39"/>
      <c r="AL185" s="40">
        <v>8</v>
      </c>
      <c r="AM185" s="37"/>
      <c r="AN185" s="37">
        <v>23760</v>
      </c>
      <c r="AO185" s="59">
        <v>33311</v>
      </c>
      <c r="AP185" s="39"/>
      <c r="AQ185" s="59" t="s">
        <v>3131</v>
      </c>
      <c r="AR185" s="60">
        <v>156</v>
      </c>
      <c r="AS185" s="60">
        <v>632</v>
      </c>
      <c r="AV185" s="39"/>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c r="BZ185" s="42"/>
      <c r="CA185" s="42"/>
      <c r="CB185" s="42"/>
      <c r="CC185" s="42"/>
      <c r="CD185" s="42"/>
      <c r="CE185" s="42"/>
      <c r="CF185" s="42"/>
      <c r="CG185" s="42"/>
      <c r="CH185" s="42"/>
      <c r="CI185" s="42"/>
      <c r="CJ185" s="42"/>
      <c r="CK185" s="42"/>
      <c r="CL185" s="42"/>
      <c r="CM185" s="42"/>
      <c r="CN185" s="42"/>
      <c r="CO185" s="42"/>
      <c r="CP185" s="42"/>
      <c r="CQ185" s="42"/>
      <c r="CR185" s="42"/>
      <c r="CS185" s="42"/>
      <c r="CT185" s="42"/>
      <c r="CU185" s="42"/>
      <c r="CV185" s="42"/>
      <c r="CW185" s="42"/>
      <c r="CX185" s="42"/>
      <c r="CY185" s="42"/>
      <c r="CZ185" s="42"/>
      <c r="DA185" s="42"/>
      <c r="DB185" s="42"/>
      <c r="DC185" s="42"/>
      <c r="DD185" s="42"/>
      <c r="DE185" s="42"/>
      <c r="DF185" s="42"/>
      <c r="DG185" s="42"/>
      <c r="DH185" s="42"/>
      <c r="DI185" s="42"/>
      <c r="DJ185" s="42"/>
      <c r="DK185" s="42"/>
      <c r="DL185" s="42"/>
      <c r="DM185" s="42"/>
      <c r="DN185" s="42"/>
      <c r="DO185" s="42"/>
      <c r="DP185" s="42"/>
      <c r="DQ185" s="42"/>
      <c r="DR185" s="42"/>
      <c r="DS185" s="42"/>
      <c r="DT185" s="42"/>
      <c r="DU185" s="42"/>
      <c r="DV185" s="42"/>
      <c r="DW185" s="42"/>
      <c r="DX185" s="42"/>
      <c r="DY185" s="42"/>
      <c r="DZ185" s="42"/>
      <c r="EA185" s="42"/>
      <c r="EB185" s="42"/>
      <c r="EC185" s="42"/>
      <c r="ED185" s="42"/>
      <c r="EE185" s="42"/>
      <c r="EF185" s="42"/>
      <c r="EG185" s="42"/>
      <c r="EH185" s="42"/>
      <c r="EI185" s="42"/>
      <c r="EJ185" s="42"/>
      <c r="EK185" s="42"/>
      <c r="EL185" s="42"/>
      <c r="EM185" s="42"/>
      <c r="EN185" s="42"/>
      <c r="EO185" s="42"/>
      <c r="EP185" s="42"/>
      <c r="EQ185" s="42"/>
      <c r="ER185" s="42"/>
      <c r="ES185" s="42"/>
      <c r="ET185" s="42"/>
      <c r="EU185" s="42"/>
      <c r="EV185" s="42"/>
      <c r="EW185" s="42"/>
      <c r="EX185" s="42"/>
      <c r="EY185" s="42"/>
      <c r="EZ185" s="42"/>
      <c r="FA185" s="42"/>
      <c r="FB185" s="42"/>
      <c r="FC185" s="42"/>
      <c r="FD185" s="42"/>
      <c r="FE185" s="42"/>
      <c r="FF185" s="42"/>
      <c r="FG185" s="42"/>
      <c r="FH185" s="42"/>
      <c r="FI185" s="42"/>
      <c r="FJ185" s="42"/>
      <c r="FK185" s="42"/>
      <c r="FL185" s="42"/>
      <c r="FM185" s="42"/>
      <c r="FN185" s="42"/>
      <c r="FO185" s="42"/>
      <c r="FP185" s="42"/>
      <c r="FQ185" s="42"/>
      <c r="FR185" s="42"/>
      <c r="FS185" s="42"/>
      <c r="FT185" s="42"/>
      <c r="FU185" s="42"/>
      <c r="FV185" s="42"/>
      <c r="FW185" s="42"/>
      <c r="FX185" s="42"/>
      <c r="FY185" s="42"/>
      <c r="FZ185" s="42"/>
      <c r="GA185" s="42"/>
      <c r="GB185" s="42"/>
      <c r="GC185" s="42"/>
      <c r="GD185" s="42"/>
      <c r="GE185" s="42"/>
      <c r="GF185" s="42"/>
      <c r="GG185" s="42"/>
      <c r="GH185" s="42"/>
      <c r="GI185" s="42"/>
      <c r="GJ185" s="42"/>
      <c r="GK185" s="42"/>
      <c r="GL185" s="42"/>
      <c r="GM185" s="42"/>
      <c r="GN185" s="42"/>
      <c r="GO185" s="42"/>
      <c r="GP185" s="42"/>
      <c r="GQ185" s="42"/>
      <c r="GR185" s="42"/>
      <c r="GS185" s="42"/>
      <c r="GT185" s="42"/>
      <c r="GU185" s="42"/>
      <c r="GV185" s="42"/>
      <c r="GW185" s="42"/>
      <c r="GX185" s="42"/>
      <c r="GY185" s="42"/>
      <c r="GZ185" s="42"/>
      <c r="HA185" s="42"/>
      <c r="HB185" s="42"/>
      <c r="HC185" s="42"/>
      <c r="HD185" s="42"/>
      <c r="HE185" s="42"/>
      <c r="HF185" s="42"/>
      <c r="HG185" s="42"/>
      <c r="HH185" s="42"/>
      <c r="HI185" s="42"/>
      <c r="HJ185" s="42"/>
      <c r="HK185" s="42"/>
      <c r="HL185" s="42"/>
      <c r="HM185" s="42"/>
      <c r="HN185" s="42"/>
      <c r="HO185" s="42"/>
      <c r="HP185" s="42"/>
      <c r="HQ185" s="42"/>
      <c r="HR185" s="42"/>
      <c r="HS185" s="42"/>
      <c r="HT185" s="42"/>
      <c r="HU185" s="42"/>
      <c r="HV185" s="42"/>
      <c r="HW185" s="42"/>
      <c r="HX185" s="42"/>
    </row>
    <row r="186" spans="1:232" s="41" customFormat="1" x14ac:dyDescent="0.25">
      <c r="A186" s="29"/>
      <c r="B186" s="30"/>
      <c r="C186" s="31" t="s">
        <v>7314</v>
      </c>
      <c r="D186" s="57">
        <v>0</v>
      </c>
      <c r="E186" s="57">
        <v>1</v>
      </c>
      <c r="F186" s="32" t="s">
        <v>560</v>
      </c>
      <c r="G186" s="32" t="s">
        <v>560</v>
      </c>
      <c r="H186" s="4">
        <v>9105873288</v>
      </c>
      <c r="I186" s="32" t="s">
        <v>560</v>
      </c>
      <c r="J186" s="33" t="s">
        <v>7820</v>
      </c>
      <c r="K186" s="34"/>
      <c r="L186" s="46" t="s">
        <v>25</v>
      </c>
      <c r="M186" s="33" t="s">
        <v>619</v>
      </c>
      <c r="N186" s="35" t="s">
        <v>560</v>
      </c>
      <c r="O186" s="6" t="s">
        <v>3148</v>
      </c>
      <c r="P186" s="36"/>
      <c r="Q186" s="36"/>
      <c r="R186" s="36"/>
      <c r="S186" s="33" t="s">
        <v>7821</v>
      </c>
      <c r="T186" s="36"/>
      <c r="U186" s="36"/>
      <c r="V186" s="33" t="s">
        <v>7821</v>
      </c>
      <c r="W186" s="36"/>
      <c r="X186" s="36"/>
      <c r="Y186" s="33" t="s">
        <v>2819</v>
      </c>
      <c r="Z186" s="36"/>
      <c r="AA186" s="30"/>
      <c r="AB186" s="57">
        <v>5111</v>
      </c>
      <c r="AC186" s="57">
        <v>131</v>
      </c>
      <c r="AD186" s="30"/>
      <c r="AE186" s="58">
        <v>2</v>
      </c>
      <c r="AF186" s="37"/>
      <c r="AG186" s="37">
        <v>56760</v>
      </c>
      <c r="AH186" s="38">
        <v>113520</v>
      </c>
      <c r="AI186" s="37"/>
      <c r="AJ186" s="37"/>
      <c r="AK186" s="39"/>
      <c r="AL186" s="40">
        <v>8</v>
      </c>
      <c r="AM186" s="37"/>
      <c r="AN186" s="37">
        <v>9081.6</v>
      </c>
      <c r="AO186" s="59">
        <v>33311</v>
      </c>
      <c r="AP186" s="39"/>
      <c r="AQ186" s="59" t="s">
        <v>3131</v>
      </c>
      <c r="AR186" s="60">
        <v>156</v>
      </c>
      <c r="AS186" s="60">
        <v>632</v>
      </c>
      <c r="AV186" s="39"/>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c r="BZ186" s="42"/>
      <c r="CA186" s="42"/>
      <c r="CB186" s="42"/>
      <c r="CC186" s="42"/>
      <c r="CD186" s="42"/>
      <c r="CE186" s="42"/>
      <c r="CF186" s="42"/>
      <c r="CG186" s="42"/>
      <c r="CH186" s="42"/>
      <c r="CI186" s="42"/>
      <c r="CJ186" s="42"/>
      <c r="CK186" s="42"/>
      <c r="CL186" s="42"/>
      <c r="CM186" s="42"/>
      <c r="CN186" s="42"/>
      <c r="CO186" s="42"/>
      <c r="CP186" s="42"/>
      <c r="CQ186" s="42"/>
      <c r="CR186" s="42"/>
      <c r="CS186" s="42"/>
      <c r="CT186" s="42"/>
      <c r="CU186" s="42"/>
      <c r="CV186" s="42"/>
      <c r="CW186" s="42"/>
      <c r="CX186" s="42"/>
      <c r="CY186" s="42"/>
      <c r="CZ186" s="42"/>
      <c r="DA186" s="42"/>
      <c r="DB186" s="42"/>
      <c r="DC186" s="42"/>
      <c r="DD186" s="42"/>
      <c r="DE186" s="42"/>
      <c r="DF186" s="42"/>
      <c r="DG186" s="42"/>
      <c r="DH186" s="42"/>
      <c r="DI186" s="42"/>
      <c r="DJ186" s="42"/>
      <c r="DK186" s="42"/>
      <c r="DL186" s="42"/>
      <c r="DM186" s="42"/>
      <c r="DN186" s="42"/>
      <c r="DO186" s="42"/>
      <c r="DP186" s="42"/>
      <c r="DQ186" s="42"/>
      <c r="DR186" s="42"/>
      <c r="DS186" s="42"/>
      <c r="DT186" s="42"/>
      <c r="DU186" s="42"/>
      <c r="DV186" s="42"/>
      <c r="DW186" s="42"/>
      <c r="DX186" s="42"/>
      <c r="DY186" s="42"/>
      <c r="DZ186" s="42"/>
      <c r="EA186" s="42"/>
      <c r="EB186" s="42"/>
      <c r="EC186" s="42"/>
      <c r="ED186" s="42"/>
      <c r="EE186" s="42"/>
      <c r="EF186" s="42"/>
      <c r="EG186" s="42"/>
      <c r="EH186" s="42"/>
      <c r="EI186" s="42"/>
      <c r="EJ186" s="42"/>
      <c r="EK186" s="42"/>
      <c r="EL186" s="42"/>
      <c r="EM186" s="42"/>
      <c r="EN186" s="42"/>
      <c r="EO186" s="42"/>
      <c r="EP186" s="42"/>
      <c r="EQ186" s="42"/>
      <c r="ER186" s="42"/>
      <c r="ES186" s="42"/>
      <c r="ET186" s="42"/>
      <c r="EU186" s="42"/>
      <c r="EV186" s="42"/>
      <c r="EW186" s="42"/>
      <c r="EX186" s="42"/>
      <c r="EY186" s="42"/>
      <c r="EZ186" s="42"/>
      <c r="FA186" s="42"/>
      <c r="FB186" s="42"/>
      <c r="FC186" s="42"/>
      <c r="FD186" s="42"/>
      <c r="FE186" s="42"/>
      <c r="FF186" s="42"/>
      <c r="FG186" s="42"/>
      <c r="FH186" s="42"/>
      <c r="FI186" s="42"/>
      <c r="FJ186" s="42"/>
      <c r="FK186" s="42"/>
      <c r="FL186" s="42"/>
      <c r="FM186" s="42"/>
      <c r="FN186" s="42"/>
      <c r="FO186" s="42"/>
      <c r="FP186" s="42"/>
      <c r="FQ186" s="42"/>
      <c r="FR186" s="42"/>
      <c r="FS186" s="42"/>
      <c r="FT186" s="42"/>
      <c r="FU186" s="42"/>
      <c r="FV186" s="42"/>
      <c r="FW186" s="42"/>
      <c r="FX186" s="42"/>
      <c r="FY186" s="42"/>
      <c r="FZ186" s="42"/>
      <c r="GA186" s="42"/>
      <c r="GB186" s="42"/>
      <c r="GC186" s="42"/>
      <c r="GD186" s="42"/>
      <c r="GE186" s="42"/>
      <c r="GF186" s="42"/>
      <c r="GG186" s="42"/>
      <c r="GH186" s="42"/>
      <c r="GI186" s="42"/>
      <c r="GJ186" s="42"/>
      <c r="GK186" s="42"/>
      <c r="GL186" s="42"/>
      <c r="GM186" s="42"/>
      <c r="GN186" s="42"/>
      <c r="GO186" s="42"/>
      <c r="GP186" s="42"/>
      <c r="GQ186" s="42"/>
      <c r="GR186" s="42"/>
      <c r="GS186" s="42"/>
      <c r="GT186" s="42"/>
      <c r="GU186" s="42"/>
      <c r="GV186" s="42"/>
      <c r="GW186" s="42"/>
      <c r="GX186" s="42"/>
      <c r="GY186" s="42"/>
      <c r="GZ186" s="42"/>
      <c r="HA186" s="42"/>
      <c r="HB186" s="42"/>
      <c r="HC186" s="42"/>
      <c r="HD186" s="42"/>
      <c r="HE186" s="42"/>
      <c r="HF186" s="42"/>
      <c r="HG186" s="42"/>
      <c r="HH186" s="42"/>
      <c r="HI186" s="42"/>
      <c r="HJ186" s="42"/>
      <c r="HK186" s="42"/>
      <c r="HL186" s="42"/>
      <c r="HM186" s="42"/>
      <c r="HN186" s="42"/>
      <c r="HO186" s="42"/>
      <c r="HP186" s="42"/>
      <c r="HQ186" s="42"/>
      <c r="HR186" s="42"/>
      <c r="HS186" s="42"/>
      <c r="HT186" s="42"/>
      <c r="HU186" s="42"/>
      <c r="HV186" s="42"/>
      <c r="HW186" s="42"/>
      <c r="HX186" s="42"/>
    </row>
    <row r="187" spans="1:232" s="41" customFormat="1" x14ac:dyDescent="0.25">
      <c r="A187" s="29"/>
      <c r="B187" s="30"/>
      <c r="C187" s="31" t="s">
        <v>7314</v>
      </c>
      <c r="D187" s="57">
        <v>0</v>
      </c>
      <c r="E187" s="57">
        <v>1</v>
      </c>
      <c r="F187" s="32" t="s">
        <v>560</v>
      </c>
      <c r="G187" s="32" t="s">
        <v>560</v>
      </c>
      <c r="H187" s="4">
        <v>9105873398</v>
      </c>
      <c r="I187" s="32" t="s">
        <v>560</v>
      </c>
      <c r="J187" s="33" t="s">
        <v>7828</v>
      </c>
      <c r="K187" s="34"/>
      <c r="L187" s="46" t="s">
        <v>25</v>
      </c>
      <c r="M187" s="33" t="s">
        <v>608</v>
      </c>
      <c r="N187" s="35" t="s">
        <v>560</v>
      </c>
      <c r="O187" s="6" t="s">
        <v>3148</v>
      </c>
      <c r="P187" s="36"/>
      <c r="Q187" s="36"/>
      <c r="R187" s="36"/>
      <c r="S187" s="33" t="s">
        <v>7821</v>
      </c>
      <c r="T187" s="36"/>
      <c r="U187" s="36"/>
      <c r="V187" s="33" t="s">
        <v>7821</v>
      </c>
      <c r="W187" s="36"/>
      <c r="X187" s="36"/>
      <c r="Y187" s="33" t="s">
        <v>2883</v>
      </c>
      <c r="Z187" s="36"/>
      <c r="AA187" s="30"/>
      <c r="AB187" s="57">
        <v>5111</v>
      </c>
      <c r="AC187" s="57">
        <v>131</v>
      </c>
      <c r="AD187" s="30"/>
      <c r="AE187" s="58">
        <v>4</v>
      </c>
      <c r="AF187" s="37"/>
      <c r="AG187" s="37">
        <v>50400</v>
      </c>
      <c r="AH187" s="38">
        <v>201600</v>
      </c>
      <c r="AI187" s="37"/>
      <c r="AJ187" s="37"/>
      <c r="AK187" s="39"/>
      <c r="AL187" s="40">
        <v>8</v>
      </c>
      <c r="AM187" s="37"/>
      <c r="AN187" s="37">
        <v>16128</v>
      </c>
      <c r="AO187" s="59">
        <v>33311</v>
      </c>
      <c r="AP187" s="39"/>
      <c r="AQ187" s="59" t="s">
        <v>3131</v>
      </c>
      <c r="AR187" s="60">
        <v>156</v>
      </c>
      <c r="AS187" s="60">
        <v>632</v>
      </c>
      <c r="AV187" s="39"/>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c r="BZ187" s="42"/>
      <c r="CA187" s="42"/>
      <c r="CB187" s="42"/>
      <c r="CC187" s="42"/>
      <c r="CD187" s="42"/>
      <c r="CE187" s="42"/>
      <c r="CF187" s="42"/>
      <c r="CG187" s="42"/>
      <c r="CH187" s="42"/>
      <c r="CI187" s="42"/>
      <c r="CJ187" s="42"/>
      <c r="CK187" s="42"/>
      <c r="CL187" s="42"/>
      <c r="CM187" s="42"/>
      <c r="CN187" s="42"/>
      <c r="CO187" s="42"/>
      <c r="CP187" s="42"/>
      <c r="CQ187" s="42"/>
      <c r="CR187" s="42"/>
      <c r="CS187" s="42"/>
      <c r="CT187" s="42"/>
      <c r="CU187" s="42"/>
      <c r="CV187" s="42"/>
      <c r="CW187" s="42"/>
      <c r="CX187" s="42"/>
      <c r="CY187" s="42"/>
      <c r="CZ187" s="42"/>
      <c r="DA187" s="42"/>
      <c r="DB187" s="42"/>
      <c r="DC187" s="42"/>
      <c r="DD187" s="42"/>
      <c r="DE187" s="42"/>
      <c r="DF187" s="42"/>
      <c r="DG187" s="42"/>
      <c r="DH187" s="42"/>
      <c r="DI187" s="42"/>
      <c r="DJ187" s="42"/>
      <c r="DK187" s="42"/>
      <c r="DL187" s="42"/>
      <c r="DM187" s="42"/>
      <c r="DN187" s="42"/>
      <c r="DO187" s="42"/>
      <c r="DP187" s="42"/>
      <c r="DQ187" s="42"/>
      <c r="DR187" s="42"/>
      <c r="DS187" s="42"/>
      <c r="DT187" s="42"/>
      <c r="DU187" s="42"/>
      <c r="DV187" s="42"/>
      <c r="DW187" s="42"/>
      <c r="DX187" s="42"/>
      <c r="DY187" s="42"/>
      <c r="DZ187" s="42"/>
      <c r="EA187" s="42"/>
      <c r="EB187" s="42"/>
      <c r="EC187" s="42"/>
      <c r="ED187" s="42"/>
      <c r="EE187" s="42"/>
      <c r="EF187" s="42"/>
      <c r="EG187" s="42"/>
      <c r="EH187" s="42"/>
      <c r="EI187" s="42"/>
      <c r="EJ187" s="42"/>
      <c r="EK187" s="42"/>
      <c r="EL187" s="42"/>
      <c r="EM187" s="42"/>
      <c r="EN187" s="42"/>
      <c r="EO187" s="42"/>
      <c r="EP187" s="42"/>
      <c r="EQ187" s="42"/>
      <c r="ER187" s="42"/>
      <c r="ES187" s="42"/>
      <c r="ET187" s="42"/>
      <c r="EU187" s="42"/>
      <c r="EV187" s="42"/>
      <c r="EW187" s="42"/>
      <c r="EX187" s="42"/>
      <c r="EY187" s="42"/>
      <c r="EZ187" s="42"/>
      <c r="FA187" s="42"/>
      <c r="FB187" s="42"/>
      <c r="FC187" s="42"/>
      <c r="FD187" s="42"/>
      <c r="FE187" s="42"/>
      <c r="FF187" s="42"/>
      <c r="FG187" s="42"/>
      <c r="FH187" s="42"/>
      <c r="FI187" s="42"/>
      <c r="FJ187" s="42"/>
      <c r="FK187" s="42"/>
      <c r="FL187" s="42"/>
      <c r="FM187" s="42"/>
      <c r="FN187" s="42"/>
      <c r="FO187" s="42"/>
      <c r="FP187" s="42"/>
      <c r="FQ187" s="42"/>
      <c r="FR187" s="42"/>
      <c r="FS187" s="42"/>
      <c r="FT187" s="42"/>
      <c r="FU187" s="42"/>
      <c r="FV187" s="42"/>
      <c r="FW187" s="42"/>
      <c r="FX187" s="42"/>
      <c r="FY187" s="42"/>
      <c r="FZ187" s="42"/>
      <c r="GA187" s="42"/>
      <c r="GB187" s="42"/>
      <c r="GC187" s="42"/>
      <c r="GD187" s="42"/>
      <c r="GE187" s="42"/>
      <c r="GF187" s="42"/>
      <c r="GG187" s="42"/>
      <c r="GH187" s="42"/>
      <c r="GI187" s="42"/>
      <c r="GJ187" s="42"/>
      <c r="GK187" s="42"/>
      <c r="GL187" s="42"/>
      <c r="GM187" s="42"/>
      <c r="GN187" s="42"/>
      <c r="GO187" s="42"/>
      <c r="GP187" s="42"/>
      <c r="GQ187" s="42"/>
      <c r="GR187" s="42"/>
      <c r="GS187" s="42"/>
      <c r="GT187" s="42"/>
      <c r="GU187" s="42"/>
      <c r="GV187" s="42"/>
      <c r="GW187" s="42"/>
      <c r="GX187" s="42"/>
      <c r="GY187" s="42"/>
      <c r="GZ187" s="42"/>
      <c r="HA187" s="42"/>
      <c r="HB187" s="42"/>
      <c r="HC187" s="42"/>
      <c r="HD187" s="42"/>
      <c r="HE187" s="42"/>
      <c r="HF187" s="42"/>
      <c r="HG187" s="42"/>
      <c r="HH187" s="42"/>
      <c r="HI187" s="42"/>
      <c r="HJ187" s="42"/>
      <c r="HK187" s="42"/>
      <c r="HL187" s="42"/>
      <c r="HM187" s="42"/>
      <c r="HN187" s="42"/>
      <c r="HO187" s="42"/>
      <c r="HP187" s="42"/>
      <c r="HQ187" s="42"/>
      <c r="HR187" s="42"/>
      <c r="HS187" s="42"/>
      <c r="HT187" s="42"/>
      <c r="HU187" s="42"/>
      <c r="HV187" s="42"/>
      <c r="HW187" s="42"/>
      <c r="HX187" s="42"/>
    </row>
    <row r="188" spans="1:232" s="41" customFormat="1" x14ac:dyDescent="0.25">
      <c r="A188" s="29"/>
      <c r="B188" s="30"/>
      <c r="C188" s="31" t="s">
        <v>7314</v>
      </c>
      <c r="D188" s="57">
        <v>0</v>
      </c>
      <c r="E188" s="57">
        <v>1</v>
      </c>
      <c r="F188" s="32" t="s">
        <v>560</v>
      </c>
      <c r="G188" s="32" t="s">
        <v>560</v>
      </c>
      <c r="H188" s="4">
        <v>9105873398</v>
      </c>
      <c r="I188" s="32" t="s">
        <v>560</v>
      </c>
      <c r="J188" s="33" t="s">
        <v>7828</v>
      </c>
      <c r="K188" s="34"/>
      <c r="L188" s="46" t="s">
        <v>25</v>
      </c>
      <c r="M188" s="33" t="s">
        <v>608</v>
      </c>
      <c r="N188" s="35" t="s">
        <v>560</v>
      </c>
      <c r="O188" s="6" t="s">
        <v>3148</v>
      </c>
      <c r="P188" s="36"/>
      <c r="Q188" s="36"/>
      <c r="R188" s="36"/>
      <c r="S188" s="33" t="s">
        <v>7821</v>
      </c>
      <c r="T188" s="36"/>
      <c r="U188" s="36"/>
      <c r="V188" s="33" t="s">
        <v>7821</v>
      </c>
      <c r="W188" s="36"/>
      <c r="X188" s="36"/>
      <c r="Y188" s="33" t="s">
        <v>2824</v>
      </c>
      <c r="Z188" s="36"/>
      <c r="AA188" s="30"/>
      <c r="AB188" s="57">
        <v>5111</v>
      </c>
      <c r="AC188" s="57">
        <v>131</v>
      </c>
      <c r="AD188" s="30"/>
      <c r="AE188" s="58">
        <v>1</v>
      </c>
      <c r="AF188" s="37"/>
      <c r="AG188" s="37">
        <v>111058</v>
      </c>
      <c r="AH188" s="38">
        <v>111058</v>
      </c>
      <c r="AI188" s="37"/>
      <c r="AJ188" s="37"/>
      <c r="AK188" s="39"/>
      <c r="AL188" s="40">
        <v>8</v>
      </c>
      <c r="AM188" s="37"/>
      <c r="AN188" s="37">
        <v>8884.64</v>
      </c>
      <c r="AO188" s="59">
        <v>33311</v>
      </c>
      <c r="AP188" s="39"/>
      <c r="AQ188" s="59" t="s">
        <v>3131</v>
      </c>
      <c r="AR188" s="60">
        <v>156</v>
      </c>
      <c r="AS188" s="60">
        <v>632</v>
      </c>
      <c r="AV188" s="39"/>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c r="BZ188" s="42"/>
      <c r="CA188" s="42"/>
      <c r="CB188" s="42"/>
      <c r="CC188" s="42"/>
      <c r="CD188" s="42"/>
      <c r="CE188" s="42"/>
      <c r="CF188" s="42"/>
      <c r="CG188" s="42"/>
      <c r="CH188" s="42"/>
      <c r="CI188" s="42"/>
      <c r="CJ188" s="42"/>
      <c r="CK188" s="42"/>
      <c r="CL188" s="42"/>
      <c r="CM188" s="42"/>
      <c r="CN188" s="42"/>
      <c r="CO188" s="42"/>
      <c r="CP188" s="42"/>
      <c r="CQ188" s="42"/>
      <c r="CR188" s="42"/>
      <c r="CS188" s="42"/>
      <c r="CT188" s="42"/>
      <c r="CU188" s="42"/>
      <c r="CV188" s="42"/>
      <c r="CW188" s="42"/>
      <c r="CX188" s="42"/>
      <c r="CY188" s="42"/>
      <c r="CZ188" s="42"/>
      <c r="DA188" s="42"/>
      <c r="DB188" s="42"/>
      <c r="DC188" s="42"/>
      <c r="DD188" s="42"/>
      <c r="DE188" s="42"/>
      <c r="DF188" s="42"/>
      <c r="DG188" s="42"/>
      <c r="DH188" s="42"/>
      <c r="DI188" s="42"/>
      <c r="DJ188" s="42"/>
      <c r="DK188" s="42"/>
      <c r="DL188" s="42"/>
      <c r="DM188" s="42"/>
      <c r="DN188" s="42"/>
      <c r="DO188" s="42"/>
      <c r="DP188" s="42"/>
      <c r="DQ188" s="42"/>
      <c r="DR188" s="42"/>
      <c r="DS188" s="42"/>
      <c r="DT188" s="42"/>
      <c r="DU188" s="42"/>
      <c r="DV188" s="42"/>
      <c r="DW188" s="42"/>
      <c r="DX188" s="42"/>
      <c r="DY188" s="42"/>
      <c r="DZ188" s="42"/>
      <c r="EA188" s="42"/>
      <c r="EB188" s="42"/>
      <c r="EC188" s="42"/>
      <c r="ED188" s="42"/>
      <c r="EE188" s="42"/>
      <c r="EF188" s="42"/>
      <c r="EG188" s="42"/>
      <c r="EH188" s="42"/>
      <c r="EI188" s="42"/>
      <c r="EJ188" s="42"/>
      <c r="EK188" s="42"/>
      <c r="EL188" s="42"/>
      <c r="EM188" s="42"/>
      <c r="EN188" s="42"/>
      <c r="EO188" s="42"/>
      <c r="EP188" s="42"/>
      <c r="EQ188" s="42"/>
      <c r="ER188" s="42"/>
      <c r="ES188" s="42"/>
      <c r="ET188" s="42"/>
      <c r="EU188" s="42"/>
      <c r="EV188" s="42"/>
      <c r="EW188" s="42"/>
      <c r="EX188" s="42"/>
      <c r="EY188" s="42"/>
      <c r="EZ188" s="42"/>
      <c r="FA188" s="42"/>
      <c r="FB188" s="42"/>
      <c r="FC188" s="42"/>
      <c r="FD188" s="42"/>
      <c r="FE188" s="42"/>
      <c r="FF188" s="42"/>
      <c r="FG188" s="42"/>
      <c r="FH188" s="42"/>
      <c r="FI188" s="42"/>
      <c r="FJ188" s="42"/>
      <c r="FK188" s="42"/>
      <c r="FL188" s="42"/>
      <c r="FM188" s="42"/>
      <c r="FN188" s="42"/>
      <c r="FO188" s="42"/>
      <c r="FP188" s="42"/>
      <c r="FQ188" s="42"/>
      <c r="FR188" s="42"/>
      <c r="FS188" s="42"/>
      <c r="FT188" s="42"/>
      <c r="FU188" s="42"/>
      <c r="FV188" s="42"/>
      <c r="FW188" s="42"/>
      <c r="FX188" s="42"/>
      <c r="FY188" s="42"/>
      <c r="FZ188" s="42"/>
      <c r="GA188" s="42"/>
      <c r="GB188" s="42"/>
      <c r="GC188" s="42"/>
      <c r="GD188" s="42"/>
      <c r="GE188" s="42"/>
      <c r="GF188" s="42"/>
      <c r="GG188" s="42"/>
      <c r="GH188" s="42"/>
      <c r="GI188" s="42"/>
      <c r="GJ188" s="42"/>
      <c r="GK188" s="42"/>
      <c r="GL188" s="42"/>
      <c r="GM188" s="42"/>
      <c r="GN188" s="42"/>
      <c r="GO188" s="42"/>
      <c r="GP188" s="42"/>
      <c r="GQ188" s="42"/>
      <c r="GR188" s="42"/>
      <c r="GS188" s="42"/>
      <c r="GT188" s="42"/>
      <c r="GU188" s="42"/>
      <c r="GV188" s="42"/>
      <c r="GW188" s="42"/>
      <c r="GX188" s="42"/>
      <c r="GY188" s="42"/>
      <c r="GZ188" s="42"/>
      <c r="HA188" s="42"/>
      <c r="HB188" s="42"/>
      <c r="HC188" s="42"/>
      <c r="HD188" s="42"/>
      <c r="HE188" s="42"/>
      <c r="HF188" s="42"/>
      <c r="HG188" s="42"/>
      <c r="HH188" s="42"/>
      <c r="HI188" s="42"/>
      <c r="HJ188" s="42"/>
      <c r="HK188" s="42"/>
      <c r="HL188" s="42"/>
      <c r="HM188" s="42"/>
      <c r="HN188" s="42"/>
      <c r="HO188" s="42"/>
      <c r="HP188" s="42"/>
      <c r="HQ188" s="42"/>
      <c r="HR188" s="42"/>
      <c r="HS188" s="42"/>
      <c r="HT188" s="42"/>
      <c r="HU188" s="42"/>
      <c r="HV188" s="42"/>
      <c r="HW188" s="42"/>
      <c r="HX188" s="42"/>
    </row>
    <row r="189" spans="1:232" s="41" customFormat="1" x14ac:dyDescent="0.25">
      <c r="A189" s="29"/>
      <c r="B189" s="30"/>
      <c r="C189" s="31" t="s">
        <v>7314</v>
      </c>
      <c r="D189" s="57">
        <v>0</v>
      </c>
      <c r="E189" s="57">
        <v>1</v>
      </c>
      <c r="F189" s="32" t="s">
        <v>953</v>
      </c>
      <c r="G189" s="32" t="s">
        <v>953</v>
      </c>
      <c r="H189" s="4">
        <v>9105873575</v>
      </c>
      <c r="I189" s="32" t="s">
        <v>953</v>
      </c>
      <c r="J189" s="33" t="s">
        <v>7839</v>
      </c>
      <c r="K189" s="34"/>
      <c r="L189" s="46" t="s">
        <v>25</v>
      </c>
      <c r="M189" s="33" t="s">
        <v>971</v>
      </c>
      <c r="N189" s="35" t="s">
        <v>953</v>
      </c>
      <c r="O189" s="6" t="s">
        <v>3141</v>
      </c>
      <c r="P189" s="36"/>
      <c r="Q189" s="36"/>
      <c r="R189" s="36"/>
      <c r="S189" s="33" t="s">
        <v>7840</v>
      </c>
      <c r="T189" s="36"/>
      <c r="U189" s="36"/>
      <c r="V189" s="33" t="s">
        <v>7840</v>
      </c>
      <c r="W189" s="36"/>
      <c r="X189" s="36"/>
      <c r="Y189" s="33" t="s">
        <v>2826</v>
      </c>
      <c r="Z189" s="36"/>
      <c r="AA189" s="30"/>
      <c r="AB189" s="57">
        <v>5111</v>
      </c>
      <c r="AC189" s="57">
        <v>131</v>
      </c>
      <c r="AD189" s="30"/>
      <c r="AE189" s="58">
        <v>1</v>
      </c>
      <c r="AF189" s="37"/>
      <c r="AG189" s="37">
        <v>50182</v>
      </c>
      <c r="AH189" s="38">
        <v>50182</v>
      </c>
      <c r="AI189" s="37"/>
      <c r="AJ189" s="37"/>
      <c r="AK189" s="39"/>
      <c r="AL189" s="40">
        <v>8</v>
      </c>
      <c r="AM189" s="37"/>
      <c r="AN189" s="37">
        <v>4014.56</v>
      </c>
      <c r="AO189" s="59">
        <v>33311</v>
      </c>
      <c r="AP189" s="39"/>
      <c r="AQ189" s="59" t="s">
        <v>3131</v>
      </c>
      <c r="AR189" s="60">
        <v>156</v>
      </c>
      <c r="AS189" s="60">
        <v>632</v>
      </c>
      <c r="AV189" s="39"/>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c r="BZ189" s="42"/>
      <c r="CA189" s="42"/>
      <c r="CB189" s="42"/>
      <c r="CC189" s="42"/>
      <c r="CD189" s="42"/>
      <c r="CE189" s="42"/>
      <c r="CF189" s="42"/>
      <c r="CG189" s="42"/>
      <c r="CH189" s="42"/>
      <c r="CI189" s="42"/>
      <c r="CJ189" s="42"/>
      <c r="CK189" s="42"/>
      <c r="CL189" s="42"/>
      <c r="CM189" s="42"/>
      <c r="CN189" s="42"/>
      <c r="CO189" s="42"/>
      <c r="CP189" s="42"/>
      <c r="CQ189" s="42"/>
      <c r="CR189" s="42"/>
      <c r="CS189" s="42"/>
      <c r="CT189" s="42"/>
      <c r="CU189" s="42"/>
      <c r="CV189" s="42"/>
      <c r="CW189" s="42"/>
      <c r="CX189" s="42"/>
      <c r="CY189" s="42"/>
      <c r="CZ189" s="42"/>
      <c r="DA189" s="42"/>
      <c r="DB189" s="42"/>
      <c r="DC189" s="42"/>
      <c r="DD189" s="42"/>
      <c r="DE189" s="42"/>
      <c r="DF189" s="42"/>
      <c r="DG189" s="42"/>
      <c r="DH189" s="42"/>
      <c r="DI189" s="42"/>
      <c r="DJ189" s="42"/>
      <c r="DK189" s="42"/>
      <c r="DL189" s="42"/>
      <c r="DM189" s="42"/>
      <c r="DN189" s="42"/>
      <c r="DO189" s="42"/>
      <c r="DP189" s="42"/>
      <c r="DQ189" s="42"/>
      <c r="DR189" s="42"/>
      <c r="DS189" s="42"/>
      <c r="DT189" s="42"/>
      <c r="DU189" s="42"/>
      <c r="DV189" s="42"/>
      <c r="DW189" s="42"/>
      <c r="DX189" s="42"/>
      <c r="DY189" s="42"/>
      <c r="DZ189" s="42"/>
      <c r="EA189" s="42"/>
      <c r="EB189" s="42"/>
      <c r="EC189" s="42"/>
      <c r="ED189" s="42"/>
      <c r="EE189" s="42"/>
      <c r="EF189" s="42"/>
      <c r="EG189" s="42"/>
      <c r="EH189" s="42"/>
      <c r="EI189" s="42"/>
      <c r="EJ189" s="42"/>
      <c r="EK189" s="42"/>
      <c r="EL189" s="42"/>
      <c r="EM189" s="42"/>
      <c r="EN189" s="42"/>
      <c r="EO189" s="42"/>
      <c r="EP189" s="42"/>
      <c r="EQ189" s="42"/>
      <c r="ER189" s="42"/>
      <c r="ES189" s="42"/>
      <c r="ET189" s="42"/>
      <c r="EU189" s="42"/>
      <c r="EV189" s="42"/>
      <c r="EW189" s="42"/>
      <c r="EX189" s="42"/>
      <c r="EY189" s="42"/>
      <c r="EZ189" s="42"/>
      <c r="FA189" s="42"/>
      <c r="FB189" s="42"/>
      <c r="FC189" s="42"/>
      <c r="FD189" s="42"/>
      <c r="FE189" s="42"/>
      <c r="FF189" s="42"/>
      <c r="FG189" s="42"/>
      <c r="FH189" s="42"/>
      <c r="FI189" s="42"/>
      <c r="FJ189" s="42"/>
      <c r="FK189" s="42"/>
      <c r="FL189" s="42"/>
      <c r="FM189" s="42"/>
      <c r="FN189" s="42"/>
      <c r="FO189" s="42"/>
      <c r="FP189" s="42"/>
      <c r="FQ189" s="42"/>
      <c r="FR189" s="42"/>
      <c r="FS189" s="42"/>
      <c r="FT189" s="42"/>
      <c r="FU189" s="42"/>
      <c r="FV189" s="42"/>
      <c r="FW189" s="42"/>
      <c r="FX189" s="42"/>
      <c r="FY189" s="42"/>
      <c r="FZ189" s="42"/>
      <c r="GA189" s="42"/>
      <c r="GB189" s="42"/>
      <c r="GC189" s="42"/>
      <c r="GD189" s="42"/>
      <c r="GE189" s="42"/>
      <c r="GF189" s="42"/>
      <c r="GG189" s="42"/>
      <c r="GH189" s="42"/>
      <c r="GI189" s="42"/>
      <c r="GJ189" s="42"/>
      <c r="GK189" s="42"/>
      <c r="GL189" s="42"/>
      <c r="GM189" s="42"/>
      <c r="GN189" s="42"/>
      <c r="GO189" s="42"/>
      <c r="GP189" s="42"/>
      <c r="GQ189" s="42"/>
      <c r="GR189" s="42"/>
      <c r="GS189" s="42"/>
      <c r="GT189" s="42"/>
      <c r="GU189" s="42"/>
      <c r="GV189" s="42"/>
      <c r="GW189" s="42"/>
      <c r="GX189" s="42"/>
      <c r="GY189" s="42"/>
      <c r="GZ189" s="42"/>
      <c r="HA189" s="42"/>
      <c r="HB189" s="42"/>
      <c r="HC189" s="42"/>
      <c r="HD189" s="42"/>
      <c r="HE189" s="42"/>
      <c r="HF189" s="42"/>
      <c r="HG189" s="42"/>
      <c r="HH189" s="42"/>
      <c r="HI189" s="42"/>
      <c r="HJ189" s="42"/>
      <c r="HK189" s="42"/>
      <c r="HL189" s="42"/>
      <c r="HM189" s="42"/>
      <c r="HN189" s="42"/>
      <c r="HO189" s="42"/>
      <c r="HP189" s="42"/>
      <c r="HQ189" s="42"/>
      <c r="HR189" s="42"/>
      <c r="HS189" s="42"/>
      <c r="HT189" s="42"/>
      <c r="HU189" s="42"/>
      <c r="HV189" s="42"/>
      <c r="HW189" s="42"/>
      <c r="HX189" s="42"/>
    </row>
    <row r="190" spans="1:232" s="41" customFormat="1" x14ac:dyDescent="0.25">
      <c r="A190" s="29"/>
      <c r="B190" s="30"/>
      <c r="C190" s="31" t="s">
        <v>7314</v>
      </c>
      <c r="D190" s="57">
        <v>0</v>
      </c>
      <c r="E190" s="57">
        <v>1</v>
      </c>
      <c r="F190" s="32" t="s">
        <v>953</v>
      </c>
      <c r="G190" s="32" t="s">
        <v>953</v>
      </c>
      <c r="H190" s="4">
        <v>9105873685</v>
      </c>
      <c r="I190" s="32" t="s">
        <v>953</v>
      </c>
      <c r="J190" s="33" t="s">
        <v>7847</v>
      </c>
      <c r="K190" s="34"/>
      <c r="L190" s="46" t="s">
        <v>25</v>
      </c>
      <c r="M190" s="33" t="s">
        <v>1003</v>
      </c>
      <c r="N190" s="35" t="s">
        <v>953</v>
      </c>
      <c r="O190" s="6" t="s">
        <v>3141</v>
      </c>
      <c r="P190" s="36"/>
      <c r="Q190" s="36"/>
      <c r="R190" s="36"/>
      <c r="S190" s="33" t="s">
        <v>7848</v>
      </c>
      <c r="T190" s="36"/>
      <c r="U190" s="36"/>
      <c r="V190" s="33" t="s">
        <v>7848</v>
      </c>
      <c r="W190" s="36"/>
      <c r="X190" s="36"/>
      <c r="Y190" s="33" t="s">
        <v>2899</v>
      </c>
      <c r="Z190" s="36"/>
      <c r="AA190" s="30"/>
      <c r="AB190" s="57">
        <v>5111</v>
      </c>
      <c r="AC190" s="57">
        <v>131</v>
      </c>
      <c r="AD190" s="30"/>
      <c r="AE190" s="58">
        <v>1</v>
      </c>
      <c r="AF190" s="37"/>
      <c r="AG190" s="37">
        <v>89285</v>
      </c>
      <c r="AH190" s="38">
        <v>89285</v>
      </c>
      <c r="AI190" s="37"/>
      <c r="AJ190" s="37"/>
      <c r="AK190" s="39"/>
      <c r="AL190" s="40">
        <v>8</v>
      </c>
      <c r="AM190" s="37"/>
      <c r="AN190" s="37">
        <v>7142.8</v>
      </c>
      <c r="AO190" s="59">
        <v>33311</v>
      </c>
      <c r="AP190" s="39"/>
      <c r="AQ190" s="59" t="s">
        <v>3131</v>
      </c>
      <c r="AR190" s="60">
        <v>156</v>
      </c>
      <c r="AS190" s="60">
        <v>632</v>
      </c>
      <c r="AV190" s="39"/>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c r="BZ190" s="42"/>
      <c r="CA190" s="42"/>
      <c r="CB190" s="42"/>
      <c r="CC190" s="42"/>
      <c r="CD190" s="42"/>
      <c r="CE190" s="42"/>
      <c r="CF190" s="42"/>
      <c r="CG190" s="42"/>
      <c r="CH190" s="42"/>
      <c r="CI190" s="42"/>
      <c r="CJ190" s="42"/>
      <c r="CK190" s="42"/>
      <c r="CL190" s="42"/>
      <c r="CM190" s="42"/>
      <c r="CN190" s="42"/>
      <c r="CO190" s="42"/>
      <c r="CP190" s="42"/>
      <c r="CQ190" s="42"/>
      <c r="CR190" s="42"/>
      <c r="CS190" s="42"/>
      <c r="CT190" s="42"/>
      <c r="CU190" s="42"/>
      <c r="CV190" s="42"/>
      <c r="CW190" s="42"/>
      <c r="CX190" s="42"/>
      <c r="CY190" s="42"/>
      <c r="CZ190" s="42"/>
      <c r="DA190" s="42"/>
      <c r="DB190" s="42"/>
      <c r="DC190" s="42"/>
      <c r="DD190" s="42"/>
      <c r="DE190" s="42"/>
      <c r="DF190" s="42"/>
      <c r="DG190" s="42"/>
      <c r="DH190" s="42"/>
      <c r="DI190" s="42"/>
      <c r="DJ190" s="42"/>
      <c r="DK190" s="42"/>
      <c r="DL190" s="42"/>
      <c r="DM190" s="42"/>
      <c r="DN190" s="42"/>
      <c r="DO190" s="42"/>
      <c r="DP190" s="42"/>
      <c r="DQ190" s="42"/>
      <c r="DR190" s="42"/>
      <c r="DS190" s="42"/>
      <c r="DT190" s="42"/>
      <c r="DU190" s="42"/>
      <c r="DV190" s="42"/>
      <c r="DW190" s="42"/>
      <c r="DX190" s="42"/>
      <c r="DY190" s="42"/>
      <c r="DZ190" s="42"/>
      <c r="EA190" s="42"/>
      <c r="EB190" s="42"/>
      <c r="EC190" s="42"/>
      <c r="ED190" s="42"/>
      <c r="EE190" s="42"/>
      <c r="EF190" s="42"/>
      <c r="EG190" s="42"/>
      <c r="EH190" s="42"/>
      <c r="EI190" s="42"/>
      <c r="EJ190" s="42"/>
      <c r="EK190" s="42"/>
      <c r="EL190" s="42"/>
      <c r="EM190" s="42"/>
      <c r="EN190" s="42"/>
      <c r="EO190" s="42"/>
      <c r="EP190" s="42"/>
      <c r="EQ190" s="42"/>
      <c r="ER190" s="42"/>
      <c r="ES190" s="42"/>
      <c r="ET190" s="42"/>
      <c r="EU190" s="42"/>
      <c r="EV190" s="42"/>
      <c r="EW190" s="42"/>
      <c r="EX190" s="42"/>
      <c r="EY190" s="42"/>
      <c r="EZ190" s="42"/>
      <c r="FA190" s="42"/>
      <c r="FB190" s="42"/>
      <c r="FC190" s="42"/>
      <c r="FD190" s="42"/>
      <c r="FE190" s="42"/>
      <c r="FF190" s="42"/>
      <c r="FG190" s="42"/>
      <c r="FH190" s="42"/>
      <c r="FI190" s="42"/>
      <c r="FJ190" s="42"/>
      <c r="FK190" s="42"/>
      <c r="FL190" s="42"/>
      <c r="FM190" s="42"/>
      <c r="FN190" s="42"/>
      <c r="FO190" s="42"/>
      <c r="FP190" s="42"/>
      <c r="FQ190" s="42"/>
      <c r="FR190" s="42"/>
      <c r="FS190" s="42"/>
      <c r="FT190" s="42"/>
      <c r="FU190" s="42"/>
      <c r="FV190" s="42"/>
      <c r="FW190" s="42"/>
      <c r="FX190" s="42"/>
      <c r="FY190" s="42"/>
      <c r="FZ190" s="42"/>
      <c r="GA190" s="42"/>
      <c r="GB190" s="42"/>
      <c r="GC190" s="42"/>
      <c r="GD190" s="42"/>
      <c r="GE190" s="42"/>
      <c r="GF190" s="42"/>
      <c r="GG190" s="42"/>
      <c r="GH190" s="42"/>
      <c r="GI190" s="42"/>
      <c r="GJ190" s="42"/>
      <c r="GK190" s="42"/>
      <c r="GL190" s="42"/>
      <c r="GM190" s="42"/>
      <c r="GN190" s="42"/>
      <c r="GO190" s="42"/>
      <c r="GP190" s="42"/>
      <c r="GQ190" s="42"/>
      <c r="GR190" s="42"/>
      <c r="GS190" s="42"/>
      <c r="GT190" s="42"/>
      <c r="GU190" s="42"/>
      <c r="GV190" s="42"/>
      <c r="GW190" s="42"/>
      <c r="GX190" s="42"/>
      <c r="GY190" s="42"/>
      <c r="GZ190" s="42"/>
      <c r="HA190" s="42"/>
      <c r="HB190" s="42"/>
      <c r="HC190" s="42"/>
      <c r="HD190" s="42"/>
      <c r="HE190" s="42"/>
      <c r="HF190" s="42"/>
      <c r="HG190" s="42"/>
      <c r="HH190" s="42"/>
      <c r="HI190" s="42"/>
      <c r="HJ190" s="42"/>
      <c r="HK190" s="42"/>
      <c r="HL190" s="42"/>
      <c r="HM190" s="42"/>
      <c r="HN190" s="42"/>
      <c r="HO190" s="42"/>
      <c r="HP190" s="42"/>
      <c r="HQ190" s="42"/>
      <c r="HR190" s="42"/>
      <c r="HS190" s="42"/>
      <c r="HT190" s="42"/>
      <c r="HU190" s="42"/>
      <c r="HV190" s="42"/>
      <c r="HW190" s="42"/>
      <c r="HX190" s="42"/>
    </row>
    <row r="191" spans="1:232" s="41" customFormat="1" x14ac:dyDescent="0.25">
      <c r="A191" s="29"/>
      <c r="B191" s="30"/>
      <c r="C191" s="31" t="s">
        <v>7314</v>
      </c>
      <c r="D191" s="57">
        <v>0</v>
      </c>
      <c r="E191" s="57">
        <v>1</v>
      </c>
      <c r="F191" s="32" t="s">
        <v>953</v>
      </c>
      <c r="G191" s="32" t="s">
        <v>953</v>
      </c>
      <c r="H191" s="4">
        <v>9105873980</v>
      </c>
      <c r="I191" s="32" t="s">
        <v>953</v>
      </c>
      <c r="J191" s="33" t="s">
        <v>7878</v>
      </c>
      <c r="K191" s="34"/>
      <c r="L191" s="46" t="s">
        <v>25</v>
      </c>
      <c r="M191" s="33" t="s">
        <v>1023</v>
      </c>
      <c r="N191" s="35" t="s">
        <v>953</v>
      </c>
      <c r="O191" s="6" t="s">
        <v>3157</v>
      </c>
      <c r="P191" s="36"/>
      <c r="Q191" s="36"/>
      <c r="R191" s="36"/>
      <c r="S191" s="33" t="s">
        <v>7879</v>
      </c>
      <c r="T191" s="36"/>
      <c r="U191" s="36"/>
      <c r="V191" s="33" t="s">
        <v>7879</v>
      </c>
      <c r="W191" s="36"/>
      <c r="X191" s="36"/>
      <c r="Y191" s="33" t="s">
        <v>2883</v>
      </c>
      <c r="Z191" s="36"/>
      <c r="AA191" s="30"/>
      <c r="AB191" s="57">
        <v>5111</v>
      </c>
      <c r="AC191" s="57">
        <v>131</v>
      </c>
      <c r="AD191" s="30"/>
      <c r="AE191" s="58">
        <v>1</v>
      </c>
      <c r="AF191" s="37"/>
      <c r="AG191" s="37">
        <v>50400</v>
      </c>
      <c r="AH191" s="38">
        <v>50400</v>
      </c>
      <c r="AI191" s="37"/>
      <c r="AJ191" s="37"/>
      <c r="AK191" s="39"/>
      <c r="AL191" s="40">
        <v>8</v>
      </c>
      <c r="AM191" s="37"/>
      <c r="AN191" s="37">
        <v>4032</v>
      </c>
      <c r="AO191" s="59">
        <v>33311</v>
      </c>
      <c r="AP191" s="39"/>
      <c r="AQ191" s="59" t="s">
        <v>3131</v>
      </c>
      <c r="AR191" s="60">
        <v>156</v>
      </c>
      <c r="AS191" s="60">
        <v>632</v>
      </c>
      <c r="AV191" s="39"/>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c r="BZ191" s="42"/>
      <c r="CA191" s="42"/>
      <c r="CB191" s="42"/>
      <c r="CC191" s="42"/>
      <c r="CD191" s="42"/>
      <c r="CE191" s="42"/>
      <c r="CF191" s="42"/>
      <c r="CG191" s="42"/>
      <c r="CH191" s="42"/>
      <c r="CI191" s="42"/>
      <c r="CJ191" s="42"/>
      <c r="CK191" s="42"/>
      <c r="CL191" s="42"/>
      <c r="CM191" s="42"/>
      <c r="CN191" s="42"/>
      <c r="CO191" s="42"/>
      <c r="CP191" s="42"/>
      <c r="CQ191" s="42"/>
      <c r="CR191" s="42"/>
      <c r="CS191" s="42"/>
      <c r="CT191" s="42"/>
      <c r="CU191" s="42"/>
      <c r="CV191" s="42"/>
      <c r="CW191" s="42"/>
      <c r="CX191" s="42"/>
      <c r="CY191" s="42"/>
      <c r="CZ191" s="42"/>
      <c r="DA191" s="42"/>
      <c r="DB191" s="42"/>
      <c r="DC191" s="42"/>
      <c r="DD191" s="42"/>
      <c r="DE191" s="42"/>
      <c r="DF191" s="42"/>
      <c r="DG191" s="42"/>
      <c r="DH191" s="42"/>
      <c r="DI191" s="42"/>
      <c r="DJ191" s="42"/>
      <c r="DK191" s="42"/>
      <c r="DL191" s="42"/>
      <c r="DM191" s="42"/>
      <c r="DN191" s="42"/>
      <c r="DO191" s="42"/>
      <c r="DP191" s="42"/>
      <c r="DQ191" s="42"/>
      <c r="DR191" s="42"/>
      <c r="DS191" s="42"/>
      <c r="DT191" s="42"/>
      <c r="DU191" s="42"/>
      <c r="DV191" s="42"/>
      <c r="DW191" s="42"/>
      <c r="DX191" s="42"/>
      <c r="DY191" s="42"/>
      <c r="DZ191" s="42"/>
      <c r="EA191" s="42"/>
      <c r="EB191" s="42"/>
      <c r="EC191" s="42"/>
      <c r="ED191" s="42"/>
      <c r="EE191" s="42"/>
      <c r="EF191" s="42"/>
      <c r="EG191" s="42"/>
      <c r="EH191" s="42"/>
      <c r="EI191" s="42"/>
      <c r="EJ191" s="42"/>
      <c r="EK191" s="42"/>
      <c r="EL191" s="42"/>
      <c r="EM191" s="42"/>
      <c r="EN191" s="42"/>
      <c r="EO191" s="42"/>
      <c r="EP191" s="42"/>
      <c r="EQ191" s="42"/>
      <c r="ER191" s="42"/>
      <c r="ES191" s="42"/>
      <c r="ET191" s="42"/>
      <c r="EU191" s="42"/>
      <c r="EV191" s="42"/>
      <c r="EW191" s="42"/>
      <c r="EX191" s="42"/>
      <c r="EY191" s="42"/>
      <c r="EZ191" s="42"/>
      <c r="FA191" s="42"/>
      <c r="FB191" s="42"/>
      <c r="FC191" s="42"/>
      <c r="FD191" s="42"/>
      <c r="FE191" s="42"/>
      <c r="FF191" s="42"/>
      <c r="FG191" s="42"/>
      <c r="FH191" s="42"/>
      <c r="FI191" s="42"/>
      <c r="FJ191" s="42"/>
      <c r="FK191" s="42"/>
      <c r="FL191" s="42"/>
      <c r="FM191" s="42"/>
      <c r="FN191" s="42"/>
      <c r="FO191" s="42"/>
      <c r="FP191" s="42"/>
      <c r="FQ191" s="42"/>
      <c r="FR191" s="42"/>
      <c r="FS191" s="42"/>
      <c r="FT191" s="42"/>
      <c r="FU191" s="42"/>
      <c r="FV191" s="42"/>
      <c r="FW191" s="42"/>
      <c r="FX191" s="42"/>
      <c r="FY191" s="42"/>
      <c r="FZ191" s="42"/>
      <c r="GA191" s="42"/>
      <c r="GB191" s="42"/>
      <c r="GC191" s="42"/>
      <c r="GD191" s="42"/>
      <c r="GE191" s="42"/>
      <c r="GF191" s="42"/>
      <c r="GG191" s="42"/>
      <c r="GH191" s="42"/>
      <c r="GI191" s="42"/>
      <c r="GJ191" s="42"/>
      <c r="GK191" s="42"/>
      <c r="GL191" s="42"/>
      <c r="GM191" s="42"/>
      <c r="GN191" s="42"/>
      <c r="GO191" s="42"/>
      <c r="GP191" s="42"/>
      <c r="GQ191" s="42"/>
      <c r="GR191" s="42"/>
      <c r="GS191" s="42"/>
      <c r="GT191" s="42"/>
      <c r="GU191" s="42"/>
      <c r="GV191" s="42"/>
      <c r="GW191" s="42"/>
      <c r="GX191" s="42"/>
      <c r="GY191" s="42"/>
      <c r="GZ191" s="42"/>
      <c r="HA191" s="42"/>
      <c r="HB191" s="42"/>
      <c r="HC191" s="42"/>
      <c r="HD191" s="42"/>
      <c r="HE191" s="42"/>
      <c r="HF191" s="42"/>
      <c r="HG191" s="42"/>
      <c r="HH191" s="42"/>
      <c r="HI191" s="42"/>
      <c r="HJ191" s="42"/>
      <c r="HK191" s="42"/>
      <c r="HL191" s="42"/>
      <c r="HM191" s="42"/>
      <c r="HN191" s="42"/>
      <c r="HO191" s="42"/>
      <c r="HP191" s="42"/>
      <c r="HQ191" s="42"/>
      <c r="HR191" s="42"/>
      <c r="HS191" s="42"/>
      <c r="HT191" s="42"/>
      <c r="HU191" s="42"/>
      <c r="HV191" s="42"/>
      <c r="HW191" s="42"/>
      <c r="HX191" s="42"/>
    </row>
    <row r="192" spans="1:232" s="41" customFormat="1" x14ac:dyDescent="0.25">
      <c r="A192" s="29"/>
      <c r="B192" s="30"/>
      <c r="C192" s="31" t="s">
        <v>7314</v>
      </c>
      <c r="D192" s="57">
        <v>0</v>
      </c>
      <c r="E192" s="57">
        <v>1</v>
      </c>
      <c r="F192" s="32" t="s">
        <v>953</v>
      </c>
      <c r="G192" s="32" t="s">
        <v>953</v>
      </c>
      <c r="H192" s="4">
        <v>9105874072</v>
      </c>
      <c r="I192" s="32" t="s">
        <v>953</v>
      </c>
      <c r="J192" s="33" t="s">
        <v>7880</v>
      </c>
      <c r="K192" s="34"/>
      <c r="L192" s="46" t="s">
        <v>25</v>
      </c>
      <c r="M192" s="33" t="s">
        <v>1065</v>
      </c>
      <c r="N192" s="35" t="s">
        <v>953</v>
      </c>
      <c r="O192" s="6" t="s">
        <v>3141</v>
      </c>
      <c r="P192" s="36"/>
      <c r="Q192" s="36"/>
      <c r="R192" s="36"/>
      <c r="S192" s="33" t="s">
        <v>7881</v>
      </c>
      <c r="T192" s="36"/>
      <c r="U192" s="36"/>
      <c r="V192" s="33" t="s">
        <v>7881</v>
      </c>
      <c r="W192" s="36"/>
      <c r="X192" s="36"/>
      <c r="Y192" s="33" t="s">
        <v>2883</v>
      </c>
      <c r="Z192" s="36"/>
      <c r="AA192" s="30"/>
      <c r="AB192" s="57">
        <v>5111</v>
      </c>
      <c r="AC192" s="57">
        <v>131</v>
      </c>
      <c r="AD192" s="30"/>
      <c r="AE192" s="58">
        <v>1</v>
      </c>
      <c r="AF192" s="37"/>
      <c r="AG192" s="37">
        <v>50400</v>
      </c>
      <c r="AH192" s="38">
        <v>50400</v>
      </c>
      <c r="AI192" s="37"/>
      <c r="AJ192" s="37"/>
      <c r="AK192" s="39"/>
      <c r="AL192" s="40">
        <v>8</v>
      </c>
      <c r="AM192" s="37"/>
      <c r="AN192" s="37">
        <v>4032</v>
      </c>
      <c r="AO192" s="59">
        <v>33311</v>
      </c>
      <c r="AP192" s="39"/>
      <c r="AQ192" s="59" t="s">
        <v>3131</v>
      </c>
      <c r="AR192" s="60">
        <v>156</v>
      </c>
      <c r="AS192" s="60">
        <v>632</v>
      </c>
      <c r="AV192" s="39"/>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c r="BZ192" s="42"/>
      <c r="CA192" s="42"/>
      <c r="CB192" s="42"/>
      <c r="CC192" s="42"/>
      <c r="CD192" s="42"/>
      <c r="CE192" s="42"/>
      <c r="CF192" s="42"/>
      <c r="CG192" s="42"/>
      <c r="CH192" s="42"/>
      <c r="CI192" s="42"/>
      <c r="CJ192" s="42"/>
      <c r="CK192" s="42"/>
      <c r="CL192" s="42"/>
      <c r="CM192" s="42"/>
      <c r="CN192" s="42"/>
      <c r="CO192" s="42"/>
      <c r="CP192" s="42"/>
      <c r="CQ192" s="42"/>
      <c r="CR192" s="42"/>
      <c r="CS192" s="42"/>
      <c r="CT192" s="42"/>
      <c r="CU192" s="42"/>
      <c r="CV192" s="42"/>
      <c r="CW192" s="42"/>
      <c r="CX192" s="42"/>
      <c r="CY192" s="42"/>
      <c r="CZ192" s="42"/>
      <c r="DA192" s="42"/>
      <c r="DB192" s="42"/>
      <c r="DC192" s="42"/>
      <c r="DD192" s="42"/>
      <c r="DE192" s="42"/>
      <c r="DF192" s="42"/>
      <c r="DG192" s="42"/>
      <c r="DH192" s="42"/>
      <c r="DI192" s="42"/>
      <c r="DJ192" s="42"/>
      <c r="DK192" s="42"/>
      <c r="DL192" s="42"/>
      <c r="DM192" s="42"/>
      <c r="DN192" s="42"/>
      <c r="DO192" s="42"/>
      <c r="DP192" s="42"/>
      <c r="DQ192" s="42"/>
      <c r="DR192" s="42"/>
      <c r="DS192" s="42"/>
      <c r="DT192" s="42"/>
      <c r="DU192" s="42"/>
      <c r="DV192" s="42"/>
      <c r="DW192" s="42"/>
      <c r="DX192" s="42"/>
      <c r="DY192" s="42"/>
      <c r="DZ192" s="42"/>
      <c r="EA192" s="42"/>
      <c r="EB192" s="42"/>
      <c r="EC192" s="42"/>
      <c r="ED192" s="42"/>
      <c r="EE192" s="42"/>
      <c r="EF192" s="42"/>
      <c r="EG192" s="42"/>
      <c r="EH192" s="42"/>
      <c r="EI192" s="42"/>
      <c r="EJ192" s="42"/>
      <c r="EK192" s="42"/>
      <c r="EL192" s="42"/>
      <c r="EM192" s="42"/>
      <c r="EN192" s="42"/>
      <c r="EO192" s="42"/>
      <c r="EP192" s="42"/>
      <c r="EQ192" s="42"/>
      <c r="ER192" s="42"/>
      <c r="ES192" s="42"/>
      <c r="ET192" s="42"/>
      <c r="EU192" s="42"/>
      <c r="EV192" s="42"/>
      <c r="EW192" s="42"/>
      <c r="EX192" s="42"/>
      <c r="EY192" s="42"/>
      <c r="EZ192" s="42"/>
      <c r="FA192" s="42"/>
      <c r="FB192" s="42"/>
      <c r="FC192" s="42"/>
      <c r="FD192" s="42"/>
      <c r="FE192" s="42"/>
      <c r="FF192" s="42"/>
      <c r="FG192" s="42"/>
      <c r="FH192" s="42"/>
      <c r="FI192" s="42"/>
      <c r="FJ192" s="42"/>
      <c r="FK192" s="42"/>
      <c r="FL192" s="42"/>
      <c r="FM192" s="42"/>
      <c r="FN192" s="42"/>
      <c r="FO192" s="42"/>
      <c r="FP192" s="42"/>
      <c r="FQ192" s="42"/>
      <c r="FR192" s="42"/>
      <c r="FS192" s="42"/>
      <c r="FT192" s="42"/>
      <c r="FU192" s="42"/>
      <c r="FV192" s="42"/>
      <c r="FW192" s="42"/>
      <c r="FX192" s="42"/>
      <c r="FY192" s="42"/>
      <c r="FZ192" s="42"/>
      <c r="GA192" s="42"/>
      <c r="GB192" s="42"/>
      <c r="GC192" s="42"/>
      <c r="GD192" s="42"/>
      <c r="GE192" s="42"/>
      <c r="GF192" s="42"/>
      <c r="GG192" s="42"/>
      <c r="GH192" s="42"/>
      <c r="GI192" s="42"/>
      <c r="GJ192" s="42"/>
      <c r="GK192" s="42"/>
      <c r="GL192" s="42"/>
      <c r="GM192" s="42"/>
      <c r="GN192" s="42"/>
      <c r="GO192" s="42"/>
      <c r="GP192" s="42"/>
      <c r="GQ192" s="42"/>
      <c r="GR192" s="42"/>
      <c r="GS192" s="42"/>
      <c r="GT192" s="42"/>
      <c r="GU192" s="42"/>
      <c r="GV192" s="42"/>
      <c r="GW192" s="42"/>
      <c r="GX192" s="42"/>
      <c r="GY192" s="42"/>
      <c r="GZ192" s="42"/>
      <c r="HA192" s="42"/>
      <c r="HB192" s="42"/>
      <c r="HC192" s="42"/>
      <c r="HD192" s="42"/>
      <c r="HE192" s="42"/>
      <c r="HF192" s="42"/>
      <c r="HG192" s="42"/>
      <c r="HH192" s="42"/>
      <c r="HI192" s="42"/>
      <c r="HJ192" s="42"/>
      <c r="HK192" s="42"/>
      <c r="HL192" s="42"/>
      <c r="HM192" s="42"/>
      <c r="HN192" s="42"/>
      <c r="HO192" s="42"/>
      <c r="HP192" s="42"/>
      <c r="HQ192" s="42"/>
      <c r="HR192" s="42"/>
      <c r="HS192" s="42"/>
      <c r="HT192" s="42"/>
      <c r="HU192" s="42"/>
      <c r="HV192" s="42"/>
      <c r="HW192" s="42"/>
      <c r="HX192" s="42"/>
    </row>
    <row r="193" spans="1:232" s="41" customFormat="1" x14ac:dyDescent="0.25">
      <c r="A193" s="29"/>
      <c r="B193" s="30"/>
      <c r="C193" s="31" t="s">
        <v>7314</v>
      </c>
      <c r="D193" s="57">
        <v>0</v>
      </c>
      <c r="E193" s="57">
        <v>1</v>
      </c>
      <c r="F193" s="32" t="s">
        <v>953</v>
      </c>
      <c r="G193" s="32" t="s">
        <v>953</v>
      </c>
      <c r="H193" s="4">
        <v>9105874053</v>
      </c>
      <c r="I193" s="32" t="s">
        <v>953</v>
      </c>
      <c r="J193" s="33" t="s">
        <v>7882</v>
      </c>
      <c r="K193" s="34"/>
      <c r="L193" s="46" t="s">
        <v>25</v>
      </c>
      <c r="M193" s="33" t="s">
        <v>1124</v>
      </c>
      <c r="N193" s="35" t="s">
        <v>953</v>
      </c>
      <c r="O193" s="6" t="s">
        <v>3172</v>
      </c>
      <c r="P193" s="36"/>
      <c r="Q193" s="36"/>
      <c r="R193" s="36"/>
      <c r="S193" s="33" t="s">
        <v>7883</v>
      </c>
      <c r="T193" s="36"/>
      <c r="U193" s="36"/>
      <c r="V193" s="33" t="s">
        <v>7883</v>
      </c>
      <c r="W193" s="36"/>
      <c r="X193" s="36"/>
      <c r="Y193" s="33" t="s">
        <v>2779</v>
      </c>
      <c r="Z193" s="36"/>
      <c r="AA193" s="30"/>
      <c r="AB193" s="57">
        <v>5111</v>
      </c>
      <c r="AC193" s="57">
        <v>131</v>
      </c>
      <c r="AD193" s="30"/>
      <c r="AE193" s="58">
        <v>1</v>
      </c>
      <c r="AF193" s="37"/>
      <c r="AG193" s="37">
        <v>73431</v>
      </c>
      <c r="AH193" s="38">
        <v>73431</v>
      </c>
      <c r="AI193" s="37"/>
      <c r="AJ193" s="37"/>
      <c r="AK193" s="39"/>
      <c r="AL193" s="40">
        <v>8</v>
      </c>
      <c r="AM193" s="37"/>
      <c r="AN193" s="37">
        <v>5874.4800000000005</v>
      </c>
      <c r="AO193" s="59">
        <v>33311</v>
      </c>
      <c r="AP193" s="39"/>
      <c r="AQ193" s="59" t="s">
        <v>3131</v>
      </c>
      <c r="AR193" s="60">
        <v>156</v>
      </c>
      <c r="AS193" s="60">
        <v>632</v>
      </c>
      <c r="AV193" s="39"/>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c r="BZ193" s="42"/>
      <c r="CA193" s="42"/>
      <c r="CB193" s="42"/>
      <c r="CC193" s="42"/>
      <c r="CD193" s="42"/>
      <c r="CE193" s="42"/>
      <c r="CF193" s="42"/>
      <c r="CG193" s="42"/>
      <c r="CH193" s="42"/>
      <c r="CI193" s="42"/>
      <c r="CJ193" s="42"/>
      <c r="CK193" s="42"/>
      <c r="CL193" s="42"/>
      <c r="CM193" s="42"/>
      <c r="CN193" s="42"/>
      <c r="CO193" s="42"/>
      <c r="CP193" s="42"/>
      <c r="CQ193" s="42"/>
      <c r="CR193" s="42"/>
      <c r="CS193" s="42"/>
      <c r="CT193" s="42"/>
      <c r="CU193" s="42"/>
      <c r="CV193" s="42"/>
      <c r="CW193" s="42"/>
      <c r="CX193" s="42"/>
      <c r="CY193" s="42"/>
      <c r="CZ193" s="42"/>
      <c r="DA193" s="42"/>
      <c r="DB193" s="42"/>
      <c r="DC193" s="42"/>
      <c r="DD193" s="42"/>
      <c r="DE193" s="42"/>
      <c r="DF193" s="42"/>
      <c r="DG193" s="42"/>
      <c r="DH193" s="42"/>
      <c r="DI193" s="42"/>
      <c r="DJ193" s="42"/>
      <c r="DK193" s="42"/>
      <c r="DL193" s="42"/>
      <c r="DM193" s="42"/>
      <c r="DN193" s="42"/>
      <c r="DO193" s="42"/>
      <c r="DP193" s="42"/>
      <c r="DQ193" s="42"/>
      <c r="DR193" s="42"/>
      <c r="DS193" s="42"/>
      <c r="DT193" s="42"/>
      <c r="DU193" s="42"/>
      <c r="DV193" s="42"/>
      <c r="DW193" s="42"/>
      <c r="DX193" s="42"/>
      <c r="DY193" s="42"/>
      <c r="DZ193" s="42"/>
      <c r="EA193" s="42"/>
      <c r="EB193" s="42"/>
      <c r="EC193" s="42"/>
      <c r="ED193" s="42"/>
      <c r="EE193" s="42"/>
      <c r="EF193" s="42"/>
      <c r="EG193" s="42"/>
      <c r="EH193" s="42"/>
      <c r="EI193" s="42"/>
      <c r="EJ193" s="42"/>
      <c r="EK193" s="42"/>
      <c r="EL193" s="42"/>
      <c r="EM193" s="42"/>
      <c r="EN193" s="42"/>
      <c r="EO193" s="42"/>
      <c r="EP193" s="42"/>
      <c r="EQ193" s="42"/>
      <c r="ER193" s="42"/>
      <c r="ES193" s="42"/>
      <c r="ET193" s="42"/>
      <c r="EU193" s="42"/>
      <c r="EV193" s="42"/>
      <c r="EW193" s="42"/>
      <c r="EX193" s="42"/>
      <c r="EY193" s="42"/>
      <c r="EZ193" s="42"/>
      <c r="FA193" s="42"/>
      <c r="FB193" s="42"/>
      <c r="FC193" s="42"/>
      <c r="FD193" s="42"/>
      <c r="FE193" s="42"/>
      <c r="FF193" s="42"/>
      <c r="FG193" s="42"/>
      <c r="FH193" s="42"/>
      <c r="FI193" s="42"/>
      <c r="FJ193" s="42"/>
      <c r="FK193" s="42"/>
      <c r="FL193" s="42"/>
      <c r="FM193" s="42"/>
      <c r="FN193" s="42"/>
      <c r="FO193" s="42"/>
      <c r="FP193" s="42"/>
      <c r="FQ193" s="42"/>
      <c r="FR193" s="42"/>
      <c r="FS193" s="42"/>
      <c r="FT193" s="42"/>
      <c r="FU193" s="42"/>
      <c r="FV193" s="42"/>
      <c r="FW193" s="42"/>
      <c r="FX193" s="42"/>
      <c r="FY193" s="42"/>
      <c r="FZ193" s="42"/>
      <c r="GA193" s="42"/>
      <c r="GB193" s="42"/>
      <c r="GC193" s="42"/>
      <c r="GD193" s="42"/>
      <c r="GE193" s="42"/>
      <c r="GF193" s="42"/>
      <c r="GG193" s="42"/>
      <c r="GH193" s="42"/>
      <c r="GI193" s="42"/>
      <c r="GJ193" s="42"/>
      <c r="GK193" s="42"/>
      <c r="GL193" s="42"/>
      <c r="GM193" s="42"/>
      <c r="GN193" s="42"/>
      <c r="GO193" s="42"/>
      <c r="GP193" s="42"/>
      <c r="GQ193" s="42"/>
      <c r="GR193" s="42"/>
      <c r="GS193" s="42"/>
      <c r="GT193" s="42"/>
      <c r="GU193" s="42"/>
      <c r="GV193" s="42"/>
      <c r="GW193" s="42"/>
      <c r="GX193" s="42"/>
      <c r="GY193" s="42"/>
      <c r="GZ193" s="42"/>
      <c r="HA193" s="42"/>
      <c r="HB193" s="42"/>
      <c r="HC193" s="42"/>
      <c r="HD193" s="42"/>
      <c r="HE193" s="42"/>
      <c r="HF193" s="42"/>
      <c r="HG193" s="42"/>
      <c r="HH193" s="42"/>
      <c r="HI193" s="42"/>
      <c r="HJ193" s="42"/>
      <c r="HK193" s="42"/>
      <c r="HL193" s="42"/>
      <c r="HM193" s="42"/>
      <c r="HN193" s="42"/>
      <c r="HO193" s="42"/>
      <c r="HP193" s="42"/>
      <c r="HQ193" s="42"/>
      <c r="HR193" s="42"/>
      <c r="HS193" s="42"/>
      <c r="HT193" s="42"/>
      <c r="HU193" s="42"/>
      <c r="HV193" s="42"/>
      <c r="HW193" s="42"/>
      <c r="HX193" s="42"/>
    </row>
    <row r="194" spans="1:232" s="41" customFormat="1" x14ac:dyDescent="0.25">
      <c r="A194" s="29"/>
      <c r="B194" s="30"/>
      <c r="C194" s="31" t="s">
        <v>7314</v>
      </c>
      <c r="D194" s="57">
        <v>0</v>
      </c>
      <c r="E194" s="57">
        <v>1</v>
      </c>
      <c r="F194" s="32" t="s">
        <v>953</v>
      </c>
      <c r="G194" s="32" t="s">
        <v>953</v>
      </c>
      <c r="H194" s="4">
        <v>9105874150</v>
      </c>
      <c r="I194" s="32" t="s">
        <v>953</v>
      </c>
      <c r="J194" s="33" t="s">
        <v>7891</v>
      </c>
      <c r="K194" s="34"/>
      <c r="L194" s="46" t="s">
        <v>25</v>
      </c>
      <c r="M194" s="33" t="s">
        <v>1093</v>
      </c>
      <c r="N194" s="35" t="s">
        <v>953</v>
      </c>
      <c r="O194" s="6" t="s">
        <v>3141</v>
      </c>
      <c r="P194" s="36"/>
      <c r="Q194" s="36"/>
      <c r="R194" s="36"/>
      <c r="S194" s="33" t="s">
        <v>7892</v>
      </c>
      <c r="T194" s="36"/>
      <c r="U194" s="36"/>
      <c r="V194" s="33" t="s">
        <v>7892</v>
      </c>
      <c r="W194" s="36"/>
      <c r="X194" s="36"/>
      <c r="Y194" s="33" t="s">
        <v>2899</v>
      </c>
      <c r="Z194" s="36"/>
      <c r="AA194" s="30"/>
      <c r="AB194" s="57">
        <v>5111</v>
      </c>
      <c r="AC194" s="57">
        <v>131</v>
      </c>
      <c r="AD194" s="30"/>
      <c r="AE194" s="58">
        <v>2</v>
      </c>
      <c r="AF194" s="37"/>
      <c r="AG194" s="37">
        <v>89285</v>
      </c>
      <c r="AH194" s="38">
        <v>178570</v>
      </c>
      <c r="AI194" s="37"/>
      <c r="AJ194" s="37"/>
      <c r="AK194" s="39"/>
      <c r="AL194" s="40">
        <v>8</v>
      </c>
      <c r="AM194" s="37"/>
      <c r="AN194" s="37">
        <v>14285.6</v>
      </c>
      <c r="AO194" s="59">
        <v>33311</v>
      </c>
      <c r="AP194" s="39"/>
      <c r="AQ194" s="59" t="s">
        <v>3131</v>
      </c>
      <c r="AR194" s="60">
        <v>156</v>
      </c>
      <c r="AS194" s="60">
        <v>632</v>
      </c>
      <c r="AV194" s="39"/>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c r="BZ194" s="42"/>
      <c r="CA194" s="42"/>
      <c r="CB194" s="42"/>
      <c r="CC194" s="42"/>
      <c r="CD194" s="42"/>
      <c r="CE194" s="42"/>
      <c r="CF194" s="42"/>
      <c r="CG194" s="42"/>
      <c r="CH194" s="42"/>
      <c r="CI194" s="42"/>
      <c r="CJ194" s="42"/>
      <c r="CK194" s="42"/>
      <c r="CL194" s="42"/>
      <c r="CM194" s="42"/>
      <c r="CN194" s="42"/>
      <c r="CO194" s="42"/>
      <c r="CP194" s="42"/>
      <c r="CQ194" s="42"/>
      <c r="CR194" s="42"/>
      <c r="CS194" s="42"/>
      <c r="CT194" s="42"/>
      <c r="CU194" s="42"/>
      <c r="CV194" s="42"/>
      <c r="CW194" s="42"/>
      <c r="CX194" s="42"/>
      <c r="CY194" s="42"/>
      <c r="CZ194" s="42"/>
      <c r="DA194" s="42"/>
      <c r="DB194" s="42"/>
      <c r="DC194" s="42"/>
      <c r="DD194" s="42"/>
      <c r="DE194" s="42"/>
      <c r="DF194" s="42"/>
      <c r="DG194" s="42"/>
      <c r="DH194" s="42"/>
      <c r="DI194" s="42"/>
      <c r="DJ194" s="42"/>
      <c r="DK194" s="42"/>
      <c r="DL194" s="42"/>
      <c r="DM194" s="42"/>
      <c r="DN194" s="42"/>
      <c r="DO194" s="42"/>
      <c r="DP194" s="42"/>
      <c r="DQ194" s="42"/>
      <c r="DR194" s="42"/>
      <c r="DS194" s="42"/>
      <c r="DT194" s="42"/>
      <c r="DU194" s="42"/>
      <c r="DV194" s="42"/>
      <c r="DW194" s="42"/>
      <c r="DX194" s="42"/>
      <c r="DY194" s="42"/>
      <c r="DZ194" s="42"/>
      <c r="EA194" s="42"/>
      <c r="EB194" s="42"/>
      <c r="EC194" s="42"/>
      <c r="ED194" s="42"/>
      <c r="EE194" s="42"/>
      <c r="EF194" s="42"/>
      <c r="EG194" s="42"/>
      <c r="EH194" s="42"/>
      <c r="EI194" s="42"/>
      <c r="EJ194" s="42"/>
      <c r="EK194" s="42"/>
      <c r="EL194" s="42"/>
      <c r="EM194" s="42"/>
      <c r="EN194" s="42"/>
      <c r="EO194" s="42"/>
      <c r="EP194" s="42"/>
      <c r="EQ194" s="42"/>
      <c r="ER194" s="42"/>
      <c r="ES194" s="42"/>
      <c r="ET194" s="42"/>
      <c r="EU194" s="42"/>
      <c r="EV194" s="42"/>
      <c r="EW194" s="42"/>
      <c r="EX194" s="42"/>
      <c r="EY194" s="42"/>
      <c r="EZ194" s="42"/>
      <c r="FA194" s="42"/>
      <c r="FB194" s="42"/>
      <c r="FC194" s="42"/>
      <c r="FD194" s="42"/>
      <c r="FE194" s="42"/>
      <c r="FF194" s="42"/>
      <c r="FG194" s="42"/>
      <c r="FH194" s="42"/>
      <c r="FI194" s="42"/>
      <c r="FJ194" s="42"/>
      <c r="FK194" s="42"/>
      <c r="FL194" s="42"/>
      <c r="FM194" s="42"/>
      <c r="FN194" s="42"/>
      <c r="FO194" s="42"/>
      <c r="FP194" s="42"/>
      <c r="FQ194" s="42"/>
      <c r="FR194" s="42"/>
      <c r="FS194" s="42"/>
      <c r="FT194" s="42"/>
      <c r="FU194" s="42"/>
      <c r="FV194" s="42"/>
      <c r="FW194" s="42"/>
      <c r="FX194" s="42"/>
      <c r="FY194" s="42"/>
      <c r="FZ194" s="42"/>
      <c r="GA194" s="42"/>
      <c r="GB194" s="42"/>
      <c r="GC194" s="42"/>
      <c r="GD194" s="42"/>
      <c r="GE194" s="42"/>
      <c r="GF194" s="42"/>
      <c r="GG194" s="42"/>
      <c r="GH194" s="42"/>
      <c r="GI194" s="42"/>
      <c r="GJ194" s="42"/>
      <c r="GK194" s="42"/>
      <c r="GL194" s="42"/>
      <c r="GM194" s="42"/>
      <c r="GN194" s="42"/>
      <c r="GO194" s="42"/>
      <c r="GP194" s="42"/>
      <c r="GQ194" s="42"/>
      <c r="GR194" s="42"/>
      <c r="GS194" s="42"/>
      <c r="GT194" s="42"/>
      <c r="GU194" s="42"/>
      <c r="GV194" s="42"/>
      <c r="GW194" s="42"/>
      <c r="GX194" s="42"/>
      <c r="GY194" s="42"/>
      <c r="GZ194" s="42"/>
      <c r="HA194" s="42"/>
      <c r="HB194" s="42"/>
      <c r="HC194" s="42"/>
      <c r="HD194" s="42"/>
      <c r="HE194" s="42"/>
      <c r="HF194" s="42"/>
      <c r="HG194" s="42"/>
      <c r="HH194" s="42"/>
      <c r="HI194" s="42"/>
      <c r="HJ194" s="42"/>
      <c r="HK194" s="42"/>
      <c r="HL194" s="42"/>
      <c r="HM194" s="42"/>
      <c r="HN194" s="42"/>
      <c r="HO194" s="42"/>
      <c r="HP194" s="42"/>
      <c r="HQ194" s="42"/>
      <c r="HR194" s="42"/>
      <c r="HS194" s="42"/>
      <c r="HT194" s="42"/>
      <c r="HU194" s="42"/>
      <c r="HV194" s="42"/>
      <c r="HW194" s="42"/>
      <c r="HX194" s="42"/>
    </row>
    <row r="195" spans="1:232" s="41" customFormat="1" x14ac:dyDescent="0.25">
      <c r="A195" s="29"/>
      <c r="B195" s="30"/>
      <c r="C195" s="31" t="s">
        <v>7314</v>
      </c>
      <c r="D195" s="57">
        <v>0</v>
      </c>
      <c r="E195" s="57">
        <v>1</v>
      </c>
      <c r="F195" s="32" t="s">
        <v>953</v>
      </c>
      <c r="G195" s="32" t="s">
        <v>953</v>
      </c>
      <c r="H195" s="4">
        <v>9105874150</v>
      </c>
      <c r="I195" s="32" t="s">
        <v>953</v>
      </c>
      <c r="J195" s="33" t="s">
        <v>7891</v>
      </c>
      <c r="K195" s="34"/>
      <c r="L195" s="46" t="s">
        <v>25</v>
      </c>
      <c r="M195" s="33" t="s">
        <v>1093</v>
      </c>
      <c r="N195" s="35" t="s">
        <v>953</v>
      </c>
      <c r="O195" s="6" t="s">
        <v>3141</v>
      </c>
      <c r="P195" s="36"/>
      <c r="Q195" s="36"/>
      <c r="R195" s="36"/>
      <c r="S195" s="33" t="s">
        <v>7892</v>
      </c>
      <c r="T195" s="36"/>
      <c r="U195" s="36"/>
      <c r="V195" s="33" t="s">
        <v>7892</v>
      </c>
      <c r="W195" s="36"/>
      <c r="X195" s="36"/>
      <c r="Y195" s="33" t="s">
        <v>2771</v>
      </c>
      <c r="Z195" s="36"/>
      <c r="AA195" s="30"/>
      <c r="AB195" s="57">
        <v>5111</v>
      </c>
      <c r="AC195" s="57">
        <v>131</v>
      </c>
      <c r="AD195" s="30"/>
      <c r="AE195" s="58">
        <v>2</v>
      </c>
      <c r="AF195" s="37"/>
      <c r="AG195" s="37">
        <v>74250</v>
      </c>
      <c r="AH195" s="38">
        <v>148500</v>
      </c>
      <c r="AI195" s="37"/>
      <c r="AJ195" s="37"/>
      <c r="AK195" s="39"/>
      <c r="AL195" s="40">
        <v>8</v>
      </c>
      <c r="AM195" s="37"/>
      <c r="AN195" s="37">
        <v>11880</v>
      </c>
      <c r="AO195" s="59">
        <v>33311</v>
      </c>
      <c r="AP195" s="39"/>
      <c r="AQ195" s="59" t="s">
        <v>3131</v>
      </c>
      <c r="AR195" s="60">
        <v>156</v>
      </c>
      <c r="AS195" s="60">
        <v>632</v>
      </c>
      <c r="AV195" s="39"/>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c r="BZ195" s="42"/>
      <c r="CA195" s="42"/>
      <c r="CB195" s="42"/>
      <c r="CC195" s="42"/>
      <c r="CD195" s="42"/>
      <c r="CE195" s="42"/>
      <c r="CF195" s="42"/>
      <c r="CG195" s="42"/>
      <c r="CH195" s="42"/>
      <c r="CI195" s="42"/>
      <c r="CJ195" s="42"/>
      <c r="CK195" s="42"/>
      <c r="CL195" s="42"/>
      <c r="CM195" s="42"/>
      <c r="CN195" s="42"/>
      <c r="CO195" s="42"/>
      <c r="CP195" s="42"/>
      <c r="CQ195" s="42"/>
      <c r="CR195" s="42"/>
      <c r="CS195" s="42"/>
      <c r="CT195" s="42"/>
      <c r="CU195" s="42"/>
      <c r="CV195" s="42"/>
      <c r="CW195" s="42"/>
      <c r="CX195" s="42"/>
      <c r="CY195" s="42"/>
      <c r="CZ195" s="42"/>
      <c r="DA195" s="42"/>
      <c r="DB195" s="42"/>
      <c r="DC195" s="42"/>
      <c r="DD195" s="42"/>
      <c r="DE195" s="42"/>
      <c r="DF195" s="42"/>
      <c r="DG195" s="42"/>
      <c r="DH195" s="42"/>
      <c r="DI195" s="42"/>
      <c r="DJ195" s="42"/>
      <c r="DK195" s="42"/>
      <c r="DL195" s="42"/>
      <c r="DM195" s="42"/>
      <c r="DN195" s="42"/>
      <c r="DO195" s="42"/>
      <c r="DP195" s="42"/>
      <c r="DQ195" s="42"/>
      <c r="DR195" s="42"/>
      <c r="DS195" s="42"/>
      <c r="DT195" s="42"/>
      <c r="DU195" s="42"/>
      <c r="DV195" s="42"/>
      <c r="DW195" s="42"/>
      <c r="DX195" s="42"/>
      <c r="DY195" s="42"/>
      <c r="DZ195" s="42"/>
      <c r="EA195" s="42"/>
      <c r="EB195" s="42"/>
      <c r="EC195" s="42"/>
      <c r="ED195" s="42"/>
      <c r="EE195" s="42"/>
      <c r="EF195" s="42"/>
      <c r="EG195" s="42"/>
      <c r="EH195" s="42"/>
      <c r="EI195" s="42"/>
      <c r="EJ195" s="42"/>
      <c r="EK195" s="42"/>
      <c r="EL195" s="42"/>
      <c r="EM195" s="42"/>
      <c r="EN195" s="42"/>
      <c r="EO195" s="42"/>
      <c r="EP195" s="42"/>
      <c r="EQ195" s="42"/>
      <c r="ER195" s="42"/>
      <c r="ES195" s="42"/>
      <c r="ET195" s="42"/>
      <c r="EU195" s="42"/>
      <c r="EV195" s="42"/>
      <c r="EW195" s="42"/>
      <c r="EX195" s="42"/>
      <c r="EY195" s="42"/>
      <c r="EZ195" s="42"/>
      <c r="FA195" s="42"/>
      <c r="FB195" s="42"/>
      <c r="FC195" s="42"/>
      <c r="FD195" s="42"/>
      <c r="FE195" s="42"/>
      <c r="FF195" s="42"/>
      <c r="FG195" s="42"/>
      <c r="FH195" s="42"/>
      <c r="FI195" s="42"/>
      <c r="FJ195" s="42"/>
      <c r="FK195" s="42"/>
      <c r="FL195" s="42"/>
      <c r="FM195" s="42"/>
      <c r="FN195" s="42"/>
      <c r="FO195" s="42"/>
      <c r="FP195" s="42"/>
      <c r="FQ195" s="42"/>
      <c r="FR195" s="42"/>
      <c r="FS195" s="42"/>
      <c r="FT195" s="42"/>
      <c r="FU195" s="42"/>
      <c r="FV195" s="42"/>
      <c r="FW195" s="42"/>
      <c r="FX195" s="42"/>
      <c r="FY195" s="42"/>
      <c r="FZ195" s="42"/>
      <c r="GA195" s="42"/>
      <c r="GB195" s="42"/>
      <c r="GC195" s="42"/>
      <c r="GD195" s="42"/>
      <c r="GE195" s="42"/>
      <c r="GF195" s="42"/>
      <c r="GG195" s="42"/>
      <c r="GH195" s="42"/>
      <c r="GI195" s="42"/>
      <c r="GJ195" s="42"/>
      <c r="GK195" s="42"/>
      <c r="GL195" s="42"/>
      <c r="GM195" s="42"/>
      <c r="GN195" s="42"/>
      <c r="GO195" s="42"/>
      <c r="GP195" s="42"/>
      <c r="GQ195" s="42"/>
      <c r="GR195" s="42"/>
      <c r="GS195" s="42"/>
      <c r="GT195" s="42"/>
      <c r="GU195" s="42"/>
      <c r="GV195" s="42"/>
      <c r="GW195" s="42"/>
      <c r="GX195" s="42"/>
      <c r="GY195" s="42"/>
      <c r="GZ195" s="42"/>
      <c r="HA195" s="42"/>
      <c r="HB195" s="42"/>
      <c r="HC195" s="42"/>
      <c r="HD195" s="42"/>
      <c r="HE195" s="42"/>
      <c r="HF195" s="42"/>
      <c r="HG195" s="42"/>
      <c r="HH195" s="42"/>
      <c r="HI195" s="42"/>
      <c r="HJ195" s="42"/>
      <c r="HK195" s="42"/>
      <c r="HL195" s="42"/>
      <c r="HM195" s="42"/>
      <c r="HN195" s="42"/>
      <c r="HO195" s="42"/>
      <c r="HP195" s="42"/>
      <c r="HQ195" s="42"/>
      <c r="HR195" s="42"/>
      <c r="HS195" s="42"/>
      <c r="HT195" s="42"/>
      <c r="HU195" s="42"/>
      <c r="HV195" s="42"/>
      <c r="HW195" s="42"/>
      <c r="HX195" s="42"/>
    </row>
    <row r="196" spans="1:232" s="41" customFormat="1" x14ac:dyDescent="0.25">
      <c r="A196" s="29"/>
      <c r="B196" s="30"/>
      <c r="C196" s="31" t="s">
        <v>7314</v>
      </c>
      <c r="D196" s="57">
        <v>0</v>
      </c>
      <c r="E196" s="57">
        <v>1</v>
      </c>
      <c r="F196" s="32" t="s">
        <v>953</v>
      </c>
      <c r="G196" s="32" t="s">
        <v>953</v>
      </c>
      <c r="H196" s="4">
        <v>9105874150</v>
      </c>
      <c r="I196" s="32" t="s">
        <v>953</v>
      </c>
      <c r="J196" s="33" t="s">
        <v>7891</v>
      </c>
      <c r="K196" s="34"/>
      <c r="L196" s="46" t="s">
        <v>25</v>
      </c>
      <c r="M196" s="33" t="s">
        <v>1093</v>
      </c>
      <c r="N196" s="35" t="s">
        <v>953</v>
      </c>
      <c r="O196" s="6" t="s">
        <v>3141</v>
      </c>
      <c r="P196" s="36"/>
      <c r="Q196" s="36"/>
      <c r="R196" s="36"/>
      <c r="S196" s="33" t="s">
        <v>7892</v>
      </c>
      <c r="T196" s="36"/>
      <c r="U196" s="36"/>
      <c r="V196" s="33" t="s">
        <v>7892</v>
      </c>
      <c r="W196" s="36"/>
      <c r="X196" s="36"/>
      <c r="Y196" s="33" t="s">
        <v>2873</v>
      </c>
      <c r="Z196" s="36"/>
      <c r="AA196" s="30"/>
      <c r="AB196" s="57">
        <v>5111</v>
      </c>
      <c r="AC196" s="57">
        <v>131</v>
      </c>
      <c r="AD196" s="30"/>
      <c r="AE196" s="58">
        <v>1</v>
      </c>
      <c r="AF196" s="37"/>
      <c r="AG196" s="37">
        <v>49500</v>
      </c>
      <c r="AH196" s="38">
        <v>49500</v>
      </c>
      <c r="AI196" s="37"/>
      <c r="AJ196" s="37"/>
      <c r="AK196" s="39"/>
      <c r="AL196" s="40">
        <v>8</v>
      </c>
      <c r="AM196" s="37"/>
      <c r="AN196" s="37">
        <v>3960</v>
      </c>
      <c r="AO196" s="59">
        <v>33311</v>
      </c>
      <c r="AP196" s="39"/>
      <c r="AQ196" s="59" t="s">
        <v>3131</v>
      </c>
      <c r="AR196" s="60">
        <v>156</v>
      </c>
      <c r="AS196" s="60">
        <v>632</v>
      </c>
      <c r="AV196" s="39"/>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c r="BZ196" s="42"/>
      <c r="CA196" s="42"/>
      <c r="CB196" s="42"/>
      <c r="CC196" s="42"/>
      <c r="CD196" s="42"/>
      <c r="CE196" s="42"/>
      <c r="CF196" s="42"/>
      <c r="CG196" s="42"/>
      <c r="CH196" s="42"/>
      <c r="CI196" s="42"/>
      <c r="CJ196" s="42"/>
      <c r="CK196" s="42"/>
      <c r="CL196" s="42"/>
      <c r="CM196" s="42"/>
      <c r="CN196" s="42"/>
      <c r="CO196" s="42"/>
      <c r="CP196" s="42"/>
      <c r="CQ196" s="42"/>
      <c r="CR196" s="42"/>
      <c r="CS196" s="42"/>
      <c r="CT196" s="42"/>
      <c r="CU196" s="42"/>
      <c r="CV196" s="42"/>
      <c r="CW196" s="42"/>
      <c r="CX196" s="42"/>
      <c r="CY196" s="42"/>
      <c r="CZ196" s="42"/>
      <c r="DA196" s="42"/>
      <c r="DB196" s="42"/>
      <c r="DC196" s="42"/>
      <c r="DD196" s="42"/>
      <c r="DE196" s="42"/>
      <c r="DF196" s="42"/>
      <c r="DG196" s="42"/>
      <c r="DH196" s="42"/>
      <c r="DI196" s="42"/>
      <c r="DJ196" s="42"/>
      <c r="DK196" s="42"/>
      <c r="DL196" s="42"/>
      <c r="DM196" s="42"/>
      <c r="DN196" s="42"/>
      <c r="DO196" s="42"/>
      <c r="DP196" s="42"/>
      <c r="DQ196" s="42"/>
      <c r="DR196" s="42"/>
      <c r="DS196" s="42"/>
      <c r="DT196" s="42"/>
      <c r="DU196" s="42"/>
      <c r="DV196" s="42"/>
      <c r="DW196" s="42"/>
      <c r="DX196" s="42"/>
      <c r="DY196" s="42"/>
      <c r="DZ196" s="42"/>
      <c r="EA196" s="42"/>
      <c r="EB196" s="42"/>
      <c r="EC196" s="42"/>
      <c r="ED196" s="42"/>
      <c r="EE196" s="42"/>
      <c r="EF196" s="42"/>
      <c r="EG196" s="42"/>
      <c r="EH196" s="42"/>
      <c r="EI196" s="42"/>
      <c r="EJ196" s="42"/>
      <c r="EK196" s="42"/>
      <c r="EL196" s="42"/>
      <c r="EM196" s="42"/>
      <c r="EN196" s="42"/>
      <c r="EO196" s="42"/>
      <c r="EP196" s="42"/>
      <c r="EQ196" s="42"/>
      <c r="ER196" s="42"/>
      <c r="ES196" s="42"/>
      <c r="ET196" s="42"/>
      <c r="EU196" s="42"/>
      <c r="EV196" s="42"/>
      <c r="EW196" s="42"/>
      <c r="EX196" s="42"/>
      <c r="EY196" s="42"/>
      <c r="EZ196" s="42"/>
      <c r="FA196" s="42"/>
      <c r="FB196" s="42"/>
      <c r="FC196" s="42"/>
      <c r="FD196" s="42"/>
      <c r="FE196" s="42"/>
      <c r="FF196" s="42"/>
      <c r="FG196" s="42"/>
      <c r="FH196" s="42"/>
      <c r="FI196" s="42"/>
      <c r="FJ196" s="42"/>
      <c r="FK196" s="42"/>
      <c r="FL196" s="42"/>
      <c r="FM196" s="42"/>
      <c r="FN196" s="42"/>
      <c r="FO196" s="42"/>
      <c r="FP196" s="42"/>
      <c r="FQ196" s="42"/>
      <c r="FR196" s="42"/>
      <c r="FS196" s="42"/>
      <c r="FT196" s="42"/>
      <c r="FU196" s="42"/>
      <c r="FV196" s="42"/>
      <c r="FW196" s="42"/>
      <c r="FX196" s="42"/>
      <c r="FY196" s="42"/>
      <c r="FZ196" s="42"/>
      <c r="GA196" s="42"/>
      <c r="GB196" s="42"/>
      <c r="GC196" s="42"/>
      <c r="GD196" s="42"/>
      <c r="GE196" s="42"/>
      <c r="GF196" s="42"/>
      <c r="GG196" s="42"/>
      <c r="GH196" s="42"/>
      <c r="GI196" s="42"/>
      <c r="GJ196" s="42"/>
      <c r="GK196" s="42"/>
      <c r="GL196" s="42"/>
      <c r="GM196" s="42"/>
      <c r="GN196" s="42"/>
      <c r="GO196" s="42"/>
      <c r="GP196" s="42"/>
      <c r="GQ196" s="42"/>
      <c r="GR196" s="42"/>
      <c r="GS196" s="42"/>
      <c r="GT196" s="42"/>
      <c r="GU196" s="42"/>
      <c r="GV196" s="42"/>
      <c r="GW196" s="42"/>
      <c r="GX196" s="42"/>
      <c r="GY196" s="42"/>
      <c r="GZ196" s="42"/>
      <c r="HA196" s="42"/>
      <c r="HB196" s="42"/>
      <c r="HC196" s="42"/>
      <c r="HD196" s="42"/>
      <c r="HE196" s="42"/>
      <c r="HF196" s="42"/>
      <c r="HG196" s="42"/>
      <c r="HH196" s="42"/>
      <c r="HI196" s="42"/>
      <c r="HJ196" s="42"/>
      <c r="HK196" s="42"/>
      <c r="HL196" s="42"/>
      <c r="HM196" s="42"/>
      <c r="HN196" s="42"/>
      <c r="HO196" s="42"/>
      <c r="HP196" s="42"/>
      <c r="HQ196" s="42"/>
      <c r="HR196" s="42"/>
      <c r="HS196" s="42"/>
      <c r="HT196" s="42"/>
      <c r="HU196" s="42"/>
      <c r="HV196" s="42"/>
      <c r="HW196" s="42"/>
      <c r="HX196" s="42"/>
    </row>
    <row r="197" spans="1:232" s="41" customFormat="1" x14ac:dyDescent="0.25">
      <c r="A197" s="29"/>
      <c r="B197" s="30"/>
      <c r="C197" s="31" t="s">
        <v>7314</v>
      </c>
      <c r="D197" s="57">
        <v>0</v>
      </c>
      <c r="E197" s="57">
        <v>1</v>
      </c>
      <c r="F197" s="32" t="s">
        <v>953</v>
      </c>
      <c r="G197" s="32" t="s">
        <v>953</v>
      </c>
      <c r="H197" s="4">
        <v>9105874150</v>
      </c>
      <c r="I197" s="32" t="s">
        <v>953</v>
      </c>
      <c r="J197" s="33" t="s">
        <v>7891</v>
      </c>
      <c r="K197" s="34"/>
      <c r="L197" s="46" t="s">
        <v>25</v>
      </c>
      <c r="M197" s="33" t="s">
        <v>1093</v>
      </c>
      <c r="N197" s="35" t="s">
        <v>953</v>
      </c>
      <c r="O197" s="6" t="s">
        <v>3141</v>
      </c>
      <c r="P197" s="36"/>
      <c r="Q197" s="36"/>
      <c r="R197" s="36"/>
      <c r="S197" s="33" t="s">
        <v>7892</v>
      </c>
      <c r="T197" s="36"/>
      <c r="U197" s="36"/>
      <c r="V197" s="33" t="s">
        <v>7892</v>
      </c>
      <c r="W197" s="36"/>
      <c r="X197" s="36"/>
      <c r="Y197" s="33" t="s">
        <v>3013</v>
      </c>
      <c r="Z197" s="36"/>
      <c r="AA197" s="30"/>
      <c r="AB197" s="57">
        <v>5111</v>
      </c>
      <c r="AC197" s="57">
        <v>131</v>
      </c>
      <c r="AD197" s="30"/>
      <c r="AE197" s="58">
        <v>2</v>
      </c>
      <c r="AF197" s="37"/>
      <c r="AG197" s="37">
        <v>46000</v>
      </c>
      <c r="AH197" s="38">
        <v>92000</v>
      </c>
      <c r="AI197" s="37"/>
      <c r="AJ197" s="37"/>
      <c r="AK197" s="39"/>
      <c r="AL197" s="40">
        <v>8</v>
      </c>
      <c r="AM197" s="37"/>
      <c r="AN197" s="37">
        <v>7360</v>
      </c>
      <c r="AO197" s="59">
        <v>33311</v>
      </c>
      <c r="AP197" s="39"/>
      <c r="AQ197" s="59" t="s">
        <v>3131</v>
      </c>
      <c r="AR197" s="60">
        <v>156</v>
      </c>
      <c r="AS197" s="60">
        <v>632</v>
      </c>
      <c r="AV197" s="39"/>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c r="BZ197" s="42"/>
      <c r="CA197" s="42"/>
      <c r="CB197" s="42"/>
      <c r="CC197" s="42"/>
      <c r="CD197" s="42"/>
      <c r="CE197" s="42"/>
      <c r="CF197" s="42"/>
      <c r="CG197" s="42"/>
      <c r="CH197" s="42"/>
      <c r="CI197" s="42"/>
      <c r="CJ197" s="42"/>
      <c r="CK197" s="42"/>
      <c r="CL197" s="42"/>
      <c r="CM197" s="42"/>
      <c r="CN197" s="42"/>
      <c r="CO197" s="42"/>
      <c r="CP197" s="42"/>
      <c r="CQ197" s="42"/>
      <c r="CR197" s="42"/>
      <c r="CS197" s="42"/>
      <c r="CT197" s="42"/>
      <c r="CU197" s="42"/>
      <c r="CV197" s="42"/>
      <c r="CW197" s="42"/>
      <c r="CX197" s="42"/>
      <c r="CY197" s="42"/>
      <c r="CZ197" s="42"/>
      <c r="DA197" s="42"/>
      <c r="DB197" s="42"/>
      <c r="DC197" s="42"/>
      <c r="DD197" s="42"/>
      <c r="DE197" s="42"/>
      <c r="DF197" s="42"/>
      <c r="DG197" s="42"/>
      <c r="DH197" s="42"/>
      <c r="DI197" s="42"/>
      <c r="DJ197" s="42"/>
      <c r="DK197" s="42"/>
      <c r="DL197" s="42"/>
      <c r="DM197" s="42"/>
      <c r="DN197" s="42"/>
      <c r="DO197" s="42"/>
      <c r="DP197" s="42"/>
      <c r="DQ197" s="42"/>
      <c r="DR197" s="42"/>
      <c r="DS197" s="42"/>
      <c r="DT197" s="42"/>
      <c r="DU197" s="42"/>
      <c r="DV197" s="42"/>
      <c r="DW197" s="42"/>
      <c r="DX197" s="42"/>
      <c r="DY197" s="42"/>
      <c r="DZ197" s="42"/>
      <c r="EA197" s="42"/>
      <c r="EB197" s="42"/>
      <c r="EC197" s="42"/>
      <c r="ED197" s="42"/>
      <c r="EE197" s="42"/>
      <c r="EF197" s="42"/>
      <c r="EG197" s="42"/>
      <c r="EH197" s="42"/>
      <c r="EI197" s="42"/>
      <c r="EJ197" s="42"/>
      <c r="EK197" s="42"/>
      <c r="EL197" s="42"/>
      <c r="EM197" s="42"/>
      <c r="EN197" s="42"/>
      <c r="EO197" s="42"/>
      <c r="EP197" s="42"/>
      <c r="EQ197" s="42"/>
      <c r="ER197" s="42"/>
      <c r="ES197" s="42"/>
      <c r="ET197" s="42"/>
      <c r="EU197" s="42"/>
      <c r="EV197" s="42"/>
      <c r="EW197" s="42"/>
      <c r="EX197" s="42"/>
      <c r="EY197" s="42"/>
      <c r="EZ197" s="42"/>
      <c r="FA197" s="42"/>
      <c r="FB197" s="42"/>
      <c r="FC197" s="42"/>
      <c r="FD197" s="42"/>
      <c r="FE197" s="42"/>
      <c r="FF197" s="42"/>
      <c r="FG197" s="42"/>
      <c r="FH197" s="42"/>
      <c r="FI197" s="42"/>
      <c r="FJ197" s="42"/>
      <c r="FK197" s="42"/>
      <c r="FL197" s="42"/>
      <c r="FM197" s="42"/>
      <c r="FN197" s="42"/>
      <c r="FO197" s="42"/>
      <c r="FP197" s="42"/>
      <c r="FQ197" s="42"/>
      <c r="FR197" s="42"/>
      <c r="FS197" s="42"/>
      <c r="FT197" s="42"/>
      <c r="FU197" s="42"/>
      <c r="FV197" s="42"/>
      <c r="FW197" s="42"/>
      <c r="FX197" s="42"/>
      <c r="FY197" s="42"/>
      <c r="FZ197" s="42"/>
      <c r="GA197" s="42"/>
      <c r="GB197" s="42"/>
      <c r="GC197" s="42"/>
      <c r="GD197" s="42"/>
      <c r="GE197" s="42"/>
      <c r="GF197" s="42"/>
      <c r="GG197" s="42"/>
      <c r="GH197" s="42"/>
      <c r="GI197" s="42"/>
      <c r="GJ197" s="42"/>
      <c r="GK197" s="42"/>
      <c r="GL197" s="42"/>
      <c r="GM197" s="42"/>
      <c r="GN197" s="42"/>
      <c r="GO197" s="42"/>
      <c r="GP197" s="42"/>
      <c r="GQ197" s="42"/>
      <c r="GR197" s="42"/>
      <c r="GS197" s="42"/>
      <c r="GT197" s="42"/>
      <c r="GU197" s="42"/>
      <c r="GV197" s="42"/>
      <c r="GW197" s="42"/>
      <c r="GX197" s="42"/>
      <c r="GY197" s="42"/>
      <c r="GZ197" s="42"/>
      <c r="HA197" s="42"/>
      <c r="HB197" s="42"/>
      <c r="HC197" s="42"/>
      <c r="HD197" s="42"/>
      <c r="HE197" s="42"/>
      <c r="HF197" s="42"/>
      <c r="HG197" s="42"/>
      <c r="HH197" s="42"/>
      <c r="HI197" s="42"/>
      <c r="HJ197" s="42"/>
      <c r="HK197" s="42"/>
      <c r="HL197" s="42"/>
      <c r="HM197" s="42"/>
      <c r="HN197" s="42"/>
      <c r="HO197" s="42"/>
      <c r="HP197" s="42"/>
      <c r="HQ197" s="42"/>
      <c r="HR197" s="42"/>
      <c r="HS197" s="42"/>
      <c r="HT197" s="42"/>
      <c r="HU197" s="42"/>
      <c r="HV197" s="42"/>
      <c r="HW197" s="42"/>
      <c r="HX197" s="42"/>
    </row>
    <row r="198" spans="1:232" s="41" customFormat="1" x14ac:dyDescent="0.25">
      <c r="A198" s="29"/>
      <c r="B198" s="30"/>
      <c r="C198" s="31" t="s">
        <v>7314</v>
      </c>
      <c r="D198" s="57">
        <v>0</v>
      </c>
      <c r="E198" s="57">
        <v>1</v>
      </c>
      <c r="F198" s="32" t="s">
        <v>953</v>
      </c>
      <c r="G198" s="32" t="s">
        <v>953</v>
      </c>
      <c r="H198" s="4">
        <v>9105874255</v>
      </c>
      <c r="I198" s="32" t="s">
        <v>953</v>
      </c>
      <c r="J198" s="33" t="s">
        <v>7900</v>
      </c>
      <c r="K198" s="34"/>
      <c r="L198" s="46" t="s">
        <v>25</v>
      </c>
      <c r="M198" s="33" t="s">
        <v>1097</v>
      </c>
      <c r="N198" s="35" t="s">
        <v>953</v>
      </c>
      <c r="O198" s="6" t="s">
        <v>3141</v>
      </c>
      <c r="P198" s="36"/>
      <c r="Q198" s="36"/>
      <c r="R198" s="36"/>
      <c r="S198" s="33" t="s">
        <v>7901</v>
      </c>
      <c r="T198" s="36"/>
      <c r="U198" s="36"/>
      <c r="V198" s="33" t="s">
        <v>7901</v>
      </c>
      <c r="W198" s="36"/>
      <c r="X198" s="36"/>
      <c r="Y198" s="33" t="s">
        <v>2819</v>
      </c>
      <c r="Z198" s="36"/>
      <c r="AA198" s="30"/>
      <c r="AB198" s="57">
        <v>5111</v>
      </c>
      <c r="AC198" s="57">
        <v>131</v>
      </c>
      <c r="AD198" s="30"/>
      <c r="AE198" s="58">
        <v>2</v>
      </c>
      <c r="AF198" s="37"/>
      <c r="AG198" s="37">
        <v>56760</v>
      </c>
      <c r="AH198" s="38">
        <v>113520</v>
      </c>
      <c r="AI198" s="37"/>
      <c r="AJ198" s="37"/>
      <c r="AK198" s="39"/>
      <c r="AL198" s="40">
        <v>8</v>
      </c>
      <c r="AM198" s="37"/>
      <c r="AN198" s="37">
        <v>9081.6</v>
      </c>
      <c r="AO198" s="59">
        <v>33311</v>
      </c>
      <c r="AP198" s="39"/>
      <c r="AQ198" s="59" t="s">
        <v>3131</v>
      </c>
      <c r="AR198" s="60">
        <v>156</v>
      </c>
      <c r="AS198" s="60">
        <v>632</v>
      </c>
      <c r="AV198" s="39"/>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c r="BZ198" s="42"/>
      <c r="CA198" s="42"/>
      <c r="CB198" s="42"/>
      <c r="CC198" s="42"/>
      <c r="CD198" s="42"/>
      <c r="CE198" s="42"/>
      <c r="CF198" s="42"/>
      <c r="CG198" s="42"/>
      <c r="CH198" s="42"/>
      <c r="CI198" s="42"/>
      <c r="CJ198" s="42"/>
      <c r="CK198" s="42"/>
      <c r="CL198" s="42"/>
      <c r="CM198" s="42"/>
      <c r="CN198" s="42"/>
      <c r="CO198" s="42"/>
      <c r="CP198" s="42"/>
      <c r="CQ198" s="42"/>
      <c r="CR198" s="42"/>
      <c r="CS198" s="42"/>
      <c r="CT198" s="42"/>
      <c r="CU198" s="42"/>
      <c r="CV198" s="42"/>
      <c r="CW198" s="42"/>
      <c r="CX198" s="42"/>
      <c r="CY198" s="42"/>
      <c r="CZ198" s="42"/>
      <c r="DA198" s="42"/>
      <c r="DB198" s="42"/>
      <c r="DC198" s="42"/>
      <c r="DD198" s="42"/>
      <c r="DE198" s="42"/>
      <c r="DF198" s="42"/>
      <c r="DG198" s="42"/>
      <c r="DH198" s="42"/>
      <c r="DI198" s="42"/>
      <c r="DJ198" s="42"/>
      <c r="DK198" s="42"/>
      <c r="DL198" s="42"/>
      <c r="DM198" s="42"/>
      <c r="DN198" s="42"/>
      <c r="DO198" s="42"/>
      <c r="DP198" s="42"/>
      <c r="DQ198" s="42"/>
      <c r="DR198" s="42"/>
      <c r="DS198" s="42"/>
      <c r="DT198" s="42"/>
      <c r="DU198" s="42"/>
      <c r="DV198" s="42"/>
      <c r="DW198" s="42"/>
      <c r="DX198" s="42"/>
      <c r="DY198" s="42"/>
      <c r="DZ198" s="42"/>
      <c r="EA198" s="42"/>
      <c r="EB198" s="42"/>
      <c r="EC198" s="42"/>
      <c r="ED198" s="42"/>
      <c r="EE198" s="42"/>
      <c r="EF198" s="42"/>
      <c r="EG198" s="42"/>
      <c r="EH198" s="42"/>
      <c r="EI198" s="42"/>
      <c r="EJ198" s="42"/>
      <c r="EK198" s="42"/>
      <c r="EL198" s="42"/>
      <c r="EM198" s="42"/>
      <c r="EN198" s="42"/>
      <c r="EO198" s="42"/>
      <c r="EP198" s="42"/>
      <c r="EQ198" s="42"/>
      <c r="ER198" s="42"/>
      <c r="ES198" s="42"/>
      <c r="ET198" s="42"/>
      <c r="EU198" s="42"/>
      <c r="EV198" s="42"/>
      <c r="EW198" s="42"/>
      <c r="EX198" s="42"/>
      <c r="EY198" s="42"/>
      <c r="EZ198" s="42"/>
      <c r="FA198" s="42"/>
      <c r="FB198" s="42"/>
      <c r="FC198" s="42"/>
      <c r="FD198" s="42"/>
      <c r="FE198" s="42"/>
      <c r="FF198" s="42"/>
      <c r="FG198" s="42"/>
      <c r="FH198" s="42"/>
      <c r="FI198" s="42"/>
      <c r="FJ198" s="42"/>
      <c r="FK198" s="42"/>
      <c r="FL198" s="42"/>
      <c r="FM198" s="42"/>
      <c r="FN198" s="42"/>
      <c r="FO198" s="42"/>
      <c r="FP198" s="42"/>
      <c r="FQ198" s="42"/>
      <c r="FR198" s="42"/>
      <c r="FS198" s="42"/>
      <c r="FT198" s="42"/>
      <c r="FU198" s="42"/>
      <c r="FV198" s="42"/>
      <c r="FW198" s="42"/>
      <c r="FX198" s="42"/>
      <c r="FY198" s="42"/>
      <c r="FZ198" s="42"/>
      <c r="GA198" s="42"/>
      <c r="GB198" s="42"/>
      <c r="GC198" s="42"/>
      <c r="GD198" s="42"/>
      <c r="GE198" s="42"/>
      <c r="GF198" s="42"/>
      <c r="GG198" s="42"/>
      <c r="GH198" s="42"/>
      <c r="GI198" s="42"/>
      <c r="GJ198" s="42"/>
      <c r="GK198" s="42"/>
      <c r="GL198" s="42"/>
      <c r="GM198" s="42"/>
      <c r="GN198" s="42"/>
      <c r="GO198" s="42"/>
      <c r="GP198" s="42"/>
      <c r="GQ198" s="42"/>
      <c r="GR198" s="42"/>
      <c r="GS198" s="42"/>
      <c r="GT198" s="42"/>
      <c r="GU198" s="42"/>
      <c r="GV198" s="42"/>
      <c r="GW198" s="42"/>
      <c r="GX198" s="42"/>
      <c r="GY198" s="42"/>
      <c r="GZ198" s="42"/>
      <c r="HA198" s="42"/>
      <c r="HB198" s="42"/>
      <c r="HC198" s="42"/>
      <c r="HD198" s="42"/>
      <c r="HE198" s="42"/>
      <c r="HF198" s="42"/>
      <c r="HG198" s="42"/>
      <c r="HH198" s="42"/>
      <c r="HI198" s="42"/>
      <c r="HJ198" s="42"/>
      <c r="HK198" s="42"/>
      <c r="HL198" s="42"/>
      <c r="HM198" s="42"/>
      <c r="HN198" s="42"/>
      <c r="HO198" s="42"/>
      <c r="HP198" s="42"/>
      <c r="HQ198" s="42"/>
      <c r="HR198" s="42"/>
      <c r="HS198" s="42"/>
      <c r="HT198" s="42"/>
      <c r="HU198" s="42"/>
      <c r="HV198" s="42"/>
      <c r="HW198" s="42"/>
      <c r="HX198" s="42"/>
    </row>
    <row r="199" spans="1:232" s="41" customFormat="1" x14ac:dyDescent="0.25">
      <c r="A199" s="29"/>
      <c r="B199" s="30"/>
      <c r="C199" s="31" t="s">
        <v>7314</v>
      </c>
      <c r="D199" s="57">
        <v>0</v>
      </c>
      <c r="E199" s="57">
        <v>1</v>
      </c>
      <c r="F199" s="32" t="s">
        <v>953</v>
      </c>
      <c r="G199" s="32" t="s">
        <v>953</v>
      </c>
      <c r="H199" s="4">
        <v>9105874350</v>
      </c>
      <c r="I199" s="32" t="s">
        <v>953</v>
      </c>
      <c r="J199" s="33" t="s">
        <v>7902</v>
      </c>
      <c r="K199" s="34"/>
      <c r="L199" s="46" t="s">
        <v>25</v>
      </c>
      <c r="M199" s="33" t="s">
        <v>1113</v>
      </c>
      <c r="N199" s="35" t="s">
        <v>953</v>
      </c>
      <c r="O199" s="6" t="s">
        <v>3141</v>
      </c>
      <c r="P199" s="36"/>
      <c r="Q199" s="36"/>
      <c r="R199" s="36"/>
      <c r="S199" s="33" t="s">
        <v>7488</v>
      </c>
      <c r="T199" s="36"/>
      <c r="U199" s="36"/>
      <c r="V199" s="33" t="s">
        <v>7488</v>
      </c>
      <c r="W199" s="36"/>
      <c r="X199" s="36"/>
      <c r="Y199" s="33" t="s">
        <v>2824</v>
      </c>
      <c r="Z199" s="36"/>
      <c r="AA199" s="30"/>
      <c r="AB199" s="57">
        <v>5111</v>
      </c>
      <c r="AC199" s="57">
        <v>131</v>
      </c>
      <c r="AD199" s="30"/>
      <c r="AE199" s="58">
        <v>1</v>
      </c>
      <c r="AF199" s="37"/>
      <c r="AG199" s="37">
        <v>111058</v>
      </c>
      <c r="AH199" s="38">
        <v>111058</v>
      </c>
      <c r="AI199" s="37"/>
      <c r="AJ199" s="37"/>
      <c r="AK199" s="39"/>
      <c r="AL199" s="40">
        <v>8</v>
      </c>
      <c r="AM199" s="37"/>
      <c r="AN199" s="37">
        <v>8884.64</v>
      </c>
      <c r="AO199" s="59">
        <v>33311</v>
      </c>
      <c r="AP199" s="39"/>
      <c r="AQ199" s="59" t="s">
        <v>3131</v>
      </c>
      <c r="AR199" s="60">
        <v>156</v>
      </c>
      <c r="AS199" s="60">
        <v>632</v>
      </c>
      <c r="AV199" s="39"/>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c r="BZ199" s="42"/>
      <c r="CA199" s="42"/>
      <c r="CB199" s="42"/>
      <c r="CC199" s="42"/>
      <c r="CD199" s="42"/>
      <c r="CE199" s="42"/>
      <c r="CF199" s="42"/>
      <c r="CG199" s="42"/>
      <c r="CH199" s="42"/>
      <c r="CI199" s="42"/>
      <c r="CJ199" s="42"/>
      <c r="CK199" s="42"/>
      <c r="CL199" s="42"/>
      <c r="CM199" s="42"/>
      <c r="CN199" s="42"/>
      <c r="CO199" s="42"/>
      <c r="CP199" s="42"/>
      <c r="CQ199" s="42"/>
      <c r="CR199" s="42"/>
      <c r="CS199" s="42"/>
      <c r="CT199" s="42"/>
      <c r="CU199" s="42"/>
      <c r="CV199" s="42"/>
      <c r="CW199" s="42"/>
      <c r="CX199" s="42"/>
      <c r="CY199" s="42"/>
      <c r="CZ199" s="42"/>
      <c r="DA199" s="42"/>
      <c r="DB199" s="42"/>
      <c r="DC199" s="42"/>
      <c r="DD199" s="42"/>
      <c r="DE199" s="42"/>
      <c r="DF199" s="42"/>
      <c r="DG199" s="42"/>
      <c r="DH199" s="42"/>
      <c r="DI199" s="42"/>
      <c r="DJ199" s="42"/>
      <c r="DK199" s="42"/>
      <c r="DL199" s="42"/>
      <c r="DM199" s="42"/>
      <c r="DN199" s="42"/>
      <c r="DO199" s="42"/>
      <c r="DP199" s="42"/>
      <c r="DQ199" s="42"/>
      <c r="DR199" s="42"/>
      <c r="DS199" s="42"/>
      <c r="DT199" s="42"/>
      <c r="DU199" s="42"/>
      <c r="DV199" s="42"/>
      <c r="DW199" s="42"/>
      <c r="DX199" s="42"/>
      <c r="DY199" s="42"/>
      <c r="DZ199" s="42"/>
      <c r="EA199" s="42"/>
      <c r="EB199" s="42"/>
      <c r="EC199" s="42"/>
      <c r="ED199" s="42"/>
      <c r="EE199" s="42"/>
      <c r="EF199" s="42"/>
      <c r="EG199" s="42"/>
      <c r="EH199" s="42"/>
      <c r="EI199" s="42"/>
      <c r="EJ199" s="42"/>
      <c r="EK199" s="42"/>
      <c r="EL199" s="42"/>
      <c r="EM199" s="42"/>
      <c r="EN199" s="42"/>
      <c r="EO199" s="42"/>
      <c r="EP199" s="42"/>
      <c r="EQ199" s="42"/>
      <c r="ER199" s="42"/>
      <c r="ES199" s="42"/>
      <c r="ET199" s="42"/>
      <c r="EU199" s="42"/>
      <c r="EV199" s="42"/>
      <c r="EW199" s="42"/>
      <c r="EX199" s="42"/>
      <c r="EY199" s="42"/>
      <c r="EZ199" s="42"/>
      <c r="FA199" s="42"/>
      <c r="FB199" s="42"/>
      <c r="FC199" s="42"/>
      <c r="FD199" s="42"/>
      <c r="FE199" s="42"/>
      <c r="FF199" s="42"/>
      <c r="FG199" s="42"/>
      <c r="FH199" s="42"/>
      <c r="FI199" s="42"/>
      <c r="FJ199" s="42"/>
      <c r="FK199" s="42"/>
      <c r="FL199" s="42"/>
      <c r="FM199" s="42"/>
      <c r="FN199" s="42"/>
      <c r="FO199" s="42"/>
      <c r="FP199" s="42"/>
      <c r="FQ199" s="42"/>
      <c r="FR199" s="42"/>
      <c r="FS199" s="42"/>
      <c r="FT199" s="42"/>
      <c r="FU199" s="42"/>
      <c r="FV199" s="42"/>
      <c r="FW199" s="42"/>
      <c r="FX199" s="42"/>
      <c r="FY199" s="42"/>
      <c r="FZ199" s="42"/>
      <c r="GA199" s="42"/>
      <c r="GB199" s="42"/>
      <c r="GC199" s="42"/>
      <c r="GD199" s="42"/>
      <c r="GE199" s="42"/>
      <c r="GF199" s="42"/>
      <c r="GG199" s="42"/>
      <c r="GH199" s="42"/>
      <c r="GI199" s="42"/>
      <c r="GJ199" s="42"/>
      <c r="GK199" s="42"/>
      <c r="GL199" s="42"/>
      <c r="GM199" s="42"/>
      <c r="GN199" s="42"/>
      <c r="GO199" s="42"/>
      <c r="GP199" s="42"/>
      <c r="GQ199" s="42"/>
      <c r="GR199" s="42"/>
      <c r="GS199" s="42"/>
      <c r="GT199" s="42"/>
      <c r="GU199" s="42"/>
      <c r="GV199" s="42"/>
      <c r="GW199" s="42"/>
      <c r="GX199" s="42"/>
      <c r="GY199" s="42"/>
      <c r="GZ199" s="42"/>
      <c r="HA199" s="42"/>
      <c r="HB199" s="42"/>
      <c r="HC199" s="42"/>
      <c r="HD199" s="42"/>
      <c r="HE199" s="42"/>
      <c r="HF199" s="42"/>
      <c r="HG199" s="42"/>
      <c r="HH199" s="42"/>
      <c r="HI199" s="42"/>
      <c r="HJ199" s="42"/>
      <c r="HK199" s="42"/>
      <c r="HL199" s="42"/>
      <c r="HM199" s="42"/>
      <c r="HN199" s="42"/>
      <c r="HO199" s="42"/>
      <c r="HP199" s="42"/>
      <c r="HQ199" s="42"/>
      <c r="HR199" s="42"/>
      <c r="HS199" s="42"/>
      <c r="HT199" s="42"/>
      <c r="HU199" s="42"/>
      <c r="HV199" s="42"/>
      <c r="HW199" s="42"/>
      <c r="HX199" s="42"/>
    </row>
    <row r="200" spans="1:232" s="41" customFormat="1" x14ac:dyDescent="0.25">
      <c r="A200" s="29"/>
      <c r="B200" s="30"/>
      <c r="C200" s="31" t="s">
        <v>7314</v>
      </c>
      <c r="D200" s="57">
        <v>0</v>
      </c>
      <c r="E200" s="57">
        <v>1</v>
      </c>
      <c r="F200" s="32" t="s">
        <v>953</v>
      </c>
      <c r="G200" s="32" t="s">
        <v>953</v>
      </c>
      <c r="H200" s="4">
        <v>9105874382</v>
      </c>
      <c r="I200" s="32" t="s">
        <v>953</v>
      </c>
      <c r="J200" s="33" t="s">
        <v>7903</v>
      </c>
      <c r="K200" s="34"/>
      <c r="L200" s="46" t="s">
        <v>25</v>
      </c>
      <c r="M200" s="33" t="s">
        <v>1191</v>
      </c>
      <c r="N200" s="35" t="s">
        <v>953</v>
      </c>
      <c r="O200" s="6" t="s">
        <v>3156</v>
      </c>
      <c r="P200" s="36"/>
      <c r="Q200" s="36"/>
      <c r="R200" s="36"/>
      <c r="S200" s="33" t="s">
        <v>7904</v>
      </c>
      <c r="T200" s="36"/>
      <c r="U200" s="36"/>
      <c r="V200" s="33" t="s">
        <v>7904</v>
      </c>
      <c r="W200" s="36"/>
      <c r="X200" s="36"/>
      <c r="Y200" s="33" t="s">
        <v>2824</v>
      </c>
      <c r="Z200" s="36"/>
      <c r="AA200" s="30"/>
      <c r="AB200" s="57">
        <v>5111</v>
      </c>
      <c r="AC200" s="57">
        <v>131</v>
      </c>
      <c r="AD200" s="30"/>
      <c r="AE200" s="58">
        <v>1</v>
      </c>
      <c r="AF200" s="37"/>
      <c r="AG200" s="37">
        <v>111058</v>
      </c>
      <c r="AH200" s="38">
        <v>111058</v>
      </c>
      <c r="AI200" s="37"/>
      <c r="AJ200" s="37"/>
      <c r="AK200" s="39"/>
      <c r="AL200" s="40">
        <v>8</v>
      </c>
      <c r="AM200" s="37"/>
      <c r="AN200" s="37">
        <v>8884.64</v>
      </c>
      <c r="AO200" s="59">
        <v>33311</v>
      </c>
      <c r="AP200" s="39"/>
      <c r="AQ200" s="59" t="s">
        <v>3131</v>
      </c>
      <c r="AR200" s="60">
        <v>156</v>
      </c>
      <c r="AS200" s="60">
        <v>632</v>
      </c>
      <c r="AV200" s="39"/>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c r="BZ200" s="42"/>
      <c r="CA200" s="42"/>
      <c r="CB200" s="42"/>
      <c r="CC200" s="42"/>
      <c r="CD200" s="42"/>
      <c r="CE200" s="42"/>
      <c r="CF200" s="42"/>
      <c r="CG200" s="42"/>
      <c r="CH200" s="42"/>
      <c r="CI200" s="42"/>
      <c r="CJ200" s="42"/>
      <c r="CK200" s="42"/>
      <c r="CL200" s="42"/>
      <c r="CM200" s="42"/>
      <c r="CN200" s="42"/>
      <c r="CO200" s="42"/>
      <c r="CP200" s="42"/>
      <c r="CQ200" s="42"/>
      <c r="CR200" s="42"/>
      <c r="CS200" s="42"/>
      <c r="CT200" s="42"/>
      <c r="CU200" s="42"/>
      <c r="CV200" s="42"/>
      <c r="CW200" s="42"/>
      <c r="CX200" s="42"/>
      <c r="CY200" s="42"/>
      <c r="CZ200" s="42"/>
      <c r="DA200" s="42"/>
      <c r="DB200" s="42"/>
      <c r="DC200" s="42"/>
      <c r="DD200" s="42"/>
      <c r="DE200" s="42"/>
      <c r="DF200" s="42"/>
      <c r="DG200" s="42"/>
      <c r="DH200" s="42"/>
      <c r="DI200" s="42"/>
      <c r="DJ200" s="42"/>
      <c r="DK200" s="42"/>
      <c r="DL200" s="42"/>
      <c r="DM200" s="42"/>
      <c r="DN200" s="42"/>
      <c r="DO200" s="42"/>
      <c r="DP200" s="42"/>
      <c r="DQ200" s="42"/>
      <c r="DR200" s="42"/>
      <c r="DS200" s="42"/>
      <c r="DT200" s="42"/>
      <c r="DU200" s="42"/>
      <c r="DV200" s="42"/>
      <c r="DW200" s="42"/>
      <c r="DX200" s="42"/>
      <c r="DY200" s="42"/>
      <c r="DZ200" s="42"/>
      <c r="EA200" s="42"/>
      <c r="EB200" s="42"/>
      <c r="EC200" s="42"/>
      <c r="ED200" s="42"/>
      <c r="EE200" s="42"/>
      <c r="EF200" s="42"/>
      <c r="EG200" s="42"/>
      <c r="EH200" s="42"/>
      <c r="EI200" s="42"/>
      <c r="EJ200" s="42"/>
      <c r="EK200" s="42"/>
      <c r="EL200" s="42"/>
      <c r="EM200" s="42"/>
      <c r="EN200" s="42"/>
      <c r="EO200" s="42"/>
      <c r="EP200" s="42"/>
      <c r="EQ200" s="42"/>
      <c r="ER200" s="42"/>
      <c r="ES200" s="42"/>
      <c r="ET200" s="42"/>
      <c r="EU200" s="42"/>
      <c r="EV200" s="42"/>
      <c r="EW200" s="42"/>
      <c r="EX200" s="42"/>
      <c r="EY200" s="42"/>
      <c r="EZ200" s="42"/>
      <c r="FA200" s="42"/>
      <c r="FB200" s="42"/>
      <c r="FC200" s="42"/>
      <c r="FD200" s="42"/>
      <c r="FE200" s="42"/>
      <c r="FF200" s="42"/>
      <c r="FG200" s="42"/>
      <c r="FH200" s="42"/>
      <c r="FI200" s="42"/>
      <c r="FJ200" s="42"/>
      <c r="FK200" s="42"/>
      <c r="FL200" s="42"/>
      <c r="FM200" s="42"/>
      <c r="FN200" s="42"/>
      <c r="FO200" s="42"/>
      <c r="FP200" s="42"/>
      <c r="FQ200" s="42"/>
      <c r="FR200" s="42"/>
      <c r="FS200" s="42"/>
      <c r="FT200" s="42"/>
      <c r="FU200" s="42"/>
      <c r="FV200" s="42"/>
      <c r="FW200" s="42"/>
      <c r="FX200" s="42"/>
      <c r="FY200" s="42"/>
      <c r="FZ200" s="42"/>
      <c r="GA200" s="42"/>
      <c r="GB200" s="42"/>
      <c r="GC200" s="42"/>
      <c r="GD200" s="42"/>
      <c r="GE200" s="42"/>
      <c r="GF200" s="42"/>
      <c r="GG200" s="42"/>
      <c r="GH200" s="42"/>
      <c r="GI200" s="42"/>
      <c r="GJ200" s="42"/>
      <c r="GK200" s="42"/>
      <c r="GL200" s="42"/>
      <c r="GM200" s="42"/>
      <c r="GN200" s="42"/>
      <c r="GO200" s="42"/>
      <c r="GP200" s="42"/>
      <c r="GQ200" s="42"/>
      <c r="GR200" s="42"/>
      <c r="GS200" s="42"/>
      <c r="GT200" s="42"/>
      <c r="GU200" s="42"/>
      <c r="GV200" s="42"/>
      <c r="GW200" s="42"/>
      <c r="GX200" s="42"/>
      <c r="GY200" s="42"/>
      <c r="GZ200" s="42"/>
      <c r="HA200" s="42"/>
      <c r="HB200" s="42"/>
      <c r="HC200" s="42"/>
      <c r="HD200" s="42"/>
      <c r="HE200" s="42"/>
      <c r="HF200" s="42"/>
      <c r="HG200" s="42"/>
      <c r="HH200" s="42"/>
      <c r="HI200" s="42"/>
      <c r="HJ200" s="42"/>
      <c r="HK200" s="42"/>
      <c r="HL200" s="42"/>
      <c r="HM200" s="42"/>
      <c r="HN200" s="42"/>
      <c r="HO200" s="42"/>
      <c r="HP200" s="42"/>
      <c r="HQ200" s="42"/>
      <c r="HR200" s="42"/>
      <c r="HS200" s="42"/>
      <c r="HT200" s="42"/>
      <c r="HU200" s="42"/>
      <c r="HV200" s="42"/>
      <c r="HW200" s="42"/>
      <c r="HX200" s="42"/>
    </row>
    <row r="201" spans="1:232" s="41" customFormat="1" x14ac:dyDescent="0.25">
      <c r="A201" s="29"/>
      <c r="B201" s="30"/>
      <c r="C201" s="31" t="s">
        <v>7314</v>
      </c>
      <c r="D201" s="57">
        <v>0</v>
      </c>
      <c r="E201" s="57">
        <v>1</v>
      </c>
      <c r="F201" s="32" t="s">
        <v>953</v>
      </c>
      <c r="G201" s="32" t="s">
        <v>953</v>
      </c>
      <c r="H201" s="4">
        <v>9105874385</v>
      </c>
      <c r="I201" s="32" t="s">
        <v>953</v>
      </c>
      <c r="J201" s="33" t="s">
        <v>7905</v>
      </c>
      <c r="K201" s="34"/>
      <c r="L201" s="46" t="s">
        <v>25</v>
      </c>
      <c r="M201" s="33" t="s">
        <v>1200</v>
      </c>
      <c r="N201" s="35" t="s">
        <v>953</v>
      </c>
      <c r="O201" s="6" t="s">
        <v>3156</v>
      </c>
      <c r="P201" s="36"/>
      <c r="Q201" s="36"/>
      <c r="R201" s="36"/>
      <c r="S201" s="33" t="s">
        <v>7904</v>
      </c>
      <c r="T201" s="36"/>
      <c r="U201" s="36"/>
      <c r="V201" s="33" t="s">
        <v>7904</v>
      </c>
      <c r="W201" s="36"/>
      <c r="X201" s="36"/>
      <c r="Y201" s="33" t="s">
        <v>2824</v>
      </c>
      <c r="Z201" s="36"/>
      <c r="AA201" s="30"/>
      <c r="AB201" s="57">
        <v>5111</v>
      </c>
      <c r="AC201" s="57">
        <v>131</v>
      </c>
      <c r="AD201" s="30"/>
      <c r="AE201" s="58">
        <v>1</v>
      </c>
      <c r="AF201" s="37"/>
      <c r="AG201" s="37">
        <v>111058</v>
      </c>
      <c r="AH201" s="38">
        <v>111058</v>
      </c>
      <c r="AI201" s="37"/>
      <c r="AJ201" s="37"/>
      <c r="AK201" s="39"/>
      <c r="AL201" s="40">
        <v>8</v>
      </c>
      <c r="AM201" s="37"/>
      <c r="AN201" s="37">
        <v>8884.64</v>
      </c>
      <c r="AO201" s="59">
        <v>33311</v>
      </c>
      <c r="AP201" s="39"/>
      <c r="AQ201" s="59" t="s">
        <v>3131</v>
      </c>
      <c r="AR201" s="60">
        <v>156</v>
      </c>
      <c r="AS201" s="60">
        <v>632</v>
      </c>
      <c r="AV201" s="39"/>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c r="BZ201" s="42"/>
      <c r="CA201" s="42"/>
      <c r="CB201" s="42"/>
      <c r="CC201" s="42"/>
      <c r="CD201" s="42"/>
      <c r="CE201" s="42"/>
      <c r="CF201" s="42"/>
      <c r="CG201" s="42"/>
      <c r="CH201" s="42"/>
      <c r="CI201" s="42"/>
      <c r="CJ201" s="42"/>
      <c r="CK201" s="42"/>
      <c r="CL201" s="42"/>
      <c r="CM201" s="42"/>
      <c r="CN201" s="42"/>
      <c r="CO201" s="42"/>
      <c r="CP201" s="42"/>
      <c r="CQ201" s="42"/>
      <c r="CR201" s="42"/>
      <c r="CS201" s="42"/>
      <c r="CT201" s="42"/>
      <c r="CU201" s="42"/>
      <c r="CV201" s="42"/>
      <c r="CW201" s="42"/>
      <c r="CX201" s="42"/>
      <c r="CY201" s="42"/>
      <c r="CZ201" s="42"/>
      <c r="DA201" s="42"/>
      <c r="DB201" s="42"/>
      <c r="DC201" s="42"/>
      <c r="DD201" s="42"/>
      <c r="DE201" s="42"/>
      <c r="DF201" s="42"/>
      <c r="DG201" s="42"/>
      <c r="DH201" s="42"/>
      <c r="DI201" s="42"/>
      <c r="DJ201" s="42"/>
      <c r="DK201" s="42"/>
      <c r="DL201" s="42"/>
      <c r="DM201" s="42"/>
      <c r="DN201" s="42"/>
      <c r="DO201" s="42"/>
      <c r="DP201" s="42"/>
      <c r="DQ201" s="42"/>
      <c r="DR201" s="42"/>
      <c r="DS201" s="42"/>
      <c r="DT201" s="42"/>
      <c r="DU201" s="42"/>
      <c r="DV201" s="42"/>
      <c r="DW201" s="42"/>
      <c r="DX201" s="42"/>
      <c r="DY201" s="42"/>
      <c r="DZ201" s="42"/>
      <c r="EA201" s="42"/>
      <c r="EB201" s="42"/>
      <c r="EC201" s="42"/>
      <c r="ED201" s="42"/>
      <c r="EE201" s="42"/>
      <c r="EF201" s="42"/>
      <c r="EG201" s="42"/>
      <c r="EH201" s="42"/>
      <c r="EI201" s="42"/>
      <c r="EJ201" s="42"/>
      <c r="EK201" s="42"/>
      <c r="EL201" s="42"/>
      <c r="EM201" s="42"/>
      <c r="EN201" s="42"/>
      <c r="EO201" s="42"/>
      <c r="EP201" s="42"/>
      <c r="EQ201" s="42"/>
      <c r="ER201" s="42"/>
      <c r="ES201" s="42"/>
      <c r="ET201" s="42"/>
      <c r="EU201" s="42"/>
      <c r="EV201" s="42"/>
      <c r="EW201" s="42"/>
      <c r="EX201" s="42"/>
      <c r="EY201" s="42"/>
      <c r="EZ201" s="42"/>
      <c r="FA201" s="42"/>
      <c r="FB201" s="42"/>
      <c r="FC201" s="42"/>
      <c r="FD201" s="42"/>
      <c r="FE201" s="42"/>
      <c r="FF201" s="42"/>
      <c r="FG201" s="42"/>
      <c r="FH201" s="42"/>
      <c r="FI201" s="42"/>
      <c r="FJ201" s="42"/>
      <c r="FK201" s="42"/>
      <c r="FL201" s="42"/>
      <c r="FM201" s="42"/>
      <c r="FN201" s="42"/>
      <c r="FO201" s="42"/>
      <c r="FP201" s="42"/>
      <c r="FQ201" s="42"/>
      <c r="FR201" s="42"/>
      <c r="FS201" s="42"/>
      <c r="FT201" s="42"/>
      <c r="FU201" s="42"/>
      <c r="FV201" s="42"/>
      <c r="FW201" s="42"/>
      <c r="FX201" s="42"/>
      <c r="FY201" s="42"/>
      <c r="FZ201" s="42"/>
      <c r="GA201" s="42"/>
      <c r="GB201" s="42"/>
      <c r="GC201" s="42"/>
      <c r="GD201" s="42"/>
      <c r="GE201" s="42"/>
      <c r="GF201" s="42"/>
      <c r="GG201" s="42"/>
      <c r="GH201" s="42"/>
      <c r="GI201" s="42"/>
      <c r="GJ201" s="42"/>
      <c r="GK201" s="42"/>
      <c r="GL201" s="42"/>
      <c r="GM201" s="42"/>
      <c r="GN201" s="42"/>
      <c r="GO201" s="42"/>
      <c r="GP201" s="42"/>
      <c r="GQ201" s="42"/>
      <c r="GR201" s="42"/>
      <c r="GS201" s="42"/>
      <c r="GT201" s="42"/>
      <c r="GU201" s="42"/>
      <c r="GV201" s="42"/>
      <c r="GW201" s="42"/>
      <c r="GX201" s="42"/>
      <c r="GY201" s="42"/>
      <c r="GZ201" s="42"/>
      <c r="HA201" s="42"/>
      <c r="HB201" s="42"/>
      <c r="HC201" s="42"/>
      <c r="HD201" s="42"/>
      <c r="HE201" s="42"/>
      <c r="HF201" s="42"/>
      <c r="HG201" s="42"/>
      <c r="HH201" s="42"/>
      <c r="HI201" s="42"/>
      <c r="HJ201" s="42"/>
      <c r="HK201" s="42"/>
      <c r="HL201" s="42"/>
      <c r="HM201" s="42"/>
      <c r="HN201" s="42"/>
      <c r="HO201" s="42"/>
      <c r="HP201" s="42"/>
      <c r="HQ201" s="42"/>
      <c r="HR201" s="42"/>
      <c r="HS201" s="42"/>
      <c r="HT201" s="42"/>
      <c r="HU201" s="42"/>
      <c r="HV201" s="42"/>
      <c r="HW201" s="42"/>
      <c r="HX201" s="42"/>
    </row>
    <row r="202" spans="1:232" s="41" customFormat="1" x14ac:dyDescent="0.25">
      <c r="A202" s="29"/>
      <c r="B202" s="30"/>
      <c r="C202" s="31" t="s">
        <v>7314</v>
      </c>
      <c r="D202" s="57">
        <v>0</v>
      </c>
      <c r="E202" s="57">
        <v>1</v>
      </c>
      <c r="F202" s="32" t="s">
        <v>953</v>
      </c>
      <c r="G202" s="32" t="s">
        <v>953</v>
      </c>
      <c r="H202" s="4">
        <v>9105874421</v>
      </c>
      <c r="I202" s="32" t="s">
        <v>953</v>
      </c>
      <c r="J202" s="33" t="s">
        <v>7906</v>
      </c>
      <c r="K202" s="34"/>
      <c r="L202" s="46" t="s">
        <v>25</v>
      </c>
      <c r="M202" s="33" t="s">
        <v>1189</v>
      </c>
      <c r="N202" s="35" t="s">
        <v>953</v>
      </c>
      <c r="O202" s="6" t="s">
        <v>3133</v>
      </c>
      <c r="P202" s="36"/>
      <c r="Q202" s="36"/>
      <c r="R202" s="36"/>
      <c r="S202" s="33" t="s">
        <v>7907</v>
      </c>
      <c r="T202" s="36"/>
      <c r="U202" s="36"/>
      <c r="V202" s="33" t="s">
        <v>7907</v>
      </c>
      <c r="W202" s="36"/>
      <c r="X202" s="36"/>
      <c r="Y202" s="33" t="s">
        <v>2779</v>
      </c>
      <c r="Z202" s="36"/>
      <c r="AA202" s="30"/>
      <c r="AB202" s="57">
        <v>5111</v>
      </c>
      <c r="AC202" s="57">
        <v>131</v>
      </c>
      <c r="AD202" s="30"/>
      <c r="AE202" s="58">
        <v>1</v>
      </c>
      <c r="AF202" s="37"/>
      <c r="AG202" s="37">
        <v>73431</v>
      </c>
      <c r="AH202" s="38">
        <v>73431</v>
      </c>
      <c r="AI202" s="37"/>
      <c r="AJ202" s="37"/>
      <c r="AK202" s="39"/>
      <c r="AL202" s="40">
        <v>8</v>
      </c>
      <c r="AM202" s="37"/>
      <c r="AN202" s="37">
        <v>5874.4800000000005</v>
      </c>
      <c r="AO202" s="59">
        <v>33311</v>
      </c>
      <c r="AP202" s="39"/>
      <c r="AQ202" s="59" t="s">
        <v>3131</v>
      </c>
      <c r="AR202" s="60">
        <v>156</v>
      </c>
      <c r="AS202" s="60">
        <v>632</v>
      </c>
      <c r="AV202" s="39"/>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c r="BZ202" s="42"/>
      <c r="CA202" s="42"/>
      <c r="CB202" s="42"/>
      <c r="CC202" s="42"/>
      <c r="CD202" s="42"/>
      <c r="CE202" s="42"/>
      <c r="CF202" s="42"/>
      <c r="CG202" s="42"/>
      <c r="CH202" s="42"/>
      <c r="CI202" s="42"/>
      <c r="CJ202" s="42"/>
      <c r="CK202" s="42"/>
      <c r="CL202" s="42"/>
      <c r="CM202" s="42"/>
      <c r="CN202" s="42"/>
      <c r="CO202" s="42"/>
      <c r="CP202" s="42"/>
      <c r="CQ202" s="42"/>
      <c r="CR202" s="42"/>
      <c r="CS202" s="42"/>
      <c r="CT202" s="42"/>
      <c r="CU202" s="42"/>
      <c r="CV202" s="42"/>
      <c r="CW202" s="42"/>
      <c r="CX202" s="42"/>
      <c r="CY202" s="42"/>
      <c r="CZ202" s="42"/>
      <c r="DA202" s="42"/>
      <c r="DB202" s="42"/>
      <c r="DC202" s="42"/>
      <c r="DD202" s="42"/>
      <c r="DE202" s="42"/>
      <c r="DF202" s="42"/>
      <c r="DG202" s="42"/>
      <c r="DH202" s="42"/>
      <c r="DI202" s="42"/>
      <c r="DJ202" s="42"/>
      <c r="DK202" s="42"/>
      <c r="DL202" s="42"/>
      <c r="DM202" s="42"/>
      <c r="DN202" s="42"/>
      <c r="DO202" s="42"/>
      <c r="DP202" s="42"/>
      <c r="DQ202" s="42"/>
      <c r="DR202" s="42"/>
      <c r="DS202" s="42"/>
      <c r="DT202" s="42"/>
      <c r="DU202" s="42"/>
      <c r="DV202" s="42"/>
      <c r="DW202" s="42"/>
      <c r="DX202" s="42"/>
      <c r="DY202" s="42"/>
      <c r="DZ202" s="42"/>
      <c r="EA202" s="42"/>
      <c r="EB202" s="42"/>
      <c r="EC202" s="42"/>
      <c r="ED202" s="42"/>
      <c r="EE202" s="42"/>
      <c r="EF202" s="42"/>
      <c r="EG202" s="42"/>
      <c r="EH202" s="42"/>
      <c r="EI202" s="42"/>
      <c r="EJ202" s="42"/>
      <c r="EK202" s="42"/>
      <c r="EL202" s="42"/>
      <c r="EM202" s="42"/>
      <c r="EN202" s="42"/>
      <c r="EO202" s="42"/>
      <c r="EP202" s="42"/>
      <c r="EQ202" s="42"/>
      <c r="ER202" s="42"/>
      <c r="ES202" s="42"/>
      <c r="ET202" s="42"/>
      <c r="EU202" s="42"/>
      <c r="EV202" s="42"/>
      <c r="EW202" s="42"/>
      <c r="EX202" s="42"/>
      <c r="EY202" s="42"/>
      <c r="EZ202" s="42"/>
      <c r="FA202" s="42"/>
      <c r="FB202" s="42"/>
      <c r="FC202" s="42"/>
      <c r="FD202" s="42"/>
      <c r="FE202" s="42"/>
      <c r="FF202" s="42"/>
      <c r="FG202" s="42"/>
      <c r="FH202" s="42"/>
      <c r="FI202" s="42"/>
      <c r="FJ202" s="42"/>
      <c r="FK202" s="42"/>
      <c r="FL202" s="42"/>
      <c r="FM202" s="42"/>
      <c r="FN202" s="42"/>
      <c r="FO202" s="42"/>
      <c r="FP202" s="42"/>
      <c r="FQ202" s="42"/>
      <c r="FR202" s="42"/>
      <c r="FS202" s="42"/>
      <c r="FT202" s="42"/>
      <c r="FU202" s="42"/>
      <c r="FV202" s="42"/>
      <c r="FW202" s="42"/>
      <c r="FX202" s="42"/>
      <c r="FY202" s="42"/>
      <c r="FZ202" s="42"/>
      <c r="GA202" s="42"/>
      <c r="GB202" s="42"/>
      <c r="GC202" s="42"/>
      <c r="GD202" s="42"/>
      <c r="GE202" s="42"/>
      <c r="GF202" s="42"/>
      <c r="GG202" s="42"/>
      <c r="GH202" s="42"/>
      <c r="GI202" s="42"/>
      <c r="GJ202" s="42"/>
      <c r="GK202" s="42"/>
      <c r="GL202" s="42"/>
      <c r="GM202" s="42"/>
      <c r="GN202" s="42"/>
      <c r="GO202" s="42"/>
      <c r="GP202" s="42"/>
      <c r="GQ202" s="42"/>
      <c r="GR202" s="42"/>
      <c r="GS202" s="42"/>
      <c r="GT202" s="42"/>
      <c r="GU202" s="42"/>
      <c r="GV202" s="42"/>
      <c r="GW202" s="42"/>
      <c r="GX202" s="42"/>
      <c r="GY202" s="42"/>
      <c r="GZ202" s="42"/>
      <c r="HA202" s="42"/>
      <c r="HB202" s="42"/>
      <c r="HC202" s="42"/>
      <c r="HD202" s="42"/>
      <c r="HE202" s="42"/>
      <c r="HF202" s="42"/>
      <c r="HG202" s="42"/>
      <c r="HH202" s="42"/>
      <c r="HI202" s="42"/>
      <c r="HJ202" s="42"/>
      <c r="HK202" s="42"/>
      <c r="HL202" s="42"/>
      <c r="HM202" s="42"/>
      <c r="HN202" s="42"/>
      <c r="HO202" s="42"/>
      <c r="HP202" s="42"/>
      <c r="HQ202" s="42"/>
      <c r="HR202" s="42"/>
      <c r="HS202" s="42"/>
      <c r="HT202" s="42"/>
      <c r="HU202" s="42"/>
      <c r="HV202" s="42"/>
      <c r="HW202" s="42"/>
      <c r="HX202" s="42"/>
    </row>
    <row r="203" spans="1:232" s="41" customFormat="1" x14ac:dyDescent="0.25">
      <c r="A203" s="29"/>
      <c r="B203" s="30"/>
      <c r="C203" s="31" t="s">
        <v>7314</v>
      </c>
      <c r="D203" s="57">
        <v>0</v>
      </c>
      <c r="E203" s="57">
        <v>1</v>
      </c>
      <c r="F203" s="32" t="s">
        <v>953</v>
      </c>
      <c r="G203" s="32" t="s">
        <v>953</v>
      </c>
      <c r="H203" s="4">
        <v>9105875039</v>
      </c>
      <c r="I203" s="32" t="s">
        <v>953</v>
      </c>
      <c r="J203" s="33" t="s">
        <v>7929</v>
      </c>
      <c r="K203" s="34"/>
      <c r="L203" s="46" t="s">
        <v>25</v>
      </c>
      <c r="M203" s="33" t="s">
        <v>1099</v>
      </c>
      <c r="N203" s="35" t="s">
        <v>953</v>
      </c>
      <c r="O203" s="6" t="s">
        <v>3133</v>
      </c>
      <c r="P203" s="36"/>
      <c r="Q203" s="36"/>
      <c r="R203" s="36"/>
      <c r="S203" s="33" t="s">
        <v>7930</v>
      </c>
      <c r="T203" s="36"/>
      <c r="U203" s="36"/>
      <c r="V203" s="33" t="s">
        <v>7930</v>
      </c>
      <c r="W203" s="36"/>
      <c r="X203" s="36"/>
      <c r="Y203" s="33" t="s">
        <v>2779</v>
      </c>
      <c r="Z203" s="36"/>
      <c r="AA203" s="30"/>
      <c r="AB203" s="57">
        <v>5111</v>
      </c>
      <c r="AC203" s="57">
        <v>131</v>
      </c>
      <c r="AD203" s="30"/>
      <c r="AE203" s="58">
        <v>1</v>
      </c>
      <c r="AF203" s="37"/>
      <c r="AG203" s="37">
        <v>73431</v>
      </c>
      <c r="AH203" s="38">
        <v>73431</v>
      </c>
      <c r="AI203" s="37"/>
      <c r="AJ203" s="37"/>
      <c r="AK203" s="39"/>
      <c r="AL203" s="40">
        <v>8</v>
      </c>
      <c r="AM203" s="37"/>
      <c r="AN203" s="37">
        <v>5874.4800000000005</v>
      </c>
      <c r="AO203" s="59">
        <v>33311</v>
      </c>
      <c r="AP203" s="39"/>
      <c r="AQ203" s="59" t="s">
        <v>3131</v>
      </c>
      <c r="AR203" s="60">
        <v>156</v>
      </c>
      <c r="AS203" s="60">
        <v>632</v>
      </c>
      <c r="AV203" s="39"/>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c r="BZ203" s="42"/>
      <c r="CA203" s="42"/>
      <c r="CB203" s="42"/>
      <c r="CC203" s="42"/>
      <c r="CD203" s="42"/>
      <c r="CE203" s="42"/>
      <c r="CF203" s="42"/>
      <c r="CG203" s="42"/>
      <c r="CH203" s="42"/>
      <c r="CI203" s="42"/>
      <c r="CJ203" s="42"/>
      <c r="CK203" s="42"/>
      <c r="CL203" s="42"/>
      <c r="CM203" s="42"/>
      <c r="CN203" s="42"/>
      <c r="CO203" s="42"/>
      <c r="CP203" s="42"/>
      <c r="CQ203" s="42"/>
      <c r="CR203" s="42"/>
      <c r="CS203" s="42"/>
      <c r="CT203" s="42"/>
      <c r="CU203" s="42"/>
      <c r="CV203" s="42"/>
      <c r="CW203" s="42"/>
      <c r="CX203" s="42"/>
      <c r="CY203" s="42"/>
      <c r="CZ203" s="42"/>
      <c r="DA203" s="42"/>
      <c r="DB203" s="42"/>
      <c r="DC203" s="42"/>
      <c r="DD203" s="42"/>
      <c r="DE203" s="42"/>
      <c r="DF203" s="42"/>
      <c r="DG203" s="42"/>
      <c r="DH203" s="42"/>
      <c r="DI203" s="42"/>
      <c r="DJ203" s="42"/>
      <c r="DK203" s="42"/>
      <c r="DL203" s="42"/>
      <c r="DM203" s="42"/>
      <c r="DN203" s="42"/>
      <c r="DO203" s="42"/>
      <c r="DP203" s="42"/>
      <c r="DQ203" s="42"/>
      <c r="DR203" s="42"/>
      <c r="DS203" s="42"/>
      <c r="DT203" s="42"/>
      <c r="DU203" s="42"/>
      <c r="DV203" s="42"/>
      <c r="DW203" s="42"/>
      <c r="DX203" s="42"/>
      <c r="DY203" s="42"/>
      <c r="DZ203" s="42"/>
      <c r="EA203" s="42"/>
      <c r="EB203" s="42"/>
      <c r="EC203" s="42"/>
      <c r="ED203" s="42"/>
      <c r="EE203" s="42"/>
      <c r="EF203" s="42"/>
      <c r="EG203" s="42"/>
      <c r="EH203" s="42"/>
      <c r="EI203" s="42"/>
      <c r="EJ203" s="42"/>
      <c r="EK203" s="42"/>
      <c r="EL203" s="42"/>
      <c r="EM203" s="42"/>
      <c r="EN203" s="42"/>
      <c r="EO203" s="42"/>
      <c r="EP203" s="42"/>
      <c r="EQ203" s="42"/>
      <c r="ER203" s="42"/>
      <c r="ES203" s="42"/>
      <c r="ET203" s="42"/>
      <c r="EU203" s="42"/>
      <c r="EV203" s="42"/>
      <c r="EW203" s="42"/>
      <c r="EX203" s="42"/>
      <c r="EY203" s="42"/>
      <c r="EZ203" s="42"/>
      <c r="FA203" s="42"/>
      <c r="FB203" s="42"/>
      <c r="FC203" s="42"/>
      <c r="FD203" s="42"/>
      <c r="FE203" s="42"/>
      <c r="FF203" s="42"/>
      <c r="FG203" s="42"/>
      <c r="FH203" s="42"/>
      <c r="FI203" s="42"/>
      <c r="FJ203" s="42"/>
      <c r="FK203" s="42"/>
      <c r="FL203" s="42"/>
      <c r="FM203" s="42"/>
      <c r="FN203" s="42"/>
      <c r="FO203" s="42"/>
      <c r="FP203" s="42"/>
      <c r="FQ203" s="42"/>
      <c r="FR203" s="42"/>
      <c r="FS203" s="42"/>
      <c r="FT203" s="42"/>
      <c r="FU203" s="42"/>
      <c r="FV203" s="42"/>
      <c r="FW203" s="42"/>
      <c r="FX203" s="42"/>
      <c r="FY203" s="42"/>
      <c r="FZ203" s="42"/>
      <c r="GA203" s="42"/>
      <c r="GB203" s="42"/>
      <c r="GC203" s="42"/>
      <c r="GD203" s="42"/>
      <c r="GE203" s="42"/>
      <c r="GF203" s="42"/>
      <c r="GG203" s="42"/>
      <c r="GH203" s="42"/>
      <c r="GI203" s="42"/>
      <c r="GJ203" s="42"/>
      <c r="GK203" s="42"/>
      <c r="GL203" s="42"/>
      <c r="GM203" s="42"/>
      <c r="GN203" s="42"/>
      <c r="GO203" s="42"/>
      <c r="GP203" s="42"/>
      <c r="GQ203" s="42"/>
      <c r="GR203" s="42"/>
      <c r="GS203" s="42"/>
      <c r="GT203" s="42"/>
      <c r="GU203" s="42"/>
      <c r="GV203" s="42"/>
      <c r="GW203" s="42"/>
      <c r="GX203" s="42"/>
      <c r="GY203" s="42"/>
      <c r="GZ203" s="42"/>
      <c r="HA203" s="42"/>
      <c r="HB203" s="42"/>
      <c r="HC203" s="42"/>
      <c r="HD203" s="42"/>
      <c r="HE203" s="42"/>
      <c r="HF203" s="42"/>
      <c r="HG203" s="42"/>
      <c r="HH203" s="42"/>
      <c r="HI203" s="42"/>
      <c r="HJ203" s="42"/>
      <c r="HK203" s="42"/>
      <c r="HL203" s="42"/>
      <c r="HM203" s="42"/>
      <c r="HN203" s="42"/>
      <c r="HO203" s="42"/>
      <c r="HP203" s="42"/>
      <c r="HQ203" s="42"/>
      <c r="HR203" s="42"/>
      <c r="HS203" s="42"/>
      <c r="HT203" s="42"/>
      <c r="HU203" s="42"/>
      <c r="HV203" s="42"/>
      <c r="HW203" s="42"/>
      <c r="HX203" s="42"/>
    </row>
    <row r="204" spans="1:232" s="41" customFormat="1" x14ac:dyDescent="0.25">
      <c r="A204" s="29"/>
      <c r="B204" s="30"/>
      <c r="C204" s="31" t="s">
        <v>7314</v>
      </c>
      <c r="D204" s="57">
        <v>0</v>
      </c>
      <c r="E204" s="57">
        <v>1</v>
      </c>
      <c r="F204" s="32" t="s">
        <v>953</v>
      </c>
      <c r="G204" s="32" t="s">
        <v>953</v>
      </c>
      <c r="H204" s="4">
        <v>9105875039</v>
      </c>
      <c r="I204" s="32" t="s">
        <v>953</v>
      </c>
      <c r="J204" s="33" t="s">
        <v>7929</v>
      </c>
      <c r="K204" s="34"/>
      <c r="L204" s="46" t="s">
        <v>25</v>
      </c>
      <c r="M204" s="33" t="s">
        <v>1099</v>
      </c>
      <c r="N204" s="35" t="s">
        <v>953</v>
      </c>
      <c r="O204" s="6" t="s">
        <v>3133</v>
      </c>
      <c r="P204" s="36"/>
      <c r="Q204" s="36"/>
      <c r="R204" s="36"/>
      <c r="S204" s="33" t="s">
        <v>7930</v>
      </c>
      <c r="T204" s="36"/>
      <c r="U204" s="36"/>
      <c r="V204" s="33" t="s">
        <v>7930</v>
      </c>
      <c r="W204" s="36"/>
      <c r="X204" s="36"/>
      <c r="Y204" s="33" t="s">
        <v>3047</v>
      </c>
      <c r="Z204" s="36"/>
      <c r="AA204" s="30"/>
      <c r="AB204" s="57">
        <v>5111</v>
      </c>
      <c r="AC204" s="57">
        <v>131</v>
      </c>
      <c r="AD204" s="30"/>
      <c r="AE204" s="58">
        <v>1</v>
      </c>
      <c r="AF204" s="37"/>
      <c r="AG204" s="37">
        <v>55595</v>
      </c>
      <c r="AH204" s="38">
        <v>55595</v>
      </c>
      <c r="AI204" s="37"/>
      <c r="AJ204" s="37"/>
      <c r="AK204" s="39"/>
      <c r="AL204" s="40">
        <v>8</v>
      </c>
      <c r="AM204" s="37"/>
      <c r="AN204" s="37">
        <v>4447.6000000000004</v>
      </c>
      <c r="AO204" s="59">
        <v>33311</v>
      </c>
      <c r="AP204" s="39"/>
      <c r="AQ204" s="59" t="s">
        <v>3131</v>
      </c>
      <c r="AR204" s="60">
        <v>156</v>
      </c>
      <c r="AS204" s="60">
        <v>632</v>
      </c>
      <c r="AV204" s="39"/>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c r="BZ204" s="42"/>
      <c r="CA204" s="42"/>
      <c r="CB204" s="42"/>
      <c r="CC204" s="42"/>
      <c r="CD204" s="42"/>
      <c r="CE204" s="42"/>
      <c r="CF204" s="42"/>
      <c r="CG204" s="42"/>
      <c r="CH204" s="42"/>
      <c r="CI204" s="42"/>
      <c r="CJ204" s="42"/>
      <c r="CK204" s="42"/>
      <c r="CL204" s="42"/>
      <c r="CM204" s="42"/>
      <c r="CN204" s="42"/>
      <c r="CO204" s="42"/>
      <c r="CP204" s="42"/>
      <c r="CQ204" s="42"/>
      <c r="CR204" s="42"/>
      <c r="CS204" s="42"/>
      <c r="CT204" s="42"/>
      <c r="CU204" s="42"/>
      <c r="CV204" s="42"/>
      <c r="CW204" s="42"/>
      <c r="CX204" s="42"/>
      <c r="CY204" s="42"/>
      <c r="CZ204" s="42"/>
      <c r="DA204" s="42"/>
      <c r="DB204" s="42"/>
      <c r="DC204" s="42"/>
      <c r="DD204" s="42"/>
      <c r="DE204" s="42"/>
      <c r="DF204" s="42"/>
      <c r="DG204" s="42"/>
      <c r="DH204" s="42"/>
      <c r="DI204" s="42"/>
      <c r="DJ204" s="42"/>
      <c r="DK204" s="42"/>
      <c r="DL204" s="42"/>
      <c r="DM204" s="42"/>
      <c r="DN204" s="42"/>
      <c r="DO204" s="42"/>
      <c r="DP204" s="42"/>
      <c r="DQ204" s="42"/>
      <c r="DR204" s="42"/>
      <c r="DS204" s="42"/>
      <c r="DT204" s="42"/>
      <c r="DU204" s="42"/>
      <c r="DV204" s="42"/>
      <c r="DW204" s="42"/>
      <c r="DX204" s="42"/>
      <c r="DY204" s="42"/>
      <c r="DZ204" s="42"/>
      <c r="EA204" s="42"/>
      <c r="EB204" s="42"/>
      <c r="EC204" s="42"/>
      <c r="ED204" s="42"/>
      <c r="EE204" s="42"/>
      <c r="EF204" s="42"/>
      <c r="EG204" s="42"/>
      <c r="EH204" s="42"/>
      <c r="EI204" s="42"/>
      <c r="EJ204" s="42"/>
      <c r="EK204" s="42"/>
      <c r="EL204" s="42"/>
      <c r="EM204" s="42"/>
      <c r="EN204" s="42"/>
      <c r="EO204" s="42"/>
      <c r="EP204" s="42"/>
      <c r="EQ204" s="42"/>
      <c r="ER204" s="42"/>
      <c r="ES204" s="42"/>
      <c r="ET204" s="42"/>
      <c r="EU204" s="42"/>
      <c r="EV204" s="42"/>
      <c r="EW204" s="42"/>
      <c r="EX204" s="42"/>
      <c r="EY204" s="42"/>
      <c r="EZ204" s="42"/>
      <c r="FA204" s="42"/>
      <c r="FB204" s="42"/>
      <c r="FC204" s="42"/>
      <c r="FD204" s="42"/>
      <c r="FE204" s="42"/>
      <c r="FF204" s="42"/>
      <c r="FG204" s="42"/>
      <c r="FH204" s="42"/>
      <c r="FI204" s="42"/>
      <c r="FJ204" s="42"/>
      <c r="FK204" s="42"/>
      <c r="FL204" s="42"/>
      <c r="FM204" s="42"/>
      <c r="FN204" s="42"/>
      <c r="FO204" s="42"/>
      <c r="FP204" s="42"/>
      <c r="FQ204" s="42"/>
      <c r="FR204" s="42"/>
      <c r="FS204" s="42"/>
      <c r="FT204" s="42"/>
      <c r="FU204" s="42"/>
      <c r="FV204" s="42"/>
      <c r="FW204" s="42"/>
      <c r="FX204" s="42"/>
      <c r="FY204" s="42"/>
      <c r="FZ204" s="42"/>
      <c r="GA204" s="42"/>
      <c r="GB204" s="42"/>
      <c r="GC204" s="42"/>
      <c r="GD204" s="42"/>
      <c r="GE204" s="42"/>
      <c r="GF204" s="42"/>
      <c r="GG204" s="42"/>
      <c r="GH204" s="42"/>
      <c r="GI204" s="42"/>
      <c r="GJ204" s="42"/>
      <c r="GK204" s="42"/>
      <c r="GL204" s="42"/>
      <c r="GM204" s="42"/>
      <c r="GN204" s="42"/>
      <c r="GO204" s="42"/>
      <c r="GP204" s="42"/>
      <c r="GQ204" s="42"/>
      <c r="GR204" s="42"/>
      <c r="GS204" s="42"/>
      <c r="GT204" s="42"/>
      <c r="GU204" s="42"/>
      <c r="GV204" s="42"/>
      <c r="GW204" s="42"/>
      <c r="GX204" s="42"/>
      <c r="GY204" s="42"/>
      <c r="GZ204" s="42"/>
      <c r="HA204" s="42"/>
      <c r="HB204" s="42"/>
      <c r="HC204" s="42"/>
      <c r="HD204" s="42"/>
      <c r="HE204" s="42"/>
      <c r="HF204" s="42"/>
      <c r="HG204" s="42"/>
      <c r="HH204" s="42"/>
      <c r="HI204" s="42"/>
      <c r="HJ204" s="42"/>
      <c r="HK204" s="42"/>
      <c r="HL204" s="42"/>
      <c r="HM204" s="42"/>
      <c r="HN204" s="42"/>
      <c r="HO204" s="42"/>
      <c r="HP204" s="42"/>
      <c r="HQ204" s="42"/>
      <c r="HR204" s="42"/>
      <c r="HS204" s="42"/>
      <c r="HT204" s="42"/>
      <c r="HU204" s="42"/>
      <c r="HV204" s="42"/>
      <c r="HW204" s="42"/>
      <c r="HX204" s="42"/>
    </row>
    <row r="205" spans="1:232" s="41" customFormat="1" x14ac:dyDescent="0.25">
      <c r="A205" s="29"/>
      <c r="B205" s="30"/>
      <c r="C205" s="31" t="s">
        <v>7314</v>
      </c>
      <c r="D205" s="57">
        <v>0</v>
      </c>
      <c r="E205" s="57">
        <v>1</v>
      </c>
      <c r="F205" s="32" t="s">
        <v>953</v>
      </c>
      <c r="G205" s="32" t="s">
        <v>953</v>
      </c>
      <c r="H205" s="4">
        <v>9105875039</v>
      </c>
      <c r="I205" s="32" t="s">
        <v>953</v>
      </c>
      <c r="J205" s="33" t="s">
        <v>7929</v>
      </c>
      <c r="K205" s="34"/>
      <c r="L205" s="46" t="s">
        <v>25</v>
      </c>
      <c r="M205" s="33" t="s">
        <v>1099</v>
      </c>
      <c r="N205" s="35" t="s">
        <v>953</v>
      </c>
      <c r="O205" s="6" t="s">
        <v>3133</v>
      </c>
      <c r="P205" s="36"/>
      <c r="Q205" s="36"/>
      <c r="R205" s="36"/>
      <c r="S205" s="33" t="s">
        <v>7930</v>
      </c>
      <c r="T205" s="36"/>
      <c r="U205" s="36"/>
      <c r="V205" s="33" t="s">
        <v>7930</v>
      </c>
      <c r="W205" s="36"/>
      <c r="X205" s="36"/>
      <c r="Y205" s="33" t="s">
        <v>2824</v>
      </c>
      <c r="Z205" s="36"/>
      <c r="AA205" s="30"/>
      <c r="AB205" s="57">
        <v>5111</v>
      </c>
      <c r="AC205" s="57">
        <v>131</v>
      </c>
      <c r="AD205" s="30"/>
      <c r="AE205" s="58">
        <v>2</v>
      </c>
      <c r="AF205" s="37"/>
      <c r="AG205" s="37">
        <v>111058</v>
      </c>
      <c r="AH205" s="38">
        <v>222116</v>
      </c>
      <c r="AI205" s="37"/>
      <c r="AJ205" s="37"/>
      <c r="AK205" s="39"/>
      <c r="AL205" s="40">
        <v>8</v>
      </c>
      <c r="AM205" s="37"/>
      <c r="AN205" s="37">
        <v>17769.28</v>
      </c>
      <c r="AO205" s="59">
        <v>33311</v>
      </c>
      <c r="AP205" s="39"/>
      <c r="AQ205" s="59" t="s">
        <v>3131</v>
      </c>
      <c r="AR205" s="60">
        <v>156</v>
      </c>
      <c r="AS205" s="60">
        <v>632</v>
      </c>
      <c r="AV205" s="39"/>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c r="BZ205" s="42"/>
      <c r="CA205" s="42"/>
      <c r="CB205" s="42"/>
      <c r="CC205" s="42"/>
      <c r="CD205" s="42"/>
      <c r="CE205" s="42"/>
      <c r="CF205" s="42"/>
      <c r="CG205" s="42"/>
      <c r="CH205" s="42"/>
      <c r="CI205" s="42"/>
      <c r="CJ205" s="42"/>
      <c r="CK205" s="42"/>
      <c r="CL205" s="42"/>
      <c r="CM205" s="42"/>
      <c r="CN205" s="42"/>
      <c r="CO205" s="42"/>
      <c r="CP205" s="42"/>
      <c r="CQ205" s="42"/>
      <c r="CR205" s="42"/>
      <c r="CS205" s="42"/>
      <c r="CT205" s="42"/>
      <c r="CU205" s="42"/>
      <c r="CV205" s="42"/>
      <c r="CW205" s="42"/>
      <c r="CX205" s="42"/>
      <c r="CY205" s="42"/>
      <c r="CZ205" s="42"/>
      <c r="DA205" s="42"/>
      <c r="DB205" s="42"/>
      <c r="DC205" s="42"/>
      <c r="DD205" s="42"/>
      <c r="DE205" s="42"/>
      <c r="DF205" s="42"/>
      <c r="DG205" s="42"/>
      <c r="DH205" s="42"/>
      <c r="DI205" s="42"/>
      <c r="DJ205" s="42"/>
      <c r="DK205" s="42"/>
      <c r="DL205" s="42"/>
      <c r="DM205" s="42"/>
      <c r="DN205" s="42"/>
      <c r="DO205" s="42"/>
      <c r="DP205" s="42"/>
      <c r="DQ205" s="42"/>
      <c r="DR205" s="42"/>
      <c r="DS205" s="42"/>
      <c r="DT205" s="42"/>
      <c r="DU205" s="42"/>
      <c r="DV205" s="42"/>
      <c r="DW205" s="42"/>
      <c r="DX205" s="42"/>
      <c r="DY205" s="42"/>
      <c r="DZ205" s="42"/>
      <c r="EA205" s="42"/>
      <c r="EB205" s="42"/>
      <c r="EC205" s="42"/>
      <c r="ED205" s="42"/>
      <c r="EE205" s="42"/>
      <c r="EF205" s="42"/>
      <c r="EG205" s="42"/>
      <c r="EH205" s="42"/>
      <c r="EI205" s="42"/>
      <c r="EJ205" s="42"/>
      <c r="EK205" s="42"/>
      <c r="EL205" s="42"/>
      <c r="EM205" s="42"/>
      <c r="EN205" s="42"/>
      <c r="EO205" s="42"/>
      <c r="EP205" s="42"/>
      <c r="EQ205" s="42"/>
      <c r="ER205" s="42"/>
      <c r="ES205" s="42"/>
      <c r="ET205" s="42"/>
      <c r="EU205" s="42"/>
      <c r="EV205" s="42"/>
      <c r="EW205" s="42"/>
      <c r="EX205" s="42"/>
      <c r="EY205" s="42"/>
      <c r="EZ205" s="42"/>
      <c r="FA205" s="42"/>
      <c r="FB205" s="42"/>
      <c r="FC205" s="42"/>
      <c r="FD205" s="42"/>
      <c r="FE205" s="42"/>
      <c r="FF205" s="42"/>
      <c r="FG205" s="42"/>
      <c r="FH205" s="42"/>
      <c r="FI205" s="42"/>
      <c r="FJ205" s="42"/>
      <c r="FK205" s="42"/>
      <c r="FL205" s="42"/>
      <c r="FM205" s="42"/>
      <c r="FN205" s="42"/>
      <c r="FO205" s="42"/>
      <c r="FP205" s="42"/>
      <c r="FQ205" s="42"/>
      <c r="FR205" s="42"/>
      <c r="FS205" s="42"/>
      <c r="FT205" s="42"/>
      <c r="FU205" s="42"/>
      <c r="FV205" s="42"/>
      <c r="FW205" s="42"/>
      <c r="FX205" s="42"/>
      <c r="FY205" s="42"/>
      <c r="FZ205" s="42"/>
      <c r="GA205" s="42"/>
      <c r="GB205" s="42"/>
      <c r="GC205" s="42"/>
      <c r="GD205" s="42"/>
      <c r="GE205" s="42"/>
      <c r="GF205" s="42"/>
      <c r="GG205" s="42"/>
      <c r="GH205" s="42"/>
      <c r="GI205" s="42"/>
      <c r="GJ205" s="42"/>
      <c r="GK205" s="42"/>
      <c r="GL205" s="42"/>
      <c r="GM205" s="42"/>
      <c r="GN205" s="42"/>
      <c r="GO205" s="42"/>
      <c r="GP205" s="42"/>
      <c r="GQ205" s="42"/>
      <c r="GR205" s="42"/>
      <c r="GS205" s="42"/>
      <c r="GT205" s="42"/>
      <c r="GU205" s="42"/>
      <c r="GV205" s="42"/>
      <c r="GW205" s="42"/>
      <c r="GX205" s="42"/>
      <c r="GY205" s="42"/>
      <c r="GZ205" s="42"/>
      <c r="HA205" s="42"/>
      <c r="HB205" s="42"/>
      <c r="HC205" s="42"/>
      <c r="HD205" s="42"/>
      <c r="HE205" s="42"/>
      <c r="HF205" s="42"/>
      <c r="HG205" s="42"/>
      <c r="HH205" s="42"/>
      <c r="HI205" s="42"/>
      <c r="HJ205" s="42"/>
      <c r="HK205" s="42"/>
      <c r="HL205" s="42"/>
      <c r="HM205" s="42"/>
      <c r="HN205" s="42"/>
      <c r="HO205" s="42"/>
      <c r="HP205" s="42"/>
      <c r="HQ205" s="42"/>
      <c r="HR205" s="42"/>
      <c r="HS205" s="42"/>
      <c r="HT205" s="42"/>
      <c r="HU205" s="42"/>
      <c r="HV205" s="42"/>
      <c r="HW205" s="42"/>
      <c r="HX205" s="42"/>
    </row>
    <row r="206" spans="1:232" s="41" customFormat="1" x14ac:dyDescent="0.25">
      <c r="A206" s="29"/>
      <c r="B206" s="30"/>
      <c r="C206" s="31" t="s">
        <v>7314</v>
      </c>
      <c r="D206" s="57">
        <v>0</v>
      </c>
      <c r="E206" s="57">
        <v>1</v>
      </c>
      <c r="F206" s="32" t="s">
        <v>953</v>
      </c>
      <c r="G206" s="32" t="s">
        <v>953</v>
      </c>
      <c r="H206" s="4">
        <v>9105875039</v>
      </c>
      <c r="I206" s="32" t="s">
        <v>953</v>
      </c>
      <c r="J206" s="33" t="s">
        <v>7929</v>
      </c>
      <c r="K206" s="34"/>
      <c r="L206" s="46" t="s">
        <v>25</v>
      </c>
      <c r="M206" s="33" t="s">
        <v>1099</v>
      </c>
      <c r="N206" s="35" t="s">
        <v>953</v>
      </c>
      <c r="O206" s="6" t="s">
        <v>3133</v>
      </c>
      <c r="P206" s="36"/>
      <c r="Q206" s="36"/>
      <c r="R206" s="36"/>
      <c r="S206" s="33" t="s">
        <v>7930</v>
      </c>
      <c r="T206" s="36"/>
      <c r="U206" s="36"/>
      <c r="V206" s="33" t="s">
        <v>7930</v>
      </c>
      <c r="W206" s="36"/>
      <c r="X206" s="36"/>
      <c r="Y206" s="33" t="s">
        <v>2899</v>
      </c>
      <c r="Z206" s="36"/>
      <c r="AA206" s="30"/>
      <c r="AB206" s="57">
        <v>5111</v>
      </c>
      <c r="AC206" s="57">
        <v>131</v>
      </c>
      <c r="AD206" s="30"/>
      <c r="AE206" s="58">
        <v>2</v>
      </c>
      <c r="AF206" s="37"/>
      <c r="AG206" s="37">
        <v>89285</v>
      </c>
      <c r="AH206" s="38">
        <v>178570</v>
      </c>
      <c r="AI206" s="37"/>
      <c r="AJ206" s="37"/>
      <c r="AK206" s="39"/>
      <c r="AL206" s="40">
        <v>8</v>
      </c>
      <c r="AM206" s="37"/>
      <c r="AN206" s="37">
        <v>14285.6</v>
      </c>
      <c r="AO206" s="59">
        <v>33311</v>
      </c>
      <c r="AP206" s="39"/>
      <c r="AQ206" s="59" t="s">
        <v>3131</v>
      </c>
      <c r="AR206" s="60">
        <v>156</v>
      </c>
      <c r="AS206" s="60">
        <v>632</v>
      </c>
      <c r="AV206" s="39"/>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c r="BZ206" s="42"/>
      <c r="CA206" s="42"/>
      <c r="CB206" s="42"/>
      <c r="CC206" s="42"/>
      <c r="CD206" s="42"/>
      <c r="CE206" s="42"/>
      <c r="CF206" s="42"/>
      <c r="CG206" s="42"/>
      <c r="CH206" s="42"/>
      <c r="CI206" s="42"/>
      <c r="CJ206" s="42"/>
      <c r="CK206" s="42"/>
      <c r="CL206" s="42"/>
      <c r="CM206" s="42"/>
      <c r="CN206" s="42"/>
      <c r="CO206" s="42"/>
      <c r="CP206" s="42"/>
      <c r="CQ206" s="42"/>
      <c r="CR206" s="42"/>
      <c r="CS206" s="42"/>
      <c r="CT206" s="42"/>
      <c r="CU206" s="42"/>
      <c r="CV206" s="42"/>
      <c r="CW206" s="42"/>
      <c r="CX206" s="42"/>
      <c r="CY206" s="42"/>
      <c r="CZ206" s="42"/>
      <c r="DA206" s="42"/>
      <c r="DB206" s="42"/>
      <c r="DC206" s="42"/>
      <c r="DD206" s="42"/>
      <c r="DE206" s="42"/>
      <c r="DF206" s="42"/>
      <c r="DG206" s="42"/>
      <c r="DH206" s="42"/>
      <c r="DI206" s="42"/>
      <c r="DJ206" s="42"/>
      <c r="DK206" s="42"/>
      <c r="DL206" s="42"/>
      <c r="DM206" s="42"/>
      <c r="DN206" s="42"/>
      <c r="DO206" s="42"/>
      <c r="DP206" s="42"/>
      <c r="DQ206" s="42"/>
      <c r="DR206" s="42"/>
      <c r="DS206" s="42"/>
      <c r="DT206" s="42"/>
      <c r="DU206" s="42"/>
      <c r="DV206" s="42"/>
      <c r="DW206" s="42"/>
      <c r="DX206" s="42"/>
      <c r="DY206" s="42"/>
      <c r="DZ206" s="42"/>
      <c r="EA206" s="42"/>
      <c r="EB206" s="42"/>
      <c r="EC206" s="42"/>
      <c r="ED206" s="42"/>
      <c r="EE206" s="42"/>
      <c r="EF206" s="42"/>
      <c r="EG206" s="42"/>
      <c r="EH206" s="42"/>
      <c r="EI206" s="42"/>
      <c r="EJ206" s="42"/>
      <c r="EK206" s="42"/>
      <c r="EL206" s="42"/>
      <c r="EM206" s="42"/>
      <c r="EN206" s="42"/>
      <c r="EO206" s="42"/>
      <c r="EP206" s="42"/>
      <c r="EQ206" s="42"/>
      <c r="ER206" s="42"/>
      <c r="ES206" s="42"/>
      <c r="ET206" s="42"/>
      <c r="EU206" s="42"/>
      <c r="EV206" s="42"/>
      <c r="EW206" s="42"/>
      <c r="EX206" s="42"/>
      <c r="EY206" s="42"/>
      <c r="EZ206" s="42"/>
      <c r="FA206" s="42"/>
      <c r="FB206" s="42"/>
      <c r="FC206" s="42"/>
      <c r="FD206" s="42"/>
      <c r="FE206" s="42"/>
      <c r="FF206" s="42"/>
      <c r="FG206" s="42"/>
      <c r="FH206" s="42"/>
      <c r="FI206" s="42"/>
      <c r="FJ206" s="42"/>
      <c r="FK206" s="42"/>
      <c r="FL206" s="42"/>
      <c r="FM206" s="42"/>
      <c r="FN206" s="42"/>
      <c r="FO206" s="42"/>
      <c r="FP206" s="42"/>
      <c r="FQ206" s="42"/>
      <c r="FR206" s="42"/>
      <c r="FS206" s="42"/>
      <c r="FT206" s="42"/>
      <c r="FU206" s="42"/>
      <c r="FV206" s="42"/>
      <c r="FW206" s="42"/>
      <c r="FX206" s="42"/>
      <c r="FY206" s="42"/>
      <c r="FZ206" s="42"/>
      <c r="GA206" s="42"/>
      <c r="GB206" s="42"/>
      <c r="GC206" s="42"/>
      <c r="GD206" s="42"/>
      <c r="GE206" s="42"/>
      <c r="GF206" s="42"/>
      <c r="GG206" s="42"/>
      <c r="GH206" s="42"/>
      <c r="GI206" s="42"/>
      <c r="GJ206" s="42"/>
      <c r="GK206" s="42"/>
      <c r="GL206" s="42"/>
      <c r="GM206" s="42"/>
      <c r="GN206" s="42"/>
      <c r="GO206" s="42"/>
      <c r="GP206" s="42"/>
      <c r="GQ206" s="42"/>
      <c r="GR206" s="42"/>
      <c r="GS206" s="42"/>
      <c r="GT206" s="42"/>
      <c r="GU206" s="42"/>
      <c r="GV206" s="42"/>
      <c r="GW206" s="42"/>
      <c r="GX206" s="42"/>
      <c r="GY206" s="42"/>
      <c r="GZ206" s="42"/>
      <c r="HA206" s="42"/>
      <c r="HB206" s="42"/>
      <c r="HC206" s="42"/>
      <c r="HD206" s="42"/>
      <c r="HE206" s="42"/>
      <c r="HF206" s="42"/>
      <c r="HG206" s="42"/>
      <c r="HH206" s="42"/>
      <c r="HI206" s="42"/>
      <c r="HJ206" s="42"/>
      <c r="HK206" s="42"/>
      <c r="HL206" s="42"/>
      <c r="HM206" s="42"/>
      <c r="HN206" s="42"/>
      <c r="HO206" s="42"/>
      <c r="HP206" s="42"/>
      <c r="HQ206" s="42"/>
      <c r="HR206" s="42"/>
      <c r="HS206" s="42"/>
      <c r="HT206" s="42"/>
      <c r="HU206" s="42"/>
      <c r="HV206" s="42"/>
      <c r="HW206" s="42"/>
      <c r="HX206" s="42"/>
    </row>
    <row r="207" spans="1:232" s="41" customFormat="1" x14ac:dyDescent="0.25">
      <c r="A207" s="29"/>
      <c r="B207" s="30"/>
      <c r="C207" s="31" t="s">
        <v>7314</v>
      </c>
      <c r="D207" s="57">
        <v>0</v>
      </c>
      <c r="E207" s="57">
        <v>1</v>
      </c>
      <c r="F207" s="32" t="s">
        <v>953</v>
      </c>
      <c r="G207" s="32" t="s">
        <v>953</v>
      </c>
      <c r="H207" s="4">
        <v>9105875039</v>
      </c>
      <c r="I207" s="32" t="s">
        <v>953</v>
      </c>
      <c r="J207" s="33" t="s">
        <v>7929</v>
      </c>
      <c r="K207" s="34"/>
      <c r="L207" s="46" t="s">
        <v>25</v>
      </c>
      <c r="M207" s="33" t="s">
        <v>1099</v>
      </c>
      <c r="N207" s="35" t="s">
        <v>953</v>
      </c>
      <c r="O207" s="6" t="s">
        <v>3133</v>
      </c>
      <c r="P207" s="36"/>
      <c r="Q207" s="36"/>
      <c r="R207" s="36"/>
      <c r="S207" s="33" t="s">
        <v>7930</v>
      </c>
      <c r="T207" s="36"/>
      <c r="U207" s="36"/>
      <c r="V207" s="33" t="s">
        <v>7930</v>
      </c>
      <c r="W207" s="36"/>
      <c r="X207" s="36"/>
      <c r="Y207" s="33" t="s">
        <v>2826</v>
      </c>
      <c r="Z207" s="36"/>
      <c r="AA207" s="30"/>
      <c r="AB207" s="57">
        <v>5111</v>
      </c>
      <c r="AC207" s="57">
        <v>131</v>
      </c>
      <c r="AD207" s="30"/>
      <c r="AE207" s="58">
        <v>2</v>
      </c>
      <c r="AF207" s="37"/>
      <c r="AG207" s="37">
        <v>50182</v>
      </c>
      <c r="AH207" s="38">
        <v>100364</v>
      </c>
      <c r="AI207" s="37"/>
      <c r="AJ207" s="37"/>
      <c r="AK207" s="39"/>
      <c r="AL207" s="40">
        <v>8</v>
      </c>
      <c r="AM207" s="37"/>
      <c r="AN207" s="37">
        <v>8029.12</v>
      </c>
      <c r="AO207" s="59">
        <v>33311</v>
      </c>
      <c r="AP207" s="39"/>
      <c r="AQ207" s="59" t="s">
        <v>3131</v>
      </c>
      <c r="AR207" s="60">
        <v>156</v>
      </c>
      <c r="AS207" s="60">
        <v>632</v>
      </c>
      <c r="AV207" s="39"/>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c r="BZ207" s="42"/>
      <c r="CA207" s="42"/>
      <c r="CB207" s="42"/>
      <c r="CC207" s="42"/>
      <c r="CD207" s="42"/>
      <c r="CE207" s="42"/>
      <c r="CF207" s="42"/>
      <c r="CG207" s="42"/>
      <c r="CH207" s="42"/>
      <c r="CI207" s="42"/>
      <c r="CJ207" s="42"/>
      <c r="CK207" s="42"/>
      <c r="CL207" s="42"/>
      <c r="CM207" s="42"/>
      <c r="CN207" s="42"/>
      <c r="CO207" s="42"/>
      <c r="CP207" s="42"/>
      <c r="CQ207" s="42"/>
      <c r="CR207" s="42"/>
      <c r="CS207" s="42"/>
      <c r="CT207" s="42"/>
      <c r="CU207" s="42"/>
      <c r="CV207" s="42"/>
      <c r="CW207" s="42"/>
      <c r="CX207" s="42"/>
      <c r="CY207" s="42"/>
      <c r="CZ207" s="42"/>
      <c r="DA207" s="42"/>
      <c r="DB207" s="42"/>
      <c r="DC207" s="42"/>
      <c r="DD207" s="42"/>
      <c r="DE207" s="42"/>
      <c r="DF207" s="42"/>
      <c r="DG207" s="42"/>
      <c r="DH207" s="42"/>
      <c r="DI207" s="42"/>
      <c r="DJ207" s="42"/>
      <c r="DK207" s="42"/>
      <c r="DL207" s="42"/>
      <c r="DM207" s="42"/>
      <c r="DN207" s="42"/>
      <c r="DO207" s="42"/>
      <c r="DP207" s="42"/>
      <c r="DQ207" s="42"/>
      <c r="DR207" s="42"/>
      <c r="DS207" s="42"/>
      <c r="DT207" s="42"/>
      <c r="DU207" s="42"/>
      <c r="DV207" s="42"/>
      <c r="DW207" s="42"/>
      <c r="DX207" s="42"/>
      <c r="DY207" s="42"/>
      <c r="DZ207" s="42"/>
      <c r="EA207" s="42"/>
      <c r="EB207" s="42"/>
      <c r="EC207" s="42"/>
      <c r="ED207" s="42"/>
      <c r="EE207" s="42"/>
      <c r="EF207" s="42"/>
      <c r="EG207" s="42"/>
      <c r="EH207" s="42"/>
      <c r="EI207" s="42"/>
      <c r="EJ207" s="42"/>
      <c r="EK207" s="42"/>
      <c r="EL207" s="42"/>
      <c r="EM207" s="42"/>
      <c r="EN207" s="42"/>
      <c r="EO207" s="42"/>
      <c r="EP207" s="42"/>
      <c r="EQ207" s="42"/>
      <c r="ER207" s="42"/>
      <c r="ES207" s="42"/>
      <c r="ET207" s="42"/>
      <c r="EU207" s="42"/>
      <c r="EV207" s="42"/>
      <c r="EW207" s="42"/>
      <c r="EX207" s="42"/>
      <c r="EY207" s="42"/>
      <c r="EZ207" s="42"/>
      <c r="FA207" s="42"/>
      <c r="FB207" s="42"/>
      <c r="FC207" s="42"/>
      <c r="FD207" s="42"/>
      <c r="FE207" s="42"/>
      <c r="FF207" s="42"/>
      <c r="FG207" s="42"/>
      <c r="FH207" s="42"/>
      <c r="FI207" s="42"/>
      <c r="FJ207" s="42"/>
      <c r="FK207" s="42"/>
      <c r="FL207" s="42"/>
      <c r="FM207" s="42"/>
      <c r="FN207" s="42"/>
      <c r="FO207" s="42"/>
      <c r="FP207" s="42"/>
      <c r="FQ207" s="42"/>
      <c r="FR207" s="42"/>
      <c r="FS207" s="42"/>
      <c r="FT207" s="42"/>
      <c r="FU207" s="42"/>
      <c r="FV207" s="42"/>
      <c r="FW207" s="42"/>
      <c r="FX207" s="42"/>
      <c r="FY207" s="42"/>
      <c r="FZ207" s="42"/>
      <c r="GA207" s="42"/>
      <c r="GB207" s="42"/>
      <c r="GC207" s="42"/>
      <c r="GD207" s="42"/>
      <c r="GE207" s="42"/>
      <c r="GF207" s="42"/>
      <c r="GG207" s="42"/>
      <c r="GH207" s="42"/>
      <c r="GI207" s="42"/>
      <c r="GJ207" s="42"/>
      <c r="GK207" s="42"/>
      <c r="GL207" s="42"/>
      <c r="GM207" s="42"/>
      <c r="GN207" s="42"/>
      <c r="GO207" s="42"/>
      <c r="GP207" s="42"/>
      <c r="GQ207" s="42"/>
      <c r="GR207" s="42"/>
      <c r="GS207" s="42"/>
      <c r="GT207" s="42"/>
      <c r="GU207" s="42"/>
      <c r="GV207" s="42"/>
      <c r="GW207" s="42"/>
      <c r="GX207" s="42"/>
      <c r="GY207" s="42"/>
      <c r="GZ207" s="42"/>
      <c r="HA207" s="42"/>
      <c r="HB207" s="42"/>
      <c r="HC207" s="42"/>
      <c r="HD207" s="42"/>
      <c r="HE207" s="42"/>
      <c r="HF207" s="42"/>
      <c r="HG207" s="42"/>
      <c r="HH207" s="42"/>
      <c r="HI207" s="42"/>
      <c r="HJ207" s="42"/>
      <c r="HK207" s="42"/>
      <c r="HL207" s="42"/>
      <c r="HM207" s="42"/>
      <c r="HN207" s="42"/>
      <c r="HO207" s="42"/>
      <c r="HP207" s="42"/>
      <c r="HQ207" s="42"/>
      <c r="HR207" s="42"/>
      <c r="HS207" s="42"/>
      <c r="HT207" s="42"/>
      <c r="HU207" s="42"/>
      <c r="HV207" s="42"/>
      <c r="HW207" s="42"/>
      <c r="HX207" s="42"/>
    </row>
    <row r="208" spans="1:232" s="41" customFormat="1" x14ac:dyDescent="0.25">
      <c r="A208" s="29"/>
      <c r="B208" s="30"/>
      <c r="C208" s="31" t="s">
        <v>7314</v>
      </c>
      <c r="D208" s="57">
        <v>0</v>
      </c>
      <c r="E208" s="57">
        <v>1</v>
      </c>
      <c r="F208" s="32" t="s">
        <v>953</v>
      </c>
      <c r="G208" s="32" t="s">
        <v>953</v>
      </c>
      <c r="H208" s="4">
        <v>9105875200</v>
      </c>
      <c r="I208" s="32" t="s">
        <v>953</v>
      </c>
      <c r="J208" s="33" t="s">
        <v>7942</v>
      </c>
      <c r="K208" s="34"/>
      <c r="L208" s="46" t="s">
        <v>25</v>
      </c>
      <c r="M208" s="33" t="s">
        <v>1138</v>
      </c>
      <c r="N208" s="35" t="s">
        <v>953</v>
      </c>
      <c r="O208" s="6" t="s">
        <v>3167</v>
      </c>
      <c r="P208" s="36"/>
      <c r="Q208" s="36"/>
      <c r="R208" s="36"/>
      <c r="S208" s="33" t="s">
        <v>7943</v>
      </c>
      <c r="T208" s="36"/>
      <c r="U208" s="36"/>
      <c r="V208" s="33" t="s">
        <v>7943</v>
      </c>
      <c r="W208" s="36"/>
      <c r="X208" s="36"/>
      <c r="Y208" s="33" t="s">
        <v>3013</v>
      </c>
      <c r="Z208" s="36"/>
      <c r="AA208" s="30"/>
      <c r="AB208" s="57">
        <v>5111</v>
      </c>
      <c r="AC208" s="57">
        <v>131</v>
      </c>
      <c r="AD208" s="30"/>
      <c r="AE208" s="58">
        <v>2</v>
      </c>
      <c r="AF208" s="37"/>
      <c r="AG208" s="37">
        <v>46000</v>
      </c>
      <c r="AH208" s="38">
        <v>92000</v>
      </c>
      <c r="AI208" s="37"/>
      <c r="AJ208" s="37"/>
      <c r="AK208" s="39"/>
      <c r="AL208" s="40">
        <v>8</v>
      </c>
      <c r="AM208" s="37"/>
      <c r="AN208" s="37">
        <v>7360</v>
      </c>
      <c r="AO208" s="59">
        <v>33311</v>
      </c>
      <c r="AP208" s="39"/>
      <c r="AQ208" s="59" t="s">
        <v>3131</v>
      </c>
      <c r="AR208" s="60">
        <v>156</v>
      </c>
      <c r="AS208" s="60">
        <v>632</v>
      </c>
      <c r="AV208" s="39"/>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c r="BZ208" s="42"/>
      <c r="CA208" s="42"/>
      <c r="CB208" s="42"/>
      <c r="CC208" s="42"/>
      <c r="CD208" s="42"/>
      <c r="CE208" s="42"/>
      <c r="CF208" s="42"/>
      <c r="CG208" s="42"/>
      <c r="CH208" s="42"/>
      <c r="CI208" s="42"/>
      <c r="CJ208" s="42"/>
      <c r="CK208" s="42"/>
      <c r="CL208" s="42"/>
      <c r="CM208" s="42"/>
      <c r="CN208" s="42"/>
      <c r="CO208" s="42"/>
      <c r="CP208" s="42"/>
      <c r="CQ208" s="42"/>
      <c r="CR208" s="42"/>
      <c r="CS208" s="42"/>
      <c r="CT208" s="42"/>
      <c r="CU208" s="42"/>
      <c r="CV208" s="42"/>
      <c r="CW208" s="42"/>
      <c r="CX208" s="42"/>
      <c r="CY208" s="42"/>
      <c r="CZ208" s="42"/>
      <c r="DA208" s="42"/>
      <c r="DB208" s="42"/>
      <c r="DC208" s="42"/>
      <c r="DD208" s="42"/>
      <c r="DE208" s="42"/>
      <c r="DF208" s="42"/>
      <c r="DG208" s="42"/>
      <c r="DH208" s="42"/>
      <c r="DI208" s="42"/>
      <c r="DJ208" s="42"/>
      <c r="DK208" s="42"/>
      <c r="DL208" s="42"/>
      <c r="DM208" s="42"/>
      <c r="DN208" s="42"/>
      <c r="DO208" s="42"/>
      <c r="DP208" s="42"/>
      <c r="DQ208" s="42"/>
      <c r="DR208" s="42"/>
      <c r="DS208" s="42"/>
      <c r="DT208" s="42"/>
      <c r="DU208" s="42"/>
      <c r="DV208" s="42"/>
      <c r="DW208" s="42"/>
      <c r="DX208" s="42"/>
      <c r="DY208" s="42"/>
      <c r="DZ208" s="42"/>
      <c r="EA208" s="42"/>
      <c r="EB208" s="42"/>
      <c r="EC208" s="42"/>
      <c r="ED208" s="42"/>
      <c r="EE208" s="42"/>
      <c r="EF208" s="42"/>
      <c r="EG208" s="42"/>
      <c r="EH208" s="42"/>
      <c r="EI208" s="42"/>
      <c r="EJ208" s="42"/>
      <c r="EK208" s="42"/>
      <c r="EL208" s="42"/>
      <c r="EM208" s="42"/>
      <c r="EN208" s="42"/>
      <c r="EO208" s="42"/>
      <c r="EP208" s="42"/>
      <c r="EQ208" s="42"/>
      <c r="ER208" s="42"/>
      <c r="ES208" s="42"/>
      <c r="ET208" s="42"/>
      <c r="EU208" s="42"/>
      <c r="EV208" s="42"/>
      <c r="EW208" s="42"/>
      <c r="EX208" s="42"/>
      <c r="EY208" s="42"/>
      <c r="EZ208" s="42"/>
      <c r="FA208" s="42"/>
      <c r="FB208" s="42"/>
      <c r="FC208" s="42"/>
      <c r="FD208" s="42"/>
      <c r="FE208" s="42"/>
      <c r="FF208" s="42"/>
      <c r="FG208" s="42"/>
      <c r="FH208" s="42"/>
      <c r="FI208" s="42"/>
      <c r="FJ208" s="42"/>
      <c r="FK208" s="42"/>
      <c r="FL208" s="42"/>
      <c r="FM208" s="42"/>
      <c r="FN208" s="42"/>
      <c r="FO208" s="42"/>
      <c r="FP208" s="42"/>
      <c r="FQ208" s="42"/>
      <c r="FR208" s="42"/>
      <c r="FS208" s="42"/>
      <c r="FT208" s="42"/>
      <c r="FU208" s="42"/>
      <c r="FV208" s="42"/>
      <c r="FW208" s="42"/>
      <c r="FX208" s="42"/>
      <c r="FY208" s="42"/>
      <c r="FZ208" s="42"/>
      <c r="GA208" s="42"/>
      <c r="GB208" s="42"/>
      <c r="GC208" s="42"/>
      <c r="GD208" s="42"/>
      <c r="GE208" s="42"/>
      <c r="GF208" s="42"/>
      <c r="GG208" s="42"/>
      <c r="GH208" s="42"/>
      <c r="GI208" s="42"/>
      <c r="GJ208" s="42"/>
      <c r="GK208" s="42"/>
      <c r="GL208" s="42"/>
      <c r="GM208" s="42"/>
      <c r="GN208" s="42"/>
      <c r="GO208" s="42"/>
      <c r="GP208" s="42"/>
      <c r="GQ208" s="42"/>
      <c r="GR208" s="42"/>
      <c r="GS208" s="42"/>
      <c r="GT208" s="42"/>
      <c r="GU208" s="42"/>
      <c r="GV208" s="42"/>
      <c r="GW208" s="42"/>
      <c r="GX208" s="42"/>
      <c r="GY208" s="42"/>
      <c r="GZ208" s="42"/>
      <c r="HA208" s="42"/>
      <c r="HB208" s="42"/>
      <c r="HC208" s="42"/>
      <c r="HD208" s="42"/>
      <c r="HE208" s="42"/>
      <c r="HF208" s="42"/>
      <c r="HG208" s="42"/>
      <c r="HH208" s="42"/>
      <c r="HI208" s="42"/>
      <c r="HJ208" s="42"/>
      <c r="HK208" s="42"/>
      <c r="HL208" s="42"/>
      <c r="HM208" s="42"/>
      <c r="HN208" s="42"/>
      <c r="HO208" s="42"/>
      <c r="HP208" s="42"/>
      <c r="HQ208" s="42"/>
      <c r="HR208" s="42"/>
      <c r="HS208" s="42"/>
      <c r="HT208" s="42"/>
      <c r="HU208" s="42"/>
      <c r="HV208" s="42"/>
      <c r="HW208" s="42"/>
      <c r="HX208" s="42"/>
    </row>
    <row r="209" spans="1:232" s="41" customFormat="1" x14ac:dyDescent="0.25">
      <c r="A209" s="29"/>
      <c r="B209" s="30"/>
      <c r="C209" s="31" t="s">
        <v>7314</v>
      </c>
      <c r="D209" s="57">
        <v>0</v>
      </c>
      <c r="E209" s="57">
        <v>1</v>
      </c>
      <c r="F209" s="32" t="s">
        <v>953</v>
      </c>
      <c r="G209" s="32" t="s">
        <v>953</v>
      </c>
      <c r="H209" s="4">
        <v>9105875395</v>
      </c>
      <c r="I209" s="32" t="s">
        <v>953</v>
      </c>
      <c r="J209" s="33" t="s">
        <v>7959</v>
      </c>
      <c r="K209" s="34"/>
      <c r="L209" s="46" t="s">
        <v>25</v>
      </c>
      <c r="M209" s="33" t="s">
        <v>964</v>
      </c>
      <c r="N209" s="35" t="s">
        <v>953</v>
      </c>
      <c r="O209" s="6" t="s">
        <v>3134</v>
      </c>
      <c r="P209" s="36"/>
      <c r="Q209" s="36"/>
      <c r="R209" s="36"/>
      <c r="S209" s="33" t="s">
        <v>7960</v>
      </c>
      <c r="T209" s="36"/>
      <c r="U209" s="36"/>
      <c r="V209" s="33" t="s">
        <v>7960</v>
      </c>
      <c r="W209" s="36"/>
      <c r="X209" s="36"/>
      <c r="Y209" s="33" t="s">
        <v>2824</v>
      </c>
      <c r="Z209" s="36"/>
      <c r="AA209" s="30"/>
      <c r="AB209" s="57">
        <v>5111</v>
      </c>
      <c r="AC209" s="57">
        <v>131</v>
      </c>
      <c r="AD209" s="30"/>
      <c r="AE209" s="58">
        <v>1</v>
      </c>
      <c r="AF209" s="37"/>
      <c r="AG209" s="37">
        <v>111058</v>
      </c>
      <c r="AH209" s="38">
        <v>111058</v>
      </c>
      <c r="AI209" s="37"/>
      <c r="AJ209" s="37"/>
      <c r="AK209" s="39"/>
      <c r="AL209" s="40">
        <v>8</v>
      </c>
      <c r="AM209" s="37"/>
      <c r="AN209" s="37">
        <v>8884.64</v>
      </c>
      <c r="AO209" s="59">
        <v>33311</v>
      </c>
      <c r="AP209" s="39"/>
      <c r="AQ209" s="59" t="s">
        <v>3131</v>
      </c>
      <c r="AR209" s="60">
        <v>156</v>
      </c>
      <c r="AS209" s="60">
        <v>632</v>
      </c>
      <c r="AV209" s="39"/>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c r="BZ209" s="42"/>
      <c r="CA209" s="42"/>
      <c r="CB209" s="42"/>
      <c r="CC209" s="42"/>
      <c r="CD209" s="42"/>
      <c r="CE209" s="42"/>
      <c r="CF209" s="42"/>
      <c r="CG209" s="42"/>
      <c r="CH209" s="42"/>
      <c r="CI209" s="42"/>
      <c r="CJ209" s="42"/>
      <c r="CK209" s="42"/>
      <c r="CL209" s="42"/>
      <c r="CM209" s="42"/>
      <c r="CN209" s="42"/>
      <c r="CO209" s="42"/>
      <c r="CP209" s="42"/>
      <c r="CQ209" s="42"/>
      <c r="CR209" s="42"/>
      <c r="CS209" s="42"/>
      <c r="CT209" s="42"/>
      <c r="CU209" s="42"/>
      <c r="CV209" s="42"/>
      <c r="CW209" s="42"/>
      <c r="CX209" s="42"/>
      <c r="CY209" s="42"/>
      <c r="CZ209" s="42"/>
      <c r="DA209" s="42"/>
      <c r="DB209" s="42"/>
      <c r="DC209" s="42"/>
      <c r="DD209" s="42"/>
      <c r="DE209" s="42"/>
      <c r="DF209" s="42"/>
      <c r="DG209" s="42"/>
      <c r="DH209" s="42"/>
      <c r="DI209" s="42"/>
      <c r="DJ209" s="42"/>
      <c r="DK209" s="42"/>
      <c r="DL209" s="42"/>
      <c r="DM209" s="42"/>
      <c r="DN209" s="42"/>
      <c r="DO209" s="42"/>
      <c r="DP209" s="42"/>
      <c r="DQ209" s="42"/>
      <c r="DR209" s="42"/>
      <c r="DS209" s="42"/>
      <c r="DT209" s="42"/>
      <c r="DU209" s="42"/>
      <c r="DV209" s="42"/>
      <c r="DW209" s="42"/>
      <c r="DX209" s="42"/>
      <c r="DY209" s="42"/>
      <c r="DZ209" s="42"/>
      <c r="EA209" s="42"/>
      <c r="EB209" s="42"/>
      <c r="EC209" s="42"/>
      <c r="ED209" s="42"/>
      <c r="EE209" s="42"/>
      <c r="EF209" s="42"/>
      <c r="EG209" s="42"/>
      <c r="EH209" s="42"/>
      <c r="EI209" s="42"/>
      <c r="EJ209" s="42"/>
      <c r="EK209" s="42"/>
      <c r="EL209" s="42"/>
      <c r="EM209" s="42"/>
      <c r="EN209" s="42"/>
      <c r="EO209" s="42"/>
      <c r="EP209" s="42"/>
      <c r="EQ209" s="42"/>
      <c r="ER209" s="42"/>
      <c r="ES209" s="42"/>
      <c r="ET209" s="42"/>
      <c r="EU209" s="42"/>
      <c r="EV209" s="42"/>
      <c r="EW209" s="42"/>
      <c r="EX209" s="42"/>
      <c r="EY209" s="42"/>
      <c r="EZ209" s="42"/>
      <c r="FA209" s="42"/>
      <c r="FB209" s="42"/>
      <c r="FC209" s="42"/>
      <c r="FD209" s="42"/>
      <c r="FE209" s="42"/>
      <c r="FF209" s="42"/>
      <c r="FG209" s="42"/>
      <c r="FH209" s="42"/>
      <c r="FI209" s="42"/>
      <c r="FJ209" s="42"/>
      <c r="FK209" s="42"/>
      <c r="FL209" s="42"/>
      <c r="FM209" s="42"/>
      <c r="FN209" s="42"/>
      <c r="FO209" s="42"/>
      <c r="FP209" s="42"/>
      <c r="FQ209" s="42"/>
      <c r="FR209" s="42"/>
      <c r="FS209" s="42"/>
      <c r="FT209" s="42"/>
      <c r="FU209" s="42"/>
      <c r="FV209" s="42"/>
      <c r="FW209" s="42"/>
      <c r="FX209" s="42"/>
      <c r="FY209" s="42"/>
      <c r="FZ209" s="42"/>
      <c r="GA209" s="42"/>
      <c r="GB209" s="42"/>
      <c r="GC209" s="42"/>
      <c r="GD209" s="42"/>
      <c r="GE209" s="42"/>
      <c r="GF209" s="42"/>
      <c r="GG209" s="42"/>
      <c r="GH209" s="42"/>
      <c r="GI209" s="42"/>
      <c r="GJ209" s="42"/>
      <c r="GK209" s="42"/>
      <c r="GL209" s="42"/>
      <c r="GM209" s="42"/>
      <c r="GN209" s="42"/>
      <c r="GO209" s="42"/>
      <c r="GP209" s="42"/>
      <c r="GQ209" s="42"/>
      <c r="GR209" s="42"/>
      <c r="GS209" s="42"/>
      <c r="GT209" s="42"/>
      <c r="GU209" s="42"/>
      <c r="GV209" s="42"/>
      <c r="GW209" s="42"/>
      <c r="GX209" s="42"/>
      <c r="GY209" s="42"/>
      <c r="GZ209" s="42"/>
      <c r="HA209" s="42"/>
      <c r="HB209" s="42"/>
      <c r="HC209" s="42"/>
      <c r="HD209" s="42"/>
      <c r="HE209" s="42"/>
      <c r="HF209" s="42"/>
      <c r="HG209" s="42"/>
      <c r="HH209" s="42"/>
      <c r="HI209" s="42"/>
      <c r="HJ209" s="42"/>
      <c r="HK209" s="42"/>
      <c r="HL209" s="42"/>
      <c r="HM209" s="42"/>
      <c r="HN209" s="42"/>
      <c r="HO209" s="42"/>
      <c r="HP209" s="42"/>
      <c r="HQ209" s="42"/>
      <c r="HR209" s="42"/>
      <c r="HS209" s="42"/>
      <c r="HT209" s="42"/>
      <c r="HU209" s="42"/>
      <c r="HV209" s="42"/>
      <c r="HW209" s="42"/>
      <c r="HX209" s="42"/>
    </row>
    <row r="210" spans="1:232" s="41" customFormat="1" x14ac:dyDescent="0.25">
      <c r="A210" s="29"/>
      <c r="B210" s="30"/>
      <c r="C210" s="31" t="s">
        <v>7314</v>
      </c>
      <c r="D210" s="57">
        <v>0</v>
      </c>
      <c r="E210" s="57">
        <v>1</v>
      </c>
      <c r="F210" s="32" t="s">
        <v>953</v>
      </c>
      <c r="G210" s="32" t="s">
        <v>953</v>
      </c>
      <c r="H210" s="4">
        <v>9105875395</v>
      </c>
      <c r="I210" s="32" t="s">
        <v>953</v>
      </c>
      <c r="J210" s="33" t="s">
        <v>7959</v>
      </c>
      <c r="K210" s="34"/>
      <c r="L210" s="46" t="s">
        <v>25</v>
      </c>
      <c r="M210" s="33" t="s">
        <v>964</v>
      </c>
      <c r="N210" s="35" t="s">
        <v>953</v>
      </c>
      <c r="O210" s="6" t="s">
        <v>3134</v>
      </c>
      <c r="P210" s="36"/>
      <c r="Q210" s="36"/>
      <c r="R210" s="36"/>
      <c r="S210" s="33" t="s">
        <v>7960</v>
      </c>
      <c r="T210" s="36"/>
      <c r="U210" s="36"/>
      <c r="V210" s="33" t="s">
        <v>7960</v>
      </c>
      <c r="W210" s="36"/>
      <c r="X210" s="36"/>
      <c r="Y210" s="33" t="s">
        <v>2826</v>
      </c>
      <c r="Z210" s="36"/>
      <c r="AA210" s="30"/>
      <c r="AB210" s="57">
        <v>5111</v>
      </c>
      <c r="AC210" s="57">
        <v>131</v>
      </c>
      <c r="AD210" s="30"/>
      <c r="AE210" s="58">
        <v>3</v>
      </c>
      <c r="AF210" s="37"/>
      <c r="AG210" s="37">
        <v>50182</v>
      </c>
      <c r="AH210" s="38">
        <v>150546</v>
      </c>
      <c r="AI210" s="37"/>
      <c r="AJ210" s="37"/>
      <c r="AK210" s="39"/>
      <c r="AL210" s="40">
        <v>8</v>
      </c>
      <c r="AM210" s="37"/>
      <c r="AN210" s="37">
        <v>12043.68</v>
      </c>
      <c r="AO210" s="59">
        <v>33311</v>
      </c>
      <c r="AP210" s="39"/>
      <c r="AQ210" s="59" t="s">
        <v>3131</v>
      </c>
      <c r="AR210" s="60">
        <v>156</v>
      </c>
      <c r="AS210" s="60">
        <v>632</v>
      </c>
      <c r="AV210" s="39"/>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c r="BZ210" s="42"/>
      <c r="CA210" s="42"/>
      <c r="CB210" s="42"/>
      <c r="CC210" s="42"/>
      <c r="CD210" s="42"/>
      <c r="CE210" s="42"/>
      <c r="CF210" s="42"/>
      <c r="CG210" s="42"/>
      <c r="CH210" s="42"/>
      <c r="CI210" s="42"/>
      <c r="CJ210" s="42"/>
      <c r="CK210" s="42"/>
      <c r="CL210" s="42"/>
      <c r="CM210" s="42"/>
      <c r="CN210" s="42"/>
      <c r="CO210" s="42"/>
      <c r="CP210" s="42"/>
      <c r="CQ210" s="42"/>
      <c r="CR210" s="42"/>
      <c r="CS210" s="42"/>
      <c r="CT210" s="42"/>
      <c r="CU210" s="42"/>
      <c r="CV210" s="42"/>
      <c r="CW210" s="42"/>
      <c r="CX210" s="42"/>
      <c r="CY210" s="42"/>
      <c r="CZ210" s="42"/>
      <c r="DA210" s="42"/>
      <c r="DB210" s="42"/>
      <c r="DC210" s="42"/>
      <c r="DD210" s="42"/>
      <c r="DE210" s="42"/>
      <c r="DF210" s="42"/>
      <c r="DG210" s="42"/>
      <c r="DH210" s="42"/>
      <c r="DI210" s="42"/>
      <c r="DJ210" s="42"/>
      <c r="DK210" s="42"/>
      <c r="DL210" s="42"/>
      <c r="DM210" s="42"/>
      <c r="DN210" s="42"/>
      <c r="DO210" s="42"/>
      <c r="DP210" s="42"/>
      <c r="DQ210" s="42"/>
      <c r="DR210" s="42"/>
      <c r="DS210" s="42"/>
      <c r="DT210" s="42"/>
      <c r="DU210" s="42"/>
      <c r="DV210" s="42"/>
      <c r="DW210" s="42"/>
      <c r="DX210" s="42"/>
      <c r="DY210" s="42"/>
      <c r="DZ210" s="42"/>
      <c r="EA210" s="42"/>
      <c r="EB210" s="42"/>
      <c r="EC210" s="42"/>
      <c r="ED210" s="42"/>
      <c r="EE210" s="42"/>
      <c r="EF210" s="42"/>
      <c r="EG210" s="42"/>
      <c r="EH210" s="42"/>
      <c r="EI210" s="42"/>
      <c r="EJ210" s="42"/>
      <c r="EK210" s="42"/>
      <c r="EL210" s="42"/>
      <c r="EM210" s="42"/>
      <c r="EN210" s="42"/>
      <c r="EO210" s="42"/>
      <c r="EP210" s="42"/>
      <c r="EQ210" s="42"/>
      <c r="ER210" s="42"/>
      <c r="ES210" s="42"/>
      <c r="ET210" s="42"/>
      <c r="EU210" s="42"/>
      <c r="EV210" s="42"/>
      <c r="EW210" s="42"/>
      <c r="EX210" s="42"/>
      <c r="EY210" s="42"/>
      <c r="EZ210" s="42"/>
      <c r="FA210" s="42"/>
      <c r="FB210" s="42"/>
      <c r="FC210" s="42"/>
      <c r="FD210" s="42"/>
      <c r="FE210" s="42"/>
      <c r="FF210" s="42"/>
      <c r="FG210" s="42"/>
      <c r="FH210" s="42"/>
      <c r="FI210" s="42"/>
      <c r="FJ210" s="42"/>
      <c r="FK210" s="42"/>
      <c r="FL210" s="42"/>
      <c r="FM210" s="42"/>
      <c r="FN210" s="42"/>
      <c r="FO210" s="42"/>
      <c r="FP210" s="42"/>
      <c r="FQ210" s="42"/>
      <c r="FR210" s="42"/>
      <c r="FS210" s="42"/>
      <c r="FT210" s="42"/>
      <c r="FU210" s="42"/>
      <c r="FV210" s="42"/>
      <c r="FW210" s="42"/>
      <c r="FX210" s="42"/>
      <c r="FY210" s="42"/>
      <c r="FZ210" s="42"/>
      <c r="GA210" s="42"/>
      <c r="GB210" s="42"/>
      <c r="GC210" s="42"/>
      <c r="GD210" s="42"/>
      <c r="GE210" s="42"/>
      <c r="GF210" s="42"/>
      <c r="GG210" s="42"/>
      <c r="GH210" s="42"/>
      <c r="GI210" s="42"/>
      <c r="GJ210" s="42"/>
      <c r="GK210" s="42"/>
      <c r="GL210" s="42"/>
      <c r="GM210" s="42"/>
      <c r="GN210" s="42"/>
      <c r="GO210" s="42"/>
      <c r="GP210" s="42"/>
      <c r="GQ210" s="42"/>
      <c r="GR210" s="42"/>
      <c r="GS210" s="42"/>
      <c r="GT210" s="42"/>
      <c r="GU210" s="42"/>
      <c r="GV210" s="42"/>
      <c r="GW210" s="42"/>
      <c r="GX210" s="42"/>
      <c r="GY210" s="42"/>
      <c r="GZ210" s="42"/>
      <c r="HA210" s="42"/>
      <c r="HB210" s="42"/>
      <c r="HC210" s="42"/>
      <c r="HD210" s="42"/>
      <c r="HE210" s="42"/>
      <c r="HF210" s="42"/>
      <c r="HG210" s="42"/>
      <c r="HH210" s="42"/>
      <c r="HI210" s="42"/>
      <c r="HJ210" s="42"/>
      <c r="HK210" s="42"/>
      <c r="HL210" s="42"/>
      <c r="HM210" s="42"/>
      <c r="HN210" s="42"/>
      <c r="HO210" s="42"/>
      <c r="HP210" s="42"/>
      <c r="HQ210" s="42"/>
      <c r="HR210" s="42"/>
      <c r="HS210" s="42"/>
      <c r="HT210" s="42"/>
      <c r="HU210" s="42"/>
      <c r="HV210" s="42"/>
      <c r="HW210" s="42"/>
      <c r="HX210" s="42"/>
    </row>
    <row r="211" spans="1:232" s="41" customFormat="1" x14ac:dyDescent="0.25">
      <c r="A211" s="29"/>
      <c r="B211" s="30"/>
      <c r="C211" s="31" t="s">
        <v>7314</v>
      </c>
      <c r="D211" s="57">
        <v>0</v>
      </c>
      <c r="E211" s="57">
        <v>1</v>
      </c>
      <c r="F211" s="32" t="s">
        <v>953</v>
      </c>
      <c r="G211" s="32" t="s">
        <v>953</v>
      </c>
      <c r="H211" s="4">
        <v>9105875395</v>
      </c>
      <c r="I211" s="32" t="s">
        <v>953</v>
      </c>
      <c r="J211" s="33" t="s">
        <v>7959</v>
      </c>
      <c r="K211" s="34"/>
      <c r="L211" s="46" t="s">
        <v>25</v>
      </c>
      <c r="M211" s="33" t="s">
        <v>964</v>
      </c>
      <c r="N211" s="35" t="s">
        <v>953</v>
      </c>
      <c r="O211" s="6" t="s">
        <v>3134</v>
      </c>
      <c r="P211" s="36"/>
      <c r="Q211" s="36"/>
      <c r="R211" s="36"/>
      <c r="S211" s="33" t="s">
        <v>7960</v>
      </c>
      <c r="T211" s="36"/>
      <c r="U211" s="36"/>
      <c r="V211" s="33" t="s">
        <v>7960</v>
      </c>
      <c r="W211" s="36"/>
      <c r="X211" s="36"/>
      <c r="Y211" s="33" t="s">
        <v>3047</v>
      </c>
      <c r="Z211" s="36"/>
      <c r="AA211" s="30"/>
      <c r="AB211" s="57">
        <v>5111</v>
      </c>
      <c r="AC211" s="57">
        <v>131</v>
      </c>
      <c r="AD211" s="30"/>
      <c r="AE211" s="58">
        <v>4</v>
      </c>
      <c r="AF211" s="37"/>
      <c r="AG211" s="37">
        <v>55595</v>
      </c>
      <c r="AH211" s="38">
        <v>222380</v>
      </c>
      <c r="AI211" s="37"/>
      <c r="AJ211" s="37"/>
      <c r="AK211" s="39"/>
      <c r="AL211" s="40">
        <v>8</v>
      </c>
      <c r="AM211" s="37"/>
      <c r="AN211" s="37">
        <v>17790.400000000001</v>
      </c>
      <c r="AO211" s="59">
        <v>33311</v>
      </c>
      <c r="AP211" s="39"/>
      <c r="AQ211" s="59" t="s">
        <v>3131</v>
      </c>
      <c r="AR211" s="60">
        <v>156</v>
      </c>
      <c r="AS211" s="60">
        <v>632</v>
      </c>
      <c r="AV211" s="39"/>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c r="BZ211" s="42"/>
      <c r="CA211" s="42"/>
      <c r="CB211" s="42"/>
      <c r="CC211" s="42"/>
      <c r="CD211" s="42"/>
      <c r="CE211" s="42"/>
      <c r="CF211" s="42"/>
      <c r="CG211" s="42"/>
      <c r="CH211" s="42"/>
      <c r="CI211" s="42"/>
      <c r="CJ211" s="42"/>
      <c r="CK211" s="42"/>
      <c r="CL211" s="42"/>
      <c r="CM211" s="42"/>
      <c r="CN211" s="42"/>
      <c r="CO211" s="42"/>
      <c r="CP211" s="42"/>
      <c r="CQ211" s="42"/>
      <c r="CR211" s="42"/>
      <c r="CS211" s="42"/>
      <c r="CT211" s="42"/>
      <c r="CU211" s="42"/>
      <c r="CV211" s="42"/>
      <c r="CW211" s="42"/>
      <c r="CX211" s="42"/>
      <c r="CY211" s="42"/>
      <c r="CZ211" s="42"/>
      <c r="DA211" s="42"/>
      <c r="DB211" s="42"/>
      <c r="DC211" s="42"/>
      <c r="DD211" s="42"/>
      <c r="DE211" s="42"/>
      <c r="DF211" s="42"/>
      <c r="DG211" s="42"/>
      <c r="DH211" s="42"/>
      <c r="DI211" s="42"/>
      <c r="DJ211" s="42"/>
      <c r="DK211" s="42"/>
      <c r="DL211" s="42"/>
      <c r="DM211" s="42"/>
      <c r="DN211" s="42"/>
      <c r="DO211" s="42"/>
      <c r="DP211" s="42"/>
      <c r="DQ211" s="42"/>
      <c r="DR211" s="42"/>
      <c r="DS211" s="42"/>
      <c r="DT211" s="42"/>
      <c r="DU211" s="42"/>
      <c r="DV211" s="42"/>
      <c r="DW211" s="42"/>
      <c r="DX211" s="42"/>
      <c r="DY211" s="42"/>
      <c r="DZ211" s="42"/>
      <c r="EA211" s="42"/>
      <c r="EB211" s="42"/>
      <c r="EC211" s="42"/>
      <c r="ED211" s="42"/>
      <c r="EE211" s="42"/>
      <c r="EF211" s="42"/>
      <c r="EG211" s="42"/>
      <c r="EH211" s="42"/>
      <c r="EI211" s="42"/>
      <c r="EJ211" s="42"/>
      <c r="EK211" s="42"/>
      <c r="EL211" s="42"/>
      <c r="EM211" s="42"/>
      <c r="EN211" s="42"/>
      <c r="EO211" s="42"/>
      <c r="EP211" s="42"/>
      <c r="EQ211" s="42"/>
      <c r="ER211" s="42"/>
      <c r="ES211" s="42"/>
      <c r="ET211" s="42"/>
      <c r="EU211" s="42"/>
      <c r="EV211" s="42"/>
      <c r="EW211" s="42"/>
      <c r="EX211" s="42"/>
      <c r="EY211" s="42"/>
      <c r="EZ211" s="42"/>
      <c r="FA211" s="42"/>
      <c r="FB211" s="42"/>
      <c r="FC211" s="42"/>
      <c r="FD211" s="42"/>
      <c r="FE211" s="42"/>
      <c r="FF211" s="42"/>
      <c r="FG211" s="42"/>
      <c r="FH211" s="42"/>
      <c r="FI211" s="42"/>
      <c r="FJ211" s="42"/>
      <c r="FK211" s="42"/>
      <c r="FL211" s="42"/>
      <c r="FM211" s="42"/>
      <c r="FN211" s="42"/>
      <c r="FO211" s="42"/>
      <c r="FP211" s="42"/>
      <c r="FQ211" s="42"/>
      <c r="FR211" s="42"/>
      <c r="FS211" s="42"/>
      <c r="FT211" s="42"/>
      <c r="FU211" s="42"/>
      <c r="FV211" s="42"/>
      <c r="FW211" s="42"/>
      <c r="FX211" s="42"/>
      <c r="FY211" s="42"/>
      <c r="FZ211" s="42"/>
      <c r="GA211" s="42"/>
      <c r="GB211" s="42"/>
      <c r="GC211" s="42"/>
      <c r="GD211" s="42"/>
      <c r="GE211" s="42"/>
      <c r="GF211" s="42"/>
      <c r="GG211" s="42"/>
      <c r="GH211" s="42"/>
      <c r="GI211" s="42"/>
      <c r="GJ211" s="42"/>
      <c r="GK211" s="42"/>
      <c r="GL211" s="42"/>
      <c r="GM211" s="42"/>
      <c r="GN211" s="42"/>
      <c r="GO211" s="42"/>
      <c r="GP211" s="42"/>
      <c r="GQ211" s="42"/>
      <c r="GR211" s="42"/>
      <c r="GS211" s="42"/>
      <c r="GT211" s="42"/>
      <c r="GU211" s="42"/>
      <c r="GV211" s="42"/>
      <c r="GW211" s="42"/>
      <c r="GX211" s="42"/>
      <c r="GY211" s="42"/>
      <c r="GZ211" s="42"/>
      <c r="HA211" s="42"/>
      <c r="HB211" s="42"/>
      <c r="HC211" s="42"/>
      <c r="HD211" s="42"/>
      <c r="HE211" s="42"/>
      <c r="HF211" s="42"/>
      <c r="HG211" s="42"/>
      <c r="HH211" s="42"/>
      <c r="HI211" s="42"/>
      <c r="HJ211" s="42"/>
      <c r="HK211" s="42"/>
      <c r="HL211" s="42"/>
      <c r="HM211" s="42"/>
      <c r="HN211" s="42"/>
      <c r="HO211" s="42"/>
      <c r="HP211" s="42"/>
      <c r="HQ211" s="42"/>
      <c r="HR211" s="42"/>
      <c r="HS211" s="42"/>
      <c r="HT211" s="42"/>
      <c r="HU211" s="42"/>
      <c r="HV211" s="42"/>
      <c r="HW211" s="42"/>
      <c r="HX211" s="42"/>
    </row>
    <row r="212" spans="1:232" s="41" customFormat="1" x14ac:dyDescent="0.25">
      <c r="A212" s="29"/>
      <c r="B212" s="30"/>
      <c r="C212" s="31" t="s">
        <v>7314</v>
      </c>
      <c r="D212" s="57">
        <v>0</v>
      </c>
      <c r="E212" s="57">
        <v>1</v>
      </c>
      <c r="F212" s="32" t="s">
        <v>953</v>
      </c>
      <c r="G212" s="32" t="s">
        <v>953</v>
      </c>
      <c r="H212" s="4">
        <v>9105875804</v>
      </c>
      <c r="I212" s="32" t="s">
        <v>953</v>
      </c>
      <c r="J212" s="33" t="s">
        <v>7980</v>
      </c>
      <c r="K212" s="34"/>
      <c r="L212" s="46" t="s">
        <v>25</v>
      </c>
      <c r="M212" s="33" t="s">
        <v>1117</v>
      </c>
      <c r="N212" s="35" t="s">
        <v>953</v>
      </c>
      <c r="O212" s="6" t="s">
        <v>3239</v>
      </c>
      <c r="P212" s="36"/>
      <c r="Q212" s="36"/>
      <c r="R212" s="36"/>
      <c r="S212" s="33" t="s">
        <v>7981</v>
      </c>
      <c r="T212" s="36"/>
      <c r="U212" s="36"/>
      <c r="V212" s="33" t="s">
        <v>7981</v>
      </c>
      <c r="W212" s="36"/>
      <c r="X212" s="36"/>
      <c r="Y212" s="33" t="s">
        <v>2824</v>
      </c>
      <c r="Z212" s="36"/>
      <c r="AA212" s="30"/>
      <c r="AB212" s="57">
        <v>5111</v>
      </c>
      <c r="AC212" s="57">
        <v>131</v>
      </c>
      <c r="AD212" s="30"/>
      <c r="AE212" s="58">
        <v>3</v>
      </c>
      <c r="AF212" s="37"/>
      <c r="AG212" s="37">
        <v>111058</v>
      </c>
      <c r="AH212" s="38">
        <v>333174</v>
      </c>
      <c r="AI212" s="37"/>
      <c r="AJ212" s="37"/>
      <c r="AK212" s="39"/>
      <c r="AL212" s="40">
        <v>8</v>
      </c>
      <c r="AM212" s="37"/>
      <c r="AN212" s="37">
        <v>26653.920000000002</v>
      </c>
      <c r="AO212" s="59">
        <v>33311</v>
      </c>
      <c r="AP212" s="39"/>
      <c r="AQ212" s="59" t="s">
        <v>3131</v>
      </c>
      <c r="AR212" s="60">
        <v>156</v>
      </c>
      <c r="AS212" s="60">
        <v>632</v>
      </c>
      <c r="AV212" s="39"/>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c r="BZ212" s="42"/>
      <c r="CA212" s="42"/>
      <c r="CB212" s="42"/>
      <c r="CC212" s="42"/>
      <c r="CD212" s="42"/>
      <c r="CE212" s="42"/>
      <c r="CF212" s="42"/>
      <c r="CG212" s="42"/>
      <c r="CH212" s="42"/>
      <c r="CI212" s="42"/>
      <c r="CJ212" s="42"/>
      <c r="CK212" s="42"/>
      <c r="CL212" s="42"/>
      <c r="CM212" s="42"/>
      <c r="CN212" s="42"/>
      <c r="CO212" s="42"/>
      <c r="CP212" s="42"/>
      <c r="CQ212" s="42"/>
      <c r="CR212" s="42"/>
      <c r="CS212" s="42"/>
      <c r="CT212" s="42"/>
      <c r="CU212" s="42"/>
      <c r="CV212" s="42"/>
      <c r="CW212" s="42"/>
      <c r="CX212" s="42"/>
      <c r="CY212" s="42"/>
      <c r="CZ212" s="42"/>
      <c r="DA212" s="42"/>
      <c r="DB212" s="42"/>
      <c r="DC212" s="42"/>
      <c r="DD212" s="42"/>
      <c r="DE212" s="42"/>
      <c r="DF212" s="42"/>
      <c r="DG212" s="42"/>
      <c r="DH212" s="42"/>
      <c r="DI212" s="42"/>
      <c r="DJ212" s="42"/>
      <c r="DK212" s="42"/>
      <c r="DL212" s="42"/>
      <c r="DM212" s="42"/>
      <c r="DN212" s="42"/>
      <c r="DO212" s="42"/>
      <c r="DP212" s="42"/>
      <c r="DQ212" s="42"/>
      <c r="DR212" s="42"/>
      <c r="DS212" s="42"/>
      <c r="DT212" s="42"/>
      <c r="DU212" s="42"/>
      <c r="DV212" s="42"/>
      <c r="DW212" s="42"/>
      <c r="DX212" s="42"/>
      <c r="DY212" s="42"/>
      <c r="DZ212" s="42"/>
      <c r="EA212" s="42"/>
      <c r="EB212" s="42"/>
      <c r="EC212" s="42"/>
      <c r="ED212" s="42"/>
      <c r="EE212" s="42"/>
      <c r="EF212" s="42"/>
      <c r="EG212" s="42"/>
      <c r="EH212" s="42"/>
      <c r="EI212" s="42"/>
      <c r="EJ212" s="42"/>
      <c r="EK212" s="42"/>
      <c r="EL212" s="42"/>
      <c r="EM212" s="42"/>
      <c r="EN212" s="42"/>
      <c r="EO212" s="42"/>
      <c r="EP212" s="42"/>
      <c r="EQ212" s="42"/>
      <c r="ER212" s="42"/>
      <c r="ES212" s="42"/>
      <c r="ET212" s="42"/>
      <c r="EU212" s="42"/>
      <c r="EV212" s="42"/>
      <c r="EW212" s="42"/>
      <c r="EX212" s="42"/>
      <c r="EY212" s="42"/>
      <c r="EZ212" s="42"/>
      <c r="FA212" s="42"/>
      <c r="FB212" s="42"/>
      <c r="FC212" s="42"/>
      <c r="FD212" s="42"/>
      <c r="FE212" s="42"/>
      <c r="FF212" s="42"/>
      <c r="FG212" s="42"/>
      <c r="FH212" s="42"/>
      <c r="FI212" s="42"/>
      <c r="FJ212" s="42"/>
      <c r="FK212" s="42"/>
      <c r="FL212" s="42"/>
      <c r="FM212" s="42"/>
      <c r="FN212" s="42"/>
      <c r="FO212" s="42"/>
      <c r="FP212" s="42"/>
      <c r="FQ212" s="42"/>
      <c r="FR212" s="42"/>
      <c r="FS212" s="42"/>
      <c r="FT212" s="42"/>
      <c r="FU212" s="42"/>
      <c r="FV212" s="42"/>
      <c r="FW212" s="42"/>
      <c r="FX212" s="42"/>
      <c r="FY212" s="42"/>
      <c r="FZ212" s="42"/>
      <c r="GA212" s="42"/>
      <c r="GB212" s="42"/>
      <c r="GC212" s="42"/>
      <c r="GD212" s="42"/>
      <c r="GE212" s="42"/>
      <c r="GF212" s="42"/>
      <c r="GG212" s="42"/>
      <c r="GH212" s="42"/>
      <c r="GI212" s="42"/>
      <c r="GJ212" s="42"/>
      <c r="GK212" s="42"/>
      <c r="GL212" s="42"/>
      <c r="GM212" s="42"/>
      <c r="GN212" s="42"/>
      <c r="GO212" s="42"/>
      <c r="GP212" s="42"/>
      <c r="GQ212" s="42"/>
      <c r="GR212" s="42"/>
      <c r="GS212" s="42"/>
      <c r="GT212" s="42"/>
      <c r="GU212" s="42"/>
      <c r="GV212" s="42"/>
      <c r="GW212" s="42"/>
      <c r="GX212" s="42"/>
      <c r="GY212" s="42"/>
      <c r="GZ212" s="42"/>
      <c r="HA212" s="42"/>
      <c r="HB212" s="42"/>
      <c r="HC212" s="42"/>
      <c r="HD212" s="42"/>
      <c r="HE212" s="42"/>
      <c r="HF212" s="42"/>
      <c r="HG212" s="42"/>
      <c r="HH212" s="42"/>
      <c r="HI212" s="42"/>
      <c r="HJ212" s="42"/>
      <c r="HK212" s="42"/>
      <c r="HL212" s="42"/>
      <c r="HM212" s="42"/>
      <c r="HN212" s="42"/>
      <c r="HO212" s="42"/>
      <c r="HP212" s="42"/>
      <c r="HQ212" s="42"/>
      <c r="HR212" s="42"/>
      <c r="HS212" s="42"/>
      <c r="HT212" s="42"/>
      <c r="HU212" s="42"/>
      <c r="HV212" s="42"/>
      <c r="HW212" s="42"/>
      <c r="HX212" s="42"/>
    </row>
    <row r="213" spans="1:232" s="41" customFormat="1" x14ac:dyDescent="0.25">
      <c r="A213" s="29"/>
      <c r="B213" s="30"/>
      <c r="C213" s="31" t="s">
        <v>7314</v>
      </c>
      <c r="D213" s="57">
        <v>0</v>
      </c>
      <c r="E213" s="57">
        <v>1</v>
      </c>
      <c r="F213" s="32" t="s">
        <v>953</v>
      </c>
      <c r="G213" s="32" t="s">
        <v>953</v>
      </c>
      <c r="H213" s="4">
        <v>9105875948</v>
      </c>
      <c r="I213" s="32" t="s">
        <v>953</v>
      </c>
      <c r="J213" s="33" t="s">
        <v>7995</v>
      </c>
      <c r="K213" s="34"/>
      <c r="L213" s="46" t="s">
        <v>25</v>
      </c>
      <c r="M213" s="33" t="s">
        <v>1143</v>
      </c>
      <c r="N213" s="35" t="s">
        <v>953</v>
      </c>
      <c r="O213" s="6" t="s">
        <v>3172</v>
      </c>
      <c r="P213" s="36"/>
      <c r="Q213" s="36"/>
      <c r="R213" s="36"/>
      <c r="S213" s="33" t="s">
        <v>7996</v>
      </c>
      <c r="T213" s="36"/>
      <c r="U213" s="36"/>
      <c r="V213" s="33" t="s">
        <v>7996</v>
      </c>
      <c r="W213" s="36"/>
      <c r="X213" s="36"/>
      <c r="Y213" s="33" t="s">
        <v>2771</v>
      </c>
      <c r="Z213" s="36"/>
      <c r="AA213" s="30"/>
      <c r="AB213" s="57">
        <v>5111</v>
      </c>
      <c r="AC213" s="57">
        <v>131</v>
      </c>
      <c r="AD213" s="30"/>
      <c r="AE213" s="58">
        <v>1</v>
      </c>
      <c r="AF213" s="37"/>
      <c r="AG213" s="37">
        <v>74250</v>
      </c>
      <c r="AH213" s="38">
        <v>74250</v>
      </c>
      <c r="AI213" s="37"/>
      <c r="AJ213" s="37"/>
      <c r="AK213" s="39"/>
      <c r="AL213" s="40">
        <v>8</v>
      </c>
      <c r="AM213" s="37"/>
      <c r="AN213" s="37">
        <v>5940</v>
      </c>
      <c r="AO213" s="59">
        <v>33311</v>
      </c>
      <c r="AP213" s="39"/>
      <c r="AQ213" s="59" t="s">
        <v>3131</v>
      </c>
      <c r="AR213" s="60">
        <v>156</v>
      </c>
      <c r="AS213" s="60">
        <v>632</v>
      </c>
      <c r="AV213" s="39"/>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c r="BZ213" s="42"/>
      <c r="CA213" s="42"/>
      <c r="CB213" s="42"/>
      <c r="CC213" s="42"/>
      <c r="CD213" s="42"/>
      <c r="CE213" s="42"/>
      <c r="CF213" s="42"/>
      <c r="CG213" s="42"/>
      <c r="CH213" s="42"/>
      <c r="CI213" s="42"/>
      <c r="CJ213" s="42"/>
      <c r="CK213" s="42"/>
      <c r="CL213" s="42"/>
      <c r="CM213" s="42"/>
      <c r="CN213" s="42"/>
      <c r="CO213" s="42"/>
      <c r="CP213" s="42"/>
      <c r="CQ213" s="42"/>
      <c r="CR213" s="42"/>
      <c r="CS213" s="42"/>
      <c r="CT213" s="42"/>
      <c r="CU213" s="42"/>
      <c r="CV213" s="42"/>
      <c r="CW213" s="42"/>
      <c r="CX213" s="42"/>
      <c r="CY213" s="42"/>
      <c r="CZ213" s="42"/>
      <c r="DA213" s="42"/>
      <c r="DB213" s="42"/>
      <c r="DC213" s="42"/>
      <c r="DD213" s="42"/>
      <c r="DE213" s="42"/>
      <c r="DF213" s="42"/>
      <c r="DG213" s="42"/>
      <c r="DH213" s="42"/>
      <c r="DI213" s="42"/>
      <c r="DJ213" s="42"/>
      <c r="DK213" s="42"/>
      <c r="DL213" s="42"/>
      <c r="DM213" s="42"/>
      <c r="DN213" s="42"/>
      <c r="DO213" s="42"/>
      <c r="DP213" s="42"/>
      <c r="DQ213" s="42"/>
      <c r="DR213" s="42"/>
      <c r="DS213" s="42"/>
      <c r="DT213" s="42"/>
      <c r="DU213" s="42"/>
      <c r="DV213" s="42"/>
      <c r="DW213" s="42"/>
      <c r="DX213" s="42"/>
      <c r="DY213" s="42"/>
      <c r="DZ213" s="42"/>
      <c r="EA213" s="42"/>
      <c r="EB213" s="42"/>
      <c r="EC213" s="42"/>
      <c r="ED213" s="42"/>
      <c r="EE213" s="42"/>
      <c r="EF213" s="42"/>
      <c r="EG213" s="42"/>
      <c r="EH213" s="42"/>
      <c r="EI213" s="42"/>
      <c r="EJ213" s="42"/>
      <c r="EK213" s="42"/>
      <c r="EL213" s="42"/>
      <c r="EM213" s="42"/>
      <c r="EN213" s="42"/>
      <c r="EO213" s="42"/>
      <c r="EP213" s="42"/>
      <c r="EQ213" s="42"/>
      <c r="ER213" s="42"/>
      <c r="ES213" s="42"/>
      <c r="ET213" s="42"/>
      <c r="EU213" s="42"/>
      <c r="EV213" s="42"/>
      <c r="EW213" s="42"/>
      <c r="EX213" s="42"/>
      <c r="EY213" s="42"/>
      <c r="EZ213" s="42"/>
      <c r="FA213" s="42"/>
      <c r="FB213" s="42"/>
      <c r="FC213" s="42"/>
      <c r="FD213" s="42"/>
      <c r="FE213" s="42"/>
      <c r="FF213" s="42"/>
      <c r="FG213" s="42"/>
      <c r="FH213" s="42"/>
      <c r="FI213" s="42"/>
      <c r="FJ213" s="42"/>
      <c r="FK213" s="42"/>
      <c r="FL213" s="42"/>
      <c r="FM213" s="42"/>
      <c r="FN213" s="42"/>
      <c r="FO213" s="42"/>
      <c r="FP213" s="42"/>
      <c r="FQ213" s="42"/>
      <c r="FR213" s="42"/>
      <c r="FS213" s="42"/>
      <c r="FT213" s="42"/>
      <c r="FU213" s="42"/>
      <c r="FV213" s="42"/>
      <c r="FW213" s="42"/>
      <c r="FX213" s="42"/>
      <c r="FY213" s="42"/>
      <c r="FZ213" s="42"/>
      <c r="GA213" s="42"/>
      <c r="GB213" s="42"/>
      <c r="GC213" s="42"/>
      <c r="GD213" s="42"/>
      <c r="GE213" s="42"/>
      <c r="GF213" s="42"/>
      <c r="GG213" s="42"/>
      <c r="GH213" s="42"/>
      <c r="GI213" s="42"/>
      <c r="GJ213" s="42"/>
      <c r="GK213" s="42"/>
      <c r="GL213" s="42"/>
      <c r="GM213" s="42"/>
      <c r="GN213" s="42"/>
      <c r="GO213" s="42"/>
      <c r="GP213" s="42"/>
      <c r="GQ213" s="42"/>
      <c r="GR213" s="42"/>
      <c r="GS213" s="42"/>
      <c r="GT213" s="42"/>
      <c r="GU213" s="42"/>
      <c r="GV213" s="42"/>
      <c r="GW213" s="42"/>
      <c r="GX213" s="42"/>
      <c r="GY213" s="42"/>
      <c r="GZ213" s="42"/>
      <c r="HA213" s="42"/>
      <c r="HB213" s="42"/>
      <c r="HC213" s="42"/>
      <c r="HD213" s="42"/>
      <c r="HE213" s="42"/>
      <c r="HF213" s="42"/>
      <c r="HG213" s="42"/>
      <c r="HH213" s="42"/>
      <c r="HI213" s="42"/>
      <c r="HJ213" s="42"/>
      <c r="HK213" s="42"/>
      <c r="HL213" s="42"/>
      <c r="HM213" s="42"/>
      <c r="HN213" s="42"/>
      <c r="HO213" s="42"/>
      <c r="HP213" s="42"/>
      <c r="HQ213" s="42"/>
      <c r="HR213" s="42"/>
      <c r="HS213" s="42"/>
      <c r="HT213" s="42"/>
      <c r="HU213" s="42"/>
      <c r="HV213" s="42"/>
      <c r="HW213" s="42"/>
      <c r="HX213" s="42"/>
    </row>
    <row r="214" spans="1:232" s="32" customFormat="1" x14ac:dyDescent="0.25">
      <c r="A214" s="29"/>
      <c r="B214" s="30"/>
      <c r="C214" s="30"/>
      <c r="D214" s="30"/>
      <c r="E214" s="30"/>
      <c r="H214" s="33"/>
      <c r="J214" s="36"/>
      <c r="K214" s="43"/>
      <c r="L214" s="36"/>
      <c r="M214" s="36"/>
      <c r="N214" s="35"/>
      <c r="O214" s="36"/>
      <c r="P214" s="36"/>
      <c r="Q214" s="36"/>
      <c r="R214" s="36"/>
      <c r="S214" s="36"/>
      <c r="T214" s="36"/>
      <c r="U214" s="36"/>
      <c r="V214" s="36"/>
      <c r="W214" s="36"/>
      <c r="X214" s="36"/>
      <c r="Y214" s="36"/>
      <c r="Z214" s="36"/>
      <c r="AA214" s="30"/>
      <c r="AB214" s="30"/>
      <c r="AC214" s="30"/>
      <c r="AD214" s="30"/>
      <c r="AE214" s="37"/>
      <c r="AF214" s="37"/>
      <c r="AG214" s="37"/>
      <c r="AH214" s="38"/>
      <c r="AI214" s="37"/>
      <c r="AJ214" s="37"/>
      <c r="AK214" s="39"/>
      <c r="AL214" s="39"/>
      <c r="AM214" s="37"/>
      <c r="AN214" s="37"/>
      <c r="AO214" s="39"/>
      <c r="AP214" s="39"/>
      <c r="AQ214" s="41"/>
      <c r="AR214" s="41"/>
      <c r="AS214" s="41"/>
      <c r="AT214" s="41"/>
      <c r="AU214" s="41"/>
      <c r="AV214" s="39"/>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c r="BZ214" s="42"/>
      <c r="CA214" s="42"/>
      <c r="CB214" s="42"/>
      <c r="CC214" s="42"/>
      <c r="CD214" s="42"/>
      <c r="CE214" s="42"/>
      <c r="CF214" s="42"/>
      <c r="CG214" s="42"/>
      <c r="CH214" s="42"/>
      <c r="CI214" s="42"/>
      <c r="CJ214" s="42"/>
      <c r="CK214" s="42"/>
      <c r="CL214" s="42"/>
      <c r="CM214" s="42"/>
      <c r="CN214" s="42"/>
      <c r="CO214" s="42"/>
      <c r="CP214" s="42"/>
      <c r="CQ214" s="42"/>
      <c r="CR214" s="42"/>
      <c r="CS214" s="42"/>
      <c r="CT214" s="42"/>
      <c r="CU214" s="42"/>
      <c r="CV214" s="42"/>
      <c r="CW214" s="42"/>
      <c r="CX214" s="42"/>
      <c r="CY214" s="42"/>
      <c r="CZ214" s="42"/>
      <c r="DA214" s="42"/>
      <c r="DB214" s="42"/>
      <c r="DC214" s="42"/>
      <c r="DD214" s="42"/>
      <c r="DE214" s="42"/>
      <c r="DF214" s="42"/>
      <c r="DG214" s="42"/>
      <c r="DH214" s="42"/>
      <c r="DI214" s="42"/>
      <c r="DJ214" s="42"/>
      <c r="DK214" s="42"/>
      <c r="DL214" s="42"/>
      <c r="DM214" s="42"/>
      <c r="DN214" s="42"/>
      <c r="DO214" s="42"/>
      <c r="DP214" s="42"/>
      <c r="DQ214" s="42"/>
      <c r="DR214" s="42"/>
      <c r="DS214" s="42"/>
      <c r="DT214" s="42"/>
      <c r="DU214" s="42"/>
      <c r="DV214" s="42"/>
      <c r="DW214" s="42"/>
      <c r="DX214" s="42"/>
      <c r="DY214" s="42"/>
      <c r="DZ214" s="42"/>
      <c r="EA214" s="42"/>
      <c r="EB214" s="42"/>
      <c r="EC214" s="42"/>
      <c r="ED214" s="42"/>
      <c r="EE214" s="42"/>
      <c r="EF214" s="42"/>
      <c r="EG214" s="42"/>
      <c r="EH214" s="42"/>
      <c r="EI214" s="42"/>
      <c r="EJ214" s="42"/>
      <c r="EK214" s="42"/>
      <c r="EL214" s="42"/>
      <c r="EM214" s="42"/>
      <c r="EN214" s="42"/>
      <c r="EO214" s="42"/>
      <c r="EP214" s="42"/>
      <c r="EQ214" s="42"/>
      <c r="ER214" s="42"/>
      <c r="ES214" s="42"/>
      <c r="ET214" s="42"/>
      <c r="EU214" s="42"/>
      <c r="EV214" s="42"/>
      <c r="EW214" s="42"/>
      <c r="EX214" s="42"/>
      <c r="EY214" s="42"/>
      <c r="EZ214" s="42"/>
      <c r="FA214" s="42"/>
      <c r="FB214" s="42"/>
      <c r="FC214" s="42"/>
      <c r="FD214" s="42"/>
      <c r="FE214" s="42"/>
      <c r="FF214" s="42"/>
      <c r="FG214" s="42"/>
      <c r="FH214" s="42"/>
      <c r="FI214" s="42"/>
      <c r="FJ214" s="42"/>
      <c r="FK214" s="42"/>
      <c r="FL214" s="42"/>
      <c r="FM214" s="42"/>
      <c r="FN214" s="42"/>
      <c r="FO214" s="42"/>
      <c r="FP214" s="42"/>
      <c r="FQ214" s="42"/>
      <c r="FR214" s="42"/>
      <c r="FS214" s="42"/>
      <c r="FT214" s="42"/>
      <c r="FU214" s="42"/>
      <c r="FV214" s="42"/>
      <c r="FW214" s="42"/>
      <c r="FX214" s="42"/>
      <c r="FY214" s="42"/>
      <c r="FZ214" s="42"/>
      <c r="GA214" s="42"/>
      <c r="GB214" s="42"/>
      <c r="GC214" s="42"/>
      <c r="GD214" s="42"/>
      <c r="GE214" s="42"/>
      <c r="GF214" s="42"/>
      <c r="GG214" s="42"/>
      <c r="GH214" s="42"/>
      <c r="GI214" s="42"/>
      <c r="GJ214" s="42"/>
      <c r="GK214" s="42"/>
      <c r="GL214" s="42"/>
      <c r="GM214" s="42"/>
      <c r="GN214" s="42"/>
      <c r="GO214" s="42"/>
      <c r="GP214" s="42"/>
      <c r="GQ214" s="42"/>
      <c r="GR214" s="42"/>
      <c r="GS214" s="42"/>
      <c r="GT214" s="42"/>
      <c r="GU214" s="42"/>
      <c r="GV214" s="42"/>
      <c r="GW214" s="42"/>
      <c r="GX214" s="42"/>
      <c r="GY214" s="42"/>
      <c r="GZ214" s="42"/>
      <c r="HA214" s="42"/>
      <c r="HB214" s="42"/>
      <c r="HC214" s="42"/>
      <c r="HD214" s="42"/>
      <c r="HE214" s="42"/>
      <c r="HF214" s="42"/>
      <c r="HG214" s="42"/>
      <c r="HH214" s="42"/>
      <c r="HI214" s="42"/>
      <c r="HJ214" s="42"/>
      <c r="HK214" s="42"/>
      <c r="HL214" s="42"/>
      <c r="HM214" s="42"/>
      <c r="HN214" s="42"/>
      <c r="HO214" s="42"/>
      <c r="HP214" s="42"/>
      <c r="HQ214" s="42"/>
      <c r="HR214" s="42"/>
      <c r="HS214" s="42"/>
      <c r="HT214" s="42"/>
      <c r="HU214" s="42"/>
      <c r="HV214" s="42"/>
      <c r="HW214" s="42"/>
      <c r="HX214" s="42"/>
    </row>
  </sheetData>
  <sheetProtection selectLockedCells="1" selectUnlockedCells="1"/>
  <autoFilter ref="A1:HX213"/>
  <dataValidations count="47">
    <dataValidation operator="equal" allowBlank="1" showInputMessage="1" promptTitle="MISA SME.NET" prompt="Nhập Diễn giải/Lý do chi_x000a_Tối đa 255 ký tự." sqref="S1 JO1 TK1 ADG1 ANC1 AWY1 BGU1 BQQ1 CAM1 CKI1 CUE1 DEA1 DNW1 DXS1 EHO1 ERK1 FBG1 FLC1 FUY1 GEU1 GOQ1 GYM1 HII1 HSE1 ICA1 ILW1 IVS1 JFO1 JPK1 JZG1 KJC1 KSY1 LCU1 LMQ1 LWM1 MGI1 MQE1 NAA1 NJW1 NTS1 ODO1 ONK1 OXG1 PHC1 PQY1 QAU1 QKQ1 QUM1 REI1 ROE1 RYA1 SHW1 SRS1 TBO1 TLK1 TVG1 UFC1 UOY1 UYU1 VIQ1 VSM1 WCI1 WME1 WWA1"/>
    <dataValidation operator="equal" allowBlank="1" showInputMessage="1" promptTitle="MISA SME.NET" prompt="Nhập Ngày hóa đơn." sqref="N1 JJ1 TF1 ADB1 AMX1 AWT1 BGP1 BQL1 CAH1 CKD1 CTZ1 DDV1 DNR1 DXN1 EHJ1 ERF1 FBB1 FKX1 FUT1 GEP1 GOL1 GYH1 HID1 HRZ1 IBV1 ILR1 IVN1 JFJ1 JPF1 JZB1 KIX1 KST1 LCP1 LML1 LWH1 MGD1 MPZ1 MZV1 NJR1 NTN1 ODJ1 ONF1 OXB1 PGX1 PQT1 QAP1 QKL1 QUH1 RED1 RNZ1 RXV1 SHR1 SRN1 TBJ1 TLF1 TVB1 UEX1 UOT1 UYP1 VIL1 VSH1 WCD1 WLZ1 WVV1"/>
    <dataValidation allowBlank="1" showInputMessage="1" showErrorMessage="1" promptTitle="MISA SME.NET" prompt="Nhập Hiển thị trên sổ_x000a_Nhập 0: Sổ tài chính_x000a_Nhập 1: Sổ quản trị_x000a_Nhập 2 hoặc bỏ trống: Sổ tài chính và quản trị" sqref="A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dataValidation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1: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dataValidation allowBlank="1" showInputMessage="1" showErrorMessage="1" promptTitle="MISA SME.NET" prompt="Nhập Kiêm phiếu nhập kho._x000a_Nhập 1 hoặc để trống: Kiêm phiếu nhập kho_x000a_Nhập 0: Không kiêm phiếu nhập kho" sqref="E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dataValidation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X1 JT1 TP1 ADL1 ANH1 AXD1 BGZ1 BQV1 CAR1 CKN1 CUJ1 DEF1 DOB1 DXX1 EHT1 ERP1 FBL1 FLH1 FVD1 GEZ1 GOV1 GYR1 HIN1 HSJ1 ICF1 IMB1 IVX1 JFT1 JPP1 JZL1 KJH1 KTD1 LCZ1 LMV1 LWR1 MGN1 MQJ1 NAF1 NKB1 NTX1 ODT1 ONP1 OXL1 PHH1 PRD1 QAZ1 QKV1 QUR1 REN1 ROJ1 RYF1 SIB1 SRX1 TBT1 TLP1 TVL1 UFH1 UPD1 UYZ1 VIV1 VSR1 WCN1 WMJ1 WWF1"/>
    <dataValidation showInputMessage="1" showErrorMessage="1" errorTitle="MISA SME.NET" error="Mã hàng không được để trống!" promptTitle="MISA SME.NET" prompt="Nhập Tài khoản công nợ/Tài khoản tiền/Tài khoản có_x000a_Tối đa 20 ký tự" sqref="AC1 JY1 TU1 ADQ1 ANM1 AXI1 BHE1 BRA1 CAW1 CKS1 CUO1 DEK1 DOG1 DYC1 EHY1 ERU1 FBQ1 FLM1 FVI1 GFE1 GPA1 GYW1 HIS1 HSO1 ICK1 IMG1 IWC1 JFY1 JPU1 JZQ1 KJM1 KTI1 LDE1 LNA1 LWW1 MGS1 MQO1 NAK1 NKG1 NUC1 ODY1 ONU1 OXQ1 PHM1 PRI1 QBE1 QLA1 QUW1 RES1 ROO1 RYK1 SIG1 SSC1 TBY1 TLU1 TVQ1 UFM1 UPI1 UZE1 VJA1 VSW1 WCS1 WMO1 WWK1"/>
    <dataValidation showInputMessage="1" showErrorMessage="1" errorTitle="MISA SME.NET" error="Mã hàng không được để trống!" promptTitle="MISA SME.NET" prompt="Nhập Tài khoản trả lại/Tài khoản nợ_x000a_Tối đa 20 ký tự" sqref="AB1 JX1 TT1 ADP1 ANL1 AXH1 BHD1 BQZ1 CAV1 CKR1 CUN1 DEJ1 DOF1 DYB1 EHX1 ERT1 FBP1 FLL1 FVH1 GFD1 GOZ1 GYV1 HIR1 HSN1 ICJ1 IMF1 IWB1 JFX1 JPT1 JZP1 KJL1 KTH1 LDD1 LMZ1 LWV1 MGR1 MQN1 NAJ1 NKF1 NUB1 ODX1 ONT1 OXP1 PHL1 PRH1 QBD1 QKZ1 QUV1 RER1 RON1 RYJ1 SIF1 SSB1 TBX1 TLT1 TVP1 UFL1 UPH1 UZD1 VIZ1 VSV1 WCR1 WMN1 WWJ1"/>
    <dataValidation showInputMessage="1" showErrorMessage="1" errorTitle="MISA SME.NET" error="Mã hàng không được để trống!" promptTitle="MISA SME.NET" prompt="Nhập Mã hàng." sqref="Y1 JU1 TQ1 ADM1 ANI1 AXE1 BHA1 BQW1 CAS1 CKO1 CUK1 DEG1 DOC1 DXY1 EHU1 ERQ1 FBM1 FLI1 FVE1 GFA1 GOW1 GYS1 HIO1 HSK1 ICG1 IMC1 IVY1 JFU1 JPQ1 JZM1 KJI1 KTE1 LDA1 LMW1 LWS1 MGO1 MQK1 NAG1 NKC1 NTY1 ODU1 ONQ1 OXM1 PHI1 PRE1 QBA1 QKW1 QUS1 REO1 ROK1 RYG1 SIC1 SRY1 TBU1 TLQ1 TVM1 UFI1 UPE1 UZA1 VIW1 VSS1 WCO1 WMK1 WWG1"/>
    <dataValidation operator="equal" showInputMessage="1" showErrorMessage="1" errorTitle="MISA SME.NET" error="Ngày chứng từ không được để trống!" promptTitle="MISA SME.NET" prompt="Nhập Ngày chứng từ."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dataValidation operator="equal" showInputMessage="1" showErrorMessage="1" errorTitle="MISA SME.NET" error="Ngày hạch toán không được để trống!" promptTitle="MISA SME.NET" prompt="Nhập Ngày hạch toán." sqref="F1 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I1 JE1 TA1 ACW1 AMS1 AWO1 BGK1 BQG1 CAC1 CJY1 CTU1 DDQ1 DNM1 DXI1 EHE1 ERA1 FAW1 FKS1 FUO1 GEK1 GOG1 GYC1 HHY1 HRU1 IBQ1 ILM1 IVI1 JFE1 JPA1 JYW1 KIS1 KSO1 LCK1 LMG1 LWC1 MFY1 MPU1 MZQ1 NJM1 NTI1 ODE1 ONA1 OWW1 PGS1 PQO1 QAK1 QKG1 QUC1 RDY1 RNU1 RXQ1 SHM1 SRI1 TBE1 TLA1 TUW1 UES1 UOO1 UYK1 VIG1 VSC1 WBY1 WLU1 WVQ1"/>
    <dataValidation operator="equal" allowBlank="1" showInputMessage="1" promptTitle="MISA SME.NET" prompt="Nhập Ký hiệu hóa đơn_x000a_Tối đa 20 ký tự." sqref="WVT1 WLX1 WCB1 VSF1 VIJ1 UYN1 UOR1 UEV1 TUZ1 TLD1 TBH1 SRL1 SHP1 RXT1 RNX1 REB1 QUF1 QKJ1 QAN1 PQR1 PGV1 OWZ1 OND1 ODH1 NTL1 NJP1 MZT1 MPX1 MGB1 LWF1 LMJ1 LCN1 KSR1 KIV1 JYZ1 JPD1 JFH1 IVL1 ILP1 IBT1 HRX1 HIB1 GYF1 GOJ1 GEN1 FUR1 FKV1 FAZ1 ERD1 EHH1 DXL1 DNP1 DDT1 CTX1 CKB1 CAF1 BQJ1 BGN1 AWR1 AMV1 ACZ1 TD1 JH1 L1"/>
    <dataValidation allowBlank="1" showInputMessage="1" showErrorMessage="1" promptTitle="MISA SME.NET" prompt="Nhập Mấu số hóa đơn_x000a_Tối đa 25 ký tự._x000a_" sqref="K1 JG1 TC1 ACY1 AMU1 AWQ1 BGM1 BQI1 CAE1 CKA1 CTW1 DDS1 DNO1 DXK1 EHG1 ERC1 FAY1 FKU1 FUQ1 GEM1 GOI1 GYE1 HIA1 HRW1 IBS1 ILO1 IVK1 JFG1 JPC1 JYY1 KIU1 KSQ1 LCM1 LMI1 LWE1 MGA1 MPW1 MZS1 NJO1 NTK1 ODG1 ONC1 OWY1 PGU1 PQQ1 QAM1 QKI1 QUE1 REA1 RNW1 RXS1 SHO1 SRK1 TBG1 TLC1 TUY1 UEU1 UOQ1 UYM1 VII1 VSE1 WCA1 WLW1 WVS1"/>
    <dataValidation type="list" allowBlank="1" showInputMessage="1" showErrorMessage="1" promptTitle="MISA SME.NET" prompt="Nhập Phương thức thanh toán._x000a_Nhập 0 hoặc để trống:  Giảm trừ công nợ_x000a_Nhập 1: Trả lại tiền mặt"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1:D213 E2:E213">
      <formula1>"0,1"</formula1>
    </dataValidation>
    <dataValidation operator="equal" allowBlank="1" showInputMessage="1" promptTitle="MISA SME.NET" prompt="Nhập Số lượng_x000a_Tối đa 14 ký tự." sqref="AE214:AE1048576 AE1 AG2:AG213 KA1:KA1048576 TW1:TW1048576 ADS1:ADS1048576 ANO1:ANO1048576 AXK1:AXK1048576 BHG1:BHG1048576 BRC1:BRC1048576 CAY1:CAY1048576 CKU1:CKU1048576 CUQ1:CUQ1048576 DEM1:DEM1048576 DOI1:DOI1048576 DYE1:DYE1048576 EIA1:EIA1048576 ERW1:ERW1048576 FBS1:FBS1048576 FLO1:FLO1048576 FVK1:FVK1048576 GFG1:GFG1048576 GPC1:GPC1048576 GYY1:GYY1048576 HIU1:HIU1048576 HSQ1:HSQ1048576 ICM1:ICM1048576 IMI1:IMI1048576 IWE1:IWE1048576 JGA1:JGA1048576 JPW1:JPW1048576 JZS1:JZS1048576 KJO1:KJO1048576 KTK1:KTK1048576 LDG1:LDG1048576 LNC1:LNC1048576 LWY1:LWY1048576 MGU1:MGU1048576 MQQ1:MQQ1048576 NAM1:NAM1048576 NKI1:NKI1048576 NUE1:NUE1048576 OEA1:OEA1048576 ONW1:ONW1048576 OXS1:OXS1048576 PHO1:PHO1048576 PRK1:PRK1048576 QBG1:QBG1048576 QLC1:QLC1048576 QUY1:QUY1048576 REU1:REU1048576 ROQ1:ROQ1048576 RYM1:RYM1048576 SII1:SII1048576 SSE1:SSE1048576 TCA1:TCA1048576 TLW1:TLW1048576 TVS1:TVS1048576 UFO1:UFO1048576 UPK1:UPK1048576 UZG1:UZG1048576 VJC1:VJC1048576 VSY1:VSY1048576 WCU1:WCU1048576 WMQ1:WMQ1048576 WWM1:WWM1048576"/>
    <dataValidation allowBlank="1" showInputMessage="1" showErrorMessage="1" promptTitle="MISA SME.NET" prompt="Nhập Tài khoản giá vốn._x000a_Lưu ý: Chỉ nhập với trả lại hàng bán kiêm phiếu nhập." sqref="AS1 AS214:AS1048576 KO1:KO1048576 UK1:UK1048576 AEG1:AEG1048576 AOC1:AOC1048576 AXY1:AXY1048576 BHU1:BHU1048576 BRQ1:BRQ1048576 CBM1:CBM1048576 CLI1:CLI1048576 CVE1:CVE1048576 DFA1:DFA1048576 DOW1:DOW1048576 DYS1:DYS1048576 EIO1:EIO1048576 ESK1:ESK1048576 FCG1:FCG1048576 FMC1:FMC1048576 FVY1:FVY1048576 GFU1:GFU1048576 GPQ1:GPQ1048576 GZM1:GZM1048576 HJI1:HJI1048576 HTE1:HTE1048576 IDA1:IDA1048576 IMW1:IMW1048576 IWS1:IWS1048576 JGO1:JGO1048576 JQK1:JQK1048576 KAG1:KAG1048576 KKC1:KKC1048576 KTY1:KTY1048576 LDU1:LDU1048576 LNQ1:LNQ1048576 LXM1:LXM1048576 MHI1:MHI1048576 MRE1:MRE1048576 NBA1:NBA1048576 NKW1:NKW1048576 NUS1:NUS1048576 OEO1:OEO1048576 OOK1:OOK1048576 OYG1:OYG1048576 PIC1:PIC1048576 PRY1:PRY1048576 QBU1:QBU1048576 QLQ1:QLQ1048576 QVM1:QVM1048576 RFI1:RFI1048576 RPE1:RPE1048576 RZA1:RZA1048576 SIW1:SIW1048576 SSS1:SSS1048576 TCO1:TCO1048576 TMK1:TMK1048576 TWG1:TWG1048576 UGC1:UGC1048576 UPY1:UPY1048576 UZU1:UZU1048576 VJQ1:VJQ1048576 VTM1:VTM1048576 WDI1:WDI1048576 WNE1:WNE1048576 WXA1:WXA1048576"/>
    <dataValidation allowBlank="1" showInputMessage="1" showErrorMessage="1" promptTitle="MISA SME.NET" prompt="Nhập Mã kho._x000a_Lưu ý: Chỉ nhập với trả lại hàng bán kiêm phiếu nhập." sqref="AQ1 AQ214:AQ1048576 KM1:KM1048576 UI1:UI1048576 AEE1:AEE1048576 AOA1:AOA1048576 AXW1:AXW1048576 BHS1:BHS1048576 BRO1:BRO1048576 CBK1:CBK1048576 CLG1:CLG1048576 CVC1:CVC1048576 DEY1:DEY1048576 DOU1:DOU1048576 DYQ1:DYQ1048576 EIM1:EIM1048576 ESI1:ESI1048576 FCE1:FCE1048576 FMA1:FMA1048576 FVW1:FVW1048576 GFS1:GFS1048576 GPO1:GPO1048576 GZK1:GZK1048576 HJG1:HJG1048576 HTC1:HTC1048576 ICY1:ICY1048576 IMU1:IMU1048576 IWQ1:IWQ1048576 JGM1:JGM1048576 JQI1:JQI1048576 KAE1:KAE1048576 KKA1:KKA1048576 KTW1:KTW1048576 LDS1:LDS1048576 LNO1:LNO1048576 LXK1:LXK1048576 MHG1:MHG1048576 MRC1:MRC1048576 NAY1:NAY1048576 NKU1:NKU1048576 NUQ1:NUQ1048576 OEM1:OEM1048576 OOI1:OOI1048576 OYE1:OYE1048576 PIA1:PIA1048576 PRW1:PRW1048576 QBS1:QBS1048576 QLO1:QLO1048576 QVK1:QVK1048576 RFG1:RFG1048576 RPC1:RPC1048576 RYY1:RYY1048576 SIU1:SIU1048576 SSQ1:SSQ1048576 TCM1:TCM1048576 TMI1:TMI1048576 TWE1:TWE1048576 UGA1:UGA1048576 UPW1:UPW1048576 UZS1:UZS1048576 VJO1:VJO1048576 VTK1:VTK1048576 WDG1:WDG1048576 WNC1:WNC1048576 WWY1:WWY1048576"/>
    <dataValidation operator="equal" allowBlank="1" showInputMessage="1" promptTitle="MISA SME.NET" prompt="Nhập Đơn giá_x000a_Tối đa 14 ký tự." sqref="AG1 AG214:AG1048576 KC1:KC1048576 TY1:TY1048576 ADU1:ADU1048576 ANQ1:ANQ1048576 AXM1:AXM1048576 BHI1:BHI1048576 BRE1:BRE1048576 CBA1:CBA1048576 CKW1:CKW1048576 CUS1:CUS1048576 DEO1:DEO1048576 DOK1:DOK1048576 DYG1:DYG1048576 EIC1:EIC1048576 ERY1:ERY1048576 FBU1:FBU1048576 FLQ1:FLQ1048576 FVM1:FVM1048576 GFI1:GFI1048576 GPE1:GPE1048576 GZA1:GZA1048576 HIW1:HIW1048576 HSS1:HSS1048576 ICO1:ICO1048576 IMK1:IMK1048576 IWG1:IWG1048576 JGC1:JGC1048576 JPY1:JPY1048576 JZU1:JZU1048576 KJQ1:KJQ1048576 KTM1:KTM1048576 LDI1:LDI1048576 LNE1:LNE1048576 LXA1:LXA1048576 MGW1:MGW1048576 MQS1:MQS1048576 NAO1:NAO1048576 NKK1:NKK1048576 NUG1:NUG1048576 OEC1:OEC1048576 ONY1:ONY1048576 OXU1:OXU1048576 PHQ1:PHQ1048576 PRM1:PRM1048576 QBI1:QBI1048576 QLE1:QLE1048576 QVA1:QVA1048576 REW1:REW1048576 ROS1:ROS1048576 RYO1:RYO1048576 SIK1:SIK1048576 SSG1:SSG1048576 TCC1:TCC1048576 TLY1:TLY1048576 TVU1:TVU1048576 UFQ1:UFQ1048576 UPM1:UPM1048576 UZI1:UZI1048576 VJE1:VJE1048576 VTA1:VTA1048576 WCW1:WCW1048576 WMS1:WMS1048576 WWO1:WWO1048576"/>
    <dataValidation showInputMessage="1" showErrorMessage="1" errorTitle="MISA SME.NET 2012" error="Mã hàng không được để trống!" promptTitle="MISA SME.NET" prompt="Nhập Tài khoản trả lại/Tài khoản nợ_x000a_Tối đa 20 ký tự" sqref="AB2:AC213 AE2:AE213"/>
    <dataValidation allowBlank="1" showInputMessage="1" promptTitle="MISA SME.NET" prompt="Nhập Tài khoản thuế giá trị gia tăng._x000a_Lưu ý chỉ nhập với Hình thức bán hàng là (Bán hàng hóa dịch vụ)" sqref="AQ2:AQ213 AO1:AO1048576 KK1:KK1048576 UG1:UG1048576 AEC1:AEC1048576 ANY1:ANY1048576 AXU1:AXU1048576 BHQ1:BHQ1048576 BRM1:BRM1048576 CBI1:CBI1048576 CLE1:CLE1048576 CVA1:CVA1048576 DEW1:DEW1048576 DOS1:DOS1048576 DYO1:DYO1048576 EIK1:EIK1048576 ESG1:ESG1048576 FCC1:FCC1048576 FLY1:FLY1048576 FVU1:FVU1048576 GFQ1:GFQ1048576 GPM1:GPM1048576 GZI1:GZI1048576 HJE1:HJE1048576 HTA1:HTA1048576 ICW1:ICW1048576 IMS1:IMS1048576 IWO1:IWO1048576 JGK1:JGK1048576 JQG1:JQG1048576 KAC1:KAC1048576 KJY1:KJY1048576 KTU1:KTU1048576 LDQ1:LDQ1048576 LNM1:LNM1048576 LXI1:LXI1048576 MHE1:MHE1048576 MRA1:MRA1048576 NAW1:NAW1048576 NKS1:NKS1048576 NUO1:NUO1048576 OEK1:OEK1048576 OOG1:OOG1048576 OYC1:OYC1048576 PHY1:PHY1048576 PRU1:PRU1048576 QBQ1:QBQ1048576 QLM1:QLM1048576 QVI1:QVI1048576 RFE1:RFE1048576 RPA1:RPA1048576 RYW1:RYW1048576 SIS1:SIS1048576 SSO1:SSO1048576 TCK1:TCK1048576 TMG1:TMG1048576 TWC1:TWC1048576 UFY1:UFY1048576 UPU1:UPU1048576 UZQ1:UZQ1048576 VJM1:VJM1048576 VTI1:VTI1048576 WDE1:WDE1048576 WNA1:WNA1048576 WWW1:WWW1048576"/>
    <dataValidation allowBlank="1" showInputMessage="1" showErrorMessage="1" promptTitle="MISA SME.NET" prompt="Nhập Tài khoản kho._x000a_Lưu ý: Chỉ nhập với trả lại hàng bán kiêm phiếu nhập." sqref="AS2:AS213 AR1:AR1048576 KN1:KN1048576 UJ1:UJ1048576 AEF1:AEF1048576 AOB1:AOB1048576 AXX1:AXX1048576 BHT1:BHT1048576 BRP1:BRP1048576 CBL1:CBL1048576 CLH1:CLH1048576 CVD1:CVD1048576 DEZ1:DEZ1048576 DOV1:DOV1048576 DYR1:DYR1048576 EIN1:EIN1048576 ESJ1:ESJ1048576 FCF1:FCF1048576 FMB1:FMB1048576 FVX1:FVX1048576 GFT1:GFT1048576 GPP1:GPP1048576 GZL1:GZL1048576 HJH1:HJH1048576 HTD1:HTD1048576 ICZ1:ICZ1048576 IMV1:IMV1048576 IWR1:IWR1048576 JGN1:JGN1048576 JQJ1:JQJ1048576 KAF1:KAF1048576 KKB1:KKB1048576 KTX1:KTX1048576 LDT1:LDT1048576 LNP1:LNP1048576 LXL1:LXL1048576 MHH1:MHH1048576 MRD1:MRD1048576 NAZ1:NAZ1048576 NKV1:NKV1048576 NUR1:NUR1048576 OEN1:OEN1048576 OOJ1:OOJ1048576 OYF1:OYF1048576 PIB1:PIB1048576 PRX1:PRX1048576 QBT1:QBT1048576 QLP1:QLP1048576 QVL1:QVL1048576 RFH1:RFH1048576 RPD1:RPD1048576 RYZ1:RYZ1048576 SIV1:SIV1048576 SSR1:SSR1048576 TCN1:TCN1048576 TMJ1:TMJ1048576 TWF1:TWF1048576 UGB1:UGB1048576 UPX1:UPX1048576 UZT1:UZT1048576 VJP1:VJP1048576 VTL1:VTL1048576 WDH1:WDH1048576 WND1:WND1048576 WWZ1:WWZ1048576"/>
    <dataValidation allowBlank="1" showInputMessage="1" showErrorMessage="1" promptTitle="MISA SME.NET" prompt="Nhập Số chứng từ_x000a_Tối đa 20 ký tự." sqref="H1:H1048576 JD1:JD1048576 SZ1:SZ1048576 ACV1:ACV1048576 AMR1:AMR1048576 AWN1:AWN1048576 BGJ1:BGJ1048576 BQF1:BQF1048576 CAB1:CAB1048576 CJX1:CJX1048576 CTT1:CTT1048576 DDP1:DDP1048576 DNL1:DNL1048576 DXH1:DXH1048576 EHD1:EHD1048576 EQZ1:EQZ1048576 FAV1:FAV1048576 FKR1:FKR1048576 FUN1:FUN1048576 GEJ1:GEJ1048576 GOF1:GOF1048576 GYB1:GYB1048576 HHX1:HHX1048576 HRT1:HRT1048576 IBP1:IBP1048576 ILL1:ILL1048576 IVH1:IVH1048576 JFD1:JFD1048576 JOZ1:JOZ1048576 JYV1:JYV1048576 KIR1:KIR1048576 KSN1:KSN1048576 LCJ1:LCJ1048576 LMF1:LMF1048576 LWB1:LWB1048576 MFX1:MFX1048576 MPT1:MPT1048576 MZP1:MZP1048576 NJL1:NJL1048576 NTH1:NTH1048576 ODD1:ODD1048576 OMZ1:OMZ1048576 OWV1:OWV1048576 PGR1:PGR1048576 PQN1:PQN1048576 QAJ1:QAJ1048576 QKF1:QKF1048576 QUB1:QUB1048576 RDX1:RDX1048576 RNT1:RNT1048576 RXP1:RXP1048576 SHL1:SHL1048576 SRH1:SRH1048576 TBD1:TBD1048576 TKZ1:TKZ1048576 TUV1:TUV1048576 UER1:UER1048576 UON1:UON1048576 UYJ1:UYJ1048576 VIF1:VIF1048576 VSB1:VSB1048576 WBX1:WBX1048576 WLT1:WLT1048576 WVP1:WVP1048576"/>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_x000a_Lưu ý chỉ nhập với Hình thức bán hàng là (Bán hàng hóa dịch vụ, Bán hàng đại lý bán đúng giá)" sqref="AL1:AL1048576 KH1:KH1048576 UD1:UD1048576 ADZ1:ADZ1048576 ANV1:ANV1048576 AXR1:AXR1048576 BHN1:BHN1048576 BRJ1:BRJ1048576 CBF1:CBF1048576 CLB1:CLB1048576 CUX1:CUX1048576 DET1:DET1048576 DOP1:DOP1048576 DYL1:DYL1048576 EIH1:EIH1048576 ESD1:ESD1048576 FBZ1:FBZ1048576 FLV1:FLV1048576 FVR1:FVR1048576 GFN1:GFN1048576 GPJ1:GPJ1048576 GZF1:GZF1048576 HJB1:HJB1048576 HSX1:HSX1048576 ICT1:ICT1048576 IMP1:IMP1048576 IWL1:IWL1048576 JGH1:JGH1048576 JQD1:JQD1048576 JZZ1:JZZ1048576 KJV1:KJV1048576 KTR1:KTR1048576 LDN1:LDN1048576 LNJ1:LNJ1048576 LXF1:LXF1048576 MHB1:MHB1048576 MQX1:MQX1048576 NAT1:NAT1048576 NKP1:NKP1048576 NUL1:NUL1048576 OEH1:OEH1048576 OOD1:OOD1048576 OXZ1:OXZ1048576 PHV1:PHV1048576 PRR1:PRR1048576 QBN1:QBN1048576 QLJ1:QLJ1048576 QVF1:QVF1048576 RFB1:RFB1048576 ROX1:ROX1048576 RYT1:RYT1048576 SIP1:SIP1048576 SSL1:SSL1048576 TCH1:TCH1048576 TMD1:TMD1048576 TVZ1:TVZ1048576 UFV1:UFV1048576 UPR1:UPR1048576 UZN1:UZN1048576 VJJ1:VJJ1048576 VTF1:VTF1048576 WDB1:WDB1048576 WMX1:WMX1048576 WWT1:WWT1048576"/>
    <dataValidation operator="equal" allowBlank="1" showInputMessage="1" promptTitle="MISA SME.NET" prompt="Nhập Tiền thuế giá trị gia tăng_x000a_Tối đa 14 ký tự._x000a_Lưu ý chỉ nhập với Hình thức bán hàng là (Bán hàng hóa dịch vụ, Bán hàng đại lý bán đúng giá)" sqref="AN1:AN1048576 KJ1:KJ1048576 UF1:UF1048576 AEB1:AEB1048576 ANX1:ANX1048576 AXT1:AXT1048576 BHP1:BHP1048576 BRL1:BRL1048576 CBH1:CBH1048576 CLD1:CLD1048576 CUZ1:CUZ1048576 DEV1:DEV1048576 DOR1:DOR1048576 DYN1:DYN1048576 EIJ1:EIJ1048576 ESF1:ESF1048576 FCB1:FCB1048576 FLX1:FLX1048576 FVT1:FVT1048576 GFP1:GFP1048576 GPL1:GPL1048576 GZH1:GZH1048576 HJD1:HJD1048576 HSZ1:HSZ1048576 ICV1:ICV1048576 IMR1:IMR1048576 IWN1:IWN1048576 JGJ1:JGJ1048576 JQF1:JQF1048576 KAB1:KAB1048576 KJX1:KJX1048576 KTT1:KTT1048576 LDP1:LDP1048576 LNL1:LNL1048576 LXH1:LXH1048576 MHD1:MHD1048576 MQZ1:MQZ1048576 NAV1:NAV1048576 NKR1:NKR1048576 NUN1:NUN1048576 OEJ1:OEJ1048576 OOF1:OOF1048576 OYB1:OYB1048576 PHX1:PHX1048576 PRT1:PRT1048576 QBP1:QBP1048576 QLL1:QLL1048576 QVH1:QVH1048576 RFD1:RFD1048576 ROZ1:ROZ1048576 RYV1:RYV1048576 SIR1:SIR1048576 SSN1:SSN1048576 TCJ1:TCJ1048576 TMF1:TMF1048576 TWB1:TWB1048576 UFX1:UFX1048576 UPT1:UPT1048576 UZP1:UZP1048576 VJL1:VJL1048576 VTH1:VTH1048576 WDD1:WDD1048576 WMZ1:WMZ1048576 WWV1:WWV1048576"/>
    <dataValidation allowBlank="1" showInputMessage="1" promptTitle="MISA SME.NET" prompt="Nhập Tài khoản chiết khấu._x000a_Lưu ý chỉ nhập với Hình thức bán hàng là (Bán hàng hóa dịch vụ)" sqref="AK1:AK1048576 KG1:KG1048576 UC1:UC1048576 ADY1:ADY1048576 ANU1:ANU1048576 AXQ1:AXQ1048576 BHM1:BHM1048576 BRI1:BRI1048576 CBE1:CBE1048576 CLA1:CLA1048576 CUW1:CUW1048576 DES1:DES1048576 DOO1:DOO1048576 DYK1:DYK1048576 EIG1:EIG1048576 ESC1:ESC1048576 FBY1:FBY1048576 FLU1:FLU1048576 FVQ1:FVQ1048576 GFM1:GFM1048576 GPI1:GPI1048576 GZE1:GZE1048576 HJA1:HJA1048576 HSW1:HSW1048576 ICS1:ICS1048576 IMO1:IMO1048576 IWK1:IWK1048576 JGG1:JGG1048576 JQC1:JQC1048576 JZY1:JZY1048576 KJU1:KJU1048576 KTQ1:KTQ1048576 LDM1:LDM1048576 LNI1:LNI1048576 LXE1:LXE1048576 MHA1:MHA1048576 MQW1:MQW1048576 NAS1:NAS1048576 NKO1:NKO1048576 NUK1:NUK1048576 OEG1:OEG1048576 OOC1:OOC1048576 OXY1:OXY1048576 PHU1:PHU1048576 PRQ1:PRQ1048576 QBM1:QBM1048576 QLI1:QLI1048576 QVE1:QVE1048576 RFA1:RFA1048576 ROW1:ROW1048576 RYS1:RYS1048576 SIO1:SIO1048576 SSK1:SSK1048576 TCG1:TCG1048576 TMC1:TMC1048576 TVY1:TVY1048576 UFU1:UFU1048576 UPQ1:UPQ1048576 UZM1:UZM1048576 VJI1:VJI1048576 VTE1:VTE1048576 WDA1:WDA1048576 WMW1:WMW1048576 WWS1:WWS1048576"/>
    <dataValidation allowBlank="1" showInputMessage="1" promptTitle="MISA SME.NET" prompt="Nhập Tỷ lệ chiết khẩu_x000a_Nhập giá trị trong khoảng 0 - 100." sqref="AI1:AI1048576 KE1:KE1048576 UA1:UA1048576 ADW1:ADW1048576 ANS1:ANS1048576 AXO1:AXO1048576 BHK1:BHK1048576 BRG1:BRG1048576 CBC1:CBC1048576 CKY1:CKY1048576 CUU1:CUU1048576 DEQ1:DEQ1048576 DOM1:DOM1048576 DYI1:DYI1048576 EIE1:EIE1048576 ESA1:ESA1048576 FBW1:FBW1048576 FLS1:FLS1048576 FVO1:FVO1048576 GFK1:GFK1048576 GPG1:GPG1048576 GZC1:GZC1048576 HIY1:HIY1048576 HSU1:HSU1048576 ICQ1:ICQ1048576 IMM1:IMM1048576 IWI1:IWI1048576 JGE1:JGE1048576 JQA1:JQA1048576 JZW1:JZW1048576 KJS1:KJS1048576 KTO1:KTO1048576 LDK1:LDK1048576 LNG1:LNG1048576 LXC1:LXC1048576 MGY1:MGY1048576 MQU1:MQU1048576 NAQ1:NAQ1048576 NKM1:NKM1048576 NUI1:NUI1048576 OEE1:OEE1048576 OOA1:OOA1048576 OXW1:OXW1048576 PHS1:PHS1048576 PRO1:PRO1048576 QBK1:QBK1048576 QLG1:QLG1048576 QVC1:QVC1048576 REY1:REY1048576 ROU1:ROU1048576 RYQ1:RYQ1048576 SIM1:SIM1048576 SSI1:SSI1048576 TCE1:TCE1048576 TMA1:TMA1048576 TVW1:TVW1048576 UFS1:UFS1048576 UPO1:UPO1048576 UZK1:UZK1048576 VJG1:VJG1048576 VTC1:VTC1048576 WCY1:WCY1048576 WMU1:WMU1048576 WWQ1:WWQ1048576"/>
    <dataValidation operator="equal" allowBlank="1" showInputMessage="1" promptTitle="MISA SME.NET" prompt="Nhập Tiền chiết khấu_x000a_Tối đa 14 ký tự." sqref="AJ1:AJ1048576 KF1:KF1048576 UB1:UB1048576 ADX1:ADX1048576 ANT1:ANT1048576 AXP1:AXP1048576 BHL1:BHL1048576 BRH1:BRH1048576 CBD1:CBD1048576 CKZ1:CKZ1048576 CUV1:CUV1048576 DER1:DER1048576 DON1:DON1048576 DYJ1:DYJ1048576 EIF1:EIF1048576 ESB1:ESB1048576 FBX1:FBX1048576 FLT1:FLT1048576 FVP1:FVP1048576 GFL1:GFL1048576 GPH1:GPH1048576 GZD1:GZD1048576 HIZ1:HIZ1048576 HSV1:HSV1048576 ICR1:ICR1048576 IMN1:IMN1048576 IWJ1:IWJ1048576 JGF1:JGF1048576 JQB1:JQB1048576 JZX1:JZX1048576 KJT1:KJT1048576 KTP1:KTP1048576 LDL1:LDL1048576 LNH1:LNH1048576 LXD1:LXD1048576 MGZ1:MGZ1048576 MQV1:MQV1048576 NAR1:NAR1048576 NKN1:NKN1048576 NUJ1:NUJ1048576 OEF1:OEF1048576 OOB1:OOB1048576 OXX1:OXX1048576 PHT1:PHT1048576 PRP1:PRP1048576 QBL1:QBL1048576 QLH1:QLH1048576 QVD1:QVD1048576 REZ1:REZ1048576 ROV1:ROV1048576 RYR1:RYR1048576 SIN1:SIN1048576 SSJ1:SSJ1048576 TCF1:TCF1048576 TMB1:TMB1048576 TVX1:TVX1048576 UFT1:UFT1048576 UPP1:UPP1048576 UZL1:UZL1048576 VJH1:VJH1048576 VTD1:VTD1048576 WCZ1:WCZ1048576 WMV1:WMV1048576 WWR1:WWR1048576"/>
    <dataValidation operator="equal" allowBlank="1" showInputMessage="1" promptTitle="MISA SME.NET" prompt="Nhập Thành tiền_x000a_Tối đa 14 ký tự." sqref="AH1:AH1048576 KD1:KD1048576 TZ1:TZ1048576 ADV1:ADV1048576 ANR1:ANR1048576 AXN1:AXN1048576 BHJ1:BHJ1048576 BRF1:BRF1048576 CBB1:CBB1048576 CKX1:CKX1048576 CUT1:CUT1048576 DEP1:DEP1048576 DOL1:DOL1048576 DYH1:DYH1048576 EID1:EID1048576 ERZ1:ERZ1048576 FBV1:FBV1048576 FLR1:FLR1048576 FVN1:FVN1048576 GFJ1:GFJ1048576 GPF1:GPF1048576 GZB1:GZB1048576 HIX1:HIX1048576 HST1:HST1048576 ICP1:ICP1048576 IML1:IML1048576 IWH1:IWH1048576 JGD1:JGD1048576 JPZ1:JPZ1048576 JZV1:JZV1048576 KJR1:KJR1048576 KTN1:KTN1048576 LDJ1:LDJ1048576 LNF1:LNF1048576 LXB1:LXB1048576 MGX1:MGX1048576 MQT1:MQT1048576 NAP1:NAP1048576 NKL1:NKL1048576 NUH1:NUH1048576 OED1:OED1048576 ONZ1:ONZ1048576 OXV1:OXV1048576 PHR1:PHR1048576 PRN1:PRN1048576 QBJ1:QBJ1048576 QLF1:QLF1048576 QVB1:QVB1048576 REX1:REX1048576 ROT1:ROT1048576 RYP1:RYP1048576 SIL1:SIL1048576 SSH1:SSH1048576 TCD1:TCD1048576 TLZ1:TLZ1048576 TVV1:TVV1048576 UFR1:UFR1048576 UPN1:UPN1048576 UZJ1:UZJ1048576 VJF1:VJF1048576 VTB1:VTB1048576 WCX1:WCX1048576 WMT1:WMT1048576 WWP1:WWP1048576"/>
    <dataValidation operator="equal" allowBlank="1" showInputMessage="1" promptTitle="MISA SME.NET" prompt="Nhập Mã đơn vị tính." sqref="AD1:AD1048576 JZ1:JZ1048576 TV1:TV1048576 ADR1:ADR1048576 ANN1:ANN1048576 AXJ1:AXJ1048576 BHF1:BHF1048576 BRB1:BRB1048576 CAX1:CAX1048576 CKT1:CKT1048576 CUP1:CUP1048576 DEL1:DEL1048576 DOH1:DOH1048576 DYD1:DYD1048576 EHZ1:EHZ1048576 ERV1:ERV1048576 FBR1:FBR1048576 FLN1:FLN1048576 FVJ1:FVJ1048576 GFF1:GFF1048576 GPB1:GPB1048576 GYX1:GYX1048576 HIT1:HIT1048576 HSP1:HSP1048576 ICL1:ICL1048576 IMH1:IMH1048576 IWD1:IWD1048576 JFZ1:JFZ1048576 JPV1:JPV1048576 JZR1:JZR1048576 KJN1:KJN1048576 KTJ1:KTJ1048576 LDF1:LDF1048576 LNB1:LNB1048576 LWX1:LWX1048576 MGT1:MGT1048576 MQP1:MQP1048576 NAL1:NAL1048576 NKH1:NKH1048576 NUD1:NUD1048576 ODZ1:ODZ1048576 ONV1:ONV1048576 OXR1:OXR1048576 PHN1:PHN1048576 PRJ1:PRJ1048576 QBF1:QBF1048576 QLB1:QLB1048576 QUX1:QUX1048576 RET1:RET1048576 ROP1:ROP1048576 RYL1:RYL1048576 SIH1:SIH1048576 SSD1:SSD1048576 TBZ1:TBZ1048576 TLV1:TLV1048576 TVR1:TVR1048576 UFN1:UFN1048576 UPJ1:UPJ1048576 UZF1:UZF1048576 VJB1:VJB1048576 VSX1:VSX1048576 WCT1:WCT1048576 WMP1:WMP1048576 WWL1:WWL1048576"/>
    <dataValidation operator="equal" allowBlank="1" showInputMessage="1" promptTitle="MISA SME.NET" prompt="Nhập Tên mặt hàng_x000a_Tối đa 255 ký tự." sqref="Z1:Z1048576 JV1:JV1048576 TR1:TR1048576 ADN1:ADN1048576 ANJ1:ANJ1048576 AXF1:AXF1048576 BHB1:BHB1048576 BQX1:BQX1048576 CAT1:CAT1048576 CKP1:CKP1048576 CUL1:CUL1048576 DEH1:DEH1048576 DOD1:DOD1048576 DXZ1:DXZ1048576 EHV1:EHV1048576 ERR1:ERR1048576 FBN1:FBN1048576 FLJ1:FLJ1048576 FVF1:FVF1048576 GFB1:GFB1048576 GOX1:GOX1048576 GYT1:GYT1048576 HIP1:HIP1048576 HSL1:HSL1048576 ICH1:ICH1048576 IMD1:IMD1048576 IVZ1:IVZ1048576 JFV1:JFV1048576 JPR1:JPR1048576 JZN1:JZN1048576 KJJ1:KJJ1048576 KTF1:KTF1048576 LDB1:LDB1048576 LMX1:LMX1048576 LWT1:LWT1048576 MGP1:MGP1048576 MQL1:MQL1048576 NAH1:NAH1048576 NKD1:NKD1048576 NTZ1:NTZ1048576 ODV1:ODV1048576 ONR1:ONR1048576 OXN1:OXN1048576 PHJ1:PHJ1048576 PRF1:PRF1048576 QBB1:QBB1048576 QKX1:QKX1048576 QUT1:QUT1048576 REP1:REP1048576 ROL1:ROL1048576 RYH1:RYH1048576 SID1:SID1048576 SRZ1:SRZ1048576 TBV1:TBV1048576 TLR1:TLR1048576 TVN1:TVN1048576 UFJ1:UFJ1048576 UPF1:UPF1048576 UZB1:UZB1048576 VIX1:VIX1048576 VST1:VST1048576 WCP1:WCP1048576 WML1:WML1048576 WWH1:WWH1048576"/>
    <dataValidation operator="equal" allowBlank="1" showInputMessage="1" promptTitle="MISA SME.NET" prompt="Nhập Là hàng khuyến mại._x000a_Nhập 0 hoặc để trống: Hàng không khuyến mại._x000a_Nhập 1: Là hàng khuyến mại." sqref="AA1:AA1048576 JW1:JW1048576 TS1:TS1048576 ADO1:ADO1048576 ANK1:ANK1048576 AXG1:AXG1048576 BHC1:BHC1048576 BQY1:BQY1048576 CAU1:CAU1048576 CKQ1:CKQ1048576 CUM1:CUM1048576 DEI1:DEI1048576 DOE1:DOE1048576 DYA1:DYA1048576 EHW1:EHW1048576 ERS1:ERS1048576 FBO1:FBO1048576 FLK1:FLK1048576 FVG1:FVG1048576 GFC1:GFC1048576 GOY1:GOY1048576 GYU1:GYU1048576 HIQ1:HIQ1048576 HSM1:HSM1048576 ICI1:ICI1048576 IME1:IME1048576 IWA1:IWA1048576 JFW1:JFW1048576 JPS1:JPS1048576 JZO1:JZO1048576 KJK1:KJK1048576 KTG1:KTG1048576 LDC1:LDC1048576 LMY1:LMY1048576 LWU1:LWU1048576 MGQ1:MGQ1048576 MQM1:MQM1048576 NAI1:NAI1048576 NKE1:NKE1048576 NUA1:NUA1048576 ODW1:ODW1048576 ONS1:ONS1048576 OXO1:OXO1048576 PHK1:PHK1048576 PRG1:PRG1048576 QBC1:QBC1048576 QKY1:QKY1048576 QUU1:QUU1048576 REQ1:REQ1048576 ROM1:ROM1048576 RYI1:RYI1048576 SIE1:SIE1048576 SSA1:SSA1048576 TBW1:TBW1048576 TLS1:TLS1048576 TVO1:TVO1048576 UFK1:UFK1048576 UPG1:UPG1048576 UZC1:UZC1048576 VIY1:VIY1048576 VSU1:VSU1048576 WCQ1:WCQ1048576 WMM1:WMM1048576 WWI1:WWI1048576"/>
    <dataValidation showInputMessage="1" errorTitle="MISA SME.NET 2012" error="Mã khách hàng không được để trống!" promptTitle="MISA SME.NET" prompt="Nhập Mã khách hàng" sqref="O1:O1048576 JK1:JK1048576 TG1:TG1048576 ADC1:ADC1048576 AMY1:AMY1048576 AWU1:AWU1048576 BGQ1:BGQ1048576 BQM1:BQM1048576 CAI1:CAI1048576 CKE1:CKE1048576 CUA1:CUA1048576 DDW1:DDW1048576 DNS1:DNS1048576 DXO1:DXO1048576 EHK1:EHK1048576 ERG1:ERG1048576 FBC1:FBC1048576 FKY1:FKY1048576 FUU1:FUU1048576 GEQ1:GEQ1048576 GOM1:GOM1048576 GYI1:GYI1048576 HIE1:HIE1048576 HSA1:HSA1048576 IBW1:IBW1048576 ILS1:ILS1048576 IVO1:IVO1048576 JFK1:JFK1048576 JPG1:JPG1048576 JZC1:JZC1048576 KIY1:KIY1048576 KSU1:KSU1048576 LCQ1:LCQ1048576 LMM1:LMM1048576 LWI1:LWI1048576 MGE1:MGE1048576 MQA1:MQA1048576 MZW1:MZW1048576 NJS1:NJS1048576 NTO1:NTO1048576 ODK1:ODK1048576 ONG1:ONG1048576 OXC1:OXC1048576 PGY1:PGY1048576 PQU1:PQU1048576 QAQ1:QAQ1048576 QKM1:QKM1048576 QUI1:QUI1048576 REE1:REE1048576 ROA1:ROA1048576 RXW1:RXW1048576 SHS1:SHS1048576 SRO1:SRO1048576 TBK1:TBK1048576 TLG1:TLG1048576 TVC1:TVC1048576 UEY1:UEY1048576 UOU1:UOU1048576 UYQ1:UYQ1048576 VIM1:VIM1048576 VSI1:VSI1048576 WCE1:WCE1048576 WMA1:WMA1048576 WVW1:WVW1048576"/>
    <dataValidation operator="equal" allowBlank="1" showInputMessage="1" promptTitle="MISA SME.NET" prompt="Nhập Tên khách hàng_x000a_Tối đa 128 ký tự." sqref="P1:P1048576 JL1:JL1048576 TH1:TH1048576 ADD1:ADD1048576 AMZ1:AMZ1048576 AWV1:AWV1048576 BGR1:BGR1048576 BQN1:BQN1048576 CAJ1:CAJ1048576 CKF1:CKF1048576 CUB1:CUB1048576 DDX1:DDX1048576 DNT1:DNT1048576 DXP1:DXP1048576 EHL1:EHL1048576 ERH1:ERH1048576 FBD1:FBD1048576 FKZ1:FKZ1048576 FUV1:FUV1048576 GER1:GER1048576 GON1:GON1048576 GYJ1:GYJ1048576 HIF1:HIF1048576 HSB1:HSB1048576 IBX1:IBX1048576 ILT1:ILT1048576 IVP1:IVP1048576 JFL1:JFL1048576 JPH1:JPH1048576 JZD1:JZD1048576 KIZ1:KIZ1048576 KSV1:KSV1048576 LCR1:LCR1048576 LMN1:LMN1048576 LWJ1:LWJ1048576 MGF1:MGF1048576 MQB1:MQB1048576 MZX1:MZX1048576 NJT1:NJT1048576 NTP1:NTP1048576 ODL1:ODL1048576 ONH1:ONH1048576 OXD1:OXD1048576 PGZ1:PGZ1048576 PQV1:PQV1048576 QAR1:QAR1048576 QKN1:QKN1048576 QUJ1:QUJ1048576 REF1:REF1048576 ROB1:ROB1048576 RXX1:RXX1048576 SHT1:SHT1048576 SRP1:SRP1048576 TBL1:TBL1048576 TLH1:TLH1048576 TVD1:TVD1048576 UEZ1:UEZ1048576 UOV1:UOV1048576 UYR1:UYR1048576 VIN1:VIN1048576 VSJ1:VSJ1048576 WCF1:WCF1048576 WMB1:WMB1048576 WVX1:WVX1048576"/>
    <dataValidation operator="equal" allowBlank="1" showInputMessage="1" promptTitle="MISA SME.NET" prompt="Nhập Địa chỉ_x000a_Tối đa 255 ký tự" sqref="Q1:Q1048576 JM1:JM1048576 TI1:TI1048576 ADE1:ADE1048576 ANA1:ANA1048576 AWW1:AWW1048576 BGS1:BGS1048576 BQO1:BQO1048576 CAK1:CAK1048576 CKG1:CKG1048576 CUC1:CUC1048576 DDY1:DDY1048576 DNU1:DNU1048576 DXQ1:DXQ1048576 EHM1:EHM1048576 ERI1:ERI1048576 FBE1:FBE1048576 FLA1:FLA1048576 FUW1:FUW1048576 GES1:GES1048576 GOO1:GOO1048576 GYK1:GYK1048576 HIG1:HIG1048576 HSC1:HSC1048576 IBY1:IBY1048576 ILU1:ILU1048576 IVQ1:IVQ1048576 JFM1:JFM1048576 JPI1:JPI1048576 JZE1:JZE1048576 KJA1:KJA1048576 KSW1:KSW1048576 LCS1:LCS1048576 LMO1:LMO1048576 LWK1:LWK1048576 MGG1:MGG1048576 MQC1:MQC1048576 MZY1:MZY1048576 NJU1:NJU1048576 NTQ1:NTQ1048576 ODM1:ODM1048576 ONI1:ONI1048576 OXE1:OXE1048576 PHA1:PHA1048576 PQW1:PQW1048576 QAS1:QAS1048576 QKO1:QKO1048576 QUK1:QUK1048576 REG1:REG1048576 ROC1:ROC1048576 RXY1:RXY1048576 SHU1:SHU1048576 SRQ1:SRQ1048576 TBM1:TBM1048576 TLI1:TLI1048576 TVE1:TVE1048576 UFA1:UFA1048576 UOW1:UOW1048576 UYS1:UYS1048576 VIO1:VIO1048576 VSK1:VSK1048576 WCG1:WCG1048576 WMC1:WMC1048576 WVY1:WVY1048576"/>
    <dataValidation operator="equal" allowBlank="1" showInputMessage="1" promptTitle="MISA SME.NET" prompt="Nhập Mã số thuế._x000a_Tối đa 50 ký tự" sqref="R1:R1048576 JN1:JN1048576 TJ1:TJ1048576 ADF1:ADF1048576 ANB1:ANB1048576 AWX1:AWX1048576 BGT1:BGT1048576 BQP1:BQP1048576 CAL1:CAL1048576 CKH1:CKH1048576 CUD1:CUD1048576 DDZ1:DDZ1048576 DNV1:DNV1048576 DXR1:DXR1048576 EHN1:EHN1048576 ERJ1:ERJ1048576 FBF1:FBF1048576 FLB1:FLB1048576 FUX1:FUX1048576 GET1:GET1048576 GOP1:GOP1048576 GYL1:GYL1048576 HIH1:HIH1048576 HSD1:HSD1048576 IBZ1:IBZ1048576 ILV1:ILV1048576 IVR1:IVR1048576 JFN1:JFN1048576 JPJ1:JPJ1048576 JZF1:JZF1048576 KJB1:KJB1048576 KSX1:KSX1048576 LCT1:LCT1048576 LMP1:LMP1048576 LWL1:LWL1048576 MGH1:MGH1048576 MQD1:MQD1048576 MZZ1:MZZ1048576 NJV1:NJV1048576 NTR1:NTR1048576 ODN1:ODN1048576 ONJ1:ONJ1048576 OXF1:OXF1048576 PHB1:PHB1048576 PQX1:PQX1048576 QAT1:QAT1048576 QKP1:QKP1048576 QUL1:QUL1048576 REH1:REH1048576 ROD1:ROD1048576 RXZ1:RXZ1048576 SHV1:SHV1048576 SRR1:SRR1048576 TBN1:TBN1048576 TLJ1:TLJ1048576 TVF1:TVF1048576 UFB1:UFB1048576 UOX1:UOX1048576 UYT1:UYT1048576 VIP1:VIP1048576 VSL1:VSL1048576 WCH1:WCH1048576 WMD1:WMD1048576 WVZ1:WVZ1048576"/>
    <dataValidation allowBlank="1" showInputMessage="1" promptTitle="MISA SME.NET" prompt="Nhập Hàng hóa không tổng hợp trên tờ khai thuế giá trị gia tăng._x000a_Lưu ý chỉ nhập với Hình thức bán hàng là (Bán hàng hóa dịch vụ trong nước)._x000a_Nhập 0 hoặc bỏ trống: Không tích chọn_x000a_Nhập 1: Tích chọn" sqref="AP1:AP1048576 KL1:KL1048576 UH1:UH1048576 AED1:AED1048576 ANZ1:ANZ1048576 AXV1:AXV1048576 BHR1:BHR1048576 BRN1:BRN1048576 CBJ1:CBJ1048576 CLF1:CLF1048576 CVB1:CVB1048576 DEX1:DEX1048576 DOT1:DOT1048576 DYP1:DYP1048576 EIL1:EIL1048576 ESH1:ESH1048576 FCD1:FCD1048576 FLZ1:FLZ1048576 FVV1:FVV1048576 GFR1:GFR1048576 GPN1:GPN1048576 GZJ1:GZJ1048576 HJF1:HJF1048576 HTB1:HTB1048576 ICX1:ICX1048576 IMT1:IMT1048576 IWP1:IWP1048576 JGL1:JGL1048576 JQH1:JQH1048576 KAD1:KAD1048576 KJZ1:KJZ1048576 KTV1:KTV1048576 LDR1:LDR1048576 LNN1:LNN1048576 LXJ1:LXJ1048576 MHF1:MHF1048576 MRB1:MRB1048576 NAX1:NAX1048576 NKT1:NKT1048576 NUP1:NUP1048576 OEL1:OEL1048576 OOH1:OOH1048576 OYD1:OYD1048576 PHZ1:PHZ1048576 PRV1:PRV1048576 QBR1:QBR1048576 QLN1:QLN1048576 QVJ1:QVJ1048576 RFF1:RFF1048576 RPB1:RPB1048576 RYX1:RYX1048576 SIT1:SIT1048576 SSP1:SSP1048576 TCL1:TCL1048576 TMH1:TMH1048576 TWD1:TWD1048576 UFZ1:UFZ1048576 UPV1:UPV1048576 UZR1:UZR1048576 VJN1:VJN1048576 VTJ1:VTJ1048576 WDF1:WDF1048576 WNB1:WNB1048576 WWX1:WWX1048576"/>
    <dataValidation allowBlank="1" showInputMessage="1" showErrorMessage="1" promptTitle="MISA SME.NET" prompt="Nhập Nhân viên bán hàng." sqref="T1:T1048576 JP1:JP1048576 TL1:TL1048576 ADH1:ADH1048576 AND1:AND1048576 AWZ1:AWZ1048576 BGV1:BGV1048576 BQR1:BQR1048576 CAN1:CAN1048576 CKJ1:CKJ1048576 CUF1:CUF1048576 DEB1:DEB1048576 DNX1:DNX1048576 DXT1:DXT1048576 EHP1:EHP1048576 ERL1:ERL1048576 FBH1:FBH1048576 FLD1:FLD1048576 FUZ1:FUZ1048576 GEV1:GEV1048576 GOR1:GOR1048576 GYN1:GYN1048576 HIJ1:HIJ1048576 HSF1:HSF1048576 ICB1:ICB1048576 ILX1:ILX1048576 IVT1:IVT1048576 JFP1:JFP1048576 JPL1:JPL1048576 JZH1:JZH1048576 KJD1:KJD1048576 KSZ1:KSZ1048576 LCV1:LCV1048576 LMR1:LMR1048576 LWN1:LWN1048576 MGJ1:MGJ1048576 MQF1:MQF1048576 NAB1:NAB1048576 NJX1:NJX1048576 NTT1:NTT1048576 ODP1:ODP1048576 ONL1:ONL1048576 OXH1:OXH1048576 PHD1:PHD1048576 PQZ1:PQZ1048576 QAV1:QAV1048576 QKR1:QKR1048576 QUN1:QUN1048576 REJ1:REJ1048576 ROF1:ROF1048576 RYB1:RYB1048576 SHX1:SHX1048576 SRT1:SRT1048576 TBP1:TBP1048576 TLL1:TLL1048576 TVH1:TVH1048576 UFD1:UFD1048576 UOZ1:UOZ1048576 UYV1:UYV1048576 VIR1:VIR1048576 VSN1:VSN1048576 WCJ1:WCJ1048576 WMF1:WMF1048576 WWB1:WWB1048576"/>
    <dataValidation allowBlank="1" showInputMessage="1" showErrorMessage="1" promptTitle="MISA SME.NET" prompt="Nhập Kèm theo chứng từ gốc (Phiếu nhập)._x000a_Tối đa 50 ký tự._x000a_Lưu ý: Chỉ nhập với trả lại hàng bán kiêm phiếu nhập." sqref="W1:W1048576 JS1:JS1048576 TO1:TO1048576 ADK1:ADK1048576 ANG1:ANG1048576 AXC1:AXC1048576 BGY1:BGY1048576 BQU1:BQU1048576 CAQ1:CAQ1048576 CKM1:CKM1048576 CUI1:CUI1048576 DEE1:DEE1048576 DOA1:DOA1048576 DXW1:DXW1048576 EHS1:EHS1048576 ERO1:ERO1048576 FBK1:FBK1048576 FLG1:FLG1048576 FVC1:FVC1048576 GEY1:GEY1048576 GOU1:GOU1048576 GYQ1:GYQ1048576 HIM1:HIM1048576 HSI1:HSI1048576 ICE1:ICE1048576 IMA1:IMA1048576 IVW1:IVW1048576 JFS1:JFS1048576 JPO1:JPO1048576 JZK1:JZK1048576 KJG1:KJG1048576 KTC1:KTC1048576 LCY1:LCY1048576 LMU1:LMU1048576 LWQ1:LWQ1048576 MGM1:MGM1048576 MQI1:MQI1048576 NAE1:NAE1048576 NKA1:NKA1048576 NTW1:NTW1048576 ODS1:ODS1048576 ONO1:ONO1048576 OXK1:OXK1048576 PHG1:PHG1048576 PRC1:PRC1048576 QAY1:QAY1048576 QKU1:QKU1048576 QUQ1:QUQ1048576 REM1:REM1048576 ROI1:ROI1048576 RYE1:RYE1048576 SIA1:SIA1048576 SRW1:SRW1048576 TBS1:TBS1048576 TLO1:TLO1048576 TVK1:TVK1048576 UFG1:UFG1048576 UPC1:UPC1048576 UYY1:UYY1048576 VIU1:VIU1048576 VSQ1:VSQ1048576 WCM1:WCM1048576 WMI1:WMI1048576 WWE1:WWE1048576"/>
    <dataValidation allowBlank="1" showInputMessage="1" showErrorMessage="1" promptTitle="MISA SME.NET" prompt="Nhập Người giao hàng._x000a_Tối đa 128 ký tự._x000a_Lưu ý: Chỉ nhập với trả lại hàng bán kiêm phiếu nhập." sqref="U1:U1048576 JQ1:JQ1048576 TM1:TM1048576 ADI1:ADI1048576 ANE1:ANE1048576 AXA1:AXA1048576 BGW1:BGW1048576 BQS1:BQS1048576 CAO1:CAO1048576 CKK1:CKK1048576 CUG1:CUG1048576 DEC1:DEC1048576 DNY1:DNY1048576 DXU1:DXU1048576 EHQ1:EHQ1048576 ERM1:ERM1048576 FBI1:FBI1048576 FLE1:FLE1048576 FVA1:FVA1048576 GEW1:GEW1048576 GOS1:GOS1048576 GYO1:GYO1048576 HIK1:HIK1048576 HSG1:HSG1048576 ICC1:ICC1048576 ILY1:ILY1048576 IVU1:IVU1048576 JFQ1:JFQ1048576 JPM1:JPM1048576 JZI1:JZI1048576 KJE1:KJE1048576 KTA1:KTA1048576 LCW1:LCW1048576 LMS1:LMS1048576 LWO1:LWO1048576 MGK1:MGK1048576 MQG1:MQG1048576 NAC1:NAC1048576 NJY1:NJY1048576 NTU1:NTU1048576 ODQ1:ODQ1048576 ONM1:ONM1048576 OXI1:OXI1048576 PHE1:PHE1048576 PRA1:PRA1048576 QAW1:QAW1048576 QKS1:QKS1048576 QUO1:QUO1048576 REK1:REK1048576 ROG1:ROG1048576 RYC1:RYC1048576 SHY1:SHY1048576 SRU1:SRU1048576 TBQ1:TBQ1048576 TLM1:TLM1048576 TVI1:TVI1048576 UFE1:UFE1048576 UPA1:UPA1048576 UYW1:UYW1048576 VIS1:VIS1048576 VSO1:VSO1048576 WCK1:WCK1048576 WMG1:WMG1048576 WWC1:WWC1048576"/>
    <dataValidation allowBlank="1" showInputMessage="1" showErrorMessage="1" promptTitle="MISA SME.NET" prompt="Nhập Tiền vốn_x000a_Tối đa 14 ký tự._x000a_Lưu ý: Chỉ nhập với trả lại hàng bán kiêm phiếu nhập." sqref="AU1:AU1048576 KQ1:KQ1048576 UM1:UM1048576 AEI1:AEI1048576 AOE1:AOE1048576 AYA1:AYA1048576 BHW1:BHW1048576 BRS1:BRS1048576 CBO1:CBO1048576 CLK1:CLK1048576 CVG1:CVG1048576 DFC1:DFC1048576 DOY1:DOY1048576 DYU1:DYU1048576 EIQ1:EIQ1048576 ESM1:ESM1048576 FCI1:FCI1048576 FME1:FME1048576 FWA1:FWA1048576 GFW1:GFW1048576 GPS1:GPS1048576 GZO1:GZO1048576 HJK1:HJK1048576 HTG1:HTG1048576 IDC1:IDC1048576 IMY1:IMY1048576 IWU1:IWU1048576 JGQ1:JGQ1048576 JQM1:JQM1048576 KAI1:KAI1048576 KKE1:KKE1048576 KUA1:KUA1048576 LDW1:LDW1048576 LNS1:LNS1048576 LXO1:LXO1048576 MHK1:MHK1048576 MRG1:MRG1048576 NBC1:NBC1048576 NKY1:NKY1048576 NUU1:NUU1048576 OEQ1:OEQ1048576 OOM1:OOM1048576 OYI1:OYI1048576 PIE1:PIE1048576 PSA1:PSA1048576 QBW1:QBW1048576 QLS1:QLS1048576 QVO1:QVO1048576 RFK1:RFK1048576 RPG1:RPG1048576 RZC1:RZC1048576 SIY1:SIY1048576 SSU1:SSU1048576 TCQ1:TCQ1048576 TMM1:TMM1048576 TWI1:TWI1048576 UGE1:UGE1048576 UQA1:UQA1048576 UZW1:UZW1048576 VJS1:VJS1048576 VTO1:VTO1048576 WDK1:WDK1048576 WNG1:WNG1048576 WXC1:WXC1048576"/>
    <dataValidation allowBlank="1" showInputMessage="1" showErrorMessage="1" promptTitle="MISA SME.NET" prompt="Nhập Đơn giá vốn_x000a_Tối đa 14 ký tự._x000a_Lưu ý: Chỉ nhập với trả lại hàng bán kiêm phiếu nhập." sqref="AT1:AT1048576 KP1:KP1048576 UL1:UL1048576 AEH1:AEH1048576 AOD1:AOD1048576 AXZ1:AXZ1048576 BHV1:BHV1048576 BRR1:BRR1048576 CBN1:CBN1048576 CLJ1:CLJ1048576 CVF1:CVF1048576 DFB1:DFB1048576 DOX1:DOX1048576 DYT1:DYT1048576 EIP1:EIP1048576 ESL1:ESL1048576 FCH1:FCH1048576 FMD1:FMD1048576 FVZ1:FVZ1048576 GFV1:GFV1048576 GPR1:GPR1048576 GZN1:GZN1048576 HJJ1:HJJ1048576 HTF1:HTF1048576 IDB1:IDB1048576 IMX1:IMX1048576 IWT1:IWT1048576 JGP1:JGP1048576 JQL1:JQL1048576 KAH1:KAH1048576 KKD1:KKD1048576 KTZ1:KTZ1048576 LDV1:LDV1048576 LNR1:LNR1048576 LXN1:LXN1048576 MHJ1:MHJ1048576 MRF1:MRF1048576 NBB1:NBB1048576 NKX1:NKX1048576 NUT1:NUT1048576 OEP1:OEP1048576 OOL1:OOL1048576 OYH1:OYH1048576 PID1:PID1048576 PRZ1:PRZ1048576 QBV1:QBV1048576 QLR1:QLR1048576 QVN1:QVN1048576 RFJ1:RFJ1048576 RPF1:RPF1048576 RZB1:RZB1048576 SIX1:SIX1048576 SST1:SST1048576 TCP1:TCP1048576 TML1:TML1048576 TWH1:TWH1048576 UGD1:UGD1048576 UPZ1:UPZ1048576 UZV1:UZV1048576 VJR1:VJR1048576 VTN1:VTN1048576 WDJ1:WDJ1048576 WNF1:WNF1048576 WXB1:WXB1048576"/>
    <dataValidation allowBlank="1" showInputMessage="1" showErrorMessage="1" prompt="Nhập Hàng hóa nhập giữ hộ/bán hộ. Đối với QĐ48 không sử dụng cột này mà hạch toán trực tiếp vào TK 002, 003_x000a_Nhập 0 hoặc bỏ trống: bỏ trống_x000a_Nhập 1: hàng hoá giữ hộ,gia công_x000a_Nhập 2: hàng hoá bán hộ,ký gửi_x000a_Lưu ý: Chỉ nhập với trả lại hàng bán kiêm phiếu nhập" sqref="AV1:AV1048576 KR1:KR1048576 UN1:UN1048576 AEJ1:AEJ1048576 AOF1:AOF1048576 AYB1:AYB1048576 BHX1:BHX1048576 BRT1:BRT1048576 CBP1:CBP1048576 CLL1:CLL1048576 CVH1:CVH1048576 DFD1:DFD1048576 DOZ1:DOZ1048576 DYV1:DYV1048576 EIR1:EIR1048576 ESN1:ESN1048576 FCJ1:FCJ1048576 FMF1:FMF1048576 FWB1:FWB1048576 GFX1:GFX1048576 GPT1:GPT1048576 GZP1:GZP1048576 HJL1:HJL1048576 HTH1:HTH1048576 IDD1:IDD1048576 IMZ1:IMZ1048576 IWV1:IWV1048576 JGR1:JGR1048576 JQN1:JQN1048576 KAJ1:KAJ1048576 KKF1:KKF1048576 KUB1:KUB1048576 LDX1:LDX1048576 LNT1:LNT1048576 LXP1:LXP1048576 MHL1:MHL1048576 MRH1:MRH1048576 NBD1:NBD1048576 NKZ1:NKZ1048576 NUV1:NUV1048576 OER1:OER1048576 OON1:OON1048576 OYJ1:OYJ1048576 PIF1:PIF1048576 PSB1:PSB1048576 QBX1:QBX1048576 QLT1:QLT1048576 QVP1:QVP1048576 RFL1:RFL1048576 RPH1:RPH1048576 RZD1:RZD1048576 SIZ1:SIZ1048576 SSV1:SSV1048576 TCR1:TCR1048576 TMN1:TMN1048576 TWJ1:TWJ1048576 UGF1:UGF1048576 UQB1:UQB1048576 UZX1:UZX1048576 VJT1:VJT1048576 VTP1:VTP1048576 WDL1:WDL1048576 WNH1:WNH1048576 WXD1:WXD1048576"/>
    <dataValidation operator="equal" allowBlank="1" showInputMessage="1" promptTitle="MISA SME.NET" prompt="Nhập Tỷ lệ tính thuế (Thuế suất KHAC)_x000a_Nếu thuế suất là KHAC thì nhập giá trị lớn hơn 0 đến 100" sqref="AM1:AM1048576 KI1:KI1048576 UE1:UE1048576 AEA1:AEA1048576 ANW1:ANW1048576 AXS1:AXS1048576 BHO1:BHO1048576 BRK1:BRK1048576 CBG1:CBG1048576 CLC1:CLC1048576 CUY1:CUY1048576 DEU1:DEU1048576 DOQ1:DOQ1048576 DYM1:DYM1048576 EII1:EII1048576 ESE1:ESE1048576 FCA1:FCA1048576 FLW1:FLW1048576 FVS1:FVS1048576 GFO1:GFO1048576 GPK1:GPK1048576 GZG1:GZG1048576 HJC1:HJC1048576 HSY1:HSY1048576 ICU1:ICU1048576 IMQ1:IMQ1048576 IWM1:IWM1048576 JGI1:JGI1048576 JQE1:JQE1048576 KAA1:KAA1048576 KJW1:KJW1048576 KTS1:KTS1048576 LDO1:LDO1048576 LNK1:LNK1048576 LXG1:LXG1048576 MHC1:MHC1048576 MQY1:MQY1048576 NAU1:NAU1048576 NKQ1:NKQ1048576 NUM1:NUM1048576 OEI1:OEI1048576 OOE1:OOE1048576 OYA1:OYA1048576 PHW1:PHW1048576 PRS1:PRS1048576 QBO1:QBO1048576 QLK1:QLK1048576 QVG1:QVG1048576 RFC1:RFC1048576 ROY1:ROY1048576 RYU1:RYU1048576 SIQ1:SIQ1048576 SSM1:SSM1048576 TCI1:TCI1048576 TME1:TME1048576 TWA1:TWA1048576 UFW1:UFW1048576 UPS1:UPS1048576 UZO1:UZO1048576 VJK1:VJK1048576 VTG1:VTG1048576 WDC1:WDC1048576 WMY1:WMY1048576 WWU1:WWU1048576"/>
    <dataValidation operator="equal" allowBlank="1" showInputMessage="1" promptTitle="MISA SME.NET" prompt="Nhập Đơn giá sau thuế_x000a_Tối đa 14 ký tự." sqref="AF1:AF1048576 KB1:KB1048576 TX1:TX1048576 ADT1:ADT1048576 ANP1:ANP1048576 AXL1:AXL1048576 BHH1:BHH1048576 BRD1:BRD1048576 CAZ1:CAZ1048576 CKV1:CKV1048576 CUR1:CUR1048576 DEN1:DEN1048576 DOJ1:DOJ1048576 DYF1:DYF1048576 EIB1:EIB1048576 ERX1:ERX1048576 FBT1:FBT1048576 FLP1:FLP1048576 FVL1:FVL1048576 GFH1:GFH1048576 GPD1:GPD1048576 GYZ1:GYZ1048576 HIV1:HIV1048576 HSR1:HSR1048576 ICN1:ICN1048576 IMJ1:IMJ1048576 IWF1:IWF1048576 JGB1:JGB1048576 JPX1:JPX1048576 JZT1:JZT1048576 KJP1:KJP1048576 KTL1:KTL1048576 LDH1:LDH1048576 LND1:LND1048576 LWZ1:LWZ1048576 MGV1:MGV1048576 MQR1:MQR1048576 NAN1:NAN1048576 NKJ1:NKJ1048576 NUF1:NUF1048576 OEB1:OEB1048576 ONX1:ONX1048576 OXT1:OXT1048576 PHP1:PHP1048576 PRL1:PRL1048576 QBH1:QBH1048576 QLD1:QLD1048576 QUZ1:QUZ1048576 REV1:REV1048576 ROR1:ROR1048576 RYN1:RYN1048576 SIJ1:SIJ1048576 SSF1:SSF1048576 TCB1:TCB1048576 TLX1:TLX1048576 TVT1:TVT1048576 UFP1:UFP1048576 UPL1:UPL1048576 UZH1:UZH1048576 VJD1:VJD1048576 VSZ1:VSZ1048576 WCV1:WCV1048576 WMR1:WMR1048576 WWN1:WWN1048576"/>
    <dataValidation allowBlank="1" showInputMessage="1" showErrorMessage="1" promptTitle="MISA SME.NET" prompt="Nhập Diễn giải phiếu nhập._x000a_Tối đa 255 ký tự._x000a_Lưu ý: Chỉ nhập với trả lại hàng bán kiêm phiếu nhập." sqref="V1:V1048576 JR1:JR1048576 TN1:TN1048576 ADJ1:ADJ1048576 ANF1:ANF1048576 AXB1:AXB1048576 BGX1:BGX1048576 BQT1:BQT1048576 CAP1:CAP1048576 CKL1:CKL1048576 CUH1:CUH1048576 DED1:DED1048576 DNZ1:DNZ1048576 DXV1:DXV1048576 EHR1:EHR1048576 ERN1:ERN1048576 FBJ1:FBJ1048576 FLF1:FLF1048576 FVB1:FVB1048576 GEX1:GEX1048576 GOT1:GOT1048576 GYP1:GYP1048576 HIL1:HIL1048576 HSH1:HSH1048576 ICD1:ICD1048576 ILZ1:ILZ1048576 IVV1:IVV1048576 JFR1:JFR1048576 JPN1:JPN1048576 JZJ1:JZJ1048576 KJF1:KJF1048576 KTB1:KTB1048576 LCX1:LCX1048576 LMT1:LMT1048576 LWP1:LWP1048576 MGL1:MGL1048576 MQH1:MQH1048576 NAD1:NAD1048576 NJZ1:NJZ1048576 NTV1:NTV1048576 ODR1:ODR1048576 ONN1:ONN1048576 OXJ1:OXJ1048576 PHF1:PHF1048576 PRB1:PRB1048576 QAX1:QAX1048576 QKT1:QKT1048576 QUP1:QUP1048576 REL1:REL1048576 ROH1:ROH1048576 RYD1:RYD1048576 SHZ1:SHZ1048576 SRV1:SRV1048576 TBR1:TBR1048576 TLN1:TLN1048576 TVJ1:TVJ1048576 UFF1:UFF1048576 UPB1:UPB1048576 UYX1:UYX1048576 VIT1:VIT1048576 VSP1:VSP1048576 WCL1:WCL1048576 WMH1:WMH1048576 WWD1:WWD1048576"/>
    <dataValidation operator="equal" allowBlank="1" showInputMessage="1" promptTitle="MISA SME.NET" prompt="Nhập Số hóa đơn._x000a_Tối đa 25 ký tự." sqref="M1:M1048576 TE1:TE1048576 ADA1:ADA1048576 AMW1:AMW1048576 AWS1:AWS1048576 BGO1:BGO1048576 BQK1:BQK1048576 CAG1:CAG1048576 CKC1:CKC1048576 CTY1:CTY1048576 DDU1:DDU1048576 DNQ1:DNQ1048576 DXM1:DXM1048576 EHI1:EHI1048576 ERE1:ERE1048576 FBA1:FBA1048576 FKW1:FKW1048576 FUS1:FUS1048576 GEO1:GEO1048576 GOK1:GOK1048576 GYG1:GYG1048576 HIC1:HIC1048576 HRY1:HRY1048576 IBU1:IBU1048576 ILQ1:ILQ1048576 IVM1:IVM1048576 JFI1:JFI1048576 JPE1:JPE1048576 JZA1:JZA1048576 KIW1:KIW1048576 KSS1:KSS1048576 LCO1:LCO1048576 LMK1:LMK1048576 LWG1:LWG1048576 MGC1:MGC1048576 MPY1:MPY1048576 MZU1:MZU1048576 NJQ1:NJQ1048576 NTM1:NTM1048576 ODI1:ODI1048576 ONE1:ONE1048576 OXA1:OXA1048576 PGW1:PGW1048576 PQS1:PQS1048576 QAO1:QAO1048576 QKK1:QKK1048576 QUG1:QUG1048576 REC1:REC1048576 RNY1:RNY1048576 RXU1:RXU1048576 SHQ1:SHQ1048576 SRM1:SRM1048576 TBI1:TBI1048576 TLE1:TLE1048576 TVA1:TVA1048576 UEW1:UEW1048576 UOS1:UOS1048576 UYO1:UYO1048576 VIK1:VIK1048576 VSG1:VSG1048576 WCC1:WCC1048576 WLY1:WLY1048576 JI1:JI1048576 WVU1:WVU1048576"/>
    <dataValidation allowBlank="1" showInputMessage="1" showErrorMessage="1" promptTitle="MISA SME.NET" prompt="Nhập Số phiếu nhập_x000a_Tối đa 20 ký tự._x000a_Lưu ý: Chỉ nhập với trả lại hàng bán kiêm phiếu nhập." sqref="J1:J1048576 JF1:JF1048576 TB1:TB1048576 ACX1:ACX1048576 AMT1:AMT1048576 AWP1:AWP1048576 BGL1:BGL1048576 BQH1:BQH1048576 CAD1:CAD1048576 CJZ1:CJZ1048576 CTV1:CTV1048576 DDR1:DDR1048576 DNN1:DNN1048576 DXJ1:DXJ1048576 EHF1:EHF1048576 ERB1:ERB1048576 FAX1:FAX1048576 FKT1:FKT1048576 FUP1:FUP1048576 GEL1:GEL1048576 GOH1:GOH1048576 GYD1:GYD1048576 HHZ1:HHZ1048576 HRV1:HRV1048576 IBR1:IBR1048576 ILN1:ILN1048576 IVJ1:IVJ1048576 JFF1:JFF1048576 JPB1:JPB1048576 JYX1:JYX1048576 KIT1:KIT1048576 KSP1:KSP1048576 LCL1:LCL1048576 LMH1:LMH1048576 LWD1:LWD1048576 MFZ1:MFZ1048576 MPV1:MPV1048576 MZR1:MZR1048576 NJN1:NJN1048576 NTJ1:NTJ1048576 ODF1:ODF1048576 ONB1:ONB1048576 OWX1:OWX1048576 PGT1:PGT1048576 PQP1:PQP1048576 QAL1:QAL1048576 QKH1:QKH1048576 QUD1:QUD1048576 RDZ1:RDZ1048576 RNV1:RNV1048576 RXR1:RXR1048576 SHN1:SHN1048576 SRJ1:SRJ1048576 TBF1:TBF1048576 TLB1:TLB1048576 TUX1:TUX1048576 UET1:UET1048576 UOP1:UOP1048576 UYL1:UYL1048576 VIH1:VIH1048576 VSD1:VSD1048576 WBZ1:WBZ1048576 WLV1:WLV1048576 WVR1:WVR1048576"/>
  </dataValidations>
  <pageMargins left="0.7" right="0.7" top="0.75" bottom="0.75" header="0.51180555555555551" footer="0.51180555555555551"/>
  <pageSetup firstPageNumber="0" orientation="portrait" useFirstPageNumber="1"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X401"/>
  <sheetViews>
    <sheetView topLeftCell="D1" zoomScale="83" zoomScaleNormal="83" workbookViewId="0">
      <pane ySplit="1" topLeftCell="A268" activePane="bottomLeft" state="frozen"/>
      <selection activeCell="K2" sqref="K2:K654"/>
      <selection pane="bottomLeft" activeCell="J284" sqref="J284"/>
    </sheetView>
  </sheetViews>
  <sheetFormatPr defaultRowHeight="15.75" x14ac:dyDescent="0.25"/>
  <cols>
    <col min="1" max="1" width="14" style="29" hidden="1" customWidth="1"/>
    <col min="2" max="2" width="19.25" style="30" hidden="1" customWidth="1"/>
    <col min="3" max="3" width="14.625" style="30" customWidth="1"/>
    <col min="4" max="5" width="20.625" style="30" customWidth="1"/>
    <col min="6" max="6" width="16.5" style="32" customWidth="1"/>
    <col min="7" max="7" width="16.25" style="32" customWidth="1"/>
    <col min="8" max="8" width="18.75" style="36" customWidth="1"/>
    <col min="9" max="9" width="16.5" style="32" customWidth="1"/>
    <col min="10" max="10" width="25.75" style="36" bestFit="1" customWidth="1"/>
    <col min="11" max="11" width="24" style="43" customWidth="1"/>
    <col min="12" max="12" width="13.875" style="36" customWidth="1"/>
    <col min="13" max="13" width="19.5" style="36" customWidth="1"/>
    <col min="14" max="14" width="16.125" style="35" customWidth="1"/>
    <col min="15" max="15" width="17.375" style="36" customWidth="1"/>
    <col min="16" max="16" width="22.5" style="36" customWidth="1"/>
    <col min="17" max="17" width="20.625" style="36" customWidth="1"/>
    <col min="18" max="18" width="14.125" style="36" customWidth="1"/>
    <col min="19" max="19" width="37.875" style="36" bestFit="1" customWidth="1"/>
    <col min="20" max="22" width="25.25" style="36" customWidth="1"/>
    <col min="23" max="23" width="32.125" style="36" customWidth="1"/>
    <col min="24" max="24" width="20.625" style="36" customWidth="1"/>
    <col min="25" max="25" width="20.375" style="36" customWidth="1"/>
    <col min="26" max="26" width="21.125" style="36" customWidth="1"/>
    <col min="27" max="27" width="18.125" style="30" bestFit="1" customWidth="1"/>
    <col min="28" max="28" width="17.75" style="30" bestFit="1" customWidth="1"/>
    <col min="29" max="29" width="25" style="30" customWidth="1"/>
    <col min="30" max="30" width="11.25" style="30" customWidth="1"/>
    <col min="31" max="31" width="9.625" style="37" customWidth="1"/>
    <col min="32" max="32" width="19.625" style="37" customWidth="1"/>
    <col min="33" max="33" width="16" style="37" customWidth="1"/>
    <col min="34" max="34" width="19" style="38" customWidth="1"/>
    <col min="35" max="35" width="12.75" style="37" customWidth="1"/>
    <col min="36" max="36" width="20.75" style="37" customWidth="1"/>
    <col min="37" max="37" width="12.75" style="39" customWidth="1"/>
    <col min="38" max="38" width="16.75" style="39" customWidth="1"/>
    <col min="39" max="39" width="31.25" style="37" customWidth="1"/>
    <col min="40" max="40" width="20.25" style="37" customWidth="1"/>
    <col min="41" max="41" width="17.75" style="39" customWidth="1"/>
    <col min="42" max="42" width="32.625" style="39" customWidth="1"/>
    <col min="43" max="43" width="17.25" style="41" customWidth="1"/>
    <col min="44" max="44" width="13.5" style="41" customWidth="1"/>
    <col min="45" max="45" width="13.875" style="41" customWidth="1"/>
    <col min="46" max="47" width="17.25" style="41" customWidth="1"/>
    <col min="48" max="48" width="32.625" style="39" customWidth="1"/>
    <col min="49" max="232" width="7.875" style="42" customWidth="1"/>
    <col min="233" max="257" width="9" style="44"/>
    <col min="258" max="259" width="0" style="44" hidden="1" customWidth="1"/>
    <col min="260" max="261" width="20.625" style="44" customWidth="1"/>
    <col min="262" max="262" width="16.5" style="44" customWidth="1"/>
    <col min="263" max="263" width="16.25" style="44" customWidth="1"/>
    <col min="264" max="264" width="18.75" style="44" customWidth="1"/>
    <col min="265" max="265" width="16.5" style="44" customWidth="1"/>
    <col min="266" max="266" width="18.75" style="44" customWidth="1"/>
    <col min="267" max="267" width="17.125" style="44" customWidth="1"/>
    <col min="268" max="268" width="13.875" style="44" customWidth="1"/>
    <col min="269" max="269" width="13.125" style="44" customWidth="1"/>
    <col min="270" max="270" width="16.125" style="44" customWidth="1"/>
    <col min="271" max="271" width="17.375" style="44" customWidth="1"/>
    <col min="272" max="272" width="22.5" style="44" customWidth="1"/>
    <col min="273" max="273" width="20.625" style="44" customWidth="1"/>
    <col min="274" max="274" width="14.125" style="44" customWidth="1"/>
    <col min="275" max="275" width="37.875" style="44" bestFit="1" customWidth="1"/>
    <col min="276" max="278" width="25.25" style="44" customWidth="1"/>
    <col min="279" max="279" width="32.125" style="44" customWidth="1"/>
    <col min="280" max="280" width="20.625" style="44" customWidth="1"/>
    <col min="281" max="281" width="20.375" style="44" customWidth="1"/>
    <col min="282" max="282" width="21.125" style="44" customWidth="1"/>
    <col min="283" max="283" width="18.125" style="44" bestFit="1" customWidth="1"/>
    <col min="284" max="284" width="17.75" style="44" bestFit="1" customWidth="1"/>
    <col min="285" max="285" width="25" style="44" customWidth="1"/>
    <col min="286" max="286" width="11.25" style="44" customWidth="1"/>
    <col min="287" max="287" width="9.625" style="44" customWidth="1"/>
    <col min="288" max="288" width="19.625" style="44" customWidth="1"/>
    <col min="289" max="289" width="16" style="44" customWidth="1"/>
    <col min="290" max="290" width="19" style="44" customWidth="1"/>
    <col min="291" max="291" width="12.75" style="44" customWidth="1"/>
    <col min="292" max="292" width="20.75" style="44" customWidth="1"/>
    <col min="293" max="293" width="12.75" style="44" customWidth="1"/>
    <col min="294" max="294" width="16.75" style="44" customWidth="1"/>
    <col min="295" max="295" width="31.25" style="44" customWidth="1"/>
    <col min="296" max="296" width="20.25" style="44" customWidth="1"/>
    <col min="297" max="297" width="17.75" style="44" customWidth="1"/>
    <col min="298" max="298" width="32.625" style="44" customWidth="1"/>
    <col min="299" max="299" width="17.25" style="44" customWidth="1"/>
    <col min="300" max="300" width="13.5" style="44" customWidth="1"/>
    <col min="301" max="301" width="13.875" style="44" customWidth="1"/>
    <col min="302" max="303" width="17.25" style="44" customWidth="1"/>
    <col min="304" max="304" width="32.625" style="44" customWidth="1"/>
    <col min="305" max="488" width="7.875" style="44" customWidth="1"/>
    <col min="489" max="513" width="9" style="44"/>
    <col min="514" max="515" width="0" style="44" hidden="1" customWidth="1"/>
    <col min="516" max="517" width="20.625" style="44" customWidth="1"/>
    <col min="518" max="518" width="16.5" style="44" customWidth="1"/>
    <col min="519" max="519" width="16.25" style="44" customWidth="1"/>
    <col min="520" max="520" width="18.75" style="44" customWidth="1"/>
    <col min="521" max="521" width="16.5" style="44" customWidth="1"/>
    <col min="522" max="522" width="18.75" style="44" customWidth="1"/>
    <col min="523" max="523" width="17.125" style="44" customWidth="1"/>
    <col min="524" max="524" width="13.875" style="44" customWidth="1"/>
    <col min="525" max="525" width="13.125" style="44" customWidth="1"/>
    <col min="526" max="526" width="16.125" style="44" customWidth="1"/>
    <col min="527" max="527" width="17.375" style="44" customWidth="1"/>
    <col min="528" max="528" width="22.5" style="44" customWidth="1"/>
    <col min="529" max="529" width="20.625" style="44" customWidth="1"/>
    <col min="530" max="530" width="14.125" style="44" customWidth="1"/>
    <col min="531" max="531" width="37.875" style="44" bestFit="1" customWidth="1"/>
    <col min="532" max="534" width="25.25" style="44" customWidth="1"/>
    <col min="535" max="535" width="32.125" style="44" customWidth="1"/>
    <col min="536" max="536" width="20.625" style="44" customWidth="1"/>
    <col min="537" max="537" width="20.375" style="44" customWidth="1"/>
    <col min="538" max="538" width="21.125" style="44" customWidth="1"/>
    <col min="539" max="539" width="18.125" style="44" bestFit="1" customWidth="1"/>
    <col min="540" max="540" width="17.75" style="44" bestFit="1" customWidth="1"/>
    <col min="541" max="541" width="25" style="44" customWidth="1"/>
    <col min="542" max="542" width="11.25" style="44" customWidth="1"/>
    <col min="543" max="543" width="9.625" style="44" customWidth="1"/>
    <col min="544" max="544" width="19.625" style="44" customWidth="1"/>
    <col min="545" max="545" width="16" style="44" customWidth="1"/>
    <col min="546" max="546" width="19" style="44" customWidth="1"/>
    <col min="547" max="547" width="12.75" style="44" customWidth="1"/>
    <col min="548" max="548" width="20.75" style="44" customWidth="1"/>
    <col min="549" max="549" width="12.75" style="44" customWidth="1"/>
    <col min="550" max="550" width="16.75" style="44" customWidth="1"/>
    <col min="551" max="551" width="31.25" style="44" customWidth="1"/>
    <col min="552" max="552" width="20.25" style="44" customWidth="1"/>
    <col min="553" max="553" width="17.75" style="44" customWidth="1"/>
    <col min="554" max="554" width="32.625" style="44" customWidth="1"/>
    <col min="555" max="555" width="17.25" style="44" customWidth="1"/>
    <col min="556" max="556" width="13.5" style="44" customWidth="1"/>
    <col min="557" max="557" width="13.875" style="44" customWidth="1"/>
    <col min="558" max="559" width="17.25" style="44" customWidth="1"/>
    <col min="560" max="560" width="32.625" style="44" customWidth="1"/>
    <col min="561" max="744" width="7.875" style="44" customWidth="1"/>
    <col min="745" max="769" width="9" style="44"/>
    <col min="770" max="771" width="0" style="44" hidden="1" customWidth="1"/>
    <col min="772" max="773" width="20.625" style="44" customWidth="1"/>
    <col min="774" max="774" width="16.5" style="44" customWidth="1"/>
    <col min="775" max="775" width="16.25" style="44" customWidth="1"/>
    <col min="776" max="776" width="18.75" style="44" customWidth="1"/>
    <col min="777" max="777" width="16.5" style="44" customWidth="1"/>
    <col min="778" max="778" width="18.75" style="44" customWidth="1"/>
    <col min="779" max="779" width="17.125" style="44" customWidth="1"/>
    <col min="780" max="780" width="13.875" style="44" customWidth="1"/>
    <col min="781" max="781" width="13.125" style="44" customWidth="1"/>
    <col min="782" max="782" width="16.125" style="44" customWidth="1"/>
    <col min="783" max="783" width="17.375" style="44" customWidth="1"/>
    <col min="784" max="784" width="22.5" style="44" customWidth="1"/>
    <col min="785" max="785" width="20.625" style="44" customWidth="1"/>
    <col min="786" max="786" width="14.125" style="44" customWidth="1"/>
    <col min="787" max="787" width="37.875" style="44" bestFit="1" customWidth="1"/>
    <col min="788" max="790" width="25.25" style="44" customWidth="1"/>
    <col min="791" max="791" width="32.125" style="44" customWidth="1"/>
    <col min="792" max="792" width="20.625" style="44" customWidth="1"/>
    <col min="793" max="793" width="20.375" style="44" customWidth="1"/>
    <col min="794" max="794" width="21.125" style="44" customWidth="1"/>
    <col min="795" max="795" width="18.125" style="44" bestFit="1" customWidth="1"/>
    <col min="796" max="796" width="17.75" style="44" bestFit="1" customWidth="1"/>
    <col min="797" max="797" width="25" style="44" customWidth="1"/>
    <col min="798" max="798" width="11.25" style="44" customWidth="1"/>
    <col min="799" max="799" width="9.625" style="44" customWidth="1"/>
    <col min="800" max="800" width="19.625" style="44" customWidth="1"/>
    <col min="801" max="801" width="16" style="44" customWidth="1"/>
    <col min="802" max="802" width="19" style="44" customWidth="1"/>
    <col min="803" max="803" width="12.75" style="44" customWidth="1"/>
    <col min="804" max="804" width="20.75" style="44" customWidth="1"/>
    <col min="805" max="805" width="12.75" style="44" customWidth="1"/>
    <col min="806" max="806" width="16.75" style="44" customWidth="1"/>
    <col min="807" max="807" width="31.25" style="44" customWidth="1"/>
    <col min="808" max="808" width="20.25" style="44" customWidth="1"/>
    <col min="809" max="809" width="17.75" style="44" customWidth="1"/>
    <col min="810" max="810" width="32.625" style="44" customWidth="1"/>
    <col min="811" max="811" width="17.25" style="44" customWidth="1"/>
    <col min="812" max="812" width="13.5" style="44" customWidth="1"/>
    <col min="813" max="813" width="13.875" style="44" customWidth="1"/>
    <col min="814" max="815" width="17.25" style="44" customWidth="1"/>
    <col min="816" max="816" width="32.625" style="44" customWidth="1"/>
    <col min="817" max="1000" width="7.875" style="44" customWidth="1"/>
    <col min="1001" max="1025" width="9" style="44"/>
    <col min="1026" max="1027" width="0" style="44" hidden="1" customWidth="1"/>
    <col min="1028" max="1029" width="20.625" style="44" customWidth="1"/>
    <col min="1030" max="1030" width="16.5" style="44" customWidth="1"/>
    <col min="1031" max="1031" width="16.25" style="44" customWidth="1"/>
    <col min="1032" max="1032" width="18.75" style="44" customWidth="1"/>
    <col min="1033" max="1033" width="16.5" style="44" customWidth="1"/>
    <col min="1034" max="1034" width="18.75" style="44" customWidth="1"/>
    <col min="1035" max="1035" width="17.125" style="44" customWidth="1"/>
    <col min="1036" max="1036" width="13.875" style="44" customWidth="1"/>
    <col min="1037" max="1037" width="13.125" style="44" customWidth="1"/>
    <col min="1038" max="1038" width="16.125" style="44" customWidth="1"/>
    <col min="1039" max="1039" width="17.375" style="44" customWidth="1"/>
    <col min="1040" max="1040" width="22.5" style="44" customWidth="1"/>
    <col min="1041" max="1041" width="20.625" style="44" customWidth="1"/>
    <col min="1042" max="1042" width="14.125" style="44" customWidth="1"/>
    <col min="1043" max="1043" width="37.875" style="44" bestFit="1" customWidth="1"/>
    <col min="1044" max="1046" width="25.25" style="44" customWidth="1"/>
    <col min="1047" max="1047" width="32.125" style="44" customWidth="1"/>
    <col min="1048" max="1048" width="20.625" style="44" customWidth="1"/>
    <col min="1049" max="1049" width="20.375" style="44" customWidth="1"/>
    <col min="1050" max="1050" width="21.125" style="44" customWidth="1"/>
    <col min="1051" max="1051" width="18.125" style="44" bestFit="1" customWidth="1"/>
    <col min="1052" max="1052" width="17.75" style="44" bestFit="1" customWidth="1"/>
    <col min="1053" max="1053" width="25" style="44" customWidth="1"/>
    <col min="1054" max="1054" width="11.25" style="44" customWidth="1"/>
    <col min="1055" max="1055" width="9.625" style="44" customWidth="1"/>
    <col min="1056" max="1056" width="19.625" style="44" customWidth="1"/>
    <col min="1057" max="1057" width="16" style="44" customWidth="1"/>
    <col min="1058" max="1058" width="19" style="44" customWidth="1"/>
    <col min="1059" max="1059" width="12.75" style="44" customWidth="1"/>
    <col min="1060" max="1060" width="20.75" style="44" customWidth="1"/>
    <col min="1061" max="1061" width="12.75" style="44" customWidth="1"/>
    <col min="1062" max="1062" width="16.75" style="44" customWidth="1"/>
    <col min="1063" max="1063" width="31.25" style="44" customWidth="1"/>
    <col min="1064" max="1064" width="20.25" style="44" customWidth="1"/>
    <col min="1065" max="1065" width="17.75" style="44" customWidth="1"/>
    <col min="1066" max="1066" width="32.625" style="44" customWidth="1"/>
    <col min="1067" max="1067" width="17.25" style="44" customWidth="1"/>
    <col min="1068" max="1068" width="13.5" style="44" customWidth="1"/>
    <col min="1069" max="1069" width="13.875" style="44" customWidth="1"/>
    <col min="1070" max="1071" width="17.25" style="44" customWidth="1"/>
    <col min="1072" max="1072" width="32.625" style="44" customWidth="1"/>
    <col min="1073" max="1256" width="7.875" style="44" customWidth="1"/>
    <col min="1257" max="1281" width="9" style="44"/>
    <col min="1282" max="1283" width="0" style="44" hidden="1" customWidth="1"/>
    <col min="1284" max="1285" width="20.625" style="44" customWidth="1"/>
    <col min="1286" max="1286" width="16.5" style="44" customWidth="1"/>
    <col min="1287" max="1287" width="16.25" style="44" customWidth="1"/>
    <col min="1288" max="1288" width="18.75" style="44" customWidth="1"/>
    <col min="1289" max="1289" width="16.5" style="44" customWidth="1"/>
    <col min="1290" max="1290" width="18.75" style="44" customWidth="1"/>
    <col min="1291" max="1291" width="17.125" style="44" customWidth="1"/>
    <col min="1292" max="1292" width="13.875" style="44" customWidth="1"/>
    <col min="1293" max="1293" width="13.125" style="44" customWidth="1"/>
    <col min="1294" max="1294" width="16.125" style="44" customWidth="1"/>
    <col min="1295" max="1295" width="17.375" style="44" customWidth="1"/>
    <col min="1296" max="1296" width="22.5" style="44" customWidth="1"/>
    <col min="1297" max="1297" width="20.625" style="44" customWidth="1"/>
    <col min="1298" max="1298" width="14.125" style="44" customWidth="1"/>
    <col min="1299" max="1299" width="37.875" style="44" bestFit="1" customWidth="1"/>
    <col min="1300" max="1302" width="25.25" style="44" customWidth="1"/>
    <col min="1303" max="1303" width="32.125" style="44" customWidth="1"/>
    <col min="1304" max="1304" width="20.625" style="44" customWidth="1"/>
    <col min="1305" max="1305" width="20.375" style="44" customWidth="1"/>
    <col min="1306" max="1306" width="21.125" style="44" customWidth="1"/>
    <col min="1307" max="1307" width="18.125" style="44" bestFit="1" customWidth="1"/>
    <col min="1308" max="1308" width="17.75" style="44" bestFit="1" customWidth="1"/>
    <col min="1309" max="1309" width="25" style="44" customWidth="1"/>
    <col min="1310" max="1310" width="11.25" style="44" customWidth="1"/>
    <col min="1311" max="1311" width="9.625" style="44" customWidth="1"/>
    <col min="1312" max="1312" width="19.625" style="44" customWidth="1"/>
    <col min="1313" max="1313" width="16" style="44" customWidth="1"/>
    <col min="1314" max="1314" width="19" style="44" customWidth="1"/>
    <col min="1315" max="1315" width="12.75" style="44" customWidth="1"/>
    <col min="1316" max="1316" width="20.75" style="44" customWidth="1"/>
    <col min="1317" max="1317" width="12.75" style="44" customWidth="1"/>
    <col min="1318" max="1318" width="16.75" style="44" customWidth="1"/>
    <col min="1319" max="1319" width="31.25" style="44" customWidth="1"/>
    <col min="1320" max="1320" width="20.25" style="44" customWidth="1"/>
    <col min="1321" max="1321" width="17.75" style="44" customWidth="1"/>
    <col min="1322" max="1322" width="32.625" style="44" customWidth="1"/>
    <col min="1323" max="1323" width="17.25" style="44" customWidth="1"/>
    <col min="1324" max="1324" width="13.5" style="44" customWidth="1"/>
    <col min="1325" max="1325" width="13.875" style="44" customWidth="1"/>
    <col min="1326" max="1327" width="17.25" style="44" customWidth="1"/>
    <col min="1328" max="1328" width="32.625" style="44" customWidth="1"/>
    <col min="1329" max="1512" width="7.875" style="44" customWidth="1"/>
    <col min="1513" max="1537" width="9" style="44"/>
    <col min="1538" max="1539" width="0" style="44" hidden="1" customWidth="1"/>
    <col min="1540" max="1541" width="20.625" style="44" customWidth="1"/>
    <col min="1542" max="1542" width="16.5" style="44" customWidth="1"/>
    <col min="1543" max="1543" width="16.25" style="44" customWidth="1"/>
    <col min="1544" max="1544" width="18.75" style="44" customWidth="1"/>
    <col min="1545" max="1545" width="16.5" style="44" customWidth="1"/>
    <col min="1546" max="1546" width="18.75" style="44" customWidth="1"/>
    <col min="1547" max="1547" width="17.125" style="44" customWidth="1"/>
    <col min="1548" max="1548" width="13.875" style="44" customWidth="1"/>
    <col min="1549" max="1549" width="13.125" style="44" customWidth="1"/>
    <col min="1550" max="1550" width="16.125" style="44" customWidth="1"/>
    <col min="1551" max="1551" width="17.375" style="44" customWidth="1"/>
    <col min="1552" max="1552" width="22.5" style="44" customWidth="1"/>
    <col min="1553" max="1553" width="20.625" style="44" customWidth="1"/>
    <col min="1554" max="1554" width="14.125" style="44" customWidth="1"/>
    <col min="1555" max="1555" width="37.875" style="44" bestFit="1" customWidth="1"/>
    <col min="1556" max="1558" width="25.25" style="44" customWidth="1"/>
    <col min="1559" max="1559" width="32.125" style="44" customWidth="1"/>
    <col min="1560" max="1560" width="20.625" style="44" customWidth="1"/>
    <col min="1561" max="1561" width="20.375" style="44" customWidth="1"/>
    <col min="1562" max="1562" width="21.125" style="44" customWidth="1"/>
    <col min="1563" max="1563" width="18.125" style="44" bestFit="1" customWidth="1"/>
    <col min="1564" max="1564" width="17.75" style="44" bestFit="1" customWidth="1"/>
    <col min="1565" max="1565" width="25" style="44" customWidth="1"/>
    <col min="1566" max="1566" width="11.25" style="44" customWidth="1"/>
    <col min="1567" max="1567" width="9.625" style="44" customWidth="1"/>
    <col min="1568" max="1568" width="19.625" style="44" customWidth="1"/>
    <col min="1569" max="1569" width="16" style="44" customWidth="1"/>
    <col min="1570" max="1570" width="19" style="44" customWidth="1"/>
    <col min="1571" max="1571" width="12.75" style="44" customWidth="1"/>
    <col min="1572" max="1572" width="20.75" style="44" customWidth="1"/>
    <col min="1573" max="1573" width="12.75" style="44" customWidth="1"/>
    <col min="1574" max="1574" width="16.75" style="44" customWidth="1"/>
    <col min="1575" max="1575" width="31.25" style="44" customWidth="1"/>
    <col min="1576" max="1576" width="20.25" style="44" customWidth="1"/>
    <col min="1577" max="1577" width="17.75" style="44" customWidth="1"/>
    <col min="1578" max="1578" width="32.625" style="44" customWidth="1"/>
    <col min="1579" max="1579" width="17.25" style="44" customWidth="1"/>
    <col min="1580" max="1580" width="13.5" style="44" customWidth="1"/>
    <col min="1581" max="1581" width="13.875" style="44" customWidth="1"/>
    <col min="1582" max="1583" width="17.25" style="44" customWidth="1"/>
    <col min="1584" max="1584" width="32.625" style="44" customWidth="1"/>
    <col min="1585" max="1768" width="7.875" style="44" customWidth="1"/>
    <col min="1769" max="1793" width="9" style="44"/>
    <col min="1794" max="1795" width="0" style="44" hidden="1" customWidth="1"/>
    <col min="1796" max="1797" width="20.625" style="44" customWidth="1"/>
    <col min="1798" max="1798" width="16.5" style="44" customWidth="1"/>
    <col min="1799" max="1799" width="16.25" style="44" customWidth="1"/>
    <col min="1800" max="1800" width="18.75" style="44" customWidth="1"/>
    <col min="1801" max="1801" width="16.5" style="44" customWidth="1"/>
    <col min="1802" max="1802" width="18.75" style="44" customWidth="1"/>
    <col min="1803" max="1803" width="17.125" style="44" customWidth="1"/>
    <col min="1804" max="1804" width="13.875" style="44" customWidth="1"/>
    <col min="1805" max="1805" width="13.125" style="44" customWidth="1"/>
    <col min="1806" max="1806" width="16.125" style="44" customWidth="1"/>
    <col min="1807" max="1807" width="17.375" style="44" customWidth="1"/>
    <col min="1808" max="1808" width="22.5" style="44" customWidth="1"/>
    <col min="1809" max="1809" width="20.625" style="44" customWidth="1"/>
    <col min="1810" max="1810" width="14.125" style="44" customWidth="1"/>
    <col min="1811" max="1811" width="37.875" style="44" bestFit="1" customWidth="1"/>
    <col min="1812" max="1814" width="25.25" style="44" customWidth="1"/>
    <col min="1815" max="1815" width="32.125" style="44" customWidth="1"/>
    <col min="1816" max="1816" width="20.625" style="44" customWidth="1"/>
    <col min="1817" max="1817" width="20.375" style="44" customWidth="1"/>
    <col min="1818" max="1818" width="21.125" style="44" customWidth="1"/>
    <col min="1819" max="1819" width="18.125" style="44" bestFit="1" customWidth="1"/>
    <col min="1820" max="1820" width="17.75" style="44" bestFit="1" customWidth="1"/>
    <col min="1821" max="1821" width="25" style="44" customWidth="1"/>
    <col min="1822" max="1822" width="11.25" style="44" customWidth="1"/>
    <col min="1823" max="1823" width="9.625" style="44" customWidth="1"/>
    <col min="1824" max="1824" width="19.625" style="44" customWidth="1"/>
    <col min="1825" max="1825" width="16" style="44" customWidth="1"/>
    <col min="1826" max="1826" width="19" style="44" customWidth="1"/>
    <col min="1827" max="1827" width="12.75" style="44" customWidth="1"/>
    <col min="1828" max="1828" width="20.75" style="44" customWidth="1"/>
    <col min="1829" max="1829" width="12.75" style="44" customWidth="1"/>
    <col min="1830" max="1830" width="16.75" style="44" customWidth="1"/>
    <col min="1831" max="1831" width="31.25" style="44" customWidth="1"/>
    <col min="1832" max="1832" width="20.25" style="44" customWidth="1"/>
    <col min="1833" max="1833" width="17.75" style="44" customWidth="1"/>
    <col min="1834" max="1834" width="32.625" style="44" customWidth="1"/>
    <col min="1835" max="1835" width="17.25" style="44" customWidth="1"/>
    <col min="1836" max="1836" width="13.5" style="44" customWidth="1"/>
    <col min="1837" max="1837" width="13.875" style="44" customWidth="1"/>
    <col min="1838" max="1839" width="17.25" style="44" customWidth="1"/>
    <col min="1840" max="1840" width="32.625" style="44" customWidth="1"/>
    <col min="1841" max="2024" width="7.875" style="44" customWidth="1"/>
    <col min="2025" max="2049" width="9" style="44"/>
    <col min="2050" max="2051" width="0" style="44" hidden="1" customWidth="1"/>
    <col min="2052" max="2053" width="20.625" style="44" customWidth="1"/>
    <col min="2054" max="2054" width="16.5" style="44" customWidth="1"/>
    <col min="2055" max="2055" width="16.25" style="44" customWidth="1"/>
    <col min="2056" max="2056" width="18.75" style="44" customWidth="1"/>
    <col min="2057" max="2057" width="16.5" style="44" customWidth="1"/>
    <col min="2058" max="2058" width="18.75" style="44" customWidth="1"/>
    <col min="2059" max="2059" width="17.125" style="44" customWidth="1"/>
    <col min="2060" max="2060" width="13.875" style="44" customWidth="1"/>
    <col min="2061" max="2061" width="13.125" style="44" customWidth="1"/>
    <col min="2062" max="2062" width="16.125" style="44" customWidth="1"/>
    <col min="2063" max="2063" width="17.375" style="44" customWidth="1"/>
    <col min="2064" max="2064" width="22.5" style="44" customWidth="1"/>
    <col min="2065" max="2065" width="20.625" style="44" customWidth="1"/>
    <col min="2066" max="2066" width="14.125" style="44" customWidth="1"/>
    <col min="2067" max="2067" width="37.875" style="44" bestFit="1" customWidth="1"/>
    <col min="2068" max="2070" width="25.25" style="44" customWidth="1"/>
    <col min="2071" max="2071" width="32.125" style="44" customWidth="1"/>
    <col min="2072" max="2072" width="20.625" style="44" customWidth="1"/>
    <col min="2073" max="2073" width="20.375" style="44" customWidth="1"/>
    <col min="2074" max="2074" width="21.125" style="44" customWidth="1"/>
    <col min="2075" max="2075" width="18.125" style="44" bestFit="1" customWidth="1"/>
    <col min="2076" max="2076" width="17.75" style="44" bestFit="1" customWidth="1"/>
    <col min="2077" max="2077" width="25" style="44" customWidth="1"/>
    <col min="2078" max="2078" width="11.25" style="44" customWidth="1"/>
    <col min="2079" max="2079" width="9.625" style="44" customWidth="1"/>
    <col min="2080" max="2080" width="19.625" style="44" customWidth="1"/>
    <col min="2081" max="2081" width="16" style="44" customWidth="1"/>
    <col min="2082" max="2082" width="19" style="44" customWidth="1"/>
    <col min="2083" max="2083" width="12.75" style="44" customWidth="1"/>
    <col min="2084" max="2084" width="20.75" style="44" customWidth="1"/>
    <col min="2085" max="2085" width="12.75" style="44" customWidth="1"/>
    <col min="2086" max="2086" width="16.75" style="44" customWidth="1"/>
    <col min="2087" max="2087" width="31.25" style="44" customWidth="1"/>
    <col min="2088" max="2088" width="20.25" style="44" customWidth="1"/>
    <col min="2089" max="2089" width="17.75" style="44" customWidth="1"/>
    <col min="2090" max="2090" width="32.625" style="44" customWidth="1"/>
    <col min="2091" max="2091" width="17.25" style="44" customWidth="1"/>
    <col min="2092" max="2092" width="13.5" style="44" customWidth="1"/>
    <col min="2093" max="2093" width="13.875" style="44" customWidth="1"/>
    <col min="2094" max="2095" width="17.25" style="44" customWidth="1"/>
    <col min="2096" max="2096" width="32.625" style="44" customWidth="1"/>
    <col min="2097" max="2280" width="7.875" style="44" customWidth="1"/>
    <col min="2281" max="2305" width="9" style="44"/>
    <col min="2306" max="2307" width="0" style="44" hidden="1" customWidth="1"/>
    <col min="2308" max="2309" width="20.625" style="44" customWidth="1"/>
    <col min="2310" max="2310" width="16.5" style="44" customWidth="1"/>
    <col min="2311" max="2311" width="16.25" style="44" customWidth="1"/>
    <col min="2312" max="2312" width="18.75" style="44" customWidth="1"/>
    <col min="2313" max="2313" width="16.5" style="44" customWidth="1"/>
    <col min="2314" max="2314" width="18.75" style="44" customWidth="1"/>
    <col min="2315" max="2315" width="17.125" style="44" customWidth="1"/>
    <col min="2316" max="2316" width="13.875" style="44" customWidth="1"/>
    <col min="2317" max="2317" width="13.125" style="44" customWidth="1"/>
    <col min="2318" max="2318" width="16.125" style="44" customWidth="1"/>
    <col min="2319" max="2319" width="17.375" style="44" customWidth="1"/>
    <col min="2320" max="2320" width="22.5" style="44" customWidth="1"/>
    <col min="2321" max="2321" width="20.625" style="44" customWidth="1"/>
    <col min="2322" max="2322" width="14.125" style="44" customWidth="1"/>
    <col min="2323" max="2323" width="37.875" style="44" bestFit="1" customWidth="1"/>
    <col min="2324" max="2326" width="25.25" style="44" customWidth="1"/>
    <col min="2327" max="2327" width="32.125" style="44" customWidth="1"/>
    <col min="2328" max="2328" width="20.625" style="44" customWidth="1"/>
    <col min="2329" max="2329" width="20.375" style="44" customWidth="1"/>
    <col min="2330" max="2330" width="21.125" style="44" customWidth="1"/>
    <col min="2331" max="2331" width="18.125" style="44" bestFit="1" customWidth="1"/>
    <col min="2332" max="2332" width="17.75" style="44" bestFit="1" customWidth="1"/>
    <col min="2333" max="2333" width="25" style="44" customWidth="1"/>
    <col min="2334" max="2334" width="11.25" style="44" customWidth="1"/>
    <col min="2335" max="2335" width="9.625" style="44" customWidth="1"/>
    <col min="2336" max="2336" width="19.625" style="44" customWidth="1"/>
    <col min="2337" max="2337" width="16" style="44" customWidth="1"/>
    <col min="2338" max="2338" width="19" style="44" customWidth="1"/>
    <col min="2339" max="2339" width="12.75" style="44" customWidth="1"/>
    <col min="2340" max="2340" width="20.75" style="44" customWidth="1"/>
    <col min="2341" max="2341" width="12.75" style="44" customWidth="1"/>
    <col min="2342" max="2342" width="16.75" style="44" customWidth="1"/>
    <col min="2343" max="2343" width="31.25" style="44" customWidth="1"/>
    <col min="2344" max="2344" width="20.25" style="44" customWidth="1"/>
    <col min="2345" max="2345" width="17.75" style="44" customWidth="1"/>
    <col min="2346" max="2346" width="32.625" style="44" customWidth="1"/>
    <col min="2347" max="2347" width="17.25" style="44" customWidth="1"/>
    <col min="2348" max="2348" width="13.5" style="44" customWidth="1"/>
    <col min="2349" max="2349" width="13.875" style="44" customWidth="1"/>
    <col min="2350" max="2351" width="17.25" style="44" customWidth="1"/>
    <col min="2352" max="2352" width="32.625" style="44" customWidth="1"/>
    <col min="2353" max="2536" width="7.875" style="44" customWidth="1"/>
    <col min="2537" max="2561" width="9" style="44"/>
    <col min="2562" max="2563" width="0" style="44" hidden="1" customWidth="1"/>
    <col min="2564" max="2565" width="20.625" style="44" customWidth="1"/>
    <col min="2566" max="2566" width="16.5" style="44" customWidth="1"/>
    <col min="2567" max="2567" width="16.25" style="44" customWidth="1"/>
    <col min="2568" max="2568" width="18.75" style="44" customWidth="1"/>
    <col min="2569" max="2569" width="16.5" style="44" customWidth="1"/>
    <col min="2570" max="2570" width="18.75" style="44" customWidth="1"/>
    <col min="2571" max="2571" width="17.125" style="44" customWidth="1"/>
    <col min="2572" max="2572" width="13.875" style="44" customWidth="1"/>
    <col min="2573" max="2573" width="13.125" style="44" customWidth="1"/>
    <col min="2574" max="2574" width="16.125" style="44" customWidth="1"/>
    <col min="2575" max="2575" width="17.375" style="44" customWidth="1"/>
    <col min="2576" max="2576" width="22.5" style="44" customWidth="1"/>
    <col min="2577" max="2577" width="20.625" style="44" customWidth="1"/>
    <col min="2578" max="2578" width="14.125" style="44" customWidth="1"/>
    <col min="2579" max="2579" width="37.875" style="44" bestFit="1" customWidth="1"/>
    <col min="2580" max="2582" width="25.25" style="44" customWidth="1"/>
    <col min="2583" max="2583" width="32.125" style="44" customWidth="1"/>
    <col min="2584" max="2584" width="20.625" style="44" customWidth="1"/>
    <col min="2585" max="2585" width="20.375" style="44" customWidth="1"/>
    <col min="2586" max="2586" width="21.125" style="44" customWidth="1"/>
    <col min="2587" max="2587" width="18.125" style="44" bestFit="1" customWidth="1"/>
    <col min="2588" max="2588" width="17.75" style="44" bestFit="1" customWidth="1"/>
    <col min="2589" max="2589" width="25" style="44" customWidth="1"/>
    <col min="2590" max="2590" width="11.25" style="44" customWidth="1"/>
    <col min="2591" max="2591" width="9.625" style="44" customWidth="1"/>
    <col min="2592" max="2592" width="19.625" style="44" customWidth="1"/>
    <col min="2593" max="2593" width="16" style="44" customWidth="1"/>
    <col min="2594" max="2594" width="19" style="44" customWidth="1"/>
    <col min="2595" max="2595" width="12.75" style="44" customWidth="1"/>
    <col min="2596" max="2596" width="20.75" style="44" customWidth="1"/>
    <col min="2597" max="2597" width="12.75" style="44" customWidth="1"/>
    <col min="2598" max="2598" width="16.75" style="44" customWidth="1"/>
    <col min="2599" max="2599" width="31.25" style="44" customWidth="1"/>
    <col min="2600" max="2600" width="20.25" style="44" customWidth="1"/>
    <col min="2601" max="2601" width="17.75" style="44" customWidth="1"/>
    <col min="2602" max="2602" width="32.625" style="44" customWidth="1"/>
    <col min="2603" max="2603" width="17.25" style="44" customWidth="1"/>
    <col min="2604" max="2604" width="13.5" style="44" customWidth="1"/>
    <col min="2605" max="2605" width="13.875" style="44" customWidth="1"/>
    <col min="2606" max="2607" width="17.25" style="44" customWidth="1"/>
    <col min="2608" max="2608" width="32.625" style="44" customWidth="1"/>
    <col min="2609" max="2792" width="7.875" style="44" customWidth="1"/>
    <col min="2793" max="2817" width="9" style="44"/>
    <col min="2818" max="2819" width="0" style="44" hidden="1" customWidth="1"/>
    <col min="2820" max="2821" width="20.625" style="44" customWidth="1"/>
    <col min="2822" max="2822" width="16.5" style="44" customWidth="1"/>
    <col min="2823" max="2823" width="16.25" style="44" customWidth="1"/>
    <col min="2824" max="2824" width="18.75" style="44" customWidth="1"/>
    <col min="2825" max="2825" width="16.5" style="44" customWidth="1"/>
    <col min="2826" max="2826" width="18.75" style="44" customWidth="1"/>
    <col min="2827" max="2827" width="17.125" style="44" customWidth="1"/>
    <col min="2828" max="2828" width="13.875" style="44" customWidth="1"/>
    <col min="2829" max="2829" width="13.125" style="44" customWidth="1"/>
    <col min="2830" max="2830" width="16.125" style="44" customWidth="1"/>
    <col min="2831" max="2831" width="17.375" style="44" customWidth="1"/>
    <col min="2832" max="2832" width="22.5" style="44" customWidth="1"/>
    <col min="2833" max="2833" width="20.625" style="44" customWidth="1"/>
    <col min="2834" max="2834" width="14.125" style="44" customWidth="1"/>
    <col min="2835" max="2835" width="37.875" style="44" bestFit="1" customWidth="1"/>
    <col min="2836" max="2838" width="25.25" style="44" customWidth="1"/>
    <col min="2839" max="2839" width="32.125" style="44" customWidth="1"/>
    <col min="2840" max="2840" width="20.625" style="44" customWidth="1"/>
    <col min="2841" max="2841" width="20.375" style="44" customWidth="1"/>
    <col min="2842" max="2842" width="21.125" style="44" customWidth="1"/>
    <col min="2843" max="2843" width="18.125" style="44" bestFit="1" customWidth="1"/>
    <col min="2844" max="2844" width="17.75" style="44" bestFit="1" customWidth="1"/>
    <col min="2845" max="2845" width="25" style="44" customWidth="1"/>
    <col min="2846" max="2846" width="11.25" style="44" customWidth="1"/>
    <col min="2847" max="2847" width="9.625" style="44" customWidth="1"/>
    <col min="2848" max="2848" width="19.625" style="44" customWidth="1"/>
    <col min="2849" max="2849" width="16" style="44" customWidth="1"/>
    <col min="2850" max="2850" width="19" style="44" customWidth="1"/>
    <col min="2851" max="2851" width="12.75" style="44" customWidth="1"/>
    <col min="2852" max="2852" width="20.75" style="44" customWidth="1"/>
    <col min="2853" max="2853" width="12.75" style="44" customWidth="1"/>
    <col min="2854" max="2854" width="16.75" style="44" customWidth="1"/>
    <col min="2855" max="2855" width="31.25" style="44" customWidth="1"/>
    <col min="2856" max="2856" width="20.25" style="44" customWidth="1"/>
    <col min="2857" max="2857" width="17.75" style="44" customWidth="1"/>
    <col min="2858" max="2858" width="32.625" style="44" customWidth="1"/>
    <col min="2859" max="2859" width="17.25" style="44" customWidth="1"/>
    <col min="2860" max="2860" width="13.5" style="44" customWidth="1"/>
    <col min="2861" max="2861" width="13.875" style="44" customWidth="1"/>
    <col min="2862" max="2863" width="17.25" style="44" customWidth="1"/>
    <col min="2864" max="2864" width="32.625" style="44" customWidth="1"/>
    <col min="2865" max="3048" width="7.875" style="44" customWidth="1"/>
    <col min="3049" max="3073" width="9" style="44"/>
    <col min="3074" max="3075" width="0" style="44" hidden="1" customWidth="1"/>
    <col min="3076" max="3077" width="20.625" style="44" customWidth="1"/>
    <col min="3078" max="3078" width="16.5" style="44" customWidth="1"/>
    <col min="3079" max="3079" width="16.25" style="44" customWidth="1"/>
    <col min="3080" max="3080" width="18.75" style="44" customWidth="1"/>
    <col min="3081" max="3081" width="16.5" style="44" customWidth="1"/>
    <col min="3082" max="3082" width="18.75" style="44" customWidth="1"/>
    <col min="3083" max="3083" width="17.125" style="44" customWidth="1"/>
    <col min="3084" max="3084" width="13.875" style="44" customWidth="1"/>
    <col min="3085" max="3085" width="13.125" style="44" customWidth="1"/>
    <col min="3086" max="3086" width="16.125" style="44" customWidth="1"/>
    <col min="3087" max="3087" width="17.375" style="44" customWidth="1"/>
    <col min="3088" max="3088" width="22.5" style="44" customWidth="1"/>
    <col min="3089" max="3089" width="20.625" style="44" customWidth="1"/>
    <col min="3090" max="3090" width="14.125" style="44" customWidth="1"/>
    <col min="3091" max="3091" width="37.875" style="44" bestFit="1" customWidth="1"/>
    <col min="3092" max="3094" width="25.25" style="44" customWidth="1"/>
    <col min="3095" max="3095" width="32.125" style="44" customWidth="1"/>
    <col min="3096" max="3096" width="20.625" style="44" customWidth="1"/>
    <col min="3097" max="3097" width="20.375" style="44" customWidth="1"/>
    <col min="3098" max="3098" width="21.125" style="44" customWidth="1"/>
    <col min="3099" max="3099" width="18.125" style="44" bestFit="1" customWidth="1"/>
    <col min="3100" max="3100" width="17.75" style="44" bestFit="1" customWidth="1"/>
    <col min="3101" max="3101" width="25" style="44" customWidth="1"/>
    <col min="3102" max="3102" width="11.25" style="44" customWidth="1"/>
    <col min="3103" max="3103" width="9.625" style="44" customWidth="1"/>
    <col min="3104" max="3104" width="19.625" style="44" customWidth="1"/>
    <col min="3105" max="3105" width="16" style="44" customWidth="1"/>
    <col min="3106" max="3106" width="19" style="44" customWidth="1"/>
    <col min="3107" max="3107" width="12.75" style="44" customWidth="1"/>
    <col min="3108" max="3108" width="20.75" style="44" customWidth="1"/>
    <col min="3109" max="3109" width="12.75" style="44" customWidth="1"/>
    <col min="3110" max="3110" width="16.75" style="44" customWidth="1"/>
    <col min="3111" max="3111" width="31.25" style="44" customWidth="1"/>
    <col min="3112" max="3112" width="20.25" style="44" customWidth="1"/>
    <col min="3113" max="3113" width="17.75" style="44" customWidth="1"/>
    <col min="3114" max="3114" width="32.625" style="44" customWidth="1"/>
    <col min="3115" max="3115" width="17.25" style="44" customWidth="1"/>
    <col min="3116" max="3116" width="13.5" style="44" customWidth="1"/>
    <col min="3117" max="3117" width="13.875" style="44" customWidth="1"/>
    <col min="3118" max="3119" width="17.25" style="44" customWidth="1"/>
    <col min="3120" max="3120" width="32.625" style="44" customWidth="1"/>
    <col min="3121" max="3304" width="7.875" style="44" customWidth="1"/>
    <col min="3305" max="3329" width="9" style="44"/>
    <col min="3330" max="3331" width="0" style="44" hidden="1" customWidth="1"/>
    <col min="3332" max="3333" width="20.625" style="44" customWidth="1"/>
    <col min="3334" max="3334" width="16.5" style="44" customWidth="1"/>
    <col min="3335" max="3335" width="16.25" style="44" customWidth="1"/>
    <col min="3336" max="3336" width="18.75" style="44" customWidth="1"/>
    <col min="3337" max="3337" width="16.5" style="44" customWidth="1"/>
    <col min="3338" max="3338" width="18.75" style="44" customWidth="1"/>
    <col min="3339" max="3339" width="17.125" style="44" customWidth="1"/>
    <col min="3340" max="3340" width="13.875" style="44" customWidth="1"/>
    <col min="3341" max="3341" width="13.125" style="44" customWidth="1"/>
    <col min="3342" max="3342" width="16.125" style="44" customWidth="1"/>
    <col min="3343" max="3343" width="17.375" style="44" customWidth="1"/>
    <col min="3344" max="3344" width="22.5" style="44" customWidth="1"/>
    <col min="3345" max="3345" width="20.625" style="44" customWidth="1"/>
    <col min="3346" max="3346" width="14.125" style="44" customWidth="1"/>
    <col min="3347" max="3347" width="37.875" style="44" bestFit="1" customWidth="1"/>
    <col min="3348" max="3350" width="25.25" style="44" customWidth="1"/>
    <col min="3351" max="3351" width="32.125" style="44" customWidth="1"/>
    <col min="3352" max="3352" width="20.625" style="44" customWidth="1"/>
    <col min="3353" max="3353" width="20.375" style="44" customWidth="1"/>
    <col min="3354" max="3354" width="21.125" style="44" customWidth="1"/>
    <col min="3355" max="3355" width="18.125" style="44" bestFit="1" customWidth="1"/>
    <col min="3356" max="3356" width="17.75" style="44" bestFit="1" customWidth="1"/>
    <col min="3357" max="3357" width="25" style="44" customWidth="1"/>
    <col min="3358" max="3358" width="11.25" style="44" customWidth="1"/>
    <col min="3359" max="3359" width="9.625" style="44" customWidth="1"/>
    <col min="3360" max="3360" width="19.625" style="44" customWidth="1"/>
    <col min="3361" max="3361" width="16" style="44" customWidth="1"/>
    <col min="3362" max="3362" width="19" style="44" customWidth="1"/>
    <col min="3363" max="3363" width="12.75" style="44" customWidth="1"/>
    <col min="3364" max="3364" width="20.75" style="44" customWidth="1"/>
    <col min="3365" max="3365" width="12.75" style="44" customWidth="1"/>
    <col min="3366" max="3366" width="16.75" style="44" customWidth="1"/>
    <col min="3367" max="3367" width="31.25" style="44" customWidth="1"/>
    <col min="3368" max="3368" width="20.25" style="44" customWidth="1"/>
    <col min="3369" max="3369" width="17.75" style="44" customWidth="1"/>
    <col min="3370" max="3370" width="32.625" style="44" customWidth="1"/>
    <col min="3371" max="3371" width="17.25" style="44" customWidth="1"/>
    <col min="3372" max="3372" width="13.5" style="44" customWidth="1"/>
    <col min="3373" max="3373" width="13.875" style="44" customWidth="1"/>
    <col min="3374" max="3375" width="17.25" style="44" customWidth="1"/>
    <col min="3376" max="3376" width="32.625" style="44" customWidth="1"/>
    <col min="3377" max="3560" width="7.875" style="44" customWidth="1"/>
    <col min="3561" max="3585" width="9" style="44"/>
    <col min="3586" max="3587" width="0" style="44" hidden="1" customWidth="1"/>
    <col min="3588" max="3589" width="20.625" style="44" customWidth="1"/>
    <col min="3590" max="3590" width="16.5" style="44" customWidth="1"/>
    <col min="3591" max="3591" width="16.25" style="44" customWidth="1"/>
    <col min="3592" max="3592" width="18.75" style="44" customWidth="1"/>
    <col min="3593" max="3593" width="16.5" style="44" customWidth="1"/>
    <col min="3594" max="3594" width="18.75" style="44" customWidth="1"/>
    <col min="3595" max="3595" width="17.125" style="44" customWidth="1"/>
    <col min="3596" max="3596" width="13.875" style="44" customWidth="1"/>
    <col min="3597" max="3597" width="13.125" style="44" customWidth="1"/>
    <col min="3598" max="3598" width="16.125" style="44" customWidth="1"/>
    <col min="3599" max="3599" width="17.375" style="44" customWidth="1"/>
    <col min="3600" max="3600" width="22.5" style="44" customWidth="1"/>
    <col min="3601" max="3601" width="20.625" style="44" customWidth="1"/>
    <col min="3602" max="3602" width="14.125" style="44" customWidth="1"/>
    <col min="3603" max="3603" width="37.875" style="44" bestFit="1" customWidth="1"/>
    <col min="3604" max="3606" width="25.25" style="44" customWidth="1"/>
    <col min="3607" max="3607" width="32.125" style="44" customWidth="1"/>
    <col min="3608" max="3608" width="20.625" style="44" customWidth="1"/>
    <col min="3609" max="3609" width="20.375" style="44" customWidth="1"/>
    <col min="3610" max="3610" width="21.125" style="44" customWidth="1"/>
    <col min="3611" max="3611" width="18.125" style="44" bestFit="1" customWidth="1"/>
    <col min="3612" max="3612" width="17.75" style="44" bestFit="1" customWidth="1"/>
    <col min="3613" max="3613" width="25" style="44" customWidth="1"/>
    <col min="3614" max="3614" width="11.25" style="44" customWidth="1"/>
    <col min="3615" max="3615" width="9.625" style="44" customWidth="1"/>
    <col min="3616" max="3616" width="19.625" style="44" customWidth="1"/>
    <col min="3617" max="3617" width="16" style="44" customWidth="1"/>
    <col min="3618" max="3618" width="19" style="44" customWidth="1"/>
    <col min="3619" max="3619" width="12.75" style="44" customWidth="1"/>
    <col min="3620" max="3620" width="20.75" style="44" customWidth="1"/>
    <col min="3621" max="3621" width="12.75" style="44" customWidth="1"/>
    <col min="3622" max="3622" width="16.75" style="44" customWidth="1"/>
    <col min="3623" max="3623" width="31.25" style="44" customWidth="1"/>
    <col min="3624" max="3624" width="20.25" style="44" customWidth="1"/>
    <col min="3625" max="3625" width="17.75" style="44" customWidth="1"/>
    <col min="3626" max="3626" width="32.625" style="44" customWidth="1"/>
    <col min="3627" max="3627" width="17.25" style="44" customWidth="1"/>
    <col min="3628" max="3628" width="13.5" style="44" customWidth="1"/>
    <col min="3629" max="3629" width="13.875" style="44" customWidth="1"/>
    <col min="3630" max="3631" width="17.25" style="44" customWidth="1"/>
    <col min="3632" max="3632" width="32.625" style="44" customWidth="1"/>
    <col min="3633" max="3816" width="7.875" style="44" customWidth="1"/>
    <col min="3817" max="3841" width="9" style="44"/>
    <col min="3842" max="3843" width="0" style="44" hidden="1" customWidth="1"/>
    <col min="3844" max="3845" width="20.625" style="44" customWidth="1"/>
    <col min="3846" max="3846" width="16.5" style="44" customWidth="1"/>
    <col min="3847" max="3847" width="16.25" style="44" customWidth="1"/>
    <col min="3848" max="3848" width="18.75" style="44" customWidth="1"/>
    <col min="3849" max="3849" width="16.5" style="44" customWidth="1"/>
    <col min="3850" max="3850" width="18.75" style="44" customWidth="1"/>
    <col min="3851" max="3851" width="17.125" style="44" customWidth="1"/>
    <col min="3852" max="3852" width="13.875" style="44" customWidth="1"/>
    <col min="3853" max="3853" width="13.125" style="44" customWidth="1"/>
    <col min="3854" max="3854" width="16.125" style="44" customWidth="1"/>
    <col min="3855" max="3855" width="17.375" style="44" customWidth="1"/>
    <col min="3856" max="3856" width="22.5" style="44" customWidth="1"/>
    <col min="3857" max="3857" width="20.625" style="44" customWidth="1"/>
    <col min="3858" max="3858" width="14.125" style="44" customWidth="1"/>
    <col min="3859" max="3859" width="37.875" style="44" bestFit="1" customWidth="1"/>
    <col min="3860" max="3862" width="25.25" style="44" customWidth="1"/>
    <col min="3863" max="3863" width="32.125" style="44" customWidth="1"/>
    <col min="3864" max="3864" width="20.625" style="44" customWidth="1"/>
    <col min="3865" max="3865" width="20.375" style="44" customWidth="1"/>
    <col min="3866" max="3866" width="21.125" style="44" customWidth="1"/>
    <col min="3867" max="3867" width="18.125" style="44" bestFit="1" customWidth="1"/>
    <col min="3868" max="3868" width="17.75" style="44" bestFit="1" customWidth="1"/>
    <col min="3869" max="3869" width="25" style="44" customWidth="1"/>
    <col min="3870" max="3870" width="11.25" style="44" customWidth="1"/>
    <col min="3871" max="3871" width="9.625" style="44" customWidth="1"/>
    <col min="3872" max="3872" width="19.625" style="44" customWidth="1"/>
    <col min="3873" max="3873" width="16" style="44" customWidth="1"/>
    <col min="3874" max="3874" width="19" style="44" customWidth="1"/>
    <col min="3875" max="3875" width="12.75" style="44" customWidth="1"/>
    <col min="3876" max="3876" width="20.75" style="44" customWidth="1"/>
    <col min="3877" max="3877" width="12.75" style="44" customWidth="1"/>
    <col min="3878" max="3878" width="16.75" style="44" customWidth="1"/>
    <col min="3879" max="3879" width="31.25" style="44" customWidth="1"/>
    <col min="3880" max="3880" width="20.25" style="44" customWidth="1"/>
    <col min="3881" max="3881" width="17.75" style="44" customWidth="1"/>
    <col min="3882" max="3882" width="32.625" style="44" customWidth="1"/>
    <col min="3883" max="3883" width="17.25" style="44" customWidth="1"/>
    <col min="3884" max="3884" width="13.5" style="44" customWidth="1"/>
    <col min="3885" max="3885" width="13.875" style="44" customWidth="1"/>
    <col min="3886" max="3887" width="17.25" style="44" customWidth="1"/>
    <col min="3888" max="3888" width="32.625" style="44" customWidth="1"/>
    <col min="3889" max="4072" width="7.875" style="44" customWidth="1"/>
    <col min="4073" max="4097" width="9" style="44"/>
    <col min="4098" max="4099" width="0" style="44" hidden="1" customWidth="1"/>
    <col min="4100" max="4101" width="20.625" style="44" customWidth="1"/>
    <col min="4102" max="4102" width="16.5" style="44" customWidth="1"/>
    <col min="4103" max="4103" width="16.25" style="44" customWidth="1"/>
    <col min="4104" max="4104" width="18.75" style="44" customWidth="1"/>
    <col min="4105" max="4105" width="16.5" style="44" customWidth="1"/>
    <col min="4106" max="4106" width="18.75" style="44" customWidth="1"/>
    <col min="4107" max="4107" width="17.125" style="44" customWidth="1"/>
    <col min="4108" max="4108" width="13.875" style="44" customWidth="1"/>
    <col min="4109" max="4109" width="13.125" style="44" customWidth="1"/>
    <col min="4110" max="4110" width="16.125" style="44" customWidth="1"/>
    <col min="4111" max="4111" width="17.375" style="44" customWidth="1"/>
    <col min="4112" max="4112" width="22.5" style="44" customWidth="1"/>
    <col min="4113" max="4113" width="20.625" style="44" customWidth="1"/>
    <col min="4114" max="4114" width="14.125" style="44" customWidth="1"/>
    <col min="4115" max="4115" width="37.875" style="44" bestFit="1" customWidth="1"/>
    <col min="4116" max="4118" width="25.25" style="44" customWidth="1"/>
    <col min="4119" max="4119" width="32.125" style="44" customWidth="1"/>
    <col min="4120" max="4120" width="20.625" style="44" customWidth="1"/>
    <col min="4121" max="4121" width="20.375" style="44" customWidth="1"/>
    <col min="4122" max="4122" width="21.125" style="44" customWidth="1"/>
    <col min="4123" max="4123" width="18.125" style="44" bestFit="1" customWidth="1"/>
    <col min="4124" max="4124" width="17.75" style="44" bestFit="1" customWidth="1"/>
    <col min="4125" max="4125" width="25" style="44" customWidth="1"/>
    <col min="4126" max="4126" width="11.25" style="44" customWidth="1"/>
    <col min="4127" max="4127" width="9.625" style="44" customWidth="1"/>
    <col min="4128" max="4128" width="19.625" style="44" customWidth="1"/>
    <col min="4129" max="4129" width="16" style="44" customWidth="1"/>
    <col min="4130" max="4130" width="19" style="44" customWidth="1"/>
    <col min="4131" max="4131" width="12.75" style="44" customWidth="1"/>
    <col min="4132" max="4132" width="20.75" style="44" customWidth="1"/>
    <col min="4133" max="4133" width="12.75" style="44" customWidth="1"/>
    <col min="4134" max="4134" width="16.75" style="44" customWidth="1"/>
    <col min="4135" max="4135" width="31.25" style="44" customWidth="1"/>
    <col min="4136" max="4136" width="20.25" style="44" customWidth="1"/>
    <col min="4137" max="4137" width="17.75" style="44" customWidth="1"/>
    <col min="4138" max="4138" width="32.625" style="44" customWidth="1"/>
    <col min="4139" max="4139" width="17.25" style="44" customWidth="1"/>
    <col min="4140" max="4140" width="13.5" style="44" customWidth="1"/>
    <col min="4141" max="4141" width="13.875" style="44" customWidth="1"/>
    <col min="4142" max="4143" width="17.25" style="44" customWidth="1"/>
    <col min="4144" max="4144" width="32.625" style="44" customWidth="1"/>
    <col min="4145" max="4328" width="7.875" style="44" customWidth="1"/>
    <col min="4329" max="4353" width="9" style="44"/>
    <col min="4354" max="4355" width="0" style="44" hidden="1" customWidth="1"/>
    <col min="4356" max="4357" width="20.625" style="44" customWidth="1"/>
    <col min="4358" max="4358" width="16.5" style="44" customWidth="1"/>
    <col min="4359" max="4359" width="16.25" style="44" customWidth="1"/>
    <col min="4360" max="4360" width="18.75" style="44" customWidth="1"/>
    <col min="4361" max="4361" width="16.5" style="44" customWidth="1"/>
    <col min="4362" max="4362" width="18.75" style="44" customWidth="1"/>
    <col min="4363" max="4363" width="17.125" style="44" customWidth="1"/>
    <col min="4364" max="4364" width="13.875" style="44" customWidth="1"/>
    <col min="4365" max="4365" width="13.125" style="44" customWidth="1"/>
    <col min="4366" max="4366" width="16.125" style="44" customWidth="1"/>
    <col min="4367" max="4367" width="17.375" style="44" customWidth="1"/>
    <col min="4368" max="4368" width="22.5" style="44" customWidth="1"/>
    <col min="4369" max="4369" width="20.625" style="44" customWidth="1"/>
    <col min="4370" max="4370" width="14.125" style="44" customWidth="1"/>
    <col min="4371" max="4371" width="37.875" style="44" bestFit="1" customWidth="1"/>
    <col min="4372" max="4374" width="25.25" style="44" customWidth="1"/>
    <col min="4375" max="4375" width="32.125" style="44" customWidth="1"/>
    <col min="4376" max="4376" width="20.625" style="44" customWidth="1"/>
    <col min="4377" max="4377" width="20.375" style="44" customWidth="1"/>
    <col min="4378" max="4378" width="21.125" style="44" customWidth="1"/>
    <col min="4379" max="4379" width="18.125" style="44" bestFit="1" customWidth="1"/>
    <col min="4380" max="4380" width="17.75" style="44" bestFit="1" customWidth="1"/>
    <col min="4381" max="4381" width="25" style="44" customWidth="1"/>
    <col min="4382" max="4382" width="11.25" style="44" customWidth="1"/>
    <col min="4383" max="4383" width="9.625" style="44" customWidth="1"/>
    <col min="4384" max="4384" width="19.625" style="44" customWidth="1"/>
    <col min="4385" max="4385" width="16" style="44" customWidth="1"/>
    <col min="4386" max="4386" width="19" style="44" customWidth="1"/>
    <col min="4387" max="4387" width="12.75" style="44" customWidth="1"/>
    <col min="4388" max="4388" width="20.75" style="44" customWidth="1"/>
    <col min="4389" max="4389" width="12.75" style="44" customWidth="1"/>
    <col min="4390" max="4390" width="16.75" style="44" customWidth="1"/>
    <col min="4391" max="4391" width="31.25" style="44" customWidth="1"/>
    <col min="4392" max="4392" width="20.25" style="44" customWidth="1"/>
    <col min="4393" max="4393" width="17.75" style="44" customWidth="1"/>
    <col min="4394" max="4394" width="32.625" style="44" customWidth="1"/>
    <col min="4395" max="4395" width="17.25" style="44" customWidth="1"/>
    <col min="4396" max="4396" width="13.5" style="44" customWidth="1"/>
    <col min="4397" max="4397" width="13.875" style="44" customWidth="1"/>
    <col min="4398" max="4399" width="17.25" style="44" customWidth="1"/>
    <col min="4400" max="4400" width="32.625" style="44" customWidth="1"/>
    <col min="4401" max="4584" width="7.875" style="44" customWidth="1"/>
    <col min="4585" max="4609" width="9" style="44"/>
    <col min="4610" max="4611" width="0" style="44" hidden="1" customWidth="1"/>
    <col min="4612" max="4613" width="20.625" style="44" customWidth="1"/>
    <col min="4614" max="4614" width="16.5" style="44" customWidth="1"/>
    <col min="4615" max="4615" width="16.25" style="44" customWidth="1"/>
    <col min="4616" max="4616" width="18.75" style="44" customWidth="1"/>
    <col min="4617" max="4617" width="16.5" style="44" customWidth="1"/>
    <col min="4618" max="4618" width="18.75" style="44" customWidth="1"/>
    <col min="4619" max="4619" width="17.125" style="44" customWidth="1"/>
    <col min="4620" max="4620" width="13.875" style="44" customWidth="1"/>
    <col min="4621" max="4621" width="13.125" style="44" customWidth="1"/>
    <col min="4622" max="4622" width="16.125" style="44" customWidth="1"/>
    <col min="4623" max="4623" width="17.375" style="44" customWidth="1"/>
    <col min="4624" max="4624" width="22.5" style="44" customWidth="1"/>
    <col min="4625" max="4625" width="20.625" style="44" customWidth="1"/>
    <col min="4626" max="4626" width="14.125" style="44" customWidth="1"/>
    <col min="4627" max="4627" width="37.875" style="44" bestFit="1" customWidth="1"/>
    <col min="4628" max="4630" width="25.25" style="44" customWidth="1"/>
    <col min="4631" max="4631" width="32.125" style="44" customWidth="1"/>
    <col min="4632" max="4632" width="20.625" style="44" customWidth="1"/>
    <col min="4633" max="4633" width="20.375" style="44" customWidth="1"/>
    <col min="4634" max="4634" width="21.125" style="44" customWidth="1"/>
    <col min="4635" max="4635" width="18.125" style="44" bestFit="1" customWidth="1"/>
    <col min="4636" max="4636" width="17.75" style="44" bestFit="1" customWidth="1"/>
    <col min="4637" max="4637" width="25" style="44" customWidth="1"/>
    <col min="4638" max="4638" width="11.25" style="44" customWidth="1"/>
    <col min="4639" max="4639" width="9.625" style="44" customWidth="1"/>
    <col min="4640" max="4640" width="19.625" style="44" customWidth="1"/>
    <col min="4641" max="4641" width="16" style="44" customWidth="1"/>
    <col min="4642" max="4642" width="19" style="44" customWidth="1"/>
    <col min="4643" max="4643" width="12.75" style="44" customWidth="1"/>
    <col min="4644" max="4644" width="20.75" style="44" customWidth="1"/>
    <col min="4645" max="4645" width="12.75" style="44" customWidth="1"/>
    <col min="4646" max="4646" width="16.75" style="44" customWidth="1"/>
    <col min="4647" max="4647" width="31.25" style="44" customWidth="1"/>
    <col min="4648" max="4648" width="20.25" style="44" customWidth="1"/>
    <col min="4649" max="4649" width="17.75" style="44" customWidth="1"/>
    <col min="4650" max="4650" width="32.625" style="44" customWidth="1"/>
    <col min="4651" max="4651" width="17.25" style="44" customWidth="1"/>
    <col min="4652" max="4652" width="13.5" style="44" customWidth="1"/>
    <col min="4653" max="4653" width="13.875" style="44" customWidth="1"/>
    <col min="4654" max="4655" width="17.25" style="44" customWidth="1"/>
    <col min="4656" max="4656" width="32.625" style="44" customWidth="1"/>
    <col min="4657" max="4840" width="7.875" style="44" customWidth="1"/>
    <col min="4841" max="4865" width="9" style="44"/>
    <col min="4866" max="4867" width="0" style="44" hidden="1" customWidth="1"/>
    <col min="4868" max="4869" width="20.625" style="44" customWidth="1"/>
    <col min="4870" max="4870" width="16.5" style="44" customWidth="1"/>
    <col min="4871" max="4871" width="16.25" style="44" customWidth="1"/>
    <col min="4872" max="4872" width="18.75" style="44" customWidth="1"/>
    <col min="4873" max="4873" width="16.5" style="44" customWidth="1"/>
    <col min="4874" max="4874" width="18.75" style="44" customWidth="1"/>
    <col min="4875" max="4875" width="17.125" style="44" customWidth="1"/>
    <col min="4876" max="4876" width="13.875" style="44" customWidth="1"/>
    <col min="4877" max="4877" width="13.125" style="44" customWidth="1"/>
    <col min="4878" max="4878" width="16.125" style="44" customWidth="1"/>
    <col min="4879" max="4879" width="17.375" style="44" customWidth="1"/>
    <col min="4880" max="4880" width="22.5" style="44" customWidth="1"/>
    <col min="4881" max="4881" width="20.625" style="44" customWidth="1"/>
    <col min="4882" max="4882" width="14.125" style="44" customWidth="1"/>
    <col min="4883" max="4883" width="37.875" style="44" bestFit="1" customWidth="1"/>
    <col min="4884" max="4886" width="25.25" style="44" customWidth="1"/>
    <col min="4887" max="4887" width="32.125" style="44" customWidth="1"/>
    <col min="4888" max="4888" width="20.625" style="44" customWidth="1"/>
    <col min="4889" max="4889" width="20.375" style="44" customWidth="1"/>
    <col min="4890" max="4890" width="21.125" style="44" customWidth="1"/>
    <col min="4891" max="4891" width="18.125" style="44" bestFit="1" customWidth="1"/>
    <col min="4892" max="4892" width="17.75" style="44" bestFit="1" customWidth="1"/>
    <col min="4893" max="4893" width="25" style="44" customWidth="1"/>
    <col min="4894" max="4894" width="11.25" style="44" customWidth="1"/>
    <col min="4895" max="4895" width="9.625" style="44" customWidth="1"/>
    <col min="4896" max="4896" width="19.625" style="44" customWidth="1"/>
    <col min="4897" max="4897" width="16" style="44" customWidth="1"/>
    <col min="4898" max="4898" width="19" style="44" customWidth="1"/>
    <col min="4899" max="4899" width="12.75" style="44" customWidth="1"/>
    <col min="4900" max="4900" width="20.75" style="44" customWidth="1"/>
    <col min="4901" max="4901" width="12.75" style="44" customWidth="1"/>
    <col min="4902" max="4902" width="16.75" style="44" customWidth="1"/>
    <col min="4903" max="4903" width="31.25" style="44" customWidth="1"/>
    <col min="4904" max="4904" width="20.25" style="44" customWidth="1"/>
    <col min="4905" max="4905" width="17.75" style="44" customWidth="1"/>
    <col min="4906" max="4906" width="32.625" style="44" customWidth="1"/>
    <col min="4907" max="4907" width="17.25" style="44" customWidth="1"/>
    <col min="4908" max="4908" width="13.5" style="44" customWidth="1"/>
    <col min="4909" max="4909" width="13.875" style="44" customWidth="1"/>
    <col min="4910" max="4911" width="17.25" style="44" customWidth="1"/>
    <col min="4912" max="4912" width="32.625" style="44" customWidth="1"/>
    <col min="4913" max="5096" width="7.875" style="44" customWidth="1"/>
    <col min="5097" max="5121" width="9" style="44"/>
    <col min="5122" max="5123" width="0" style="44" hidden="1" customWidth="1"/>
    <col min="5124" max="5125" width="20.625" style="44" customWidth="1"/>
    <col min="5126" max="5126" width="16.5" style="44" customWidth="1"/>
    <col min="5127" max="5127" width="16.25" style="44" customWidth="1"/>
    <col min="5128" max="5128" width="18.75" style="44" customWidth="1"/>
    <col min="5129" max="5129" width="16.5" style="44" customWidth="1"/>
    <col min="5130" max="5130" width="18.75" style="44" customWidth="1"/>
    <col min="5131" max="5131" width="17.125" style="44" customWidth="1"/>
    <col min="5132" max="5132" width="13.875" style="44" customWidth="1"/>
    <col min="5133" max="5133" width="13.125" style="44" customWidth="1"/>
    <col min="5134" max="5134" width="16.125" style="44" customWidth="1"/>
    <col min="5135" max="5135" width="17.375" style="44" customWidth="1"/>
    <col min="5136" max="5136" width="22.5" style="44" customWidth="1"/>
    <col min="5137" max="5137" width="20.625" style="44" customWidth="1"/>
    <col min="5138" max="5138" width="14.125" style="44" customWidth="1"/>
    <col min="5139" max="5139" width="37.875" style="44" bestFit="1" customWidth="1"/>
    <col min="5140" max="5142" width="25.25" style="44" customWidth="1"/>
    <col min="5143" max="5143" width="32.125" style="44" customWidth="1"/>
    <col min="5144" max="5144" width="20.625" style="44" customWidth="1"/>
    <col min="5145" max="5145" width="20.375" style="44" customWidth="1"/>
    <col min="5146" max="5146" width="21.125" style="44" customWidth="1"/>
    <col min="5147" max="5147" width="18.125" style="44" bestFit="1" customWidth="1"/>
    <col min="5148" max="5148" width="17.75" style="44" bestFit="1" customWidth="1"/>
    <col min="5149" max="5149" width="25" style="44" customWidth="1"/>
    <col min="5150" max="5150" width="11.25" style="44" customWidth="1"/>
    <col min="5151" max="5151" width="9.625" style="44" customWidth="1"/>
    <col min="5152" max="5152" width="19.625" style="44" customWidth="1"/>
    <col min="5153" max="5153" width="16" style="44" customWidth="1"/>
    <col min="5154" max="5154" width="19" style="44" customWidth="1"/>
    <col min="5155" max="5155" width="12.75" style="44" customWidth="1"/>
    <col min="5156" max="5156" width="20.75" style="44" customWidth="1"/>
    <col min="5157" max="5157" width="12.75" style="44" customWidth="1"/>
    <col min="5158" max="5158" width="16.75" style="44" customWidth="1"/>
    <col min="5159" max="5159" width="31.25" style="44" customWidth="1"/>
    <col min="5160" max="5160" width="20.25" style="44" customWidth="1"/>
    <col min="5161" max="5161" width="17.75" style="44" customWidth="1"/>
    <col min="5162" max="5162" width="32.625" style="44" customWidth="1"/>
    <col min="5163" max="5163" width="17.25" style="44" customWidth="1"/>
    <col min="5164" max="5164" width="13.5" style="44" customWidth="1"/>
    <col min="5165" max="5165" width="13.875" style="44" customWidth="1"/>
    <col min="5166" max="5167" width="17.25" style="44" customWidth="1"/>
    <col min="5168" max="5168" width="32.625" style="44" customWidth="1"/>
    <col min="5169" max="5352" width="7.875" style="44" customWidth="1"/>
    <col min="5353" max="5377" width="9" style="44"/>
    <col min="5378" max="5379" width="0" style="44" hidden="1" customWidth="1"/>
    <col min="5380" max="5381" width="20.625" style="44" customWidth="1"/>
    <col min="5382" max="5382" width="16.5" style="44" customWidth="1"/>
    <col min="5383" max="5383" width="16.25" style="44" customWidth="1"/>
    <col min="5384" max="5384" width="18.75" style="44" customWidth="1"/>
    <col min="5385" max="5385" width="16.5" style="44" customWidth="1"/>
    <col min="5386" max="5386" width="18.75" style="44" customWidth="1"/>
    <col min="5387" max="5387" width="17.125" style="44" customWidth="1"/>
    <col min="5388" max="5388" width="13.875" style="44" customWidth="1"/>
    <col min="5389" max="5389" width="13.125" style="44" customWidth="1"/>
    <col min="5390" max="5390" width="16.125" style="44" customWidth="1"/>
    <col min="5391" max="5391" width="17.375" style="44" customWidth="1"/>
    <col min="5392" max="5392" width="22.5" style="44" customWidth="1"/>
    <col min="5393" max="5393" width="20.625" style="44" customWidth="1"/>
    <col min="5394" max="5394" width="14.125" style="44" customWidth="1"/>
    <col min="5395" max="5395" width="37.875" style="44" bestFit="1" customWidth="1"/>
    <col min="5396" max="5398" width="25.25" style="44" customWidth="1"/>
    <col min="5399" max="5399" width="32.125" style="44" customWidth="1"/>
    <col min="5400" max="5400" width="20.625" style="44" customWidth="1"/>
    <col min="5401" max="5401" width="20.375" style="44" customWidth="1"/>
    <col min="5402" max="5402" width="21.125" style="44" customWidth="1"/>
    <col min="5403" max="5403" width="18.125" style="44" bestFit="1" customWidth="1"/>
    <col min="5404" max="5404" width="17.75" style="44" bestFit="1" customWidth="1"/>
    <col min="5405" max="5405" width="25" style="44" customWidth="1"/>
    <col min="5406" max="5406" width="11.25" style="44" customWidth="1"/>
    <col min="5407" max="5407" width="9.625" style="44" customWidth="1"/>
    <col min="5408" max="5408" width="19.625" style="44" customWidth="1"/>
    <col min="5409" max="5409" width="16" style="44" customWidth="1"/>
    <col min="5410" max="5410" width="19" style="44" customWidth="1"/>
    <col min="5411" max="5411" width="12.75" style="44" customWidth="1"/>
    <col min="5412" max="5412" width="20.75" style="44" customWidth="1"/>
    <col min="5413" max="5413" width="12.75" style="44" customWidth="1"/>
    <col min="5414" max="5414" width="16.75" style="44" customWidth="1"/>
    <col min="5415" max="5415" width="31.25" style="44" customWidth="1"/>
    <col min="5416" max="5416" width="20.25" style="44" customWidth="1"/>
    <col min="5417" max="5417" width="17.75" style="44" customWidth="1"/>
    <col min="5418" max="5418" width="32.625" style="44" customWidth="1"/>
    <col min="5419" max="5419" width="17.25" style="44" customWidth="1"/>
    <col min="5420" max="5420" width="13.5" style="44" customWidth="1"/>
    <col min="5421" max="5421" width="13.875" style="44" customWidth="1"/>
    <col min="5422" max="5423" width="17.25" style="44" customWidth="1"/>
    <col min="5424" max="5424" width="32.625" style="44" customWidth="1"/>
    <col min="5425" max="5608" width="7.875" style="44" customWidth="1"/>
    <col min="5609" max="5633" width="9" style="44"/>
    <col min="5634" max="5635" width="0" style="44" hidden="1" customWidth="1"/>
    <col min="5636" max="5637" width="20.625" style="44" customWidth="1"/>
    <col min="5638" max="5638" width="16.5" style="44" customWidth="1"/>
    <col min="5639" max="5639" width="16.25" style="44" customWidth="1"/>
    <col min="5640" max="5640" width="18.75" style="44" customWidth="1"/>
    <col min="5641" max="5641" width="16.5" style="44" customWidth="1"/>
    <col min="5642" max="5642" width="18.75" style="44" customWidth="1"/>
    <col min="5643" max="5643" width="17.125" style="44" customWidth="1"/>
    <col min="5644" max="5644" width="13.875" style="44" customWidth="1"/>
    <col min="5645" max="5645" width="13.125" style="44" customWidth="1"/>
    <col min="5646" max="5646" width="16.125" style="44" customWidth="1"/>
    <col min="5647" max="5647" width="17.375" style="44" customWidth="1"/>
    <col min="5648" max="5648" width="22.5" style="44" customWidth="1"/>
    <col min="5649" max="5649" width="20.625" style="44" customWidth="1"/>
    <col min="5650" max="5650" width="14.125" style="44" customWidth="1"/>
    <col min="5651" max="5651" width="37.875" style="44" bestFit="1" customWidth="1"/>
    <col min="5652" max="5654" width="25.25" style="44" customWidth="1"/>
    <col min="5655" max="5655" width="32.125" style="44" customWidth="1"/>
    <col min="5656" max="5656" width="20.625" style="44" customWidth="1"/>
    <col min="5657" max="5657" width="20.375" style="44" customWidth="1"/>
    <col min="5658" max="5658" width="21.125" style="44" customWidth="1"/>
    <col min="5659" max="5659" width="18.125" style="44" bestFit="1" customWidth="1"/>
    <col min="5660" max="5660" width="17.75" style="44" bestFit="1" customWidth="1"/>
    <col min="5661" max="5661" width="25" style="44" customWidth="1"/>
    <col min="5662" max="5662" width="11.25" style="44" customWidth="1"/>
    <col min="5663" max="5663" width="9.625" style="44" customWidth="1"/>
    <col min="5664" max="5664" width="19.625" style="44" customWidth="1"/>
    <col min="5665" max="5665" width="16" style="44" customWidth="1"/>
    <col min="5666" max="5666" width="19" style="44" customWidth="1"/>
    <col min="5667" max="5667" width="12.75" style="44" customWidth="1"/>
    <col min="5668" max="5668" width="20.75" style="44" customWidth="1"/>
    <col min="5669" max="5669" width="12.75" style="44" customWidth="1"/>
    <col min="5670" max="5670" width="16.75" style="44" customWidth="1"/>
    <col min="5671" max="5671" width="31.25" style="44" customWidth="1"/>
    <col min="5672" max="5672" width="20.25" style="44" customWidth="1"/>
    <col min="5673" max="5673" width="17.75" style="44" customWidth="1"/>
    <col min="5674" max="5674" width="32.625" style="44" customWidth="1"/>
    <col min="5675" max="5675" width="17.25" style="44" customWidth="1"/>
    <col min="5676" max="5676" width="13.5" style="44" customWidth="1"/>
    <col min="5677" max="5677" width="13.875" style="44" customWidth="1"/>
    <col min="5678" max="5679" width="17.25" style="44" customWidth="1"/>
    <col min="5680" max="5680" width="32.625" style="44" customWidth="1"/>
    <col min="5681" max="5864" width="7.875" style="44" customWidth="1"/>
    <col min="5865" max="5889" width="9" style="44"/>
    <col min="5890" max="5891" width="0" style="44" hidden="1" customWidth="1"/>
    <col min="5892" max="5893" width="20.625" style="44" customWidth="1"/>
    <col min="5894" max="5894" width="16.5" style="44" customWidth="1"/>
    <col min="5895" max="5895" width="16.25" style="44" customWidth="1"/>
    <col min="5896" max="5896" width="18.75" style="44" customWidth="1"/>
    <col min="5897" max="5897" width="16.5" style="44" customWidth="1"/>
    <col min="5898" max="5898" width="18.75" style="44" customWidth="1"/>
    <col min="5899" max="5899" width="17.125" style="44" customWidth="1"/>
    <col min="5900" max="5900" width="13.875" style="44" customWidth="1"/>
    <col min="5901" max="5901" width="13.125" style="44" customWidth="1"/>
    <col min="5902" max="5902" width="16.125" style="44" customWidth="1"/>
    <col min="5903" max="5903" width="17.375" style="44" customWidth="1"/>
    <col min="5904" max="5904" width="22.5" style="44" customWidth="1"/>
    <col min="5905" max="5905" width="20.625" style="44" customWidth="1"/>
    <col min="5906" max="5906" width="14.125" style="44" customWidth="1"/>
    <col min="5907" max="5907" width="37.875" style="44" bestFit="1" customWidth="1"/>
    <col min="5908" max="5910" width="25.25" style="44" customWidth="1"/>
    <col min="5911" max="5911" width="32.125" style="44" customWidth="1"/>
    <col min="5912" max="5912" width="20.625" style="44" customWidth="1"/>
    <col min="5913" max="5913" width="20.375" style="44" customWidth="1"/>
    <col min="5914" max="5914" width="21.125" style="44" customWidth="1"/>
    <col min="5915" max="5915" width="18.125" style="44" bestFit="1" customWidth="1"/>
    <col min="5916" max="5916" width="17.75" style="44" bestFit="1" customWidth="1"/>
    <col min="5917" max="5917" width="25" style="44" customWidth="1"/>
    <col min="5918" max="5918" width="11.25" style="44" customWidth="1"/>
    <col min="5919" max="5919" width="9.625" style="44" customWidth="1"/>
    <col min="5920" max="5920" width="19.625" style="44" customWidth="1"/>
    <col min="5921" max="5921" width="16" style="44" customWidth="1"/>
    <col min="5922" max="5922" width="19" style="44" customWidth="1"/>
    <col min="5923" max="5923" width="12.75" style="44" customWidth="1"/>
    <col min="5924" max="5924" width="20.75" style="44" customWidth="1"/>
    <col min="5925" max="5925" width="12.75" style="44" customWidth="1"/>
    <col min="5926" max="5926" width="16.75" style="44" customWidth="1"/>
    <col min="5927" max="5927" width="31.25" style="44" customWidth="1"/>
    <col min="5928" max="5928" width="20.25" style="44" customWidth="1"/>
    <col min="5929" max="5929" width="17.75" style="44" customWidth="1"/>
    <col min="5930" max="5930" width="32.625" style="44" customWidth="1"/>
    <col min="5931" max="5931" width="17.25" style="44" customWidth="1"/>
    <col min="5932" max="5932" width="13.5" style="44" customWidth="1"/>
    <col min="5933" max="5933" width="13.875" style="44" customWidth="1"/>
    <col min="5934" max="5935" width="17.25" style="44" customWidth="1"/>
    <col min="5936" max="5936" width="32.625" style="44" customWidth="1"/>
    <col min="5937" max="6120" width="7.875" style="44" customWidth="1"/>
    <col min="6121" max="6145" width="9" style="44"/>
    <col min="6146" max="6147" width="0" style="44" hidden="1" customWidth="1"/>
    <col min="6148" max="6149" width="20.625" style="44" customWidth="1"/>
    <col min="6150" max="6150" width="16.5" style="44" customWidth="1"/>
    <col min="6151" max="6151" width="16.25" style="44" customWidth="1"/>
    <col min="6152" max="6152" width="18.75" style="44" customWidth="1"/>
    <col min="6153" max="6153" width="16.5" style="44" customWidth="1"/>
    <col min="6154" max="6154" width="18.75" style="44" customWidth="1"/>
    <col min="6155" max="6155" width="17.125" style="44" customWidth="1"/>
    <col min="6156" max="6156" width="13.875" style="44" customWidth="1"/>
    <col min="6157" max="6157" width="13.125" style="44" customWidth="1"/>
    <col min="6158" max="6158" width="16.125" style="44" customWidth="1"/>
    <col min="6159" max="6159" width="17.375" style="44" customWidth="1"/>
    <col min="6160" max="6160" width="22.5" style="44" customWidth="1"/>
    <col min="6161" max="6161" width="20.625" style="44" customWidth="1"/>
    <col min="6162" max="6162" width="14.125" style="44" customWidth="1"/>
    <col min="6163" max="6163" width="37.875" style="44" bestFit="1" customWidth="1"/>
    <col min="6164" max="6166" width="25.25" style="44" customWidth="1"/>
    <col min="6167" max="6167" width="32.125" style="44" customWidth="1"/>
    <col min="6168" max="6168" width="20.625" style="44" customWidth="1"/>
    <col min="6169" max="6169" width="20.375" style="44" customWidth="1"/>
    <col min="6170" max="6170" width="21.125" style="44" customWidth="1"/>
    <col min="6171" max="6171" width="18.125" style="44" bestFit="1" customWidth="1"/>
    <col min="6172" max="6172" width="17.75" style="44" bestFit="1" customWidth="1"/>
    <col min="6173" max="6173" width="25" style="44" customWidth="1"/>
    <col min="6174" max="6174" width="11.25" style="44" customWidth="1"/>
    <col min="6175" max="6175" width="9.625" style="44" customWidth="1"/>
    <col min="6176" max="6176" width="19.625" style="44" customWidth="1"/>
    <col min="6177" max="6177" width="16" style="44" customWidth="1"/>
    <col min="6178" max="6178" width="19" style="44" customWidth="1"/>
    <col min="6179" max="6179" width="12.75" style="44" customWidth="1"/>
    <col min="6180" max="6180" width="20.75" style="44" customWidth="1"/>
    <col min="6181" max="6181" width="12.75" style="44" customWidth="1"/>
    <col min="6182" max="6182" width="16.75" style="44" customWidth="1"/>
    <col min="6183" max="6183" width="31.25" style="44" customWidth="1"/>
    <col min="6184" max="6184" width="20.25" style="44" customWidth="1"/>
    <col min="6185" max="6185" width="17.75" style="44" customWidth="1"/>
    <col min="6186" max="6186" width="32.625" style="44" customWidth="1"/>
    <col min="6187" max="6187" width="17.25" style="44" customWidth="1"/>
    <col min="6188" max="6188" width="13.5" style="44" customWidth="1"/>
    <col min="6189" max="6189" width="13.875" style="44" customWidth="1"/>
    <col min="6190" max="6191" width="17.25" style="44" customWidth="1"/>
    <col min="6192" max="6192" width="32.625" style="44" customWidth="1"/>
    <col min="6193" max="6376" width="7.875" style="44" customWidth="1"/>
    <col min="6377" max="6401" width="9" style="44"/>
    <col min="6402" max="6403" width="0" style="44" hidden="1" customWidth="1"/>
    <col min="6404" max="6405" width="20.625" style="44" customWidth="1"/>
    <col min="6406" max="6406" width="16.5" style="44" customWidth="1"/>
    <col min="6407" max="6407" width="16.25" style="44" customWidth="1"/>
    <col min="6408" max="6408" width="18.75" style="44" customWidth="1"/>
    <col min="6409" max="6409" width="16.5" style="44" customWidth="1"/>
    <col min="6410" max="6410" width="18.75" style="44" customWidth="1"/>
    <col min="6411" max="6411" width="17.125" style="44" customWidth="1"/>
    <col min="6412" max="6412" width="13.875" style="44" customWidth="1"/>
    <col min="6413" max="6413" width="13.125" style="44" customWidth="1"/>
    <col min="6414" max="6414" width="16.125" style="44" customWidth="1"/>
    <col min="6415" max="6415" width="17.375" style="44" customWidth="1"/>
    <col min="6416" max="6416" width="22.5" style="44" customWidth="1"/>
    <col min="6417" max="6417" width="20.625" style="44" customWidth="1"/>
    <col min="6418" max="6418" width="14.125" style="44" customWidth="1"/>
    <col min="6419" max="6419" width="37.875" style="44" bestFit="1" customWidth="1"/>
    <col min="6420" max="6422" width="25.25" style="44" customWidth="1"/>
    <col min="6423" max="6423" width="32.125" style="44" customWidth="1"/>
    <col min="6424" max="6424" width="20.625" style="44" customWidth="1"/>
    <col min="6425" max="6425" width="20.375" style="44" customWidth="1"/>
    <col min="6426" max="6426" width="21.125" style="44" customWidth="1"/>
    <col min="6427" max="6427" width="18.125" style="44" bestFit="1" customWidth="1"/>
    <col min="6428" max="6428" width="17.75" style="44" bestFit="1" customWidth="1"/>
    <col min="6429" max="6429" width="25" style="44" customWidth="1"/>
    <col min="6430" max="6430" width="11.25" style="44" customWidth="1"/>
    <col min="6431" max="6431" width="9.625" style="44" customWidth="1"/>
    <col min="6432" max="6432" width="19.625" style="44" customWidth="1"/>
    <col min="6433" max="6433" width="16" style="44" customWidth="1"/>
    <col min="6434" max="6434" width="19" style="44" customWidth="1"/>
    <col min="6435" max="6435" width="12.75" style="44" customWidth="1"/>
    <col min="6436" max="6436" width="20.75" style="44" customWidth="1"/>
    <col min="6437" max="6437" width="12.75" style="44" customWidth="1"/>
    <col min="6438" max="6438" width="16.75" style="44" customWidth="1"/>
    <col min="6439" max="6439" width="31.25" style="44" customWidth="1"/>
    <col min="6440" max="6440" width="20.25" style="44" customWidth="1"/>
    <col min="6441" max="6441" width="17.75" style="44" customWidth="1"/>
    <col min="6442" max="6442" width="32.625" style="44" customWidth="1"/>
    <col min="6443" max="6443" width="17.25" style="44" customWidth="1"/>
    <col min="6444" max="6444" width="13.5" style="44" customWidth="1"/>
    <col min="6445" max="6445" width="13.875" style="44" customWidth="1"/>
    <col min="6446" max="6447" width="17.25" style="44" customWidth="1"/>
    <col min="6448" max="6448" width="32.625" style="44" customWidth="1"/>
    <col min="6449" max="6632" width="7.875" style="44" customWidth="1"/>
    <col min="6633" max="6657" width="9" style="44"/>
    <col min="6658" max="6659" width="0" style="44" hidden="1" customWidth="1"/>
    <col min="6660" max="6661" width="20.625" style="44" customWidth="1"/>
    <col min="6662" max="6662" width="16.5" style="44" customWidth="1"/>
    <col min="6663" max="6663" width="16.25" style="44" customWidth="1"/>
    <col min="6664" max="6664" width="18.75" style="44" customWidth="1"/>
    <col min="6665" max="6665" width="16.5" style="44" customWidth="1"/>
    <col min="6666" max="6666" width="18.75" style="44" customWidth="1"/>
    <col min="6667" max="6667" width="17.125" style="44" customWidth="1"/>
    <col min="6668" max="6668" width="13.875" style="44" customWidth="1"/>
    <col min="6669" max="6669" width="13.125" style="44" customWidth="1"/>
    <col min="6670" max="6670" width="16.125" style="44" customWidth="1"/>
    <col min="6671" max="6671" width="17.375" style="44" customWidth="1"/>
    <col min="6672" max="6672" width="22.5" style="44" customWidth="1"/>
    <col min="6673" max="6673" width="20.625" style="44" customWidth="1"/>
    <col min="6674" max="6674" width="14.125" style="44" customWidth="1"/>
    <col min="6675" max="6675" width="37.875" style="44" bestFit="1" customWidth="1"/>
    <col min="6676" max="6678" width="25.25" style="44" customWidth="1"/>
    <col min="6679" max="6679" width="32.125" style="44" customWidth="1"/>
    <col min="6680" max="6680" width="20.625" style="44" customWidth="1"/>
    <col min="6681" max="6681" width="20.375" style="44" customWidth="1"/>
    <col min="6682" max="6682" width="21.125" style="44" customWidth="1"/>
    <col min="6683" max="6683" width="18.125" style="44" bestFit="1" customWidth="1"/>
    <col min="6684" max="6684" width="17.75" style="44" bestFit="1" customWidth="1"/>
    <col min="6685" max="6685" width="25" style="44" customWidth="1"/>
    <col min="6686" max="6686" width="11.25" style="44" customWidth="1"/>
    <col min="6687" max="6687" width="9.625" style="44" customWidth="1"/>
    <col min="6688" max="6688" width="19.625" style="44" customWidth="1"/>
    <col min="6689" max="6689" width="16" style="44" customWidth="1"/>
    <col min="6690" max="6690" width="19" style="44" customWidth="1"/>
    <col min="6691" max="6691" width="12.75" style="44" customWidth="1"/>
    <col min="6692" max="6692" width="20.75" style="44" customWidth="1"/>
    <col min="6693" max="6693" width="12.75" style="44" customWidth="1"/>
    <col min="6694" max="6694" width="16.75" style="44" customWidth="1"/>
    <col min="6695" max="6695" width="31.25" style="44" customWidth="1"/>
    <col min="6696" max="6696" width="20.25" style="44" customWidth="1"/>
    <col min="6697" max="6697" width="17.75" style="44" customWidth="1"/>
    <col min="6698" max="6698" width="32.625" style="44" customWidth="1"/>
    <col min="6699" max="6699" width="17.25" style="44" customWidth="1"/>
    <col min="6700" max="6700" width="13.5" style="44" customWidth="1"/>
    <col min="6701" max="6701" width="13.875" style="44" customWidth="1"/>
    <col min="6702" max="6703" width="17.25" style="44" customWidth="1"/>
    <col min="6704" max="6704" width="32.625" style="44" customWidth="1"/>
    <col min="6705" max="6888" width="7.875" style="44" customWidth="1"/>
    <col min="6889" max="6913" width="9" style="44"/>
    <col min="6914" max="6915" width="0" style="44" hidden="1" customWidth="1"/>
    <col min="6916" max="6917" width="20.625" style="44" customWidth="1"/>
    <col min="6918" max="6918" width="16.5" style="44" customWidth="1"/>
    <col min="6919" max="6919" width="16.25" style="44" customWidth="1"/>
    <col min="6920" max="6920" width="18.75" style="44" customWidth="1"/>
    <col min="6921" max="6921" width="16.5" style="44" customWidth="1"/>
    <col min="6922" max="6922" width="18.75" style="44" customWidth="1"/>
    <col min="6923" max="6923" width="17.125" style="44" customWidth="1"/>
    <col min="6924" max="6924" width="13.875" style="44" customWidth="1"/>
    <col min="6925" max="6925" width="13.125" style="44" customWidth="1"/>
    <col min="6926" max="6926" width="16.125" style="44" customWidth="1"/>
    <col min="6927" max="6927" width="17.375" style="44" customWidth="1"/>
    <col min="6928" max="6928" width="22.5" style="44" customWidth="1"/>
    <col min="6929" max="6929" width="20.625" style="44" customWidth="1"/>
    <col min="6930" max="6930" width="14.125" style="44" customWidth="1"/>
    <col min="6931" max="6931" width="37.875" style="44" bestFit="1" customWidth="1"/>
    <col min="6932" max="6934" width="25.25" style="44" customWidth="1"/>
    <col min="6935" max="6935" width="32.125" style="44" customWidth="1"/>
    <col min="6936" max="6936" width="20.625" style="44" customWidth="1"/>
    <col min="6937" max="6937" width="20.375" style="44" customWidth="1"/>
    <col min="6938" max="6938" width="21.125" style="44" customWidth="1"/>
    <col min="6939" max="6939" width="18.125" style="44" bestFit="1" customWidth="1"/>
    <col min="6940" max="6940" width="17.75" style="44" bestFit="1" customWidth="1"/>
    <col min="6941" max="6941" width="25" style="44" customWidth="1"/>
    <col min="6942" max="6942" width="11.25" style="44" customWidth="1"/>
    <col min="6943" max="6943" width="9.625" style="44" customWidth="1"/>
    <col min="6944" max="6944" width="19.625" style="44" customWidth="1"/>
    <col min="6945" max="6945" width="16" style="44" customWidth="1"/>
    <col min="6946" max="6946" width="19" style="44" customWidth="1"/>
    <col min="6947" max="6947" width="12.75" style="44" customWidth="1"/>
    <col min="6948" max="6948" width="20.75" style="44" customWidth="1"/>
    <col min="6949" max="6949" width="12.75" style="44" customWidth="1"/>
    <col min="6950" max="6950" width="16.75" style="44" customWidth="1"/>
    <col min="6951" max="6951" width="31.25" style="44" customWidth="1"/>
    <col min="6952" max="6952" width="20.25" style="44" customWidth="1"/>
    <col min="6953" max="6953" width="17.75" style="44" customWidth="1"/>
    <col min="6954" max="6954" width="32.625" style="44" customWidth="1"/>
    <col min="6955" max="6955" width="17.25" style="44" customWidth="1"/>
    <col min="6956" max="6956" width="13.5" style="44" customWidth="1"/>
    <col min="6957" max="6957" width="13.875" style="44" customWidth="1"/>
    <col min="6958" max="6959" width="17.25" style="44" customWidth="1"/>
    <col min="6960" max="6960" width="32.625" style="44" customWidth="1"/>
    <col min="6961" max="7144" width="7.875" style="44" customWidth="1"/>
    <col min="7145" max="7169" width="9" style="44"/>
    <col min="7170" max="7171" width="0" style="44" hidden="1" customWidth="1"/>
    <col min="7172" max="7173" width="20.625" style="44" customWidth="1"/>
    <col min="7174" max="7174" width="16.5" style="44" customWidth="1"/>
    <col min="7175" max="7175" width="16.25" style="44" customWidth="1"/>
    <col min="7176" max="7176" width="18.75" style="44" customWidth="1"/>
    <col min="7177" max="7177" width="16.5" style="44" customWidth="1"/>
    <col min="7178" max="7178" width="18.75" style="44" customWidth="1"/>
    <col min="7179" max="7179" width="17.125" style="44" customWidth="1"/>
    <col min="7180" max="7180" width="13.875" style="44" customWidth="1"/>
    <col min="7181" max="7181" width="13.125" style="44" customWidth="1"/>
    <col min="7182" max="7182" width="16.125" style="44" customWidth="1"/>
    <col min="7183" max="7183" width="17.375" style="44" customWidth="1"/>
    <col min="7184" max="7184" width="22.5" style="44" customWidth="1"/>
    <col min="7185" max="7185" width="20.625" style="44" customWidth="1"/>
    <col min="7186" max="7186" width="14.125" style="44" customWidth="1"/>
    <col min="7187" max="7187" width="37.875" style="44" bestFit="1" customWidth="1"/>
    <col min="7188" max="7190" width="25.25" style="44" customWidth="1"/>
    <col min="7191" max="7191" width="32.125" style="44" customWidth="1"/>
    <col min="7192" max="7192" width="20.625" style="44" customWidth="1"/>
    <col min="7193" max="7193" width="20.375" style="44" customWidth="1"/>
    <col min="7194" max="7194" width="21.125" style="44" customWidth="1"/>
    <col min="7195" max="7195" width="18.125" style="44" bestFit="1" customWidth="1"/>
    <col min="7196" max="7196" width="17.75" style="44" bestFit="1" customWidth="1"/>
    <col min="7197" max="7197" width="25" style="44" customWidth="1"/>
    <col min="7198" max="7198" width="11.25" style="44" customWidth="1"/>
    <col min="7199" max="7199" width="9.625" style="44" customWidth="1"/>
    <col min="7200" max="7200" width="19.625" style="44" customWidth="1"/>
    <col min="7201" max="7201" width="16" style="44" customWidth="1"/>
    <col min="7202" max="7202" width="19" style="44" customWidth="1"/>
    <col min="7203" max="7203" width="12.75" style="44" customWidth="1"/>
    <col min="7204" max="7204" width="20.75" style="44" customWidth="1"/>
    <col min="7205" max="7205" width="12.75" style="44" customWidth="1"/>
    <col min="7206" max="7206" width="16.75" style="44" customWidth="1"/>
    <col min="7207" max="7207" width="31.25" style="44" customWidth="1"/>
    <col min="7208" max="7208" width="20.25" style="44" customWidth="1"/>
    <col min="7209" max="7209" width="17.75" style="44" customWidth="1"/>
    <col min="7210" max="7210" width="32.625" style="44" customWidth="1"/>
    <col min="7211" max="7211" width="17.25" style="44" customWidth="1"/>
    <col min="7212" max="7212" width="13.5" style="44" customWidth="1"/>
    <col min="7213" max="7213" width="13.875" style="44" customWidth="1"/>
    <col min="7214" max="7215" width="17.25" style="44" customWidth="1"/>
    <col min="7216" max="7216" width="32.625" style="44" customWidth="1"/>
    <col min="7217" max="7400" width="7.875" style="44" customWidth="1"/>
    <col min="7401" max="7425" width="9" style="44"/>
    <col min="7426" max="7427" width="0" style="44" hidden="1" customWidth="1"/>
    <col min="7428" max="7429" width="20.625" style="44" customWidth="1"/>
    <col min="7430" max="7430" width="16.5" style="44" customWidth="1"/>
    <col min="7431" max="7431" width="16.25" style="44" customWidth="1"/>
    <col min="7432" max="7432" width="18.75" style="44" customWidth="1"/>
    <col min="7433" max="7433" width="16.5" style="44" customWidth="1"/>
    <col min="7434" max="7434" width="18.75" style="44" customWidth="1"/>
    <col min="7435" max="7435" width="17.125" style="44" customWidth="1"/>
    <col min="7436" max="7436" width="13.875" style="44" customWidth="1"/>
    <col min="7437" max="7437" width="13.125" style="44" customWidth="1"/>
    <col min="7438" max="7438" width="16.125" style="44" customWidth="1"/>
    <col min="7439" max="7439" width="17.375" style="44" customWidth="1"/>
    <col min="7440" max="7440" width="22.5" style="44" customWidth="1"/>
    <col min="7441" max="7441" width="20.625" style="44" customWidth="1"/>
    <col min="7442" max="7442" width="14.125" style="44" customWidth="1"/>
    <col min="7443" max="7443" width="37.875" style="44" bestFit="1" customWidth="1"/>
    <col min="7444" max="7446" width="25.25" style="44" customWidth="1"/>
    <col min="7447" max="7447" width="32.125" style="44" customWidth="1"/>
    <col min="7448" max="7448" width="20.625" style="44" customWidth="1"/>
    <col min="7449" max="7449" width="20.375" style="44" customWidth="1"/>
    <col min="7450" max="7450" width="21.125" style="44" customWidth="1"/>
    <col min="7451" max="7451" width="18.125" style="44" bestFit="1" customWidth="1"/>
    <col min="7452" max="7452" width="17.75" style="44" bestFit="1" customWidth="1"/>
    <col min="7453" max="7453" width="25" style="44" customWidth="1"/>
    <col min="7454" max="7454" width="11.25" style="44" customWidth="1"/>
    <col min="7455" max="7455" width="9.625" style="44" customWidth="1"/>
    <col min="7456" max="7456" width="19.625" style="44" customWidth="1"/>
    <col min="7457" max="7457" width="16" style="44" customWidth="1"/>
    <col min="7458" max="7458" width="19" style="44" customWidth="1"/>
    <col min="7459" max="7459" width="12.75" style="44" customWidth="1"/>
    <col min="7460" max="7460" width="20.75" style="44" customWidth="1"/>
    <col min="7461" max="7461" width="12.75" style="44" customWidth="1"/>
    <col min="7462" max="7462" width="16.75" style="44" customWidth="1"/>
    <col min="7463" max="7463" width="31.25" style="44" customWidth="1"/>
    <col min="7464" max="7464" width="20.25" style="44" customWidth="1"/>
    <col min="7465" max="7465" width="17.75" style="44" customWidth="1"/>
    <col min="7466" max="7466" width="32.625" style="44" customWidth="1"/>
    <col min="7467" max="7467" width="17.25" style="44" customWidth="1"/>
    <col min="7468" max="7468" width="13.5" style="44" customWidth="1"/>
    <col min="7469" max="7469" width="13.875" style="44" customWidth="1"/>
    <col min="7470" max="7471" width="17.25" style="44" customWidth="1"/>
    <col min="7472" max="7472" width="32.625" style="44" customWidth="1"/>
    <col min="7473" max="7656" width="7.875" style="44" customWidth="1"/>
    <col min="7657" max="7681" width="9" style="44"/>
    <col min="7682" max="7683" width="0" style="44" hidden="1" customWidth="1"/>
    <col min="7684" max="7685" width="20.625" style="44" customWidth="1"/>
    <col min="7686" max="7686" width="16.5" style="44" customWidth="1"/>
    <col min="7687" max="7687" width="16.25" style="44" customWidth="1"/>
    <col min="7688" max="7688" width="18.75" style="44" customWidth="1"/>
    <col min="7689" max="7689" width="16.5" style="44" customWidth="1"/>
    <col min="7690" max="7690" width="18.75" style="44" customWidth="1"/>
    <col min="7691" max="7691" width="17.125" style="44" customWidth="1"/>
    <col min="7692" max="7692" width="13.875" style="44" customWidth="1"/>
    <col min="7693" max="7693" width="13.125" style="44" customWidth="1"/>
    <col min="7694" max="7694" width="16.125" style="44" customWidth="1"/>
    <col min="7695" max="7695" width="17.375" style="44" customWidth="1"/>
    <col min="7696" max="7696" width="22.5" style="44" customWidth="1"/>
    <col min="7697" max="7697" width="20.625" style="44" customWidth="1"/>
    <col min="7698" max="7698" width="14.125" style="44" customWidth="1"/>
    <col min="7699" max="7699" width="37.875" style="44" bestFit="1" customWidth="1"/>
    <col min="7700" max="7702" width="25.25" style="44" customWidth="1"/>
    <col min="7703" max="7703" width="32.125" style="44" customWidth="1"/>
    <col min="7704" max="7704" width="20.625" style="44" customWidth="1"/>
    <col min="7705" max="7705" width="20.375" style="44" customWidth="1"/>
    <col min="7706" max="7706" width="21.125" style="44" customWidth="1"/>
    <col min="7707" max="7707" width="18.125" style="44" bestFit="1" customWidth="1"/>
    <col min="7708" max="7708" width="17.75" style="44" bestFit="1" customWidth="1"/>
    <col min="7709" max="7709" width="25" style="44" customWidth="1"/>
    <col min="7710" max="7710" width="11.25" style="44" customWidth="1"/>
    <col min="7711" max="7711" width="9.625" style="44" customWidth="1"/>
    <col min="7712" max="7712" width="19.625" style="44" customWidth="1"/>
    <col min="7713" max="7713" width="16" style="44" customWidth="1"/>
    <col min="7714" max="7714" width="19" style="44" customWidth="1"/>
    <col min="7715" max="7715" width="12.75" style="44" customWidth="1"/>
    <col min="7716" max="7716" width="20.75" style="44" customWidth="1"/>
    <col min="7717" max="7717" width="12.75" style="44" customWidth="1"/>
    <col min="7718" max="7718" width="16.75" style="44" customWidth="1"/>
    <col min="7719" max="7719" width="31.25" style="44" customWidth="1"/>
    <col min="7720" max="7720" width="20.25" style="44" customWidth="1"/>
    <col min="7721" max="7721" width="17.75" style="44" customWidth="1"/>
    <col min="7722" max="7722" width="32.625" style="44" customWidth="1"/>
    <col min="7723" max="7723" width="17.25" style="44" customWidth="1"/>
    <col min="7724" max="7724" width="13.5" style="44" customWidth="1"/>
    <col min="7725" max="7725" width="13.875" style="44" customWidth="1"/>
    <col min="7726" max="7727" width="17.25" style="44" customWidth="1"/>
    <col min="7728" max="7728" width="32.625" style="44" customWidth="1"/>
    <col min="7729" max="7912" width="7.875" style="44" customWidth="1"/>
    <col min="7913" max="7937" width="9" style="44"/>
    <col min="7938" max="7939" width="0" style="44" hidden="1" customWidth="1"/>
    <col min="7940" max="7941" width="20.625" style="44" customWidth="1"/>
    <col min="7942" max="7942" width="16.5" style="44" customWidth="1"/>
    <col min="7943" max="7943" width="16.25" style="44" customWidth="1"/>
    <col min="7944" max="7944" width="18.75" style="44" customWidth="1"/>
    <col min="7945" max="7945" width="16.5" style="44" customWidth="1"/>
    <col min="7946" max="7946" width="18.75" style="44" customWidth="1"/>
    <col min="7947" max="7947" width="17.125" style="44" customWidth="1"/>
    <col min="7948" max="7948" width="13.875" style="44" customWidth="1"/>
    <col min="7949" max="7949" width="13.125" style="44" customWidth="1"/>
    <col min="7950" max="7950" width="16.125" style="44" customWidth="1"/>
    <col min="7951" max="7951" width="17.375" style="44" customWidth="1"/>
    <col min="7952" max="7952" width="22.5" style="44" customWidth="1"/>
    <col min="7953" max="7953" width="20.625" style="44" customWidth="1"/>
    <col min="7954" max="7954" width="14.125" style="44" customWidth="1"/>
    <col min="7955" max="7955" width="37.875" style="44" bestFit="1" customWidth="1"/>
    <col min="7956" max="7958" width="25.25" style="44" customWidth="1"/>
    <col min="7959" max="7959" width="32.125" style="44" customWidth="1"/>
    <col min="7960" max="7960" width="20.625" style="44" customWidth="1"/>
    <col min="7961" max="7961" width="20.375" style="44" customWidth="1"/>
    <col min="7962" max="7962" width="21.125" style="44" customWidth="1"/>
    <col min="7963" max="7963" width="18.125" style="44" bestFit="1" customWidth="1"/>
    <col min="7964" max="7964" width="17.75" style="44" bestFit="1" customWidth="1"/>
    <col min="7965" max="7965" width="25" style="44" customWidth="1"/>
    <col min="7966" max="7966" width="11.25" style="44" customWidth="1"/>
    <col min="7967" max="7967" width="9.625" style="44" customWidth="1"/>
    <col min="7968" max="7968" width="19.625" style="44" customWidth="1"/>
    <col min="7969" max="7969" width="16" style="44" customWidth="1"/>
    <col min="7970" max="7970" width="19" style="44" customWidth="1"/>
    <col min="7971" max="7971" width="12.75" style="44" customWidth="1"/>
    <col min="7972" max="7972" width="20.75" style="44" customWidth="1"/>
    <col min="7973" max="7973" width="12.75" style="44" customWidth="1"/>
    <col min="7974" max="7974" width="16.75" style="44" customWidth="1"/>
    <col min="7975" max="7975" width="31.25" style="44" customWidth="1"/>
    <col min="7976" max="7976" width="20.25" style="44" customWidth="1"/>
    <col min="7977" max="7977" width="17.75" style="44" customWidth="1"/>
    <col min="7978" max="7978" width="32.625" style="44" customWidth="1"/>
    <col min="7979" max="7979" width="17.25" style="44" customWidth="1"/>
    <col min="7980" max="7980" width="13.5" style="44" customWidth="1"/>
    <col min="7981" max="7981" width="13.875" style="44" customWidth="1"/>
    <col min="7982" max="7983" width="17.25" style="44" customWidth="1"/>
    <col min="7984" max="7984" width="32.625" style="44" customWidth="1"/>
    <col min="7985" max="8168" width="7.875" style="44" customWidth="1"/>
    <col min="8169" max="8193" width="9" style="44"/>
    <col min="8194" max="8195" width="0" style="44" hidden="1" customWidth="1"/>
    <col min="8196" max="8197" width="20.625" style="44" customWidth="1"/>
    <col min="8198" max="8198" width="16.5" style="44" customWidth="1"/>
    <col min="8199" max="8199" width="16.25" style="44" customWidth="1"/>
    <col min="8200" max="8200" width="18.75" style="44" customWidth="1"/>
    <col min="8201" max="8201" width="16.5" style="44" customWidth="1"/>
    <col min="8202" max="8202" width="18.75" style="44" customWidth="1"/>
    <col min="8203" max="8203" width="17.125" style="44" customWidth="1"/>
    <col min="8204" max="8204" width="13.875" style="44" customWidth="1"/>
    <col min="8205" max="8205" width="13.125" style="44" customWidth="1"/>
    <col min="8206" max="8206" width="16.125" style="44" customWidth="1"/>
    <col min="8207" max="8207" width="17.375" style="44" customWidth="1"/>
    <col min="8208" max="8208" width="22.5" style="44" customWidth="1"/>
    <col min="8209" max="8209" width="20.625" style="44" customWidth="1"/>
    <col min="8210" max="8210" width="14.125" style="44" customWidth="1"/>
    <col min="8211" max="8211" width="37.875" style="44" bestFit="1" customWidth="1"/>
    <col min="8212" max="8214" width="25.25" style="44" customWidth="1"/>
    <col min="8215" max="8215" width="32.125" style="44" customWidth="1"/>
    <col min="8216" max="8216" width="20.625" style="44" customWidth="1"/>
    <col min="8217" max="8217" width="20.375" style="44" customWidth="1"/>
    <col min="8218" max="8218" width="21.125" style="44" customWidth="1"/>
    <col min="8219" max="8219" width="18.125" style="44" bestFit="1" customWidth="1"/>
    <col min="8220" max="8220" width="17.75" style="44" bestFit="1" customWidth="1"/>
    <col min="8221" max="8221" width="25" style="44" customWidth="1"/>
    <col min="8222" max="8222" width="11.25" style="44" customWidth="1"/>
    <col min="8223" max="8223" width="9.625" style="44" customWidth="1"/>
    <col min="8224" max="8224" width="19.625" style="44" customWidth="1"/>
    <col min="8225" max="8225" width="16" style="44" customWidth="1"/>
    <col min="8226" max="8226" width="19" style="44" customWidth="1"/>
    <col min="8227" max="8227" width="12.75" style="44" customWidth="1"/>
    <col min="8228" max="8228" width="20.75" style="44" customWidth="1"/>
    <col min="8229" max="8229" width="12.75" style="44" customWidth="1"/>
    <col min="8230" max="8230" width="16.75" style="44" customWidth="1"/>
    <col min="8231" max="8231" width="31.25" style="44" customWidth="1"/>
    <col min="8232" max="8232" width="20.25" style="44" customWidth="1"/>
    <col min="8233" max="8233" width="17.75" style="44" customWidth="1"/>
    <col min="8234" max="8234" width="32.625" style="44" customWidth="1"/>
    <col min="8235" max="8235" width="17.25" style="44" customWidth="1"/>
    <col min="8236" max="8236" width="13.5" style="44" customWidth="1"/>
    <col min="8237" max="8237" width="13.875" style="44" customWidth="1"/>
    <col min="8238" max="8239" width="17.25" style="44" customWidth="1"/>
    <col min="8240" max="8240" width="32.625" style="44" customWidth="1"/>
    <col min="8241" max="8424" width="7.875" style="44" customWidth="1"/>
    <col min="8425" max="8449" width="9" style="44"/>
    <col min="8450" max="8451" width="0" style="44" hidden="1" customWidth="1"/>
    <col min="8452" max="8453" width="20.625" style="44" customWidth="1"/>
    <col min="8454" max="8454" width="16.5" style="44" customWidth="1"/>
    <col min="8455" max="8455" width="16.25" style="44" customWidth="1"/>
    <col min="8456" max="8456" width="18.75" style="44" customWidth="1"/>
    <col min="8457" max="8457" width="16.5" style="44" customWidth="1"/>
    <col min="8458" max="8458" width="18.75" style="44" customWidth="1"/>
    <col min="8459" max="8459" width="17.125" style="44" customWidth="1"/>
    <col min="8460" max="8460" width="13.875" style="44" customWidth="1"/>
    <col min="8461" max="8461" width="13.125" style="44" customWidth="1"/>
    <col min="8462" max="8462" width="16.125" style="44" customWidth="1"/>
    <col min="8463" max="8463" width="17.375" style="44" customWidth="1"/>
    <col min="8464" max="8464" width="22.5" style="44" customWidth="1"/>
    <col min="8465" max="8465" width="20.625" style="44" customWidth="1"/>
    <col min="8466" max="8466" width="14.125" style="44" customWidth="1"/>
    <col min="8467" max="8467" width="37.875" style="44" bestFit="1" customWidth="1"/>
    <col min="8468" max="8470" width="25.25" style="44" customWidth="1"/>
    <col min="8471" max="8471" width="32.125" style="44" customWidth="1"/>
    <col min="8472" max="8472" width="20.625" style="44" customWidth="1"/>
    <col min="8473" max="8473" width="20.375" style="44" customWidth="1"/>
    <col min="8474" max="8474" width="21.125" style="44" customWidth="1"/>
    <col min="8475" max="8475" width="18.125" style="44" bestFit="1" customWidth="1"/>
    <col min="8476" max="8476" width="17.75" style="44" bestFit="1" customWidth="1"/>
    <col min="8477" max="8477" width="25" style="44" customWidth="1"/>
    <col min="8478" max="8478" width="11.25" style="44" customWidth="1"/>
    <col min="8479" max="8479" width="9.625" style="44" customWidth="1"/>
    <col min="8480" max="8480" width="19.625" style="44" customWidth="1"/>
    <col min="8481" max="8481" width="16" style="44" customWidth="1"/>
    <col min="8482" max="8482" width="19" style="44" customWidth="1"/>
    <col min="8483" max="8483" width="12.75" style="44" customWidth="1"/>
    <col min="8484" max="8484" width="20.75" style="44" customWidth="1"/>
    <col min="8485" max="8485" width="12.75" style="44" customWidth="1"/>
    <col min="8486" max="8486" width="16.75" style="44" customWidth="1"/>
    <col min="8487" max="8487" width="31.25" style="44" customWidth="1"/>
    <col min="8488" max="8488" width="20.25" style="44" customWidth="1"/>
    <col min="8489" max="8489" width="17.75" style="44" customWidth="1"/>
    <col min="8490" max="8490" width="32.625" style="44" customWidth="1"/>
    <col min="8491" max="8491" width="17.25" style="44" customWidth="1"/>
    <col min="8492" max="8492" width="13.5" style="44" customWidth="1"/>
    <col min="8493" max="8493" width="13.875" style="44" customWidth="1"/>
    <col min="8494" max="8495" width="17.25" style="44" customWidth="1"/>
    <col min="8496" max="8496" width="32.625" style="44" customWidth="1"/>
    <col min="8497" max="8680" width="7.875" style="44" customWidth="1"/>
    <col min="8681" max="8705" width="9" style="44"/>
    <col min="8706" max="8707" width="0" style="44" hidden="1" customWidth="1"/>
    <col min="8708" max="8709" width="20.625" style="44" customWidth="1"/>
    <col min="8710" max="8710" width="16.5" style="44" customWidth="1"/>
    <col min="8711" max="8711" width="16.25" style="44" customWidth="1"/>
    <col min="8712" max="8712" width="18.75" style="44" customWidth="1"/>
    <col min="8713" max="8713" width="16.5" style="44" customWidth="1"/>
    <col min="8714" max="8714" width="18.75" style="44" customWidth="1"/>
    <col min="8715" max="8715" width="17.125" style="44" customWidth="1"/>
    <col min="8716" max="8716" width="13.875" style="44" customWidth="1"/>
    <col min="8717" max="8717" width="13.125" style="44" customWidth="1"/>
    <col min="8718" max="8718" width="16.125" style="44" customWidth="1"/>
    <col min="8719" max="8719" width="17.375" style="44" customWidth="1"/>
    <col min="8720" max="8720" width="22.5" style="44" customWidth="1"/>
    <col min="8721" max="8721" width="20.625" style="44" customWidth="1"/>
    <col min="8722" max="8722" width="14.125" style="44" customWidth="1"/>
    <col min="8723" max="8723" width="37.875" style="44" bestFit="1" customWidth="1"/>
    <col min="8724" max="8726" width="25.25" style="44" customWidth="1"/>
    <col min="8727" max="8727" width="32.125" style="44" customWidth="1"/>
    <col min="8728" max="8728" width="20.625" style="44" customWidth="1"/>
    <col min="8729" max="8729" width="20.375" style="44" customWidth="1"/>
    <col min="8730" max="8730" width="21.125" style="44" customWidth="1"/>
    <col min="8731" max="8731" width="18.125" style="44" bestFit="1" customWidth="1"/>
    <col min="8732" max="8732" width="17.75" style="44" bestFit="1" customWidth="1"/>
    <col min="8733" max="8733" width="25" style="44" customWidth="1"/>
    <col min="8734" max="8734" width="11.25" style="44" customWidth="1"/>
    <col min="8735" max="8735" width="9.625" style="44" customWidth="1"/>
    <col min="8736" max="8736" width="19.625" style="44" customWidth="1"/>
    <col min="8737" max="8737" width="16" style="44" customWidth="1"/>
    <col min="8738" max="8738" width="19" style="44" customWidth="1"/>
    <col min="8739" max="8739" width="12.75" style="44" customWidth="1"/>
    <col min="8740" max="8740" width="20.75" style="44" customWidth="1"/>
    <col min="8741" max="8741" width="12.75" style="44" customWidth="1"/>
    <col min="8742" max="8742" width="16.75" style="44" customWidth="1"/>
    <col min="8743" max="8743" width="31.25" style="44" customWidth="1"/>
    <col min="8744" max="8744" width="20.25" style="44" customWidth="1"/>
    <col min="8745" max="8745" width="17.75" style="44" customWidth="1"/>
    <col min="8746" max="8746" width="32.625" style="44" customWidth="1"/>
    <col min="8747" max="8747" width="17.25" style="44" customWidth="1"/>
    <col min="8748" max="8748" width="13.5" style="44" customWidth="1"/>
    <col min="8749" max="8749" width="13.875" style="44" customWidth="1"/>
    <col min="8750" max="8751" width="17.25" style="44" customWidth="1"/>
    <col min="8752" max="8752" width="32.625" style="44" customWidth="1"/>
    <col min="8753" max="8936" width="7.875" style="44" customWidth="1"/>
    <col min="8937" max="8961" width="9" style="44"/>
    <col min="8962" max="8963" width="0" style="44" hidden="1" customWidth="1"/>
    <col min="8964" max="8965" width="20.625" style="44" customWidth="1"/>
    <col min="8966" max="8966" width="16.5" style="44" customWidth="1"/>
    <col min="8967" max="8967" width="16.25" style="44" customWidth="1"/>
    <col min="8968" max="8968" width="18.75" style="44" customWidth="1"/>
    <col min="8969" max="8969" width="16.5" style="44" customWidth="1"/>
    <col min="8970" max="8970" width="18.75" style="44" customWidth="1"/>
    <col min="8971" max="8971" width="17.125" style="44" customWidth="1"/>
    <col min="8972" max="8972" width="13.875" style="44" customWidth="1"/>
    <col min="8973" max="8973" width="13.125" style="44" customWidth="1"/>
    <col min="8974" max="8974" width="16.125" style="44" customWidth="1"/>
    <col min="8975" max="8975" width="17.375" style="44" customWidth="1"/>
    <col min="8976" max="8976" width="22.5" style="44" customWidth="1"/>
    <col min="8977" max="8977" width="20.625" style="44" customWidth="1"/>
    <col min="8978" max="8978" width="14.125" style="44" customWidth="1"/>
    <col min="8979" max="8979" width="37.875" style="44" bestFit="1" customWidth="1"/>
    <col min="8980" max="8982" width="25.25" style="44" customWidth="1"/>
    <col min="8983" max="8983" width="32.125" style="44" customWidth="1"/>
    <col min="8984" max="8984" width="20.625" style="44" customWidth="1"/>
    <col min="8985" max="8985" width="20.375" style="44" customWidth="1"/>
    <col min="8986" max="8986" width="21.125" style="44" customWidth="1"/>
    <col min="8987" max="8987" width="18.125" style="44" bestFit="1" customWidth="1"/>
    <col min="8988" max="8988" width="17.75" style="44" bestFit="1" customWidth="1"/>
    <col min="8989" max="8989" width="25" style="44" customWidth="1"/>
    <col min="8990" max="8990" width="11.25" style="44" customWidth="1"/>
    <col min="8991" max="8991" width="9.625" style="44" customWidth="1"/>
    <col min="8992" max="8992" width="19.625" style="44" customWidth="1"/>
    <col min="8993" max="8993" width="16" style="44" customWidth="1"/>
    <col min="8994" max="8994" width="19" style="44" customWidth="1"/>
    <col min="8995" max="8995" width="12.75" style="44" customWidth="1"/>
    <col min="8996" max="8996" width="20.75" style="44" customWidth="1"/>
    <col min="8997" max="8997" width="12.75" style="44" customWidth="1"/>
    <col min="8998" max="8998" width="16.75" style="44" customWidth="1"/>
    <col min="8999" max="8999" width="31.25" style="44" customWidth="1"/>
    <col min="9000" max="9000" width="20.25" style="44" customWidth="1"/>
    <col min="9001" max="9001" width="17.75" style="44" customWidth="1"/>
    <col min="9002" max="9002" width="32.625" style="44" customWidth="1"/>
    <col min="9003" max="9003" width="17.25" style="44" customWidth="1"/>
    <col min="9004" max="9004" width="13.5" style="44" customWidth="1"/>
    <col min="9005" max="9005" width="13.875" style="44" customWidth="1"/>
    <col min="9006" max="9007" width="17.25" style="44" customWidth="1"/>
    <col min="9008" max="9008" width="32.625" style="44" customWidth="1"/>
    <col min="9009" max="9192" width="7.875" style="44" customWidth="1"/>
    <col min="9193" max="9217" width="9" style="44"/>
    <col min="9218" max="9219" width="0" style="44" hidden="1" customWidth="1"/>
    <col min="9220" max="9221" width="20.625" style="44" customWidth="1"/>
    <col min="9222" max="9222" width="16.5" style="44" customWidth="1"/>
    <col min="9223" max="9223" width="16.25" style="44" customWidth="1"/>
    <col min="9224" max="9224" width="18.75" style="44" customWidth="1"/>
    <col min="9225" max="9225" width="16.5" style="44" customWidth="1"/>
    <col min="9226" max="9226" width="18.75" style="44" customWidth="1"/>
    <col min="9227" max="9227" width="17.125" style="44" customWidth="1"/>
    <col min="9228" max="9228" width="13.875" style="44" customWidth="1"/>
    <col min="9229" max="9229" width="13.125" style="44" customWidth="1"/>
    <col min="9230" max="9230" width="16.125" style="44" customWidth="1"/>
    <col min="9231" max="9231" width="17.375" style="44" customWidth="1"/>
    <col min="9232" max="9232" width="22.5" style="44" customWidth="1"/>
    <col min="9233" max="9233" width="20.625" style="44" customWidth="1"/>
    <col min="9234" max="9234" width="14.125" style="44" customWidth="1"/>
    <col min="9235" max="9235" width="37.875" style="44" bestFit="1" customWidth="1"/>
    <col min="9236" max="9238" width="25.25" style="44" customWidth="1"/>
    <col min="9239" max="9239" width="32.125" style="44" customWidth="1"/>
    <col min="9240" max="9240" width="20.625" style="44" customWidth="1"/>
    <col min="9241" max="9241" width="20.375" style="44" customWidth="1"/>
    <col min="9242" max="9242" width="21.125" style="44" customWidth="1"/>
    <col min="9243" max="9243" width="18.125" style="44" bestFit="1" customWidth="1"/>
    <col min="9244" max="9244" width="17.75" style="44" bestFit="1" customWidth="1"/>
    <col min="9245" max="9245" width="25" style="44" customWidth="1"/>
    <col min="9246" max="9246" width="11.25" style="44" customWidth="1"/>
    <col min="9247" max="9247" width="9.625" style="44" customWidth="1"/>
    <col min="9248" max="9248" width="19.625" style="44" customWidth="1"/>
    <col min="9249" max="9249" width="16" style="44" customWidth="1"/>
    <col min="9250" max="9250" width="19" style="44" customWidth="1"/>
    <col min="9251" max="9251" width="12.75" style="44" customWidth="1"/>
    <col min="9252" max="9252" width="20.75" style="44" customWidth="1"/>
    <col min="9253" max="9253" width="12.75" style="44" customWidth="1"/>
    <col min="9254" max="9254" width="16.75" style="44" customWidth="1"/>
    <col min="9255" max="9255" width="31.25" style="44" customWidth="1"/>
    <col min="9256" max="9256" width="20.25" style="44" customWidth="1"/>
    <col min="9257" max="9257" width="17.75" style="44" customWidth="1"/>
    <col min="9258" max="9258" width="32.625" style="44" customWidth="1"/>
    <col min="9259" max="9259" width="17.25" style="44" customWidth="1"/>
    <col min="9260" max="9260" width="13.5" style="44" customWidth="1"/>
    <col min="9261" max="9261" width="13.875" style="44" customWidth="1"/>
    <col min="9262" max="9263" width="17.25" style="44" customWidth="1"/>
    <col min="9264" max="9264" width="32.625" style="44" customWidth="1"/>
    <col min="9265" max="9448" width="7.875" style="44" customWidth="1"/>
    <col min="9449" max="9473" width="9" style="44"/>
    <col min="9474" max="9475" width="0" style="44" hidden="1" customWidth="1"/>
    <col min="9476" max="9477" width="20.625" style="44" customWidth="1"/>
    <col min="9478" max="9478" width="16.5" style="44" customWidth="1"/>
    <col min="9479" max="9479" width="16.25" style="44" customWidth="1"/>
    <col min="9480" max="9480" width="18.75" style="44" customWidth="1"/>
    <col min="9481" max="9481" width="16.5" style="44" customWidth="1"/>
    <col min="9482" max="9482" width="18.75" style="44" customWidth="1"/>
    <col min="9483" max="9483" width="17.125" style="44" customWidth="1"/>
    <col min="9484" max="9484" width="13.875" style="44" customWidth="1"/>
    <col min="9485" max="9485" width="13.125" style="44" customWidth="1"/>
    <col min="9486" max="9486" width="16.125" style="44" customWidth="1"/>
    <col min="9487" max="9487" width="17.375" style="44" customWidth="1"/>
    <col min="9488" max="9488" width="22.5" style="44" customWidth="1"/>
    <col min="9489" max="9489" width="20.625" style="44" customWidth="1"/>
    <col min="9490" max="9490" width="14.125" style="44" customWidth="1"/>
    <col min="9491" max="9491" width="37.875" style="44" bestFit="1" customWidth="1"/>
    <col min="9492" max="9494" width="25.25" style="44" customWidth="1"/>
    <col min="9495" max="9495" width="32.125" style="44" customWidth="1"/>
    <col min="9496" max="9496" width="20.625" style="44" customWidth="1"/>
    <col min="9497" max="9497" width="20.375" style="44" customWidth="1"/>
    <col min="9498" max="9498" width="21.125" style="44" customWidth="1"/>
    <col min="9499" max="9499" width="18.125" style="44" bestFit="1" customWidth="1"/>
    <col min="9500" max="9500" width="17.75" style="44" bestFit="1" customWidth="1"/>
    <col min="9501" max="9501" width="25" style="44" customWidth="1"/>
    <col min="9502" max="9502" width="11.25" style="44" customWidth="1"/>
    <col min="9503" max="9503" width="9.625" style="44" customWidth="1"/>
    <col min="9504" max="9504" width="19.625" style="44" customWidth="1"/>
    <col min="9505" max="9505" width="16" style="44" customWidth="1"/>
    <col min="9506" max="9506" width="19" style="44" customWidth="1"/>
    <col min="9507" max="9507" width="12.75" style="44" customWidth="1"/>
    <col min="9508" max="9508" width="20.75" style="44" customWidth="1"/>
    <col min="9509" max="9509" width="12.75" style="44" customWidth="1"/>
    <col min="9510" max="9510" width="16.75" style="44" customWidth="1"/>
    <col min="9511" max="9511" width="31.25" style="44" customWidth="1"/>
    <col min="9512" max="9512" width="20.25" style="44" customWidth="1"/>
    <col min="9513" max="9513" width="17.75" style="44" customWidth="1"/>
    <col min="9514" max="9514" width="32.625" style="44" customWidth="1"/>
    <col min="9515" max="9515" width="17.25" style="44" customWidth="1"/>
    <col min="9516" max="9516" width="13.5" style="44" customWidth="1"/>
    <col min="9517" max="9517" width="13.875" style="44" customWidth="1"/>
    <col min="9518" max="9519" width="17.25" style="44" customWidth="1"/>
    <col min="9520" max="9520" width="32.625" style="44" customWidth="1"/>
    <col min="9521" max="9704" width="7.875" style="44" customWidth="1"/>
    <col min="9705" max="9729" width="9" style="44"/>
    <col min="9730" max="9731" width="0" style="44" hidden="1" customWidth="1"/>
    <col min="9732" max="9733" width="20.625" style="44" customWidth="1"/>
    <col min="9734" max="9734" width="16.5" style="44" customWidth="1"/>
    <col min="9735" max="9735" width="16.25" style="44" customWidth="1"/>
    <col min="9736" max="9736" width="18.75" style="44" customWidth="1"/>
    <col min="9737" max="9737" width="16.5" style="44" customWidth="1"/>
    <col min="9738" max="9738" width="18.75" style="44" customWidth="1"/>
    <col min="9739" max="9739" width="17.125" style="44" customWidth="1"/>
    <col min="9740" max="9740" width="13.875" style="44" customWidth="1"/>
    <col min="9741" max="9741" width="13.125" style="44" customWidth="1"/>
    <col min="9742" max="9742" width="16.125" style="44" customWidth="1"/>
    <col min="9743" max="9743" width="17.375" style="44" customWidth="1"/>
    <col min="9744" max="9744" width="22.5" style="44" customWidth="1"/>
    <col min="9745" max="9745" width="20.625" style="44" customWidth="1"/>
    <col min="9746" max="9746" width="14.125" style="44" customWidth="1"/>
    <col min="9747" max="9747" width="37.875" style="44" bestFit="1" customWidth="1"/>
    <col min="9748" max="9750" width="25.25" style="44" customWidth="1"/>
    <col min="9751" max="9751" width="32.125" style="44" customWidth="1"/>
    <col min="9752" max="9752" width="20.625" style="44" customWidth="1"/>
    <col min="9753" max="9753" width="20.375" style="44" customWidth="1"/>
    <col min="9754" max="9754" width="21.125" style="44" customWidth="1"/>
    <col min="9755" max="9755" width="18.125" style="44" bestFit="1" customWidth="1"/>
    <col min="9756" max="9756" width="17.75" style="44" bestFit="1" customWidth="1"/>
    <col min="9757" max="9757" width="25" style="44" customWidth="1"/>
    <col min="9758" max="9758" width="11.25" style="44" customWidth="1"/>
    <col min="9759" max="9759" width="9.625" style="44" customWidth="1"/>
    <col min="9760" max="9760" width="19.625" style="44" customWidth="1"/>
    <col min="9761" max="9761" width="16" style="44" customWidth="1"/>
    <col min="9762" max="9762" width="19" style="44" customWidth="1"/>
    <col min="9763" max="9763" width="12.75" style="44" customWidth="1"/>
    <col min="9764" max="9764" width="20.75" style="44" customWidth="1"/>
    <col min="9765" max="9765" width="12.75" style="44" customWidth="1"/>
    <col min="9766" max="9766" width="16.75" style="44" customWidth="1"/>
    <col min="9767" max="9767" width="31.25" style="44" customWidth="1"/>
    <col min="9768" max="9768" width="20.25" style="44" customWidth="1"/>
    <col min="9769" max="9769" width="17.75" style="44" customWidth="1"/>
    <col min="9770" max="9770" width="32.625" style="44" customWidth="1"/>
    <col min="9771" max="9771" width="17.25" style="44" customWidth="1"/>
    <col min="9772" max="9772" width="13.5" style="44" customWidth="1"/>
    <col min="9773" max="9773" width="13.875" style="44" customWidth="1"/>
    <col min="9774" max="9775" width="17.25" style="44" customWidth="1"/>
    <col min="9776" max="9776" width="32.625" style="44" customWidth="1"/>
    <col min="9777" max="9960" width="7.875" style="44" customWidth="1"/>
    <col min="9961" max="9985" width="9" style="44"/>
    <col min="9986" max="9987" width="0" style="44" hidden="1" customWidth="1"/>
    <col min="9988" max="9989" width="20.625" style="44" customWidth="1"/>
    <col min="9990" max="9990" width="16.5" style="44" customWidth="1"/>
    <col min="9991" max="9991" width="16.25" style="44" customWidth="1"/>
    <col min="9992" max="9992" width="18.75" style="44" customWidth="1"/>
    <col min="9993" max="9993" width="16.5" style="44" customWidth="1"/>
    <col min="9994" max="9994" width="18.75" style="44" customWidth="1"/>
    <col min="9995" max="9995" width="17.125" style="44" customWidth="1"/>
    <col min="9996" max="9996" width="13.875" style="44" customWidth="1"/>
    <col min="9997" max="9997" width="13.125" style="44" customWidth="1"/>
    <col min="9998" max="9998" width="16.125" style="44" customWidth="1"/>
    <col min="9999" max="9999" width="17.375" style="44" customWidth="1"/>
    <col min="10000" max="10000" width="22.5" style="44" customWidth="1"/>
    <col min="10001" max="10001" width="20.625" style="44" customWidth="1"/>
    <col min="10002" max="10002" width="14.125" style="44" customWidth="1"/>
    <col min="10003" max="10003" width="37.875" style="44" bestFit="1" customWidth="1"/>
    <col min="10004" max="10006" width="25.25" style="44" customWidth="1"/>
    <col min="10007" max="10007" width="32.125" style="44" customWidth="1"/>
    <col min="10008" max="10008" width="20.625" style="44" customWidth="1"/>
    <col min="10009" max="10009" width="20.375" style="44" customWidth="1"/>
    <col min="10010" max="10010" width="21.125" style="44" customWidth="1"/>
    <col min="10011" max="10011" width="18.125" style="44" bestFit="1" customWidth="1"/>
    <col min="10012" max="10012" width="17.75" style="44" bestFit="1" customWidth="1"/>
    <col min="10013" max="10013" width="25" style="44" customWidth="1"/>
    <col min="10014" max="10014" width="11.25" style="44" customWidth="1"/>
    <col min="10015" max="10015" width="9.625" style="44" customWidth="1"/>
    <col min="10016" max="10016" width="19.625" style="44" customWidth="1"/>
    <col min="10017" max="10017" width="16" style="44" customWidth="1"/>
    <col min="10018" max="10018" width="19" style="44" customWidth="1"/>
    <col min="10019" max="10019" width="12.75" style="44" customWidth="1"/>
    <col min="10020" max="10020" width="20.75" style="44" customWidth="1"/>
    <col min="10021" max="10021" width="12.75" style="44" customWidth="1"/>
    <col min="10022" max="10022" width="16.75" style="44" customWidth="1"/>
    <col min="10023" max="10023" width="31.25" style="44" customWidth="1"/>
    <col min="10024" max="10024" width="20.25" style="44" customWidth="1"/>
    <col min="10025" max="10025" width="17.75" style="44" customWidth="1"/>
    <col min="10026" max="10026" width="32.625" style="44" customWidth="1"/>
    <col min="10027" max="10027" width="17.25" style="44" customWidth="1"/>
    <col min="10028" max="10028" width="13.5" style="44" customWidth="1"/>
    <col min="10029" max="10029" width="13.875" style="44" customWidth="1"/>
    <col min="10030" max="10031" width="17.25" style="44" customWidth="1"/>
    <col min="10032" max="10032" width="32.625" style="44" customWidth="1"/>
    <col min="10033" max="10216" width="7.875" style="44" customWidth="1"/>
    <col min="10217" max="10241" width="9" style="44"/>
    <col min="10242" max="10243" width="0" style="44" hidden="1" customWidth="1"/>
    <col min="10244" max="10245" width="20.625" style="44" customWidth="1"/>
    <col min="10246" max="10246" width="16.5" style="44" customWidth="1"/>
    <col min="10247" max="10247" width="16.25" style="44" customWidth="1"/>
    <col min="10248" max="10248" width="18.75" style="44" customWidth="1"/>
    <col min="10249" max="10249" width="16.5" style="44" customWidth="1"/>
    <col min="10250" max="10250" width="18.75" style="44" customWidth="1"/>
    <col min="10251" max="10251" width="17.125" style="44" customWidth="1"/>
    <col min="10252" max="10252" width="13.875" style="44" customWidth="1"/>
    <col min="10253" max="10253" width="13.125" style="44" customWidth="1"/>
    <col min="10254" max="10254" width="16.125" style="44" customWidth="1"/>
    <col min="10255" max="10255" width="17.375" style="44" customWidth="1"/>
    <col min="10256" max="10256" width="22.5" style="44" customWidth="1"/>
    <col min="10257" max="10257" width="20.625" style="44" customWidth="1"/>
    <col min="10258" max="10258" width="14.125" style="44" customWidth="1"/>
    <col min="10259" max="10259" width="37.875" style="44" bestFit="1" customWidth="1"/>
    <col min="10260" max="10262" width="25.25" style="44" customWidth="1"/>
    <col min="10263" max="10263" width="32.125" style="44" customWidth="1"/>
    <col min="10264" max="10264" width="20.625" style="44" customWidth="1"/>
    <col min="10265" max="10265" width="20.375" style="44" customWidth="1"/>
    <col min="10266" max="10266" width="21.125" style="44" customWidth="1"/>
    <col min="10267" max="10267" width="18.125" style="44" bestFit="1" customWidth="1"/>
    <col min="10268" max="10268" width="17.75" style="44" bestFit="1" customWidth="1"/>
    <col min="10269" max="10269" width="25" style="44" customWidth="1"/>
    <col min="10270" max="10270" width="11.25" style="44" customWidth="1"/>
    <col min="10271" max="10271" width="9.625" style="44" customWidth="1"/>
    <col min="10272" max="10272" width="19.625" style="44" customWidth="1"/>
    <col min="10273" max="10273" width="16" style="44" customWidth="1"/>
    <col min="10274" max="10274" width="19" style="44" customWidth="1"/>
    <col min="10275" max="10275" width="12.75" style="44" customWidth="1"/>
    <col min="10276" max="10276" width="20.75" style="44" customWidth="1"/>
    <col min="10277" max="10277" width="12.75" style="44" customWidth="1"/>
    <col min="10278" max="10278" width="16.75" style="44" customWidth="1"/>
    <col min="10279" max="10279" width="31.25" style="44" customWidth="1"/>
    <col min="10280" max="10280" width="20.25" style="44" customWidth="1"/>
    <col min="10281" max="10281" width="17.75" style="44" customWidth="1"/>
    <col min="10282" max="10282" width="32.625" style="44" customWidth="1"/>
    <col min="10283" max="10283" width="17.25" style="44" customWidth="1"/>
    <col min="10284" max="10284" width="13.5" style="44" customWidth="1"/>
    <col min="10285" max="10285" width="13.875" style="44" customWidth="1"/>
    <col min="10286" max="10287" width="17.25" style="44" customWidth="1"/>
    <col min="10288" max="10288" width="32.625" style="44" customWidth="1"/>
    <col min="10289" max="10472" width="7.875" style="44" customWidth="1"/>
    <col min="10473" max="10497" width="9" style="44"/>
    <col min="10498" max="10499" width="0" style="44" hidden="1" customWidth="1"/>
    <col min="10500" max="10501" width="20.625" style="44" customWidth="1"/>
    <col min="10502" max="10502" width="16.5" style="44" customWidth="1"/>
    <col min="10503" max="10503" width="16.25" style="44" customWidth="1"/>
    <col min="10504" max="10504" width="18.75" style="44" customWidth="1"/>
    <col min="10505" max="10505" width="16.5" style="44" customWidth="1"/>
    <col min="10506" max="10506" width="18.75" style="44" customWidth="1"/>
    <col min="10507" max="10507" width="17.125" style="44" customWidth="1"/>
    <col min="10508" max="10508" width="13.875" style="44" customWidth="1"/>
    <col min="10509" max="10509" width="13.125" style="44" customWidth="1"/>
    <col min="10510" max="10510" width="16.125" style="44" customWidth="1"/>
    <col min="10511" max="10511" width="17.375" style="44" customWidth="1"/>
    <col min="10512" max="10512" width="22.5" style="44" customWidth="1"/>
    <col min="10513" max="10513" width="20.625" style="44" customWidth="1"/>
    <col min="10514" max="10514" width="14.125" style="44" customWidth="1"/>
    <col min="10515" max="10515" width="37.875" style="44" bestFit="1" customWidth="1"/>
    <col min="10516" max="10518" width="25.25" style="44" customWidth="1"/>
    <col min="10519" max="10519" width="32.125" style="44" customWidth="1"/>
    <col min="10520" max="10520" width="20.625" style="44" customWidth="1"/>
    <col min="10521" max="10521" width="20.375" style="44" customWidth="1"/>
    <col min="10522" max="10522" width="21.125" style="44" customWidth="1"/>
    <col min="10523" max="10523" width="18.125" style="44" bestFit="1" customWidth="1"/>
    <col min="10524" max="10524" width="17.75" style="44" bestFit="1" customWidth="1"/>
    <col min="10525" max="10525" width="25" style="44" customWidth="1"/>
    <col min="10526" max="10526" width="11.25" style="44" customWidth="1"/>
    <col min="10527" max="10527" width="9.625" style="44" customWidth="1"/>
    <col min="10528" max="10528" width="19.625" style="44" customWidth="1"/>
    <col min="10529" max="10529" width="16" style="44" customWidth="1"/>
    <col min="10530" max="10530" width="19" style="44" customWidth="1"/>
    <col min="10531" max="10531" width="12.75" style="44" customWidth="1"/>
    <col min="10532" max="10532" width="20.75" style="44" customWidth="1"/>
    <col min="10533" max="10533" width="12.75" style="44" customWidth="1"/>
    <col min="10534" max="10534" width="16.75" style="44" customWidth="1"/>
    <col min="10535" max="10535" width="31.25" style="44" customWidth="1"/>
    <col min="10536" max="10536" width="20.25" style="44" customWidth="1"/>
    <col min="10537" max="10537" width="17.75" style="44" customWidth="1"/>
    <col min="10538" max="10538" width="32.625" style="44" customWidth="1"/>
    <col min="10539" max="10539" width="17.25" style="44" customWidth="1"/>
    <col min="10540" max="10540" width="13.5" style="44" customWidth="1"/>
    <col min="10541" max="10541" width="13.875" style="44" customWidth="1"/>
    <col min="10542" max="10543" width="17.25" style="44" customWidth="1"/>
    <col min="10544" max="10544" width="32.625" style="44" customWidth="1"/>
    <col min="10545" max="10728" width="7.875" style="44" customWidth="1"/>
    <col min="10729" max="10753" width="9" style="44"/>
    <col min="10754" max="10755" width="0" style="44" hidden="1" customWidth="1"/>
    <col min="10756" max="10757" width="20.625" style="44" customWidth="1"/>
    <col min="10758" max="10758" width="16.5" style="44" customWidth="1"/>
    <col min="10759" max="10759" width="16.25" style="44" customWidth="1"/>
    <col min="10760" max="10760" width="18.75" style="44" customWidth="1"/>
    <col min="10761" max="10761" width="16.5" style="44" customWidth="1"/>
    <col min="10762" max="10762" width="18.75" style="44" customWidth="1"/>
    <col min="10763" max="10763" width="17.125" style="44" customWidth="1"/>
    <col min="10764" max="10764" width="13.875" style="44" customWidth="1"/>
    <col min="10765" max="10765" width="13.125" style="44" customWidth="1"/>
    <col min="10766" max="10766" width="16.125" style="44" customWidth="1"/>
    <col min="10767" max="10767" width="17.375" style="44" customWidth="1"/>
    <col min="10768" max="10768" width="22.5" style="44" customWidth="1"/>
    <col min="10769" max="10769" width="20.625" style="44" customWidth="1"/>
    <col min="10770" max="10770" width="14.125" style="44" customWidth="1"/>
    <col min="10771" max="10771" width="37.875" style="44" bestFit="1" customWidth="1"/>
    <col min="10772" max="10774" width="25.25" style="44" customWidth="1"/>
    <col min="10775" max="10775" width="32.125" style="44" customWidth="1"/>
    <col min="10776" max="10776" width="20.625" style="44" customWidth="1"/>
    <col min="10777" max="10777" width="20.375" style="44" customWidth="1"/>
    <col min="10778" max="10778" width="21.125" style="44" customWidth="1"/>
    <col min="10779" max="10779" width="18.125" style="44" bestFit="1" customWidth="1"/>
    <col min="10780" max="10780" width="17.75" style="44" bestFit="1" customWidth="1"/>
    <col min="10781" max="10781" width="25" style="44" customWidth="1"/>
    <col min="10782" max="10782" width="11.25" style="44" customWidth="1"/>
    <col min="10783" max="10783" width="9.625" style="44" customWidth="1"/>
    <col min="10784" max="10784" width="19.625" style="44" customWidth="1"/>
    <col min="10785" max="10785" width="16" style="44" customWidth="1"/>
    <col min="10786" max="10786" width="19" style="44" customWidth="1"/>
    <col min="10787" max="10787" width="12.75" style="44" customWidth="1"/>
    <col min="10788" max="10788" width="20.75" style="44" customWidth="1"/>
    <col min="10789" max="10789" width="12.75" style="44" customWidth="1"/>
    <col min="10790" max="10790" width="16.75" style="44" customWidth="1"/>
    <col min="10791" max="10791" width="31.25" style="44" customWidth="1"/>
    <col min="10792" max="10792" width="20.25" style="44" customWidth="1"/>
    <col min="10793" max="10793" width="17.75" style="44" customWidth="1"/>
    <col min="10794" max="10794" width="32.625" style="44" customWidth="1"/>
    <col min="10795" max="10795" width="17.25" style="44" customWidth="1"/>
    <col min="10796" max="10796" width="13.5" style="44" customWidth="1"/>
    <col min="10797" max="10797" width="13.875" style="44" customWidth="1"/>
    <col min="10798" max="10799" width="17.25" style="44" customWidth="1"/>
    <col min="10800" max="10800" width="32.625" style="44" customWidth="1"/>
    <col min="10801" max="10984" width="7.875" style="44" customWidth="1"/>
    <col min="10985" max="11009" width="9" style="44"/>
    <col min="11010" max="11011" width="0" style="44" hidden="1" customWidth="1"/>
    <col min="11012" max="11013" width="20.625" style="44" customWidth="1"/>
    <col min="11014" max="11014" width="16.5" style="44" customWidth="1"/>
    <col min="11015" max="11015" width="16.25" style="44" customWidth="1"/>
    <col min="11016" max="11016" width="18.75" style="44" customWidth="1"/>
    <col min="11017" max="11017" width="16.5" style="44" customWidth="1"/>
    <col min="11018" max="11018" width="18.75" style="44" customWidth="1"/>
    <col min="11019" max="11019" width="17.125" style="44" customWidth="1"/>
    <col min="11020" max="11020" width="13.875" style="44" customWidth="1"/>
    <col min="11021" max="11021" width="13.125" style="44" customWidth="1"/>
    <col min="11022" max="11022" width="16.125" style="44" customWidth="1"/>
    <col min="11023" max="11023" width="17.375" style="44" customWidth="1"/>
    <col min="11024" max="11024" width="22.5" style="44" customWidth="1"/>
    <col min="11025" max="11025" width="20.625" style="44" customWidth="1"/>
    <col min="11026" max="11026" width="14.125" style="44" customWidth="1"/>
    <col min="11027" max="11027" width="37.875" style="44" bestFit="1" customWidth="1"/>
    <col min="11028" max="11030" width="25.25" style="44" customWidth="1"/>
    <col min="11031" max="11031" width="32.125" style="44" customWidth="1"/>
    <col min="11032" max="11032" width="20.625" style="44" customWidth="1"/>
    <col min="11033" max="11033" width="20.375" style="44" customWidth="1"/>
    <col min="11034" max="11034" width="21.125" style="44" customWidth="1"/>
    <col min="11035" max="11035" width="18.125" style="44" bestFit="1" customWidth="1"/>
    <col min="11036" max="11036" width="17.75" style="44" bestFit="1" customWidth="1"/>
    <col min="11037" max="11037" width="25" style="44" customWidth="1"/>
    <col min="11038" max="11038" width="11.25" style="44" customWidth="1"/>
    <col min="11039" max="11039" width="9.625" style="44" customWidth="1"/>
    <col min="11040" max="11040" width="19.625" style="44" customWidth="1"/>
    <col min="11041" max="11041" width="16" style="44" customWidth="1"/>
    <col min="11042" max="11042" width="19" style="44" customWidth="1"/>
    <col min="11043" max="11043" width="12.75" style="44" customWidth="1"/>
    <col min="11044" max="11044" width="20.75" style="44" customWidth="1"/>
    <col min="11045" max="11045" width="12.75" style="44" customWidth="1"/>
    <col min="11046" max="11046" width="16.75" style="44" customWidth="1"/>
    <col min="11047" max="11047" width="31.25" style="44" customWidth="1"/>
    <col min="11048" max="11048" width="20.25" style="44" customWidth="1"/>
    <col min="11049" max="11049" width="17.75" style="44" customWidth="1"/>
    <col min="11050" max="11050" width="32.625" style="44" customWidth="1"/>
    <col min="11051" max="11051" width="17.25" style="44" customWidth="1"/>
    <col min="11052" max="11052" width="13.5" style="44" customWidth="1"/>
    <col min="11053" max="11053" width="13.875" style="44" customWidth="1"/>
    <col min="11054" max="11055" width="17.25" style="44" customWidth="1"/>
    <col min="11056" max="11056" width="32.625" style="44" customWidth="1"/>
    <col min="11057" max="11240" width="7.875" style="44" customWidth="1"/>
    <col min="11241" max="11265" width="9" style="44"/>
    <col min="11266" max="11267" width="0" style="44" hidden="1" customWidth="1"/>
    <col min="11268" max="11269" width="20.625" style="44" customWidth="1"/>
    <col min="11270" max="11270" width="16.5" style="44" customWidth="1"/>
    <col min="11271" max="11271" width="16.25" style="44" customWidth="1"/>
    <col min="11272" max="11272" width="18.75" style="44" customWidth="1"/>
    <col min="11273" max="11273" width="16.5" style="44" customWidth="1"/>
    <col min="11274" max="11274" width="18.75" style="44" customWidth="1"/>
    <col min="11275" max="11275" width="17.125" style="44" customWidth="1"/>
    <col min="11276" max="11276" width="13.875" style="44" customWidth="1"/>
    <col min="11277" max="11277" width="13.125" style="44" customWidth="1"/>
    <col min="11278" max="11278" width="16.125" style="44" customWidth="1"/>
    <col min="11279" max="11279" width="17.375" style="44" customWidth="1"/>
    <col min="11280" max="11280" width="22.5" style="44" customWidth="1"/>
    <col min="11281" max="11281" width="20.625" style="44" customWidth="1"/>
    <col min="11282" max="11282" width="14.125" style="44" customWidth="1"/>
    <col min="11283" max="11283" width="37.875" style="44" bestFit="1" customWidth="1"/>
    <col min="11284" max="11286" width="25.25" style="44" customWidth="1"/>
    <col min="11287" max="11287" width="32.125" style="44" customWidth="1"/>
    <col min="11288" max="11288" width="20.625" style="44" customWidth="1"/>
    <col min="11289" max="11289" width="20.375" style="44" customWidth="1"/>
    <col min="11290" max="11290" width="21.125" style="44" customWidth="1"/>
    <col min="11291" max="11291" width="18.125" style="44" bestFit="1" customWidth="1"/>
    <col min="11292" max="11292" width="17.75" style="44" bestFit="1" customWidth="1"/>
    <col min="11293" max="11293" width="25" style="44" customWidth="1"/>
    <col min="11294" max="11294" width="11.25" style="44" customWidth="1"/>
    <col min="11295" max="11295" width="9.625" style="44" customWidth="1"/>
    <col min="11296" max="11296" width="19.625" style="44" customWidth="1"/>
    <col min="11297" max="11297" width="16" style="44" customWidth="1"/>
    <col min="11298" max="11298" width="19" style="44" customWidth="1"/>
    <col min="11299" max="11299" width="12.75" style="44" customWidth="1"/>
    <col min="11300" max="11300" width="20.75" style="44" customWidth="1"/>
    <col min="11301" max="11301" width="12.75" style="44" customWidth="1"/>
    <col min="11302" max="11302" width="16.75" style="44" customWidth="1"/>
    <col min="11303" max="11303" width="31.25" style="44" customWidth="1"/>
    <col min="11304" max="11304" width="20.25" style="44" customWidth="1"/>
    <col min="11305" max="11305" width="17.75" style="44" customWidth="1"/>
    <col min="11306" max="11306" width="32.625" style="44" customWidth="1"/>
    <col min="11307" max="11307" width="17.25" style="44" customWidth="1"/>
    <col min="11308" max="11308" width="13.5" style="44" customWidth="1"/>
    <col min="11309" max="11309" width="13.875" style="44" customWidth="1"/>
    <col min="11310" max="11311" width="17.25" style="44" customWidth="1"/>
    <col min="11312" max="11312" width="32.625" style="44" customWidth="1"/>
    <col min="11313" max="11496" width="7.875" style="44" customWidth="1"/>
    <col min="11497" max="11521" width="9" style="44"/>
    <col min="11522" max="11523" width="0" style="44" hidden="1" customWidth="1"/>
    <col min="11524" max="11525" width="20.625" style="44" customWidth="1"/>
    <col min="11526" max="11526" width="16.5" style="44" customWidth="1"/>
    <col min="11527" max="11527" width="16.25" style="44" customWidth="1"/>
    <col min="11528" max="11528" width="18.75" style="44" customWidth="1"/>
    <col min="11529" max="11529" width="16.5" style="44" customWidth="1"/>
    <col min="11530" max="11530" width="18.75" style="44" customWidth="1"/>
    <col min="11531" max="11531" width="17.125" style="44" customWidth="1"/>
    <col min="11532" max="11532" width="13.875" style="44" customWidth="1"/>
    <col min="11533" max="11533" width="13.125" style="44" customWidth="1"/>
    <col min="11534" max="11534" width="16.125" style="44" customWidth="1"/>
    <col min="11535" max="11535" width="17.375" style="44" customWidth="1"/>
    <col min="11536" max="11536" width="22.5" style="44" customWidth="1"/>
    <col min="11537" max="11537" width="20.625" style="44" customWidth="1"/>
    <col min="11538" max="11538" width="14.125" style="44" customWidth="1"/>
    <col min="11539" max="11539" width="37.875" style="44" bestFit="1" customWidth="1"/>
    <col min="11540" max="11542" width="25.25" style="44" customWidth="1"/>
    <col min="11543" max="11543" width="32.125" style="44" customWidth="1"/>
    <col min="11544" max="11544" width="20.625" style="44" customWidth="1"/>
    <col min="11545" max="11545" width="20.375" style="44" customWidth="1"/>
    <col min="11546" max="11546" width="21.125" style="44" customWidth="1"/>
    <col min="11547" max="11547" width="18.125" style="44" bestFit="1" customWidth="1"/>
    <col min="11548" max="11548" width="17.75" style="44" bestFit="1" customWidth="1"/>
    <col min="11549" max="11549" width="25" style="44" customWidth="1"/>
    <col min="11550" max="11550" width="11.25" style="44" customWidth="1"/>
    <col min="11551" max="11551" width="9.625" style="44" customWidth="1"/>
    <col min="11552" max="11552" width="19.625" style="44" customWidth="1"/>
    <col min="11553" max="11553" width="16" style="44" customWidth="1"/>
    <col min="11554" max="11554" width="19" style="44" customWidth="1"/>
    <col min="11555" max="11555" width="12.75" style="44" customWidth="1"/>
    <col min="11556" max="11556" width="20.75" style="44" customWidth="1"/>
    <col min="11557" max="11557" width="12.75" style="44" customWidth="1"/>
    <col min="11558" max="11558" width="16.75" style="44" customWidth="1"/>
    <col min="11559" max="11559" width="31.25" style="44" customWidth="1"/>
    <col min="11560" max="11560" width="20.25" style="44" customWidth="1"/>
    <col min="11561" max="11561" width="17.75" style="44" customWidth="1"/>
    <col min="11562" max="11562" width="32.625" style="44" customWidth="1"/>
    <col min="11563" max="11563" width="17.25" style="44" customWidth="1"/>
    <col min="11564" max="11564" width="13.5" style="44" customWidth="1"/>
    <col min="11565" max="11565" width="13.875" style="44" customWidth="1"/>
    <col min="11566" max="11567" width="17.25" style="44" customWidth="1"/>
    <col min="11568" max="11568" width="32.625" style="44" customWidth="1"/>
    <col min="11569" max="11752" width="7.875" style="44" customWidth="1"/>
    <col min="11753" max="11777" width="9" style="44"/>
    <col min="11778" max="11779" width="0" style="44" hidden="1" customWidth="1"/>
    <col min="11780" max="11781" width="20.625" style="44" customWidth="1"/>
    <col min="11782" max="11782" width="16.5" style="44" customWidth="1"/>
    <col min="11783" max="11783" width="16.25" style="44" customWidth="1"/>
    <col min="11784" max="11784" width="18.75" style="44" customWidth="1"/>
    <col min="11785" max="11785" width="16.5" style="44" customWidth="1"/>
    <col min="11786" max="11786" width="18.75" style="44" customWidth="1"/>
    <col min="11787" max="11787" width="17.125" style="44" customWidth="1"/>
    <col min="11788" max="11788" width="13.875" style="44" customWidth="1"/>
    <col min="11789" max="11789" width="13.125" style="44" customWidth="1"/>
    <col min="11790" max="11790" width="16.125" style="44" customWidth="1"/>
    <col min="11791" max="11791" width="17.375" style="44" customWidth="1"/>
    <col min="11792" max="11792" width="22.5" style="44" customWidth="1"/>
    <col min="11793" max="11793" width="20.625" style="44" customWidth="1"/>
    <col min="11794" max="11794" width="14.125" style="44" customWidth="1"/>
    <col min="11795" max="11795" width="37.875" style="44" bestFit="1" customWidth="1"/>
    <col min="11796" max="11798" width="25.25" style="44" customWidth="1"/>
    <col min="11799" max="11799" width="32.125" style="44" customWidth="1"/>
    <col min="11800" max="11800" width="20.625" style="44" customWidth="1"/>
    <col min="11801" max="11801" width="20.375" style="44" customWidth="1"/>
    <col min="11802" max="11802" width="21.125" style="44" customWidth="1"/>
    <col min="11803" max="11803" width="18.125" style="44" bestFit="1" customWidth="1"/>
    <col min="11804" max="11804" width="17.75" style="44" bestFit="1" customWidth="1"/>
    <col min="11805" max="11805" width="25" style="44" customWidth="1"/>
    <col min="11806" max="11806" width="11.25" style="44" customWidth="1"/>
    <col min="11807" max="11807" width="9.625" style="44" customWidth="1"/>
    <col min="11808" max="11808" width="19.625" style="44" customWidth="1"/>
    <col min="11809" max="11809" width="16" style="44" customWidth="1"/>
    <col min="11810" max="11810" width="19" style="44" customWidth="1"/>
    <col min="11811" max="11811" width="12.75" style="44" customWidth="1"/>
    <col min="11812" max="11812" width="20.75" style="44" customWidth="1"/>
    <col min="11813" max="11813" width="12.75" style="44" customWidth="1"/>
    <col min="11814" max="11814" width="16.75" style="44" customWidth="1"/>
    <col min="11815" max="11815" width="31.25" style="44" customWidth="1"/>
    <col min="11816" max="11816" width="20.25" style="44" customWidth="1"/>
    <col min="11817" max="11817" width="17.75" style="44" customWidth="1"/>
    <col min="11818" max="11818" width="32.625" style="44" customWidth="1"/>
    <col min="11819" max="11819" width="17.25" style="44" customWidth="1"/>
    <col min="11820" max="11820" width="13.5" style="44" customWidth="1"/>
    <col min="11821" max="11821" width="13.875" style="44" customWidth="1"/>
    <col min="11822" max="11823" width="17.25" style="44" customWidth="1"/>
    <col min="11824" max="11824" width="32.625" style="44" customWidth="1"/>
    <col min="11825" max="12008" width="7.875" style="44" customWidth="1"/>
    <col min="12009" max="12033" width="9" style="44"/>
    <col min="12034" max="12035" width="0" style="44" hidden="1" customWidth="1"/>
    <col min="12036" max="12037" width="20.625" style="44" customWidth="1"/>
    <col min="12038" max="12038" width="16.5" style="44" customWidth="1"/>
    <col min="12039" max="12039" width="16.25" style="44" customWidth="1"/>
    <col min="12040" max="12040" width="18.75" style="44" customWidth="1"/>
    <col min="12041" max="12041" width="16.5" style="44" customWidth="1"/>
    <col min="12042" max="12042" width="18.75" style="44" customWidth="1"/>
    <col min="12043" max="12043" width="17.125" style="44" customWidth="1"/>
    <col min="12044" max="12044" width="13.875" style="44" customWidth="1"/>
    <col min="12045" max="12045" width="13.125" style="44" customWidth="1"/>
    <col min="12046" max="12046" width="16.125" style="44" customWidth="1"/>
    <col min="12047" max="12047" width="17.375" style="44" customWidth="1"/>
    <col min="12048" max="12048" width="22.5" style="44" customWidth="1"/>
    <col min="12049" max="12049" width="20.625" style="44" customWidth="1"/>
    <col min="12050" max="12050" width="14.125" style="44" customWidth="1"/>
    <col min="12051" max="12051" width="37.875" style="44" bestFit="1" customWidth="1"/>
    <col min="12052" max="12054" width="25.25" style="44" customWidth="1"/>
    <col min="12055" max="12055" width="32.125" style="44" customWidth="1"/>
    <col min="12056" max="12056" width="20.625" style="44" customWidth="1"/>
    <col min="12057" max="12057" width="20.375" style="44" customWidth="1"/>
    <col min="12058" max="12058" width="21.125" style="44" customWidth="1"/>
    <col min="12059" max="12059" width="18.125" style="44" bestFit="1" customWidth="1"/>
    <col min="12060" max="12060" width="17.75" style="44" bestFit="1" customWidth="1"/>
    <col min="12061" max="12061" width="25" style="44" customWidth="1"/>
    <col min="12062" max="12062" width="11.25" style="44" customWidth="1"/>
    <col min="12063" max="12063" width="9.625" style="44" customWidth="1"/>
    <col min="12064" max="12064" width="19.625" style="44" customWidth="1"/>
    <col min="12065" max="12065" width="16" style="44" customWidth="1"/>
    <col min="12066" max="12066" width="19" style="44" customWidth="1"/>
    <col min="12067" max="12067" width="12.75" style="44" customWidth="1"/>
    <col min="12068" max="12068" width="20.75" style="44" customWidth="1"/>
    <col min="12069" max="12069" width="12.75" style="44" customWidth="1"/>
    <col min="12070" max="12070" width="16.75" style="44" customWidth="1"/>
    <col min="12071" max="12071" width="31.25" style="44" customWidth="1"/>
    <col min="12072" max="12072" width="20.25" style="44" customWidth="1"/>
    <col min="12073" max="12073" width="17.75" style="44" customWidth="1"/>
    <col min="12074" max="12074" width="32.625" style="44" customWidth="1"/>
    <col min="12075" max="12075" width="17.25" style="44" customWidth="1"/>
    <col min="12076" max="12076" width="13.5" style="44" customWidth="1"/>
    <col min="12077" max="12077" width="13.875" style="44" customWidth="1"/>
    <col min="12078" max="12079" width="17.25" style="44" customWidth="1"/>
    <col min="12080" max="12080" width="32.625" style="44" customWidth="1"/>
    <col min="12081" max="12264" width="7.875" style="44" customWidth="1"/>
    <col min="12265" max="12289" width="9" style="44"/>
    <col min="12290" max="12291" width="0" style="44" hidden="1" customWidth="1"/>
    <col min="12292" max="12293" width="20.625" style="44" customWidth="1"/>
    <col min="12294" max="12294" width="16.5" style="44" customWidth="1"/>
    <col min="12295" max="12295" width="16.25" style="44" customWidth="1"/>
    <col min="12296" max="12296" width="18.75" style="44" customWidth="1"/>
    <col min="12297" max="12297" width="16.5" style="44" customWidth="1"/>
    <col min="12298" max="12298" width="18.75" style="44" customWidth="1"/>
    <col min="12299" max="12299" width="17.125" style="44" customWidth="1"/>
    <col min="12300" max="12300" width="13.875" style="44" customWidth="1"/>
    <col min="12301" max="12301" width="13.125" style="44" customWidth="1"/>
    <col min="12302" max="12302" width="16.125" style="44" customWidth="1"/>
    <col min="12303" max="12303" width="17.375" style="44" customWidth="1"/>
    <col min="12304" max="12304" width="22.5" style="44" customWidth="1"/>
    <col min="12305" max="12305" width="20.625" style="44" customWidth="1"/>
    <col min="12306" max="12306" width="14.125" style="44" customWidth="1"/>
    <col min="12307" max="12307" width="37.875" style="44" bestFit="1" customWidth="1"/>
    <col min="12308" max="12310" width="25.25" style="44" customWidth="1"/>
    <col min="12311" max="12311" width="32.125" style="44" customWidth="1"/>
    <col min="12312" max="12312" width="20.625" style="44" customWidth="1"/>
    <col min="12313" max="12313" width="20.375" style="44" customWidth="1"/>
    <col min="12314" max="12314" width="21.125" style="44" customWidth="1"/>
    <col min="12315" max="12315" width="18.125" style="44" bestFit="1" customWidth="1"/>
    <col min="12316" max="12316" width="17.75" style="44" bestFit="1" customWidth="1"/>
    <col min="12317" max="12317" width="25" style="44" customWidth="1"/>
    <col min="12318" max="12318" width="11.25" style="44" customWidth="1"/>
    <col min="12319" max="12319" width="9.625" style="44" customWidth="1"/>
    <col min="12320" max="12320" width="19.625" style="44" customWidth="1"/>
    <col min="12321" max="12321" width="16" style="44" customWidth="1"/>
    <col min="12322" max="12322" width="19" style="44" customWidth="1"/>
    <col min="12323" max="12323" width="12.75" style="44" customWidth="1"/>
    <col min="12324" max="12324" width="20.75" style="44" customWidth="1"/>
    <col min="12325" max="12325" width="12.75" style="44" customWidth="1"/>
    <col min="12326" max="12326" width="16.75" style="44" customWidth="1"/>
    <col min="12327" max="12327" width="31.25" style="44" customWidth="1"/>
    <col min="12328" max="12328" width="20.25" style="44" customWidth="1"/>
    <col min="12329" max="12329" width="17.75" style="44" customWidth="1"/>
    <col min="12330" max="12330" width="32.625" style="44" customWidth="1"/>
    <col min="12331" max="12331" width="17.25" style="44" customWidth="1"/>
    <col min="12332" max="12332" width="13.5" style="44" customWidth="1"/>
    <col min="12333" max="12333" width="13.875" style="44" customWidth="1"/>
    <col min="12334" max="12335" width="17.25" style="44" customWidth="1"/>
    <col min="12336" max="12336" width="32.625" style="44" customWidth="1"/>
    <col min="12337" max="12520" width="7.875" style="44" customWidth="1"/>
    <col min="12521" max="12545" width="9" style="44"/>
    <col min="12546" max="12547" width="0" style="44" hidden="1" customWidth="1"/>
    <col min="12548" max="12549" width="20.625" style="44" customWidth="1"/>
    <col min="12550" max="12550" width="16.5" style="44" customWidth="1"/>
    <col min="12551" max="12551" width="16.25" style="44" customWidth="1"/>
    <col min="12552" max="12552" width="18.75" style="44" customWidth="1"/>
    <col min="12553" max="12553" width="16.5" style="44" customWidth="1"/>
    <col min="12554" max="12554" width="18.75" style="44" customWidth="1"/>
    <col min="12555" max="12555" width="17.125" style="44" customWidth="1"/>
    <col min="12556" max="12556" width="13.875" style="44" customWidth="1"/>
    <col min="12557" max="12557" width="13.125" style="44" customWidth="1"/>
    <col min="12558" max="12558" width="16.125" style="44" customWidth="1"/>
    <col min="12559" max="12559" width="17.375" style="44" customWidth="1"/>
    <col min="12560" max="12560" width="22.5" style="44" customWidth="1"/>
    <col min="12561" max="12561" width="20.625" style="44" customWidth="1"/>
    <col min="12562" max="12562" width="14.125" style="44" customWidth="1"/>
    <col min="12563" max="12563" width="37.875" style="44" bestFit="1" customWidth="1"/>
    <col min="12564" max="12566" width="25.25" style="44" customWidth="1"/>
    <col min="12567" max="12567" width="32.125" style="44" customWidth="1"/>
    <col min="12568" max="12568" width="20.625" style="44" customWidth="1"/>
    <col min="12569" max="12569" width="20.375" style="44" customWidth="1"/>
    <col min="12570" max="12570" width="21.125" style="44" customWidth="1"/>
    <col min="12571" max="12571" width="18.125" style="44" bestFit="1" customWidth="1"/>
    <col min="12572" max="12572" width="17.75" style="44" bestFit="1" customWidth="1"/>
    <col min="12573" max="12573" width="25" style="44" customWidth="1"/>
    <col min="12574" max="12574" width="11.25" style="44" customWidth="1"/>
    <col min="12575" max="12575" width="9.625" style="44" customWidth="1"/>
    <col min="12576" max="12576" width="19.625" style="44" customWidth="1"/>
    <col min="12577" max="12577" width="16" style="44" customWidth="1"/>
    <col min="12578" max="12578" width="19" style="44" customWidth="1"/>
    <col min="12579" max="12579" width="12.75" style="44" customWidth="1"/>
    <col min="12580" max="12580" width="20.75" style="44" customWidth="1"/>
    <col min="12581" max="12581" width="12.75" style="44" customWidth="1"/>
    <col min="12582" max="12582" width="16.75" style="44" customWidth="1"/>
    <col min="12583" max="12583" width="31.25" style="44" customWidth="1"/>
    <col min="12584" max="12584" width="20.25" style="44" customWidth="1"/>
    <col min="12585" max="12585" width="17.75" style="44" customWidth="1"/>
    <col min="12586" max="12586" width="32.625" style="44" customWidth="1"/>
    <col min="12587" max="12587" width="17.25" style="44" customWidth="1"/>
    <col min="12588" max="12588" width="13.5" style="44" customWidth="1"/>
    <col min="12589" max="12589" width="13.875" style="44" customWidth="1"/>
    <col min="12590" max="12591" width="17.25" style="44" customWidth="1"/>
    <col min="12592" max="12592" width="32.625" style="44" customWidth="1"/>
    <col min="12593" max="12776" width="7.875" style="44" customWidth="1"/>
    <col min="12777" max="12801" width="9" style="44"/>
    <col min="12802" max="12803" width="0" style="44" hidden="1" customWidth="1"/>
    <col min="12804" max="12805" width="20.625" style="44" customWidth="1"/>
    <col min="12806" max="12806" width="16.5" style="44" customWidth="1"/>
    <col min="12807" max="12807" width="16.25" style="44" customWidth="1"/>
    <col min="12808" max="12808" width="18.75" style="44" customWidth="1"/>
    <col min="12809" max="12809" width="16.5" style="44" customWidth="1"/>
    <col min="12810" max="12810" width="18.75" style="44" customWidth="1"/>
    <col min="12811" max="12811" width="17.125" style="44" customWidth="1"/>
    <col min="12812" max="12812" width="13.875" style="44" customWidth="1"/>
    <col min="12813" max="12813" width="13.125" style="44" customWidth="1"/>
    <col min="12814" max="12814" width="16.125" style="44" customWidth="1"/>
    <col min="12815" max="12815" width="17.375" style="44" customWidth="1"/>
    <col min="12816" max="12816" width="22.5" style="44" customWidth="1"/>
    <col min="12817" max="12817" width="20.625" style="44" customWidth="1"/>
    <col min="12818" max="12818" width="14.125" style="44" customWidth="1"/>
    <col min="12819" max="12819" width="37.875" style="44" bestFit="1" customWidth="1"/>
    <col min="12820" max="12822" width="25.25" style="44" customWidth="1"/>
    <col min="12823" max="12823" width="32.125" style="44" customWidth="1"/>
    <col min="12824" max="12824" width="20.625" style="44" customWidth="1"/>
    <col min="12825" max="12825" width="20.375" style="44" customWidth="1"/>
    <col min="12826" max="12826" width="21.125" style="44" customWidth="1"/>
    <col min="12827" max="12827" width="18.125" style="44" bestFit="1" customWidth="1"/>
    <col min="12828" max="12828" width="17.75" style="44" bestFit="1" customWidth="1"/>
    <col min="12829" max="12829" width="25" style="44" customWidth="1"/>
    <col min="12830" max="12830" width="11.25" style="44" customWidth="1"/>
    <col min="12831" max="12831" width="9.625" style="44" customWidth="1"/>
    <col min="12832" max="12832" width="19.625" style="44" customWidth="1"/>
    <col min="12833" max="12833" width="16" style="44" customWidth="1"/>
    <col min="12834" max="12834" width="19" style="44" customWidth="1"/>
    <col min="12835" max="12835" width="12.75" style="44" customWidth="1"/>
    <col min="12836" max="12836" width="20.75" style="44" customWidth="1"/>
    <col min="12837" max="12837" width="12.75" style="44" customWidth="1"/>
    <col min="12838" max="12838" width="16.75" style="44" customWidth="1"/>
    <col min="12839" max="12839" width="31.25" style="44" customWidth="1"/>
    <col min="12840" max="12840" width="20.25" style="44" customWidth="1"/>
    <col min="12841" max="12841" width="17.75" style="44" customWidth="1"/>
    <col min="12842" max="12842" width="32.625" style="44" customWidth="1"/>
    <col min="12843" max="12843" width="17.25" style="44" customWidth="1"/>
    <col min="12844" max="12844" width="13.5" style="44" customWidth="1"/>
    <col min="12845" max="12845" width="13.875" style="44" customWidth="1"/>
    <col min="12846" max="12847" width="17.25" style="44" customWidth="1"/>
    <col min="12848" max="12848" width="32.625" style="44" customWidth="1"/>
    <col min="12849" max="13032" width="7.875" style="44" customWidth="1"/>
    <col min="13033" max="13057" width="9" style="44"/>
    <col min="13058" max="13059" width="0" style="44" hidden="1" customWidth="1"/>
    <col min="13060" max="13061" width="20.625" style="44" customWidth="1"/>
    <col min="13062" max="13062" width="16.5" style="44" customWidth="1"/>
    <col min="13063" max="13063" width="16.25" style="44" customWidth="1"/>
    <col min="13064" max="13064" width="18.75" style="44" customWidth="1"/>
    <col min="13065" max="13065" width="16.5" style="44" customWidth="1"/>
    <col min="13066" max="13066" width="18.75" style="44" customWidth="1"/>
    <col min="13067" max="13067" width="17.125" style="44" customWidth="1"/>
    <col min="13068" max="13068" width="13.875" style="44" customWidth="1"/>
    <col min="13069" max="13069" width="13.125" style="44" customWidth="1"/>
    <col min="13070" max="13070" width="16.125" style="44" customWidth="1"/>
    <col min="13071" max="13071" width="17.375" style="44" customWidth="1"/>
    <col min="13072" max="13072" width="22.5" style="44" customWidth="1"/>
    <col min="13073" max="13073" width="20.625" style="44" customWidth="1"/>
    <col min="13074" max="13074" width="14.125" style="44" customWidth="1"/>
    <col min="13075" max="13075" width="37.875" style="44" bestFit="1" customWidth="1"/>
    <col min="13076" max="13078" width="25.25" style="44" customWidth="1"/>
    <col min="13079" max="13079" width="32.125" style="44" customWidth="1"/>
    <col min="13080" max="13080" width="20.625" style="44" customWidth="1"/>
    <col min="13081" max="13081" width="20.375" style="44" customWidth="1"/>
    <col min="13082" max="13082" width="21.125" style="44" customWidth="1"/>
    <col min="13083" max="13083" width="18.125" style="44" bestFit="1" customWidth="1"/>
    <col min="13084" max="13084" width="17.75" style="44" bestFit="1" customWidth="1"/>
    <col min="13085" max="13085" width="25" style="44" customWidth="1"/>
    <col min="13086" max="13086" width="11.25" style="44" customWidth="1"/>
    <col min="13087" max="13087" width="9.625" style="44" customWidth="1"/>
    <col min="13088" max="13088" width="19.625" style="44" customWidth="1"/>
    <col min="13089" max="13089" width="16" style="44" customWidth="1"/>
    <col min="13090" max="13090" width="19" style="44" customWidth="1"/>
    <col min="13091" max="13091" width="12.75" style="44" customWidth="1"/>
    <col min="13092" max="13092" width="20.75" style="44" customWidth="1"/>
    <col min="13093" max="13093" width="12.75" style="44" customWidth="1"/>
    <col min="13094" max="13094" width="16.75" style="44" customWidth="1"/>
    <col min="13095" max="13095" width="31.25" style="44" customWidth="1"/>
    <col min="13096" max="13096" width="20.25" style="44" customWidth="1"/>
    <col min="13097" max="13097" width="17.75" style="44" customWidth="1"/>
    <col min="13098" max="13098" width="32.625" style="44" customWidth="1"/>
    <col min="13099" max="13099" width="17.25" style="44" customWidth="1"/>
    <col min="13100" max="13100" width="13.5" style="44" customWidth="1"/>
    <col min="13101" max="13101" width="13.875" style="44" customWidth="1"/>
    <col min="13102" max="13103" width="17.25" style="44" customWidth="1"/>
    <col min="13104" max="13104" width="32.625" style="44" customWidth="1"/>
    <col min="13105" max="13288" width="7.875" style="44" customWidth="1"/>
    <col min="13289" max="13313" width="9" style="44"/>
    <col min="13314" max="13315" width="0" style="44" hidden="1" customWidth="1"/>
    <col min="13316" max="13317" width="20.625" style="44" customWidth="1"/>
    <col min="13318" max="13318" width="16.5" style="44" customWidth="1"/>
    <col min="13319" max="13319" width="16.25" style="44" customWidth="1"/>
    <col min="13320" max="13320" width="18.75" style="44" customWidth="1"/>
    <col min="13321" max="13321" width="16.5" style="44" customWidth="1"/>
    <col min="13322" max="13322" width="18.75" style="44" customWidth="1"/>
    <col min="13323" max="13323" width="17.125" style="44" customWidth="1"/>
    <col min="13324" max="13324" width="13.875" style="44" customWidth="1"/>
    <col min="13325" max="13325" width="13.125" style="44" customWidth="1"/>
    <col min="13326" max="13326" width="16.125" style="44" customWidth="1"/>
    <col min="13327" max="13327" width="17.375" style="44" customWidth="1"/>
    <col min="13328" max="13328" width="22.5" style="44" customWidth="1"/>
    <col min="13329" max="13329" width="20.625" style="44" customWidth="1"/>
    <col min="13330" max="13330" width="14.125" style="44" customWidth="1"/>
    <col min="13331" max="13331" width="37.875" style="44" bestFit="1" customWidth="1"/>
    <col min="13332" max="13334" width="25.25" style="44" customWidth="1"/>
    <col min="13335" max="13335" width="32.125" style="44" customWidth="1"/>
    <col min="13336" max="13336" width="20.625" style="44" customWidth="1"/>
    <col min="13337" max="13337" width="20.375" style="44" customWidth="1"/>
    <col min="13338" max="13338" width="21.125" style="44" customWidth="1"/>
    <col min="13339" max="13339" width="18.125" style="44" bestFit="1" customWidth="1"/>
    <col min="13340" max="13340" width="17.75" style="44" bestFit="1" customWidth="1"/>
    <col min="13341" max="13341" width="25" style="44" customWidth="1"/>
    <col min="13342" max="13342" width="11.25" style="44" customWidth="1"/>
    <col min="13343" max="13343" width="9.625" style="44" customWidth="1"/>
    <col min="13344" max="13344" width="19.625" style="44" customWidth="1"/>
    <col min="13345" max="13345" width="16" style="44" customWidth="1"/>
    <col min="13346" max="13346" width="19" style="44" customWidth="1"/>
    <col min="13347" max="13347" width="12.75" style="44" customWidth="1"/>
    <col min="13348" max="13348" width="20.75" style="44" customWidth="1"/>
    <col min="13349" max="13349" width="12.75" style="44" customWidth="1"/>
    <col min="13350" max="13350" width="16.75" style="44" customWidth="1"/>
    <col min="13351" max="13351" width="31.25" style="44" customWidth="1"/>
    <col min="13352" max="13352" width="20.25" style="44" customWidth="1"/>
    <col min="13353" max="13353" width="17.75" style="44" customWidth="1"/>
    <col min="13354" max="13354" width="32.625" style="44" customWidth="1"/>
    <col min="13355" max="13355" width="17.25" style="44" customWidth="1"/>
    <col min="13356" max="13356" width="13.5" style="44" customWidth="1"/>
    <col min="13357" max="13357" width="13.875" style="44" customWidth="1"/>
    <col min="13358" max="13359" width="17.25" style="44" customWidth="1"/>
    <col min="13360" max="13360" width="32.625" style="44" customWidth="1"/>
    <col min="13361" max="13544" width="7.875" style="44" customWidth="1"/>
    <col min="13545" max="13569" width="9" style="44"/>
    <col min="13570" max="13571" width="0" style="44" hidden="1" customWidth="1"/>
    <col min="13572" max="13573" width="20.625" style="44" customWidth="1"/>
    <col min="13574" max="13574" width="16.5" style="44" customWidth="1"/>
    <col min="13575" max="13575" width="16.25" style="44" customWidth="1"/>
    <col min="13576" max="13576" width="18.75" style="44" customWidth="1"/>
    <col min="13577" max="13577" width="16.5" style="44" customWidth="1"/>
    <col min="13578" max="13578" width="18.75" style="44" customWidth="1"/>
    <col min="13579" max="13579" width="17.125" style="44" customWidth="1"/>
    <col min="13580" max="13580" width="13.875" style="44" customWidth="1"/>
    <col min="13581" max="13581" width="13.125" style="44" customWidth="1"/>
    <col min="13582" max="13582" width="16.125" style="44" customWidth="1"/>
    <col min="13583" max="13583" width="17.375" style="44" customWidth="1"/>
    <col min="13584" max="13584" width="22.5" style="44" customWidth="1"/>
    <col min="13585" max="13585" width="20.625" style="44" customWidth="1"/>
    <col min="13586" max="13586" width="14.125" style="44" customWidth="1"/>
    <col min="13587" max="13587" width="37.875" style="44" bestFit="1" customWidth="1"/>
    <col min="13588" max="13590" width="25.25" style="44" customWidth="1"/>
    <col min="13591" max="13591" width="32.125" style="44" customWidth="1"/>
    <col min="13592" max="13592" width="20.625" style="44" customWidth="1"/>
    <col min="13593" max="13593" width="20.375" style="44" customWidth="1"/>
    <col min="13594" max="13594" width="21.125" style="44" customWidth="1"/>
    <col min="13595" max="13595" width="18.125" style="44" bestFit="1" customWidth="1"/>
    <col min="13596" max="13596" width="17.75" style="44" bestFit="1" customWidth="1"/>
    <col min="13597" max="13597" width="25" style="44" customWidth="1"/>
    <col min="13598" max="13598" width="11.25" style="44" customWidth="1"/>
    <col min="13599" max="13599" width="9.625" style="44" customWidth="1"/>
    <col min="13600" max="13600" width="19.625" style="44" customWidth="1"/>
    <col min="13601" max="13601" width="16" style="44" customWidth="1"/>
    <col min="13602" max="13602" width="19" style="44" customWidth="1"/>
    <col min="13603" max="13603" width="12.75" style="44" customWidth="1"/>
    <col min="13604" max="13604" width="20.75" style="44" customWidth="1"/>
    <col min="13605" max="13605" width="12.75" style="44" customWidth="1"/>
    <col min="13606" max="13606" width="16.75" style="44" customWidth="1"/>
    <col min="13607" max="13607" width="31.25" style="44" customWidth="1"/>
    <col min="13608" max="13608" width="20.25" style="44" customWidth="1"/>
    <col min="13609" max="13609" width="17.75" style="44" customWidth="1"/>
    <col min="13610" max="13610" width="32.625" style="44" customWidth="1"/>
    <col min="13611" max="13611" width="17.25" style="44" customWidth="1"/>
    <col min="13612" max="13612" width="13.5" style="44" customWidth="1"/>
    <col min="13613" max="13613" width="13.875" style="44" customWidth="1"/>
    <col min="13614" max="13615" width="17.25" style="44" customWidth="1"/>
    <col min="13616" max="13616" width="32.625" style="44" customWidth="1"/>
    <col min="13617" max="13800" width="7.875" style="44" customWidth="1"/>
    <col min="13801" max="13825" width="9" style="44"/>
    <col min="13826" max="13827" width="0" style="44" hidden="1" customWidth="1"/>
    <col min="13828" max="13829" width="20.625" style="44" customWidth="1"/>
    <col min="13830" max="13830" width="16.5" style="44" customWidth="1"/>
    <col min="13831" max="13831" width="16.25" style="44" customWidth="1"/>
    <col min="13832" max="13832" width="18.75" style="44" customWidth="1"/>
    <col min="13833" max="13833" width="16.5" style="44" customWidth="1"/>
    <col min="13834" max="13834" width="18.75" style="44" customWidth="1"/>
    <col min="13835" max="13835" width="17.125" style="44" customWidth="1"/>
    <col min="13836" max="13836" width="13.875" style="44" customWidth="1"/>
    <col min="13837" max="13837" width="13.125" style="44" customWidth="1"/>
    <col min="13838" max="13838" width="16.125" style="44" customWidth="1"/>
    <col min="13839" max="13839" width="17.375" style="44" customWidth="1"/>
    <col min="13840" max="13840" width="22.5" style="44" customWidth="1"/>
    <col min="13841" max="13841" width="20.625" style="44" customWidth="1"/>
    <col min="13842" max="13842" width="14.125" style="44" customWidth="1"/>
    <col min="13843" max="13843" width="37.875" style="44" bestFit="1" customWidth="1"/>
    <col min="13844" max="13846" width="25.25" style="44" customWidth="1"/>
    <col min="13847" max="13847" width="32.125" style="44" customWidth="1"/>
    <col min="13848" max="13848" width="20.625" style="44" customWidth="1"/>
    <col min="13849" max="13849" width="20.375" style="44" customWidth="1"/>
    <col min="13850" max="13850" width="21.125" style="44" customWidth="1"/>
    <col min="13851" max="13851" width="18.125" style="44" bestFit="1" customWidth="1"/>
    <col min="13852" max="13852" width="17.75" style="44" bestFit="1" customWidth="1"/>
    <col min="13853" max="13853" width="25" style="44" customWidth="1"/>
    <col min="13854" max="13854" width="11.25" style="44" customWidth="1"/>
    <col min="13855" max="13855" width="9.625" style="44" customWidth="1"/>
    <col min="13856" max="13856" width="19.625" style="44" customWidth="1"/>
    <col min="13857" max="13857" width="16" style="44" customWidth="1"/>
    <col min="13858" max="13858" width="19" style="44" customWidth="1"/>
    <col min="13859" max="13859" width="12.75" style="44" customWidth="1"/>
    <col min="13860" max="13860" width="20.75" style="44" customWidth="1"/>
    <col min="13861" max="13861" width="12.75" style="44" customWidth="1"/>
    <col min="13862" max="13862" width="16.75" style="44" customWidth="1"/>
    <col min="13863" max="13863" width="31.25" style="44" customWidth="1"/>
    <col min="13864" max="13864" width="20.25" style="44" customWidth="1"/>
    <col min="13865" max="13865" width="17.75" style="44" customWidth="1"/>
    <col min="13866" max="13866" width="32.625" style="44" customWidth="1"/>
    <col min="13867" max="13867" width="17.25" style="44" customWidth="1"/>
    <col min="13868" max="13868" width="13.5" style="44" customWidth="1"/>
    <col min="13869" max="13869" width="13.875" style="44" customWidth="1"/>
    <col min="13870" max="13871" width="17.25" style="44" customWidth="1"/>
    <col min="13872" max="13872" width="32.625" style="44" customWidth="1"/>
    <col min="13873" max="14056" width="7.875" style="44" customWidth="1"/>
    <col min="14057" max="14081" width="9" style="44"/>
    <col min="14082" max="14083" width="0" style="44" hidden="1" customWidth="1"/>
    <col min="14084" max="14085" width="20.625" style="44" customWidth="1"/>
    <col min="14086" max="14086" width="16.5" style="44" customWidth="1"/>
    <col min="14087" max="14087" width="16.25" style="44" customWidth="1"/>
    <col min="14088" max="14088" width="18.75" style="44" customWidth="1"/>
    <col min="14089" max="14089" width="16.5" style="44" customWidth="1"/>
    <col min="14090" max="14090" width="18.75" style="44" customWidth="1"/>
    <col min="14091" max="14091" width="17.125" style="44" customWidth="1"/>
    <col min="14092" max="14092" width="13.875" style="44" customWidth="1"/>
    <col min="14093" max="14093" width="13.125" style="44" customWidth="1"/>
    <col min="14094" max="14094" width="16.125" style="44" customWidth="1"/>
    <col min="14095" max="14095" width="17.375" style="44" customWidth="1"/>
    <col min="14096" max="14096" width="22.5" style="44" customWidth="1"/>
    <col min="14097" max="14097" width="20.625" style="44" customWidth="1"/>
    <col min="14098" max="14098" width="14.125" style="44" customWidth="1"/>
    <col min="14099" max="14099" width="37.875" style="44" bestFit="1" customWidth="1"/>
    <col min="14100" max="14102" width="25.25" style="44" customWidth="1"/>
    <col min="14103" max="14103" width="32.125" style="44" customWidth="1"/>
    <col min="14104" max="14104" width="20.625" style="44" customWidth="1"/>
    <col min="14105" max="14105" width="20.375" style="44" customWidth="1"/>
    <col min="14106" max="14106" width="21.125" style="44" customWidth="1"/>
    <col min="14107" max="14107" width="18.125" style="44" bestFit="1" customWidth="1"/>
    <col min="14108" max="14108" width="17.75" style="44" bestFit="1" customWidth="1"/>
    <col min="14109" max="14109" width="25" style="44" customWidth="1"/>
    <col min="14110" max="14110" width="11.25" style="44" customWidth="1"/>
    <col min="14111" max="14111" width="9.625" style="44" customWidth="1"/>
    <col min="14112" max="14112" width="19.625" style="44" customWidth="1"/>
    <col min="14113" max="14113" width="16" style="44" customWidth="1"/>
    <col min="14114" max="14114" width="19" style="44" customWidth="1"/>
    <col min="14115" max="14115" width="12.75" style="44" customWidth="1"/>
    <col min="14116" max="14116" width="20.75" style="44" customWidth="1"/>
    <col min="14117" max="14117" width="12.75" style="44" customWidth="1"/>
    <col min="14118" max="14118" width="16.75" style="44" customWidth="1"/>
    <col min="14119" max="14119" width="31.25" style="44" customWidth="1"/>
    <col min="14120" max="14120" width="20.25" style="44" customWidth="1"/>
    <col min="14121" max="14121" width="17.75" style="44" customWidth="1"/>
    <col min="14122" max="14122" width="32.625" style="44" customWidth="1"/>
    <col min="14123" max="14123" width="17.25" style="44" customWidth="1"/>
    <col min="14124" max="14124" width="13.5" style="44" customWidth="1"/>
    <col min="14125" max="14125" width="13.875" style="44" customWidth="1"/>
    <col min="14126" max="14127" width="17.25" style="44" customWidth="1"/>
    <col min="14128" max="14128" width="32.625" style="44" customWidth="1"/>
    <col min="14129" max="14312" width="7.875" style="44" customWidth="1"/>
    <col min="14313" max="14337" width="9" style="44"/>
    <col min="14338" max="14339" width="0" style="44" hidden="1" customWidth="1"/>
    <col min="14340" max="14341" width="20.625" style="44" customWidth="1"/>
    <col min="14342" max="14342" width="16.5" style="44" customWidth="1"/>
    <col min="14343" max="14343" width="16.25" style="44" customWidth="1"/>
    <col min="14344" max="14344" width="18.75" style="44" customWidth="1"/>
    <col min="14345" max="14345" width="16.5" style="44" customWidth="1"/>
    <col min="14346" max="14346" width="18.75" style="44" customWidth="1"/>
    <col min="14347" max="14347" width="17.125" style="44" customWidth="1"/>
    <col min="14348" max="14348" width="13.875" style="44" customWidth="1"/>
    <col min="14349" max="14349" width="13.125" style="44" customWidth="1"/>
    <col min="14350" max="14350" width="16.125" style="44" customWidth="1"/>
    <col min="14351" max="14351" width="17.375" style="44" customWidth="1"/>
    <col min="14352" max="14352" width="22.5" style="44" customWidth="1"/>
    <col min="14353" max="14353" width="20.625" style="44" customWidth="1"/>
    <col min="14354" max="14354" width="14.125" style="44" customWidth="1"/>
    <col min="14355" max="14355" width="37.875" style="44" bestFit="1" customWidth="1"/>
    <col min="14356" max="14358" width="25.25" style="44" customWidth="1"/>
    <col min="14359" max="14359" width="32.125" style="44" customWidth="1"/>
    <col min="14360" max="14360" width="20.625" style="44" customWidth="1"/>
    <col min="14361" max="14361" width="20.375" style="44" customWidth="1"/>
    <col min="14362" max="14362" width="21.125" style="44" customWidth="1"/>
    <col min="14363" max="14363" width="18.125" style="44" bestFit="1" customWidth="1"/>
    <col min="14364" max="14364" width="17.75" style="44" bestFit="1" customWidth="1"/>
    <col min="14365" max="14365" width="25" style="44" customWidth="1"/>
    <col min="14366" max="14366" width="11.25" style="44" customWidth="1"/>
    <col min="14367" max="14367" width="9.625" style="44" customWidth="1"/>
    <col min="14368" max="14368" width="19.625" style="44" customWidth="1"/>
    <col min="14369" max="14369" width="16" style="44" customWidth="1"/>
    <col min="14370" max="14370" width="19" style="44" customWidth="1"/>
    <col min="14371" max="14371" width="12.75" style="44" customWidth="1"/>
    <col min="14372" max="14372" width="20.75" style="44" customWidth="1"/>
    <col min="14373" max="14373" width="12.75" style="44" customWidth="1"/>
    <col min="14374" max="14374" width="16.75" style="44" customWidth="1"/>
    <col min="14375" max="14375" width="31.25" style="44" customWidth="1"/>
    <col min="14376" max="14376" width="20.25" style="44" customWidth="1"/>
    <col min="14377" max="14377" width="17.75" style="44" customWidth="1"/>
    <col min="14378" max="14378" width="32.625" style="44" customWidth="1"/>
    <col min="14379" max="14379" width="17.25" style="44" customWidth="1"/>
    <col min="14380" max="14380" width="13.5" style="44" customWidth="1"/>
    <col min="14381" max="14381" width="13.875" style="44" customWidth="1"/>
    <col min="14382" max="14383" width="17.25" style="44" customWidth="1"/>
    <col min="14384" max="14384" width="32.625" style="44" customWidth="1"/>
    <col min="14385" max="14568" width="7.875" style="44" customWidth="1"/>
    <col min="14569" max="14593" width="9" style="44"/>
    <col min="14594" max="14595" width="0" style="44" hidden="1" customWidth="1"/>
    <col min="14596" max="14597" width="20.625" style="44" customWidth="1"/>
    <col min="14598" max="14598" width="16.5" style="44" customWidth="1"/>
    <col min="14599" max="14599" width="16.25" style="44" customWidth="1"/>
    <col min="14600" max="14600" width="18.75" style="44" customWidth="1"/>
    <col min="14601" max="14601" width="16.5" style="44" customWidth="1"/>
    <col min="14602" max="14602" width="18.75" style="44" customWidth="1"/>
    <col min="14603" max="14603" width="17.125" style="44" customWidth="1"/>
    <col min="14604" max="14604" width="13.875" style="44" customWidth="1"/>
    <col min="14605" max="14605" width="13.125" style="44" customWidth="1"/>
    <col min="14606" max="14606" width="16.125" style="44" customWidth="1"/>
    <col min="14607" max="14607" width="17.375" style="44" customWidth="1"/>
    <col min="14608" max="14608" width="22.5" style="44" customWidth="1"/>
    <col min="14609" max="14609" width="20.625" style="44" customWidth="1"/>
    <col min="14610" max="14610" width="14.125" style="44" customWidth="1"/>
    <col min="14611" max="14611" width="37.875" style="44" bestFit="1" customWidth="1"/>
    <col min="14612" max="14614" width="25.25" style="44" customWidth="1"/>
    <col min="14615" max="14615" width="32.125" style="44" customWidth="1"/>
    <col min="14616" max="14616" width="20.625" style="44" customWidth="1"/>
    <col min="14617" max="14617" width="20.375" style="44" customWidth="1"/>
    <col min="14618" max="14618" width="21.125" style="44" customWidth="1"/>
    <col min="14619" max="14619" width="18.125" style="44" bestFit="1" customWidth="1"/>
    <col min="14620" max="14620" width="17.75" style="44" bestFit="1" customWidth="1"/>
    <col min="14621" max="14621" width="25" style="44" customWidth="1"/>
    <col min="14622" max="14622" width="11.25" style="44" customWidth="1"/>
    <col min="14623" max="14623" width="9.625" style="44" customWidth="1"/>
    <col min="14624" max="14624" width="19.625" style="44" customWidth="1"/>
    <col min="14625" max="14625" width="16" style="44" customWidth="1"/>
    <col min="14626" max="14626" width="19" style="44" customWidth="1"/>
    <col min="14627" max="14627" width="12.75" style="44" customWidth="1"/>
    <col min="14628" max="14628" width="20.75" style="44" customWidth="1"/>
    <col min="14629" max="14629" width="12.75" style="44" customWidth="1"/>
    <col min="14630" max="14630" width="16.75" style="44" customWidth="1"/>
    <col min="14631" max="14631" width="31.25" style="44" customWidth="1"/>
    <col min="14632" max="14632" width="20.25" style="44" customWidth="1"/>
    <col min="14633" max="14633" width="17.75" style="44" customWidth="1"/>
    <col min="14634" max="14634" width="32.625" style="44" customWidth="1"/>
    <col min="14635" max="14635" width="17.25" style="44" customWidth="1"/>
    <col min="14636" max="14636" width="13.5" style="44" customWidth="1"/>
    <col min="14637" max="14637" width="13.875" style="44" customWidth="1"/>
    <col min="14638" max="14639" width="17.25" style="44" customWidth="1"/>
    <col min="14640" max="14640" width="32.625" style="44" customWidth="1"/>
    <col min="14641" max="14824" width="7.875" style="44" customWidth="1"/>
    <col min="14825" max="14849" width="9" style="44"/>
    <col min="14850" max="14851" width="0" style="44" hidden="1" customWidth="1"/>
    <col min="14852" max="14853" width="20.625" style="44" customWidth="1"/>
    <col min="14854" max="14854" width="16.5" style="44" customWidth="1"/>
    <col min="14855" max="14855" width="16.25" style="44" customWidth="1"/>
    <col min="14856" max="14856" width="18.75" style="44" customWidth="1"/>
    <col min="14857" max="14857" width="16.5" style="44" customWidth="1"/>
    <col min="14858" max="14858" width="18.75" style="44" customWidth="1"/>
    <col min="14859" max="14859" width="17.125" style="44" customWidth="1"/>
    <col min="14860" max="14860" width="13.875" style="44" customWidth="1"/>
    <col min="14861" max="14861" width="13.125" style="44" customWidth="1"/>
    <col min="14862" max="14862" width="16.125" style="44" customWidth="1"/>
    <col min="14863" max="14863" width="17.375" style="44" customWidth="1"/>
    <col min="14864" max="14864" width="22.5" style="44" customWidth="1"/>
    <col min="14865" max="14865" width="20.625" style="44" customWidth="1"/>
    <col min="14866" max="14866" width="14.125" style="44" customWidth="1"/>
    <col min="14867" max="14867" width="37.875" style="44" bestFit="1" customWidth="1"/>
    <col min="14868" max="14870" width="25.25" style="44" customWidth="1"/>
    <col min="14871" max="14871" width="32.125" style="44" customWidth="1"/>
    <col min="14872" max="14872" width="20.625" style="44" customWidth="1"/>
    <col min="14873" max="14873" width="20.375" style="44" customWidth="1"/>
    <col min="14874" max="14874" width="21.125" style="44" customWidth="1"/>
    <col min="14875" max="14875" width="18.125" style="44" bestFit="1" customWidth="1"/>
    <col min="14876" max="14876" width="17.75" style="44" bestFit="1" customWidth="1"/>
    <col min="14877" max="14877" width="25" style="44" customWidth="1"/>
    <col min="14878" max="14878" width="11.25" style="44" customWidth="1"/>
    <col min="14879" max="14879" width="9.625" style="44" customWidth="1"/>
    <col min="14880" max="14880" width="19.625" style="44" customWidth="1"/>
    <col min="14881" max="14881" width="16" style="44" customWidth="1"/>
    <col min="14882" max="14882" width="19" style="44" customWidth="1"/>
    <col min="14883" max="14883" width="12.75" style="44" customWidth="1"/>
    <col min="14884" max="14884" width="20.75" style="44" customWidth="1"/>
    <col min="14885" max="14885" width="12.75" style="44" customWidth="1"/>
    <col min="14886" max="14886" width="16.75" style="44" customWidth="1"/>
    <col min="14887" max="14887" width="31.25" style="44" customWidth="1"/>
    <col min="14888" max="14888" width="20.25" style="44" customWidth="1"/>
    <col min="14889" max="14889" width="17.75" style="44" customWidth="1"/>
    <col min="14890" max="14890" width="32.625" style="44" customWidth="1"/>
    <col min="14891" max="14891" width="17.25" style="44" customWidth="1"/>
    <col min="14892" max="14892" width="13.5" style="44" customWidth="1"/>
    <col min="14893" max="14893" width="13.875" style="44" customWidth="1"/>
    <col min="14894" max="14895" width="17.25" style="44" customWidth="1"/>
    <col min="14896" max="14896" width="32.625" style="44" customWidth="1"/>
    <col min="14897" max="15080" width="7.875" style="44" customWidth="1"/>
    <col min="15081" max="15105" width="9" style="44"/>
    <col min="15106" max="15107" width="0" style="44" hidden="1" customWidth="1"/>
    <col min="15108" max="15109" width="20.625" style="44" customWidth="1"/>
    <col min="15110" max="15110" width="16.5" style="44" customWidth="1"/>
    <col min="15111" max="15111" width="16.25" style="44" customWidth="1"/>
    <col min="15112" max="15112" width="18.75" style="44" customWidth="1"/>
    <col min="15113" max="15113" width="16.5" style="44" customWidth="1"/>
    <col min="15114" max="15114" width="18.75" style="44" customWidth="1"/>
    <col min="15115" max="15115" width="17.125" style="44" customWidth="1"/>
    <col min="15116" max="15116" width="13.875" style="44" customWidth="1"/>
    <col min="15117" max="15117" width="13.125" style="44" customWidth="1"/>
    <col min="15118" max="15118" width="16.125" style="44" customWidth="1"/>
    <col min="15119" max="15119" width="17.375" style="44" customWidth="1"/>
    <col min="15120" max="15120" width="22.5" style="44" customWidth="1"/>
    <col min="15121" max="15121" width="20.625" style="44" customWidth="1"/>
    <col min="15122" max="15122" width="14.125" style="44" customWidth="1"/>
    <col min="15123" max="15123" width="37.875" style="44" bestFit="1" customWidth="1"/>
    <col min="15124" max="15126" width="25.25" style="44" customWidth="1"/>
    <col min="15127" max="15127" width="32.125" style="44" customWidth="1"/>
    <col min="15128" max="15128" width="20.625" style="44" customWidth="1"/>
    <col min="15129" max="15129" width="20.375" style="44" customWidth="1"/>
    <col min="15130" max="15130" width="21.125" style="44" customWidth="1"/>
    <col min="15131" max="15131" width="18.125" style="44" bestFit="1" customWidth="1"/>
    <col min="15132" max="15132" width="17.75" style="44" bestFit="1" customWidth="1"/>
    <col min="15133" max="15133" width="25" style="44" customWidth="1"/>
    <col min="15134" max="15134" width="11.25" style="44" customWidth="1"/>
    <col min="15135" max="15135" width="9.625" style="44" customWidth="1"/>
    <col min="15136" max="15136" width="19.625" style="44" customWidth="1"/>
    <col min="15137" max="15137" width="16" style="44" customWidth="1"/>
    <col min="15138" max="15138" width="19" style="44" customWidth="1"/>
    <col min="15139" max="15139" width="12.75" style="44" customWidth="1"/>
    <col min="15140" max="15140" width="20.75" style="44" customWidth="1"/>
    <col min="15141" max="15141" width="12.75" style="44" customWidth="1"/>
    <col min="15142" max="15142" width="16.75" style="44" customWidth="1"/>
    <col min="15143" max="15143" width="31.25" style="44" customWidth="1"/>
    <col min="15144" max="15144" width="20.25" style="44" customWidth="1"/>
    <col min="15145" max="15145" width="17.75" style="44" customWidth="1"/>
    <col min="15146" max="15146" width="32.625" style="44" customWidth="1"/>
    <col min="15147" max="15147" width="17.25" style="44" customWidth="1"/>
    <col min="15148" max="15148" width="13.5" style="44" customWidth="1"/>
    <col min="15149" max="15149" width="13.875" style="44" customWidth="1"/>
    <col min="15150" max="15151" width="17.25" style="44" customWidth="1"/>
    <col min="15152" max="15152" width="32.625" style="44" customWidth="1"/>
    <col min="15153" max="15336" width="7.875" style="44" customWidth="1"/>
    <col min="15337" max="15361" width="9" style="44"/>
    <col min="15362" max="15363" width="0" style="44" hidden="1" customWidth="1"/>
    <col min="15364" max="15365" width="20.625" style="44" customWidth="1"/>
    <col min="15366" max="15366" width="16.5" style="44" customWidth="1"/>
    <col min="15367" max="15367" width="16.25" style="44" customWidth="1"/>
    <col min="15368" max="15368" width="18.75" style="44" customWidth="1"/>
    <col min="15369" max="15369" width="16.5" style="44" customWidth="1"/>
    <col min="15370" max="15370" width="18.75" style="44" customWidth="1"/>
    <col min="15371" max="15371" width="17.125" style="44" customWidth="1"/>
    <col min="15372" max="15372" width="13.875" style="44" customWidth="1"/>
    <col min="15373" max="15373" width="13.125" style="44" customWidth="1"/>
    <col min="15374" max="15374" width="16.125" style="44" customWidth="1"/>
    <col min="15375" max="15375" width="17.375" style="44" customWidth="1"/>
    <col min="15376" max="15376" width="22.5" style="44" customWidth="1"/>
    <col min="15377" max="15377" width="20.625" style="44" customWidth="1"/>
    <col min="15378" max="15378" width="14.125" style="44" customWidth="1"/>
    <col min="15379" max="15379" width="37.875" style="44" bestFit="1" customWidth="1"/>
    <col min="15380" max="15382" width="25.25" style="44" customWidth="1"/>
    <col min="15383" max="15383" width="32.125" style="44" customWidth="1"/>
    <col min="15384" max="15384" width="20.625" style="44" customWidth="1"/>
    <col min="15385" max="15385" width="20.375" style="44" customWidth="1"/>
    <col min="15386" max="15386" width="21.125" style="44" customWidth="1"/>
    <col min="15387" max="15387" width="18.125" style="44" bestFit="1" customWidth="1"/>
    <col min="15388" max="15388" width="17.75" style="44" bestFit="1" customWidth="1"/>
    <col min="15389" max="15389" width="25" style="44" customWidth="1"/>
    <col min="15390" max="15390" width="11.25" style="44" customWidth="1"/>
    <col min="15391" max="15391" width="9.625" style="44" customWidth="1"/>
    <col min="15392" max="15392" width="19.625" style="44" customWidth="1"/>
    <col min="15393" max="15393" width="16" style="44" customWidth="1"/>
    <col min="15394" max="15394" width="19" style="44" customWidth="1"/>
    <col min="15395" max="15395" width="12.75" style="44" customWidth="1"/>
    <col min="15396" max="15396" width="20.75" style="44" customWidth="1"/>
    <col min="15397" max="15397" width="12.75" style="44" customWidth="1"/>
    <col min="15398" max="15398" width="16.75" style="44" customWidth="1"/>
    <col min="15399" max="15399" width="31.25" style="44" customWidth="1"/>
    <col min="15400" max="15400" width="20.25" style="44" customWidth="1"/>
    <col min="15401" max="15401" width="17.75" style="44" customWidth="1"/>
    <col min="15402" max="15402" width="32.625" style="44" customWidth="1"/>
    <col min="15403" max="15403" width="17.25" style="44" customWidth="1"/>
    <col min="15404" max="15404" width="13.5" style="44" customWidth="1"/>
    <col min="15405" max="15405" width="13.875" style="44" customWidth="1"/>
    <col min="15406" max="15407" width="17.25" style="44" customWidth="1"/>
    <col min="15408" max="15408" width="32.625" style="44" customWidth="1"/>
    <col min="15409" max="15592" width="7.875" style="44" customWidth="1"/>
    <col min="15593" max="15617" width="9" style="44"/>
    <col min="15618" max="15619" width="0" style="44" hidden="1" customWidth="1"/>
    <col min="15620" max="15621" width="20.625" style="44" customWidth="1"/>
    <col min="15622" max="15622" width="16.5" style="44" customWidth="1"/>
    <col min="15623" max="15623" width="16.25" style="44" customWidth="1"/>
    <col min="15624" max="15624" width="18.75" style="44" customWidth="1"/>
    <col min="15625" max="15625" width="16.5" style="44" customWidth="1"/>
    <col min="15626" max="15626" width="18.75" style="44" customWidth="1"/>
    <col min="15627" max="15627" width="17.125" style="44" customWidth="1"/>
    <col min="15628" max="15628" width="13.875" style="44" customWidth="1"/>
    <col min="15629" max="15629" width="13.125" style="44" customWidth="1"/>
    <col min="15630" max="15630" width="16.125" style="44" customWidth="1"/>
    <col min="15631" max="15631" width="17.375" style="44" customWidth="1"/>
    <col min="15632" max="15632" width="22.5" style="44" customWidth="1"/>
    <col min="15633" max="15633" width="20.625" style="44" customWidth="1"/>
    <col min="15634" max="15634" width="14.125" style="44" customWidth="1"/>
    <col min="15635" max="15635" width="37.875" style="44" bestFit="1" customWidth="1"/>
    <col min="15636" max="15638" width="25.25" style="44" customWidth="1"/>
    <col min="15639" max="15639" width="32.125" style="44" customWidth="1"/>
    <col min="15640" max="15640" width="20.625" style="44" customWidth="1"/>
    <col min="15641" max="15641" width="20.375" style="44" customWidth="1"/>
    <col min="15642" max="15642" width="21.125" style="44" customWidth="1"/>
    <col min="15643" max="15643" width="18.125" style="44" bestFit="1" customWidth="1"/>
    <col min="15644" max="15644" width="17.75" style="44" bestFit="1" customWidth="1"/>
    <col min="15645" max="15645" width="25" style="44" customWidth="1"/>
    <col min="15646" max="15646" width="11.25" style="44" customWidth="1"/>
    <col min="15647" max="15647" width="9.625" style="44" customWidth="1"/>
    <col min="15648" max="15648" width="19.625" style="44" customWidth="1"/>
    <col min="15649" max="15649" width="16" style="44" customWidth="1"/>
    <col min="15650" max="15650" width="19" style="44" customWidth="1"/>
    <col min="15651" max="15651" width="12.75" style="44" customWidth="1"/>
    <col min="15652" max="15652" width="20.75" style="44" customWidth="1"/>
    <col min="15653" max="15653" width="12.75" style="44" customWidth="1"/>
    <col min="15654" max="15654" width="16.75" style="44" customWidth="1"/>
    <col min="15655" max="15655" width="31.25" style="44" customWidth="1"/>
    <col min="15656" max="15656" width="20.25" style="44" customWidth="1"/>
    <col min="15657" max="15657" width="17.75" style="44" customWidth="1"/>
    <col min="15658" max="15658" width="32.625" style="44" customWidth="1"/>
    <col min="15659" max="15659" width="17.25" style="44" customWidth="1"/>
    <col min="15660" max="15660" width="13.5" style="44" customWidth="1"/>
    <col min="15661" max="15661" width="13.875" style="44" customWidth="1"/>
    <col min="15662" max="15663" width="17.25" style="44" customWidth="1"/>
    <col min="15664" max="15664" width="32.625" style="44" customWidth="1"/>
    <col min="15665" max="15848" width="7.875" style="44" customWidth="1"/>
    <col min="15849" max="15873" width="9" style="44"/>
    <col min="15874" max="15875" width="0" style="44" hidden="1" customWidth="1"/>
    <col min="15876" max="15877" width="20.625" style="44" customWidth="1"/>
    <col min="15878" max="15878" width="16.5" style="44" customWidth="1"/>
    <col min="15879" max="15879" width="16.25" style="44" customWidth="1"/>
    <col min="15880" max="15880" width="18.75" style="44" customWidth="1"/>
    <col min="15881" max="15881" width="16.5" style="44" customWidth="1"/>
    <col min="15882" max="15882" width="18.75" style="44" customWidth="1"/>
    <col min="15883" max="15883" width="17.125" style="44" customWidth="1"/>
    <col min="15884" max="15884" width="13.875" style="44" customWidth="1"/>
    <col min="15885" max="15885" width="13.125" style="44" customWidth="1"/>
    <col min="15886" max="15886" width="16.125" style="44" customWidth="1"/>
    <col min="15887" max="15887" width="17.375" style="44" customWidth="1"/>
    <col min="15888" max="15888" width="22.5" style="44" customWidth="1"/>
    <col min="15889" max="15889" width="20.625" style="44" customWidth="1"/>
    <col min="15890" max="15890" width="14.125" style="44" customWidth="1"/>
    <col min="15891" max="15891" width="37.875" style="44" bestFit="1" customWidth="1"/>
    <col min="15892" max="15894" width="25.25" style="44" customWidth="1"/>
    <col min="15895" max="15895" width="32.125" style="44" customWidth="1"/>
    <col min="15896" max="15896" width="20.625" style="44" customWidth="1"/>
    <col min="15897" max="15897" width="20.375" style="44" customWidth="1"/>
    <col min="15898" max="15898" width="21.125" style="44" customWidth="1"/>
    <col min="15899" max="15899" width="18.125" style="44" bestFit="1" customWidth="1"/>
    <col min="15900" max="15900" width="17.75" style="44" bestFit="1" customWidth="1"/>
    <col min="15901" max="15901" width="25" style="44" customWidth="1"/>
    <col min="15902" max="15902" width="11.25" style="44" customWidth="1"/>
    <col min="15903" max="15903" width="9.625" style="44" customWidth="1"/>
    <col min="15904" max="15904" width="19.625" style="44" customWidth="1"/>
    <col min="15905" max="15905" width="16" style="44" customWidth="1"/>
    <col min="15906" max="15906" width="19" style="44" customWidth="1"/>
    <col min="15907" max="15907" width="12.75" style="44" customWidth="1"/>
    <col min="15908" max="15908" width="20.75" style="44" customWidth="1"/>
    <col min="15909" max="15909" width="12.75" style="44" customWidth="1"/>
    <col min="15910" max="15910" width="16.75" style="44" customWidth="1"/>
    <col min="15911" max="15911" width="31.25" style="44" customWidth="1"/>
    <col min="15912" max="15912" width="20.25" style="44" customWidth="1"/>
    <col min="15913" max="15913" width="17.75" style="44" customWidth="1"/>
    <col min="15914" max="15914" width="32.625" style="44" customWidth="1"/>
    <col min="15915" max="15915" width="17.25" style="44" customWidth="1"/>
    <col min="15916" max="15916" width="13.5" style="44" customWidth="1"/>
    <col min="15917" max="15917" width="13.875" style="44" customWidth="1"/>
    <col min="15918" max="15919" width="17.25" style="44" customWidth="1"/>
    <col min="15920" max="15920" width="32.625" style="44" customWidth="1"/>
    <col min="15921" max="16104" width="7.875" style="44" customWidth="1"/>
    <col min="16105" max="16129" width="9" style="44"/>
    <col min="16130" max="16131" width="0" style="44" hidden="1" customWidth="1"/>
    <col min="16132" max="16133" width="20.625" style="44" customWidth="1"/>
    <col min="16134" max="16134" width="16.5" style="44" customWidth="1"/>
    <col min="16135" max="16135" width="16.25" style="44" customWidth="1"/>
    <col min="16136" max="16136" width="18.75" style="44" customWidth="1"/>
    <col min="16137" max="16137" width="16.5" style="44" customWidth="1"/>
    <col min="16138" max="16138" width="18.75" style="44" customWidth="1"/>
    <col min="16139" max="16139" width="17.125" style="44" customWidth="1"/>
    <col min="16140" max="16140" width="13.875" style="44" customWidth="1"/>
    <col min="16141" max="16141" width="13.125" style="44" customWidth="1"/>
    <col min="16142" max="16142" width="16.125" style="44" customWidth="1"/>
    <col min="16143" max="16143" width="17.375" style="44" customWidth="1"/>
    <col min="16144" max="16144" width="22.5" style="44" customWidth="1"/>
    <col min="16145" max="16145" width="20.625" style="44" customWidth="1"/>
    <col min="16146" max="16146" width="14.125" style="44" customWidth="1"/>
    <col min="16147" max="16147" width="37.875" style="44" bestFit="1" customWidth="1"/>
    <col min="16148" max="16150" width="25.25" style="44" customWidth="1"/>
    <col min="16151" max="16151" width="32.125" style="44" customWidth="1"/>
    <col min="16152" max="16152" width="20.625" style="44" customWidth="1"/>
    <col min="16153" max="16153" width="20.375" style="44" customWidth="1"/>
    <col min="16154" max="16154" width="21.125" style="44" customWidth="1"/>
    <col min="16155" max="16155" width="18.125" style="44" bestFit="1" customWidth="1"/>
    <col min="16156" max="16156" width="17.75" style="44" bestFit="1" customWidth="1"/>
    <col min="16157" max="16157" width="25" style="44" customWidth="1"/>
    <col min="16158" max="16158" width="11.25" style="44" customWidth="1"/>
    <col min="16159" max="16159" width="9.625" style="44" customWidth="1"/>
    <col min="16160" max="16160" width="19.625" style="44" customWidth="1"/>
    <col min="16161" max="16161" width="16" style="44" customWidth="1"/>
    <col min="16162" max="16162" width="19" style="44" customWidth="1"/>
    <col min="16163" max="16163" width="12.75" style="44" customWidth="1"/>
    <col min="16164" max="16164" width="20.75" style="44" customWidth="1"/>
    <col min="16165" max="16165" width="12.75" style="44" customWidth="1"/>
    <col min="16166" max="16166" width="16.75" style="44" customWidth="1"/>
    <col min="16167" max="16167" width="31.25" style="44" customWidth="1"/>
    <col min="16168" max="16168" width="20.25" style="44" customWidth="1"/>
    <col min="16169" max="16169" width="17.75" style="44" customWidth="1"/>
    <col min="16170" max="16170" width="32.625" style="44" customWidth="1"/>
    <col min="16171" max="16171" width="17.25" style="44" customWidth="1"/>
    <col min="16172" max="16172" width="13.5" style="44" customWidth="1"/>
    <col min="16173" max="16173" width="13.875" style="44" customWidth="1"/>
    <col min="16174" max="16175" width="17.25" style="44" customWidth="1"/>
    <col min="16176" max="16176" width="32.625" style="44" customWidth="1"/>
    <col min="16177" max="16360" width="7.875" style="44" customWidth="1"/>
    <col min="16361" max="16384" width="9" style="44"/>
  </cols>
  <sheetData>
    <row r="1" spans="1:232" s="28" customFormat="1" x14ac:dyDescent="0.25">
      <c r="A1" s="17" t="s">
        <v>3089</v>
      </c>
      <c r="B1" s="17" t="s">
        <v>3090</v>
      </c>
      <c r="C1" s="17"/>
      <c r="D1" s="17" t="s">
        <v>3091</v>
      </c>
      <c r="E1" s="17" t="s">
        <v>3092</v>
      </c>
      <c r="F1" s="18" t="s">
        <v>3093</v>
      </c>
      <c r="G1" s="18" t="s">
        <v>3094</v>
      </c>
      <c r="H1" s="19" t="s">
        <v>3095</v>
      </c>
      <c r="I1" s="19" t="s">
        <v>3096</v>
      </c>
      <c r="J1" s="19" t="s">
        <v>3097</v>
      </c>
      <c r="K1" s="20" t="s">
        <v>3098</v>
      </c>
      <c r="L1" s="19" t="s">
        <v>3099</v>
      </c>
      <c r="M1" s="19" t="s">
        <v>3100</v>
      </c>
      <c r="N1" s="18" t="s">
        <v>3101</v>
      </c>
      <c r="O1" s="21" t="s">
        <v>3102</v>
      </c>
      <c r="P1" s="17" t="s">
        <v>3103</v>
      </c>
      <c r="Q1" s="17" t="s">
        <v>13</v>
      </c>
      <c r="R1" s="17" t="s">
        <v>3104</v>
      </c>
      <c r="S1" s="19" t="s">
        <v>3105</v>
      </c>
      <c r="T1" s="17" t="s">
        <v>3106</v>
      </c>
      <c r="U1" s="17" t="s">
        <v>3107</v>
      </c>
      <c r="V1" s="19" t="s">
        <v>3108</v>
      </c>
      <c r="W1" s="17" t="s">
        <v>3109</v>
      </c>
      <c r="X1" s="17" t="s">
        <v>3110</v>
      </c>
      <c r="Y1" s="19" t="s">
        <v>3111</v>
      </c>
      <c r="Z1" s="17" t="s">
        <v>1232</v>
      </c>
      <c r="AA1" s="17" t="s">
        <v>3112</v>
      </c>
      <c r="AB1" s="17" t="s">
        <v>3113</v>
      </c>
      <c r="AC1" s="17" t="s">
        <v>3114</v>
      </c>
      <c r="AD1" s="17" t="s">
        <v>1234</v>
      </c>
      <c r="AE1" s="22" t="s">
        <v>1236</v>
      </c>
      <c r="AF1" s="23" t="s">
        <v>3115</v>
      </c>
      <c r="AG1" s="24" t="s">
        <v>1235</v>
      </c>
      <c r="AH1" s="25" t="s">
        <v>3116</v>
      </c>
      <c r="AI1" s="23" t="s">
        <v>3117</v>
      </c>
      <c r="AJ1" s="23" t="s">
        <v>3118</v>
      </c>
      <c r="AK1" s="17" t="s">
        <v>2729</v>
      </c>
      <c r="AL1" s="17" t="s">
        <v>3119</v>
      </c>
      <c r="AM1" s="23" t="s">
        <v>3120</v>
      </c>
      <c r="AN1" s="23" t="s">
        <v>3121</v>
      </c>
      <c r="AO1" s="17" t="s">
        <v>3122</v>
      </c>
      <c r="AP1" s="17" t="s">
        <v>3123</v>
      </c>
      <c r="AQ1" s="17" t="s">
        <v>3124</v>
      </c>
      <c r="AR1" s="17" t="s">
        <v>3125</v>
      </c>
      <c r="AS1" s="17" t="s">
        <v>3126</v>
      </c>
      <c r="AT1" s="17" t="s">
        <v>3127</v>
      </c>
      <c r="AU1" s="17" t="s">
        <v>3128</v>
      </c>
      <c r="AV1" s="17" t="s">
        <v>3129</v>
      </c>
      <c r="AW1" s="26"/>
      <c r="AX1" s="26"/>
      <c r="AY1" s="26"/>
      <c r="AZ1" s="26"/>
      <c r="BA1" s="26"/>
      <c r="BB1" s="26"/>
      <c r="BC1" s="26"/>
      <c r="BD1" s="26"/>
      <c r="BE1" s="26"/>
      <c r="BF1" s="26"/>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232" s="42" customFormat="1" x14ac:dyDescent="0.25">
      <c r="A2" s="29"/>
      <c r="B2" s="30"/>
      <c r="C2" s="31" t="s">
        <v>7317</v>
      </c>
      <c r="D2" s="57">
        <v>0</v>
      </c>
      <c r="E2" s="57">
        <v>1</v>
      </c>
      <c r="F2" s="32" t="s">
        <v>953</v>
      </c>
      <c r="G2" s="32" t="s">
        <v>953</v>
      </c>
      <c r="H2" s="4">
        <v>9105825475</v>
      </c>
      <c r="I2" s="32" t="s">
        <v>953</v>
      </c>
      <c r="J2" s="33" t="s">
        <v>7318</v>
      </c>
      <c r="K2" s="34"/>
      <c r="L2" s="46" t="s">
        <v>25</v>
      </c>
      <c r="M2" s="33" t="s">
        <v>1196</v>
      </c>
      <c r="N2" s="35" t="s">
        <v>953</v>
      </c>
      <c r="O2" s="6" t="s">
        <v>3132</v>
      </c>
      <c r="P2" s="36"/>
      <c r="Q2" s="36"/>
      <c r="R2" s="36"/>
      <c r="S2" s="33" t="s">
        <v>7319</v>
      </c>
      <c r="T2" s="36"/>
      <c r="U2" s="36"/>
      <c r="V2" s="33" t="s">
        <v>7319</v>
      </c>
      <c r="W2" s="36"/>
      <c r="X2" s="36"/>
      <c r="Y2" s="33" t="s">
        <v>3013</v>
      </c>
      <c r="Z2" s="36"/>
      <c r="AA2" s="30"/>
      <c r="AB2" s="57">
        <v>5111</v>
      </c>
      <c r="AC2" s="57">
        <v>131</v>
      </c>
      <c r="AD2" s="30"/>
      <c r="AE2" s="58">
        <v>1</v>
      </c>
      <c r="AF2" s="37"/>
      <c r="AG2" s="37">
        <v>46000</v>
      </c>
      <c r="AH2" s="38">
        <v>46000</v>
      </c>
      <c r="AI2" s="37"/>
      <c r="AJ2" s="37"/>
      <c r="AK2" s="39"/>
      <c r="AL2" s="40">
        <v>8</v>
      </c>
      <c r="AM2" s="37"/>
      <c r="AN2" s="37">
        <v>3680</v>
      </c>
      <c r="AO2" s="59">
        <v>33311</v>
      </c>
      <c r="AP2" s="39"/>
      <c r="AQ2" s="59" t="s">
        <v>3131</v>
      </c>
      <c r="AR2" s="60">
        <v>156</v>
      </c>
      <c r="AS2" s="60">
        <v>632</v>
      </c>
      <c r="AT2" s="41"/>
      <c r="AU2" s="41"/>
      <c r="AV2" s="39"/>
    </row>
    <row r="3" spans="1:232" s="42" customFormat="1" x14ac:dyDescent="0.25">
      <c r="A3" s="29"/>
      <c r="B3" s="30"/>
      <c r="C3" s="31" t="s">
        <v>7317</v>
      </c>
      <c r="D3" s="57">
        <v>0</v>
      </c>
      <c r="E3" s="57">
        <v>1</v>
      </c>
      <c r="F3" s="32" t="s">
        <v>953</v>
      </c>
      <c r="G3" s="32" t="s">
        <v>953</v>
      </c>
      <c r="H3" s="4">
        <v>9105825475</v>
      </c>
      <c r="I3" s="32" t="s">
        <v>953</v>
      </c>
      <c r="J3" s="33" t="s">
        <v>7318</v>
      </c>
      <c r="K3" s="34"/>
      <c r="L3" s="46" t="s">
        <v>25</v>
      </c>
      <c r="M3" s="33" t="s">
        <v>1196</v>
      </c>
      <c r="N3" s="35" t="s">
        <v>953</v>
      </c>
      <c r="O3" s="6" t="s">
        <v>3132</v>
      </c>
      <c r="P3" s="36"/>
      <c r="Q3" s="36"/>
      <c r="R3" s="36"/>
      <c r="S3" s="33" t="s">
        <v>7319</v>
      </c>
      <c r="T3" s="36"/>
      <c r="U3" s="36"/>
      <c r="V3" s="33" t="s">
        <v>7319</v>
      </c>
      <c r="W3" s="36"/>
      <c r="X3" s="36"/>
      <c r="Y3" s="33" t="s">
        <v>2779</v>
      </c>
      <c r="Z3" s="36"/>
      <c r="AA3" s="30"/>
      <c r="AB3" s="57">
        <v>5111</v>
      </c>
      <c r="AC3" s="57">
        <v>131</v>
      </c>
      <c r="AD3" s="30"/>
      <c r="AE3" s="58">
        <v>4</v>
      </c>
      <c r="AF3" s="37"/>
      <c r="AG3" s="37">
        <v>73431</v>
      </c>
      <c r="AH3" s="38">
        <v>293724</v>
      </c>
      <c r="AI3" s="37"/>
      <c r="AJ3" s="37"/>
      <c r="AK3" s="39"/>
      <c r="AL3" s="40">
        <v>8</v>
      </c>
      <c r="AM3" s="37"/>
      <c r="AN3" s="37">
        <v>23497.920000000002</v>
      </c>
      <c r="AO3" s="59">
        <v>33311</v>
      </c>
      <c r="AP3" s="39"/>
      <c r="AQ3" s="59" t="s">
        <v>3131</v>
      </c>
      <c r="AR3" s="60">
        <v>156</v>
      </c>
      <c r="AS3" s="60">
        <v>632</v>
      </c>
      <c r="AT3" s="41"/>
      <c r="AU3" s="41"/>
      <c r="AV3" s="39"/>
    </row>
    <row r="4" spans="1:232" s="42" customFormat="1" x14ac:dyDescent="0.25">
      <c r="A4" s="29"/>
      <c r="B4" s="30"/>
      <c r="C4" s="31" t="s">
        <v>7317</v>
      </c>
      <c r="D4" s="57">
        <v>0</v>
      </c>
      <c r="E4" s="57">
        <v>1</v>
      </c>
      <c r="F4" s="32" t="s">
        <v>23</v>
      </c>
      <c r="G4" s="32" t="s">
        <v>23</v>
      </c>
      <c r="H4" s="4">
        <v>9105861209</v>
      </c>
      <c r="I4" s="32" t="s">
        <v>23</v>
      </c>
      <c r="J4" s="33" t="s">
        <v>7324</v>
      </c>
      <c r="K4" s="34"/>
      <c r="L4" s="46" t="s">
        <v>25</v>
      </c>
      <c r="M4" s="33" t="s">
        <v>479</v>
      </c>
      <c r="N4" s="35" t="s">
        <v>23</v>
      </c>
      <c r="O4" s="6" t="s">
        <v>3146</v>
      </c>
      <c r="P4" s="36"/>
      <c r="Q4" s="36"/>
      <c r="R4" s="36"/>
      <c r="S4" s="33" t="s">
        <v>7325</v>
      </c>
      <c r="T4" s="36"/>
      <c r="U4" s="36"/>
      <c r="V4" s="33" t="s">
        <v>7325</v>
      </c>
      <c r="W4" s="36"/>
      <c r="X4" s="36"/>
      <c r="Y4" s="33" t="s">
        <v>2873</v>
      </c>
      <c r="Z4" s="36"/>
      <c r="AA4" s="30"/>
      <c r="AB4" s="57">
        <v>5111</v>
      </c>
      <c r="AC4" s="57">
        <v>131</v>
      </c>
      <c r="AD4" s="30"/>
      <c r="AE4" s="58">
        <v>2</v>
      </c>
      <c r="AF4" s="37"/>
      <c r="AG4" s="37">
        <v>49500</v>
      </c>
      <c r="AH4" s="38">
        <v>99000</v>
      </c>
      <c r="AI4" s="37"/>
      <c r="AJ4" s="37"/>
      <c r="AK4" s="39"/>
      <c r="AL4" s="40">
        <v>8</v>
      </c>
      <c r="AM4" s="37"/>
      <c r="AN4" s="37">
        <v>7920</v>
      </c>
      <c r="AO4" s="59">
        <v>33311</v>
      </c>
      <c r="AP4" s="39"/>
      <c r="AQ4" s="59" t="s">
        <v>3131</v>
      </c>
      <c r="AR4" s="60">
        <v>156</v>
      </c>
      <c r="AS4" s="60">
        <v>632</v>
      </c>
      <c r="AT4" s="41"/>
      <c r="AU4" s="41"/>
      <c r="AV4" s="39"/>
    </row>
    <row r="5" spans="1:232" s="42" customFormat="1" x14ac:dyDescent="0.25">
      <c r="A5" s="29"/>
      <c r="B5" s="30"/>
      <c r="C5" s="31" t="s">
        <v>7317</v>
      </c>
      <c r="D5" s="57">
        <v>0</v>
      </c>
      <c r="E5" s="57">
        <v>1</v>
      </c>
      <c r="F5" s="32" t="s">
        <v>23</v>
      </c>
      <c r="G5" s="32" t="s">
        <v>23</v>
      </c>
      <c r="H5" s="4">
        <v>9105861209</v>
      </c>
      <c r="I5" s="32" t="s">
        <v>23</v>
      </c>
      <c r="J5" s="33" t="s">
        <v>7324</v>
      </c>
      <c r="K5" s="34"/>
      <c r="L5" s="46" t="s">
        <v>25</v>
      </c>
      <c r="M5" s="33" t="s">
        <v>479</v>
      </c>
      <c r="N5" s="35" t="s">
        <v>23</v>
      </c>
      <c r="O5" s="6" t="s">
        <v>3146</v>
      </c>
      <c r="P5" s="36"/>
      <c r="Q5" s="36"/>
      <c r="R5" s="36"/>
      <c r="S5" s="33" t="s">
        <v>7325</v>
      </c>
      <c r="T5" s="36"/>
      <c r="U5" s="36"/>
      <c r="V5" s="33" t="s">
        <v>7325</v>
      </c>
      <c r="W5" s="36"/>
      <c r="X5" s="36"/>
      <c r="Y5" s="33" t="s">
        <v>2883</v>
      </c>
      <c r="Z5" s="36"/>
      <c r="AA5" s="30"/>
      <c r="AB5" s="57">
        <v>5111</v>
      </c>
      <c r="AC5" s="57">
        <v>131</v>
      </c>
      <c r="AD5" s="30"/>
      <c r="AE5" s="58">
        <v>2</v>
      </c>
      <c r="AF5" s="37"/>
      <c r="AG5" s="37">
        <v>50400</v>
      </c>
      <c r="AH5" s="38">
        <v>100800</v>
      </c>
      <c r="AI5" s="37"/>
      <c r="AJ5" s="37"/>
      <c r="AK5" s="39"/>
      <c r="AL5" s="40">
        <v>8</v>
      </c>
      <c r="AM5" s="37"/>
      <c r="AN5" s="37">
        <v>8064</v>
      </c>
      <c r="AO5" s="59">
        <v>33311</v>
      </c>
      <c r="AP5" s="39"/>
      <c r="AQ5" s="59" t="s">
        <v>3131</v>
      </c>
      <c r="AR5" s="60">
        <v>156</v>
      </c>
      <c r="AS5" s="60">
        <v>632</v>
      </c>
      <c r="AT5" s="41"/>
      <c r="AU5" s="41"/>
      <c r="AV5" s="39"/>
    </row>
    <row r="6" spans="1:232" s="42" customFormat="1" x14ac:dyDescent="0.25">
      <c r="A6" s="29"/>
      <c r="B6" s="30"/>
      <c r="C6" s="31" t="s">
        <v>7317</v>
      </c>
      <c r="D6" s="57">
        <v>0</v>
      </c>
      <c r="E6" s="57">
        <v>1</v>
      </c>
      <c r="F6" s="32" t="s">
        <v>23</v>
      </c>
      <c r="G6" s="32" t="s">
        <v>23</v>
      </c>
      <c r="H6" s="4">
        <v>9105861209</v>
      </c>
      <c r="I6" s="32" t="s">
        <v>23</v>
      </c>
      <c r="J6" s="33" t="s">
        <v>7324</v>
      </c>
      <c r="K6" s="34"/>
      <c r="L6" s="46" t="s">
        <v>25</v>
      </c>
      <c r="M6" s="33" t="s">
        <v>479</v>
      </c>
      <c r="N6" s="35" t="s">
        <v>23</v>
      </c>
      <c r="O6" s="6" t="s">
        <v>3146</v>
      </c>
      <c r="P6" s="36"/>
      <c r="Q6" s="36"/>
      <c r="R6" s="36"/>
      <c r="S6" s="33" t="s">
        <v>7325</v>
      </c>
      <c r="T6" s="36"/>
      <c r="U6" s="36"/>
      <c r="V6" s="33" t="s">
        <v>7325</v>
      </c>
      <c r="W6" s="36"/>
      <c r="X6" s="36"/>
      <c r="Y6" s="33" t="s">
        <v>2819</v>
      </c>
      <c r="Z6" s="36"/>
      <c r="AA6" s="30"/>
      <c r="AB6" s="57">
        <v>5111</v>
      </c>
      <c r="AC6" s="57">
        <v>131</v>
      </c>
      <c r="AD6" s="30"/>
      <c r="AE6" s="58">
        <v>1</v>
      </c>
      <c r="AF6" s="37"/>
      <c r="AG6" s="37">
        <v>56760</v>
      </c>
      <c r="AH6" s="38">
        <v>56760</v>
      </c>
      <c r="AI6" s="37"/>
      <c r="AJ6" s="37"/>
      <c r="AK6" s="39"/>
      <c r="AL6" s="40">
        <v>8</v>
      </c>
      <c r="AM6" s="37"/>
      <c r="AN6" s="37">
        <v>4540.8</v>
      </c>
      <c r="AO6" s="59">
        <v>33311</v>
      </c>
      <c r="AP6" s="39"/>
      <c r="AQ6" s="59" t="s">
        <v>3131</v>
      </c>
      <c r="AR6" s="60">
        <v>156</v>
      </c>
      <c r="AS6" s="60">
        <v>632</v>
      </c>
      <c r="AT6" s="41"/>
      <c r="AU6" s="41"/>
      <c r="AV6" s="39"/>
    </row>
    <row r="7" spans="1:232" s="42" customFormat="1" x14ac:dyDescent="0.25">
      <c r="A7" s="29"/>
      <c r="B7" s="30"/>
      <c r="C7" s="31" t="s">
        <v>7317</v>
      </c>
      <c r="D7" s="57">
        <v>0</v>
      </c>
      <c r="E7" s="57">
        <v>1</v>
      </c>
      <c r="F7" s="32" t="s">
        <v>23</v>
      </c>
      <c r="G7" s="32" t="s">
        <v>23</v>
      </c>
      <c r="H7" s="4">
        <v>9105861209</v>
      </c>
      <c r="I7" s="32" t="s">
        <v>23</v>
      </c>
      <c r="J7" s="33" t="s">
        <v>7324</v>
      </c>
      <c r="K7" s="34"/>
      <c r="L7" s="46" t="s">
        <v>25</v>
      </c>
      <c r="M7" s="33" t="s">
        <v>479</v>
      </c>
      <c r="N7" s="35" t="s">
        <v>23</v>
      </c>
      <c r="O7" s="6" t="s">
        <v>3146</v>
      </c>
      <c r="P7" s="36"/>
      <c r="Q7" s="36"/>
      <c r="R7" s="36"/>
      <c r="S7" s="33" t="s">
        <v>7325</v>
      </c>
      <c r="T7" s="36"/>
      <c r="U7" s="36"/>
      <c r="V7" s="33" t="s">
        <v>7325</v>
      </c>
      <c r="W7" s="36"/>
      <c r="X7" s="36"/>
      <c r="Y7" s="33" t="s">
        <v>2899</v>
      </c>
      <c r="Z7" s="36"/>
      <c r="AA7" s="30"/>
      <c r="AB7" s="57">
        <v>5111</v>
      </c>
      <c r="AC7" s="57">
        <v>131</v>
      </c>
      <c r="AD7" s="30"/>
      <c r="AE7" s="58">
        <v>4</v>
      </c>
      <c r="AF7" s="37"/>
      <c r="AG7" s="37">
        <v>89285</v>
      </c>
      <c r="AH7" s="38">
        <v>357140</v>
      </c>
      <c r="AI7" s="37"/>
      <c r="AJ7" s="37"/>
      <c r="AK7" s="39"/>
      <c r="AL7" s="40">
        <v>8</v>
      </c>
      <c r="AM7" s="37"/>
      <c r="AN7" s="37">
        <v>28571.200000000001</v>
      </c>
      <c r="AO7" s="59">
        <v>33311</v>
      </c>
      <c r="AP7" s="39"/>
      <c r="AQ7" s="59" t="s">
        <v>3131</v>
      </c>
      <c r="AR7" s="60">
        <v>156</v>
      </c>
      <c r="AS7" s="60">
        <v>632</v>
      </c>
      <c r="AT7" s="41"/>
      <c r="AU7" s="41"/>
      <c r="AV7" s="39"/>
    </row>
    <row r="8" spans="1:232" s="42" customFormat="1" x14ac:dyDescent="0.25">
      <c r="A8" s="29"/>
      <c r="B8" s="30"/>
      <c r="C8" s="31" t="s">
        <v>7317</v>
      </c>
      <c r="D8" s="57">
        <v>0</v>
      </c>
      <c r="E8" s="57">
        <v>1</v>
      </c>
      <c r="F8" s="32" t="s">
        <v>23</v>
      </c>
      <c r="G8" s="32" t="s">
        <v>23</v>
      </c>
      <c r="H8" s="4">
        <v>9105865288</v>
      </c>
      <c r="I8" s="32" t="s">
        <v>23</v>
      </c>
      <c r="J8" s="33" t="s">
        <v>7326</v>
      </c>
      <c r="K8" s="34"/>
      <c r="L8" s="46" t="s">
        <v>25</v>
      </c>
      <c r="M8" s="33" t="s">
        <v>328</v>
      </c>
      <c r="N8" s="35" t="s">
        <v>23</v>
      </c>
      <c r="O8" s="6" t="s">
        <v>3132</v>
      </c>
      <c r="P8" s="36"/>
      <c r="Q8" s="36"/>
      <c r="R8" s="36"/>
      <c r="S8" s="33" t="s">
        <v>7327</v>
      </c>
      <c r="T8" s="36"/>
      <c r="U8" s="36"/>
      <c r="V8" s="33" t="s">
        <v>7327</v>
      </c>
      <c r="W8" s="36"/>
      <c r="X8" s="36"/>
      <c r="Y8" s="33" t="s">
        <v>2824</v>
      </c>
      <c r="Z8" s="36"/>
      <c r="AA8" s="30"/>
      <c r="AB8" s="57">
        <v>5111</v>
      </c>
      <c r="AC8" s="57">
        <v>131</v>
      </c>
      <c r="AD8" s="30"/>
      <c r="AE8" s="58">
        <v>4</v>
      </c>
      <c r="AF8" s="37"/>
      <c r="AG8" s="37">
        <v>111058</v>
      </c>
      <c r="AH8" s="38">
        <v>444232</v>
      </c>
      <c r="AI8" s="37"/>
      <c r="AJ8" s="37"/>
      <c r="AK8" s="39"/>
      <c r="AL8" s="40">
        <v>8</v>
      </c>
      <c r="AM8" s="37"/>
      <c r="AN8" s="37">
        <v>35538.559999999998</v>
      </c>
      <c r="AO8" s="59">
        <v>33311</v>
      </c>
      <c r="AP8" s="39"/>
      <c r="AQ8" s="59" t="s">
        <v>3131</v>
      </c>
      <c r="AR8" s="60">
        <v>156</v>
      </c>
      <c r="AS8" s="60">
        <v>632</v>
      </c>
      <c r="AT8" s="41"/>
      <c r="AU8" s="41"/>
      <c r="AV8" s="39"/>
    </row>
    <row r="9" spans="1:232" s="41" customFormat="1" x14ac:dyDescent="0.25">
      <c r="A9" s="29"/>
      <c r="B9" s="30"/>
      <c r="C9" s="31" t="s">
        <v>7317</v>
      </c>
      <c r="D9" s="57">
        <v>0</v>
      </c>
      <c r="E9" s="57">
        <v>1</v>
      </c>
      <c r="F9" s="32" t="s">
        <v>23</v>
      </c>
      <c r="G9" s="32" t="s">
        <v>23</v>
      </c>
      <c r="H9" s="4">
        <v>9105865478</v>
      </c>
      <c r="I9" s="32" t="s">
        <v>23</v>
      </c>
      <c r="J9" s="33" t="s">
        <v>7330</v>
      </c>
      <c r="K9" s="34"/>
      <c r="L9" s="46" t="s">
        <v>25</v>
      </c>
      <c r="M9" s="33" t="s">
        <v>370</v>
      </c>
      <c r="N9" s="35" t="s">
        <v>23</v>
      </c>
      <c r="O9" s="6" t="s">
        <v>3150</v>
      </c>
      <c r="P9" s="36"/>
      <c r="Q9" s="36"/>
      <c r="R9" s="36"/>
      <c r="S9" s="33" t="s">
        <v>7331</v>
      </c>
      <c r="T9" s="36"/>
      <c r="U9" s="36"/>
      <c r="V9" s="33" t="s">
        <v>7331</v>
      </c>
      <c r="W9" s="36"/>
      <c r="X9" s="36"/>
      <c r="Y9" s="33" t="s">
        <v>2824</v>
      </c>
      <c r="Z9" s="36"/>
      <c r="AA9" s="30"/>
      <c r="AB9" s="57">
        <v>5111</v>
      </c>
      <c r="AC9" s="57">
        <v>131</v>
      </c>
      <c r="AD9" s="30"/>
      <c r="AE9" s="58">
        <v>2</v>
      </c>
      <c r="AF9" s="37"/>
      <c r="AG9" s="37">
        <v>111058</v>
      </c>
      <c r="AH9" s="38">
        <v>222116</v>
      </c>
      <c r="AI9" s="37"/>
      <c r="AJ9" s="37"/>
      <c r="AK9" s="39"/>
      <c r="AL9" s="40">
        <v>8</v>
      </c>
      <c r="AM9" s="37"/>
      <c r="AN9" s="37">
        <v>17769.28</v>
      </c>
      <c r="AO9" s="59">
        <v>33311</v>
      </c>
      <c r="AP9" s="39"/>
      <c r="AQ9" s="59" t="s">
        <v>3131</v>
      </c>
      <c r="AR9" s="60">
        <v>156</v>
      </c>
      <c r="AS9" s="60">
        <v>632</v>
      </c>
      <c r="AV9" s="39"/>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row>
    <row r="10" spans="1:232" s="41" customFormat="1" x14ac:dyDescent="0.25">
      <c r="A10" s="29"/>
      <c r="B10" s="30"/>
      <c r="C10" s="31" t="s">
        <v>7317</v>
      </c>
      <c r="D10" s="57">
        <v>0</v>
      </c>
      <c r="E10" s="57">
        <v>1</v>
      </c>
      <c r="F10" s="32" t="s">
        <v>23</v>
      </c>
      <c r="G10" s="32" t="s">
        <v>23</v>
      </c>
      <c r="H10" s="4">
        <v>9105865478</v>
      </c>
      <c r="I10" s="32" t="s">
        <v>23</v>
      </c>
      <c r="J10" s="33" t="s">
        <v>7330</v>
      </c>
      <c r="K10" s="34"/>
      <c r="L10" s="46" t="s">
        <v>25</v>
      </c>
      <c r="M10" s="33" t="s">
        <v>370</v>
      </c>
      <c r="N10" s="35" t="s">
        <v>23</v>
      </c>
      <c r="O10" s="6" t="s">
        <v>3150</v>
      </c>
      <c r="P10" s="36"/>
      <c r="Q10" s="36"/>
      <c r="R10" s="36"/>
      <c r="S10" s="33" t="s">
        <v>7331</v>
      </c>
      <c r="T10" s="36"/>
      <c r="U10" s="36"/>
      <c r="V10" s="33" t="s">
        <v>7331</v>
      </c>
      <c r="W10" s="36"/>
      <c r="X10" s="36"/>
      <c r="Y10" s="33" t="s">
        <v>3013</v>
      </c>
      <c r="Z10" s="36"/>
      <c r="AA10" s="30"/>
      <c r="AB10" s="57">
        <v>5111</v>
      </c>
      <c r="AC10" s="57">
        <v>131</v>
      </c>
      <c r="AD10" s="30"/>
      <c r="AE10" s="58">
        <v>1</v>
      </c>
      <c r="AF10" s="37"/>
      <c r="AG10" s="37">
        <v>46000</v>
      </c>
      <c r="AH10" s="38">
        <v>46000</v>
      </c>
      <c r="AI10" s="37"/>
      <c r="AJ10" s="37"/>
      <c r="AK10" s="39"/>
      <c r="AL10" s="40">
        <v>8</v>
      </c>
      <c r="AM10" s="37"/>
      <c r="AN10" s="37">
        <v>3680</v>
      </c>
      <c r="AO10" s="59">
        <v>33311</v>
      </c>
      <c r="AP10" s="39"/>
      <c r="AQ10" s="59" t="s">
        <v>3131</v>
      </c>
      <c r="AR10" s="60">
        <v>156</v>
      </c>
      <c r="AS10" s="60">
        <v>632</v>
      </c>
      <c r="AV10" s="39"/>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row>
    <row r="11" spans="1:232" s="41" customFormat="1" x14ac:dyDescent="0.25">
      <c r="A11" s="29"/>
      <c r="B11" s="30"/>
      <c r="C11" s="31" t="s">
        <v>7317</v>
      </c>
      <c r="D11" s="57">
        <v>0</v>
      </c>
      <c r="E11" s="57">
        <v>1</v>
      </c>
      <c r="F11" s="32" t="s">
        <v>23</v>
      </c>
      <c r="G11" s="32" t="s">
        <v>23</v>
      </c>
      <c r="H11" s="4">
        <v>9105865542</v>
      </c>
      <c r="I11" s="32" t="s">
        <v>23</v>
      </c>
      <c r="J11" s="33" t="s">
        <v>7332</v>
      </c>
      <c r="K11" s="34"/>
      <c r="L11" s="46" t="s">
        <v>25</v>
      </c>
      <c r="M11" s="33" t="s">
        <v>246</v>
      </c>
      <c r="N11" s="35" t="s">
        <v>23</v>
      </c>
      <c r="O11" s="6" t="s">
        <v>3170</v>
      </c>
      <c r="P11" s="36"/>
      <c r="Q11" s="36"/>
      <c r="R11" s="36"/>
      <c r="S11" s="33" t="s">
        <v>7333</v>
      </c>
      <c r="T11" s="36"/>
      <c r="U11" s="36"/>
      <c r="V11" s="33" t="s">
        <v>7333</v>
      </c>
      <c r="W11" s="36"/>
      <c r="X11" s="36"/>
      <c r="Y11" s="33" t="s">
        <v>2824</v>
      </c>
      <c r="Z11" s="36"/>
      <c r="AA11" s="30"/>
      <c r="AB11" s="57">
        <v>5111</v>
      </c>
      <c r="AC11" s="57">
        <v>131</v>
      </c>
      <c r="AD11" s="30"/>
      <c r="AE11" s="58">
        <v>1</v>
      </c>
      <c r="AF11" s="37"/>
      <c r="AG11" s="37">
        <v>111058</v>
      </c>
      <c r="AH11" s="38">
        <v>111058</v>
      </c>
      <c r="AI11" s="37"/>
      <c r="AJ11" s="37"/>
      <c r="AK11" s="39"/>
      <c r="AL11" s="40">
        <v>8</v>
      </c>
      <c r="AM11" s="37"/>
      <c r="AN11" s="37">
        <v>8884.64</v>
      </c>
      <c r="AO11" s="59">
        <v>33311</v>
      </c>
      <c r="AP11" s="39"/>
      <c r="AQ11" s="59" t="s">
        <v>3131</v>
      </c>
      <c r="AR11" s="60">
        <v>156</v>
      </c>
      <c r="AS11" s="60">
        <v>632</v>
      </c>
      <c r="AV11" s="39"/>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row>
    <row r="12" spans="1:232" s="41" customFormat="1" x14ac:dyDescent="0.25">
      <c r="A12" s="29"/>
      <c r="B12" s="30"/>
      <c r="C12" s="31" t="s">
        <v>7317</v>
      </c>
      <c r="D12" s="57">
        <v>0</v>
      </c>
      <c r="E12" s="57">
        <v>1</v>
      </c>
      <c r="F12" s="32" t="s">
        <v>23</v>
      </c>
      <c r="G12" s="32" t="s">
        <v>23</v>
      </c>
      <c r="H12" s="4">
        <v>9105865471</v>
      </c>
      <c r="I12" s="32" t="s">
        <v>23</v>
      </c>
      <c r="J12" s="33" t="s">
        <v>7334</v>
      </c>
      <c r="K12" s="34"/>
      <c r="L12" s="46" t="s">
        <v>25</v>
      </c>
      <c r="M12" s="33" t="s">
        <v>270</v>
      </c>
      <c r="N12" s="35" t="s">
        <v>23</v>
      </c>
      <c r="O12" s="6" t="s">
        <v>3137</v>
      </c>
      <c r="P12" s="36"/>
      <c r="Q12" s="36"/>
      <c r="R12" s="36"/>
      <c r="S12" s="33" t="s">
        <v>7335</v>
      </c>
      <c r="T12" s="36"/>
      <c r="U12" s="36"/>
      <c r="V12" s="33" t="s">
        <v>7335</v>
      </c>
      <c r="W12" s="36"/>
      <c r="X12" s="36"/>
      <c r="Y12" s="33" t="s">
        <v>3013</v>
      </c>
      <c r="Z12" s="36"/>
      <c r="AA12" s="30"/>
      <c r="AB12" s="57">
        <v>5111</v>
      </c>
      <c r="AC12" s="57">
        <v>131</v>
      </c>
      <c r="AD12" s="30"/>
      <c r="AE12" s="58">
        <v>3</v>
      </c>
      <c r="AF12" s="37"/>
      <c r="AG12" s="37">
        <v>46000</v>
      </c>
      <c r="AH12" s="38">
        <v>138000</v>
      </c>
      <c r="AI12" s="37"/>
      <c r="AJ12" s="37"/>
      <c r="AK12" s="39"/>
      <c r="AL12" s="40">
        <v>8</v>
      </c>
      <c r="AM12" s="37"/>
      <c r="AN12" s="37">
        <v>11040</v>
      </c>
      <c r="AO12" s="59">
        <v>33311</v>
      </c>
      <c r="AP12" s="39"/>
      <c r="AQ12" s="59" t="s">
        <v>3131</v>
      </c>
      <c r="AR12" s="60">
        <v>156</v>
      </c>
      <c r="AS12" s="60">
        <v>632</v>
      </c>
      <c r="AV12" s="39"/>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row>
    <row r="13" spans="1:232" s="41" customFormat="1" x14ac:dyDescent="0.25">
      <c r="A13" s="29"/>
      <c r="B13" s="30"/>
      <c r="C13" s="31" t="s">
        <v>7317</v>
      </c>
      <c r="D13" s="57">
        <v>0</v>
      </c>
      <c r="E13" s="57">
        <v>1</v>
      </c>
      <c r="F13" s="32" t="s">
        <v>23</v>
      </c>
      <c r="G13" s="32" t="s">
        <v>23</v>
      </c>
      <c r="H13" s="4">
        <v>9105865546</v>
      </c>
      <c r="I13" s="32" t="s">
        <v>23</v>
      </c>
      <c r="J13" s="33" t="s">
        <v>7336</v>
      </c>
      <c r="K13" s="34"/>
      <c r="L13" s="46" t="s">
        <v>25</v>
      </c>
      <c r="M13" s="33" t="s">
        <v>514</v>
      </c>
      <c r="N13" s="35" t="s">
        <v>23</v>
      </c>
      <c r="O13" s="6" t="s">
        <v>3145</v>
      </c>
      <c r="P13" s="36"/>
      <c r="Q13" s="36"/>
      <c r="R13" s="36"/>
      <c r="S13" s="33" t="s">
        <v>7337</v>
      </c>
      <c r="T13" s="36"/>
      <c r="U13" s="36"/>
      <c r="V13" s="33" t="s">
        <v>7337</v>
      </c>
      <c r="W13" s="36"/>
      <c r="X13" s="36"/>
      <c r="Y13" s="33" t="s">
        <v>2824</v>
      </c>
      <c r="Z13" s="36"/>
      <c r="AA13" s="30"/>
      <c r="AB13" s="57">
        <v>5111</v>
      </c>
      <c r="AC13" s="57">
        <v>131</v>
      </c>
      <c r="AD13" s="30"/>
      <c r="AE13" s="58">
        <v>2</v>
      </c>
      <c r="AF13" s="37"/>
      <c r="AG13" s="37">
        <v>111058</v>
      </c>
      <c r="AH13" s="38">
        <v>222116</v>
      </c>
      <c r="AI13" s="37"/>
      <c r="AJ13" s="37"/>
      <c r="AK13" s="39"/>
      <c r="AL13" s="40">
        <v>8</v>
      </c>
      <c r="AM13" s="37"/>
      <c r="AN13" s="37">
        <v>17769.28</v>
      </c>
      <c r="AO13" s="59">
        <v>33311</v>
      </c>
      <c r="AP13" s="39"/>
      <c r="AQ13" s="59" t="s">
        <v>3131</v>
      </c>
      <c r="AR13" s="60">
        <v>156</v>
      </c>
      <c r="AS13" s="60">
        <v>632</v>
      </c>
      <c r="AV13" s="39"/>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row>
    <row r="14" spans="1:232" s="41" customFormat="1" x14ac:dyDescent="0.25">
      <c r="A14" s="29"/>
      <c r="B14" s="30"/>
      <c r="C14" s="31" t="s">
        <v>7317</v>
      </c>
      <c r="D14" s="57">
        <v>0</v>
      </c>
      <c r="E14" s="57">
        <v>1</v>
      </c>
      <c r="F14" s="32" t="s">
        <v>23</v>
      </c>
      <c r="G14" s="32" t="s">
        <v>23</v>
      </c>
      <c r="H14" s="4">
        <v>9105865695</v>
      </c>
      <c r="I14" s="32" t="s">
        <v>23</v>
      </c>
      <c r="J14" s="33" t="s">
        <v>7338</v>
      </c>
      <c r="K14" s="34"/>
      <c r="L14" s="46" t="s">
        <v>25</v>
      </c>
      <c r="M14" s="33" t="s">
        <v>375</v>
      </c>
      <c r="N14" s="35" t="s">
        <v>23</v>
      </c>
      <c r="O14" s="6" t="s">
        <v>3137</v>
      </c>
      <c r="P14" s="36"/>
      <c r="Q14" s="36"/>
      <c r="R14" s="36"/>
      <c r="S14" s="33" t="s">
        <v>7339</v>
      </c>
      <c r="T14" s="36"/>
      <c r="U14" s="36"/>
      <c r="V14" s="33" t="s">
        <v>7339</v>
      </c>
      <c r="W14" s="36"/>
      <c r="X14" s="36"/>
      <c r="Y14" s="33" t="s">
        <v>2824</v>
      </c>
      <c r="Z14" s="36"/>
      <c r="AA14" s="30"/>
      <c r="AB14" s="57">
        <v>5111</v>
      </c>
      <c r="AC14" s="57">
        <v>131</v>
      </c>
      <c r="AD14" s="30"/>
      <c r="AE14" s="58">
        <v>4</v>
      </c>
      <c r="AF14" s="37"/>
      <c r="AG14" s="37">
        <v>111058</v>
      </c>
      <c r="AH14" s="38">
        <v>444232</v>
      </c>
      <c r="AI14" s="37"/>
      <c r="AJ14" s="37"/>
      <c r="AK14" s="39"/>
      <c r="AL14" s="40">
        <v>8</v>
      </c>
      <c r="AM14" s="37"/>
      <c r="AN14" s="37">
        <v>35538.559999999998</v>
      </c>
      <c r="AO14" s="59">
        <v>33311</v>
      </c>
      <c r="AP14" s="39"/>
      <c r="AQ14" s="59" t="s">
        <v>3131</v>
      </c>
      <c r="AR14" s="60">
        <v>156</v>
      </c>
      <c r="AS14" s="60">
        <v>632</v>
      </c>
      <c r="AV14" s="39"/>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row>
    <row r="15" spans="1:232" s="41" customFormat="1" x14ac:dyDescent="0.25">
      <c r="A15" s="29"/>
      <c r="B15" s="30"/>
      <c r="C15" s="31" t="s">
        <v>7317</v>
      </c>
      <c r="D15" s="57">
        <v>0</v>
      </c>
      <c r="E15" s="57">
        <v>1</v>
      </c>
      <c r="F15" s="32" t="s">
        <v>23</v>
      </c>
      <c r="G15" s="32" t="s">
        <v>23</v>
      </c>
      <c r="H15" s="4">
        <v>9105865850</v>
      </c>
      <c r="I15" s="32" t="s">
        <v>23</v>
      </c>
      <c r="J15" s="33" t="s">
        <v>7340</v>
      </c>
      <c r="K15" s="34"/>
      <c r="L15" s="46" t="s">
        <v>25</v>
      </c>
      <c r="M15" s="33" t="s">
        <v>174</v>
      </c>
      <c r="N15" s="35" t="s">
        <v>23</v>
      </c>
      <c r="O15" s="6" t="s">
        <v>3132</v>
      </c>
      <c r="P15" s="36"/>
      <c r="Q15" s="36"/>
      <c r="R15" s="36"/>
      <c r="S15" s="33" t="s">
        <v>7341</v>
      </c>
      <c r="T15" s="36"/>
      <c r="U15" s="36"/>
      <c r="V15" s="33" t="s">
        <v>7341</v>
      </c>
      <c r="W15" s="36"/>
      <c r="X15" s="36"/>
      <c r="Y15" s="33" t="s">
        <v>2771</v>
      </c>
      <c r="Z15" s="36"/>
      <c r="AA15" s="30"/>
      <c r="AB15" s="57">
        <v>5111</v>
      </c>
      <c r="AC15" s="57">
        <v>131</v>
      </c>
      <c r="AD15" s="30"/>
      <c r="AE15" s="58">
        <v>1</v>
      </c>
      <c r="AF15" s="37"/>
      <c r="AG15" s="37">
        <v>74250</v>
      </c>
      <c r="AH15" s="38">
        <v>74250</v>
      </c>
      <c r="AI15" s="37"/>
      <c r="AJ15" s="37"/>
      <c r="AK15" s="39"/>
      <c r="AL15" s="40">
        <v>8</v>
      </c>
      <c r="AM15" s="37"/>
      <c r="AN15" s="37">
        <v>5940</v>
      </c>
      <c r="AO15" s="59">
        <v>33311</v>
      </c>
      <c r="AP15" s="39"/>
      <c r="AQ15" s="59" t="s">
        <v>3131</v>
      </c>
      <c r="AR15" s="60">
        <v>156</v>
      </c>
      <c r="AS15" s="60">
        <v>632</v>
      </c>
      <c r="AV15" s="39"/>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row>
    <row r="16" spans="1:232" s="41" customFormat="1" x14ac:dyDescent="0.25">
      <c r="A16" s="29"/>
      <c r="B16" s="30"/>
      <c r="C16" s="31" t="s">
        <v>7317</v>
      </c>
      <c r="D16" s="57">
        <v>0</v>
      </c>
      <c r="E16" s="57">
        <v>1</v>
      </c>
      <c r="F16" s="32" t="s">
        <v>23</v>
      </c>
      <c r="G16" s="32" t="s">
        <v>23</v>
      </c>
      <c r="H16" s="4">
        <v>9105865816</v>
      </c>
      <c r="I16" s="32" t="s">
        <v>23</v>
      </c>
      <c r="J16" s="33" t="s">
        <v>7342</v>
      </c>
      <c r="K16" s="34"/>
      <c r="L16" s="46" t="s">
        <v>25</v>
      </c>
      <c r="M16" s="33" t="s">
        <v>118</v>
      </c>
      <c r="N16" s="35" t="s">
        <v>23</v>
      </c>
      <c r="O16" s="6" t="s">
        <v>3132</v>
      </c>
      <c r="P16" s="36"/>
      <c r="Q16" s="36"/>
      <c r="R16" s="36"/>
      <c r="S16" s="33" t="s">
        <v>7343</v>
      </c>
      <c r="T16" s="36"/>
      <c r="U16" s="36"/>
      <c r="V16" s="33" t="s">
        <v>7343</v>
      </c>
      <c r="W16" s="36"/>
      <c r="X16" s="36"/>
      <c r="Y16" s="33" t="s">
        <v>2824</v>
      </c>
      <c r="Z16" s="36"/>
      <c r="AA16" s="30"/>
      <c r="AB16" s="57">
        <v>5111</v>
      </c>
      <c r="AC16" s="57">
        <v>131</v>
      </c>
      <c r="AD16" s="30"/>
      <c r="AE16" s="58">
        <v>2</v>
      </c>
      <c r="AF16" s="37"/>
      <c r="AG16" s="37">
        <v>111058</v>
      </c>
      <c r="AH16" s="38">
        <v>222116</v>
      </c>
      <c r="AI16" s="37"/>
      <c r="AJ16" s="37"/>
      <c r="AK16" s="39"/>
      <c r="AL16" s="40">
        <v>8</v>
      </c>
      <c r="AM16" s="37"/>
      <c r="AN16" s="37">
        <v>17769.28</v>
      </c>
      <c r="AO16" s="59">
        <v>33311</v>
      </c>
      <c r="AP16" s="39"/>
      <c r="AQ16" s="59" t="s">
        <v>3131</v>
      </c>
      <c r="AR16" s="60">
        <v>156</v>
      </c>
      <c r="AS16" s="60">
        <v>632</v>
      </c>
      <c r="AV16" s="39"/>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row>
    <row r="17" spans="1:232" s="41" customFormat="1" x14ac:dyDescent="0.25">
      <c r="A17" s="29"/>
      <c r="B17" s="30"/>
      <c r="C17" s="31" t="s">
        <v>7317</v>
      </c>
      <c r="D17" s="57">
        <v>0</v>
      </c>
      <c r="E17" s="57">
        <v>1</v>
      </c>
      <c r="F17" s="32" t="s">
        <v>23</v>
      </c>
      <c r="G17" s="32" t="s">
        <v>23</v>
      </c>
      <c r="H17" s="4">
        <v>9105865786</v>
      </c>
      <c r="I17" s="32" t="s">
        <v>23</v>
      </c>
      <c r="J17" s="33" t="s">
        <v>7344</v>
      </c>
      <c r="K17" s="34"/>
      <c r="L17" s="46" t="s">
        <v>25</v>
      </c>
      <c r="M17" s="33" t="s">
        <v>549</v>
      </c>
      <c r="N17" s="35" t="s">
        <v>23</v>
      </c>
      <c r="O17" s="6" t="s">
        <v>3132</v>
      </c>
      <c r="P17" s="36"/>
      <c r="Q17" s="36"/>
      <c r="R17" s="36"/>
      <c r="S17" s="33" t="s">
        <v>7345</v>
      </c>
      <c r="T17" s="36"/>
      <c r="U17" s="36"/>
      <c r="V17" s="33" t="s">
        <v>7345</v>
      </c>
      <c r="W17" s="36"/>
      <c r="X17" s="36"/>
      <c r="Y17" s="33" t="s">
        <v>3047</v>
      </c>
      <c r="Z17" s="36"/>
      <c r="AA17" s="30"/>
      <c r="AB17" s="57">
        <v>5111</v>
      </c>
      <c r="AC17" s="57">
        <v>131</v>
      </c>
      <c r="AD17" s="30"/>
      <c r="AE17" s="58">
        <v>1</v>
      </c>
      <c r="AF17" s="37"/>
      <c r="AG17" s="37">
        <v>55595</v>
      </c>
      <c r="AH17" s="38">
        <v>55595</v>
      </c>
      <c r="AI17" s="37"/>
      <c r="AJ17" s="37"/>
      <c r="AK17" s="39"/>
      <c r="AL17" s="40">
        <v>8</v>
      </c>
      <c r="AM17" s="37"/>
      <c r="AN17" s="37">
        <v>4447.6000000000004</v>
      </c>
      <c r="AO17" s="59">
        <v>33311</v>
      </c>
      <c r="AP17" s="39"/>
      <c r="AQ17" s="59" t="s">
        <v>3131</v>
      </c>
      <c r="AR17" s="60">
        <v>156</v>
      </c>
      <c r="AS17" s="60">
        <v>632</v>
      </c>
      <c r="AV17" s="39"/>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row>
    <row r="18" spans="1:232" s="41" customFormat="1" x14ac:dyDescent="0.25">
      <c r="A18" s="29"/>
      <c r="B18" s="30"/>
      <c r="C18" s="31" t="s">
        <v>7317</v>
      </c>
      <c r="D18" s="57">
        <v>0</v>
      </c>
      <c r="E18" s="57">
        <v>1</v>
      </c>
      <c r="F18" s="32" t="s">
        <v>23</v>
      </c>
      <c r="G18" s="32" t="s">
        <v>23</v>
      </c>
      <c r="H18" s="4">
        <v>9105865901</v>
      </c>
      <c r="I18" s="32" t="s">
        <v>23</v>
      </c>
      <c r="J18" s="33" t="s">
        <v>7348</v>
      </c>
      <c r="K18" s="34"/>
      <c r="L18" s="46" t="s">
        <v>25</v>
      </c>
      <c r="M18" s="33" t="s">
        <v>224</v>
      </c>
      <c r="N18" s="35" t="s">
        <v>23</v>
      </c>
      <c r="O18" s="6" t="s">
        <v>3161</v>
      </c>
      <c r="P18" s="36"/>
      <c r="Q18" s="36"/>
      <c r="R18" s="36"/>
      <c r="S18" s="33" t="s">
        <v>7349</v>
      </c>
      <c r="T18" s="36"/>
      <c r="U18" s="36"/>
      <c r="V18" s="33" t="s">
        <v>7349</v>
      </c>
      <c r="W18" s="36"/>
      <c r="X18" s="36"/>
      <c r="Y18" s="33" t="s">
        <v>2824</v>
      </c>
      <c r="Z18" s="36"/>
      <c r="AA18" s="30"/>
      <c r="AB18" s="57">
        <v>5111</v>
      </c>
      <c r="AC18" s="57">
        <v>131</v>
      </c>
      <c r="AD18" s="30"/>
      <c r="AE18" s="58">
        <v>1</v>
      </c>
      <c r="AF18" s="37"/>
      <c r="AG18" s="37">
        <v>111058</v>
      </c>
      <c r="AH18" s="38">
        <v>111058</v>
      </c>
      <c r="AI18" s="37"/>
      <c r="AJ18" s="37"/>
      <c r="AK18" s="39"/>
      <c r="AL18" s="40">
        <v>8</v>
      </c>
      <c r="AM18" s="37"/>
      <c r="AN18" s="37">
        <v>8884.64</v>
      </c>
      <c r="AO18" s="59">
        <v>33311</v>
      </c>
      <c r="AP18" s="39"/>
      <c r="AQ18" s="59" t="s">
        <v>3131</v>
      </c>
      <c r="AR18" s="60">
        <v>156</v>
      </c>
      <c r="AS18" s="60">
        <v>632</v>
      </c>
      <c r="AV18" s="39"/>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row>
    <row r="19" spans="1:232" s="41" customFormat="1" x14ac:dyDescent="0.25">
      <c r="A19" s="29"/>
      <c r="B19" s="30"/>
      <c r="C19" s="31" t="s">
        <v>7317</v>
      </c>
      <c r="D19" s="57">
        <v>0</v>
      </c>
      <c r="E19" s="57">
        <v>1</v>
      </c>
      <c r="F19" s="32" t="s">
        <v>23</v>
      </c>
      <c r="G19" s="32" t="s">
        <v>23</v>
      </c>
      <c r="H19" s="4">
        <v>9105865934</v>
      </c>
      <c r="I19" s="32" t="s">
        <v>23</v>
      </c>
      <c r="J19" s="33" t="s">
        <v>7350</v>
      </c>
      <c r="K19" s="34"/>
      <c r="L19" s="46" t="s">
        <v>25</v>
      </c>
      <c r="M19" s="33" t="s">
        <v>409</v>
      </c>
      <c r="N19" s="35" t="s">
        <v>23</v>
      </c>
      <c r="O19" s="6" t="s">
        <v>3137</v>
      </c>
      <c r="P19" s="36"/>
      <c r="Q19" s="36"/>
      <c r="R19" s="36"/>
      <c r="S19" s="33" t="s">
        <v>7351</v>
      </c>
      <c r="T19" s="36"/>
      <c r="U19" s="36"/>
      <c r="V19" s="33" t="s">
        <v>7351</v>
      </c>
      <c r="W19" s="36"/>
      <c r="X19" s="36"/>
      <c r="Y19" s="33" t="s">
        <v>2824</v>
      </c>
      <c r="Z19" s="36"/>
      <c r="AA19" s="30"/>
      <c r="AB19" s="57">
        <v>5111</v>
      </c>
      <c r="AC19" s="57">
        <v>131</v>
      </c>
      <c r="AD19" s="30"/>
      <c r="AE19" s="58">
        <v>2</v>
      </c>
      <c r="AF19" s="37"/>
      <c r="AG19" s="37">
        <v>111058</v>
      </c>
      <c r="AH19" s="38">
        <v>222116</v>
      </c>
      <c r="AI19" s="37"/>
      <c r="AJ19" s="37"/>
      <c r="AK19" s="39"/>
      <c r="AL19" s="40">
        <v>8</v>
      </c>
      <c r="AM19" s="37"/>
      <c r="AN19" s="37">
        <v>17769.28</v>
      </c>
      <c r="AO19" s="59">
        <v>33311</v>
      </c>
      <c r="AP19" s="39"/>
      <c r="AQ19" s="59" t="s">
        <v>3131</v>
      </c>
      <c r="AR19" s="60">
        <v>156</v>
      </c>
      <c r="AS19" s="60">
        <v>632</v>
      </c>
      <c r="AV19" s="39"/>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row>
    <row r="20" spans="1:232" s="41" customFormat="1" x14ac:dyDescent="0.25">
      <c r="A20" s="29"/>
      <c r="B20" s="30"/>
      <c r="C20" s="31" t="s">
        <v>7317</v>
      </c>
      <c r="D20" s="57">
        <v>0</v>
      </c>
      <c r="E20" s="57">
        <v>1</v>
      </c>
      <c r="F20" s="32" t="s">
        <v>23</v>
      </c>
      <c r="G20" s="32" t="s">
        <v>23</v>
      </c>
      <c r="H20" s="4">
        <v>9105866094</v>
      </c>
      <c r="I20" s="32" t="s">
        <v>23</v>
      </c>
      <c r="J20" s="33" t="s">
        <v>7356</v>
      </c>
      <c r="K20" s="34"/>
      <c r="L20" s="46" t="s">
        <v>25</v>
      </c>
      <c r="M20" s="33" t="s">
        <v>126</v>
      </c>
      <c r="N20" s="35" t="s">
        <v>23</v>
      </c>
      <c r="O20" s="6" t="s">
        <v>3151</v>
      </c>
      <c r="P20" s="36"/>
      <c r="Q20" s="36"/>
      <c r="R20" s="36"/>
      <c r="S20" s="33" t="s">
        <v>7357</v>
      </c>
      <c r="T20" s="36"/>
      <c r="U20" s="36"/>
      <c r="V20" s="33" t="s">
        <v>7357</v>
      </c>
      <c r="W20" s="36"/>
      <c r="X20" s="36"/>
      <c r="Y20" s="33" t="s">
        <v>2824</v>
      </c>
      <c r="Z20" s="36"/>
      <c r="AA20" s="30"/>
      <c r="AB20" s="57">
        <v>5111</v>
      </c>
      <c r="AC20" s="57">
        <v>131</v>
      </c>
      <c r="AD20" s="30"/>
      <c r="AE20" s="58">
        <v>3</v>
      </c>
      <c r="AF20" s="37"/>
      <c r="AG20" s="37">
        <v>111058</v>
      </c>
      <c r="AH20" s="38">
        <v>333174</v>
      </c>
      <c r="AI20" s="37"/>
      <c r="AJ20" s="37"/>
      <c r="AK20" s="39"/>
      <c r="AL20" s="40">
        <v>8</v>
      </c>
      <c r="AM20" s="37"/>
      <c r="AN20" s="37">
        <v>26653.920000000002</v>
      </c>
      <c r="AO20" s="59">
        <v>33311</v>
      </c>
      <c r="AP20" s="39"/>
      <c r="AQ20" s="59" t="s">
        <v>3131</v>
      </c>
      <c r="AR20" s="60">
        <v>156</v>
      </c>
      <c r="AS20" s="60">
        <v>632</v>
      </c>
      <c r="AV20" s="39"/>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row>
    <row r="21" spans="1:232" s="41" customFormat="1" x14ac:dyDescent="0.25">
      <c r="A21" s="29"/>
      <c r="B21" s="30"/>
      <c r="C21" s="31" t="s">
        <v>7317</v>
      </c>
      <c r="D21" s="57">
        <v>0</v>
      </c>
      <c r="E21" s="57">
        <v>1</v>
      </c>
      <c r="F21" s="32" t="s">
        <v>23</v>
      </c>
      <c r="G21" s="32" t="s">
        <v>23</v>
      </c>
      <c r="H21" s="4">
        <v>9105866231</v>
      </c>
      <c r="I21" s="32" t="s">
        <v>23</v>
      </c>
      <c r="J21" s="33" t="s">
        <v>7358</v>
      </c>
      <c r="K21" s="34"/>
      <c r="L21" s="46" t="s">
        <v>25</v>
      </c>
      <c r="M21" s="33" t="s">
        <v>364</v>
      </c>
      <c r="N21" s="35" t="s">
        <v>23</v>
      </c>
      <c r="O21" s="6" t="s">
        <v>3132</v>
      </c>
      <c r="P21" s="36"/>
      <c r="Q21" s="36"/>
      <c r="R21" s="36"/>
      <c r="S21" s="33" t="s">
        <v>7359</v>
      </c>
      <c r="T21" s="36"/>
      <c r="U21" s="36"/>
      <c r="V21" s="33" t="s">
        <v>7359</v>
      </c>
      <c r="W21" s="36"/>
      <c r="X21" s="36"/>
      <c r="Y21" s="33" t="s">
        <v>2824</v>
      </c>
      <c r="Z21" s="36"/>
      <c r="AA21" s="30"/>
      <c r="AB21" s="57">
        <v>5111</v>
      </c>
      <c r="AC21" s="57">
        <v>131</v>
      </c>
      <c r="AD21" s="30"/>
      <c r="AE21" s="58">
        <v>4</v>
      </c>
      <c r="AF21" s="37"/>
      <c r="AG21" s="37">
        <v>111058</v>
      </c>
      <c r="AH21" s="38">
        <v>444232</v>
      </c>
      <c r="AI21" s="37"/>
      <c r="AJ21" s="37"/>
      <c r="AK21" s="39"/>
      <c r="AL21" s="40">
        <v>8</v>
      </c>
      <c r="AM21" s="37"/>
      <c r="AN21" s="37">
        <v>35538.559999999998</v>
      </c>
      <c r="AO21" s="59">
        <v>33311</v>
      </c>
      <c r="AP21" s="39"/>
      <c r="AQ21" s="59" t="s">
        <v>3131</v>
      </c>
      <c r="AR21" s="60">
        <v>156</v>
      </c>
      <c r="AS21" s="60">
        <v>632</v>
      </c>
      <c r="AV21" s="39"/>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row>
    <row r="22" spans="1:232" s="41" customFormat="1" x14ac:dyDescent="0.25">
      <c r="A22" s="29"/>
      <c r="B22" s="30"/>
      <c r="C22" s="31" t="s">
        <v>7317</v>
      </c>
      <c r="D22" s="57">
        <v>0</v>
      </c>
      <c r="E22" s="57">
        <v>1</v>
      </c>
      <c r="F22" s="32" t="s">
        <v>23</v>
      </c>
      <c r="G22" s="32" t="s">
        <v>23</v>
      </c>
      <c r="H22" s="4">
        <v>9105866231</v>
      </c>
      <c r="I22" s="32" t="s">
        <v>23</v>
      </c>
      <c r="J22" s="33" t="s">
        <v>7358</v>
      </c>
      <c r="K22" s="34"/>
      <c r="L22" s="46" t="s">
        <v>25</v>
      </c>
      <c r="M22" s="33" t="s">
        <v>364</v>
      </c>
      <c r="N22" s="35" t="s">
        <v>23</v>
      </c>
      <c r="O22" s="6" t="s">
        <v>3132</v>
      </c>
      <c r="P22" s="36"/>
      <c r="Q22" s="36"/>
      <c r="R22" s="36"/>
      <c r="S22" s="33" t="s">
        <v>7359</v>
      </c>
      <c r="T22" s="36"/>
      <c r="U22" s="36"/>
      <c r="V22" s="33" t="s">
        <v>7359</v>
      </c>
      <c r="W22" s="36"/>
      <c r="X22" s="36"/>
      <c r="Y22" s="33" t="s">
        <v>2779</v>
      </c>
      <c r="Z22" s="36"/>
      <c r="AA22" s="30"/>
      <c r="AB22" s="57">
        <v>5111</v>
      </c>
      <c r="AC22" s="57">
        <v>131</v>
      </c>
      <c r="AD22" s="30"/>
      <c r="AE22" s="58">
        <v>1</v>
      </c>
      <c r="AF22" s="37"/>
      <c r="AG22" s="37">
        <v>73431</v>
      </c>
      <c r="AH22" s="38">
        <v>73431</v>
      </c>
      <c r="AI22" s="37"/>
      <c r="AJ22" s="37"/>
      <c r="AK22" s="39"/>
      <c r="AL22" s="40">
        <v>8</v>
      </c>
      <c r="AM22" s="37"/>
      <c r="AN22" s="37">
        <v>5874.4800000000005</v>
      </c>
      <c r="AO22" s="59">
        <v>33311</v>
      </c>
      <c r="AP22" s="39"/>
      <c r="AQ22" s="59" t="s">
        <v>3131</v>
      </c>
      <c r="AR22" s="60">
        <v>156</v>
      </c>
      <c r="AS22" s="60">
        <v>632</v>
      </c>
      <c r="AV22" s="39"/>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row>
    <row r="23" spans="1:232" s="41" customFormat="1" x14ac:dyDescent="0.25">
      <c r="A23" s="29"/>
      <c r="B23" s="30"/>
      <c r="C23" s="31" t="s">
        <v>7317</v>
      </c>
      <c r="D23" s="57">
        <v>0</v>
      </c>
      <c r="E23" s="57">
        <v>1</v>
      </c>
      <c r="F23" s="32" t="s">
        <v>23</v>
      </c>
      <c r="G23" s="32" t="s">
        <v>23</v>
      </c>
      <c r="H23" s="4">
        <v>9105866239</v>
      </c>
      <c r="I23" s="32" t="s">
        <v>23</v>
      </c>
      <c r="J23" s="33" t="s">
        <v>7362</v>
      </c>
      <c r="K23" s="34"/>
      <c r="L23" s="46" t="s">
        <v>25</v>
      </c>
      <c r="M23" s="33" t="s">
        <v>296</v>
      </c>
      <c r="N23" s="35" t="s">
        <v>23</v>
      </c>
      <c r="O23" s="6" t="s">
        <v>3170</v>
      </c>
      <c r="P23" s="36"/>
      <c r="Q23" s="36"/>
      <c r="R23" s="36"/>
      <c r="S23" s="33" t="s">
        <v>7363</v>
      </c>
      <c r="T23" s="36"/>
      <c r="U23" s="36"/>
      <c r="V23" s="33" t="s">
        <v>7363</v>
      </c>
      <c r="W23" s="36"/>
      <c r="X23" s="36"/>
      <c r="Y23" s="33" t="s">
        <v>2779</v>
      </c>
      <c r="Z23" s="36"/>
      <c r="AA23" s="30"/>
      <c r="AB23" s="57">
        <v>5111</v>
      </c>
      <c r="AC23" s="57">
        <v>131</v>
      </c>
      <c r="AD23" s="30"/>
      <c r="AE23" s="58">
        <v>4</v>
      </c>
      <c r="AF23" s="37"/>
      <c r="AG23" s="37">
        <v>73431</v>
      </c>
      <c r="AH23" s="38">
        <v>293724</v>
      </c>
      <c r="AI23" s="37"/>
      <c r="AJ23" s="37"/>
      <c r="AK23" s="39"/>
      <c r="AL23" s="40">
        <v>8</v>
      </c>
      <c r="AM23" s="37"/>
      <c r="AN23" s="37">
        <v>23497.920000000002</v>
      </c>
      <c r="AO23" s="59">
        <v>33311</v>
      </c>
      <c r="AP23" s="39"/>
      <c r="AQ23" s="59" t="s">
        <v>3131</v>
      </c>
      <c r="AR23" s="60">
        <v>156</v>
      </c>
      <c r="AS23" s="60">
        <v>632</v>
      </c>
      <c r="AV23" s="39"/>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row>
    <row r="24" spans="1:232" s="41" customFormat="1" x14ac:dyDescent="0.25">
      <c r="A24" s="29"/>
      <c r="B24" s="30"/>
      <c r="C24" s="31" t="s">
        <v>7317</v>
      </c>
      <c r="D24" s="57">
        <v>0</v>
      </c>
      <c r="E24" s="57">
        <v>1</v>
      </c>
      <c r="F24" s="32" t="s">
        <v>23</v>
      </c>
      <c r="G24" s="32" t="s">
        <v>23</v>
      </c>
      <c r="H24" s="4">
        <v>9105866214</v>
      </c>
      <c r="I24" s="32" t="s">
        <v>23</v>
      </c>
      <c r="J24" s="33" t="s">
        <v>7364</v>
      </c>
      <c r="K24" s="34"/>
      <c r="L24" s="46" t="s">
        <v>25</v>
      </c>
      <c r="M24" s="33" t="s">
        <v>304</v>
      </c>
      <c r="N24" s="35" t="s">
        <v>23</v>
      </c>
      <c r="O24" s="6" t="s">
        <v>3132</v>
      </c>
      <c r="P24" s="36"/>
      <c r="Q24" s="36"/>
      <c r="R24" s="36"/>
      <c r="S24" s="33" t="s">
        <v>7365</v>
      </c>
      <c r="T24" s="36"/>
      <c r="U24" s="36"/>
      <c r="V24" s="33" t="s">
        <v>7365</v>
      </c>
      <c r="W24" s="36"/>
      <c r="X24" s="36"/>
      <c r="Y24" s="33" t="s">
        <v>2779</v>
      </c>
      <c r="Z24" s="36"/>
      <c r="AA24" s="30"/>
      <c r="AB24" s="57">
        <v>5111</v>
      </c>
      <c r="AC24" s="57">
        <v>131</v>
      </c>
      <c r="AD24" s="30"/>
      <c r="AE24" s="58">
        <v>2</v>
      </c>
      <c r="AF24" s="37"/>
      <c r="AG24" s="37">
        <v>73431</v>
      </c>
      <c r="AH24" s="38">
        <v>146862</v>
      </c>
      <c r="AI24" s="37"/>
      <c r="AJ24" s="37"/>
      <c r="AK24" s="39"/>
      <c r="AL24" s="40">
        <v>8</v>
      </c>
      <c r="AM24" s="37"/>
      <c r="AN24" s="37">
        <v>11748.960000000001</v>
      </c>
      <c r="AO24" s="59">
        <v>33311</v>
      </c>
      <c r="AP24" s="39"/>
      <c r="AQ24" s="59" t="s">
        <v>3131</v>
      </c>
      <c r="AR24" s="60">
        <v>156</v>
      </c>
      <c r="AS24" s="60">
        <v>632</v>
      </c>
      <c r="AV24" s="39"/>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row>
    <row r="25" spans="1:232" s="41" customFormat="1" x14ac:dyDescent="0.25">
      <c r="A25" s="29"/>
      <c r="B25" s="30"/>
      <c r="C25" s="31" t="s">
        <v>7317</v>
      </c>
      <c r="D25" s="57">
        <v>0</v>
      </c>
      <c r="E25" s="57">
        <v>1</v>
      </c>
      <c r="F25" s="32" t="s">
        <v>23</v>
      </c>
      <c r="G25" s="32" t="s">
        <v>23</v>
      </c>
      <c r="H25" s="4">
        <v>9105866287</v>
      </c>
      <c r="I25" s="32" t="s">
        <v>23</v>
      </c>
      <c r="J25" s="33" t="s">
        <v>7366</v>
      </c>
      <c r="K25" s="34"/>
      <c r="L25" s="46" t="s">
        <v>25</v>
      </c>
      <c r="M25" s="33" t="s">
        <v>435</v>
      </c>
      <c r="N25" s="35" t="s">
        <v>23</v>
      </c>
      <c r="O25" s="6" t="s">
        <v>3132</v>
      </c>
      <c r="P25" s="36"/>
      <c r="Q25" s="36"/>
      <c r="R25" s="36"/>
      <c r="S25" s="33" t="s">
        <v>7367</v>
      </c>
      <c r="T25" s="36"/>
      <c r="U25" s="36"/>
      <c r="V25" s="33" t="s">
        <v>7367</v>
      </c>
      <c r="W25" s="36"/>
      <c r="X25" s="36"/>
      <c r="Y25" s="33" t="s">
        <v>3013</v>
      </c>
      <c r="Z25" s="36"/>
      <c r="AA25" s="30"/>
      <c r="AB25" s="57">
        <v>5111</v>
      </c>
      <c r="AC25" s="57">
        <v>131</v>
      </c>
      <c r="AD25" s="30"/>
      <c r="AE25" s="58">
        <v>1</v>
      </c>
      <c r="AF25" s="37"/>
      <c r="AG25" s="37">
        <v>46000</v>
      </c>
      <c r="AH25" s="38">
        <v>46000</v>
      </c>
      <c r="AI25" s="37"/>
      <c r="AJ25" s="37"/>
      <c r="AK25" s="39"/>
      <c r="AL25" s="40">
        <v>8</v>
      </c>
      <c r="AM25" s="37"/>
      <c r="AN25" s="37">
        <v>3680</v>
      </c>
      <c r="AO25" s="59">
        <v>33311</v>
      </c>
      <c r="AP25" s="39"/>
      <c r="AQ25" s="59" t="s">
        <v>3131</v>
      </c>
      <c r="AR25" s="60">
        <v>156</v>
      </c>
      <c r="AS25" s="60">
        <v>632</v>
      </c>
      <c r="AV25" s="39"/>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row>
    <row r="26" spans="1:232" s="41" customFormat="1" x14ac:dyDescent="0.25">
      <c r="A26" s="29"/>
      <c r="B26" s="30"/>
      <c r="C26" s="31" t="s">
        <v>7317</v>
      </c>
      <c r="D26" s="57">
        <v>0</v>
      </c>
      <c r="E26" s="57">
        <v>1</v>
      </c>
      <c r="F26" s="32" t="s">
        <v>23</v>
      </c>
      <c r="G26" s="32" t="s">
        <v>23</v>
      </c>
      <c r="H26" s="4">
        <v>9105866311</v>
      </c>
      <c r="I26" s="32" t="s">
        <v>23</v>
      </c>
      <c r="J26" s="33" t="s">
        <v>7368</v>
      </c>
      <c r="K26" s="34"/>
      <c r="L26" s="46" t="s">
        <v>25</v>
      </c>
      <c r="M26" s="33" t="s">
        <v>475</v>
      </c>
      <c r="N26" s="35" t="s">
        <v>23</v>
      </c>
      <c r="O26" s="6" t="s">
        <v>3132</v>
      </c>
      <c r="P26" s="36"/>
      <c r="Q26" s="36"/>
      <c r="R26" s="36"/>
      <c r="S26" s="33" t="s">
        <v>7369</v>
      </c>
      <c r="T26" s="36"/>
      <c r="U26" s="36"/>
      <c r="V26" s="33" t="s">
        <v>7369</v>
      </c>
      <c r="W26" s="36"/>
      <c r="X26" s="36"/>
      <c r="Y26" s="33" t="s">
        <v>2824</v>
      </c>
      <c r="Z26" s="36"/>
      <c r="AA26" s="30"/>
      <c r="AB26" s="57">
        <v>5111</v>
      </c>
      <c r="AC26" s="57">
        <v>131</v>
      </c>
      <c r="AD26" s="30"/>
      <c r="AE26" s="58">
        <v>3</v>
      </c>
      <c r="AF26" s="37"/>
      <c r="AG26" s="37">
        <v>111058</v>
      </c>
      <c r="AH26" s="38">
        <v>333174</v>
      </c>
      <c r="AI26" s="37"/>
      <c r="AJ26" s="37"/>
      <c r="AK26" s="39"/>
      <c r="AL26" s="40">
        <v>8</v>
      </c>
      <c r="AM26" s="37"/>
      <c r="AN26" s="37">
        <v>26653.920000000002</v>
      </c>
      <c r="AO26" s="59">
        <v>33311</v>
      </c>
      <c r="AP26" s="39"/>
      <c r="AQ26" s="59" t="s">
        <v>3131</v>
      </c>
      <c r="AR26" s="60">
        <v>156</v>
      </c>
      <c r="AS26" s="60">
        <v>632</v>
      </c>
      <c r="AV26" s="39"/>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row>
    <row r="27" spans="1:232" s="41" customFormat="1" x14ac:dyDescent="0.25">
      <c r="A27" s="29"/>
      <c r="B27" s="30"/>
      <c r="C27" s="31" t="s">
        <v>7317</v>
      </c>
      <c r="D27" s="57">
        <v>0</v>
      </c>
      <c r="E27" s="57">
        <v>1</v>
      </c>
      <c r="F27" s="32" t="s">
        <v>23</v>
      </c>
      <c r="G27" s="32" t="s">
        <v>23</v>
      </c>
      <c r="H27" s="4">
        <v>9105866429</v>
      </c>
      <c r="I27" s="32" t="s">
        <v>23</v>
      </c>
      <c r="J27" s="33" t="s">
        <v>7373</v>
      </c>
      <c r="K27" s="34"/>
      <c r="L27" s="46" t="s">
        <v>25</v>
      </c>
      <c r="M27" s="33" t="s">
        <v>312</v>
      </c>
      <c r="N27" s="35" t="s">
        <v>23</v>
      </c>
      <c r="O27" s="6" t="s">
        <v>3170</v>
      </c>
      <c r="P27" s="36"/>
      <c r="Q27" s="36"/>
      <c r="R27" s="36"/>
      <c r="S27" s="33" t="s">
        <v>7374</v>
      </c>
      <c r="T27" s="36"/>
      <c r="U27" s="36"/>
      <c r="V27" s="33" t="s">
        <v>7374</v>
      </c>
      <c r="W27" s="36"/>
      <c r="X27" s="36"/>
      <c r="Y27" s="33" t="s">
        <v>2824</v>
      </c>
      <c r="Z27" s="36"/>
      <c r="AA27" s="30"/>
      <c r="AB27" s="57">
        <v>5111</v>
      </c>
      <c r="AC27" s="57">
        <v>131</v>
      </c>
      <c r="AD27" s="30"/>
      <c r="AE27" s="58">
        <v>1</v>
      </c>
      <c r="AF27" s="37"/>
      <c r="AG27" s="37">
        <v>111058</v>
      </c>
      <c r="AH27" s="38">
        <v>111058</v>
      </c>
      <c r="AI27" s="37"/>
      <c r="AJ27" s="37"/>
      <c r="AK27" s="39"/>
      <c r="AL27" s="40">
        <v>8</v>
      </c>
      <c r="AM27" s="37"/>
      <c r="AN27" s="37">
        <v>8884.64</v>
      </c>
      <c r="AO27" s="59">
        <v>33311</v>
      </c>
      <c r="AP27" s="39"/>
      <c r="AQ27" s="59" t="s">
        <v>3131</v>
      </c>
      <c r="AR27" s="60">
        <v>156</v>
      </c>
      <c r="AS27" s="60">
        <v>632</v>
      </c>
      <c r="AV27" s="39"/>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row>
    <row r="28" spans="1:232" s="41" customFormat="1" x14ac:dyDescent="0.25">
      <c r="A28" s="29"/>
      <c r="B28" s="30"/>
      <c r="C28" s="31" t="s">
        <v>7317</v>
      </c>
      <c r="D28" s="57">
        <v>0</v>
      </c>
      <c r="E28" s="57">
        <v>1</v>
      </c>
      <c r="F28" s="32" t="s">
        <v>23</v>
      </c>
      <c r="G28" s="32" t="s">
        <v>23</v>
      </c>
      <c r="H28" s="4">
        <v>9105866559</v>
      </c>
      <c r="I28" s="32" t="s">
        <v>23</v>
      </c>
      <c r="J28" s="33" t="s">
        <v>7375</v>
      </c>
      <c r="K28" s="34"/>
      <c r="L28" s="46" t="s">
        <v>25</v>
      </c>
      <c r="M28" s="33" t="s">
        <v>76</v>
      </c>
      <c r="N28" s="35" t="s">
        <v>23</v>
      </c>
      <c r="O28" s="6" t="s">
        <v>3136</v>
      </c>
      <c r="P28" s="36"/>
      <c r="Q28" s="36"/>
      <c r="R28" s="36"/>
      <c r="S28" s="33" t="s">
        <v>7376</v>
      </c>
      <c r="T28" s="36"/>
      <c r="U28" s="36"/>
      <c r="V28" s="33" t="s">
        <v>7376</v>
      </c>
      <c r="W28" s="36"/>
      <c r="X28" s="36"/>
      <c r="Y28" s="33" t="s">
        <v>2824</v>
      </c>
      <c r="Z28" s="36"/>
      <c r="AA28" s="30"/>
      <c r="AB28" s="57">
        <v>5111</v>
      </c>
      <c r="AC28" s="57">
        <v>131</v>
      </c>
      <c r="AD28" s="30"/>
      <c r="AE28" s="58">
        <v>1</v>
      </c>
      <c r="AF28" s="37"/>
      <c r="AG28" s="37">
        <v>111058</v>
      </c>
      <c r="AH28" s="38">
        <v>111058</v>
      </c>
      <c r="AI28" s="37"/>
      <c r="AJ28" s="37"/>
      <c r="AK28" s="39"/>
      <c r="AL28" s="40">
        <v>8</v>
      </c>
      <c r="AM28" s="37"/>
      <c r="AN28" s="37">
        <v>8884.64</v>
      </c>
      <c r="AO28" s="59">
        <v>33311</v>
      </c>
      <c r="AP28" s="39"/>
      <c r="AQ28" s="59" t="s">
        <v>3131</v>
      </c>
      <c r="AR28" s="60">
        <v>156</v>
      </c>
      <c r="AS28" s="60">
        <v>632</v>
      </c>
      <c r="AV28" s="39"/>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row>
    <row r="29" spans="1:232" s="41" customFormat="1" x14ac:dyDescent="0.25">
      <c r="A29" s="29"/>
      <c r="B29" s="30"/>
      <c r="C29" s="31" t="s">
        <v>7317</v>
      </c>
      <c r="D29" s="57">
        <v>0</v>
      </c>
      <c r="E29" s="57">
        <v>1</v>
      </c>
      <c r="F29" s="32" t="s">
        <v>23</v>
      </c>
      <c r="G29" s="32" t="s">
        <v>23</v>
      </c>
      <c r="H29" s="4">
        <v>9105866546</v>
      </c>
      <c r="I29" s="32" t="s">
        <v>23</v>
      </c>
      <c r="J29" s="33" t="s">
        <v>7379</v>
      </c>
      <c r="K29" s="34"/>
      <c r="L29" s="46" t="s">
        <v>25</v>
      </c>
      <c r="M29" s="33" t="s">
        <v>97</v>
      </c>
      <c r="N29" s="35" t="s">
        <v>23</v>
      </c>
      <c r="O29" s="6" t="s">
        <v>3136</v>
      </c>
      <c r="P29" s="36"/>
      <c r="Q29" s="36"/>
      <c r="R29" s="36"/>
      <c r="S29" s="33" t="s">
        <v>7380</v>
      </c>
      <c r="T29" s="36"/>
      <c r="U29" s="36"/>
      <c r="V29" s="33" t="s">
        <v>7380</v>
      </c>
      <c r="W29" s="36"/>
      <c r="X29" s="36"/>
      <c r="Y29" s="33" t="s">
        <v>2824</v>
      </c>
      <c r="Z29" s="36"/>
      <c r="AA29" s="30"/>
      <c r="AB29" s="57">
        <v>5111</v>
      </c>
      <c r="AC29" s="57">
        <v>131</v>
      </c>
      <c r="AD29" s="30"/>
      <c r="AE29" s="58">
        <v>3</v>
      </c>
      <c r="AF29" s="37"/>
      <c r="AG29" s="37">
        <v>111058</v>
      </c>
      <c r="AH29" s="38">
        <v>333174</v>
      </c>
      <c r="AI29" s="37"/>
      <c r="AJ29" s="37"/>
      <c r="AK29" s="39"/>
      <c r="AL29" s="40">
        <v>8</v>
      </c>
      <c r="AM29" s="37"/>
      <c r="AN29" s="37">
        <v>26653.920000000002</v>
      </c>
      <c r="AO29" s="59">
        <v>33311</v>
      </c>
      <c r="AP29" s="39"/>
      <c r="AQ29" s="59" t="s">
        <v>3131</v>
      </c>
      <c r="AR29" s="60">
        <v>156</v>
      </c>
      <c r="AS29" s="60">
        <v>632</v>
      </c>
      <c r="AV29" s="39"/>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HQ29" s="42"/>
      <c r="HR29" s="42"/>
      <c r="HS29" s="42"/>
      <c r="HT29" s="42"/>
      <c r="HU29" s="42"/>
      <c r="HV29" s="42"/>
      <c r="HW29" s="42"/>
      <c r="HX29" s="42"/>
    </row>
    <row r="30" spans="1:232" s="41" customFormat="1" x14ac:dyDescent="0.25">
      <c r="A30" s="29"/>
      <c r="B30" s="30"/>
      <c r="C30" s="31" t="s">
        <v>7317</v>
      </c>
      <c r="D30" s="57">
        <v>0</v>
      </c>
      <c r="E30" s="57">
        <v>1</v>
      </c>
      <c r="F30" s="32" t="s">
        <v>23</v>
      </c>
      <c r="G30" s="32" t="s">
        <v>23</v>
      </c>
      <c r="H30" s="4">
        <v>9105866575</v>
      </c>
      <c r="I30" s="32" t="s">
        <v>23</v>
      </c>
      <c r="J30" s="33" t="s">
        <v>7381</v>
      </c>
      <c r="K30" s="34"/>
      <c r="L30" s="46" t="s">
        <v>25</v>
      </c>
      <c r="M30" s="33" t="s">
        <v>506</v>
      </c>
      <c r="N30" s="35" t="s">
        <v>23</v>
      </c>
      <c r="O30" s="6" t="s">
        <v>3132</v>
      </c>
      <c r="P30" s="36"/>
      <c r="Q30" s="36"/>
      <c r="R30" s="36"/>
      <c r="S30" s="33" t="s">
        <v>7382</v>
      </c>
      <c r="T30" s="36"/>
      <c r="U30" s="36"/>
      <c r="V30" s="33" t="s">
        <v>7382</v>
      </c>
      <c r="W30" s="36"/>
      <c r="X30" s="36"/>
      <c r="Y30" s="33" t="s">
        <v>2824</v>
      </c>
      <c r="Z30" s="36"/>
      <c r="AA30" s="30"/>
      <c r="AB30" s="57">
        <v>5111</v>
      </c>
      <c r="AC30" s="57">
        <v>131</v>
      </c>
      <c r="AD30" s="30"/>
      <c r="AE30" s="58">
        <v>1</v>
      </c>
      <c r="AF30" s="37"/>
      <c r="AG30" s="37">
        <v>111058</v>
      </c>
      <c r="AH30" s="38">
        <v>111058</v>
      </c>
      <c r="AI30" s="37"/>
      <c r="AJ30" s="37"/>
      <c r="AK30" s="39"/>
      <c r="AL30" s="40">
        <v>8</v>
      </c>
      <c r="AM30" s="37"/>
      <c r="AN30" s="37">
        <v>8884.64</v>
      </c>
      <c r="AO30" s="59">
        <v>33311</v>
      </c>
      <c r="AP30" s="39"/>
      <c r="AQ30" s="59" t="s">
        <v>3131</v>
      </c>
      <c r="AR30" s="60">
        <v>156</v>
      </c>
      <c r="AS30" s="60">
        <v>632</v>
      </c>
      <c r="AV30" s="39"/>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c r="DL30" s="42"/>
      <c r="DM30" s="42"/>
      <c r="DN30" s="42"/>
      <c r="DO30" s="42"/>
      <c r="DP30" s="42"/>
      <c r="DQ30" s="42"/>
      <c r="DR30" s="42"/>
      <c r="DS30" s="42"/>
      <c r="DT30" s="42"/>
      <c r="DU30" s="42"/>
      <c r="DV30" s="42"/>
      <c r="DW30" s="42"/>
      <c r="DX30" s="42"/>
      <c r="DY30" s="42"/>
      <c r="DZ30" s="42"/>
      <c r="EA30" s="42"/>
      <c r="EB30" s="42"/>
      <c r="EC30" s="42"/>
      <c r="ED30" s="42"/>
      <c r="EE30" s="42"/>
      <c r="EF30" s="42"/>
      <c r="EG30" s="42"/>
      <c r="EH30" s="42"/>
      <c r="EI30" s="42"/>
      <c r="EJ30" s="42"/>
      <c r="EK30" s="42"/>
      <c r="EL30" s="42"/>
      <c r="EM30" s="42"/>
      <c r="EN30" s="42"/>
      <c r="EO30" s="42"/>
      <c r="EP30" s="42"/>
      <c r="EQ30" s="42"/>
      <c r="ER30" s="42"/>
      <c r="ES30" s="42"/>
      <c r="ET30" s="42"/>
      <c r="EU30" s="42"/>
      <c r="EV30" s="42"/>
      <c r="EW30" s="42"/>
      <c r="EX30" s="42"/>
      <c r="EY30" s="42"/>
      <c r="EZ30" s="42"/>
      <c r="FA30" s="42"/>
      <c r="FB30" s="42"/>
      <c r="FC30" s="42"/>
      <c r="FD30" s="42"/>
      <c r="FE30" s="42"/>
      <c r="FF30" s="42"/>
      <c r="FG30" s="42"/>
      <c r="FH30" s="42"/>
      <c r="FI30" s="42"/>
      <c r="FJ30" s="42"/>
      <c r="FK30" s="42"/>
      <c r="FL30" s="42"/>
      <c r="FM30" s="42"/>
      <c r="FN30" s="42"/>
      <c r="FO30" s="42"/>
      <c r="FP30" s="42"/>
      <c r="FQ30" s="42"/>
      <c r="FR30" s="42"/>
      <c r="FS30" s="42"/>
      <c r="FT30" s="42"/>
      <c r="FU30" s="42"/>
      <c r="FV30" s="42"/>
      <c r="FW30" s="42"/>
      <c r="FX30" s="42"/>
      <c r="FY30" s="42"/>
      <c r="FZ30" s="42"/>
      <c r="GA30" s="42"/>
      <c r="GB30" s="42"/>
      <c r="GC30" s="42"/>
      <c r="GD30" s="42"/>
      <c r="GE30" s="42"/>
      <c r="GF30" s="42"/>
      <c r="GG30" s="42"/>
      <c r="GH30" s="42"/>
      <c r="GI30" s="42"/>
      <c r="GJ30" s="42"/>
      <c r="GK30" s="42"/>
      <c r="GL30" s="42"/>
      <c r="GM30" s="42"/>
      <c r="GN30" s="42"/>
      <c r="GO30" s="42"/>
      <c r="GP30" s="42"/>
      <c r="GQ30" s="42"/>
      <c r="GR30" s="42"/>
      <c r="GS30" s="42"/>
      <c r="GT30" s="42"/>
      <c r="GU30" s="42"/>
      <c r="GV30" s="42"/>
      <c r="GW30" s="42"/>
      <c r="GX30" s="42"/>
      <c r="GY30" s="42"/>
      <c r="GZ30" s="42"/>
      <c r="HA30" s="42"/>
      <c r="HB30" s="42"/>
      <c r="HC30" s="42"/>
      <c r="HD30" s="42"/>
      <c r="HE30" s="42"/>
      <c r="HF30" s="42"/>
      <c r="HG30" s="42"/>
      <c r="HH30" s="42"/>
      <c r="HI30" s="42"/>
      <c r="HJ30" s="42"/>
      <c r="HK30" s="42"/>
      <c r="HL30" s="42"/>
      <c r="HM30" s="42"/>
      <c r="HN30" s="42"/>
      <c r="HO30" s="42"/>
      <c r="HP30" s="42"/>
      <c r="HQ30" s="42"/>
      <c r="HR30" s="42"/>
      <c r="HS30" s="42"/>
      <c r="HT30" s="42"/>
      <c r="HU30" s="42"/>
      <c r="HV30" s="42"/>
      <c r="HW30" s="42"/>
      <c r="HX30" s="42"/>
    </row>
    <row r="31" spans="1:232" s="41" customFormat="1" x14ac:dyDescent="0.25">
      <c r="A31" s="29"/>
      <c r="B31" s="30"/>
      <c r="C31" s="31" t="s">
        <v>7317</v>
      </c>
      <c r="D31" s="57">
        <v>0</v>
      </c>
      <c r="E31" s="57">
        <v>1</v>
      </c>
      <c r="F31" s="32" t="s">
        <v>23</v>
      </c>
      <c r="G31" s="32" t="s">
        <v>23</v>
      </c>
      <c r="H31" s="4">
        <v>9105866575</v>
      </c>
      <c r="I31" s="32" t="s">
        <v>23</v>
      </c>
      <c r="J31" s="33" t="s">
        <v>7381</v>
      </c>
      <c r="K31" s="34"/>
      <c r="L31" s="46" t="s">
        <v>25</v>
      </c>
      <c r="M31" s="33" t="s">
        <v>506</v>
      </c>
      <c r="N31" s="35" t="s">
        <v>23</v>
      </c>
      <c r="O31" s="6" t="s">
        <v>3132</v>
      </c>
      <c r="P31" s="36"/>
      <c r="Q31" s="36"/>
      <c r="R31" s="36"/>
      <c r="S31" s="33" t="s">
        <v>7382</v>
      </c>
      <c r="T31" s="36"/>
      <c r="U31" s="36"/>
      <c r="V31" s="33" t="s">
        <v>7382</v>
      </c>
      <c r="W31" s="36"/>
      <c r="X31" s="36"/>
      <c r="Y31" s="33" t="s">
        <v>2826</v>
      </c>
      <c r="Z31" s="36"/>
      <c r="AA31" s="30"/>
      <c r="AB31" s="57">
        <v>5111</v>
      </c>
      <c r="AC31" s="57">
        <v>131</v>
      </c>
      <c r="AD31" s="30"/>
      <c r="AE31" s="58">
        <v>1</v>
      </c>
      <c r="AF31" s="37"/>
      <c r="AG31" s="37">
        <v>50182</v>
      </c>
      <c r="AH31" s="38">
        <v>50182</v>
      </c>
      <c r="AI31" s="37"/>
      <c r="AJ31" s="37"/>
      <c r="AK31" s="39"/>
      <c r="AL31" s="40">
        <v>8</v>
      </c>
      <c r="AM31" s="37"/>
      <c r="AN31" s="37">
        <v>4014.56</v>
      </c>
      <c r="AO31" s="59">
        <v>33311</v>
      </c>
      <c r="AP31" s="39"/>
      <c r="AQ31" s="59" t="s">
        <v>3131</v>
      </c>
      <c r="AR31" s="60">
        <v>156</v>
      </c>
      <c r="AS31" s="60">
        <v>632</v>
      </c>
      <c r="AV31" s="39"/>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HQ31" s="42"/>
      <c r="HR31" s="42"/>
      <c r="HS31" s="42"/>
      <c r="HT31" s="42"/>
      <c r="HU31" s="42"/>
      <c r="HV31" s="42"/>
      <c r="HW31" s="42"/>
      <c r="HX31" s="42"/>
    </row>
    <row r="32" spans="1:232" s="41" customFormat="1" x14ac:dyDescent="0.25">
      <c r="A32" s="29"/>
      <c r="B32" s="30"/>
      <c r="C32" s="31" t="s">
        <v>7317</v>
      </c>
      <c r="D32" s="57">
        <v>0</v>
      </c>
      <c r="E32" s="57">
        <v>1</v>
      </c>
      <c r="F32" s="32" t="s">
        <v>23</v>
      </c>
      <c r="G32" s="32" t="s">
        <v>23</v>
      </c>
      <c r="H32" s="4">
        <v>9105866659</v>
      </c>
      <c r="I32" s="32" t="s">
        <v>23</v>
      </c>
      <c r="J32" s="33" t="s">
        <v>7383</v>
      </c>
      <c r="K32" s="34"/>
      <c r="L32" s="46" t="s">
        <v>25</v>
      </c>
      <c r="M32" s="33" t="s">
        <v>368</v>
      </c>
      <c r="N32" s="35" t="s">
        <v>23</v>
      </c>
      <c r="O32" s="6" t="s">
        <v>3170</v>
      </c>
      <c r="P32" s="36"/>
      <c r="Q32" s="36"/>
      <c r="R32" s="36"/>
      <c r="S32" s="33" t="s">
        <v>7384</v>
      </c>
      <c r="T32" s="36"/>
      <c r="U32" s="36"/>
      <c r="V32" s="33" t="s">
        <v>7384</v>
      </c>
      <c r="W32" s="36"/>
      <c r="X32" s="36"/>
      <c r="Y32" s="33" t="s">
        <v>2824</v>
      </c>
      <c r="Z32" s="36"/>
      <c r="AA32" s="30"/>
      <c r="AB32" s="57">
        <v>5111</v>
      </c>
      <c r="AC32" s="57">
        <v>131</v>
      </c>
      <c r="AD32" s="30"/>
      <c r="AE32" s="58">
        <v>2</v>
      </c>
      <c r="AF32" s="37"/>
      <c r="AG32" s="37">
        <v>111058</v>
      </c>
      <c r="AH32" s="38">
        <v>222116</v>
      </c>
      <c r="AI32" s="37"/>
      <c r="AJ32" s="37"/>
      <c r="AK32" s="39"/>
      <c r="AL32" s="40">
        <v>8</v>
      </c>
      <c r="AM32" s="37"/>
      <c r="AN32" s="37">
        <v>17769.28</v>
      </c>
      <c r="AO32" s="59">
        <v>33311</v>
      </c>
      <c r="AP32" s="39"/>
      <c r="AQ32" s="59" t="s">
        <v>3131</v>
      </c>
      <c r="AR32" s="60">
        <v>156</v>
      </c>
      <c r="AS32" s="60">
        <v>632</v>
      </c>
      <c r="AV32" s="39"/>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HQ32" s="42"/>
      <c r="HR32" s="42"/>
      <c r="HS32" s="42"/>
      <c r="HT32" s="42"/>
      <c r="HU32" s="42"/>
      <c r="HV32" s="42"/>
      <c r="HW32" s="42"/>
      <c r="HX32" s="42"/>
    </row>
    <row r="33" spans="1:232" s="41" customFormat="1" x14ac:dyDescent="0.25">
      <c r="A33" s="29"/>
      <c r="B33" s="30"/>
      <c r="C33" s="31" t="s">
        <v>7317</v>
      </c>
      <c r="D33" s="57">
        <v>0</v>
      </c>
      <c r="E33" s="57">
        <v>1</v>
      </c>
      <c r="F33" s="32" t="s">
        <v>23</v>
      </c>
      <c r="G33" s="32" t="s">
        <v>23</v>
      </c>
      <c r="H33" s="4">
        <v>9105866807</v>
      </c>
      <c r="I33" s="32" t="s">
        <v>23</v>
      </c>
      <c r="J33" s="33" t="s">
        <v>7388</v>
      </c>
      <c r="K33" s="34"/>
      <c r="L33" s="46" t="s">
        <v>25</v>
      </c>
      <c r="M33" s="33" t="s">
        <v>388</v>
      </c>
      <c r="N33" s="35" t="s">
        <v>23</v>
      </c>
      <c r="O33" s="6" t="s">
        <v>3132</v>
      </c>
      <c r="P33" s="36"/>
      <c r="Q33" s="36"/>
      <c r="R33" s="36"/>
      <c r="S33" s="33" t="s">
        <v>7389</v>
      </c>
      <c r="T33" s="36"/>
      <c r="U33" s="36"/>
      <c r="V33" s="33" t="s">
        <v>7389</v>
      </c>
      <c r="W33" s="36"/>
      <c r="X33" s="36"/>
      <c r="Y33" s="33" t="s">
        <v>2824</v>
      </c>
      <c r="Z33" s="36"/>
      <c r="AA33" s="30"/>
      <c r="AB33" s="57">
        <v>5111</v>
      </c>
      <c r="AC33" s="57">
        <v>131</v>
      </c>
      <c r="AD33" s="30"/>
      <c r="AE33" s="58">
        <v>1</v>
      </c>
      <c r="AF33" s="37"/>
      <c r="AG33" s="37">
        <v>111058</v>
      </c>
      <c r="AH33" s="38">
        <v>111058</v>
      </c>
      <c r="AI33" s="37"/>
      <c r="AJ33" s="37"/>
      <c r="AK33" s="39"/>
      <c r="AL33" s="40">
        <v>8</v>
      </c>
      <c r="AM33" s="37"/>
      <c r="AN33" s="37">
        <v>8884.64</v>
      </c>
      <c r="AO33" s="59">
        <v>33311</v>
      </c>
      <c r="AP33" s="39"/>
      <c r="AQ33" s="59" t="s">
        <v>3131</v>
      </c>
      <c r="AR33" s="60">
        <v>156</v>
      </c>
      <c r="AS33" s="60">
        <v>632</v>
      </c>
      <c r="AV33" s="39"/>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HQ33" s="42"/>
      <c r="HR33" s="42"/>
      <c r="HS33" s="42"/>
      <c r="HT33" s="42"/>
      <c r="HU33" s="42"/>
      <c r="HV33" s="42"/>
      <c r="HW33" s="42"/>
      <c r="HX33" s="42"/>
    </row>
    <row r="34" spans="1:232" s="41" customFormat="1" x14ac:dyDescent="0.25">
      <c r="A34" s="29"/>
      <c r="B34" s="30"/>
      <c r="C34" s="31" t="s">
        <v>7317</v>
      </c>
      <c r="D34" s="57">
        <v>0</v>
      </c>
      <c r="E34" s="57">
        <v>1</v>
      </c>
      <c r="F34" s="32" t="s">
        <v>23</v>
      </c>
      <c r="G34" s="32" t="s">
        <v>23</v>
      </c>
      <c r="H34" s="4">
        <v>9105866916</v>
      </c>
      <c r="I34" s="32" t="s">
        <v>23</v>
      </c>
      <c r="J34" s="33" t="s">
        <v>7396</v>
      </c>
      <c r="K34" s="34"/>
      <c r="L34" s="46" t="s">
        <v>25</v>
      </c>
      <c r="M34" s="33" t="s">
        <v>551</v>
      </c>
      <c r="N34" s="35" t="s">
        <v>23</v>
      </c>
      <c r="O34" s="6" t="s">
        <v>3132</v>
      </c>
      <c r="P34" s="36"/>
      <c r="Q34" s="36"/>
      <c r="R34" s="36"/>
      <c r="S34" s="33" t="s">
        <v>7397</v>
      </c>
      <c r="T34" s="36"/>
      <c r="U34" s="36"/>
      <c r="V34" s="33" t="s">
        <v>7397</v>
      </c>
      <c r="W34" s="36"/>
      <c r="X34" s="36"/>
      <c r="Y34" s="33" t="s">
        <v>2824</v>
      </c>
      <c r="Z34" s="36"/>
      <c r="AA34" s="30"/>
      <c r="AB34" s="57">
        <v>5111</v>
      </c>
      <c r="AC34" s="57">
        <v>131</v>
      </c>
      <c r="AD34" s="30"/>
      <c r="AE34" s="58">
        <v>2</v>
      </c>
      <c r="AF34" s="37"/>
      <c r="AG34" s="37">
        <v>111058</v>
      </c>
      <c r="AH34" s="38">
        <v>222116</v>
      </c>
      <c r="AI34" s="37"/>
      <c r="AJ34" s="37"/>
      <c r="AK34" s="39"/>
      <c r="AL34" s="40">
        <v>8</v>
      </c>
      <c r="AM34" s="37"/>
      <c r="AN34" s="37">
        <v>17769.28</v>
      </c>
      <c r="AO34" s="59">
        <v>33311</v>
      </c>
      <c r="AP34" s="39"/>
      <c r="AQ34" s="59" t="s">
        <v>3131</v>
      </c>
      <c r="AR34" s="60">
        <v>156</v>
      </c>
      <c r="AS34" s="60">
        <v>632</v>
      </c>
      <c r="AV34" s="39"/>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HQ34" s="42"/>
      <c r="HR34" s="42"/>
      <c r="HS34" s="42"/>
      <c r="HT34" s="42"/>
      <c r="HU34" s="42"/>
      <c r="HV34" s="42"/>
      <c r="HW34" s="42"/>
      <c r="HX34" s="42"/>
    </row>
    <row r="35" spans="1:232" s="41" customFormat="1" x14ac:dyDescent="0.25">
      <c r="A35" s="29"/>
      <c r="B35" s="30"/>
      <c r="C35" s="31" t="s">
        <v>7317</v>
      </c>
      <c r="D35" s="57">
        <v>0</v>
      </c>
      <c r="E35" s="57">
        <v>1</v>
      </c>
      <c r="F35" s="32" t="s">
        <v>23</v>
      </c>
      <c r="G35" s="32" t="s">
        <v>23</v>
      </c>
      <c r="H35" s="4">
        <v>9105866916</v>
      </c>
      <c r="I35" s="32" t="s">
        <v>23</v>
      </c>
      <c r="J35" s="33" t="s">
        <v>7396</v>
      </c>
      <c r="K35" s="34"/>
      <c r="L35" s="46" t="s">
        <v>25</v>
      </c>
      <c r="M35" s="33" t="s">
        <v>551</v>
      </c>
      <c r="N35" s="35" t="s">
        <v>23</v>
      </c>
      <c r="O35" s="6" t="s">
        <v>3132</v>
      </c>
      <c r="P35" s="36"/>
      <c r="Q35" s="36"/>
      <c r="R35" s="36"/>
      <c r="S35" s="33" t="s">
        <v>7397</v>
      </c>
      <c r="T35" s="36"/>
      <c r="U35" s="36"/>
      <c r="V35" s="33" t="s">
        <v>7397</v>
      </c>
      <c r="W35" s="36"/>
      <c r="X35" s="36"/>
      <c r="Y35" s="33" t="s">
        <v>3047</v>
      </c>
      <c r="Z35" s="36"/>
      <c r="AA35" s="30"/>
      <c r="AB35" s="57">
        <v>5111</v>
      </c>
      <c r="AC35" s="57">
        <v>131</v>
      </c>
      <c r="AD35" s="30"/>
      <c r="AE35" s="58">
        <v>1</v>
      </c>
      <c r="AF35" s="37"/>
      <c r="AG35" s="37">
        <v>55595</v>
      </c>
      <c r="AH35" s="38">
        <v>55595</v>
      </c>
      <c r="AI35" s="37"/>
      <c r="AJ35" s="37"/>
      <c r="AK35" s="39"/>
      <c r="AL35" s="40">
        <v>8</v>
      </c>
      <c r="AM35" s="37"/>
      <c r="AN35" s="37">
        <v>4447.6000000000004</v>
      </c>
      <c r="AO35" s="59">
        <v>33311</v>
      </c>
      <c r="AP35" s="39"/>
      <c r="AQ35" s="59" t="s">
        <v>3131</v>
      </c>
      <c r="AR35" s="60">
        <v>156</v>
      </c>
      <c r="AS35" s="60">
        <v>632</v>
      </c>
      <c r="AV35" s="39"/>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c r="HU35" s="42"/>
      <c r="HV35" s="42"/>
      <c r="HW35" s="42"/>
      <c r="HX35" s="42"/>
    </row>
    <row r="36" spans="1:232" s="41" customFormat="1" x14ac:dyDescent="0.25">
      <c r="A36" s="29"/>
      <c r="B36" s="30"/>
      <c r="C36" s="31" t="s">
        <v>7317</v>
      </c>
      <c r="D36" s="57">
        <v>0</v>
      </c>
      <c r="E36" s="57">
        <v>1</v>
      </c>
      <c r="F36" s="32" t="s">
        <v>23</v>
      </c>
      <c r="G36" s="32" t="s">
        <v>23</v>
      </c>
      <c r="H36" s="4">
        <v>9105866916</v>
      </c>
      <c r="I36" s="32" t="s">
        <v>23</v>
      </c>
      <c r="J36" s="33" t="s">
        <v>7396</v>
      </c>
      <c r="K36" s="34"/>
      <c r="L36" s="46" t="s">
        <v>25</v>
      </c>
      <c r="M36" s="33" t="s">
        <v>551</v>
      </c>
      <c r="N36" s="35" t="s">
        <v>23</v>
      </c>
      <c r="O36" s="6" t="s">
        <v>3132</v>
      </c>
      <c r="P36" s="36"/>
      <c r="Q36" s="36"/>
      <c r="R36" s="36"/>
      <c r="S36" s="33" t="s">
        <v>7397</v>
      </c>
      <c r="T36" s="36"/>
      <c r="U36" s="36"/>
      <c r="V36" s="33" t="s">
        <v>7397</v>
      </c>
      <c r="W36" s="36"/>
      <c r="X36" s="36"/>
      <c r="Y36" s="33" t="s">
        <v>2819</v>
      </c>
      <c r="Z36" s="36"/>
      <c r="AA36" s="30"/>
      <c r="AB36" s="57">
        <v>5111</v>
      </c>
      <c r="AC36" s="57">
        <v>131</v>
      </c>
      <c r="AD36" s="30"/>
      <c r="AE36" s="58">
        <v>2</v>
      </c>
      <c r="AF36" s="37"/>
      <c r="AG36" s="37">
        <v>56760</v>
      </c>
      <c r="AH36" s="38">
        <v>113520</v>
      </c>
      <c r="AI36" s="37"/>
      <c r="AJ36" s="37"/>
      <c r="AK36" s="39"/>
      <c r="AL36" s="40">
        <v>8</v>
      </c>
      <c r="AM36" s="37"/>
      <c r="AN36" s="37">
        <v>9081.6</v>
      </c>
      <c r="AO36" s="59">
        <v>33311</v>
      </c>
      <c r="AP36" s="39"/>
      <c r="AQ36" s="59" t="s">
        <v>3131</v>
      </c>
      <c r="AR36" s="60">
        <v>156</v>
      </c>
      <c r="AS36" s="60">
        <v>632</v>
      </c>
      <c r="AV36" s="39"/>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row>
    <row r="37" spans="1:232" s="41" customFormat="1" x14ac:dyDescent="0.25">
      <c r="A37" s="29"/>
      <c r="B37" s="30"/>
      <c r="C37" s="31" t="s">
        <v>7317</v>
      </c>
      <c r="D37" s="57">
        <v>0</v>
      </c>
      <c r="E37" s="57">
        <v>1</v>
      </c>
      <c r="F37" s="32" t="s">
        <v>23</v>
      </c>
      <c r="G37" s="32" t="s">
        <v>23</v>
      </c>
      <c r="H37" s="4">
        <v>9105866965</v>
      </c>
      <c r="I37" s="32" t="s">
        <v>23</v>
      </c>
      <c r="J37" s="33" t="s">
        <v>7402</v>
      </c>
      <c r="K37" s="34"/>
      <c r="L37" s="46" t="s">
        <v>25</v>
      </c>
      <c r="M37" s="33" t="s">
        <v>209</v>
      </c>
      <c r="N37" s="35" t="s">
        <v>23</v>
      </c>
      <c r="O37" s="6" t="s">
        <v>3165</v>
      </c>
      <c r="P37" s="36"/>
      <c r="Q37" s="36"/>
      <c r="R37" s="36"/>
      <c r="S37" s="33" t="s">
        <v>7403</v>
      </c>
      <c r="T37" s="36"/>
      <c r="U37" s="36"/>
      <c r="V37" s="33" t="s">
        <v>7403</v>
      </c>
      <c r="W37" s="36"/>
      <c r="X37" s="36"/>
      <c r="Y37" s="33" t="s">
        <v>2819</v>
      </c>
      <c r="Z37" s="36"/>
      <c r="AA37" s="30"/>
      <c r="AB37" s="57">
        <v>5111</v>
      </c>
      <c r="AC37" s="57">
        <v>131</v>
      </c>
      <c r="AD37" s="30"/>
      <c r="AE37" s="58">
        <v>1</v>
      </c>
      <c r="AF37" s="37"/>
      <c r="AG37" s="37">
        <v>56760</v>
      </c>
      <c r="AH37" s="38">
        <v>56760</v>
      </c>
      <c r="AI37" s="37"/>
      <c r="AJ37" s="37"/>
      <c r="AK37" s="39"/>
      <c r="AL37" s="40">
        <v>8</v>
      </c>
      <c r="AM37" s="37"/>
      <c r="AN37" s="37">
        <v>4540.8</v>
      </c>
      <c r="AO37" s="59">
        <v>33311</v>
      </c>
      <c r="AP37" s="39"/>
      <c r="AQ37" s="59" t="s">
        <v>3131</v>
      </c>
      <c r="AR37" s="60">
        <v>156</v>
      </c>
      <c r="AS37" s="60">
        <v>632</v>
      </c>
      <c r="AV37" s="39"/>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c r="HU37" s="42"/>
      <c r="HV37" s="42"/>
      <c r="HW37" s="42"/>
      <c r="HX37" s="42"/>
    </row>
    <row r="38" spans="1:232" s="41" customFormat="1" x14ac:dyDescent="0.25">
      <c r="A38" s="29"/>
      <c r="B38" s="30"/>
      <c r="C38" s="31" t="s">
        <v>7317</v>
      </c>
      <c r="D38" s="57">
        <v>0</v>
      </c>
      <c r="E38" s="57">
        <v>1</v>
      </c>
      <c r="F38" s="32" t="s">
        <v>23</v>
      </c>
      <c r="G38" s="32" t="s">
        <v>23</v>
      </c>
      <c r="H38" s="4">
        <v>9105866965</v>
      </c>
      <c r="I38" s="32" t="s">
        <v>23</v>
      </c>
      <c r="J38" s="33" t="s">
        <v>7402</v>
      </c>
      <c r="K38" s="34"/>
      <c r="L38" s="46" t="s">
        <v>25</v>
      </c>
      <c r="M38" s="33" t="s">
        <v>209</v>
      </c>
      <c r="N38" s="35" t="s">
        <v>23</v>
      </c>
      <c r="O38" s="6" t="s">
        <v>3165</v>
      </c>
      <c r="P38" s="36"/>
      <c r="Q38" s="36"/>
      <c r="R38" s="36"/>
      <c r="S38" s="33" t="s">
        <v>7403</v>
      </c>
      <c r="T38" s="36"/>
      <c r="U38" s="36"/>
      <c r="V38" s="33" t="s">
        <v>7403</v>
      </c>
      <c r="W38" s="36"/>
      <c r="X38" s="36"/>
      <c r="Y38" s="33" t="s">
        <v>2771</v>
      </c>
      <c r="Z38" s="36"/>
      <c r="AA38" s="30"/>
      <c r="AB38" s="57">
        <v>5111</v>
      </c>
      <c r="AC38" s="57">
        <v>131</v>
      </c>
      <c r="AD38" s="30"/>
      <c r="AE38" s="58">
        <v>1</v>
      </c>
      <c r="AF38" s="37"/>
      <c r="AG38" s="37">
        <v>74250</v>
      </c>
      <c r="AH38" s="38">
        <v>74250</v>
      </c>
      <c r="AI38" s="37"/>
      <c r="AJ38" s="37"/>
      <c r="AK38" s="39"/>
      <c r="AL38" s="40">
        <v>8</v>
      </c>
      <c r="AM38" s="37"/>
      <c r="AN38" s="37">
        <v>5940</v>
      </c>
      <c r="AO38" s="59">
        <v>33311</v>
      </c>
      <c r="AP38" s="39"/>
      <c r="AQ38" s="59" t="s">
        <v>3131</v>
      </c>
      <c r="AR38" s="60">
        <v>156</v>
      </c>
      <c r="AS38" s="60">
        <v>632</v>
      </c>
      <c r="AV38" s="39"/>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c r="HU38" s="42"/>
      <c r="HV38" s="42"/>
      <c r="HW38" s="42"/>
      <c r="HX38" s="42"/>
    </row>
    <row r="39" spans="1:232" s="41" customFormat="1" x14ac:dyDescent="0.25">
      <c r="A39" s="29"/>
      <c r="B39" s="30"/>
      <c r="C39" s="31" t="s">
        <v>7317</v>
      </c>
      <c r="D39" s="57">
        <v>0</v>
      </c>
      <c r="E39" s="57">
        <v>1</v>
      </c>
      <c r="F39" s="32" t="s">
        <v>23</v>
      </c>
      <c r="G39" s="32" t="s">
        <v>23</v>
      </c>
      <c r="H39" s="4">
        <v>9105867057</v>
      </c>
      <c r="I39" s="32" t="s">
        <v>23</v>
      </c>
      <c r="J39" s="33" t="s">
        <v>7404</v>
      </c>
      <c r="K39" s="34"/>
      <c r="L39" s="46" t="s">
        <v>25</v>
      </c>
      <c r="M39" s="33" t="s">
        <v>342</v>
      </c>
      <c r="N39" s="35" t="s">
        <v>23</v>
      </c>
      <c r="O39" s="6" t="s">
        <v>3153</v>
      </c>
      <c r="P39" s="36"/>
      <c r="Q39" s="36"/>
      <c r="R39" s="36"/>
      <c r="S39" s="33" t="s">
        <v>7405</v>
      </c>
      <c r="T39" s="36"/>
      <c r="U39" s="36"/>
      <c r="V39" s="33" t="s">
        <v>7405</v>
      </c>
      <c r="W39" s="36"/>
      <c r="X39" s="36"/>
      <c r="Y39" s="33" t="s">
        <v>2824</v>
      </c>
      <c r="Z39" s="36"/>
      <c r="AA39" s="30"/>
      <c r="AB39" s="57">
        <v>5111</v>
      </c>
      <c r="AC39" s="57">
        <v>131</v>
      </c>
      <c r="AD39" s="30"/>
      <c r="AE39" s="58">
        <v>2</v>
      </c>
      <c r="AF39" s="37"/>
      <c r="AG39" s="37">
        <v>111058</v>
      </c>
      <c r="AH39" s="38">
        <v>222116</v>
      </c>
      <c r="AI39" s="37"/>
      <c r="AJ39" s="37"/>
      <c r="AK39" s="39"/>
      <c r="AL39" s="40">
        <v>8</v>
      </c>
      <c r="AM39" s="37"/>
      <c r="AN39" s="37">
        <v>17769.28</v>
      </c>
      <c r="AO39" s="59">
        <v>33311</v>
      </c>
      <c r="AP39" s="39"/>
      <c r="AQ39" s="59" t="s">
        <v>3131</v>
      </c>
      <c r="AR39" s="60">
        <v>156</v>
      </c>
      <c r="AS39" s="60">
        <v>632</v>
      </c>
      <c r="AV39" s="39"/>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c r="HT39" s="42"/>
      <c r="HU39" s="42"/>
      <c r="HV39" s="42"/>
      <c r="HW39" s="42"/>
      <c r="HX39" s="42"/>
    </row>
    <row r="40" spans="1:232" s="41" customFormat="1" x14ac:dyDescent="0.25">
      <c r="A40" s="29"/>
      <c r="B40" s="30"/>
      <c r="C40" s="31" t="s">
        <v>7317</v>
      </c>
      <c r="D40" s="57">
        <v>0</v>
      </c>
      <c r="E40" s="57">
        <v>1</v>
      </c>
      <c r="F40" s="32" t="s">
        <v>23</v>
      </c>
      <c r="G40" s="32" t="s">
        <v>23</v>
      </c>
      <c r="H40" s="4">
        <v>9105867066</v>
      </c>
      <c r="I40" s="32" t="s">
        <v>23</v>
      </c>
      <c r="J40" s="33" t="s">
        <v>7410</v>
      </c>
      <c r="K40" s="34"/>
      <c r="L40" s="46" t="s">
        <v>25</v>
      </c>
      <c r="M40" s="33" t="s">
        <v>292</v>
      </c>
      <c r="N40" s="35" t="s">
        <v>23</v>
      </c>
      <c r="O40" s="6" t="s">
        <v>3151</v>
      </c>
      <c r="P40" s="36"/>
      <c r="Q40" s="36"/>
      <c r="R40" s="36"/>
      <c r="S40" s="33" t="s">
        <v>7411</v>
      </c>
      <c r="T40" s="36"/>
      <c r="U40" s="36"/>
      <c r="V40" s="33" t="s">
        <v>7411</v>
      </c>
      <c r="W40" s="36"/>
      <c r="X40" s="36"/>
      <c r="Y40" s="33" t="s">
        <v>2824</v>
      </c>
      <c r="Z40" s="36"/>
      <c r="AA40" s="30"/>
      <c r="AB40" s="57">
        <v>5111</v>
      </c>
      <c r="AC40" s="57">
        <v>131</v>
      </c>
      <c r="AD40" s="30"/>
      <c r="AE40" s="58">
        <v>1</v>
      </c>
      <c r="AF40" s="37"/>
      <c r="AG40" s="37">
        <v>111058</v>
      </c>
      <c r="AH40" s="38">
        <v>111058</v>
      </c>
      <c r="AI40" s="37"/>
      <c r="AJ40" s="37"/>
      <c r="AK40" s="39"/>
      <c r="AL40" s="40">
        <v>8</v>
      </c>
      <c r="AM40" s="37"/>
      <c r="AN40" s="37">
        <v>8884.64</v>
      </c>
      <c r="AO40" s="59">
        <v>33311</v>
      </c>
      <c r="AP40" s="39"/>
      <c r="AQ40" s="59" t="s">
        <v>3131</v>
      </c>
      <c r="AR40" s="60">
        <v>156</v>
      </c>
      <c r="AS40" s="60">
        <v>632</v>
      </c>
      <c r="AV40" s="39"/>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42"/>
      <c r="GG40" s="42"/>
      <c r="GH40" s="42"/>
      <c r="GI40" s="42"/>
      <c r="GJ40" s="42"/>
      <c r="GK40" s="42"/>
      <c r="GL40" s="42"/>
      <c r="GM40" s="42"/>
      <c r="GN40" s="42"/>
      <c r="GO40" s="42"/>
      <c r="GP40" s="42"/>
      <c r="GQ40" s="42"/>
      <c r="GR40" s="42"/>
      <c r="GS40" s="42"/>
      <c r="GT40" s="42"/>
      <c r="GU40" s="42"/>
      <c r="GV40" s="42"/>
      <c r="GW40" s="42"/>
      <c r="GX40" s="42"/>
      <c r="GY40" s="42"/>
      <c r="GZ40" s="42"/>
      <c r="HA40" s="42"/>
      <c r="HB40" s="42"/>
      <c r="HC40" s="42"/>
      <c r="HD40" s="42"/>
      <c r="HE40" s="42"/>
      <c r="HF40" s="42"/>
      <c r="HG40" s="42"/>
      <c r="HH40" s="42"/>
      <c r="HI40" s="42"/>
      <c r="HJ40" s="42"/>
      <c r="HK40" s="42"/>
      <c r="HL40" s="42"/>
      <c r="HM40" s="42"/>
      <c r="HN40" s="42"/>
      <c r="HO40" s="42"/>
      <c r="HP40" s="42"/>
      <c r="HQ40" s="42"/>
      <c r="HR40" s="42"/>
      <c r="HS40" s="42"/>
      <c r="HT40" s="42"/>
      <c r="HU40" s="42"/>
      <c r="HV40" s="42"/>
      <c r="HW40" s="42"/>
      <c r="HX40" s="42"/>
    </row>
    <row r="41" spans="1:232" s="41" customFormat="1" x14ac:dyDescent="0.25">
      <c r="A41" s="29"/>
      <c r="B41" s="30"/>
      <c r="C41" s="31" t="s">
        <v>7317</v>
      </c>
      <c r="D41" s="57">
        <v>0</v>
      </c>
      <c r="E41" s="57">
        <v>1</v>
      </c>
      <c r="F41" s="32" t="s">
        <v>23</v>
      </c>
      <c r="G41" s="32" t="s">
        <v>23</v>
      </c>
      <c r="H41" s="4">
        <v>9105867066</v>
      </c>
      <c r="I41" s="32" t="s">
        <v>23</v>
      </c>
      <c r="J41" s="33" t="s">
        <v>7410</v>
      </c>
      <c r="K41" s="34"/>
      <c r="L41" s="46" t="s">
        <v>25</v>
      </c>
      <c r="M41" s="33" t="s">
        <v>292</v>
      </c>
      <c r="N41" s="35" t="s">
        <v>23</v>
      </c>
      <c r="O41" s="6" t="s">
        <v>3151</v>
      </c>
      <c r="P41" s="36"/>
      <c r="Q41" s="36"/>
      <c r="R41" s="36"/>
      <c r="S41" s="33" t="s">
        <v>7411</v>
      </c>
      <c r="T41" s="36"/>
      <c r="U41" s="36"/>
      <c r="V41" s="33" t="s">
        <v>7411</v>
      </c>
      <c r="W41" s="36"/>
      <c r="X41" s="36"/>
      <c r="Y41" s="33" t="s">
        <v>2771</v>
      </c>
      <c r="Z41" s="36"/>
      <c r="AA41" s="30"/>
      <c r="AB41" s="57">
        <v>5111</v>
      </c>
      <c r="AC41" s="57">
        <v>131</v>
      </c>
      <c r="AD41" s="30"/>
      <c r="AE41" s="58">
        <v>3</v>
      </c>
      <c r="AF41" s="37"/>
      <c r="AG41" s="37">
        <v>74250</v>
      </c>
      <c r="AH41" s="38">
        <v>222750</v>
      </c>
      <c r="AI41" s="37"/>
      <c r="AJ41" s="37"/>
      <c r="AK41" s="39"/>
      <c r="AL41" s="40">
        <v>8</v>
      </c>
      <c r="AM41" s="37"/>
      <c r="AN41" s="37">
        <v>17820</v>
      </c>
      <c r="AO41" s="59">
        <v>33311</v>
      </c>
      <c r="AP41" s="39"/>
      <c r="AQ41" s="59" t="s">
        <v>3131</v>
      </c>
      <c r="AR41" s="60">
        <v>156</v>
      </c>
      <c r="AS41" s="60">
        <v>632</v>
      </c>
      <c r="AV41" s="39"/>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42"/>
      <c r="GG41" s="42"/>
      <c r="GH41" s="42"/>
      <c r="GI41" s="42"/>
      <c r="GJ41" s="42"/>
      <c r="GK41" s="42"/>
      <c r="GL41" s="42"/>
      <c r="GM41" s="42"/>
      <c r="GN41" s="42"/>
      <c r="GO41" s="42"/>
      <c r="GP41" s="42"/>
      <c r="GQ41" s="42"/>
      <c r="GR41" s="42"/>
      <c r="GS41" s="42"/>
      <c r="GT41" s="42"/>
      <c r="GU41" s="42"/>
      <c r="GV41" s="42"/>
      <c r="GW41" s="42"/>
      <c r="GX41" s="42"/>
      <c r="GY41" s="42"/>
      <c r="GZ41" s="42"/>
      <c r="HA41" s="42"/>
      <c r="HB41" s="42"/>
      <c r="HC41" s="42"/>
      <c r="HD41" s="42"/>
      <c r="HE41" s="42"/>
      <c r="HF41" s="42"/>
      <c r="HG41" s="42"/>
      <c r="HH41" s="42"/>
      <c r="HI41" s="42"/>
      <c r="HJ41" s="42"/>
      <c r="HK41" s="42"/>
      <c r="HL41" s="42"/>
      <c r="HM41" s="42"/>
      <c r="HN41" s="42"/>
      <c r="HO41" s="42"/>
      <c r="HP41" s="42"/>
      <c r="HQ41" s="42"/>
      <c r="HR41" s="42"/>
      <c r="HS41" s="42"/>
      <c r="HT41" s="42"/>
      <c r="HU41" s="42"/>
      <c r="HV41" s="42"/>
      <c r="HW41" s="42"/>
      <c r="HX41" s="42"/>
    </row>
    <row r="42" spans="1:232" s="41" customFormat="1" x14ac:dyDescent="0.25">
      <c r="A42" s="29"/>
      <c r="B42" s="30"/>
      <c r="C42" s="31" t="s">
        <v>7317</v>
      </c>
      <c r="D42" s="57">
        <v>0</v>
      </c>
      <c r="E42" s="57">
        <v>1</v>
      </c>
      <c r="F42" s="32" t="s">
        <v>23</v>
      </c>
      <c r="G42" s="32" t="s">
        <v>23</v>
      </c>
      <c r="H42" s="4">
        <v>9105867066</v>
      </c>
      <c r="I42" s="32" t="s">
        <v>23</v>
      </c>
      <c r="J42" s="33" t="s">
        <v>7410</v>
      </c>
      <c r="K42" s="34"/>
      <c r="L42" s="46" t="s">
        <v>25</v>
      </c>
      <c r="M42" s="33" t="s">
        <v>292</v>
      </c>
      <c r="N42" s="35" t="s">
        <v>23</v>
      </c>
      <c r="O42" s="6" t="s">
        <v>3151</v>
      </c>
      <c r="P42" s="36"/>
      <c r="Q42" s="36"/>
      <c r="R42" s="36"/>
      <c r="S42" s="33" t="s">
        <v>7411</v>
      </c>
      <c r="T42" s="36"/>
      <c r="U42" s="36"/>
      <c r="V42" s="33" t="s">
        <v>7411</v>
      </c>
      <c r="W42" s="36"/>
      <c r="X42" s="36"/>
      <c r="Y42" s="33" t="s">
        <v>3013</v>
      </c>
      <c r="Z42" s="36"/>
      <c r="AA42" s="30"/>
      <c r="AB42" s="57">
        <v>5111</v>
      </c>
      <c r="AC42" s="57">
        <v>131</v>
      </c>
      <c r="AD42" s="30"/>
      <c r="AE42" s="58">
        <v>2</v>
      </c>
      <c r="AF42" s="37"/>
      <c r="AG42" s="37">
        <v>46000</v>
      </c>
      <c r="AH42" s="38">
        <v>92000</v>
      </c>
      <c r="AI42" s="37"/>
      <c r="AJ42" s="37"/>
      <c r="AK42" s="39"/>
      <c r="AL42" s="40">
        <v>8</v>
      </c>
      <c r="AM42" s="37"/>
      <c r="AN42" s="37">
        <v>7360</v>
      </c>
      <c r="AO42" s="59">
        <v>33311</v>
      </c>
      <c r="AP42" s="39"/>
      <c r="AQ42" s="59" t="s">
        <v>3131</v>
      </c>
      <c r="AR42" s="60">
        <v>156</v>
      </c>
      <c r="AS42" s="60">
        <v>632</v>
      </c>
      <c r="AV42" s="39"/>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42"/>
      <c r="GG42" s="42"/>
      <c r="GH42" s="42"/>
      <c r="GI42" s="42"/>
      <c r="GJ42" s="42"/>
      <c r="GK42" s="42"/>
      <c r="GL42" s="42"/>
      <c r="GM42" s="42"/>
      <c r="GN42" s="42"/>
      <c r="GO42" s="42"/>
      <c r="GP42" s="42"/>
      <c r="GQ42" s="42"/>
      <c r="GR42" s="42"/>
      <c r="GS42" s="42"/>
      <c r="GT42" s="42"/>
      <c r="GU42" s="42"/>
      <c r="GV42" s="42"/>
      <c r="GW42" s="42"/>
      <c r="GX42" s="42"/>
      <c r="GY42" s="42"/>
      <c r="GZ42" s="42"/>
      <c r="HA42" s="42"/>
      <c r="HB42" s="42"/>
      <c r="HC42" s="42"/>
      <c r="HD42" s="42"/>
      <c r="HE42" s="42"/>
      <c r="HF42" s="42"/>
      <c r="HG42" s="42"/>
      <c r="HH42" s="42"/>
      <c r="HI42" s="42"/>
      <c r="HJ42" s="42"/>
      <c r="HK42" s="42"/>
      <c r="HL42" s="42"/>
      <c r="HM42" s="42"/>
      <c r="HN42" s="42"/>
      <c r="HO42" s="42"/>
      <c r="HP42" s="42"/>
      <c r="HQ42" s="42"/>
      <c r="HR42" s="42"/>
      <c r="HS42" s="42"/>
      <c r="HT42" s="42"/>
      <c r="HU42" s="42"/>
      <c r="HV42" s="42"/>
      <c r="HW42" s="42"/>
      <c r="HX42" s="42"/>
    </row>
    <row r="43" spans="1:232" s="41" customFormat="1" x14ac:dyDescent="0.25">
      <c r="A43" s="29"/>
      <c r="B43" s="30"/>
      <c r="C43" s="31" t="s">
        <v>7317</v>
      </c>
      <c r="D43" s="57">
        <v>0</v>
      </c>
      <c r="E43" s="57">
        <v>1</v>
      </c>
      <c r="F43" s="32" t="s">
        <v>23</v>
      </c>
      <c r="G43" s="32" t="s">
        <v>23</v>
      </c>
      <c r="H43" s="4">
        <v>9105867184</v>
      </c>
      <c r="I43" s="32" t="s">
        <v>23</v>
      </c>
      <c r="J43" s="33" t="s">
        <v>7413</v>
      </c>
      <c r="K43" s="34"/>
      <c r="L43" s="46" t="s">
        <v>25</v>
      </c>
      <c r="M43" s="33" t="s">
        <v>525</v>
      </c>
      <c r="N43" s="35" t="s">
        <v>23</v>
      </c>
      <c r="O43" s="6" t="s">
        <v>3142</v>
      </c>
      <c r="P43" s="36"/>
      <c r="Q43" s="36"/>
      <c r="R43" s="36"/>
      <c r="S43" s="33" t="s">
        <v>7414</v>
      </c>
      <c r="T43" s="36"/>
      <c r="U43" s="36"/>
      <c r="V43" s="33" t="s">
        <v>7414</v>
      </c>
      <c r="W43" s="36"/>
      <c r="X43" s="36"/>
      <c r="Y43" s="33" t="s">
        <v>2824</v>
      </c>
      <c r="Z43" s="36"/>
      <c r="AA43" s="30"/>
      <c r="AB43" s="57">
        <v>5111</v>
      </c>
      <c r="AC43" s="57">
        <v>131</v>
      </c>
      <c r="AD43" s="30"/>
      <c r="AE43" s="58">
        <v>3</v>
      </c>
      <c r="AF43" s="37"/>
      <c r="AG43" s="37">
        <v>111058</v>
      </c>
      <c r="AH43" s="38">
        <v>333174</v>
      </c>
      <c r="AI43" s="37"/>
      <c r="AJ43" s="37"/>
      <c r="AK43" s="39"/>
      <c r="AL43" s="40">
        <v>8</v>
      </c>
      <c r="AM43" s="37"/>
      <c r="AN43" s="37">
        <v>26653.920000000002</v>
      </c>
      <c r="AO43" s="59">
        <v>33311</v>
      </c>
      <c r="AP43" s="39"/>
      <c r="AQ43" s="59" t="s">
        <v>3131</v>
      </c>
      <c r="AR43" s="60">
        <v>156</v>
      </c>
      <c r="AS43" s="60">
        <v>632</v>
      </c>
      <c r="AV43" s="39"/>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c r="GR43" s="42"/>
      <c r="GS43" s="42"/>
      <c r="GT43" s="42"/>
      <c r="GU43" s="42"/>
      <c r="GV43" s="42"/>
      <c r="GW43" s="42"/>
      <c r="GX43" s="42"/>
      <c r="GY43" s="42"/>
      <c r="GZ43" s="42"/>
      <c r="HA43" s="42"/>
      <c r="HB43" s="42"/>
      <c r="HC43" s="42"/>
      <c r="HD43" s="42"/>
      <c r="HE43" s="42"/>
      <c r="HF43" s="42"/>
      <c r="HG43" s="42"/>
      <c r="HH43" s="42"/>
      <c r="HI43" s="42"/>
      <c r="HJ43" s="42"/>
      <c r="HK43" s="42"/>
      <c r="HL43" s="42"/>
      <c r="HM43" s="42"/>
      <c r="HN43" s="42"/>
      <c r="HO43" s="42"/>
      <c r="HP43" s="42"/>
      <c r="HQ43" s="42"/>
      <c r="HR43" s="42"/>
      <c r="HS43" s="42"/>
      <c r="HT43" s="42"/>
      <c r="HU43" s="42"/>
      <c r="HV43" s="42"/>
      <c r="HW43" s="42"/>
      <c r="HX43" s="42"/>
    </row>
    <row r="44" spans="1:232" s="41" customFormat="1" x14ac:dyDescent="0.25">
      <c r="A44" s="29"/>
      <c r="B44" s="30"/>
      <c r="C44" s="31" t="s">
        <v>7317</v>
      </c>
      <c r="D44" s="57">
        <v>0</v>
      </c>
      <c r="E44" s="57">
        <v>1</v>
      </c>
      <c r="F44" s="32" t="s">
        <v>23</v>
      </c>
      <c r="G44" s="32" t="s">
        <v>23</v>
      </c>
      <c r="H44" s="4">
        <v>9105867317</v>
      </c>
      <c r="I44" s="32" t="s">
        <v>23</v>
      </c>
      <c r="J44" s="33" t="s">
        <v>7415</v>
      </c>
      <c r="K44" s="34"/>
      <c r="L44" s="46" t="s">
        <v>25</v>
      </c>
      <c r="M44" s="33" t="s">
        <v>252</v>
      </c>
      <c r="N44" s="35" t="s">
        <v>23</v>
      </c>
      <c r="O44" s="6" t="s">
        <v>3165</v>
      </c>
      <c r="P44" s="36"/>
      <c r="Q44" s="36"/>
      <c r="R44" s="36"/>
      <c r="S44" s="33" t="s">
        <v>7416</v>
      </c>
      <c r="T44" s="36"/>
      <c r="U44" s="36"/>
      <c r="V44" s="33" t="s">
        <v>7416</v>
      </c>
      <c r="W44" s="36"/>
      <c r="X44" s="36"/>
      <c r="Y44" s="33" t="s">
        <v>3013</v>
      </c>
      <c r="Z44" s="36"/>
      <c r="AA44" s="30"/>
      <c r="AB44" s="57">
        <v>5111</v>
      </c>
      <c r="AC44" s="57">
        <v>131</v>
      </c>
      <c r="AD44" s="30"/>
      <c r="AE44" s="58">
        <v>1</v>
      </c>
      <c r="AF44" s="37"/>
      <c r="AG44" s="37">
        <v>46000</v>
      </c>
      <c r="AH44" s="38">
        <v>46000</v>
      </c>
      <c r="AI44" s="37"/>
      <c r="AJ44" s="37"/>
      <c r="AK44" s="39"/>
      <c r="AL44" s="40">
        <v>8</v>
      </c>
      <c r="AM44" s="37"/>
      <c r="AN44" s="37">
        <v>3680</v>
      </c>
      <c r="AO44" s="59">
        <v>33311</v>
      </c>
      <c r="AP44" s="39"/>
      <c r="AQ44" s="59" t="s">
        <v>3131</v>
      </c>
      <c r="AR44" s="60">
        <v>156</v>
      </c>
      <c r="AS44" s="60">
        <v>632</v>
      </c>
      <c r="AV44" s="39"/>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GZ44" s="42"/>
      <c r="HA44" s="42"/>
      <c r="HB44" s="42"/>
      <c r="HC44" s="42"/>
      <c r="HD44" s="42"/>
      <c r="HE44" s="42"/>
      <c r="HF44" s="42"/>
      <c r="HG44" s="42"/>
      <c r="HH44" s="42"/>
      <c r="HI44" s="42"/>
      <c r="HJ44" s="42"/>
      <c r="HK44" s="42"/>
      <c r="HL44" s="42"/>
      <c r="HM44" s="42"/>
      <c r="HN44" s="42"/>
      <c r="HO44" s="42"/>
      <c r="HP44" s="42"/>
      <c r="HQ44" s="42"/>
      <c r="HR44" s="42"/>
      <c r="HS44" s="42"/>
      <c r="HT44" s="42"/>
      <c r="HU44" s="42"/>
      <c r="HV44" s="42"/>
      <c r="HW44" s="42"/>
      <c r="HX44" s="42"/>
    </row>
    <row r="45" spans="1:232" s="41" customFormat="1" x14ac:dyDescent="0.25">
      <c r="A45" s="29"/>
      <c r="B45" s="30"/>
      <c r="C45" s="31" t="s">
        <v>7317</v>
      </c>
      <c r="D45" s="57">
        <v>0</v>
      </c>
      <c r="E45" s="57">
        <v>1</v>
      </c>
      <c r="F45" s="32" t="s">
        <v>23</v>
      </c>
      <c r="G45" s="32" t="s">
        <v>23</v>
      </c>
      <c r="H45" s="4">
        <v>9105867300</v>
      </c>
      <c r="I45" s="32" t="s">
        <v>23</v>
      </c>
      <c r="J45" s="33" t="s">
        <v>7417</v>
      </c>
      <c r="K45" s="34"/>
      <c r="L45" s="46" t="s">
        <v>25</v>
      </c>
      <c r="M45" s="33" t="s">
        <v>362</v>
      </c>
      <c r="N45" s="35" t="s">
        <v>23</v>
      </c>
      <c r="O45" s="6" t="s">
        <v>3153</v>
      </c>
      <c r="P45" s="36"/>
      <c r="Q45" s="36"/>
      <c r="R45" s="36"/>
      <c r="S45" s="33" t="s">
        <v>7418</v>
      </c>
      <c r="T45" s="36"/>
      <c r="U45" s="36"/>
      <c r="V45" s="33" t="s">
        <v>7418</v>
      </c>
      <c r="W45" s="36"/>
      <c r="X45" s="36"/>
      <c r="Y45" s="33" t="s">
        <v>3013</v>
      </c>
      <c r="Z45" s="36"/>
      <c r="AA45" s="30"/>
      <c r="AB45" s="57">
        <v>5111</v>
      </c>
      <c r="AC45" s="57">
        <v>131</v>
      </c>
      <c r="AD45" s="30"/>
      <c r="AE45" s="58">
        <v>3</v>
      </c>
      <c r="AF45" s="37"/>
      <c r="AG45" s="37">
        <v>46000</v>
      </c>
      <c r="AH45" s="38">
        <v>138000</v>
      </c>
      <c r="AI45" s="37"/>
      <c r="AJ45" s="37"/>
      <c r="AK45" s="39"/>
      <c r="AL45" s="40">
        <v>8</v>
      </c>
      <c r="AM45" s="37"/>
      <c r="AN45" s="37">
        <v>11040</v>
      </c>
      <c r="AO45" s="59">
        <v>33311</v>
      </c>
      <c r="AP45" s="39"/>
      <c r="AQ45" s="59" t="s">
        <v>3131</v>
      </c>
      <c r="AR45" s="60">
        <v>156</v>
      </c>
      <c r="AS45" s="60">
        <v>632</v>
      </c>
      <c r="AV45" s="39"/>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c r="EY45" s="42"/>
      <c r="EZ45" s="42"/>
      <c r="FA45" s="42"/>
      <c r="FB45" s="42"/>
      <c r="FC45" s="42"/>
      <c r="FD45" s="42"/>
      <c r="FE45" s="42"/>
      <c r="FF45" s="42"/>
      <c r="FG45" s="42"/>
      <c r="FH45" s="42"/>
      <c r="FI45" s="42"/>
      <c r="FJ45" s="42"/>
      <c r="FK45" s="42"/>
      <c r="FL45" s="42"/>
      <c r="FM45" s="42"/>
      <c r="FN45" s="42"/>
      <c r="FO45" s="42"/>
      <c r="FP45" s="42"/>
      <c r="FQ45" s="42"/>
      <c r="FR45" s="42"/>
      <c r="FS45" s="42"/>
      <c r="FT45" s="42"/>
      <c r="FU45" s="42"/>
      <c r="FV45" s="42"/>
      <c r="FW45" s="42"/>
      <c r="FX45" s="42"/>
      <c r="FY45" s="42"/>
      <c r="FZ45" s="42"/>
      <c r="GA45" s="42"/>
      <c r="GB45" s="42"/>
      <c r="GC45" s="42"/>
      <c r="GD45" s="42"/>
      <c r="GE45" s="42"/>
      <c r="GF45" s="42"/>
      <c r="GG45" s="42"/>
      <c r="GH45" s="42"/>
      <c r="GI45" s="42"/>
      <c r="GJ45" s="42"/>
      <c r="GK45" s="42"/>
      <c r="GL45" s="42"/>
      <c r="GM45" s="42"/>
      <c r="GN45" s="42"/>
      <c r="GO45" s="42"/>
      <c r="GP45" s="42"/>
      <c r="GQ45" s="42"/>
      <c r="GR45" s="42"/>
      <c r="GS45" s="42"/>
      <c r="GT45" s="42"/>
      <c r="GU45" s="42"/>
      <c r="GV45" s="42"/>
      <c r="GW45" s="42"/>
      <c r="GX45" s="42"/>
      <c r="GY45" s="42"/>
      <c r="GZ45" s="42"/>
      <c r="HA45" s="42"/>
      <c r="HB45" s="42"/>
      <c r="HC45" s="42"/>
      <c r="HD45" s="42"/>
      <c r="HE45" s="42"/>
      <c r="HF45" s="42"/>
      <c r="HG45" s="42"/>
      <c r="HH45" s="42"/>
      <c r="HI45" s="42"/>
      <c r="HJ45" s="42"/>
      <c r="HK45" s="42"/>
      <c r="HL45" s="42"/>
      <c r="HM45" s="42"/>
      <c r="HN45" s="42"/>
      <c r="HO45" s="42"/>
      <c r="HP45" s="42"/>
      <c r="HQ45" s="42"/>
      <c r="HR45" s="42"/>
      <c r="HS45" s="42"/>
      <c r="HT45" s="42"/>
      <c r="HU45" s="42"/>
      <c r="HV45" s="42"/>
      <c r="HW45" s="42"/>
      <c r="HX45" s="42"/>
    </row>
    <row r="46" spans="1:232" s="41" customFormat="1" x14ac:dyDescent="0.25">
      <c r="A46" s="29"/>
      <c r="B46" s="30"/>
      <c r="C46" s="31" t="s">
        <v>7317</v>
      </c>
      <c r="D46" s="57">
        <v>0</v>
      </c>
      <c r="E46" s="57">
        <v>1</v>
      </c>
      <c r="F46" s="32" t="s">
        <v>23</v>
      </c>
      <c r="G46" s="32" t="s">
        <v>23</v>
      </c>
      <c r="H46" s="4">
        <v>9105867295</v>
      </c>
      <c r="I46" s="32" t="s">
        <v>23</v>
      </c>
      <c r="J46" s="33" t="s">
        <v>7421</v>
      </c>
      <c r="K46" s="34"/>
      <c r="L46" s="46" t="s">
        <v>25</v>
      </c>
      <c r="M46" s="33" t="s">
        <v>283</v>
      </c>
      <c r="N46" s="35" t="s">
        <v>23</v>
      </c>
      <c r="O46" s="6" t="s">
        <v>3137</v>
      </c>
      <c r="P46" s="36"/>
      <c r="Q46" s="36"/>
      <c r="R46" s="36"/>
      <c r="S46" s="33" t="s">
        <v>7422</v>
      </c>
      <c r="T46" s="36"/>
      <c r="U46" s="36"/>
      <c r="V46" s="33" t="s">
        <v>7422</v>
      </c>
      <c r="W46" s="36"/>
      <c r="X46" s="36"/>
      <c r="Y46" s="33" t="s">
        <v>2824</v>
      </c>
      <c r="Z46" s="36"/>
      <c r="AA46" s="30"/>
      <c r="AB46" s="57">
        <v>5111</v>
      </c>
      <c r="AC46" s="57">
        <v>131</v>
      </c>
      <c r="AD46" s="30"/>
      <c r="AE46" s="58">
        <v>1</v>
      </c>
      <c r="AF46" s="37"/>
      <c r="AG46" s="37">
        <v>111058</v>
      </c>
      <c r="AH46" s="38">
        <v>111058</v>
      </c>
      <c r="AI46" s="37"/>
      <c r="AJ46" s="37"/>
      <c r="AK46" s="39"/>
      <c r="AL46" s="40">
        <v>8</v>
      </c>
      <c r="AM46" s="37"/>
      <c r="AN46" s="37">
        <v>8884.64</v>
      </c>
      <c r="AO46" s="59">
        <v>33311</v>
      </c>
      <c r="AP46" s="39"/>
      <c r="AQ46" s="59" t="s">
        <v>3131</v>
      </c>
      <c r="AR46" s="60">
        <v>156</v>
      </c>
      <c r="AS46" s="60">
        <v>632</v>
      </c>
      <c r="AV46" s="39"/>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c r="EO46" s="42"/>
      <c r="EP46" s="42"/>
      <c r="EQ46" s="42"/>
      <c r="ER46" s="42"/>
      <c r="ES46" s="42"/>
      <c r="ET46" s="42"/>
      <c r="EU46" s="42"/>
      <c r="EV46" s="42"/>
      <c r="EW46" s="42"/>
      <c r="EX46" s="42"/>
      <c r="EY46" s="42"/>
      <c r="EZ46" s="42"/>
      <c r="FA46" s="42"/>
      <c r="FB46" s="42"/>
      <c r="FC46" s="42"/>
      <c r="FD46" s="42"/>
      <c r="FE46" s="42"/>
      <c r="FF46" s="42"/>
      <c r="FG46" s="42"/>
      <c r="FH46" s="42"/>
      <c r="FI46" s="42"/>
      <c r="FJ46" s="42"/>
      <c r="FK46" s="42"/>
      <c r="FL46" s="42"/>
      <c r="FM46" s="42"/>
      <c r="FN46" s="42"/>
      <c r="FO46" s="42"/>
      <c r="FP46" s="42"/>
      <c r="FQ46" s="42"/>
      <c r="FR46" s="42"/>
      <c r="FS46" s="42"/>
      <c r="FT46" s="42"/>
      <c r="FU46" s="42"/>
      <c r="FV46" s="42"/>
      <c r="FW46" s="42"/>
      <c r="FX46" s="42"/>
      <c r="FY46" s="42"/>
      <c r="FZ46" s="42"/>
      <c r="GA46" s="42"/>
      <c r="GB46" s="42"/>
      <c r="GC46" s="42"/>
      <c r="GD46" s="42"/>
      <c r="GE46" s="42"/>
      <c r="GF46" s="42"/>
      <c r="GG46" s="42"/>
      <c r="GH46" s="42"/>
      <c r="GI46" s="42"/>
      <c r="GJ46" s="42"/>
      <c r="GK46" s="42"/>
      <c r="GL46" s="42"/>
      <c r="GM46" s="42"/>
      <c r="GN46" s="42"/>
      <c r="GO46" s="42"/>
      <c r="GP46" s="42"/>
      <c r="GQ46" s="42"/>
      <c r="GR46" s="42"/>
      <c r="GS46" s="42"/>
      <c r="GT46" s="42"/>
      <c r="GU46" s="42"/>
      <c r="GV46" s="42"/>
      <c r="GW46" s="42"/>
      <c r="GX46" s="42"/>
      <c r="GY46" s="42"/>
      <c r="GZ46" s="42"/>
      <c r="HA46" s="42"/>
      <c r="HB46" s="42"/>
      <c r="HC46" s="42"/>
      <c r="HD46" s="42"/>
      <c r="HE46" s="42"/>
      <c r="HF46" s="42"/>
      <c r="HG46" s="42"/>
      <c r="HH46" s="42"/>
      <c r="HI46" s="42"/>
      <c r="HJ46" s="42"/>
      <c r="HK46" s="42"/>
      <c r="HL46" s="42"/>
      <c r="HM46" s="42"/>
      <c r="HN46" s="42"/>
      <c r="HO46" s="42"/>
      <c r="HP46" s="42"/>
      <c r="HQ46" s="42"/>
      <c r="HR46" s="42"/>
      <c r="HS46" s="42"/>
      <c r="HT46" s="42"/>
      <c r="HU46" s="42"/>
      <c r="HV46" s="42"/>
      <c r="HW46" s="42"/>
      <c r="HX46" s="42"/>
    </row>
    <row r="47" spans="1:232" s="41" customFormat="1" x14ac:dyDescent="0.25">
      <c r="A47" s="29"/>
      <c r="B47" s="30"/>
      <c r="C47" s="31" t="s">
        <v>7317</v>
      </c>
      <c r="D47" s="57">
        <v>0</v>
      </c>
      <c r="E47" s="57">
        <v>1</v>
      </c>
      <c r="F47" s="32" t="s">
        <v>23</v>
      </c>
      <c r="G47" s="32" t="s">
        <v>23</v>
      </c>
      <c r="H47" s="4">
        <v>9105867389</v>
      </c>
      <c r="I47" s="32" t="s">
        <v>23</v>
      </c>
      <c r="J47" s="33" t="s">
        <v>7423</v>
      </c>
      <c r="K47" s="34"/>
      <c r="L47" s="46" t="s">
        <v>25</v>
      </c>
      <c r="M47" s="33" t="s">
        <v>463</v>
      </c>
      <c r="N47" s="35" t="s">
        <v>23</v>
      </c>
      <c r="O47" s="6" t="s">
        <v>3163</v>
      </c>
      <c r="P47" s="36"/>
      <c r="Q47" s="36"/>
      <c r="R47" s="36"/>
      <c r="S47" s="33" t="s">
        <v>7424</v>
      </c>
      <c r="T47" s="36"/>
      <c r="U47" s="36"/>
      <c r="V47" s="33" t="s">
        <v>7424</v>
      </c>
      <c r="W47" s="36"/>
      <c r="X47" s="36"/>
      <c r="Y47" s="33" t="s">
        <v>2779</v>
      </c>
      <c r="Z47" s="36"/>
      <c r="AA47" s="30"/>
      <c r="AB47" s="57">
        <v>5111</v>
      </c>
      <c r="AC47" s="57">
        <v>131</v>
      </c>
      <c r="AD47" s="30"/>
      <c r="AE47" s="58">
        <v>1</v>
      </c>
      <c r="AF47" s="37"/>
      <c r="AG47" s="37">
        <v>73431</v>
      </c>
      <c r="AH47" s="38">
        <v>73431</v>
      </c>
      <c r="AI47" s="37"/>
      <c r="AJ47" s="37"/>
      <c r="AK47" s="39"/>
      <c r="AL47" s="40">
        <v>8</v>
      </c>
      <c r="AM47" s="37"/>
      <c r="AN47" s="37">
        <v>5874.4800000000005</v>
      </c>
      <c r="AO47" s="59">
        <v>33311</v>
      </c>
      <c r="AP47" s="39"/>
      <c r="AQ47" s="59" t="s">
        <v>3131</v>
      </c>
      <c r="AR47" s="60">
        <v>156</v>
      </c>
      <c r="AS47" s="60">
        <v>632</v>
      </c>
      <c r="AV47" s="39"/>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c r="EO47" s="42"/>
      <c r="EP47" s="42"/>
      <c r="EQ47" s="42"/>
      <c r="ER47" s="42"/>
      <c r="ES47" s="42"/>
      <c r="ET47" s="42"/>
      <c r="EU47" s="42"/>
      <c r="EV47" s="42"/>
      <c r="EW47" s="42"/>
      <c r="EX47" s="42"/>
      <c r="EY47" s="42"/>
      <c r="EZ47" s="42"/>
      <c r="FA47" s="42"/>
      <c r="FB47" s="42"/>
      <c r="FC47" s="42"/>
      <c r="FD47" s="42"/>
      <c r="FE47" s="42"/>
      <c r="FF47" s="42"/>
      <c r="FG47" s="42"/>
      <c r="FH47" s="42"/>
      <c r="FI47" s="42"/>
      <c r="FJ47" s="42"/>
      <c r="FK47" s="42"/>
      <c r="FL47" s="42"/>
      <c r="FM47" s="42"/>
      <c r="FN47" s="42"/>
      <c r="FO47" s="42"/>
      <c r="FP47" s="42"/>
      <c r="FQ47" s="42"/>
      <c r="FR47" s="42"/>
      <c r="FS47" s="42"/>
      <c r="FT47" s="42"/>
      <c r="FU47" s="42"/>
      <c r="FV47" s="42"/>
      <c r="FW47" s="42"/>
      <c r="FX47" s="42"/>
      <c r="FY47" s="42"/>
      <c r="FZ47" s="42"/>
      <c r="GA47" s="42"/>
      <c r="GB47" s="42"/>
      <c r="GC47" s="42"/>
      <c r="GD47" s="42"/>
      <c r="GE47" s="42"/>
      <c r="GF47" s="42"/>
      <c r="GG47" s="42"/>
      <c r="GH47" s="42"/>
      <c r="GI47" s="42"/>
      <c r="GJ47" s="42"/>
      <c r="GK47" s="42"/>
      <c r="GL47" s="42"/>
      <c r="GM47" s="42"/>
      <c r="GN47" s="42"/>
      <c r="GO47" s="42"/>
      <c r="GP47" s="42"/>
      <c r="GQ47" s="42"/>
      <c r="GR47" s="42"/>
      <c r="GS47" s="42"/>
      <c r="GT47" s="42"/>
      <c r="GU47" s="42"/>
      <c r="GV47" s="42"/>
      <c r="GW47" s="42"/>
      <c r="GX47" s="42"/>
      <c r="GY47" s="42"/>
      <c r="GZ47" s="42"/>
      <c r="HA47" s="42"/>
      <c r="HB47" s="42"/>
      <c r="HC47" s="42"/>
      <c r="HD47" s="42"/>
      <c r="HE47" s="42"/>
      <c r="HF47" s="42"/>
      <c r="HG47" s="42"/>
      <c r="HH47" s="42"/>
      <c r="HI47" s="42"/>
      <c r="HJ47" s="42"/>
      <c r="HK47" s="42"/>
      <c r="HL47" s="42"/>
      <c r="HM47" s="42"/>
      <c r="HN47" s="42"/>
      <c r="HO47" s="42"/>
      <c r="HP47" s="42"/>
      <c r="HQ47" s="42"/>
      <c r="HR47" s="42"/>
      <c r="HS47" s="42"/>
      <c r="HT47" s="42"/>
      <c r="HU47" s="42"/>
      <c r="HV47" s="42"/>
      <c r="HW47" s="42"/>
      <c r="HX47" s="42"/>
    </row>
    <row r="48" spans="1:232" s="41" customFormat="1" x14ac:dyDescent="0.25">
      <c r="A48" s="29"/>
      <c r="B48" s="30"/>
      <c r="C48" s="31" t="s">
        <v>7317</v>
      </c>
      <c r="D48" s="57">
        <v>0</v>
      </c>
      <c r="E48" s="57">
        <v>1</v>
      </c>
      <c r="F48" s="32" t="s">
        <v>23</v>
      </c>
      <c r="G48" s="32" t="s">
        <v>23</v>
      </c>
      <c r="H48" s="4">
        <v>9105867389</v>
      </c>
      <c r="I48" s="32" t="s">
        <v>23</v>
      </c>
      <c r="J48" s="33" t="s">
        <v>7423</v>
      </c>
      <c r="K48" s="34"/>
      <c r="L48" s="46" t="s">
        <v>25</v>
      </c>
      <c r="M48" s="33" t="s">
        <v>463</v>
      </c>
      <c r="N48" s="35" t="s">
        <v>23</v>
      </c>
      <c r="O48" s="6" t="s">
        <v>3163</v>
      </c>
      <c r="P48" s="36"/>
      <c r="Q48" s="36"/>
      <c r="R48" s="36"/>
      <c r="S48" s="33" t="s">
        <v>7424</v>
      </c>
      <c r="T48" s="36"/>
      <c r="U48" s="36"/>
      <c r="V48" s="33" t="s">
        <v>7424</v>
      </c>
      <c r="W48" s="36"/>
      <c r="X48" s="36"/>
      <c r="Y48" s="33" t="s">
        <v>2824</v>
      </c>
      <c r="Z48" s="36"/>
      <c r="AA48" s="30"/>
      <c r="AB48" s="57">
        <v>5111</v>
      </c>
      <c r="AC48" s="57">
        <v>131</v>
      </c>
      <c r="AD48" s="30"/>
      <c r="AE48" s="58">
        <v>2</v>
      </c>
      <c r="AF48" s="37"/>
      <c r="AG48" s="37">
        <v>111058</v>
      </c>
      <c r="AH48" s="38">
        <v>222116</v>
      </c>
      <c r="AI48" s="37"/>
      <c r="AJ48" s="37"/>
      <c r="AK48" s="39"/>
      <c r="AL48" s="40">
        <v>8</v>
      </c>
      <c r="AM48" s="37"/>
      <c r="AN48" s="37">
        <v>17769.28</v>
      </c>
      <c r="AO48" s="59">
        <v>33311</v>
      </c>
      <c r="AP48" s="39"/>
      <c r="AQ48" s="59" t="s">
        <v>3131</v>
      </c>
      <c r="AR48" s="60">
        <v>156</v>
      </c>
      <c r="AS48" s="60">
        <v>632</v>
      </c>
      <c r="AV48" s="39"/>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42"/>
      <c r="EO48" s="42"/>
      <c r="EP48" s="42"/>
      <c r="EQ48" s="42"/>
      <c r="ER48" s="42"/>
      <c r="ES48" s="42"/>
      <c r="ET48" s="42"/>
      <c r="EU48" s="42"/>
      <c r="EV48" s="42"/>
      <c r="EW48" s="42"/>
      <c r="EX48" s="42"/>
      <c r="EY48" s="42"/>
      <c r="EZ48" s="42"/>
      <c r="FA48" s="42"/>
      <c r="FB48" s="42"/>
      <c r="FC48" s="42"/>
      <c r="FD48" s="42"/>
      <c r="FE48" s="42"/>
      <c r="FF48" s="42"/>
      <c r="FG48" s="42"/>
      <c r="FH48" s="42"/>
      <c r="FI48" s="42"/>
      <c r="FJ48" s="42"/>
      <c r="FK48" s="42"/>
      <c r="FL48" s="42"/>
      <c r="FM48" s="42"/>
      <c r="FN48" s="42"/>
      <c r="FO48" s="42"/>
      <c r="FP48" s="42"/>
      <c r="FQ48" s="42"/>
      <c r="FR48" s="42"/>
      <c r="FS48" s="42"/>
      <c r="FT48" s="42"/>
      <c r="FU48" s="42"/>
      <c r="FV48" s="42"/>
      <c r="FW48" s="42"/>
      <c r="FX48" s="42"/>
      <c r="FY48" s="42"/>
      <c r="FZ48" s="42"/>
      <c r="GA48" s="42"/>
      <c r="GB48" s="42"/>
      <c r="GC48" s="42"/>
      <c r="GD48" s="42"/>
      <c r="GE48" s="42"/>
      <c r="GF48" s="42"/>
      <c r="GG48" s="42"/>
      <c r="GH48" s="42"/>
      <c r="GI48" s="42"/>
      <c r="GJ48" s="42"/>
      <c r="GK48" s="42"/>
      <c r="GL48" s="42"/>
      <c r="GM48" s="42"/>
      <c r="GN48" s="42"/>
      <c r="GO48" s="42"/>
      <c r="GP48" s="42"/>
      <c r="GQ48" s="42"/>
      <c r="GR48" s="42"/>
      <c r="GS48" s="42"/>
      <c r="GT48" s="42"/>
      <c r="GU48" s="42"/>
      <c r="GV48" s="42"/>
      <c r="GW48" s="42"/>
      <c r="GX48" s="42"/>
      <c r="GY48" s="42"/>
      <c r="GZ48" s="42"/>
      <c r="HA48" s="42"/>
      <c r="HB48" s="42"/>
      <c r="HC48" s="42"/>
      <c r="HD48" s="42"/>
      <c r="HE48" s="42"/>
      <c r="HF48" s="42"/>
      <c r="HG48" s="42"/>
      <c r="HH48" s="42"/>
      <c r="HI48" s="42"/>
      <c r="HJ48" s="42"/>
      <c r="HK48" s="42"/>
      <c r="HL48" s="42"/>
      <c r="HM48" s="42"/>
      <c r="HN48" s="42"/>
      <c r="HO48" s="42"/>
      <c r="HP48" s="42"/>
      <c r="HQ48" s="42"/>
      <c r="HR48" s="42"/>
      <c r="HS48" s="42"/>
      <c r="HT48" s="42"/>
      <c r="HU48" s="42"/>
      <c r="HV48" s="42"/>
      <c r="HW48" s="42"/>
      <c r="HX48" s="42"/>
    </row>
    <row r="49" spans="1:232" s="41" customFormat="1" x14ac:dyDescent="0.25">
      <c r="A49" s="29"/>
      <c r="B49" s="30"/>
      <c r="C49" s="31" t="s">
        <v>7317</v>
      </c>
      <c r="D49" s="57">
        <v>0</v>
      </c>
      <c r="E49" s="57">
        <v>1</v>
      </c>
      <c r="F49" s="32" t="s">
        <v>23</v>
      </c>
      <c r="G49" s="32" t="s">
        <v>23</v>
      </c>
      <c r="H49" s="4">
        <v>9105867452</v>
      </c>
      <c r="I49" s="32" t="s">
        <v>23</v>
      </c>
      <c r="J49" s="33" t="s">
        <v>7427</v>
      </c>
      <c r="K49" s="34"/>
      <c r="L49" s="46" t="s">
        <v>25</v>
      </c>
      <c r="M49" s="33" t="s">
        <v>146</v>
      </c>
      <c r="N49" s="35" t="s">
        <v>23</v>
      </c>
      <c r="O49" s="6" t="s">
        <v>3178</v>
      </c>
      <c r="P49" s="36"/>
      <c r="Q49" s="36"/>
      <c r="R49" s="36"/>
      <c r="S49" s="33" t="s">
        <v>7428</v>
      </c>
      <c r="T49" s="36"/>
      <c r="U49" s="36"/>
      <c r="V49" s="33" t="s">
        <v>7428</v>
      </c>
      <c r="W49" s="36"/>
      <c r="X49" s="36"/>
      <c r="Y49" s="33" t="s">
        <v>2824</v>
      </c>
      <c r="Z49" s="36"/>
      <c r="AA49" s="30"/>
      <c r="AB49" s="57">
        <v>5111</v>
      </c>
      <c r="AC49" s="57">
        <v>131</v>
      </c>
      <c r="AD49" s="30"/>
      <c r="AE49" s="58">
        <v>3</v>
      </c>
      <c r="AF49" s="37"/>
      <c r="AG49" s="37">
        <v>111058</v>
      </c>
      <c r="AH49" s="38">
        <v>333174</v>
      </c>
      <c r="AI49" s="37"/>
      <c r="AJ49" s="37"/>
      <c r="AK49" s="39"/>
      <c r="AL49" s="40">
        <v>8</v>
      </c>
      <c r="AM49" s="37"/>
      <c r="AN49" s="37">
        <v>26653.920000000002</v>
      </c>
      <c r="AO49" s="59">
        <v>33311</v>
      </c>
      <c r="AP49" s="39"/>
      <c r="AQ49" s="59" t="s">
        <v>3131</v>
      </c>
      <c r="AR49" s="60">
        <v>156</v>
      </c>
      <c r="AS49" s="60">
        <v>632</v>
      </c>
      <c r="AV49" s="39"/>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42"/>
      <c r="EO49" s="42"/>
      <c r="EP49" s="42"/>
      <c r="EQ49" s="42"/>
      <c r="ER49" s="42"/>
      <c r="ES49" s="42"/>
      <c r="ET49" s="42"/>
      <c r="EU49" s="42"/>
      <c r="EV49" s="42"/>
      <c r="EW49" s="42"/>
      <c r="EX49" s="42"/>
      <c r="EY49" s="42"/>
      <c r="EZ49" s="42"/>
      <c r="FA49" s="42"/>
      <c r="FB49" s="42"/>
      <c r="FC49" s="42"/>
      <c r="FD49" s="42"/>
      <c r="FE49" s="42"/>
      <c r="FF49" s="42"/>
      <c r="FG49" s="42"/>
      <c r="FH49" s="42"/>
      <c r="FI49" s="42"/>
      <c r="FJ49" s="42"/>
      <c r="FK49" s="42"/>
      <c r="FL49" s="42"/>
      <c r="FM49" s="42"/>
      <c r="FN49" s="42"/>
      <c r="FO49" s="42"/>
      <c r="FP49" s="42"/>
      <c r="FQ49" s="42"/>
      <c r="FR49" s="42"/>
      <c r="FS49" s="42"/>
      <c r="FT49" s="42"/>
      <c r="FU49" s="42"/>
      <c r="FV49" s="42"/>
      <c r="FW49" s="42"/>
      <c r="FX49" s="42"/>
      <c r="FY49" s="42"/>
      <c r="FZ49" s="42"/>
      <c r="GA49" s="42"/>
      <c r="GB49" s="42"/>
      <c r="GC49" s="42"/>
      <c r="GD49" s="42"/>
      <c r="GE49" s="42"/>
      <c r="GF49" s="42"/>
      <c r="GG49" s="42"/>
      <c r="GH49" s="42"/>
      <c r="GI49" s="42"/>
      <c r="GJ49" s="42"/>
      <c r="GK49" s="42"/>
      <c r="GL49" s="42"/>
      <c r="GM49" s="42"/>
      <c r="GN49" s="42"/>
      <c r="GO49" s="42"/>
      <c r="GP49" s="42"/>
      <c r="GQ49" s="42"/>
      <c r="GR49" s="42"/>
      <c r="GS49" s="42"/>
      <c r="GT49" s="42"/>
      <c r="GU49" s="42"/>
      <c r="GV49" s="42"/>
      <c r="GW49" s="42"/>
      <c r="GX49" s="42"/>
      <c r="GY49" s="42"/>
      <c r="GZ49" s="42"/>
      <c r="HA49" s="42"/>
      <c r="HB49" s="42"/>
      <c r="HC49" s="42"/>
      <c r="HD49" s="42"/>
      <c r="HE49" s="42"/>
      <c r="HF49" s="42"/>
      <c r="HG49" s="42"/>
      <c r="HH49" s="42"/>
      <c r="HI49" s="42"/>
      <c r="HJ49" s="42"/>
      <c r="HK49" s="42"/>
      <c r="HL49" s="42"/>
      <c r="HM49" s="42"/>
      <c r="HN49" s="42"/>
      <c r="HO49" s="42"/>
      <c r="HP49" s="42"/>
      <c r="HQ49" s="42"/>
      <c r="HR49" s="42"/>
      <c r="HS49" s="42"/>
      <c r="HT49" s="42"/>
      <c r="HU49" s="42"/>
      <c r="HV49" s="42"/>
      <c r="HW49" s="42"/>
      <c r="HX49" s="42"/>
    </row>
    <row r="50" spans="1:232" s="41" customFormat="1" x14ac:dyDescent="0.25">
      <c r="A50" s="29"/>
      <c r="B50" s="30"/>
      <c r="C50" s="31" t="s">
        <v>7317</v>
      </c>
      <c r="D50" s="57">
        <v>0</v>
      </c>
      <c r="E50" s="57">
        <v>1</v>
      </c>
      <c r="F50" s="32" t="s">
        <v>23</v>
      </c>
      <c r="G50" s="32" t="s">
        <v>23</v>
      </c>
      <c r="H50" s="4">
        <v>9105867452</v>
      </c>
      <c r="I50" s="32" t="s">
        <v>23</v>
      </c>
      <c r="J50" s="33" t="s">
        <v>7427</v>
      </c>
      <c r="K50" s="34"/>
      <c r="L50" s="46" t="s">
        <v>25</v>
      </c>
      <c r="M50" s="33" t="s">
        <v>146</v>
      </c>
      <c r="N50" s="35" t="s">
        <v>23</v>
      </c>
      <c r="O50" s="6" t="s">
        <v>3178</v>
      </c>
      <c r="P50" s="36"/>
      <c r="Q50" s="36"/>
      <c r="R50" s="36"/>
      <c r="S50" s="33" t="s">
        <v>7428</v>
      </c>
      <c r="T50" s="36"/>
      <c r="U50" s="36"/>
      <c r="V50" s="33" t="s">
        <v>7428</v>
      </c>
      <c r="W50" s="36"/>
      <c r="X50" s="36"/>
      <c r="Y50" s="33" t="s">
        <v>3013</v>
      </c>
      <c r="Z50" s="36"/>
      <c r="AA50" s="30"/>
      <c r="AB50" s="57">
        <v>5111</v>
      </c>
      <c r="AC50" s="57">
        <v>131</v>
      </c>
      <c r="AD50" s="30"/>
      <c r="AE50" s="58">
        <v>2</v>
      </c>
      <c r="AF50" s="37"/>
      <c r="AG50" s="37">
        <v>46000</v>
      </c>
      <c r="AH50" s="38">
        <v>92000</v>
      </c>
      <c r="AI50" s="37"/>
      <c r="AJ50" s="37"/>
      <c r="AK50" s="39"/>
      <c r="AL50" s="40">
        <v>8</v>
      </c>
      <c r="AM50" s="37"/>
      <c r="AN50" s="37">
        <v>7360</v>
      </c>
      <c r="AO50" s="59">
        <v>33311</v>
      </c>
      <c r="AP50" s="39"/>
      <c r="AQ50" s="59" t="s">
        <v>3131</v>
      </c>
      <c r="AR50" s="60">
        <v>156</v>
      </c>
      <c r="AS50" s="60">
        <v>632</v>
      </c>
      <c r="AV50" s="39"/>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42"/>
      <c r="EO50" s="42"/>
      <c r="EP50" s="42"/>
      <c r="EQ50" s="42"/>
      <c r="ER50" s="42"/>
      <c r="ES50" s="42"/>
      <c r="ET50" s="42"/>
      <c r="EU50" s="42"/>
      <c r="EV50" s="42"/>
      <c r="EW50" s="42"/>
      <c r="EX50" s="42"/>
      <c r="EY50" s="42"/>
      <c r="EZ50" s="42"/>
      <c r="FA50" s="42"/>
      <c r="FB50" s="42"/>
      <c r="FC50" s="42"/>
      <c r="FD50" s="42"/>
      <c r="FE50" s="42"/>
      <c r="FF50" s="42"/>
      <c r="FG50" s="42"/>
      <c r="FH50" s="42"/>
      <c r="FI50" s="42"/>
      <c r="FJ50" s="42"/>
      <c r="FK50" s="42"/>
      <c r="FL50" s="42"/>
      <c r="FM50" s="42"/>
      <c r="FN50" s="42"/>
      <c r="FO50" s="42"/>
      <c r="FP50" s="42"/>
      <c r="FQ50" s="42"/>
      <c r="FR50" s="42"/>
      <c r="FS50" s="42"/>
      <c r="FT50" s="42"/>
      <c r="FU50" s="42"/>
      <c r="FV50" s="42"/>
      <c r="FW50" s="42"/>
      <c r="FX50" s="42"/>
      <c r="FY50" s="42"/>
      <c r="FZ50" s="42"/>
      <c r="GA50" s="42"/>
      <c r="GB50" s="42"/>
      <c r="GC50" s="42"/>
      <c r="GD50" s="42"/>
      <c r="GE50" s="42"/>
      <c r="GF50" s="42"/>
      <c r="GG50" s="42"/>
      <c r="GH50" s="42"/>
      <c r="GI50" s="42"/>
      <c r="GJ50" s="42"/>
      <c r="GK50" s="42"/>
      <c r="GL50" s="42"/>
      <c r="GM50" s="42"/>
      <c r="GN50" s="42"/>
      <c r="GO50" s="42"/>
      <c r="GP50" s="42"/>
      <c r="GQ50" s="42"/>
      <c r="GR50" s="42"/>
      <c r="GS50" s="42"/>
      <c r="GT50" s="42"/>
      <c r="GU50" s="42"/>
      <c r="GV50" s="42"/>
      <c r="GW50" s="42"/>
      <c r="GX50" s="42"/>
      <c r="GY50" s="42"/>
      <c r="GZ50" s="42"/>
      <c r="HA50" s="42"/>
      <c r="HB50" s="42"/>
      <c r="HC50" s="42"/>
      <c r="HD50" s="42"/>
      <c r="HE50" s="42"/>
      <c r="HF50" s="42"/>
      <c r="HG50" s="42"/>
      <c r="HH50" s="42"/>
      <c r="HI50" s="42"/>
      <c r="HJ50" s="42"/>
      <c r="HK50" s="42"/>
      <c r="HL50" s="42"/>
      <c r="HM50" s="42"/>
      <c r="HN50" s="42"/>
      <c r="HO50" s="42"/>
      <c r="HP50" s="42"/>
      <c r="HQ50" s="42"/>
      <c r="HR50" s="42"/>
      <c r="HS50" s="42"/>
      <c r="HT50" s="42"/>
      <c r="HU50" s="42"/>
      <c r="HV50" s="42"/>
      <c r="HW50" s="42"/>
      <c r="HX50" s="42"/>
    </row>
    <row r="51" spans="1:232" s="41" customFormat="1" x14ac:dyDescent="0.25">
      <c r="A51" s="29"/>
      <c r="B51" s="30"/>
      <c r="C51" s="31" t="s">
        <v>7317</v>
      </c>
      <c r="D51" s="57">
        <v>0</v>
      </c>
      <c r="E51" s="57">
        <v>1</v>
      </c>
      <c r="F51" s="32" t="s">
        <v>23</v>
      </c>
      <c r="G51" s="32" t="s">
        <v>23</v>
      </c>
      <c r="H51" s="4">
        <v>9105867541</v>
      </c>
      <c r="I51" s="32" t="s">
        <v>23</v>
      </c>
      <c r="J51" s="33" t="s">
        <v>7429</v>
      </c>
      <c r="K51" s="34"/>
      <c r="L51" s="46" t="s">
        <v>25</v>
      </c>
      <c r="M51" s="33" t="s">
        <v>453</v>
      </c>
      <c r="N51" s="35" t="s">
        <v>23</v>
      </c>
      <c r="O51" s="6" t="s">
        <v>3170</v>
      </c>
      <c r="P51" s="36"/>
      <c r="Q51" s="36"/>
      <c r="R51" s="36"/>
      <c r="S51" s="33" t="s">
        <v>7430</v>
      </c>
      <c r="T51" s="36"/>
      <c r="U51" s="36"/>
      <c r="V51" s="33" t="s">
        <v>7430</v>
      </c>
      <c r="W51" s="36"/>
      <c r="X51" s="36"/>
      <c r="Y51" s="33" t="s">
        <v>2824</v>
      </c>
      <c r="Z51" s="36"/>
      <c r="AA51" s="30"/>
      <c r="AB51" s="57">
        <v>5111</v>
      </c>
      <c r="AC51" s="57">
        <v>131</v>
      </c>
      <c r="AD51" s="30"/>
      <c r="AE51" s="58">
        <v>1</v>
      </c>
      <c r="AF51" s="37"/>
      <c r="AG51" s="37">
        <v>111058</v>
      </c>
      <c r="AH51" s="38">
        <v>111058</v>
      </c>
      <c r="AI51" s="37"/>
      <c r="AJ51" s="37"/>
      <c r="AK51" s="39"/>
      <c r="AL51" s="40">
        <v>8</v>
      </c>
      <c r="AM51" s="37"/>
      <c r="AN51" s="37">
        <v>8884.64</v>
      </c>
      <c r="AO51" s="59">
        <v>33311</v>
      </c>
      <c r="AP51" s="39"/>
      <c r="AQ51" s="59" t="s">
        <v>3131</v>
      </c>
      <c r="AR51" s="60">
        <v>156</v>
      </c>
      <c r="AS51" s="60">
        <v>632</v>
      </c>
      <c r="AV51" s="39"/>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c r="GR51" s="42"/>
      <c r="GS51" s="42"/>
      <c r="GT51" s="42"/>
      <c r="GU51" s="42"/>
      <c r="GV51" s="42"/>
      <c r="GW51" s="42"/>
      <c r="GX51" s="42"/>
      <c r="GY51" s="42"/>
      <c r="GZ51" s="42"/>
      <c r="HA51" s="42"/>
      <c r="HB51" s="42"/>
      <c r="HC51" s="42"/>
      <c r="HD51" s="42"/>
      <c r="HE51" s="42"/>
      <c r="HF51" s="42"/>
      <c r="HG51" s="42"/>
      <c r="HH51" s="42"/>
      <c r="HI51" s="42"/>
      <c r="HJ51" s="42"/>
      <c r="HK51" s="42"/>
      <c r="HL51" s="42"/>
      <c r="HM51" s="42"/>
      <c r="HN51" s="42"/>
      <c r="HO51" s="42"/>
      <c r="HP51" s="42"/>
      <c r="HQ51" s="42"/>
      <c r="HR51" s="42"/>
      <c r="HS51" s="42"/>
      <c r="HT51" s="42"/>
      <c r="HU51" s="42"/>
      <c r="HV51" s="42"/>
      <c r="HW51" s="42"/>
      <c r="HX51" s="42"/>
    </row>
    <row r="52" spans="1:232" s="41" customFormat="1" x14ac:dyDescent="0.25">
      <c r="A52" s="29"/>
      <c r="B52" s="30"/>
      <c r="C52" s="31" t="s">
        <v>7317</v>
      </c>
      <c r="D52" s="57">
        <v>0</v>
      </c>
      <c r="E52" s="57">
        <v>1</v>
      </c>
      <c r="F52" s="32" t="s">
        <v>23</v>
      </c>
      <c r="G52" s="32" t="s">
        <v>23</v>
      </c>
      <c r="H52" s="4">
        <v>9105867560</v>
      </c>
      <c r="I52" s="32" t="s">
        <v>23</v>
      </c>
      <c r="J52" s="33" t="s">
        <v>7431</v>
      </c>
      <c r="K52" s="34"/>
      <c r="L52" s="46" t="s">
        <v>25</v>
      </c>
      <c r="M52" s="33" t="s">
        <v>390</v>
      </c>
      <c r="N52" s="35" t="s">
        <v>23</v>
      </c>
      <c r="O52" s="6" t="s">
        <v>3132</v>
      </c>
      <c r="P52" s="36"/>
      <c r="Q52" s="36"/>
      <c r="R52" s="36"/>
      <c r="S52" s="33" t="s">
        <v>7432</v>
      </c>
      <c r="T52" s="36"/>
      <c r="U52" s="36"/>
      <c r="V52" s="33" t="s">
        <v>7432</v>
      </c>
      <c r="W52" s="36"/>
      <c r="X52" s="36"/>
      <c r="Y52" s="33" t="s">
        <v>2824</v>
      </c>
      <c r="Z52" s="36"/>
      <c r="AA52" s="30"/>
      <c r="AB52" s="57">
        <v>5111</v>
      </c>
      <c r="AC52" s="57">
        <v>131</v>
      </c>
      <c r="AD52" s="30"/>
      <c r="AE52" s="58">
        <v>1</v>
      </c>
      <c r="AF52" s="37"/>
      <c r="AG52" s="37">
        <v>111058</v>
      </c>
      <c r="AH52" s="38">
        <v>111058</v>
      </c>
      <c r="AI52" s="37"/>
      <c r="AJ52" s="37"/>
      <c r="AK52" s="39"/>
      <c r="AL52" s="40">
        <v>8</v>
      </c>
      <c r="AM52" s="37"/>
      <c r="AN52" s="37">
        <v>8884.64</v>
      </c>
      <c r="AO52" s="59">
        <v>33311</v>
      </c>
      <c r="AP52" s="39"/>
      <c r="AQ52" s="59" t="s">
        <v>3131</v>
      </c>
      <c r="AR52" s="60">
        <v>156</v>
      </c>
      <c r="AS52" s="60">
        <v>632</v>
      </c>
      <c r="AV52" s="39"/>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c r="FC52" s="42"/>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2"/>
      <c r="GD52" s="42"/>
      <c r="GE52" s="42"/>
      <c r="GF52" s="42"/>
      <c r="GG52" s="42"/>
      <c r="GH52" s="42"/>
      <c r="GI52" s="42"/>
      <c r="GJ52" s="42"/>
      <c r="GK52" s="42"/>
      <c r="GL52" s="42"/>
      <c r="GM52" s="42"/>
      <c r="GN52" s="42"/>
      <c r="GO52" s="42"/>
      <c r="GP52" s="42"/>
      <c r="GQ52" s="42"/>
      <c r="GR52" s="42"/>
      <c r="GS52" s="42"/>
      <c r="GT52" s="42"/>
      <c r="GU52" s="42"/>
      <c r="GV52" s="42"/>
      <c r="GW52" s="42"/>
      <c r="GX52" s="42"/>
      <c r="GY52" s="42"/>
      <c r="GZ52" s="42"/>
      <c r="HA52" s="42"/>
      <c r="HB52" s="42"/>
      <c r="HC52" s="42"/>
      <c r="HD52" s="42"/>
      <c r="HE52" s="42"/>
      <c r="HF52" s="42"/>
      <c r="HG52" s="42"/>
      <c r="HH52" s="42"/>
      <c r="HI52" s="42"/>
      <c r="HJ52" s="42"/>
      <c r="HK52" s="42"/>
      <c r="HL52" s="42"/>
      <c r="HM52" s="42"/>
      <c r="HN52" s="42"/>
      <c r="HO52" s="42"/>
      <c r="HP52" s="42"/>
      <c r="HQ52" s="42"/>
      <c r="HR52" s="42"/>
      <c r="HS52" s="42"/>
      <c r="HT52" s="42"/>
      <c r="HU52" s="42"/>
      <c r="HV52" s="42"/>
      <c r="HW52" s="42"/>
      <c r="HX52" s="42"/>
    </row>
    <row r="53" spans="1:232" s="41" customFormat="1" x14ac:dyDescent="0.25">
      <c r="A53" s="29"/>
      <c r="B53" s="30"/>
      <c r="C53" s="31" t="s">
        <v>7317</v>
      </c>
      <c r="D53" s="57">
        <v>0</v>
      </c>
      <c r="E53" s="57">
        <v>1</v>
      </c>
      <c r="F53" s="32" t="s">
        <v>23</v>
      </c>
      <c r="G53" s="32" t="s">
        <v>23</v>
      </c>
      <c r="H53" s="4">
        <v>9105867560</v>
      </c>
      <c r="I53" s="32" t="s">
        <v>23</v>
      </c>
      <c r="J53" s="33" t="s">
        <v>7431</v>
      </c>
      <c r="K53" s="34"/>
      <c r="L53" s="46" t="s">
        <v>25</v>
      </c>
      <c r="M53" s="33" t="s">
        <v>390</v>
      </c>
      <c r="N53" s="35" t="s">
        <v>23</v>
      </c>
      <c r="O53" s="6" t="s">
        <v>3132</v>
      </c>
      <c r="P53" s="36"/>
      <c r="Q53" s="36"/>
      <c r="R53" s="36"/>
      <c r="S53" s="33" t="s">
        <v>7432</v>
      </c>
      <c r="T53" s="36"/>
      <c r="U53" s="36"/>
      <c r="V53" s="33" t="s">
        <v>7432</v>
      </c>
      <c r="W53" s="36"/>
      <c r="X53" s="36"/>
      <c r="Y53" s="33" t="s">
        <v>3047</v>
      </c>
      <c r="Z53" s="36"/>
      <c r="AA53" s="30"/>
      <c r="AB53" s="57">
        <v>5111</v>
      </c>
      <c r="AC53" s="57">
        <v>131</v>
      </c>
      <c r="AD53" s="30"/>
      <c r="AE53" s="58">
        <v>2</v>
      </c>
      <c r="AF53" s="37"/>
      <c r="AG53" s="37">
        <v>55595</v>
      </c>
      <c r="AH53" s="38">
        <v>111190</v>
      </c>
      <c r="AI53" s="37"/>
      <c r="AJ53" s="37"/>
      <c r="AK53" s="39"/>
      <c r="AL53" s="40">
        <v>8</v>
      </c>
      <c r="AM53" s="37"/>
      <c r="AN53" s="37">
        <v>8895.2000000000007</v>
      </c>
      <c r="AO53" s="59">
        <v>33311</v>
      </c>
      <c r="AP53" s="39"/>
      <c r="AQ53" s="59" t="s">
        <v>3131</v>
      </c>
      <c r="AR53" s="60">
        <v>156</v>
      </c>
      <c r="AS53" s="60">
        <v>632</v>
      </c>
      <c r="AV53" s="39"/>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c r="EO53" s="42"/>
      <c r="EP53" s="42"/>
      <c r="EQ53" s="42"/>
      <c r="ER53" s="42"/>
      <c r="ES53" s="42"/>
      <c r="ET53" s="42"/>
      <c r="EU53" s="42"/>
      <c r="EV53" s="42"/>
      <c r="EW53" s="42"/>
      <c r="EX53" s="42"/>
      <c r="EY53" s="42"/>
      <c r="EZ53" s="42"/>
      <c r="FA53" s="42"/>
      <c r="FB53" s="42"/>
      <c r="FC53" s="42"/>
      <c r="FD53" s="42"/>
      <c r="FE53" s="42"/>
      <c r="FF53" s="42"/>
      <c r="FG53" s="42"/>
      <c r="FH53" s="42"/>
      <c r="FI53" s="42"/>
      <c r="FJ53" s="42"/>
      <c r="FK53" s="42"/>
      <c r="FL53" s="42"/>
      <c r="FM53" s="42"/>
      <c r="FN53" s="42"/>
      <c r="FO53" s="42"/>
      <c r="FP53" s="42"/>
      <c r="FQ53" s="42"/>
      <c r="FR53" s="42"/>
      <c r="FS53" s="42"/>
      <c r="FT53" s="42"/>
      <c r="FU53" s="42"/>
      <c r="FV53" s="42"/>
      <c r="FW53" s="42"/>
      <c r="FX53" s="42"/>
      <c r="FY53" s="42"/>
      <c r="FZ53" s="42"/>
      <c r="GA53" s="42"/>
      <c r="GB53" s="42"/>
      <c r="GC53" s="42"/>
      <c r="GD53" s="42"/>
      <c r="GE53" s="42"/>
      <c r="GF53" s="42"/>
      <c r="GG53" s="42"/>
      <c r="GH53" s="42"/>
      <c r="GI53" s="42"/>
      <c r="GJ53" s="42"/>
      <c r="GK53" s="42"/>
      <c r="GL53" s="42"/>
      <c r="GM53" s="42"/>
      <c r="GN53" s="42"/>
      <c r="GO53" s="42"/>
      <c r="GP53" s="42"/>
      <c r="GQ53" s="42"/>
      <c r="GR53" s="42"/>
      <c r="GS53" s="42"/>
      <c r="GT53" s="42"/>
      <c r="GU53" s="42"/>
      <c r="GV53" s="42"/>
      <c r="GW53" s="42"/>
      <c r="GX53" s="42"/>
      <c r="GY53" s="42"/>
      <c r="GZ53" s="42"/>
      <c r="HA53" s="42"/>
      <c r="HB53" s="42"/>
      <c r="HC53" s="42"/>
      <c r="HD53" s="42"/>
      <c r="HE53" s="42"/>
      <c r="HF53" s="42"/>
      <c r="HG53" s="42"/>
      <c r="HH53" s="42"/>
      <c r="HI53" s="42"/>
      <c r="HJ53" s="42"/>
      <c r="HK53" s="42"/>
      <c r="HL53" s="42"/>
      <c r="HM53" s="42"/>
      <c r="HN53" s="42"/>
      <c r="HO53" s="42"/>
      <c r="HP53" s="42"/>
      <c r="HQ53" s="42"/>
      <c r="HR53" s="42"/>
      <c r="HS53" s="42"/>
      <c r="HT53" s="42"/>
      <c r="HU53" s="42"/>
      <c r="HV53" s="42"/>
      <c r="HW53" s="42"/>
      <c r="HX53" s="42"/>
    </row>
    <row r="54" spans="1:232" s="41" customFormat="1" x14ac:dyDescent="0.25">
      <c r="A54" s="29"/>
      <c r="B54" s="30"/>
      <c r="C54" s="31" t="s">
        <v>7317</v>
      </c>
      <c r="D54" s="57">
        <v>0</v>
      </c>
      <c r="E54" s="57">
        <v>1</v>
      </c>
      <c r="F54" s="32" t="s">
        <v>23</v>
      </c>
      <c r="G54" s="32" t="s">
        <v>23</v>
      </c>
      <c r="H54" s="4">
        <v>9105867560</v>
      </c>
      <c r="I54" s="32" t="s">
        <v>23</v>
      </c>
      <c r="J54" s="33" t="s">
        <v>7431</v>
      </c>
      <c r="K54" s="34"/>
      <c r="L54" s="46" t="s">
        <v>25</v>
      </c>
      <c r="M54" s="33" t="s">
        <v>390</v>
      </c>
      <c r="N54" s="35" t="s">
        <v>23</v>
      </c>
      <c r="O54" s="6" t="s">
        <v>3132</v>
      </c>
      <c r="P54" s="36"/>
      <c r="Q54" s="36"/>
      <c r="R54" s="36"/>
      <c r="S54" s="33" t="s">
        <v>7432</v>
      </c>
      <c r="T54" s="36"/>
      <c r="U54" s="36"/>
      <c r="V54" s="33" t="s">
        <v>7432</v>
      </c>
      <c r="W54" s="36"/>
      <c r="X54" s="36"/>
      <c r="Y54" s="33" t="s">
        <v>2826</v>
      </c>
      <c r="Z54" s="36"/>
      <c r="AA54" s="30"/>
      <c r="AB54" s="57">
        <v>5111</v>
      </c>
      <c r="AC54" s="57">
        <v>131</v>
      </c>
      <c r="AD54" s="30"/>
      <c r="AE54" s="58">
        <v>1</v>
      </c>
      <c r="AF54" s="37"/>
      <c r="AG54" s="37">
        <v>50182</v>
      </c>
      <c r="AH54" s="38">
        <v>50182</v>
      </c>
      <c r="AI54" s="37"/>
      <c r="AJ54" s="37"/>
      <c r="AK54" s="39"/>
      <c r="AL54" s="40">
        <v>8</v>
      </c>
      <c r="AM54" s="37"/>
      <c r="AN54" s="37">
        <v>4014.56</v>
      </c>
      <c r="AO54" s="59">
        <v>33311</v>
      </c>
      <c r="AP54" s="39"/>
      <c r="AQ54" s="59" t="s">
        <v>3131</v>
      </c>
      <c r="AR54" s="60">
        <v>156</v>
      </c>
      <c r="AS54" s="60">
        <v>632</v>
      </c>
      <c r="AV54" s="39"/>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T54" s="42"/>
      <c r="FU54" s="42"/>
      <c r="FV54" s="42"/>
      <c r="FW54" s="42"/>
      <c r="FX54" s="42"/>
      <c r="FY54" s="42"/>
      <c r="FZ54" s="42"/>
      <c r="GA54" s="42"/>
      <c r="GB54" s="42"/>
      <c r="GC54" s="42"/>
      <c r="GD54" s="42"/>
      <c r="GE54" s="42"/>
      <c r="GF54" s="42"/>
      <c r="GG54" s="42"/>
      <c r="GH54" s="42"/>
      <c r="GI54" s="42"/>
      <c r="GJ54" s="42"/>
      <c r="GK54" s="42"/>
      <c r="GL54" s="42"/>
      <c r="GM54" s="42"/>
      <c r="GN54" s="42"/>
      <c r="GO54" s="42"/>
      <c r="GP54" s="42"/>
      <c r="GQ54" s="42"/>
      <c r="GR54" s="42"/>
      <c r="GS54" s="42"/>
      <c r="GT54" s="42"/>
      <c r="GU54" s="42"/>
      <c r="GV54" s="42"/>
      <c r="GW54" s="42"/>
      <c r="GX54" s="42"/>
      <c r="GY54" s="42"/>
      <c r="GZ54" s="42"/>
      <c r="HA54" s="42"/>
      <c r="HB54" s="42"/>
      <c r="HC54" s="42"/>
      <c r="HD54" s="42"/>
      <c r="HE54" s="42"/>
      <c r="HF54" s="42"/>
      <c r="HG54" s="42"/>
      <c r="HH54" s="42"/>
      <c r="HI54" s="42"/>
      <c r="HJ54" s="42"/>
      <c r="HK54" s="42"/>
      <c r="HL54" s="42"/>
      <c r="HM54" s="42"/>
      <c r="HN54" s="42"/>
      <c r="HO54" s="42"/>
      <c r="HP54" s="42"/>
      <c r="HQ54" s="42"/>
      <c r="HR54" s="42"/>
      <c r="HS54" s="42"/>
      <c r="HT54" s="42"/>
      <c r="HU54" s="42"/>
      <c r="HV54" s="42"/>
      <c r="HW54" s="42"/>
      <c r="HX54" s="42"/>
    </row>
    <row r="55" spans="1:232" s="41" customFormat="1" x14ac:dyDescent="0.25">
      <c r="A55" s="29"/>
      <c r="B55" s="30"/>
      <c r="C55" s="31" t="s">
        <v>7317</v>
      </c>
      <c r="D55" s="57">
        <v>0</v>
      </c>
      <c r="E55" s="57">
        <v>1</v>
      </c>
      <c r="F55" s="32" t="s">
        <v>23</v>
      </c>
      <c r="G55" s="32" t="s">
        <v>23</v>
      </c>
      <c r="H55" s="4">
        <v>9105867560</v>
      </c>
      <c r="I55" s="32" t="s">
        <v>23</v>
      </c>
      <c r="J55" s="33" t="s">
        <v>7431</v>
      </c>
      <c r="K55" s="34"/>
      <c r="L55" s="46" t="s">
        <v>25</v>
      </c>
      <c r="M55" s="33" t="s">
        <v>390</v>
      </c>
      <c r="N55" s="35" t="s">
        <v>23</v>
      </c>
      <c r="O55" s="6" t="s">
        <v>3132</v>
      </c>
      <c r="P55" s="36"/>
      <c r="Q55" s="36"/>
      <c r="R55" s="36"/>
      <c r="S55" s="33" t="s">
        <v>7432</v>
      </c>
      <c r="T55" s="36"/>
      <c r="U55" s="36"/>
      <c r="V55" s="33" t="s">
        <v>7432</v>
      </c>
      <c r="W55" s="36"/>
      <c r="X55" s="36"/>
      <c r="Y55" s="33" t="s">
        <v>2771</v>
      </c>
      <c r="Z55" s="36"/>
      <c r="AA55" s="30"/>
      <c r="AB55" s="57">
        <v>5111</v>
      </c>
      <c r="AC55" s="57">
        <v>131</v>
      </c>
      <c r="AD55" s="30"/>
      <c r="AE55" s="58">
        <v>1</v>
      </c>
      <c r="AF55" s="37"/>
      <c r="AG55" s="37">
        <v>74250</v>
      </c>
      <c r="AH55" s="38">
        <v>74250</v>
      </c>
      <c r="AI55" s="37"/>
      <c r="AJ55" s="37"/>
      <c r="AK55" s="39"/>
      <c r="AL55" s="40">
        <v>8</v>
      </c>
      <c r="AM55" s="37"/>
      <c r="AN55" s="37">
        <v>5940</v>
      </c>
      <c r="AO55" s="59">
        <v>33311</v>
      </c>
      <c r="AP55" s="39"/>
      <c r="AQ55" s="59" t="s">
        <v>3131</v>
      </c>
      <c r="AR55" s="60">
        <v>156</v>
      </c>
      <c r="AS55" s="60">
        <v>632</v>
      </c>
      <c r="AV55" s="39"/>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c r="EM55" s="42"/>
      <c r="EN55" s="42"/>
      <c r="EO55" s="42"/>
      <c r="EP55" s="42"/>
      <c r="EQ55" s="42"/>
      <c r="ER55" s="42"/>
      <c r="ES55" s="42"/>
      <c r="ET55" s="42"/>
      <c r="EU55" s="42"/>
      <c r="EV55" s="42"/>
      <c r="EW55" s="42"/>
      <c r="EX55" s="42"/>
      <c r="EY55" s="42"/>
      <c r="EZ55" s="42"/>
      <c r="FA55" s="42"/>
      <c r="FB55" s="42"/>
      <c r="FC55" s="42"/>
      <c r="FD55" s="42"/>
      <c r="FE55" s="42"/>
      <c r="FF55" s="42"/>
      <c r="FG55" s="42"/>
      <c r="FH55" s="42"/>
      <c r="FI55" s="42"/>
      <c r="FJ55" s="42"/>
      <c r="FK55" s="42"/>
      <c r="FL55" s="42"/>
      <c r="FM55" s="42"/>
      <c r="FN55" s="42"/>
      <c r="FO55" s="42"/>
      <c r="FP55" s="42"/>
      <c r="FQ55" s="42"/>
      <c r="FR55" s="42"/>
      <c r="FS55" s="42"/>
      <c r="FT55" s="42"/>
      <c r="FU55" s="42"/>
      <c r="FV55" s="42"/>
      <c r="FW55" s="42"/>
      <c r="FX55" s="42"/>
      <c r="FY55" s="42"/>
      <c r="FZ55" s="42"/>
      <c r="GA55" s="42"/>
      <c r="GB55" s="42"/>
      <c r="GC55" s="42"/>
      <c r="GD55" s="42"/>
      <c r="GE55" s="42"/>
      <c r="GF55" s="42"/>
      <c r="GG55" s="42"/>
      <c r="GH55" s="42"/>
      <c r="GI55" s="42"/>
      <c r="GJ55" s="42"/>
      <c r="GK55" s="42"/>
      <c r="GL55" s="42"/>
      <c r="GM55" s="42"/>
      <c r="GN55" s="42"/>
      <c r="GO55" s="42"/>
      <c r="GP55" s="42"/>
      <c r="GQ55" s="42"/>
      <c r="GR55" s="42"/>
      <c r="GS55" s="42"/>
      <c r="GT55" s="42"/>
      <c r="GU55" s="42"/>
      <c r="GV55" s="42"/>
      <c r="GW55" s="42"/>
      <c r="GX55" s="42"/>
      <c r="GY55" s="42"/>
      <c r="GZ55" s="42"/>
      <c r="HA55" s="42"/>
      <c r="HB55" s="42"/>
      <c r="HC55" s="42"/>
      <c r="HD55" s="42"/>
      <c r="HE55" s="42"/>
      <c r="HF55" s="42"/>
      <c r="HG55" s="42"/>
      <c r="HH55" s="42"/>
      <c r="HI55" s="42"/>
      <c r="HJ55" s="42"/>
      <c r="HK55" s="42"/>
      <c r="HL55" s="42"/>
      <c r="HM55" s="42"/>
      <c r="HN55" s="42"/>
      <c r="HO55" s="42"/>
      <c r="HP55" s="42"/>
      <c r="HQ55" s="42"/>
      <c r="HR55" s="42"/>
      <c r="HS55" s="42"/>
      <c r="HT55" s="42"/>
      <c r="HU55" s="42"/>
      <c r="HV55" s="42"/>
      <c r="HW55" s="42"/>
      <c r="HX55" s="42"/>
    </row>
    <row r="56" spans="1:232" s="41" customFormat="1" x14ac:dyDescent="0.25">
      <c r="A56" s="29"/>
      <c r="B56" s="30"/>
      <c r="C56" s="31" t="s">
        <v>7317</v>
      </c>
      <c r="D56" s="57">
        <v>0</v>
      </c>
      <c r="E56" s="57">
        <v>1</v>
      </c>
      <c r="F56" s="32" t="s">
        <v>23</v>
      </c>
      <c r="G56" s="32" t="s">
        <v>23</v>
      </c>
      <c r="H56" s="4">
        <v>9105867560</v>
      </c>
      <c r="I56" s="32" t="s">
        <v>23</v>
      </c>
      <c r="J56" s="33" t="s">
        <v>7431</v>
      </c>
      <c r="K56" s="34"/>
      <c r="L56" s="46" t="s">
        <v>25</v>
      </c>
      <c r="M56" s="33" t="s">
        <v>390</v>
      </c>
      <c r="N56" s="35" t="s">
        <v>23</v>
      </c>
      <c r="O56" s="6" t="s">
        <v>3132</v>
      </c>
      <c r="P56" s="36"/>
      <c r="Q56" s="36"/>
      <c r="R56" s="36"/>
      <c r="S56" s="33" t="s">
        <v>7432</v>
      </c>
      <c r="T56" s="36"/>
      <c r="U56" s="36"/>
      <c r="V56" s="33" t="s">
        <v>7432</v>
      </c>
      <c r="W56" s="36"/>
      <c r="X56" s="36"/>
      <c r="Y56" s="33" t="s">
        <v>2819</v>
      </c>
      <c r="Z56" s="36"/>
      <c r="AA56" s="30"/>
      <c r="AB56" s="57">
        <v>5111</v>
      </c>
      <c r="AC56" s="57">
        <v>131</v>
      </c>
      <c r="AD56" s="30"/>
      <c r="AE56" s="58">
        <v>2</v>
      </c>
      <c r="AF56" s="37"/>
      <c r="AG56" s="37">
        <v>56760</v>
      </c>
      <c r="AH56" s="38">
        <v>113520</v>
      </c>
      <c r="AI56" s="37"/>
      <c r="AJ56" s="37"/>
      <c r="AK56" s="39"/>
      <c r="AL56" s="40">
        <v>8</v>
      </c>
      <c r="AM56" s="37"/>
      <c r="AN56" s="37">
        <v>9081.6</v>
      </c>
      <c r="AO56" s="59">
        <v>33311</v>
      </c>
      <c r="AP56" s="39"/>
      <c r="AQ56" s="59" t="s">
        <v>3131</v>
      </c>
      <c r="AR56" s="60">
        <v>156</v>
      </c>
      <c r="AS56" s="60">
        <v>632</v>
      </c>
      <c r="AV56" s="39"/>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c r="EH56" s="42"/>
      <c r="EI56" s="42"/>
      <c r="EJ56" s="42"/>
      <c r="EK56" s="42"/>
      <c r="EL56" s="42"/>
      <c r="EM56" s="42"/>
      <c r="EN56" s="42"/>
      <c r="EO56" s="42"/>
      <c r="EP56" s="42"/>
      <c r="EQ56" s="42"/>
      <c r="ER56" s="42"/>
      <c r="ES56" s="42"/>
      <c r="ET56" s="42"/>
      <c r="EU56" s="42"/>
      <c r="EV56" s="42"/>
      <c r="EW56" s="42"/>
      <c r="EX56" s="42"/>
      <c r="EY56" s="42"/>
      <c r="EZ56" s="42"/>
      <c r="FA56" s="42"/>
      <c r="FB56" s="42"/>
      <c r="FC56" s="42"/>
      <c r="FD56" s="42"/>
      <c r="FE56" s="42"/>
      <c r="FF56" s="42"/>
      <c r="FG56" s="42"/>
      <c r="FH56" s="42"/>
      <c r="FI56" s="42"/>
      <c r="FJ56" s="42"/>
      <c r="FK56" s="42"/>
      <c r="FL56" s="42"/>
      <c r="FM56" s="42"/>
      <c r="FN56" s="42"/>
      <c r="FO56" s="42"/>
      <c r="FP56" s="42"/>
      <c r="FQ56" s="42"/>
      <c r="FR56" s="42"/>
      <c r="FS56" s="42"/>
      <c r="FT56" s="42"/>
      <c r="FU56" s="42"/>
      <c r="FV56" s="42"/>
      <c r="FW56" s="42"/>
      <c r="FX56" s="42"/>
      <c r="FY56" s="42"/>
      <c r="FZ56" s="42"/>
      <c r="GA56" s="42"/>
      <c r="GB56" s="42"/>
      <c r="GC56" s="42"/>
      <c r="GD56" s="42"/>
      <c r="GE56" s="42"/>
      <c r="GF56" s="42"/>
      <c r="GG56" s="42"/>
      <c r="GH56" s="42"/>
      <c r="GI56" s="42"/>
      <c r="GJ56" s="42"/>
      <c r="GK56" s="42"/>
      <c r="GL56" s="42"/>
      <c r="GM56" s="42"/>
      <c r="GN56" s="42"/>
      <c r="GO56" s="42"/>
      <c r="GP56" s="42"/>
      <c r="GQ56" s="42"/>
      <c r="GR56" s="42"/>
      <c r="GS56" s="42"/>
      <c r="GT56" s="42"/>
      <c r="GU56" s="42"/>
      <c r="GV56" s="42"/>
      <c r="GW56" s="42"/>
      <c r="GX56" s="42"/>
      <c r="GY56" s="42"/>
      <c r="GZ56" s="42"/>
      <c r="HA56" s="42"/>
      <c r="HB56" s="42"/>
      <c r="HC56" s="42"/>
      <c r="HD56" s="42"/>
      <c r="HE56" s="42"/>
      <c r="HF56" s="42"/>
      <c r="HG56" s="42"/>
      <c r="HH56" s="42"/>
      <c r="HI56" s="42"/>
      <c r="HJ56" s="42"/>
      <c r="HK56" s="42"/>
      <c r="HL56" s="42"/>
      <c r="HM56" s="42"/>
      <c r="HN56" s="42"/>
      <c r="HO56" s="42"/>
      <c r="HP56" s="42"/>
      <c r="HQ56" s="42"/>
      <c r="HR56" s="42"/>
      <c r="HS56" s="42"/>
      <c r="HT56" s="42"/>
      <c r="HU56" s="42"/>
      <c r="HV56" s="42"/>
      <c r="HW56" s="42"/>
      <c r="HX56" s="42"/>
    </row>
    <row r="57" spans="1:232" s="41" customFormat="1" x14ac:dyDescent="0.25">
      <c r="A57" s="29"/>
      <c r="B57" s="30"/>
      <c r="C57" s="31" t="s">
        <v>7317</v>
      </c>
      <c r="D57" s="57">
        <v>0</v>
      </c>
      <c r="E57" s="57">
        <v>1</v>
      </c>
      <c r="F57" s="32" t="s">
        <v>23</v>
      </c>
      <c r="G57" s="32" t="s">
        <v>23</v>
      </c>
      <c r="H57" s="4">
        <v>9105867571</v>
      </c>
      <c r="I57" s="32" t="s">
        <v>23</v>
      </c>
      <c r="J57" s="33" t="s">
        <v>7433</v>
      </c>
      <c r="K57" s="34"/>
      <c r="L57" s="46" t="s">
        <v>25</v>
      </c>
      <c r="M57" s="33" t="s">
        <v>354</v>
      </c>
      <c r="N57" s="35" t="s">
        <v>23</v>
      </c>
      <c r="O57" s="6" t="s">
        <v>3137</v>
      </c>
      <c r="P57" s="36"/>
      <c r="Q57" s="36"/>
      <c r="R57" s="36"/>
      <c r="S57" s="33" t="s">
        <v>7434</v>
      </c>
      <c r="T57" s="36"/>
      <c r="U57" s="36"/>
      <c r="V57" s="33" t="s">
        <v>7434</v>
      </c>
      <c r="W57" s="36"/>
      <c r="X57" s="36"/>
      <c r="Y57" s="33" t="s">
        <v>2824</v>
      </c>
      <c r="Z57" s="36"/>
      <c r="AA57" s="30"/>
      <c r="AB57" s="57">
        <v>5111</v>
      </c>
      <c r="AC57" s="57">
        <v>131</v>
      </c>
      <c r="AD57" s="30"/>
      <c r="AE57" s="58">
        <v>1</v>
      </c>
      <c r="AF57" s="37"/>
      <c r="AG57" s="37">
        <v>111058</v>
      </c>
      <c r="AH57" s="38">
        <v>111058</v>
      </c>
      <c r="AI57" s="37"/>
      <c r="AJ57" s="37"/>
      <c r="AK57" s="39"/>
      <c r="AL57" s="40">
        <v>8</v>
      </c>
      <c r="AM57" s="37"/>
      <c r="AN57" s="37">
        <v>8884.64</v>
      </c>
      <c r="AO57" s="59">
        <v>33311</v>
      </c>
      <c r="AP57" s="39"/>
      <c r="AQ57" s="59" t="s">
        <v>3131</v>
      </c>
      <c r="AR57" s="60">
        <v>156</v>
      </c>
      <c r="AS57" s="60">
        <v>632</v>
      </c>
      <c r="AV57" s="39"/>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c r="EH57" s="42"/>
      <c r="EI57" s="42"/>
      <c r="EJ57" s="42"/>
      <c r="EK57" s="42"/>
      <c r="EL57" s="42"/>
      <c r="EM57" s="42"/>
      <c r="EN57" s="42"/>
      <c r="EO57" s="42"/>
      <c r="EP57" s="42"/>
      <c r="EQ57" s="42"/>
      <c r="ER57" s="42"/>
      <c r="ES57" s="42"/>
      <c r="ET57" s="42"/>
      <c r="EU57" s="42"/>
      <c r="EV57" s="42"/>
      <c r="EW57" s="42"/>
      <c r="EX57" s="42"/>
      <c r="EY57" s="42"/>
      <c r="EZ57" s="42"/>
      <c r="FA57" s="42"/>
      <c r="FB57" s="42"/>
      <c r="FC57" s="42"/>
      <c r="FD57" s="42"/>
      <c r="FE57" s="42"/>
      <c r="FF57" s="42"/>
      <c r="FG57" s="42"/>
      <c r="FH57" s="42"/>
      <c r="FI57" s="42"/>
      <c r="FJ57" s="42"/>
      <c r="FK57" s="42"/>
      <c r="FL57" s="42"/>
      <c r="FM57" s="42"/>
      <c r="FN57" s="42"/>
      <c r="FO57" s="42"/>
      <c r="FP57" s="42"/>
      <c r="FQ57" s="42"/>
      <c r="FR57" s="42"/>
      <c r="FS57" s="42"/>
      <c r="FT57" s="42"/>
      <c r="FU57" s="42"/>
      <c r="FV57" s="42"/>
      <c r="FW57" s="42"/>
      <c r="FX57" s="42"/>
      <c r="FY57" s="42"/>
      <c r="FZ57" s="42"/>
      <c r="GA57" s="42"/>
      <c r="GB57" s="42"/>
      <c r="GC57" s="42"/>
      <c r="GD57" s="42"/>
      <c r="GE57" s="42"/>
      <c r="GF57" s="42"/>
      <c r="GG57" s="42"/>
      <c r="GH57" s="42"/>
      <c r="GI57" s="42"/>
      <c r="GJ57" s="42"/>
      <c r="GK57" s="42"/>
      <c r="GL57" s="42"/>
      <c r="GM57" s="42"/>
      <c r="GN57" s="42"/>
      <c r="GO57" s="42"/>
      <c r="GP57" s="42"/>
      <c r="GQ57" s="42"/>
      <c r="GR57" s="42"/>
      <c r="GS57" s="42"/>
      <c r="GT57" s="42"/>
      <c r="GU57" s="42"/>
      <c r="GV57" s="42"/>
      <c r="GW57" s="42"/>
      <c r="GX57" s="42"/>
      <c r="GY57" s="42"/>
      <c r="GZ57" s="42"/>
      <c r="HA57" s="42"/>
      <c r="HB57" s="42"/>
      <c r="HC57" s="42"/>
      <c r="HD57" s="42"/>
      <c r="HE57" s="42"/>
      <c r="HF57" s="42"/>
      <c r="HG57" s="42"/>
      <c r="HH57" s="42"/>
      <c r="HI57" s="42"/>
      <c r="HJ57" s="42"/>
      <c r="HK57" s="42"/>
      <c r="HL57" s="42"/>
      <c r="HM57" s="42"/>
      <c r="HN57" s="42"/>
      <c r="HO57" s="42"/>
      <c r="HP57" s="42"/>
      <c r="HQ57" s="42"/>
      <c r="HR57" s="42"/>
      <c r="HS57" s="42"/>
      <c r="HT57" s="42"/>
      <c r="HU57" s="42"/>
      <c r="HV57" s="42"/>
      <c r="HW57" s="42"/>
      <c r="HX57" s="42"/>
    </row>
    <row r="58" spans="1:232" s="41" customFormat="1" x14ac:dyDescent="0.25">
      <c r="A58" s="29"/>
      <c r="B58" s="30"/>
      <c r="C58" s="31" t="s">
        <v>7317</v>
      </c>
      <c r="D58" s="57">
        <v>0</v>
      </c>
      <c r="E58" s="57">
        <v>1</v>
      </c>
      <c r="F58" s="32" t="s">
        <v>23</v>
      </c>
      <c r="G58" s="32" t="s">
        <v>23</v>
      </c>
      <c r="H58" s="4">
        <v>9105867571</v>
      </c>
      <c r="I58" s="32" t="s">
        <v>23</v>
      </c>
      <c r="J58" s="33" t="s">
        <v>7433</v>
      </c>
      <c r="K58" s="34"/>
      <c r="L58" s="46" t="s">
        <v>25</v>
      </c>
      <c r="M58" s="33" t="s">
        <v>354</v>
      </c>
      <c r="N58" s="35" t="s">
        <v>23</v>
      </c>
      <c r="O58" s="6" t="s">
        <v>3137</v>
      </c>
      <c r="P58" s="36"/>
      <c r="Q58" s="36"/>
      <c r="R58" s="36"/>
      <c r="S58" s="33" t="s">
        <v>7434</v>
      </c>
      <c r="T58" s="36"/>
      <c r="U58" s="36"/>
      <c r="V58" s="33" t="s">
        <v>7434</v>
      </c>
      <c r="W58" s="36"/>
      <c r="X58" s="36"/>
      <c r="Y58" s="33" t="s">
        <v>2819</v>
      </c>
      <c r="Z58" s="36"/>
      <c r="AA58" s="30"/>
      <c r="AB58" s="57">
        <v>5111</v>
      </c>
      <c r="AC58" s="57">
        <v>131</v>
      </c>
      <c r="AD58" s="30"/>
      <c r="AE58" s="58">
        <v>3</v>
      </c>
      <c r="AF58" s="37"/>
      <c r="AG58" s="37">
        <v>56760</v>
      </c>
      <c r="AH58" s="38">
        <v>170280</v>
      </c>
      <c r="AI58" s="37"/>
      <c r="AJ58" s="37"/>
      <c r="AK58" s="39"/>
      <c r="AL58" s="40">
        <v>8</v>
      </c>
      <c r="AM58" s="37"/>
      <c r="AN58" s="37">
        <v>13622.4</v>
      </c>
      <c r="AO58" s="59">
        <v>33311</v>
      </c>
      <c r="AP58" s="39"/>
      <c r="AQ58" s="59" t="s">
        <v>3131</v>
      </c>
      <c r="AR58" s="60">
        <v>156</v>
      </c>
      <c r="AS58" s="60">
        <v>632</v>
      </c>
      <c r="AV58" s="39"/>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42"/>
      <c r="EO58" s="42"/>
      <c r="EP58" s="42"/>
      <c r="EQ58" s="42"/>
      <c r="ER58" s="42"/>
      <c r="ES58" s="42"/>
      <c r="ET58" s="42"/>
      <c r="EU58" s="42"/>
      <c r="EV58" s="42"/>
      <c r="EW58" s="42"/>
      <c r="EX58" s="42"/>
      <c r="EY58" s="42"/>
      <c r="EZ58" s="42"/>
      <c r="FA58" s="42"/>
      <c r="FB58" s="42"/>
      <c r="FC58" s="42"/>
      <c r="FD58" s="42"/>
      <c r="FE58" s="42"/>
      <c r="FF58" s="42"/>
      <c r="FG58" s="42"/>
      <c r="FH58" s="42"/>
      <c r="FI58" s="42"/>
      <c r="FJ58" s="42"/>
      <c r="FK58" s="42"/>
      <c r="FL58" s="42"/>
      <c r="FM58" s="42"/>
      <c r="FN58" s="42"/>
      <c r="FO58" s="42"/>
      <c r="FP58" s="42"/>
      <c r="FQ58" s="42"/>
      <c r="FR58" s="42"/>
      <c r="FS58" s="42"/>
      <c r="FT58" s="42"/>
      <c r="FU58" s="42"/>
      <c r="FV58" s="42"/>
      <c r="FW58" s="42"/>
      <c r="FX58" s="42"/>
      <c r="FY58" s="42"/>
      <c r="FZ58" s="42"/>
      <c r="GA58" s="42"/>
      <c r="GB58" s="42"/>
      <c r="GC58" s="42"/>
      <c r="GD58" s="42"/>
      <c r="GE58" s="42"/>
      <c r="GF58" s="42"/>
      <c r="GG58" s="42"/>
      <c r="GH58" s="42"/>
      <c r="GI58" s="42"/>
      <c r="GJ58" s="42"/>
      <c r="GK58" s="42"/>
      <c r="GL58" s="42"/>
      <c r="GM58" s="42"/>
      <c r="GN58" s="42"/>
      <c r="GO58" s="42"/>
      <c r="GP58" s="42"/>
      <c r="GQ58" s="42"/>
      <c r="GR58" s="42"/>
      <c r="GS58" s="42"/>
      <c r="GT58" s="42"/>
      <c r="GU58" s="42"/>
      <c r="GV58" s="42"/>
      <c r="GW58" s="42"/>
      <c r="GX58" s="42"/>
      <c r="GY58" s="42"/>
      <c r="GZ58" s="42"/>
      <c r="HA58" s="42"/>
      <c r="HB58" s="42"/>
      <c r="HC58" s="42"/>
      <c r="HD58" s="42"/>
      <c r="HE58" s="42"/>
      <c r="HF58" s="42"/>
      <c r="HG58" s="42"/>
      <c r="HH58" s="42"/>
      <c r="HI58" s="42"/>
      <c r="HJ58" s="42"/>
      <c r="HK58" s="42"/>
      <c r="HL58" s="42"/>
      <c r="HM58" s="42"/>
      <c r="HN58" s="42"/>
      <c r="HO58" s="42"/>
      <c r="HP58" s="42"/>
      <c r="HQ58" s="42"/>
      <c r="HR58" s="42"/>
      <c r="HS58" s="42"/>
      <c r="HT58" s="42"/>
      <c r="HU58" s="42"/>
      <c r="HV58" s="42"/>
      <c r="HW58" s="42"/>
      <c r="HX58" s="42"/>
    </row>
    <row r="59" spans="1:232" s="41" customFormat="1" x14ac:dyDescent="0.25">
      <c r="A59" s="29"/>
      <c r="B59" s="30"/>
      <c r="C59" s="31" t="s">
        <v>7317</v>
      </c>
      <c r="D59" s="57">
        <v>0</v>
      </c>
      <c r="E59" s="57">
        <v>1</v>
      </c>
      <c r="F59" s="32" t="s">
        <v>23</v>
      </c>
      <c r="G59" s="32" t="s">
        <v>23</v>
      </c>
      <c r="H59" s="4">
        <v>9105867565</v>
      </c>
      <c r="I59" s="32" t="s">
        <v>23</v>
      </c>
      <c r="J59" s="33" t="s">
        <v>7435</v>
      </c>
      <c r="K59" s="34"/>
      <c r="L59" s="46" t="s">
        <v>25</v>
      </c>
      <c r="M59" s="33" t="s">
        <v>405</v>
      </c>
      <c r="N59" s="35" t="s">
        <v>23</v>
      </c>
      <c r="O59" s="6" t="s">
        <v>3132</v>
      </c>
      <c r="P59" s="36"/>
      <c r="Q59" s="36"/>
      <c r="R59" s="36"/>
      <c r="S59" s="33" t="s">
        <v>7436</v>
      </c>
      <c r="T59" s="36"/>
      <c r="U59" s="36"/>
      <c r="V59" s="33" t="s">
        <v>7436</v>
      </c>
      <c r="W59" s="36"/>
      <c r="X59" s="36"/>
      <c r="Y59" s="33" t="s">
        <v>2771</v>
      </c>
      <c r="Z59" s="36"/>
      <c r="AA59" s="30"/>
      <c r="AB59" s="57">
        <v>5111</v>
      </c>
      <c r="AC59" s="57">
        <v>131</v>
      </c>
      <c r="AD59" s="30"/>
      <c r="AE59" s="58">
        <v>2</v>
      </c>
      <c r="AF59" s="37"/>
      <c r="AG59" s="37">
        <v>74250</v>
      </c>
      <c r="AH59" s="38">
        <v>148500</v>
      </c>
      <c r="AI59" s="37"/>
      <c r="AJ59" s="37"/>
      <c r="AK59" s="39"/>
      <c r="AL59" s="40">
        <v>8</v>
      </c>
      <c r="AM59" s="37"/>
      <c r="AN59" s="37">
        <v>11880</v>
      </c>
      <c r="AO59" s="59">
        <v>33311</v>
      </c>
      <c r="AP59" s="39"/>
      <c r="AQ59" s="59" t="s">
        <v>3131</v>
      </c>
      <c r="AR59" s="60">
        <v>156</v>
      </c>
      <c r="AS59" s="60">
        <v>632</v>
      </c>
      <c r="AV59" s="39"/>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42"/>
      <c r="EO59" s="42"/>
      <c r="EP59" s="42"/>
      <c r="EQ59" s="42"/>
      <c r="ER59" s="42"/>
      <c r="ES59" s="42"/>
      <c r="ET59" s="42"/>
      <c r="EU59" s="42"/>
      <c r="EV59" s="42"/>
      <c r="EW59" s="42"/>
      <c r="EX59" s="42"/>
      <c r="EY59" s="42"/>
      <c r="EZ59" s="42"/>
      <c r="FA59" s="42"/>
      <c r="FB59" s="42"/>
      <c r="FC59" s="42"/>
      <c r="FD59" s="42"/>
      <c r="FE59" s="42"/>
      <c r="FF59" s="42"/>
      <c r="FG59" s="42"/>
      <c r="FH59" s="42"/>
      <c r="FI59" s="42"/>
      <c r="FJ59" s="42"/>
      <c r="FK59" s="42"/>
      <c r="FL59" s="42"/>
      <c r="FM59" s="42"/>
      <c r="FN59" s="42"/>
      <c r="FO59" s="42"/>
      <c r="FP59" s="42"/>
      <c r="FQ59" s="42"/>
      <c r="FR59" s="42"/>
      <c r="FS59" s="42"/>
      <c r="FT59" s="42"/>
      <c r="FU59" s="42"/>
      <c r="FV59" s="42"/>
      <c r="FW59" s="42"/>
      <c r="FX59" s="42"/>
      <c r="FY59" s="42"/>
      <c r="FZ59" s="42"/>
      <c r="GA59" s="42"/>
      <c r="GB59" s="42"/>
      <c r="GC59" s="42"/>
      <c r="GD59" s="42"/>
      <c r="GE59" s="42"/>
      <c r="GF59" s="42"/>
      <c r="GG59" s="42"/>
      <c r="GH59" s="42"/>
      <c r="GI59" s="42"/>
      <c r="GJ59" s="42"/>
      <c r="GK59" s="42"/>
      <c r="GL59" s="42"/>
      <c r="GM59" s="42"/>
      <c r="GN59" s="42"/>
      <c r="GO59" s="42"/>
      <c r="GP59" s="42"/>
      <c r="GQ59" s="42"/>
      <c r="GR59" s="42"/>
      <c r="GS59" s="42"/>
      <c r="GT59" s="42"/>
      <c r="GU59" s="42"/>
      <c r="GV59" s="42"/>
      <c r="GW59" s="42"/>
      <c r="GX59" s="42"/>
      <c r="GY59" s="42"/>
      <c r="GZ59" s="42"/>
      <c r="HA59" s="42"/>
      <c r="HB59" s="42"/>
      <c r="HC59" s="42"/>
      <c r="HD59" s="42"/>
      <c r="HE59" s="42"/>
      <c r="HF59" s="42"/>
      <c r="HG59" s="42"/>
      <c r="HH59" s="42"/>
      <c r="HI59" s="42"/>
      <c r="HJ59" s="42"/>
      <c r="HK59" s="42"/>
      <c r="HL59" s="42"/>
      <c r="HM59" s="42"/>
      <c r="HN59" s="42"/>
      <c r="HO59" s="42"/>
      <c r="HP59" s="42"/>
      <c r="HQ59" s="42"/>
      <c r="HR59" s="42"/>
      <c r="HS59" s="42"/>
      <c r="HT59" s="42"/>
      <c r="HU59" s="42"/>
      <c r="HV59" s="42"/>
      <c r="HW59" s="42"/>
      <c r="HX59" s="42"/>
    </row>
    <row r="60" spans="1:232" s="41" customFormat="1" x14ac:dyDescent="0.25">
      <c r="A60" s="29"/>
      <c r="B60" s="30"/>
      <c r="C60" s="31" t="s">
        <v>7317</v>
      </c>
      <c r="D60" s="57">
        <v>0</v>
      </c>
      <c r="E60" s="57">
        <v>1</v>
      </c>
      <c r="F60" s="32" t="s">
        <v>23</v>
      </c>
      <c r="G60" s="32" t="s">
        <v>23</v>
      </c>
      <c r="H60" s="4">
        <v>9105867565</v>
      </c>
      <c r="I60" s="32" t="s">
        <v>23</v>
      </c>
      <c r="J60" s="33" t="s">
        <v>7435</v>
      </c>
      <c r="K60" s="34"/>
      <c r="L60" s="46" t="s">
        <v>25</v>
      </c>
      <c r="M60" s="33" t="s">
        <v>405</v>
      </c>
      <c r="N60" s="35" t="s">
        <v>23</v>
      </c>
      <c r="O60" s="6" t="s">
        <v>3132</v>
      </c>
      <c r="P60" s="36"/>
      <c r="Q60" s="36"/>
      <c r="R60" s="36"/>
      <c r="S60" s="33" t="s">
        <v>7436</v>
      </c>
      <c r="T60" s="36"/>
      <c r="U60" s="36"/>
      <c r="V60" s="33" t="s">
        <v>7436</v>
      </c>
      <c r="W60" s="36"/>
      <c r="X60" s="36"/>
      <c r="Y60" s="33" t="s">
        <v>3013</v>
      </c>
      <c r="Z60" s="36"/>
      <c r="AA60" s="30"/>
      <c r="AB60" s="57">
        <v>5111</v>
      </c>
      <c r="AC60" s="57">
        <v>131</v>
      </c>
      <c r="AD60" s="30"/>
      <c r="AE60" s="58">
        <v>1</v>
      </c>
      <c r="AF60" s="37"/>
      <c r="AG60" s="37">
        <v>46000</v>
      </c>
      <c r="AH60" s="38">
        <v>46000</v>
      </c>
      <c r="AI60" s="37"/>
      <c r="AJ60" s="37"/>
      <c r="AK60" s="39"/>
      <c r="AL60" s="40">
        <v>8</v>
      </c>
      <c r="AM60" s="37"/>
      <c r="AN60" s="37">
        <v>3680</v>
      </c>
      <c r="AO60" s="59">
        <v>33311</v>
      </c>
      <c r="AP60" s="39"/>
      <c r="AQ60" s="59" t="s">
        <v>3131</v>
      </c>
      <c r="AR60" s="60">
        <v>156</v>
      </c>
      <c r="AS60" s="60">
        <v>632</v>
      </c>
      <c r="AV60" s="39"/>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c r="EO60" s="42"/>
      <c r="EP60" s="42"/>
      <c r="EQ60" s="42"/>
      <c r="ER60" s="42"/>
      <c r="ES60" s="42"/>
      <c r="ET60" s="42"/>
      <c r="EU60" s="42"/>
      <c r="EV60" s="42"/>
      <c r="EW60" s="42"/>
      <c r="EX60" s="42"/>
      <c r="EY60" s="42"/>
      <c r="EZ60" s="42"/>
      <c r="FA60" s="42"/>
      <c r="FB60" s="42"/>
      <c r="FC60" s="42"/>
      <c r="FD60" s="42"/>
      <c r="FE60" s="42"/>
      <c r="FF60" s="42"/>
      <c r="FG60" s="42"/>
      <c r="FH60" s="42"/>
      <c r="FI60" s="42"/>
      <c r="FJ60" s="42"/>
      <c r="FK60" s="42"/>
      <c r="FL60" s="42"/>
      <c r="FM60" s="42"/>
      <c r="FN60" s="42"/>
      <c r="FO60" s="42"/>
      <c r="FP60" s="42"/>
      <c r="FQ60" s="42"/>
      <c r="FR60" s="42"/>
      <c r="FS60" s="42"/>
      <c r="FT60" s="42"/>
      <c r="FU60" s="42"/>
      <c r="FV60" s="42"/>
      <c r="FW60" s="42"/>
      <c r="FX60" s="42"/>
      <c r="FY60" s="42"/>
      <c r="FZ60" s="42"/>
      <c r="GA60" s="42"/>
      <c r="GB60" s="42"/>
      <c r="GC60" s="42"/>
      <c r="GD60" s="42"/>
      <c r="GE60" s="42"/>
      <c r="GF60" s="42"/>
      <c r="GG60" s="42"/>
      <c r="GH60" s="42"/>
      <c r="GI60" s="42"/>
      <c r="GJ60" s="42"/>
      <c r="GK60" s="42"/>
      <c r="GL60" s="42"/>
      <c r="GM60" s="42"/>
      <c r="GN60" s="42"/>
      <c r="GO60" s="42"/>
      <c r="GP60" s="42"/>
      <c r="GQ60" s="42"/>
      <c r="GR60" s="42"/>
      <c r="GS60" s="42"/>
      <c r="GT60" s="42"/>
      <c r="GU60" s="42"/>
      <c r="GV60" s="42"/>
      <c r="GW60" s="42"/>
      <c r="GX60" s="42"/>
      <c r="GY60" s="42"/>
      <c r="GZ60" s="42"/>
      <c r="HA60" s="42"/>
      <c r="HB60" s="42"/>
      <c r="HC60" s="42"/>
      <c r="HD60" s="42"/>
      <c r="HE60" s="42"/>
      <c r="HF60" s="42"/>
      <c r="HG60" s="42"/>
      <c r="HH60" s="42"/>
      <c r="HI60" s="42"/>
      <c r="HJ60" s="42"/>
      <c r="HK60" s="42"/>
      <c r="HL60" s="42"/>
      <c r="HM60" s="42"/>
      <c r="HN60" s="42"/>
      <c r="HO60" s="42"/>
      <c r="HP60" s="42"/>
      <c r="HQ60" s="42"/>
      <c r="HR60" s="42"/>
      <c r="HS60" s="42"/>
      <c r="HT60" s="42"/>
      <c r="HU60" s="42"/>
      <c r="HV60" s="42"/>
      <c r="HW60" s="42"/>
      <c r="HX60" s="42"/>
    </row>
    <row r="61" spans="1:232" s="41" customFormat="1" x14ac:dyDescent="0.25">
      <c r="A61" s="29"/>
      <c r="B61" s="30"/>
      <c r="C61" s="31" t="s">
        <v>7317</v>
      </c>
      <c r="D61" s="57">
        <v>0</v>
      </c>
      <c r="E61" s="57">
        <v>1</v>
      </c>
      <c r="F61" s="32" t="s">
        <v>23</v>
      </c>
      <c r="G61" s="32" t="s">
        <v>23</v>
      </c>
      <c r="H61" s="4">
        <v>9105867565</v>
      </c>
      <c r="I61" s="32" t="s">
        <v>23</v>
      </c>
      <c r="J61" s="33" t="s">
        <v>7435</v>
      </c>
      <c r="K61" s="34"/>
      <c r="L61" s="46" t="s">
        <v>25</v>
      </c>
      <c r="M61" s="33" t="s">
        <v>405</v>
      </c>
      <c r="N61" s="35" t="s">
        <v>23</v>
      </c>
      <c r="O61" s="6" t="s">
        <v>3132</v>
      </c>
      <c r="P61" s="36"/>
      <c r="Q61" s="36"/>
      <c r="R61" s="36"/>
      <c r="S61" s="33" t="s">
        <v>7436</v>
      </c>
      <c r="T61" s="36"/>
      <c r="U61" s="36"/>
      <c r="V61" s="33" t="s">
        <v>7436</v>
      </c>
      <c r="W61" s="36"/>
      <c r="X61" s="36"/>
      <c r="Y61" s="33" t="s">
        <v>2819</v>
      </c>
      <c r="Z61" s="36"/>
      <c r="AA61" s="30"/>
      <c r="AB61" s="57">
        <v>5111</v>
      </c>
      <c r="AC61" s="57">
        <v>131</v>
      </c>
      <c r="AD61" s="30"/>
      <c r="AE61" s="58">
        <v>2</v>
      </c>
      <c r="AF61" s="37"/>
      <c r="AG61" s="37">
        <v>56760</v>
      </c>
      <c r="AH61" s="38">
        <v>113520</v>
      </c>
      <c r="AI61" s="37"/>
      <c r="AJ61" s="37"/>
      <c r="AK61" s="39"/>
      <c r="AL61" s="40">
        <v>8</v>
      </c>
      <c r="AM61" s="37"/>
      <c r="AN61" s="37">
        <v>9081.6</v>
      </c>
      <c r="AO61" s="59">
        <v>33311</v>
      </c>
      <c r="AP61" s="39"/>
      <c r="AQ61" s="59" t="s">
        <v>3131</v>
      </c>
      <c r="AR61" s="60">
        <v>156</v>
      </c>
      <c r="AS61" s="60">
        <v>632</v>
      </c>
      <c r="AV61" s="39"/>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42"/>
      <c r="FO61" s="42"/>
      <c r="FP61" s="42"/>
      <c r="FQ61" s="42"/>
      <c r="FR61" s="42"/>
      <c r="FS61" s="42"/>
      <c r="FT61" s="42"/>
      <c r="FU61" s="42"/>
      <c r="FV61" s="42"/>
      <c r="FW61" s="42"/>
      <c r="FX61" s="42"/>
      <c r="FY61" s="42"/>
      <c r="FZ61" s="42"/>
      <c r="GA61" s="42"/>
      <c r="GB61" s="42"/>
      <c r="GC61" s="42"/>
      <c r="GD61" s="42"/>
      <c r="GE61" s="42"/>
      <c r="GF61" s="42"/>
      <c r="GG61" s="42"/>
      <c r="GH61" s="42"/>
      <c r="GI61" s="42"/>
      <c r="GJ61" s="42"/>
      <c r="GK61" s="42"/>
      <c r="GL61" s="42"/>
      <c r="GM61" s="42"/>
      <c r="GN61" s="42"/>
      <c r="GO61" s="42"/>
      <c r="GP61" s="42"/>
      <c r="GQ61" s="42"/>
      <c r="GR61" s="42"/>
      <c r="GS61" s="42"/>
      <c r="GT61" s="42"/>
      <c r="GU61" s="42"/>
      <c r="GV61" s="42"/>
      <c r="GW61" s="42"/>
      <c r="GX61" s="42"/>
      <c r="GY61" s="42"/>
      <c r="GZ61" s="42"/>
      <c r="HA61" s="42"/>
      <c r="HB61" s="42"/>
      <c r="HC61" s="42"/>
      <c r="HD61" s="42"/>
      <c r="HE61" s="42"/>
      <c r="HF61" s="42"/>
      <c r="HG61" s="42"/>
      <c r="HH61" s="42"/>
      <c r="HI61" s="42"/>
      <c r="HJ61" s="42"/>
      <c r="HK61" s="42"/>
      <c r="HL61" s="42"/>
      <c r="HM61" s="42"/>
      <c r="HN61" s="42"/>
      <c r="HO61" s="42"/>
      <c r="HP61" s="42"/>
      <c r="HQ61" s="42"/>
      <c r="HR61" s="42"/>
      <c r="HS61" s="42"/>
      <c r="HT61" s="42"/>
      <c r="HU61" s="42"/>
      <c r="HV61" s="42"/>
      <c r="HW61" s="42"/>
      <c r="HX61" s="42"/>
    </row>
    <row r="62" spans="1:232" s="41" customFormat="1" x14ac:dyDescent="0.25">
      <c r="A62" s="29"/>
      <c r="B62" s="30"/>
      <c r="C62" s="31" t="s">
        <v>7317</v>
      </c>
      <c r="D62" s="57">
        <v>0</v>
      </c>
      <c r="E62" s="57">
        <v>1</v>
      </c>
      <c r="F62" s="32" t="s">
        <v>23</v>
      </c>
      <c r="G62" s="32" t="s">
        <v>23</v>
      </c>
      <c r="H62" s="4">
        <v>9105867565</v>
      </c>
      <c r="I62" s="32" t="s">
        <v>23</v>
      </c>
      <c r="J62" s="33" t="s">
        <v>7435</v>
      </c>
      <c r="K62" s="34"/>
      <c r="L62" s="46" t="s">
        <v>25</v>
      </c>
      <c r="M62" s="33" t="s">
        <v>405</v>
      </c>
      <c r="N62" s="35" t="s">
        <v>23</v>
      </c>
      <c r="O62" s="6" t="s">
        <v>3132</v>
      </c>
      <c r="P62" s="36"/>
      <c r="Q62" s="36"/>
      <c r="R62" s="36"/>
      <c r="S62" s="33" t="s">
        <v>7436</v>
      </c>
      <c r="T62" s="36"/>
      <c r="U62" s="36"/>
      <c r="V62" s="33" t="s">
        <v>7436</v>
      </c>
      <c r="W62" s="36"/>
      <c r="X62" s="36"/>
      <c r="Y62" s="33" t="s">
        <v>3047</v>
      </c>
      <c r="Z62" s="36"/>
      <c r="AA62" s="30"/>
      <c r="AB62" s="57">
        <v>5111</v>
      </c>
      <c r="AC62" s="57">
        <v>131</v>
      </c>
      <c r="AD62" s="30"/>
      <c r="AE62" s="58">
        <v>1</v>
      </c>
      <c r="AF62" s="37"/>
      <c r="AG62" s="37">
        <v>55595</v>
      </c>
      <c r="AH62" s="38">
        <v>55595</v>
      </c>
      <c r="AI62" s="37"/>
      <c r="AJ62" s="37"/>
      <c r="AK62" s="39"/>
      <c r="AL62" s="40">
        <v>8</v>
      </c>
      <c r="AM62" s="37"/>
      <c r="AN62" s="37">
        <v>4447.6000000000004</v>
      </c>
      <c r="AO62" s="59">
        <v>33311</v>
      </c>
      <c r="AP62" s="39"/>
      <c r="AQ62" s="59" t="s">
        <v>3131</v>
      </c>
      <c r="AR62" s="60">
        <v>156</v>
      </c>
      <c r="AS62" s="60">
        <v>632</v>
      </c>
      <c r="AV62" s="39"/>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42"/>
      <c r="EO62" s="42"/>
      <c r="EP62" s="42"/>
      <c r="EQ62" s="42"/>
      <c r="ER62" s="42"/>
      <c r="ES62" s="42"/>
      <c r="ET62" s="42"/>
      <c r="EU62" s="42"/>
      <c r="EV62" s="42"/>
      <c r="EW62" s="42"/>
      <c r="EX62" s="42"/>
      <c r="EY62" s="42"/>
      <c r="EZ62" s="42"/>
      <c r="FA62" s="42"/>
      <c r="FB62" s="42"/>
      <c r="FC62" s="42"/>
      <c r="FD62" s="42"/>
      <c r="FE62" s="42"/>
      <c r="FF62" s="42"/>
      <c r="FG62" s="42"/>
      <c r="FH62" s="42"/>
      <c r="FI62" s="42"/>
      <c r="FJ62" s="42"/>
      <c r="FK62" s="42"/>
      <c r="FL62" s="42"/>
      <c r="FM62" s="42"/>
      <c r="FN62" s="42"/>
      <c r="FO62" s="42"/>
      <c r="FP62" s="42"/>
      <c r="FQ62" s="42"/>
      <c r="FR62" s="42"/>
      <c r="FS62" s="42"/>
      <c r="FT62" s="42"/>
      <c r="FU62" s="42"/>
      <c r="FV62" s="42"/>
      <c r="FW62" s="42"/>
      <c r="FX62" s="42"/>
      <c r="FY62" s="42"/>
      <c r="FZ62" s="42"/>
      <c r="GA62" s="42"/>
      <c r="GB62" s="42"/>
      <c r="GC62" s="42"/>
      <c r="GD62" s="42"/>
      <c r="GE62" s="42"/>
      <c r="GF62" s="42"/>
      <c r="GG62" s="42"/>
      <c r="GH62" s="42"/>
      <c r="GI62" s="42"/>
      <c r="GJ62" s="42"/>
      <c r="GK62" s="42"/>
      <c r="GL62" s="42"/>
      <c r="GM62" s="42"/>
      <c r="GN62" s="42"/>
      <c r="GO62" s="42"/>
      <c r="GP62" s="42"/>
      <c r="GQ62" s="42"/>
      <c r="GR62" s="42"/>
      <c r="GS62" s="42"/>
      <c r="GT62" s="42"/>
      <c r="GU62" s="42"/>
      <c r="GV62" s="42"/>
      <c r="GW62" s="42"/>
      <c r="GX62" s="42"/>
      <c r="GY62" s="42"/>
      <c r="GZ62" s="42"/>
      <c r="HA62" s="42"/>
      <c r="HB62" s="42"/>
      <c r="HC62" s="42"/>
      <c r="HD62" s="42"/>
      <c r="HE62" s="42"/>
      <c r="HF62" s="42"/>
      <c r="HG62" s="42"/>
      <c r="HH62" s="42"/>
      <c r="HI62" s="42"/>
      <c r="HJ62" s="42"/>
      <c r="HK62" s="42"/>
      <c r="HL62" s="42"/>
      <c r="HM62" s="42"/>
      <c r="HN62" s="42"/>
      <c r="HO62" s="42"/>
      <c r="HP62" s="42"/>
      <c r="HQ62" s="42"/>
      <c r="HR62" s="42"/>
      <c r="HS62" s="42"/>
      <c r="HT62" s="42"/>
      <c r="HU62" s="42"/>
      <c r="HV62" s="42"/>
      <c r="HW62" s="42"/>
      <c r="HX62" s="42"/>
    </row>
    <row r="63" spans="1:232" s="41" customFormat="1" x14ac:dyDescent="0.25">
      <c r="A63" s="29"/>
      <c r="B63" s="30"/>
      <c r="C63" s="31" t="s">
        <v>7317</v>
      </c>
      <c r="D63" s="57">
        <v>0</v>
      </c>
      <c r="E63" s="57">
        <v>1</v>
      </c>
      <c r="F63" s="32" t="s">
        <v>23</v>
      </c>
      <c r="G63" s="32" t="s">
        <v>23</v>
      </c>
      <c r="H63" s="4">
        <v>9105867506</v>
      </c>
      <c r="I63" s="32" t="s">
        <v>23</v>
      </c>
      <c r="J63" s="33" t="s">
        <v>7439</v>
      </c>
      <c r="K63" s="34"/>
      <c r="L63" s="46" t="s">
        <v>25</v>
      </c>
      <c r="M63" s="33" t="s">
        <v>411</v>
      </c>
      <c r="N63" s="35" t="s">
        <v>23</v>
      </c>
      <c r="O63" s="6" t="s">
        <v>3170</v>
      </c>
      <c r="P63" s="36"/>
      <c r="Q63" s="36"/>
      <c r="R63" s="36"/>
      <c r="S63" s="33" t="s">
        <v>7440</v>
      </c>
      <c r="T63" s="36"/>
      <c r="U63" s="36"/>
      <c r="V63" s="33" t="s">
        <v>7440</v>
      </c>
      <c r="W63" s="36"/>
      <c r="X63" s="36"/>
      <c r="Y63" s="33" t="s">
        <v>2771</v>
      </c>
      <c r="Z63" s="36"/>
      <c r="AA63" s="30"/>
      <c r="AB63" s="57">
        <v>5111</v>
      </c>
      <c r="AC63" s="57">
        <v>131</v>
      </c>
      <c r="AD63" s="30"/>
      <c r="AE63" s="58">
        <v>2</v>
      </c>
      <c r="AF63" s="37"/>
      <c r="AG63" s="37">
        <v>74250</v>
      </c>
      <c r="AH63" s="38">
        <v>148500</v>
      </c>
      <c r="AI63" s="37"/>
      <c r="AJ63" s="37"/>
      <c r="AK63" s="39"/>
      <c r="AL63" s="40">
        <v>8</v>
      </c>
      <c r="AM63" s="37"/>
      <c r="AN63" s="37">
        <v>11880</v>
      </c>
      <c r="AO63" s="59">
        <v>33311</v>
      </c>
      <c r="AP63" s="39"/>
      <c r="AQ63" s="59" t="s">
        <v>3131</v>
      </c>
      <c r="AR63" s="60">
        <v>156</v>
      </c>
      <c r="AS63" s="60">
        <v>632</v>
      </c>
      <c r="AV63" s="39"/>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42"/>
      <c r="EO63" s="42"/>
      <c r="EP63" s="42"/>
      <c r="EQ63" s="42"/>
      <c r="ER63" s="42"/>
      <c r="ES63" s="42"/>
      <c r="ET63" s="42"/>
      <c r="EU63" s="42"/>
      <c r="EV63" s="42"/>
      <c r="EW63" s="42"/>
      <c r="EX63" s="42"/>
      <c r="EY63" s="42"/>
      <c r="EZ63" s="42"/>
      <c r="FA63" s="42"/>
      <c r="FB63" s="42"/>
      <c r="FC63" s="42"/>
      <c r="FD63" s="42"/>
      <c r="FE63" s="42"/>
      <c r="FF63" s="42"/>
      <c r="FG63" s="42"/>
      <c r="FH63" s="42"/>
      <c r="FI63" s="42"/>
      <c r="FJ63" s="42"/>
      <c r="FK63" s="42"/>
      <c r="FL63" s="42"/>
      <c r="FM63" s="42"/>
      <c r="FN63" s="42"/>
      <c r="FO63" s="42"/>
      <c r="FP63" s="42"/>
      <c r="FQ63" s="42"/>
      <c r="FR63" s="42"/>
      <c r="FS63" s="42"/>
      <c r="FT63" s="42"/>
      <c r="FU63" s="42"/>
      <c r="FV63" s="42"/>
      <c r="FW63" s="42"/>
      <c r="FX63" s="42"/>
      <c r="FY63" s="42"/>
      <c r="FZ63" s="42"/>
      <c r="GA63" s="42"/>
      <c r="GB63" s="42"/>
      <c r="GC63" s="42"/>
      <c r="GD63" s="42"/>
      <c r="GE63" s="42"/>
      <c r="GF63" s="42"/>
      <c r="GG63" s="42"/>
      <c r="GH63" s="42"/>
      <c r="GI63" s="42"/>
      <c r="GJ63" s="42"/>
      <c r="GK63" s="42"/>
      <c r="GL63" s="42"/>
      <c r="GM63" s="42"/>
      <c r="GN63" s="42"/>
      <c r="GO63" s="42"/>
      <c r="GP63" s="42"/>
      <c r="GQ63" s="42"/>
      <c r="GR63" s="42"/>
      <c r="GS63" s="42"/>
      <c r="GT63" s="42"/>
      <c r="GU63" s="42"/>
      <c r="GV63" s="42"/>
      <c r="GW63" s="42"/>
      <c r="GX63" s="42"/>
      <c r="GY63" s="42"/>
      <c r="GZ63" s="42"/>
      <c r="HA63" s="42"/>
      <c r="HB63" s="42"/>
      <c r="HC63" s="42"/>
      <c r="HD63" s="42"/>
      <c r="HE63" s="42"/>
      <c r="HF63" s="42"/>
      <c r="HG63" s="42"/>
      <c r="HH63" s="42"/>
      <c r="HI63" s="42"/>
      <c r="HJ63" s="42"/>
      <c r="HK63" s="42"/>
      <c r="HL63" s="42"/>
      <c r="HM63" s="42"/>
      <c r="HN63" s="42"/>
      <c r="HO63" s="42"/>
      <c r="HP63" s="42"/>
      <c r="HQ63" s="42"/>
      <c r="HR63" s="42"/>
      <c r="HS63" s="42"/>
      <c r="HT63" s="42"/>
      <c r="HU63" s="42"/>
      <c r="HV63" s="42"/>
      <c r="HW63" s="42"/>
      <c r="HX63" s="42"/>
    </row>
    <row r="64" spans="1:232" s="41" customFormat="1" x14ac:dyDescent="0.25">
      <c r="A64" s="29"/>
      <c r="B64" s="30"/>
      <c r="C64" s="31" t="s">
        <v>7317</v>
      </c>
      <c r="D64" s="57">
        <v>0</v>
      </c>
      <c r="E64" s="57">
        <v>1</v>
      </c>
      <c r="F64" s="32" t="s">
        <v>23</v>
      </c>
      <c r="G64" s="32" t="s">
        <v>23</v>
      </c>
      <c r="H64" s="4">
        <v>9105867632</v>
      </c>
      <c r="I64" s="32" t="s">
        <v>23</v>
      </c>
      <c r="J64" s="33" t="s">
        <v>7445</v>
      </c>
      <c r="K64" s="34"/>
      <c r="L64" s="46" t="s">
        <v>25</v>
      </c>
      <c r="M64" s="33" t="s">
        <v>486</v>
      </c>
      <c r="N64" s="35" t="s">
        <v>23</v>
      </c>
      <c r="O64" s="6" t="s">
        <v>3132</v>
      </c>
      <c r="P64" s="36"/>
      <c r="Q64" s="36"/>
      <c r="R64" s="36"/>
      <c r="S64" s="33" t="s">
        <v>7436</v>
      </c>
      <c r="T64" s="36"/>
      <c r="U64" s="36"/>
      <c r="V64" s="33" t="s">
        <v>7436</v>
      </c>
      <c r="W64" s="36"/>
      <c r="X64" s="36"/>
      <c r="Y64" s="33" t="s">
        <v>2824</v>
      </c>
      <c r="Z64" s="36"/>
      <c r="AA64" s="30"/>
      <c r="AB64" s="57">
        <v>5111</v>
      </c>
      <c r="AC64" s="57">
        <v>131</v>
      </c>
      <c r="AD64" s="30"/>
      <c r="AE64" s="58">
        <v>1</v>
      </c>
      <c r="AF64" s="37"/>
      <c r="AG64" s="37">
        <v>111058</v>
      </c>
      <c r="AH64" s="38">
        <v>111058</v>
      </c>
      <c r="AI64" s="37"/>
      <c r="AJ64" s="37"/>
      <c r="AK64" s="39"/>
      <c r="AL64" s="40">
        <v>8</v>
      </c>
      <c r="AM64" s="37"/>
      <c r="AN64" s="37">
        <v>8884.64</v>
      </c>
      <c r="AO64" s="59">
        <v>33311</v>
      </c>
      <c r="AP64" s="39"/>
      <c r="AQ64" s="59" t="s">
        <v>3131</v>
      </c>
      <c r="AR64" s="60">
        <v>156</v>
      </c>
      <c r="AS64" s="60">
        <v>632</v>
      </c>
      <c r="AV64" s="39"/>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c r="EE64" s="42"/>
      <c r="EF64" s="42"/>
      <c r="EG64" s="42"/>
      <c r="EH64" s="42"/>
      <c r="EI64" s="42"/>
      <c r="EJ64" s="42"/>
      <c r="EK64" s="42"/>
      <c r="EL64" s="42"/>
      <c r="EM64" s="42"/>
      <c r="EN64" s="42"/>
      <c r="EO64" s="42"/>
      <c r="EP64" s="42"/>
      <c r="EQ64" s="42"/>
      <c r="ER64" s="42"/>
      <c r="ES64" s="42"/>
      <c r="ET64" s="42"/>
      <c r="EU64" s="42"/>
      <c r="EV64" s="42"/>
      <c r="EW64" s="42"/>
      <c r="EX64" s="42"/>
      <c r="EY64" s="42"/>
      <c r="EZ64" s="42"/>
      <c r="FA64" s="42"/>
      <c r="FB64" s="42"/>
      <c r="FC64" s="42"/>
      <c r="FD64" s="42"/>
      <c r="FE64" s="42"/>
      <c r="FF64" s="42"/>
      <c r="FG64" s="42"/>
      <c r="FH64" s="42"/>
      <c r="FI64" s="42"/>
      <c r="FJ64" s="42"/>
      <c r="FK64" s="42"/>
      <c r="FL64" s="42"/>
      <c r="FM64" s="42"/>
      <c r="FN64" s="42"/>
      <c r="FO64" s="42"/>
      <c r="FP64" s="42"/>
      <c r="FQ64" s="42"/>
      <c r="FR64" s="42"/>
      <c r="FS64" s="42"/>
      <c r="FT64" s="42"/>
      <c r="FU64" s="42"/>
      <c r="FV64" s="42"/>
      <c r="FW64" s="42"/>
      <c r="FX64" s="42"/>
      <c r="FY64" s="42"/>
      <c r="FZ64" s="42"/>
      <c r="GA64" s="42"/>
      <c r="GB64" s="42"/>
      <c r="GC64" s="42"/>
      <c r="GD64" s="42"/>
      <c r="GE64" s="42"/>
      <c r="GF64" s="42"/>
      <c r="GG64" s="42"/>
      <c r="GH64" s="42"/>
      <c r="GI64" s="42"/>
      <c r="GJ64" s="42"/>
      <c r="GK64" s="42"/>
      <c r="GL64" s="42"/>
      <c r="GM64" s="42"/>
      <c r="GN64" s="42"/>
      <c r="GO64" s="42"/>
      <c r="GP64" s="42"/>
      <c r="GQ64" s="42"/>
      <c r="GR64" s="42"/>
      <c r="GS64" s="42"/>
      <c r="GT64" s="42"/>
      <c r="GU64" s="42"/>
      <c r="GV64" s="42"/>
      <c r="GW64" s="42"/>
      <c r="GX64" s="42"/>
      <c r="GY64" s="42"/>
      <c r="GZ64" s="42"/>
      <c r="HA64" s="42"/>
      <c r="HB64" s="42"/>
      <c r="HC64" s="42"/>
      <c r="HD64" s="42"/>
      <c r="HE64" s="42"/>
      <c r="HF64" s="42"/>
      <c r="HG64" s="42"/>
      <c r="HH64" s="42"/>
      <c r="HI64" s="42"/>
      <c r="HJ64" s="42"/>
      <c r="HK64" s="42"/>
      <c r="HL64" s="42"/>
      <c r="HM64" s="42"/>
      <c r="HN64" s="42"/>
      <c r="HO64" s="42"/>
      <c r="HP64" s="42"/>
      <c r="HQ64" s="42"/>
      <c r="HR64" s="42"/>
      <c r="HS64" s="42"/>
      <c r="HT64" s="42"/>
      <c r="HU64" s="42"/>
      <c r="HV64" s="42"/>
      <c r="HW64" s="42"/>
      <c r="HX64" s="42"/>
    </row>
    <row r="65" spans="1:232" s="41" customFormat="1" x14ac:dyDescent="0.25">
      <c r="A65" s="29"/>
      <c r="B65" s="30"/>
      <c r="C65" s="31" t="s">
        <v>7317</v>
      </c>
      <c r="D65" s="57">
        <v>0</v>
      </c>
      <c r="E65" s="57">
        <v>1</v>
      </c>
      <c r="F65" s="32" t="s">
        <v>23</v>
      </c>
      <c r="G65" s="32" t="s">
        <v>23</v>
      </c>
      <c r="H65" s="4">
        <v>9105867632</v>
      </c>
      <c r="I65" s="32" t="s">
        <v>23</v>
      </c>
      <c r="J65" s="33" t="s">
        <v>7445</v>
      </c>
      <c r="K65" s="34"/>
      <c r="L65" s="46" t="s">
        <v>25</v>
      </c>
      <c r="M65" s="33" t="s">
        <v>486</v>
      </c>
      <c r="N65" s="35" t="s">
        <v>23</v>
      </c>
      <c r="O65" s="6" t="s">
        <v>3132</v>
      </c>
      <c r="P65" s="36"/>
      <c r="Q65" s="36"/>
      <c r="R65" s="36"/>
      <c r="S65" s="33" t="s">
        <v>7436</v>
      </c>
      <c r="T65" s="36"/>
      <c r="U65" s="36"/>
      <c r="V65" s="33" t="s">
        <v>7436</v>
      </c>
      <c r="W65" s="36"/>
      <c r="X65" s="36"/>
      <c r="Y65" s="33" t="s">
        <v>2771</v>
      </c>
      <c r="Z65" s="36"/>
      <c r="AA65" s="30"/>
      <c r="AB65" s="57">
        <v>5111</v>
      </c>
      <c r="AC65" s="57">
        <v>131</v>
      </c>
      <c r="AD65" s="30"/>
      <c r="AE65" s="58">
        <v>2</v>
      </c>
      <c r="AF65" s="37"/>
      <c r="AG65" s="37">
        <v>74250</v>
      </c>
      <c r="AH65" s="38">
        <v>148500</v>
      </c>
      <c r="AI65" s="37"/>
      <c r="AJ65" s="37"/>
      <c r="AK65" s="39"/>
      <c r="AL65" s="40">
        <v>8</v>
      </c>
      <c r="AM65" s="37"/>
      <c r="AN65" s="37">
        <v>11880</v>
      </c>
      <c r="AO65" s="59">
        <v>33311</v>
      </c>
      <c r="AP65" s="39"/>
      <c r="AQ65" s="59" t="s">
        <v>3131</v>
      </c>
      <c r="AR65" s="60">
        <v>156</v>
      </c>
      <c r="AS65" s="60">
        <v>632</v>
      </c>
      <c r="AV65" s="39"/>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c r="EE65" s="42"/>
      <c r="EF65" s="42"/>
      <c r="EG65" s="42"/>
      <c r="EH65" s="42"/>
      <c r="EI65" s="42"/>
      <c r="EJ65" s="42"/>
      <c r="EK65" s="42"/>
      <c r="EL65" s="42"/>
      <c r="EM65" s="42"/>
      <c r="EN65" s="42"/>
      <c r="EO65" s="42"/>
      <c r="EP65" s="42"/>
      <c r="EQ65" s="42"/>
      <c r="ER65" s="42"/>
      <c r="ES65" s="42"/>
      <c r="ET65" s="42"/>
      <c r="EU65" s="42"/>
      <c r="EV65" s="42"/>
      <c r="EW65" s="42"/>
      <c r="EX65" s="42"/>
      <c r="EY65" s="42"/>
      <c r="EZ65" s="42"/>
      <c r="FA65" s="42"/>
      <c r="FB65" s="42"/>
      <c r="FC65" s="42"/>
      <c r="FD65" s="42"/>
      <c r="FE65" s="42"/>
      <c r="FF65" s="42"/>
      <c r="FG65" s="42"/>
      <c r="FH65" s="42"/>
      <c r="FI65" s="42"/>
      <c r="FJ65" s="42"/>
      <c r="FK65" s="42"/>
      <c r="FL65" s="42"/>
      <c r="FM65" s="42"/>
      <c r="FN65" s="42"/>
      <c r="FO65" s="42"/>
      <c r="FP65" s="42"/>
      <c r="FQ65" s="42"/>
      <c r="FR65" s="42"/>
      <c r="FS65" s="42"/>
      <c r="FT65" s="42"/>
      <c r="FU65" s="42"/>
      <c r="FV65" s="42"/>
      <c r="FW65" s="42"/>
      <c r="FX65" s="42"/>
      <c r="FY65" s="42"/>
      <c r="FZ65" s="42"/>
      <c r="GA65" s="42"/>
      <c r="GB65" s="42"/>
      <c r="GC65" s="42"/>
      <c r="GD65" s="42"/>
      <c r="GE65" s="42"/>
      <c r="GF65" s="42"/>
      <c r="GG65" s="42"/>
      <c r="GH65" s="42"/>
      <c r="GI65" s="42"/>
      <c r="GJ65" s="42"/>
      <c r="GK65" s="42"/>
      <c r="GL65" s="42"/>
      <c r="GM65" s="42"/>
      <c r="GN65" s="42"/>
      <c r="GO65" s="42"/>
      <c r="GP65" s="42"/>
      <c r="GQ65" s="42"/>
      <c r="GR65" s="42"/>
      <c r="GS65" s="42"/>
      <c r="GT65" s="42"/>
      <c r="GU65" s="42"/>
      <c r="GV65" s="42"/>
      <c r="GW65" s="42"/>
      <c r="GX65" s="42"/>
      <c r="GY65" s="42"/>
      <c r="GZ65" s="42"/>
      <c r="HA65" s="42"/>
      <c r="HB65" s="42"/>
      <c r="HC65" s="42"/>
      <c r="HD65" s="42"/>
      <c r="HE65" s="42"/>
      <c r="HF65" s="42"/>
      <c r="HG65" s="42"/>
      <c r="HH65" s="42"/>
      <c r="HI65" s="42"/>
      <c r="HJ65" s="42"/>
      <c r="HK65" s="42"/>
      <c r="HL65" s="42"/>
      <c r="HM65" s="42"/>
      <c r="HN65" s="42"/>
      <c r="HO65" s="42"/>
      <c r="HP65" s="42"/>
      <c r="HQ65" s="42"/>
      <c r="HR65" s="42"/>
      <c r="HS65" s="42"/>
      <c r="HT65" s="42"/>
      <c r="HU65" s="42"/>
      <c r="HV65" s="42"/>
      <c r="HW65" s="42"/>
      <c r="HX65" s="42"/>
    </row>
    <row r="66" spans="1:232" s="41" customFormat="1" x14ac:dyDescent="0.25">
      <c r="A66" s="29"/>
      <c r="B66" s="30"/>
      <c r="C66" s="31" t="s">
        <v>7317</v>
      </c>
      <c r="D66" s="57">
        <v>0</v>
      </c>
      <c r="E66" s="57">
        <v>1</v>
      </c>
      <c r="F66" s="32" t="s">
        <v>23</v>
      </c>
      <c r="G66" s="32" t="s">
        <v>23</v>
      </c>
      <c r="H66" s="4">
        <v>9105867632</v>
      </c>
      <c r="I66" s="32" t="s">
        <v>23</v>
      </c>
      <c r="J66" s="33" t="s">
        <v>7445</v>
      </c>
      <c r="K66" s="34"/>
      <c r="L66" s="46" t="s">
        <v>25</v>
      </c>
      <c r="M66" s="33" t="s">
        <v>486</v>
      </c>
      <c r="N66" s="35" t="s">
        <v>23</v>
      </c>
      <c r="O66" s="6" t="s">
        <v>3132</v>
      </c>
      <c r="P66" s="36"/>
      <c r="Q66" s="36"/>
      <c r="R66" s="36"/>
      <c r="S66" s="33" t="s">
        <v>7436</v>
      </c>
      <c r="T66" s="36"/>
      <c r="U66" s="36"/>
      <c r="V66" s="33" t="s">
        <v>7436</v>
      </c>
      <c r="W66" s="36"/>
      <c r="X66" s="36"/>
      <c r="Y66" s="33" t="s">
        <v>2819</v>
      </c>
      <c r="Z66" s="36"/>
      <c r="AA66" s="30"/>
      <c r="AB66" s="57">
        <v>5111</v>
      </c>
      <c r="AC66" s="57">
        <v>131</v>
      </c>
      <c r="AD66" s="30"/>
      <c r="AE66" s="58">
        <v>1</v>
      </c>
      <c r="AF66" s="37"/>
      <c r="AG66" s="37">
        <v>56760</v>
      </c>
      <c r="AH66" s="38">
        <v>56760</v>
      </c>
      <c r="AI66" s="37"/>
      <c r="AJ66" s="37"/>
      <c r="AK66" s="39"/>
      <c r="AL66" s="40">
        <v>8</v>
      </c>
      <c r="AM66" s="37"/>
      <c r="AN66" s="37">
        <v>4540.8</v>
      </c>
      <c r="AO66" s="59">
        <v>33311</v>
      </c>
      <c r="AP66" s="39"/>
      <c r="AQ66" s="59" t="s">
        <v>3131</v>
      </c>
      <c r="AR66" s="60">
        <v>156</v>
      </c>
      <c r="AS66" s="60">
        <v>632</v>
      </c>
      <c r="AV66" s="39"/>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c r="DZ66" s="42"/>
      <c r="EA66" s="42"/>
      <c r="EB66" s="42"/>
      <c r="EC66" s="42"/>
      <c r="ED66" s="42"/>
      <c r="EE66" s="42"/>
      <c r="EF66" s="42"/>
      <c r="EG66" s="42"/>
      <c r="EH66" s="42"/>
      <c r="EI66" s="42"/>
      <c r="EJ66" s="42"/>
      <c r="EK66" s="42"/>
      <c r="EL66" s="42"/>
      <c r="EM66" s="42"/>
      <c r="EN66" s="42"/>
      <c r="EO66" s="42"/>
      <c r="EP66" s="42"/>
      <c r="EQ66" s="42"/>
      <c r="ER66" s="42"/>
      <c r="ES66" s="42"/>
      <c r="ET66" s="42"/>
      <c r="EU66" s="42"/>
      <c r="EV66" s="42"/>
      <c r="EW66" s="42"/>
      <c r="EX66" s="42"/>
      <c r="EY66" s="42"/>
      <c r="EZ66" s="42"/>
      <c r="FA66" s="42"/>
      <c r="FB66" s="42"/>
      <c r="FC66" s="42"/>
      <c r="FD66" s="42"/>
      <c r="FE66" s="42"/>
      <c r="FF66" s="42"/>
      <c r="FG66" s="42"/>
      <c r="FH66" s="42"/>
      <c r="FI66" s="42"/>
      <c r="FJ66" s="42"/>
      <c r="FK66" s="42"/>
      <c r="FL66" s="42"/>
      <c r="FM66" s="42"/>
      <c r="FN66" s="42"/>
      <c r="FO66" s="42"/>
      <c r="FP66" s="42"/>
      <c r="FQ66" s="42"/>
      <c r="FR66" s="42"/>
      <c r="FS66" s="42"/>
      <c r="FT66" s="42"/>
      <c r="FU66" s="42"/>
      <c r="FV66" s="42"/>
      <c r="FW66" s="42"/>
      <c r="FX66" s="42"/>
      <c r="FY66" s="42"/>
      <c r="FZ66" s="42"/>
      <c r="GA66" s="42"/>
      <c r="GB66" s="42"/>
      <c r="GC66" s="42"/>
      <c r="GD66" s="42"/>
      <c r="GE66" s="42"/>
      <c r="GF66" s="42"/>
      <c r="GG66" s="42"/>
      <c r="GH66" s="42"/>
      <c r="GI66" s="42"/>
      <c r="GJ66" s="42"/>
      <c r="GK66" s="42"/>
      <c r="GL66" s="42"/>
      <c r="GM66" s="42"/>
      <c r="GN66" s="42"/>
      <c r="GO66" s="42"/>
      <c r="GP66" s="42"/>
      <c r="GQ66" s="42"/>
      <c r="GR66" s="42"/>
      <c r="GS66" s="42"/>
      <c r="GT66" s="42"/>
      <c r="GU66" s="42"/>
      <c r="GV66" s="42"/>
      <c r="GW66" s="42"/>
      <c r="GX66" s="42"/>
      <c r="GY66" s="42"/>
      <c r="GZ66" s="42"/>
      <c r="HA66" s="42"/>
      <c r="HB66" s="42"/>
      <c r="HC66" s="42"/>
      <c r="HD66" s="42"/>
      <c r="HE66" s="42"/>
      <c r="HF66" s="42"/>
      <c r="HG66" s="42"/>
      <c r="HH66" s="42"/>
      <c r="HI66" s="42"/>
      <c r="HJ66" s="42"/>
      <c r="HK66" s="42"/>
      <c r="HL66" s="42"/>
      <c r="HM66" s="42"/>
      <c r="HN66" s="42"/>
      <c r="HO66" s="42"/>
      <c r="HP66" s="42"/>
      <c r="HQ66" s="42"/>
      <c r="HR66" s="42"/>
      <c r="HS66" s="42"/>
      <c r="HT66" s="42"/>
      <c r="HU66" s="42"/>
      <c r="HV66" s="42"/>
      <c r="HW66" s="42"/>
      <c r="HX66" s="42"/>
    </row>
    <row r="67" spans="1:232" s="41" customFormat="1" x14ac:dyDescent="0.25">
      <c r="A67" s="29"/>
      <c r="B67" s="30"/>
      <c r="C67" s="31" t="s">
        <v>7317</v>
      </c>
      <c r="D67" s="57">
        <v>0</v>
      </c>
      <c r="E67" s="57">
        <v>1</v>
      </c>
      <c r="F67" s="32" t="s">
        <v>23</v>
      </c>
      <c r="G67" s="32" t="s">
        <v>23</v>
      </c>
      <c r="H67" s="4">
        <v>9105867632</v>
      </c>
      <c r="I67" s="32" t="s">
        <v>23</v>
      </c>
      <c r="J67" s="33" t="s">
        <v>7445</v>
      </c>
      <c r="K67" s="34"/>
      <c r="L67" s="46" t="s">
        <v>25</v>
      </c>
      <c r="M67" s="33" t="s">
        <v>486</v>
      </c>
      <c r="N67" s="35" t="s">
        <v>23</v>
      </c>
      <c r="O67" s="6" t="s">
        <v>3132</v>
      </c>
      <c r="P67" s="36"/>
      <c r="Q67" s="36"/>
      <c r="R67" s="36"/>
      <c r="S67" s="33" t="s">
        <v>7436</v>
      </c>
      <c r="T67" s="36"/>
      <c r="U67" s="36"/>
      <c r="V67" s="33" t="s">
        <v>7436</v>
      </c>
      <c r="W67" s="36"/>
      <c r="X67" s="36"/>
      <c r="Y67" s="33" t="s">
        <v>3047</v>
      </c>
      <c r="Z67" s="36"/>
      <c r="AA67" s="30"/>
      <c r="AB67" s="57">
        <v>5111</v>
      </c>
      <c r="AC67" s="57">
        <v>131</v>
      </c>
      <c r="AD67" s="30"/>
      <c r="AE67" s="58">
        <v>1</v>
      </c>
      <c r="AF67" s="37"/>
      <c r="AG67" s="37">
        <v>55595</v>
      </c>
      <c r="AH67" s="38">
        <v>55595</v>
      </c>
      <c r="AI67" s="37"/>
      <c r="AJ67" s="37"/>
      <c r="AK67" s="39"/>
      <c r="AL67" s="40">
        <v>8</v>
      </c>
      <c r="AM67" s="37"/>
      <c r="AN67" s="37">
        <v>4447.6000000000004</v>
      </c>
      <c r="AO67" s="59">
        <v>33311</v>
      </c>
      <c r="AP67" s="39"/>
      <c r="AQ67" s="59" t="s">
        <v>3131</v>
      </c>
      <c r="AR67" s="60">
        <v>156</v>
      </c>
      <c r="AS67" s="60">
        <v>632</v>
      </c>
      <c r="AV67" s="39"/>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c r="DZ67" s="42"/>
      <c r="EA67" s="42"/>
      <c r="EB67" s="42"/>
      <c r="EC67" s="42"/>
      <c r="ED67" s="42"/>
      <c r="EE67" s="42"/>
      <c r="EF67" s="42"/>
      <c r="EG67" s="42"/>
      <c r="EH67" s="42"/>
      <c r="EI67" s="42"/>
      <c r="EJ67" s="42"/>
      <c r="EK67" s="42"/>
      <c r="EL67" s="42"/>
      <c r="EM67" s="42"/>
      <c r="EN67" s="42"/>
      <c r="EO67" s="42"/>
      <c r="EP67" s="42"/>
      <c r="EQ67" s="42"/>
      <c r="ER67" s="42"/>
      <c r="ES67" s="42"/>
      <c r="ET67" s="42"/>
      <c r="EU67" s="42"/>
      <c r="EV67" s="42"/>
      <c r="EW67" s="42"/>
      <c r="EX67" s="42"/>
      <c r="EY67" s="42"/>
      <c r="EZ67" s="42"/>
      <c r="FA67" s="42"/>
      <c r="FB67" s="42"/>
      <c r="FC67" s="42"/>
      <c r="FD67" s="42"/>
      <c r="FE67" s="42"/>
      <c r="FF67" s="42"/>
      <c r="FG67" s="42"/>
      <c r="FH67" s="42"/>
      <c r="FI67" s="42"/>
      <c r="FJ67" s="42"/>
      <c r="FK67" s="42"/>
      <c r="FL67" s="42"/>
      <c r="FM67" s="42"/>
      <c r="FN67" s="42"/>
      <c r="FO67" s="42"/>
      <c r="FP67" s="42"/>
      <c r="FQ67" s="42"/>
      <c r="FR67" s="42"/>
      <c r="FS67" s="42"/>
      <c r="FT67" s="42"/>
      <c r="FU67" s="42"/>
      <c r="FV67" s="42"/>
      <c r="FW67" s="42"/>
      <c r="FX67" s="42"/>
      <c r="FY67" s="42"/>
      <c r="FZ67" s="42"/>
      <c r="GA67" s="42"/>
      <c r="GB67" s="42"/>
      <c r="GC67" s="42"/>
      <c r="GD67" s="42"/>
      <c r="GE67" s="42"/>
      <c r="GF67" s="42"/>
      <c r="GG67" s="42"/>
      <c r="GH67" s="42"/>
      <c r="GI67" s="42"/>
      <c r="GJ67" s="42"/>
      <c r="GK67" s="42"/>
      <c r="GL67" s="42"/>
      <c r="GM67" s="42"/>
      <c r="GN67" s="42"/>
      <c r="GO67" s="42"/>
      <c r="GP67" s="42"/>
      <c r="GQ67" s="42"/>
      <c r="GR67" s="42"/>
      <c r="GS67" s="42"/>
      <c r="GT67" s="42"/>
      <c r="GU67" s="42"/>
      <c r="GV67" s="42"/>
      <c r="GW67" s="42"/>
      <c r="GX67" s="42"/>
      <c r="GY67" s="42"/>
      <c r="GZ67" s="42"/>
      <c r="HA67" s="42"/>
      <c r="HB67" s="42"/>
      <c r="HC67" s="42"/>
      <c r="HD67" s="42"/>
      <c r="HE67" s="42"/>
      <c r="HF67" s="42"/>
      <c r="HG67" s="42"/>
      <c r="HH67" s="42"/>
      <c r="HI67" s="42"/>
      <c r="HJ67" s="42"/>
      <c r="HK67" s="42"/>
      <c r="HL67" s="42"/>
      <c r="HM67" s="42"/>
      <c r="HN67" s="42"/>
      <c r="HO67" s="42"/>
      <c r="HP67" s="42"/>
      <c r="HQ67" s="42"/>
      <c r="HR67" s="42"/>
      <c r="HS67" s="42"/>
      <c r="HT67" s="42"/>
      <c r="HU67" s="42"/>
      <c r="HV67" s="42"/>
      <c r="HW67" s="42"/>
      <c r="HX67" s="42"/>
    </row>
    <row r="68" spans="1:232" s="41" customFormat="1" x14ac:dyDescent="0.25">
      <c r="A68" s="29"/>
      <c r="B68" s="30"/>
      <c r="C68" s="31" t="s">
        <v>7317</v>
      </c>
      <c r="D68" s="57">
        <v>0</v>
      </c>
      <c r="E68" s="57">
        <v>1</v>
      </c>
      <c r="F68" s="32" t="s">
        <v>23</v>
      </c>
      <c r="G68" s="32" t="s">
        <v>23</v>
      </c>
      <c r="H68" s="4">
        <v>9105867632</v>
      </c>
      <c r="I68" s="32" t="s">
        <v>23</v>
      </c>
      <c r="J68" s="33" t="s">
        <v>7445</v>
      </c>
      <c r="K68" s="34"/>
      <c r="L68" s="46" t="s">
        <v>25</v>
      </c>
      <c r="M68" s="33" t="s">
        <v>486</v>
      </c>
      <c r="N68" s="35" t="s">
        <v>23</v>
      </c>
      <c r="O68" s="6" t="s">
        <v>3132</v>
      </c>
      <c r="P68" s="36"/>
      <c r="Q68" s="36"/>
      <c r="R68" s="36"/>
      <c r="S68" s="33" t="s">
        <v>7436</v>
      </c>
      <c r="T68" s="36"/>
      <c r="U68" s="36"/>
      <c r="V68" s="33" t="s">
        <v>7436</v>
      </c>
      <c r="W68" s="36"/>
      <c r="X68" s="36"/>
      <c r="Y68" s="33" t="s">
        <v>2826</v>
      </c>
      <c r="Z68" s="36"/>
      <c r="AA68" s="30"/>
      <c r="AB68" s="57">
        <v>5111</v>
      </c>
      <c r="AC68" s="57">
        <v>131</v>
      </c>
      <c r="AD68" s="30"/>
      <c r="AE68" s="58">
        <v>2</v>
      </c>
      <c r="AF68" s="37"/>
      <c r="AG68" s="37">
        <v>50182</v>
      </c>
      <c r="AH68" s="38">
        <v>100364</v>
      </c>
      <c r="AI68" s="37"/>
      <c r="AJ68" s="37"/>
      <c r="AK68" s="39"/>
      <c r="AL68" s="40">
        <v>8</v>
      </c>
      <c r="AM68" s="37"/>
      <c r="AN68" s="37">
        <v>8029.12</v>
      </c>
      <c r="AO68" s="59">
        <v>33311</v>
      </c>
      <c r="AP68" s="39"/>
      <c r="AQ68" s="59" t="s">
        <v>3131</v>
      </c>
      <c r="AR68" s="60">
        <v>156</v>
      </c>
      <c r="AS68" s="60">
        <v>632</v>
      </c>
      <c r="AV68" s="39"/>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c r="DZ68" s="42"/>
      <c r="EA68" s="42"/>
      <c r="EB68" s="42"/>
      <c r="EC68" s="42"/>
      <c r="ED68" s="42"/>
      <c r="EE68" s="42"/>
      <c r="EF68" s="42"/>
      <c r="EG68" s="42"/>
      <c r="EH68" s="42"/>
      <c r="EI68" s="42"/>
      <c r="EJ68" s="42"/>
      <c r="EK68" s="42"/>
      <c r="EL68" s="42"/>
      <c r="EM68" s="42"/>
      <c r="EN68" s="42"/>
      <c r="EO68" s="42"/>
      <c r="EP68" s="42"/>
      <c r="EQ68" s="42"/>
      <c r="ER68" s="42"/>
      <c r="ES68" s="42"/>
      <c r="ET68" s="42"/>
      <c r="EU68" s="42"/>
      <c r="EV68" s="42"/>
      <c r="EW68" s="42"/>
      <c r="EX68" s="42"/>
      <c r="EY68" s="42"/>
      <c r="EZ68" s="42"/>
      <c r="FA68" s="42"/>
      <c r="FB68" s="42"/>
      <c r="FC68" s="42"/>
      <c r="FD68" s="42"/>
      <c r="FE68" s="42"/>
      <c r="FF68" s="42"/>
      <c r="FG68" s="42"/>
      <c r="FH68" s="42"/>
      <c r="FI68" s="42"/>
      <c r="FJ68" s="42"/>
      <c r="FK68" s="42"/>
      <c r="FL68" s="42"/>
      <c r="FM68" s="42"/>
      <c r="FN68" s="42"/>
      <c r="FO68" s="42"/>
      <c r="FP68" s="42"/>
      <c r="FQ68" s="42"/>
      <c r="FR68" s="42"/>
      <c r="FS68" s="42"/>
      <c r="FT68" s="42"/>
      <c r="FU68" s="42"/>
      <c r="FV68" s="42"/>
      <c r="FW68" s="42"/>
      <c r="FX68" s="42"/>
      <c r="FY68" s="42"/>
      <c r="FZ68" s="42"/>
      <c r="GA68" s="42"/>
      <c r="GB68" s="42"/>
      <c r="GC68" s="42"/>
      <c r="GD68" s="42"/>
      <c r="GE68" s="42"/>
      <c r="GF68" s="42"/>
      <c r="GG68" s="42"/>
      <c r="GH68" s="42"/>
      <c r="GI68" s="42"/>
      <c r="GJ68" s="42"/>
      <c r="GK68" s="42"/>
      <c r="GL68" s="42"/>
      <c r="GM68" s="42"/>
      <c r="GN68" s="42"/>
      <c r="GO68" s="42"/>
      <c r="GP68" s="42"/>
      <c r="GQ68" s="42"/>
      <c r="GR68" s="42"/>
      <c r="GS68" s="42"/>
      <c r="GT68" s="42"/>
      <c r="GU68" s="42"/>
      <c r="GV68" s="42"/>
      <c r="GW68" s="42"/>
      <c r="GX68" s="42"/>
      <c r="GY68" s="42"/>
      <c r="GZ68" s="42"/>
      <c r="HA68" s="42"/>
      <c r="HB68" s="42"/>
      <c r="HC68" s="42"/>
      <c r="HD68" s="42"/>
      <c r="HE68" s="42"/>
      <c r="HF68" s="42"/>
      <c r="HG68" s="42"/>
      <c r="HH68" s="42"/>
      <c r="HI68" s="42"/>
      <c r="HJ68" s="42"/>
      <c r="HK68" s="42"/>
      <c r="HL68" s="42"/>
      <c r="HM68" s="42"/>
      <c r="HN68" s="42"/>
      <c r="HO68" s="42"/>
      <c r="HP68" s="42"/>
      <c r="HQ68" s="42"/>
      <c r="HR68" s="42"/>
      <c r="HS68" s="42"/>
      <c r="HT68" s="42"/>
      <c r="HU68" s="42"/>
      <c r="HV68" s="42"/>
      <c r="HW68" s="42"/>
      <c r="HX68" s="42"/>
    </row>
    <row r="69" spans="1:232" s="41" customFormat="1" x14ac:dyDescent="0.25">
      <c r="A69" s="29"/>
      <c r="B69" s="30"/>
      <c r="C69" s="31" t="s">
        <v>7317</v>
      </c>
      <c r="D69" s="57">
        <v>0</v>
      </c>
      <c r="E69" s="57">
        <v>1</v>
      </c>
      <c r="F69" s="32" t="s">
        <v>23</v>
      </c>
      <c r="G69" s="32" t="s">
        <v>23</v>
      </c>
      <c r="H69" s="4">
        <v>9105867687</v>
      </c>
      <c r="I69" s="32" t="s">
        <v>23</v>
      </c>
      <c r="J69" s="33" t="s">
        <v>7447</v>
      </c>
      <c r="K69" s="34"/>
      <c r="L69" s="46" t="s">
        <v>25</v>
      </c>
      <c r="M69" s="33" t="s">
        <v>445</v>
      </c>
      <c r="N69" s="35" t="s">
        <v>23</v>
      </c>
      <c r="O69" s="6" t="s">
        <v>3151</v>
      </c>
      <c r="P69" s="36"/>
      <c r="Q69" s="36"/>
      <c r="R69" s="36"/>
      <c r="S69" s="33" t="s">
        <v>7448</v>
      </c>
      <c r="T69" s="36"/>
      <c r="U69" s="36"/>
      <c r="V69" s="33" t="s">
        <v>7448</v>
      </c>
      <c r="W69" s="36"/>
      <c r="X69" s="36"/>
      <c r="Y69" s="33" t="s">
        <v>3013</v>
      </c>
      <c r="Z69" s="36"/>
      <c r="AA69" s="30"/>
      <c r="AB69" s="57">
        <v>5111</v>
      </c>
      <c r="AC69" s="57">
        <v>131</v>
      </c>
      <c r="AD69" s="30"/>
      <c r="AE69" s="58">
        <v>7</v>
      </c>
      <c r="AF69" s="37"/>
      <c r="AG69" s="37">
        <v>46000</v>
      </c>
      <c r="AH69" s="38">
        <v>322000</v>
      </c>
      <c r="AI69" s="37"/>
      <c r="AJ69" s="37"/>
      <c r="AK69" s="39"/>
      <c r="AL69" s="40">
        <v>8</v>
      </c>
      <c r="AM69" s="37"/>
      <c r="AN69" s="37">
        <v>25760</v>
      </c>
      <c r="AO69" s="59">
        <v>33311</v>
      </c>
      <c r="AP69" s="39"/>
      <c r="AQ69" s="59" t="s">
        <v>3131</v>
      </c>
      <c r="AR69" s="60">
        <v>156</v>
      </c>
      <c r="AS69" s="60">
        <v>632</v>
      </c>
      <c r="AV69" s="39"/>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c r="DN69" s="42"/>
      <c r="DO69" s="42"/>
      <c r="DP69" s="42"/>
      <c r="DQ69" s="42"/>
      <c r="DR69" s="42"/>
      <c r="DS69" s="42"/>
      <c r="DT69" s="42"/>
      <c r="DU69" s="42"/>
      <c r="DV69" s="42"/>
      <c r="DW69" s="42"/>
      <c r="DX69" s="42"/>
      <c r="DY69" s="42"/>
      <c r="DZ69" s="42"/>
      <c r="EA69" s="42"/>
      <c r="EB69" s="42"/>
      <c r="EC69" s="42"/>
      <c r="ED69" s="42"/>
      <c r="EE69" s="42"/>
      <c r="EF69" s="42"/>
      <c r="EG69" s="42"/>
      <c r="EH69" s="42"/>
      <c r="EI69" s="42"/>
      <c r="EJ69" s="42"/>
      <c r="EK69" s="42"/>
      <c r="EL69" s="42"/>
      <c r="EM69" s="42"/>
      <c r="EN69" s="42"/>
      <c r="EO69" s="42"/>
      <c r="EP69" s="42"/>
      <c r="EQ69" s="42"/>
      <c r="ER69" s="42"/>
      <c r="ES69" s="42"/>
      <c r="ET69" s="42"/>
      <c r="EU69" s="42"/>
      <c r="EV69" s="42"/>
      <c r="EW69" s="42"/>
      <c r="EX69" s="42"/>
      <c r="EY69" s="42"/>
      <c r="EZ69" s="42"/>
      <c r="FA69" s="42"/>
      <c r="FB69" s="42"/>
      <c r="FC69" s="42"/>
      <c r="FD69" s="42"/>
      <c r="FE69" s="42"/>
      <c r="FF69" s="42"/>
      <c r="FG69" s="42"/>
      <c r="FH69" s="42"/>
      <c r="FI69" s="42"/>
      <c r="FJ69" s="42"/>
      <c r="FK69" s="42"/>
      <c r="FL69" s="42"/>
      <c r="FM69" s="42"/>
      <c r="FN69" s="42"/>
      <c r="FO69" s="42"/>
      <c r="FP69" s="42"/>
      <c r="FQ69" s="42"/>
      <c r="FR69" s="42"/>
      <c r="FS69" s="42"/>
      <c r="FT69" s="42"/>
      <c r="FU69" s="42"/>
      <c r="FV69" s="42"/>
      <c r="FW69" s="42"/>
      <c r="FX69" s="42"/>
      <c r="FY69" s="42"/>
      <c r="FZ69" s="42"/>
      <c r="GA69" s="42"/>
      <c r="GB69" s="42"/>
      <c r="GC69" s="42"/>
      <c r="GD69" s="42"/>
      <c r="GE69" s="42"/>
      <c r="GF69" s="42"/>
      <c r="GG69" s="42"/>
      <c r="GH69" s="42"/>
      <c r="GI69" s="42"/>
      <c r="GJ69" s="42"/>
      <c r="GK69" s="42"/>
      <c r="GL69" s="42"/>
      <c r="GM69" s="42"/>
      <c r="GN69" s="42"/>
      <c r="GO69" s="42"/>
      <c r="GP69" s="42"/>
      <c r="GQ69" s="42"/>
      <c r="GR69" s="42"/>
      <c r="GS69" s="42"/>
      <c r="GT69" s="42"/>
      <c r="GU69" s="42"/>
      <c r="GV69" s="42"/>
      <c r="GW69" s="42"/>
      <c r="GX69" s="42"/>
      <c r="GY69" s="42"/>
      <c r="GZ69" s="42"/>
      <c r="HA69" s="42"/>
      <c r="HB69" s="42"/>
      <c r="HC69" s="42"/>
      <c r="HD69" s="42"/>
      <c r="HE69" s="42"/>
      <c r="HF69" s="42"/>
      <c r="HG69" s="42"/>
      <c r="HH69" s="42"/>
      <c r="HI69" s="42"/>
      <c r="HJ69" s="42"/>
      <c r="HK69" s="42"/>
      <c r="HL69" s="42"/>
      <c r="HM69" s="42"/>
      <c r="HN69" s="42"/>
      <c r="HO69" s="42"/>
      <c r="HP69" s="42"/>
      <c r="HQ69" s="42"/>
      <c r="HR69" s="42"/>
      <c r="HS69" s="42"/>
      <c r="HT69" s="42"/>
      <c r="HU69" s="42"/>
      <c r="HV69" s="42"/>
      <c r="HW69" s="42"/>
      <c r="HX69" s="42"/>
    </row>
    <row r="70" spans="1:232" s="41" customFormat="1" x14ac:dyDescent="0.25">
      <c r="A70" s="29"/>
      <c r="B70" s="30"/>
      <c r="C70" s="31" t="s">
        <v>7317</v>
      </c>
      <c r="D70" s="57">
        <v>0</v>
      </c>
      <c r="E70" s="57">
        <v>1</v>
      </c>
      <c r="F70" s="32" t="s">
        <v>23</v>
      </c>
      <c r="G70" s="32" t="s">
        <v>23</v>
      </c>
      <c r="H70" s="4">
        <v>9105867643</v>
      </c>
      <c r="I70" s="32" t="s">
        <v>23</v>
      </c>
      <c r="J70" s="33" t="s">
        <v>7449</v>
      </c>
      <c r="K70" s="34"/>
      <c r="L70" s="46" t="s">
        <v>25</v>
      </c>
      <c r="M70" s="33" t="s">
        <v>477</v>
      </c>
      <c r="N70" s="35" t="s">
        <v>23</v>
      </c>
      <c r="O70" s="6" t="s">
        <v>3132</v>
      </c>
      <c r="P70" s="36"/>
      <c r="Q70" s="36"/>
      <c r="R70" s="36"/>
      <c r="S70" s="33" t="s">
        <v>7450</v>
      </c>
      <c r="T70" s="36"/>
      <c r="U70" s="36"/>
      <c r="V70" s="33" t="s">
        <v>7450</v>
      </c>
      <c r="W70" s="36"/>
      <c r="X70" s="36"/>
      <c r="Y70" s="33" t="s">
        <v>2771</v>
      </c>
      <c r="Z70" s="36"/>
      <c r="AA70" s="30"/>
      <c r="AB70" s="57">
        <v>5111</v>
      </c>
      <c r="AC70" s="57">
        <v>131</v>
      </c>
      <c r="AD70" s="30"/>
      <c r="AE70" s="58">
        <v>2</v>
      </c>
      <c r="AF70" s="37"/>
      <c r="AG70" s="37">
        <v>74250</v>
      </c>
      <c r="AH70" s="38">
        <v>148500</v>
      </c>
      <c r="AI70" s="37"/>
      <c r="AJ70" s="37"/>
      <c r="AK70" s="39"/>
      <c r="AL70" s="40">
        <v>8</v>
      </c>
      <c r="AM70" s="37"/>
      <c r="AN70" s="37">
        <v>11880</v>
      </c>
      <c r="AO70" s="59">
        <v>33311</v>
      </c>
      <c r="AP70" s="39"/>
      <c r="AQ70" s="59" t="s">
        <v>3131</v>
      </c>
      <c r="AR70" s="60">
        <v>156</v>
      </c>
      <c r="AS70" s="60">
        <v>632</v>
      </c>
      <c r="AV70" s="39"/>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c r="DZ70" s="42"/>
      <c r="EA70" s="42"/>
      <c r="EB70" s="42"/>
      <c r="EC70" s="42"/>
      <c r="ED70" s="42"/>
      <c r="EE70" s="42"/>
      <c r="EF70" s="42"/>
      <c r="EG70" s="42"/>
      <c r="EH70" s="42"/>
      <c r="EI70" s="42"/>
      <c r="EJ70" s="42"/>
      <c r="EK70" s="42"/>
      <c r="EL70" s="42"/>
      <c r="EM70" s="42"/>
      <c r="EN70" s="42"/>
      <c r="EO70" s="42"/>
      <c r="EP70" s="42"/>
      <c r="EQ70" s="42"/>
      <c r="ER70" s="42"/>
      <c r="ES70" s="42"/>
      <c r="ET70" s="42"/>
      <c r="EU70" s="42"/>
      <c r="EV70" s="42"/>
      <c r="EW70" s="42"/>
      <c r="EX70" s="42"/>
      <c r="EY70" s="42"/>
      <c r="EZ70" s="42"/>
      <c r="FA70" s="42"/>
      <c r="FB70" s="42"/>
      <c r="FC70" s="42"/>
      <c r="FD70" s="42"/>
      <c r="FE70" s="42"/>
      <c r="FF70" s="42"/>
      <c r="FG70" s="42"/>
      <c r="FH70" s="42"/>
      <c r="FI70" s="42"/>
      <c r="FJ70" s="42"/>
      <c r="FK70" s="42"/>
      <c r="FL70" s="42"/>
      <c r="FM70" s="42"/>
      <c r="FN70" s="42"/>
      <c r="FO70" s="42"/>
      <c r="FP70" s="42"/>
      <c r="FQ70" s="42"/>
      <c r="FR70" s="42"/>
      <c r="FS70" s="42"/>
      <c r="FT70" s="42"/>
      <c r="FU70" s="42"/>
      <c r="FV70" s="42"/>
      <c r="FW70" s="42"/>
      <c r="FX70" s="42"/>
      <c r="FY70" s="42"/>
      <c r="FZ70" s="42"/>
      <c r="GA70" s="42"/>
      <c r="GB70" s="42"/>
      <c r="GC70" s="42"/>
      <c r="GD70" s="42"/>
      <c r="GE70" s="42"/>
      <c r="GF70" s="42"/>
      <c r="GG70" s="42"/>
      <c r="GH70" s="42"/>
      <c r="GI70" s="42"/>
      <c r="GJ70" s="42"/>
      <c r="GK70" s="42"/>
      <c r="GL70" s="42"/>
      <c r="GM70" s="42"/>
      <c r="GN70" s="42"/>
      <c r="GO70" s="42"/>
      <c r="GP70" s="42"/>
      <c r="GQ70" s="42"/>
      <c r="GR70" s="42"/>
      <c r="GS70" s="42"/>
      <c r="GT70" s="42"/>
      <c r="GU70" s="42"/>
      <c r="GV70" s="42"/>
      <c r="GW70" s="42"/>
      <c r="GX70" s="42"/>
      <c r="GY70" s="42"/>
      <c r="GZ70" s="42"/>
      <c r="HA70" s="42"/>
      <c r="HB70" s="42"/>
      <c r="HC70" s="42"/>
      <c r="HD70" s="42"/>
      <c r="HE70" s="42"/>
      <c r="HF70" s="42"/>
      <c r="HG70" s="42"/>
      <c r="HH70" s="42"/>
      <c r="HI70" s="42"/>
      <c r="HJ70" s="42"/>
      <c r="HK70" s="42"/>
      <c r="HL70" s="42"/>
      <c r="HM70" s="42"/>
      <c r="HN70" s="42"/>
      <c r="HO70" s="42"/>
      <c r="HP70" s="42"/>
      <c r="HQ70" s="42"/>
      <c r="HR70" s="42"/>
      <c r="HS70" s="42"/>
      <c r="HT70" s="42"/>
      <c r="HU70" s="42"/>
      <c r="HV70" s="42"/>
      <c r="HW70" s="42"/>
      <c r="HX70" s="42"/>
    </row>
    <row r="71" spans="1:232" s="41" customFormat="1" x14ac:dyDescent="0.25">
      <c r="A71" s="29"/>
      <c r="B71" s="30"/>
      <c r="C71" s="31" t="s">
        <v>7317</v>
      </c>
      <c r="D71" s="57">
        <v>0</v>
      </c>
      <c r="E71" s="57">
        <v>1</v>
      </c>
      <c r="F71" s="32" t="s">
        <v>23</v>
      </c>
      <c r="G71" s="32" t="s">
        <v>23</v>
      </c>
      <c r="H71" s="4">
        <v>9105867721</v>
      </c>
      <c r="I71" s="32" t="s">
        <v>23</v>
      </c>
      <c r="J71" s="33" t="s">
        <v>7451</v>
      </c>
      <c r="K71" s="34"/>
      <c r="L71" s="46" t="s">
        <v>25</v>
      </c>
      <c r="M71" s="33" t="s">
        <v>541</v>
      </c>
      <c r="N71" s="35" t="s">
        <v>23</v>
      </c>
      <c r="O71" s="6" t="s">
        <v>3142</v>
      </c>
      <c r="P71" s="36"/>
      <c r="Q71" s="36"/>
      <c r="R71" s="36"/>
      <c r="S71" s="33" t="s">
        <v>7452</v>
      </c>
      <c r="T71" s="36"/>
      <c r="U71" s="36"/>
      <c r="V71" s="33" t="s">
        <v>7452</v>
      </c>
      <c r="W71" s="36"/>
      <c r="X71" s="36"/>
      <c r="Y71" s="33" t="s">
        <v>3013</v>
      </c>
      <c r="Z71" s="36"/>
      <c r="AA71" s="30"/>
      <c r="AB71" s="57">
        <v>5111</v>
      </c>
      <c r="AC71" s="57">
        <v>131</v>
      </c>
      <c r="AD71" s="30"/>
      <c r="AE71" s="58">
        <v>1</v>
      </c>
      <c r="AF71" s="37"/>
      <c r="AG71" s="37">
        <v>46000</v>
      </c>
      <c r="AH71" s="38">
        <v>46000</v>
      </c>
      <c r="AI71" s="37"/>
      <c r="AJ71" s="37"/>
      <c r="AK71" s="39"/>
      <c r="AL71" s="40">
        <v>8</v>
      </c>
      <c r="AM71" s="37"/>
      <c r="AN71" s="37">
        <v>3680</v>
      </c>
      <c r="AO71" s="59">
        <v>33311</v>
      </c>
      <c r="AP71" s="39"/>
      <c r="AQ71" s="59" t="s">
        <v>3131</v>
      </c>
      <c r="AR71" s="60">
        <v>156</v>
      </c>
      <c r="AS71" s="60">
        <v>632</v>
      </c>
      <c r="AV71" s="39"/>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c r="DI71" s="42"/>
      <c r="DJ71" s="42"/>
      <c r="DK71" s="42"/>
      <c r="DL71" s="42"/>
      <c r="DM71" s="42"/>
      <c r="DN71" s="42"/>
      <c r="DO71" s="42"/>
      <c r="DP71" s="42"/>
      <c r="DQ71" s="42"/>
      <c r="DR71" s="42"/>
      <c r="DS71" s="42"/>
      <c r="DT71" s="42"/>
      <c r="DU71" s="42"/>
      <c r="DV71" s="42"/>
      <c r="DW71" s="42"/>
      <c r="DX71" s="42"/>
      <c r="DY71" s="42"/>
      <c r="DZ71" s="42"/>
      <c r="EA71" s="42"/>
      <c r="EB71" s="42"/>
      <c r="EC71" s="42"/>
      <c r="ED71" s="42"/>
      <c r="EE71" s="42"/>
      <c r="EF71" s="42"/>
      <c r="EG71" s="42"/>
      <c r="EH71" s="42"/>
      <c r="EI71" s="42"/>
      <c r="EJ71" s="42"/>
      <c r="EK71" s="42"/>
      <c r="EL71" s="42"/>
      <c r="EM71" s="42"/>
      <c r="EN71" s="42"/>
      <c r="EO71" s="42"/>
      <c r="EP71" s="42"/>
      <c r="EQ71" s="42"/>
      <c r="ER71" s="42"/>
      <c r="ES71" s="42"/>
      <c r="ET71" s="42"/>
      <c r="EU71" s="42"/>
      <c r="EV71" s="42"/>
      <c r="EW71" s="42"/>
      <c r="EX71" s="42"/>
      <c r="EY71" s="42"/>
      <c r="EZ71" s="42"/>
      <c r="FA71" s="42"/>
      <c r="FB71" s="42"/>
      <c r="FC71" s="42"/>
      <c r="FD71" s="42"/>
      <c r="FE71" s="42"/>
      <c r="FF71" s="42"/>
      <c r="FG71" s="42"/>
      <c r="FH71" s="42"/>
      <c r="FI71" s="42"/>
      <c r="FJ71" s="42"/>
      <c r="FK71" s="42"/>
      <c r="FL71" s="42"/>
      <c r="FM71" s="42"/>
      <c r="FN71" s="42"/>
      <c r="FO71" s="42"/>
      <c r="FP71" s="42"/>
      <c r="FQ71" s="42"/>
      <c r="FR71" s="42"/>
      <c r="FS71" s="42"/>
      <c r="FT71" s="42"/>
      <c r="FU71" s="42"/>
      <c r="FV71" s="42"/>
      <c r="FW71" s="42"/>
      <c r="FX71" s="42"/>
      <c r="FY71" s="42"/>
      <c r="FZ71" s="42"/>
      <c r="GA71" s="42"/>
      <c r="GB71" s="42"/>
      <c r="GC71" s="42"/>
      <c r="GD71" s="42"/>
      <c r="GE71" s="42"/>
      <c r="GF71" s="42"/>
      <c r="GG71" s="42"/>
      <c r="GH71" s="42"/>
      <c r="GI71" s="42"/>
      <c r="GJ71" s="42"/>
      <c r="GK71" s="42"/>
      <c r="GL71" s="42"/>
      <c r="GM71" s="42"/>
      <c r="GN71" s="42"/>
      <c r="GO71" s="42"/>
      <c r="GP71" s="42"/>
      <c r="GQ71" s="42"/>
      <c r="GR71" s="42"/>
      <c r="GS71" s="42"/>
      <c r="GT71" s="42"/>
      <c r="GU71" s="42"/>
      <c r="GV71" s="42"/>
      <c r="GW71" s="42"/>
      <c r="GX71" s="42"/>
      <c r="GY71" s="42"/>
      <c r="GZ71" s="42"/>
      <c r="HA71" s="42"/>
      <c r="HB71" s="42"/>
      <c r="HC71" s="42"/>
      <c r="HD71" s="42"/>
      <c r="HE71" s="42"/>
      <c r="HF71" s="42"/>
      <c r="HG71" s="42"/>
      <c r="HH71" s="42"/>
      <c r="HI71" s="42"/>
      <c r="HJ71" s="42"/>
      <c r="HK71" s="42"/>
      <c r="HL71" s="42"/>
      <c r="HM71" s="42"/>
      <c r="HN71" s="42"/>
      <c r="HO71" s="42"/>
      <c r="HP71" s="42"/>
      <c r="HQ71" s="42"/>
      <c r="HR71" s="42"/>
      <c r="HS71" s="42"/>
      <c r="HT71" s="42"/>
      <c r="HU71" s="42"/>
      <c r="HV71" s="42"/>
      <c r="HW71" s="42"/>
      <c r="HX71" s="42"/>
    </row>
    <row r="72" spans="1:232" s="41" customFormat="1" x14ac:dyDescent="0.25">
      <c r="A72" s="29"/>
      <c r="B72" s="30"/>
      <c r="C72" s="31" t="s">
        <v>7317</v>
      </c>
      <c r="D72" s="57">
        <v>0</v>
      </c>
      <c r="E72" s="57">
        <v>1</v>
      </c>
      <c r="F72" s="32" t="s">
        <v>23</v>
      </c>
      <c r="G72" s="32" t="s">
        <v>23</v>
      </c>
      <c r="H72" s="4">
        <v>9105867727</v>
      </c>
      <c r="I72" s="32" t="s">
        <v>23</v>
      </c>
      <c r="J72" s="33" t="s">
        <v>7453</v>
      </c>
      <c r="K72" s="34"/>
      <c r="L72" s="46" t="s">
        <v>25</v>
      </c>
      <c r="M72" s="33" t="s">
        <v>449</v>
      </c>
      <c r="N72" s="35" t="s">
        <v>23</v>
      </c>
      <c r="O72" s="6" t="s">
        <v>3151</v>
      </c>
      <c r="P72" s="36"/>
      <c r="Q72" s="36"/>
      <c r="R72" s="36"/>
      <c r="S72" s="33" t="s">
        <v>7454</v>
      </c>
      <c r="T72" s="36"/>
      <c r="U72" s="36"/>
      <c r="V72" s="33" t="s">
        <v>7454</v>
      </c>
      <c r="W72" s="36"/>
      <c r="X72" s="36"/>
      <c r="Y72" s="33" t="s">
        <v>2824</v>
      </c>
      <c r="Z72" s="36"/>
      <c r="AA72" s="30"/>
      <c r="AB72" s="57">
        <v>5111</v>
      </c>
      <c r="AC72" s="57">
        <v>131</v>
      </c>
      <c r="AD72" s="30"/>
      <c r="AE72" s="58">
        <v>1</v>
      </c>
      <c r="AF72" s="37"/>
      <c r="AG72" s="37">
        <v>111058</v>
      </c>
      <c r="AH72" s="38">
        <v>111058</v>
      </c>
      <c r="AI72" s="37"/>
      <c r="AJ72" s="37"/>
      <c r="AK72" s="39"/>
      <c r="AL72" s="40">
        <v>8</v>
      </c>
      <c r="AM72" s="37"/>
      <c r="AN72" s="37">
        <v>8884.64</v>
      </c>
      <c r="AO72" s="59">
        <v>33311</v>
      </c>
      <c r="AP72" s="39"/>
      <c r="AQ72" s="59" t="s">
        <v>3131</v>
      </c>
      <c r="AR72" s="60">
        <v>156</v>
      </c>
      <c r="AS72" s="60">
        <v>632</v>
      </c>
      <c r="AV72" s="39"/>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c r="DI72" s="42"/>
      <c r="DJ72" s="42"/>
      <c r="DK72" s="42"/>
      <c r="DL72" s="42"/>
      <c r="DM72" s="42"/>
      <c r="DN72" s="42"/>
      <c r="DO72" s="42"/>
      <c r="DP72" s="42"/>
      <c r="DQ72" s="42"/>
      <c r="DR72" s="42"/>
      <c r="DS72" s="42"/>
      <c r="DT72" s="42"/>
      <c r="DU72" s="42"/>
      <c r="DV72" s="42"/>
      <c r="DW72" s="42"/>
      <c r="DX72" s="42"/>
      <c r="DY72" s="42"/>
      <c r="DZ72" s="42"/>
      <c r="EA72" s="42"/>
      <c r="EB72" s="42"/>
      <c r="EC72" s="42"/>
      <c r="ED72" s="42"/>
      <c r="EE72" s="42"/>
      <c r="EF72" s="42"/>
      <c r="EG72" s="42"/>
      <c r="EH72" s="42"/>
      <c r="EI72" s="42"/>
      <c r="EJ72" s="42"/>
      <c r="EK72" s="42"/>
      <c r="EL72" s="42"/>
      <c r="EM72" s="42"/>
      <c r="EN72" s="42"/>
      <c r="EO72" s="42"/>
      <c r="EP72" s="42"/>
      <c r="EQ72" s="42"/>
      <c r="ER72" s="42"/>
      <c r="ES72" s="42"/>
      <c r="ET72" s="42"/>
      <c r="EU72" s="42"/>
      <c r="EV72" s="42"/>
      <c r="EW72" s="42"/>
      <c r="EX72" s="42"/>
      <c r="EY72" s="42"/>
      <c r="EZ72" s="42"/>
      <c r="FA72" s="42"/>
      <c r="FB72" s="42"/>
      <c r="FC72" s="42"/>
      <c r="FD72" s="42"/>
      <c r="FE72" s="42"/>
      <c r="FF72" s="42"/>
      <c r="FG72" s="42"/>
      <c r="FH72" s="42"/>
      <c r="FI72" s="42"/>
      <c r="FJ72" s="42"/>
      <c r="FK72" s="42"/>
      <c r="FL72" s="42"/>
      <c r="FM72" s="42"/>
      <c r="FN72" s="42"/>
      <c r="FO72" s="42"/>
      <c r="FP72" s="42"/>
      <c r="FQ72" s="42"/>
      <c r="FR72" s="42"/>
      <c r="FS72" s="42"/>
      <c r="FT72" s="42"/>
      <c r="FU72" s="42"/>
      <c r="FV72" s="42"/>
      <c r="FW72" s="42"/>
      <c r="FX72" s="42"/>
      <c r="FY72" s="42"/>
      <c r="FZ72" s="42"/>
      <c r="GA72" s="42"/>
      <c r="GB72" s="42"/>
      <c r="GC72" s="42"/>
      <c r="GD72" s="42"/>
      <c r="GE72" s="42"/>
      <c r="GF72" s="42"/>
      <c r="GG72" s="42"/>
      <c r="GH72" s="42"/>
      <c r="GI72" s="42"/>
      <c r="GJ72" s="42"/>
      <c r="GK72" s="42"/>
      <c r="GL72" s="42"/>
      <c r="GM72" s="42"/>
      <c r="GN72" s="42"/>
      <c r="GO72" s="42"/>
      <c r="GP72" s="42"/>
      <c r="GQ72" s="42"/>
      <c r="GR72" s="42"/>
      <c r="GS72" s="42"/>
      <c r="GT72" s="42"/>
      <c r="GU72" s="42"/>
      <c r="GV72" s="42"/>
      <c r="GW72" s="42"/>
      <c r="GX72" s="42"/>
      <c r="GY72" s="42"/>
      <c r="GZ72" s="42"/>
      <c r="HA72" s="42"/>
      <c r="HB72" s="42"/>
      <c r="HC72" s="42"/>
      <c r="HD72" s="42"/>
      <c r="HE72" s="42"/>
      <c r="HF72" s="42"/>
      <c r="HG72" s="42"/>
      <c r="HH72" s="42"/>
      <c r="HI72" s="42"/>
      <c r="HJ72" s="42"/>
      <c r="HK72" s="42"/>
      <c r="HL72" s="42"/>
      <c r="HM72" s="42"/>
      <c r="HN72" s="42"/>
      <c r="HO72" s="42"/>
      <c r="HP72" s="42"/>
      <c r="HQ72" s="42"/>
      <c r="HR72" s="42"/>
      <c r="HS72" s="42"/>
      <c r="HT72" s="42"/>
      <c r="HU72" s="42"/>
      <c r="HV72" s="42"/>
      <c r="HW72" s="42"/>
      <c r="HX72" s="42"/>
    </row>
    <row r="73" spans="1:232" s="41" customFormat="1" x14ac:dyDescent="0.25">
      <c r="A73" s="29"/>
      <c r="B73" s="30"/>
      <c r="C73" s="31" t="s">
        <v>7317</v>
      </c>
      <c r="D73" s="57">
        <v>0</v>
      </c>
      <c r="E73" s="57">
        <v>1</v>
      </c>
      <c r="F73" s="32" t="s">
        <v>23</v>
      </c>
      <c r="G73" s="32" t="s">
        <v>23</v>
      </c>
      <c r="H73" s="4">
        <v>9105867706</v>
      </c>
      <c r="I73" s="32" t="s">
        <v>23</v>
      </c>
      <c r="J73" s="33" t="s">
        <v>7455</v>
      </c>
      <c r="K73" s="34"/>
      <c r="L73" s="46" t="s">
        <v>25</v>
      </c>
      <c r="M73" s="33" t="s">
        <v>308</v>
      </c>
      <c r="N73" s="35" t="s">
        <v>23</v>
      </c>
      <c r="O73" s="6" t="s">
        <v>3161</v>
      </c>
      <c r="P73" s="36"/>
      <c r="Q73" s="36"/>
      <c r="R73" s="36"/>
      <c r="S73" s="33" t="s">
        <v>7456</v>
      </c>
      <c r="T73" s="36"/>
      <c r="U73" s="36"/>
      <c r="V73" s="33" t="s">
        <v>7456</v>
      </c>
      <c r="W73" s="36"/>
      <c r="X73" s="36"/>
      <c r="Y73" s="33" t="s">
        <v>2824</v>
      </c>
      <c r="Z73" s="36"/>
      <c r="AA73" s="30"/>
      <c r="AB73" s="57">
        <v>5111</v>
      </c>
      <c r="AC73" s="57">
        <v>131</v>
      </c>
      <c r="AD73" s="30"/>
      <c r="AE73" s="58">
        <v>1</v>
      </c>
      <c r="AF73" s="37"/>
      <c r="AG73" s="37">
        <v>111058</v>
      </c>
      <c r="AH73" s="38">
        <v>111058</v>
      </c>
      <c r="AI73" s="37"/>
      <c r="AJ73" s="37"/>
      <c r="AK73" s="39"/>
      <c r="AL73" s="40">
        <v>8</v>
      </c>
      <c r="AM73" s="37"/>
      <c r="AN73" s="37">
        <v>8884.64</v>
      </c>
      <c r="AO73" s="59">
        <v>33311</v>
      </c>
      <c r="AP73" s="39"/>
      <c r="AQ73" s="59" t="s">
        <v>3131</v>
      </c>
      <c r="AR73" s="60">
        <v>156</v>
      </c>
      <c r="AS73" s="60">
        <v>632</v>
      </c>
      <c r="AV73" s="39"/>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c r="DZ73" s="42"/>
      <c r="EA73" s="42"/>
      <c r="EB73" s="42"/>
      <c r="EC73" s="42"/>
      <c r="ED73" s="42"/>
      <c r="EE73" s="42"/>
      <c r="EF73" s="42"/>
      <c r="EG73" s="42"/>
      <c r="EH73" s="42"/>
      <c r="EI73" s="42"/>
      <c r="EJ73" s="42"/>
      <c r="EK73" s="42"/>
      <c r="EL73" s="42"/>
      <c r="EM73" s="42"/>
      <c r="EN73" s="42"/>
      <c r="EO73" s="42"/>
      <c r="EP73" s="42"/>
      <c r="EQ73" s="42"/>
      <c r="ER73" s="42"/>
      <c r="ES73" s="42"/>
      <c r="ET73" s="42"/>
      <c r="EU73" s="42"/>
      <c r="EV73" s="42"/>
      <c r="EW73" s="42"/>
      <c r="EX73" s="42"/>
      <c r="EY73" s="42"/>
      <c r="EZ73" s="42"/>
      <c r="FA73" s="42"/>
      <c r="FB73" s="42"/>
      <c r="FC73" s="42"/>
      <c r="FD73" s="42"/>
      <c r="FE73" s="42"/>
      <c r="FF73" s="42"/>
      <c r="FG73" s="42"/>
      <c r="FH73" s="42"/>
      <c r="FI73" s="42"/>
      <c r="FJ73" s="42"/>
      <c r="FK73" s="42"/>
      <c r="FL73" s="42"/>
      <c r="FM73" s="42"/>
      <c r="FN73" s="42"/>
      <c r="FO73" s="42"/>
      <c r="FP73" s="42"/>
      <c r="FQ73" s="42"/>
      <c r="FR73" s="42"/>
      <c r="FS73" s="42"/>
      <c r="FT73" s="42"/>
      <c r="FU73" s="42"/>
      <c r="FV73" s="42"/>
      <c r="FW73" s="42"/>
      <c r="FX73" s="42"/>
      <c r="FY73" s="42"/>
      <c r="FZ73" s="42"/>
      <c r="GA73" s="42"/>
      <c r="GB73" s="42"/>
      <c r="GC73" s="42"/>
      <c r="GD73" s="42"/>
      <c r="GE73" s="42"/>
      <c r="GF73" s="42"/>
      <c r="GG73" s="42"/>
      <c r="GH73" s="42"/>
      <c r="GI73" s="42"/>
      <c r="GJ73" s="42"/>
      <c r="GK73" s="42"/>
      <c r="GL73" s="42"/>
      <c r="GM73" s="42"/>
      <c r="GN73" s="42"/>
      <c r="GO73" s="42"/>
      <c r="GP73" s="42"/>
      <c r="GQ73" s="42"/>
      <c r="GR73" s="42"/>
      <c r="GS73" s="42"/>
      <c r="GT73" s="42"/>
      <c r="GU73" s="42"/>
      <c r="GV73" s="42"/>
      <c r="GW73" s="42"/>
      <c r="GX73" s="42"/>
      <c r="GY73" s="42"/>
      <c r="GZ73" s="42"/>
      <c r="HA73" s="42"/>
      <c r="HB73" s="42"/>
      <c r="HC73" s="42"/>
      <c r="HD73" s="42"/>
      <c r="HE73" s="42"/>
      <c r="HF73" s="42"/>
      <c r="HG73" s="42"/>
      <c r="HH73" s="42"/>
      <c r="HI73" s="42"/>
      <c r="HJ73" s="42"/>
      <c r="HK73" s="42"/>
      <c r="HL73" s="42"/>
      <c r="HM73" s="42"/>
      <c r="HN73" s="42"/>
      <c r="HO73" s="42"/>
      <c r="HP73" s="42"/>
      <c r="HQ73" s="42"/>
      <c r="HR73" s="42"/>
      <c r="HS73" s="42"/>
      <c r="HT73" s="42"/>
      <c r="HU73" s="42"/>
      <c r="HV73" s="42"/>
      <c r="HW73" s="42"/>
      <c r="HX73" s="42"/>
    </row>
    <row r="74" spans="1:232" s="41" customFormat="1" x14ac:dyDescent="0.25">
      <c r="A74" s="29"/>
      <c r="B74" s="30"/>
      <c r="C74" s="31" t="s">
        <v>7317</v>
      </c>
      <c r="D74" s="57">
        <v>0</v>
      </c>
      <c r="E74" s="57">
        <v>1</v>
      </c>
      <c r="F74" s="32" t="s">
        <v>23</v>
      </c>
      <c r="G74" s="32" t="s">
        <v>23</v>
      </c>
      <c r="H74" s="4">
        <v>9105867779</v>
      </c>
      <c r="I74" s="32" t="s">
        <v>23</v>
      </c>
      <c r="J74" s="33" t="s">
        <v>7457</v>
      </c>
      <c r="K74" s="34"/>
      <c r="L74" s="46" t="s">
        <v>25</v>
      </c>
      <c r="M74" s="33" t="s">
        <v>242</v>
      </c>
      <c r="N74" s="35" t="s">
        <v>23</v>
      </c>
      <c r="O74" s="6" t="s">
        <v>3132</v>
      </c>
      <c r="P74" s="36"/>
      <c r="Q74" s="36"/>
      <c r="R74" s="36"/>
      <c r="S74" s="33" t="s">
        <v>7458</v>
      </c>
      <c r="T74" s="36"/>
      <c r="U74" s="36"/>
      <c r="V74" s="33" t="s">
        <v>7458</v>
      </c>
      <c r="W74" s="36"/>
      <c r="X74" s="36"/>
      <c r="Y74" s="33" t="s">
        <v>2824</v>
      </c>
      <c r="Z74" s="36"/>
      <c r="AA74" s="30"/>
      <c r="AB74" s="57">
        <v>5111</v>
      </c>
      <c r="AC74" s="57">
        <v>131</v>
      </c>
      <c r="AD74" s="30"/>
      <c r="AE74" s="58">
        <v>1</v>
      </c>
      <c r="AF74" s="37"/>
      <c r="AG74" s="37">
        <v>111058</v>
      </c>
      <c r="AH74" s="38">
        <v>111058</v>
      </c>
      <c r="AI74" s="37"/>
      <c r="AJ74" s="37"/>
      <c r="AK74" s="39"/>
      <c r="AL74" s="40">
        <v>8</v>
      </c>
      <c r="AM74" s="37"/>
      <c r="AN74" s="37">
        <v>8884.64</v>
      </c>
      <c r="AO74" s="59">
        <v>33311</v>
      </c>
      <c r="AP74" s="39"/>
      <c r="AQ74" s="59" t="s">
        <v>3131</v>
      </c>
      <c r="AR74" s="60">
        <v>156</v>
      </c>
      <c r="AS74" s="60">
        <v>632</v>
      </c>
      <c r="AV74" s="39"/>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c r="DZ74" s="42"/>
      <c r="EA74" s="42"/>
      <c r="EB74" s="42"/>
      <c r="EC74" s="42"/>
      <c r="ED74" s="42"/>
      <c r="EE74" s="42"/>
      <c r="EF74" s="42"/>
      <c r="EG74" s="42"/>
      <c r="EH74" s="42"/>
      <c r="EI74" s="42"/>
      <c r="EJ74" s="42"/>
      <c r="EK74" s="42"/>
      <c r="EL74" s="42"/>
      <c r="EM74" s="42"/>
      <c r="EN74" s="42"/>
      <c r="EO74" s="42"/>
      <c r="EP74" s="42"/>
      <c r="EQ74" s="42"/>
      <c r="ER74" s="42"/>
      <c r="ES74" s="42"/>
      <c r="ET74" s="42"/>
      <c r="EU74" s="42"/>
      <c r="EV74" s="42"/>
      <c r="EW74" s="42"/>
      <c r="EX74" s="42"/>
      <c r="EY74" s="42"/>
      <c r="EZ74" s="42"/>
      <c r="FA74" s="42"/>
      <c r="FB74" s="42"/>
      <c r="FC74" s="42"/>
      <c r="FD74" s="42"/>
      <c r="FE74" s="42"/>
      <c r="FF74" s="42"/>
      <c r="FG74" s="42"/>
      <c r="FH74" s="42"/>
      <c r="FI74" s="42"/>
      <c r="FJ74" s="42"/>
      <c r="FK74" s="42"/>
      <c r="FL74" s="42"/>
      <c r="FM74" s="42"/>
      <c r="FN74" s="42"/>
      <c r="FO74" s="42"/>
      <c r="FP74" s="42"/>
      <c r="FQ74" s="42"/>
      <c r="FR74" s="42"/>
      <c r="FS74" s="42"/>
      <c r="FT74" s="42"/>
      <c r="FU74" s="42"/>
      <c r="FV74" s="42"/>
      <c r="FW74" s="42"/>
      <c r="FX74" s="42"/>
      <c r="FY74" s="42"/>
      <c r="FZ74" s="42"/>
      <c r="GA74" s="42"/>
      <c r="GB74" s="42"/>
      <c r="GC74" s="42"/>
      <c r="GD74" s="42"/>
      <c r="GE74" s="42"/>
      <c r="GF74" s="42"/>
      <c r="GG74" s="42"/>
      <c r="GH74" s="42"/>
      <c r="GI74" s="42"/>
      <c r="GJ74" s="42"/>
      <c r="GK74" s="42"/>
      <c r="GL74" s="42"/>
      <c r="GM74" s="42"/>
      <c r="GN74" s="42"/>
      <c r="GO74" s="42"/>
      <c r="GP74" s="42"/>
      <c r="GQ74" s="42"/>
      <c r="GR74" s="42"/>
      <c r="GS74" s="42"/>
      <c r="GT74" s="42"/>
      <c r="GU74" s="42"/>
      <c r="GV74" s="42"/>
      <c r="GW74" s="42"/>
      <c r="GX74" s="42"/>
      <c r="GY74" s="42"/>
      <c r="GZ74" s="42"/>
      <c r="HA74" s="42"/>
      <c r="HB74" s="42"/>
      <c r="HC74" s="42"/>
      <c r="HD74" s="42"/>
      <c r="HE74" s="42"/>
      <c r="HF74" s="42"/>
      <c r="HG74" s="42"/>
      <c r="HH74" s="42"/>
      <c r="HI74" s="42"/>
      <c r="HJ74" s="42"/>
      <c r="HK74" s="42"/>
      <c r="HL74" s="42"/>
      <c r="HM74" s="42"/>
      <c r="HN74" s="42"/>
      <c r="HO74" s="42"/>
      <c r="HP74" s="42"/>
      <c r="HQ74" s="42"/>
      <c r="HR74" s="42"/>
      <c r="HS74" s="42"/>
      <c r="HT74" s="42"/>
      <c r="HU74" s="42"/>
      <c r="HV74" s="42"/>
      <c r="HW74" s="42"/>
      <c r="HX74" s="42"/>
    </row>
    <row r="75" spans="1:232" s="41" customFormat="1" x14ac:dyDescent="0.25">
      <c r="A75" s="29"/>
      <c r="B75" s="30"/>
      <c r="C75" s="31" t="s">
        <v>7317</v>
      </c>
      <c r="D75" s="57">
        <v>0</v>
      </c>
      <c r="E75" s="57">
        <v>1</v>
      </c>
      <c r="F75" s="32" t="s">
        <v>23</v>
      </c>
      <c r="G75" s="32" t="s">
        <v>23</v>
      </c>
      <c r="H75" s="4">
        <v>9105867779</v>
      </c>
      <c r="I75" s="32" t="s">
        <v>23</v>
      </c>
      <c r="J75" s="33" t="s">
        <v>7457</v>
      </c>
      <c r="K75" s="34"/>
      <c r="L75" s="46" t="s">
        <v>25</v>
      </c>
      <c r="M75" s="33" t="s">
        <v>242</v>
      </c>
      <c r="N75" s="35" t="s">
        <v>23</v>
      </c>
      <c r="O75" s="6" t="s">
        <v>3132</v>
      </c>
      <c r="P75" s="36"/>
      <c r="Q75" s="36"/>
      <c r="R75" s="36"/>
      <c r="S75" s="33" t="s">
        <v>7458</v>
      </c>
      <c r="T75" s="36"/>
      <c r="U75" s="36"/>
      <c r="V75" s="33" t="s">
        <v>7458</v>
      </c>
      <c r="W75" s="36"/>
      <c r="X75" s="36"/>
      <c r="Y75" s="33" t="s">
        <v>2779</v>
      </c>
      <c r="Z75" s="36"/>
      <c r="AA75" s="30"/>
      <c r="AB75" s="57">
        <v>5111</v>
      </c>
      <c r="AC75" s="57">
        <v>131</v>
      </c>
      <c r="AD75" s="30"/>
      <c r="AE75" s="58">
        <v>2</v>
      </c>
      <c r="AF75" s="37"/>
      <c r="AG75" s="37">
        <v>73431</v>
      </c>
      <c r="AH75" s="38">
        <v>146862</v>
      </c>
      <c r="AI75" s="37"/>
      <c r="AJ75" s="37"/>
      <c r="AK75" s="39"/>
      <c r="AL75" s="40">
        <v>8</v>
      </c>
      <c r="AM75" s="37"/>
      <c r="AN75" s="37">
        <v>11748.960000000001</v>
      </c>
      <c r="AO75" s="59">
        <v>33311</v>
      </c>
      <c r="AP75" s="39"/>
      <c r="AQ75" s="59" t="s">
        <v>3131</v>
      </c>
      <c r="AR75" s="60">
        <v>156</v>
      </c>
      <c r="AS75" s="60">
        <v>632</v>
      </c>
      <c r="AV75" s="39"/>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c r="DN75" s="42"/>
      <c r="DO75" s="42"/>
      <c r="DP75" s="42"/>
      <c r="DQ75" s="42"/>
      <c r="DR75" s="42"/>
      <c r="DS75" s="42"/>
      <c r="DT75" s="42"/>
      <c r="DU75" s="42"/>
      <c r="DV75" s="42"/>
      <c r="DW75" s="42"/>
      <c r="DX75" s="42"/>
      <c r="DY75" s="42"/>
      <c r="DZ75" s="42"/>
      <c r="EA75" s="42"/>
      <c r="EB75" s="42"/>
      <c r="EC75" s="42"/>
      <c r="ED75" s="42"/>
      <c r="EE75" s="42"/>
      <c r="EF75" s="42"/>
      <c r="EG75" s="42"/>
      <c r="EH75" s="42"/>
      <c r="EI75" s="42"/>
      <c r="EJ75" s="42"/>
      <c r="EK75" s="42"/>
      <c r="EL75" s="42"/>
      <c r="EM75" s="42"/>
      <c r="EN75" s="42"/>
      <c r="EO75" s="42"/>
      <c r="EP75" s="42"/>
      <c r="EQ75" s="42"/>
      <c r="ER75" s="42"/>
      <c r="ES75" s="42"/>
      <c r="ET75" s="42"/>
      <c r="EU75" s="42"/>
      <c r="EV75" s="42"/>
      <c r="EW75" s="42"/>
      <c r="EX75" s="42"/>
      <c r="EY75" s="42"/>
      <c r="EZ75" s="42"/>
      <c r="FA75" s="42"/>
      <c r="FB75" s="42"/>
      <c r="FC75" s="42"/>
      <c r="FD75" s="42"/>
      <c r="FE75" s="42"/>
      <c r="FF75" s="42"/>
      <c r="FG75" s="42"/>
      <c r="FH75" s="42"/>
      <c r="FI75" s="42"/>
      <c r="FJ75" s="42"/>
      <c r="FK75" s="42"/>
      <c r="FL75" s="42"/>
      <c r="FM75" s="42"/>
      <c r="FN75" s="42"/>
      <c r="FO75" s="42"/>
      <c r="FP75" s="42"/>
      <c r="FQ75" s="42"/>
      <c r="FR75" s="42"/>
      <c r="FS75" s="42"/>
      <c r="FT75" s="42"/>
      <c r="FU75" s="42"/>
      <c r="FV75" s="42"/>
      <c r="FW75" s="42"/>
      <c r="FX75" s="42"/>
      <c r="FY75" s="42"/>
      <c r="FZ75" s="42"/>
      <c r="GA75" s="42"/>
      <c r="GB75" s="42"/>
      <c r="GC75" s="42"/>
      <c r="GD75" s="42"/>
      <c r="GE75" s="42"/>
      <c r="GF75" s="42"/>
      <c r="GG75" s="42"/>
      <c r="GH75" s="42"/>
      <c r="GI75" s="42"/>
      <c r="GJ75" s="42"/>
      <c r="GK75" s="42"/>
      <c r="GL75" s="42"/>
      <c r="GM75" s="42"/>
      <c r="GN75" s="42"/>
      <c r="GO75" s="42"/>
      <c r="GP75" s="42"/>
      <c r="GQ75" s="42"/>
      <c r="GR75" s="42"/>
      <c r="GS75" s="42"/>
      <c r="GT75" s="42"/>
      <c r="GU75" s="42"/>
      <c r="GV75" s="42"/>
      <c r="GW75" s="42"/>
      <c r="GX75" s="42"/>
      <c r="GY75" s="42"/>
      <c r="GZ75" s="42"/>
      <c r="HA75" s="42"/>
      <c r="HB75" s="42"/>
      <c r="HC75" s="42"/>
      <c r="HD75" s="42"/>
      <c r="HE75" s="42"/>
      <c r="HF75" s="42"/>
      <c r="HG75" s="42"/>
      <c r="HH75" s="42"/>
      <c r="HI75" s="42"/>
      <c r="HJ75" s="42"/>
      <c r="HK75" s="42"/>
      <c r="HL75" s="42"/>
      <c r="HM75" s="42"/>
      <c r="HN75" s="42"/>
      <c r="HO75" s="42"/>
      <c r="HP75" s="42"/>
      <c r="HQ75" s="42"/>
      <c r="HR75" s="42"/>
      <c r="HS75" s="42"/>
      <c r="HT75" s="42"/>
      <c r="HU75" s="42"/>
      <c r="HV75" s="42"/>
      <c r="HW75" s="42"/>
      <c r="HX75" s="42"/>
    </row>
    <row r="76" spans="1:232" s="41" customFormat="1" x14ac:dyDescent="0.25">
      <c r="A76" s="29"/>
      <c r="B76" s="30"/>
      <c r="C76" s="31" t="s">
        <v>7317</v>
      </c>
      <c r="D76" s="57">
        <v>0</v>
      </c>
      <c r="E76" s="57">
        <v>1</v>
      </c>
      <c r="F76" s="32" t="s">
        <v>23</v>
      </c>
      <c r="G76" s="32" t="s">
        <v>23</v>
      </c>
      <c r="H76" s="4">
        <v>9105867754</v>
      </c>
      <c r="I76" s="32" t="s">
        <v>23</v>
      </c>
      <c r="J76" s="33" t="s">
        <v>7461</v>
      </c>
      <c r="K76" s="34"/>
      <c r="L76" s="46" t="s">
        <v>25</v>
      </c>
      <c r="M76" s="33" t="s">
        <v>310</v>
      </c>
      <c r="N76" s="35" t="s">
        <v>23</v>
      </c>
      <c r="O76" s="6" t="s">
        <v>3161</v>
      </c>
      <c r="P76" s="36"/>
      <c r="Q76" s="36"/>
      <c r="R76" s="36"/>
      <c r="S76" s="33" t="s">
        <v>7462</v>
      </c>
      <c r="T76" s="36"/>
      <c r="U76" s="36"/>
      <c r="V76" s="33" t="s">
        <v>7462</v>
      </c>
      <c r="W76" s="36"/>
      <c r="X76" s="36"/>
      <c r="Y76" s="33" t="s">
        <v>3013</v>
      </c>
      <c r="Z76" s="36"/>
      <c r="AA76" s="30"/>
      <c r="AB76" s="57">
        <v>5111</v>
      </c>
      <c r="AC76" s="57">
        <v>131</v>
      </c>
      <c r="AD76" s="30"/>
      <c r="AE76" s="58">
        <v>1</v>
      </c>
      <c r="AF76" s="37"/>
      <c r="AG76" s="37">
        <v>46000</v>
      </c>
      <c r="AH76" s="38">
        <v>46000</v>
      </c>
      <c r="AI76" s="37"/>
      <c r="AJ76" s="37"/>
      <c r="AK76" s="39"/>
      <c r="AL76" s="40">
        <v>8</v>
      </c>
      <c r="AM76" s="37"/>
      <c r="AN76" s="37">
        <v>3680</v>
      </c>
      <c r="AO76" s="59">
        <v>33311</v>
      </c>
      <c r="AP76" s="39"/>
      <c r="AQ76" s="59" t="s">
        <v>3131</v>
      </c>
      <c r="AR76" s="60">
        <v>156</v>
      </c>
      <c r="AS76" s="60">
        <v>632</v>
      </c>
      <c r="AV76" s="39"/>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c r="DN76" s="42"/>
      <c r="DO76" s="42"/>
      <c r="DP76" s="42"/>
      <c r="DQ76" s="42"/>
      <c r="DR76" s="42"/>
      <c r="DS76" s="42"/>
      <c r="DT76" s="42"/>
      <c r="DU76" s="42"/>
      <c r="DV76" s="42"/>
      <c r="DW76" s="42"/>
      <c r="DX76" s="42"/>
      <c r="DY76" s="42"/>
      <c r="DZ76" s="42"/>
      <c r="EA76" s="42"/>
      <c r="EB76" s="42"/>
      <c r="EC76" s="42"/>
      <c r="ED76" s="42"/>
      <c r="EE76" s="42"/>
      <c r="EF76" s="42"/>
      <c r="EG76" s="42"/>
      <c r="EH76" s="42"/>
      <c r="EI76" s="42"/>
      <c r="EJ76" s="42"/>
      <c r="EK76" s="42"/>
      <c r="EL76" s="42"/>
      <c r="EM76" s="42"/>
      <c r="EN76" s="42"/>
      <c r="EO76" s="42"/>
      <c r="EP76" s="42"/>
      <c r="EQ76" s="42"/>
      <c r="ER76" s="42"/>
      <c r="ES76" s="42"/>
      <c r="ET76" s="42"/>
      <c r="EU76" s="42"/>
      <c r="EV76" s="42"/>
      <c r="EW76" s="42"/>
      <c r="EX76" s="42"/>
      <c r="EY76" s="42"/>
      <c r="EZ76" s="42"/>
      <c r="FA76" s="42"/>
      <c r="FB76" s="42"/>
      <c r="FC76" s="42"/>
      <c r="FD76" s="42"/>
      <c r="FE76" s="42"/>
      <c r="FF76" s="42"/>
      <c r="FG76" s="42"/>
      <c r="FH76" s="42"/>
      <c r="FI76" s="42"/>
      <c r="FJ76" s="42"/>
      <c r="FK76" s="42"/>
      <c r="FL76" s="42"/>
      <c r="FM76" s="42"/>
      <c r="FN76" s="42"/>
      <c r="FO76" s="42"/>
      <c r="FP76" s="42"/>
      <c r="FQ76" s="42"/>
      <c r="FR76" s="42"/>
      <c r="FS76" s="42"/>
      <c r="FT76" s="42"/>
      <c r="FU76" s="42"/>
      <c r="FV76" s="42"/>
      <c r="FW76" s="42"/>
      <c r="FX76" s="42"/>
      <c r="FY76" s="42"/>
      <c r="FZ76" s="42"/>
      <c r="GA76" s="42"/>
      <c r="GB76" s="42"/>
      <c r="GC76" s="42"/>
      <c r="GD76" s="42"/>
      <c r="GE76" s="42"/>
      <c r="GF76" s="42"/>
      <c r="GG76" s="42"/>
      <c r="GH76" s="42"/>
      <c r="GI76" s="42"/>
      <c r="GJ76" s="42"/>
      <c r="GK76" s="42"/>
      <c r="GL76" s="42"/>
      <c r="GM76" s="42"/>
      <c r="GN76" s="42"/>
      <c r="GO76" s="42"/>
      <c r="GP76" s="42"/>
      <c r="GQ76" s="42"/>
      <c r="GR76" s="42"/>
      <c r="GS76" s="42"/>
      <c r="GT76" s="42"/>
      <c r="GU76" s="42"/>
      <c r="GV76" s="42"/>
      <c r="GW76" s="42"/>
      <c r="GX76" s="42"/>
      <c r="GY76" s="42"/>
      <c r="GZ76" s="42"/>
      <c r="HA76" s="42"/>
      <c r="HB76" s="42"/>
      <c r="HC76" s="42"/>
      <c r="HD76" s="42"/>
      <c r="HE76" s="42"/>
      <c r="HF76" s="42"/>
      <c r="HG76" s="42"/>
      <c r="HH76" s="42"/>
      <c r="HI76" s="42"/>
      <c r="HJ76" s="42"/>
      <c r="HK76" s="42"/>
      <c r="HL76" s="42"/>
      <c r="HM76" s="42"/>
      <c r="HN76" s="42"/>
      <c r="HO76" s="42"/>
      <c r="HP76" s="42"/>
      <c r="HQ76" s="42"/>
      <c r="HR76" s="42"/>
      <c r="HS76" s="42"/>
      <c r="HT76" s="42"/>
      <c r="HU76" s="42"/>
      <c r="HV76" s="42"/>
      <c r="HW76" s="42"/>
      <c r="HX76" s="42"/>
    </row>
    <row r="77" spans="1:232" s="41" customFormat="1" x14ac:dyDescent="0.25">
      <c r="A77" s="29"/>
      <c r="B77" s="30"/>
      <c r="C77" s="31" t="s">
        <v>7317</v>
      </c>
      <c r="D77" s="57">
        <v>0</v>
      </c>
      <c r="E77" s="57">
        <v>1</v>
      </c>
      <c r="F77" s="32" t="s">
        <v>23</v>
      </c>
      <c r="G77" s="32" t="s">
        <v>23</v>
      </c>
      <c r="H77" s="4">
        <v>9105867799</v>
      </c>
      <c r="I77" s="32" t="s">
        <v>23</v>
      </c>
      <c r="J77" s="33" t="s">
        <v>7463</v>
      </c>
      <c r="K77" s="34"/>
      <c r="L77" s="46" t="s">
        <v>25</v>
      </c>
      <c r="M77" s="33" t="s">
        <v>332</v>
      </c>
      <c r="N77" s="35" t="s">
        <v>23</v>
      </c>
      <c r="O77" s="6" t="s">
        <v>3161</v>
      </c>
      <c r="P77" s="36"/>
      <c r="Q77" s="36"/>
      <c r="R77" s="36"/>
      <c r="S77" s="33" t="s">
        <v>7464</v>
      </c>
      <c r="T77" s="36"/>
      <c r="U77" s="36"/>
      <c r="V77" s="33" t="s">
        <v>7464</v>
      </c>
      <c r="W77" s="36"/>
      <c r="X77" s="36"/>
      <c r="Y77" s="33" t="s">
        <v>2779</v>
      </c>
      <c r="Z77" s="36"/>
      <c r="AA77" s="30"/>
      <c r="AB77" s="57">
        <v>5111</v>
      </c>
      <c r="AC77" s="57">
        <v>131</v>
      </c>
      <c r="AD77" s="30"/>
      <c r="AE77" s="58">
        <v>5</v>
      </c>
      <c r="AF77" s="37"/>
      <c r="AG77" s="37">
        <v>73431</v>
      </c>
      <c r="AH77" s="38">
        <v>367155</v>
      </c>
      <c r="AI77" s="37"/>
      <c r="AJ77" s="37"/>
      <c r="AK77" s="39"/>
      <c r="AL77" s="40">
        <v>8</v>
      </c>
      <c r="AM77" s="37"/>
      <c r="AN77" s="37">
        <v>29372.400000000001</v>
      </c>
      <c r="AO77" s="59">
        <v>33311</v>
      </c>
      <c r="AP77" s="39"/>
      <c r="AQ77" s="59" t="s">
        <v>3131</v>
      </c>
      <c r="AR77" s="60">
        <v>156</v>
      </c>
      <c r="AS77" s="60">
        <v>632</v>
      </c>
      <c r="AV77" s="39"/>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c r="DI77" s="42"/>
      <c r="DJ77" s="42"/>
      <c r="DK77" s="42"/>
      <c r="DL77" s="42"/>
      <c r="DM77" s="42"/>
      <c r="DN77" s="42"/>
      <c r="DO77" s="42"/>
      <c r="DP77" s="42"/>
      <c r="DQ77" s="42"/>
      <c r="DR77" s="42"/>
      <c r="DS77" s="42"/>
      <c r="DT77" s="42"/>
      <c r="DU77" s="42"/>
      <c r="DV77" s="42"/>
      <c r="DW77" s="42"/>
      <c r="DX77" s="42"/>
      <c r="DY77" s="42"/>
      <c r="DZ77" s="42"/>
      <c r="EA77" s="42"/>
      <c r="EB77" s="42"/>
      <c r="EC77" s="42"/>
      <c r="ED77" s="42"/>
      <c r="EE77" s="42"/>
      <c r="EF77" s="42"/>
      <c r="EG77" s="42"/>
      <c r="EH77" s="42"/>
      <c r="EI77" s="42"/>
      <c r="EJ77" s="42"/>
      <c r="EK77" s="42"/>
      <c r="EL77" s="42"/>
      <c r="EM77" s="42"/>
      <c r="EN77" s="42"/>
      <c r="EO77" s="42"/>
      <c r="EP77" s="42"/>
      <c r="EQ77" s="42"/>
      <c r="ER77" s="42"/>
      <c r="ES77" s="42"/>
      <c r="ET77" s="42"/>
      <c r="EU77" s="42"/>
      <c r="EV77" s="42"/>
      <c r="EW77" s="42"/>
      <c r="EX77" s="42"/>
      <c r="EY77" s="42"/>
      <c r="EZ77" s="42"/>
      <c r="FA77" s="42"/>
      <c r="FB77" s="42"/>
      <c r="FC77" s="42"/>
      <c r="FD77" s="42"/>
      <c r="FE77" s="42"/>
      <c r="FF77" s="42"/>
      <c r="FG77" s="42"/>
      <c r="FH77" s="42"/>
      <c r="FI77" s="42"/>
      <c r="FJ77" s="42"/>
      <c r="FK77" s="42"/>
      <c r="FL77" s="42"/>
      <c r="FM77" s="42"/>
      <c r="FN77" s="42"/>
      <c r="FO77" s="42"/>
      <c r="FP77" s="42"/>
      <c r="FQ77" s="42"/>
      <c r="FR77" s="42"/>
      <c r="FS77" s="42"/>
      <c r="FT77" s="42"/>
      <c r="FU77" s="42"/>
      <c r="FV77" s="42"/>
      <c r="FW77" s="42"/>
      <c r="FX77" s="42"/>
      <c r="FY77" s="42"/>
      <c r="FZ77" s="42"/>
      <c r="GA77" s="42"/>
      <c r="GB77" s="42"/>
      <c r="GC77" s="42"/>
      <c r="GD77" s="42"/>
      <c r="GE77" s="42"/>
      <c r="GF77" s="42"/>
      <c r="GG77" s="42"/>
      <c r="GH77" s="42"/>
      <c r="GI77" s="42"/>
      <c r="GJ77" s="42"/>
      <c r="GK77" s="42"/>
      <c r="GL77" s="42"/>
      <c r="GM77" s="42"/>
      <c r="GN77" s="42"/>
      <c r="GO77" s="42"/>
      <c r="GP77" s="42"/>
      <c r="GQ77" s="42"/>
      <c r="GR77" s="42"/>
      <c r="GS77" s="42"/>
      <c r="GT77" s="42"/>
      <c r="GU77" s="42"/>
      <c r="GV77" s="42"/>
      <c r="GW77" s="42"/>
      <c r="GX77" s="42"/>
      <c r="GY77" s="42"/>
      <c r="GZ77" s="42"/>
      <c r="HA77" s="42"/>
      <c r="HB77" s="42"/>
      <c r="HC77" s="42"/>
      <c r="HD77" s="42"/>
      <c r="HE77" s="42"/>
      <c r="HF77" s="42"/>
      <c r="HG77" s="42"/>
      <c r="HH77" s="42"/>
      <c r="HI77" s="42"/>
      <c r="HJ77" s="42"/>
      <c r="HK77" s="42"/>
      <c r="HL77" s="42"/>
      <c r="HM77" s="42"/>
      <c r="HN77" s="42"/>
      <c r="HO77" s="42"/>
      <c r="HP77" s="42"/>
      <c r="HQ77" s="42"/>
      <c r="HR77" s="42"/>
      <c r="HS77" s="42"/>
      <c r="HT77" s="42"/>
      <c r="HU77" s="42"/>
      <c r="HV77" s="42"/>
      <c r="HW77" s="42"/>
      <c r="HX77" s="42"/>
    </row>
    <row r="78" spans="1:232" s="41" customFormat="1" x14ac:dyDescent="0.25">
      <c r="A78" s="29"/>
      <c r="B78" s="30"/>
      <c r="C78" s="31" t="s">
        <v>7317</v>
      </c>
      <c r="D78" s="57">
        <v>0</v>
      </c>
      <c r="E78" s="57">
        <v>1</v>
      </c>
      <c r="F78" s="32" t="s">
        <v>23</v>
      </c>
      <c r="G78" s="32" t="s">
        <v>23</v>
      </c>
      <c r="H78" s="4">
        <v>9105867799</v>
      </c>
      <c r="I78" s="32" t="s">
        <v>23</v>
      </c>
      <c r="J78" s="33" t="s">
        <v>7463</v>
      </c>
      <c r="K78" s="34"/>
      <c r="L78" s="46" t="s">
        <v>25</v>
      </c>
      <c r="M78" s="33" t="s">
        <v>332</v>
      </c>
      <c r="N78" s="35" t="s">
        <v>23</v>
      </c>
      <c r="O78" s="6" t="s">
        <v>3161</v>
      </c>
      <c r="P78" s="36"/>
      <c r="Q78" s="36"/>
      <c r="R78" s="36"/>
      <c r="S78" s="33" t="s">
        <v>7464</v>
      </c>
      <c r="T78" s="36"/>
      <c r="U78" s="36"/>
      <c r="V78" s="33" t="s">
        <v>7464</v>
      </c>
      <c r="W78" s="36"/>
      <c r="X78" s="36"/>
      <c r="Y78" s="33" t="s">
        <v>2824</v>
      </c>
      <c r="Z78" s="36"/>
      <c r="AA78" s="30"/>
      <c r="AB78" s="57">
        <v>5111</v>
      </c>
      <c r="AC78" s="57">
        <v>131</v>
      </c>
      <c r="AD78" s="30"/>
      <c r="AE78" s="58">
        <v>4</v>
      </c>
      <c r="AF78" s="37"/>
      <c r="AG78" s="37">
        <v>111058</v>
      </c>
      <c r="AH78" s="38">
        <v>444232</v>
      </c>
      <c r="AI78" s="37"/>
      <c r="AJ78" s="37"/>
      <c r="AK78" s="39"/>
      <c r="AL78" s="40">
        <v>8</v>
      </c>
      <c r="AM78" s="37"/>
      <c r="AN78" s="37">
        <v>35538.559999999998</v>
      </c>
      <c r="AO78" s="59">
        <v>33311</v>
      </c>
      <c r="AP78" s="39"/>
      <c r="AQ78" s="59" t="s">
        <v>3131</v>
      </c>
      <c r="AR78" s="60">
        <v>156</v>
      </c>
      <c r="AS78" s="60">
        <v>632</v>
      </c>
      <c r="AV78" s="39"/>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2"/>
      <c r="EU78" s="42"/>
      <c r="EV78" s="42"/>
      <c r="EW78" s="42"/>
      <c r="EX78" s="42"/>
      <c r="EY78" s="42"/>
      <c r="EZ78" s="42"/>
      <c r="FA78" s="42"/>
      <c r="FB78" s="42"/>
      <c r="FC78" s="42"/>
      <c r="FD78" s="42"/>
      <c r="FE78" s="42"/>
      <c r="FF78" s="42"/>
      <c r="FG78" s="42"/>
      <c r="FH78" s="42"/>
      <c r="FI78" s="42"/>
      <c r="FJ78" s="42"/>
      <c r="FK78" s="42"/>
      <c r="FL78" s="42"/>
      <c r="FM78" s="42"/>
      <c r="FN78" s="42"/>
      <c r="FO78" s="42"/>
      <c r="FP78" s="42"/>
      <c r="FQ78" s="42"/>
      <c r="FR78" s="42"/>
      <c r="FS78" s="42"/>
      <c r="FT78" s="42"/>
      <c r="FU78" s="42"/>
      <c r="FV78" s="42"/>
      <c r="FW78" s="42"/>
      <c r="FX78" s="42"/>
      <c r="FY78" s="42"/>
      <c r="FZ78" s="42"/>
      <c r="GA78" s="42"/>
      <c r="GB78" s="42"/>
      <c r="GC78" s="42"/>
      <c r="GD78" s="42"/>
      <c r="GE78" s="42"/>
      <c r="GF78" s="42"/>
      <c r="GG78" s="42"/>
      <c r="GH78" s="42"/>
      <c r="GI78" s="42"/>
      <c r="GJ78" s="42"/>
      <c r="GK78" s="42"/>
      <c r="GL78" s="42"/>
      <c r="GM78" s="42"/>
      <c r="GN78" s="42"/>
      <c r="GO78" s="42"/>
      <c r="GP78" s="42"/>
      <c r="GQ78" s="42"/>
      <c r="GR78" s="42"/>
      <c r="GS78" s="42"/>
      <c r="GT78" s="42"/>
      <c r="GU78" s="42"/>
      <c r="GV78" s="42"/>
      <c r="GW78" s="42"/>
      <c r="GX78" s="42"/>
      <c r="GY78" s="42"/>
      <c r="GZ78" s="42"/>
      <c r="HA78" s="42"/>
      <c r="HB78" s="42"/>
      <c r="HC78" s="42"/>
      <c r="HD78" s="42"/>
      <c r="HE78" s="42"/>
      <c r="HF78" s="42"/>
      <c r="HG78" s="42"/>
      <c r="HH78" s="42"/>
      <c r="HI78" s="42"/>
      <c r="HJ78" s="42"/>
      <c r="HK78" s="42"/>
      <c r="HL78" s="42"/>
      <c r="HM78" s="42"/>
      <c r="HN78" s="42"/>
      <c r="HO78" s="42"/>
      <c r="HP78" s="42"/>
      <c r="HQ78" s="42"/>
      <c r="HR78" s="42"/>
      <c r="HS78" s="42"/>
      <c r="HT78" s="42"/>
      <c r="HU78" s="42"/>
      <c r="HV78" s="42"/>
      <c r="HW78" s="42"/>
      <c r="HX78" s="42"/>
    </row>
    <row r="79" spans="1:232" s="41" customFormat="1" x14ac:dyDescent="0.25">
      <c r="A79" s="29"/>
      <c r="B79" s="30"/>
      <c r="C79" s="31" t="s">
        <v>7317</v>
      </c>
      <c r="D79" s="57">
        <v>0</v>
      </c>
      <c r="E79" s="57">
        <v>1</v>
      </c>
      <c r="F79" s="32" t="s">
        <v>23</v>
      </c>
      <c r="G79" s="32" t="s">
        <v>23</v>
      </c>
      <c r="H79" s="4">
        <v>9105867755</v>
      </c>
      <c r="I79" s="32" t="s">
        <v>23</v>
      </c>
      <c r="J79" s="33" t="s">
        <v>7465</v>
      </c>
      <c r="K79" s="34"/>
      <c r="L79" s="46" t="s">
        <v>25</v>
      </c>
      <c r="M79" s="33" t="s">
        <v>314</v>
      </c>
      <c r="N79" s="35" t="s">
        <v>23</v>
      </c>
      <c r="O79" s="6" t="s">
        <v>3161</v>
      </c>
      <c r="P79" s="36"/>
      <c r="Q79" s="36"/>
      <c r="R79" s="36"/>
      <c r="S79" s="33" t="s">
        <v>7462</v>
      </c>
      <c r="T79" s="36"/>
      <c r="U79" s="36"/>
      <c r="V79" s="33" t="s">
        <v>7462</v>
      </c>
      <c r="W79" s="36"/>
      <c r="X79" s="36"/>
      <c r="Y79" s="33" t="s">
        <v>2826</v>
      </c>
      <c r="Z79" s="36"/>
      <c r="AA79" s="30"/>
      <c r="AB79" s="57">
        <v>5111</v>
      </c>
      <c r="AC79" s="57">
        <v>131</v>
      </c>
      <c r="AD79" s="30"/>
      <c r="AE79" s="58">
        <v>2</v>
      </c>
      <c r="AF79" s="37"/>
      <c r="AG79" s="37">
        <v>50182</v>
      </c>
      <c r="AH79" s="38">
        <v>100364</v>
      </c>
      <c r="AI79" s="37"/>
      <c r="AJ79" s="37"/>
      <c r="AK79" s="39"/>
      <c r="AL79" s="40">
        <v>8</v>
      </c>
      <c r="AM79" s="37"/>
      <c r="AN79" s="37">
        <v>8029.12</v>
      </c>
      <c r="AO79" s="59">
        <v>33311</v>
      </c>
      <c r="AP79" s="39"/>
      <c r="AQ79" s="59" t="s">
        <v>3131</v>
      </c>
      <c r="AR79" s="60">
        <v>156</v>
      </c>
      <c r="AS79" s="60">
        <v>632</v>
      </c>
      <c r="AV79" s="39"/>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c r="DO79" s="42"/>
      <c r="DP79" s="42"/>
      <c r="DQ79" s="42"/>
      <c r="DR79" s="42"/>
      <c r="DS79" s="42"/>
      <c r="DT79" s="42"/>
      <c r="DU79" s="42"/>
      <c r="DV79" s="42"/>
      <c r="DW79" s="42"/>
      <c r="DX79" s="42"/>
      <c r="DY79" s="42"/>
      <c r="DZ79" s="42"/>
      <c r="EA79" s="42"/>
      <c r="EB79" s="42"/>
      <c r="EC79" s="42"/>
      <c r="ED79" s="42"/>
      <c r="EE79" s="42"/>
      <c r="EF79" s="42"/>
      <c r="EG79" s="42"/>
      <c r="EH79" s="42"/>
      <c r="EI79" s="42"/>
      <c r="EJ79" s="42"/>
      <c r="EK79" s="42"/>
      <c r="EL79" s="42"/>
      <c r="EM79" s="42"/>
      <c r="EN79" s="42"/>
      <c r="EO79" s="42"/>
      <c r="EP79" s="42"/>
      <c r="EQ79" s="42"/>
      <c r="ER79" s="42"/>
      <c r="ES79" s="42"/>
      <c r="ET79" s="42"/>
      <c r="EU79" s="42"/>
      <c r="EV79" s="42"/>
      <c r="EW79" s="42"/>
      <c r="EX79" s="42"/>
      <c r="EY79" s="42"/>
      <c r="EZ79" s="42"/>
      <c r="FA79" s="42"/>
      <c r="FB79" s="42"/>
      <c r="FC79" s="42"/>
      <c r="FD79" s="42"/>
      <c r="FE79" s="42"/>
      <c r="FF79" s="42"/>
      <c r="FG79" s="42"/>
      <c r="FH79" s="42"/>
      <c r="FI79" s="42"/>
      <c r="FJ79" s="42"/>
      <c r="FK79" s="42"/>
      <c r="FL79" s="42"/>
      <c r="FM79" s="42"/>
      <c r="FN79" s="42"/>
      <c r="FO79" s="42"/>
      <c r="FP79" s="42"/>
      <c r="FQ79" s="42"/>
      <c r="FR79" s="42"/>
      <c r="FS79" s="42"/>
      <c r="FT79" s="42"/>
      <c r="FU79" s="42"/>
      <c r="FV79" s="42"/>
      <c r="FW79" s="42"/>
      <c r="FX79" s="42"/>
      <c r="FY79" s="42"/>
      <c r="FZ79" s="42"/>
      <c r="GA79" s="42"/>
      <c r="GB79" s="42"/>
      <c r="GC79" s="42"/>
      <c r="GD79" s="42"/>
      <c r="GE79" s="42"/>
      <c r="GF79" s="42"/>
      <c r="GG79" s="42"/>
      <c r="GH79" s="42"/>
      <c r="GI79" s="42"/>
      <c r="GJ79" s="42"/>
      <c r="GK79" s="42"/>
      <c r="GL79" s="42"/>
      <c r="GM79" s="42"/>
      <c r="GN79" s="42"/>
      <c r="GO79" s="42"/>
      <c r="GP79" s="42"/>
      <c r="GQ79" s="42"/>
      <c r="GR79" s="42"/>
      <c r="GS79" s="42"/>
      <c r="GT79" s="42"/>
      <c r="GU79" s="42"/>
      <c r="GV79" s="42"/>
      <c r="GW79" s="42"/>
      <c r="GX79" s="42"/>
      <c r="GY79" s="42"/>
      <c r="GZ79" s="42"/>
      <c r="HA79" s="42"/>
      <c r="HB79" s="42"/>
      <c r="HC79" s="42"/>
      <c r="HD79" s="42"/>
      <c r="HE79" s="42"/>
      <c r="HF79" s="42"/>
      <c r="HG79" s="42"/>
      <c r="HH79" s="42"/>
      <c r="HI79" s="42"/>
      <c r="HJ79" s="42"/>
      <c r="HK79" s="42"/>
      <c r="HL79" s="42"/>
      <c r="HM79" s="42"/>
      <c r="HN79" s="42"/>
      <c r="HO79" s="42"/>
      <c r="HP79" s="42"/>
      <c r="HQ79" s="42"/>
      <c r="HR79" s="42"/>
      <c r="HS79" s="42"/>
      <c r="HT79" s="42"/>
      <c r="HU79" s="42"/>
      <c r="HV79" s="42"/>
      <c r="HW79" s="42"/>
      <c r="HX79" s="42"/>
    </row>
    <row r="80" spans="1:232" s="41" customFormat="1" x14ac:dyDescent="0.25">
      <c r="A80" s="29"/>
      <c r="B80" s="30"/>
      <c r="C80" s="31" t="s">
        <v>7317</v>
      </c>
      <c r="D80" s="57">
        <v>0</v>
      </c>
      <c r="E80" s="57">
        <v>1</v>
      </c>
      <c r="F80" s="32" t="s">
        <v>23</v>
      </c>
      <c r="G80" s="32" t="s">
        <v>23</v>
      </c>
      <c r="H80" s="4">
        <v>9105867845</v>
      </c>
      <c r="I80" s="32" t="s">
        <v>23</v>
      </c>
      <c r="J80" s="33" t="s">
        <v>7466</v>
      </c>
      <c r="K80" s="34"/>
      <c r="L80" s="46" t="s">
        <v>25</v>
      </c>
      <c r="M80" s="33" t="s">
        <v>465</v>
      </c>
      <c r="N80" s="35" t="s">
        <v>23</v>
      </c>
      <c r="O80" s="6" t="s">
        <v>3170</v>
      </c>
      <c r="P80" s="36"/>
      <c r="Q80" s="36"/>
      <c r="R80" s="36"/>
      <c r="S80" s="33" t="s">
        <v>7467</v>
      </c>
      <c r="T80" s="36"/>
      <c r="U80" s="36"/>
      <c r="V80" s="33" t="s">
        <v>7467</v>
      </c>
      <c r="W80" s="36"/>
      <c r="X80" s="36"/>
      <c r="Y80" s="33" t="s">
        <v>2873</v>
      </c>
      <c r="Z80" s="36"/>
      <c r="AA80" s="30"/>
      <c r="AB80" s="57">
        <v>5111</v>
      </c>
      <c r="AC80" s="57">
        <v>131</v>
      </c>
      <c r="AD80" s="30"/>
      <c r="AE80" s="58">
        <v>2</v>
      </c>
      <c r="AF80" s="37"/>
      <c r="AG80" s="37">
        <v>49500</v>
      </c>
      <c r="AH80" s="38">
        <v>99000</v>
      </c>
      <c r="AI80" s="37"/>
      <c r="AJ80" s="37"/>
      <c r="AK80" s="39"/>
      <c r="AL80" s="40">
        <v>8</v>
      </c>
      <c r="AM80" s="37"/>
      <c r="AN80" s="37">
        <v>7920</v>
      </c>
      <c r="AO80" s="59">
        <v>33311</v>
      </c>
      <c r="AP80" s="39"/>
      <c r="AQ80" s="59" t="s">
        <v>3131</v>
      </c>
      <c r="AR80" s="60">
        <v>156</v>
      </c>
      <c r="AS80" s="60">
        <v>632</v>
      </c>
      <c r="AV80" s="39"/>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c r="DL80" s="42"/>
      <c r="DM80" s="42"/>
      <c r="DN80" s="42"/>
      <c r="DO80" s="42"/>
      <c r="DP80" s="42"/>
      <c r="DQ80" s="42"/>
      <c r="DR80" s="42"/>
      <c r="DS80" s="42"/>
      <c r="DT80" s="42"/>
      <c r="DU80" s="42"/>
      <c r="DV80" s="42"/>
      <c r="DW80" s="42"/>
      <c r="DX80" s="42"/>
      <c r="DY80" s="42"/>
      <c r="DZ80" s="42"/>
      <c r="EA80" s="42"/>
      <c r="EB80" s="42"/>
      <c r="EC80" s="42"/>
      <c r="ED80" s="42"/>
      <c r="EE80" s="42"/>
      <c r="EF80" s="42"/>
      <c r="EG80" s="42"/>
      <c r="EH80" s="42"/>
      <c r="EI80" s="42"/>
      <c r="EJ80" s="42"/>
      <c r="EK80" s="42"/>
      <c r="EL80" s="42"/>
      <c r="EM80" s="42"/>
      <c r="EN80" s="42"/>
      <c r="EO80" s="42"/>
      <c r="EP80" s="42"/>
      <c r="EQ80" s="42"/>
      <c r="ER80" s="42"/>
      <c r="ES80" s="42"/>
      <c r="ET80" s="42"/>
      <c r="EU80" s="42"/>
      <c r="EV80" s="42"/>
      <c r="EW80" s="42"/>
      <c r="EX80" s="42"/>
      <c r="EY80" s="42"/>
      <c r="EZ80" s="42"/>
      <c r="FA80" s="42"/>
      <c r="FB80" s="42"/>
      <c r="FC80" s="42"/>
      <c r="FD80" s="42"/>
      <c r="FE80" s="42"/>
      <c r="FF80" s="42"/>
      <c r="FG80" s="42"/>
      <c r="FH80" s="42"/>
      <c r="FI80" s="42"/>
      <c r="FJ80" s="42"/>
      <c r="FK80" s="42"/>
      <c r="FL80" s="42"/>
      <c r="FM80" s="42"/>
      <c r="FN80" s="42"/>
      <c r="FO80" s="42"/>
      <c r="FP80" s="42"/>
      <c r="FQ80" s="42"/>
      <c r="FR80" s="42"/>
      <c r="FS80" s="42"/>
      <c r="FT80" s="42"/>
      <c r="FU80" s="42"/>
      <c r="FV80" s="42"/>
      <c r="FW80" s="42"/>
      <c r="FX80" s="42"/>
      <c r="FY80" s="42"/>
      <c r="FZ80" s="42"/>
      <c r="GA80" s="42"/>
      <c r="GB80" s="42"/>
      <c r="GC80" s="42"/>
      <c r="GD80" s="42"/>
      <c r="GE80" s="42"/>
      <c r="GF80" s="42"/>
      <c r="GG80" s="42"/>
      <c r="GH80" s="42"/>
      <c r="GI80" s="42"/>
      <c r="GJ80" s="42"/>
      <c r="GK80" s="42"/>
      <c r="GL80" s="42"/>
      <c r="GM80" s="42"/>
      <c r="GN80" s="42"/>
      <c r="GO80" s="42"/>
      <c r="GP80" s="42"/>
      <c r="GQ80" s="42"/>
      <c r="GR80" s="42"/>
      <c r="GS80" s="42"/>
      <c r="GT80" s="42"/>
      <c r="GU80" s="42"/>
      <c r="GV80" s="42"/>
      <c r="GW80" s="42"/>
      <c r="GX80" s="42"/>
      <c r="GY80" s="42"/>
      <c r="GZ80" s="42"/>
      <c r="HA80" s="42"/>
      <c r="HB80" s="42"/>
      <c r="HC80" s="42"/>
      <c r="HD80" s="42"/>
      <c r="HE80" s="42"/>
      <c r="HF80" s="42"/>
      <c r="HG80" s="42"/>
      <c r="HH80" s="42"/>
      <c r="HI80" s="42"/>
      <c r="HJ80" s="42"/>
      <c r="HK80" s="42"/>
      <c r="HL80" s="42"/>
      <c r="HM80" s="42"/>
      <c r="HN80" s="42"/>
      <c r="HO80" s="42"/>
      <c r="HP80" s="42"/>
      <c r="HQ80" s="42"/>
      <c r="HR80" s="42"/>
      <c r="HS80" s="42"/>
      <c r="HT80" s="42"/>
      <c r="HU80" s="42"/>
      <c r="HV80" s="42"/>
      <c r="HW80" s="42"/>
      <c r="HX80" s="42"/>
    </row>
    <row r="81" spans="1:232" s="41" customFormat="1" x14ac:dyDescent="0.25">
      <c r="A81" s="29"/>
      <c r="B81" s="30"/>
      <c r="C81" s="31" t="s">
        <v>7317</v>
      </c>
      <c r="D81" s="57">
        <v>0</v>
      </c>
      <c r="E81" s="57">
        <v>1</v>
      </c>
      <c r="F81" s="32" t="s">
        <v>23</v>
      </c>
      <c r="G81" s="32" t="s">
        <v>23</v>
      </c>
      <c r="H81" s="4">
        <v>9105867909</v>
      </c>
      <c r="I81" s="32" t="s">
        <v>23</v>
      </c>
      <c r="J81" s="33" t="s">
        <v>7468</v>
      </c>
      <c r="K81" s="34"/>
      <c r="L81" s="46" t="s">
        <v>25</v>
      </c>
      <c r="M81" s="33" t="s">
        <v>510</v>
      </c>
      <c r="N81" s="35" t="s">
        <v>23</v>
      </c>
      <c r="O81" s="6" t="s">
        <v>3132</v>
      </c>
      <c r="P81" s="36"/>
      <c r="Q81" s="36"/>
      <c r="R81" s="36"/>
      <c r="S81" s="33" t="s">
        <v>7469</v>
      </c>
      <c r="T81" s="36"/>
      <c r="U81" s="36"/>
      <c r="V81" s="33" t="s">
        <v>7469</v>
      </c>
      <c r="W81" s="36"/>
      <c r="X81" s="36"/>
      <c r="Y81" s="33" t="s">
        <v>2824</v>
      </c>
      <c r="Z81" s="36"/>
      <c r="AA81" s="30"/>
      <c r="AB81" s="57">
        <v>5111</v>
      </c>
      <c r="AC81" s="57">
        <v>131</v>
      </c>
      <c r="AD81" s="30"/>
      <c r="AE81" s="58">
        <v>2</v>
      </c>
      <c r="AF81" s="37"/>
      <c r="AG81" s="37">
        <v>111058</v>
      </c>
      <c r="AH81" s="38">
        <v>222116</v>
      </c>
      <c r="AI81" s="37"/>
      <c r="AJ81" s="37"/>
      <c r="AK81" s="39"/>
      <c r="AL81" s="40">
        <v>8</v>
      </c>
      <c r="AM81" s="37"/>
      <c r="AN81" s="37">
        <v>17769.28</v>
      </c>
      <c r="AO81" s="59">
        <v>33311</v>
      </c>
      <c r="AP81" s="39"/>
      <c r="AQ81" s="59" t="s">
        <v>3131</v>
      </c>
      <c r="AR81" s="60">
        <v>156</v>
      </c>
      <c r="AS81" s="60">
        <v>632</v>
      </c>
      <c r="AV81" s="39"/>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c r="DN81" s="42"/>
      <c r="DO81" s="42"/>
      <c r="DP81" s="42"/>
      <c r="DQ81" s="42"/>
      <c r="DR81" s="42"/>
      <c r="DS81" s="42"/>
      <c r="DT81" s="42"/>
      <c r="DU81" s="42"/>
      <c r="DV81" s="42"/>
      <c r="DW81" s="42"/>
      <c r="DX81" s="42"/>
      <c r="DY81" s="42"/>
      <c r="DZ81" s="42"/>
      <c r="EA81" s="42"/>
      <c r="EB81" s="42"/>
      <c r="EC81" s="42"/>
      <c r="ED81" s="42"/>
      <c r="EE81" s="42"/>
      <c r="EF81" s="42"/>
      <c r="EG81" s="42"/>
      <c r="EH81" s="42"/>
      <c r="EI81" s="42"/>
      <c r="EJ81" s="42"/>
      <c r="EK81" s="42"/>
      <c r="EL81" s="42"/>
      <c r="EM81" s="42"/>
      <c r="EN81" s="42"/>
      <c r="EO81" s="42"/>
      <c r="EP81" s="42"/>
      <c r="EQ81" s="42"/>
      <c r="ER81" s="42"/>
      <c r="ES81" s="42"/>
      <c r="ET81" s="42"/>
      <c r="EU81" s="42"/>
      <c r="EV81" s="42"/>
      <c r="EW81" s="42"/>
      <c r="EX81" s="42"/>
      <c r="EY81" s="42"/>
      <c r="EZ81" s="42"/>
      <c r="FA81" s="42"/>
      <c r="FB81" s="42"/>
      <c r="FC81" s="42"/>
      <c r="FD81" s="42"/>
      <c r="FE81" s="42"/>
      <c r="FF81" s="42"/>
      <c r="FG81" s="42"/>
      <c r="FH81" s="42"/>
      <c r="FI81" s="42"/>
      <c r="FJ81" s="42"/>
      <c r="FK81" s="42"/>
      <c r="FL81" s="42"/>
      <c r="FM81" s="42"/>
      <c r="FN81" s="42"/>
      <c r="FO81" s="42"/>
      <c r="FP81" s="42"/>
      <c r="FQ81" s="42"/>
      <c r="FR81" s="42"/>
      <c r="FS81" s="42"/>
      <c r="FT81" s="42"/>
      <c r="FU81" s="42"/>
      <c r="FV81" s="42"/>
      <c r="FW81" s="42"/>
      <c r="FX81" s="42"/>
      <c r="FY81" s="42"/>
      <c r="FZ81" s="42"/>
      <c r="GA81" s="42"/>
      <c r="GB81" s="42"/>
      <c r="GC81" s="42"/>
      <c r="GD81" s="42"/>
      <c r="GE81" s="42"/>
      <c r="GF81" s="42"/>
      <c r="GG81" s="42"/>
      <c r="GH81" s="42"/>
      <c r="GI81" s="42"/>
      <c r="GJ81" s="42"/>
      <c r="GK81" s="42"/>
      <c r="GL81" s="42"/>
      <c r="GM81" s="42"/>
      <c r="GN81" s="42"/>
      <c r="GO81" s="42"/>
      <c r="GP81" s="42"/>
      <c r="GQ81" s="42"/>
      <c r="GR81" s="42"/>
      <c r="GS81" s="42"/>
      <c r="GT81" s="42"/>
      <c r="GU81" s="42"/>
      <c r="GV81" s="42"/>
      <c r="GW81" s="42"/>
      <c r="GX81" s="42"/>
      <c r="GY81" s="42"/>
      <c r="GZ81" s="42"/>
      <c r="HA81" s="42"/>
      <c r="HB81" s="42"/>
      <c r="HC81" s="42"/>
      <c r="HD81" s="42"/>
      <c r="HE81" s="42"/>
      <c r="HF81" s="42"/>
      <c r="HG81" s="42"/>
      <c r="HH81" s="42"/>
      <c r="HI81" s="42"/>
      <c r="HJ81" s="42"/>
      <c r="HK81" s="42"/>
      <c r="HL81" s="42"/>
      <c r="HM81" s="42"/>
      <c r="HN81" s="42"/>
      <c r="HO81" s="42"/>
      <c r="HP81" s="42"/>
      <c r="HQ81" s="42"/>
      <c r="HR81" s="42"/>
      <c r="HS81" s="42"/>
      <c r="HT81" s="42"/>
      <c r="HU81" s="42"/>
      <c r="HV81" s="42"/>
      <c r="HW81" s="42"/>
      <c r="HX81" s="42"/>
    </row>
    <row r="82" spans="1:232" s="41" customFormat="1" x14ac:dyDescent="0.25">
      <c r="A82" s="29"/>
      <c r="B82" s="30"/>
      <c r="C82" s="31" t="s">
        <v>7317</v>
      </c>
      <c r="D82" s="57">
        <v>0</v>
      </c>
      <c r="E82" s="57">
        <v>1</v>
      </c>
      <c r="F82" s="32" t="s">
        <v>23</v>
      </c>
      <c r="G82" s="32" t="s">
        <v>23</v>
      </c>
      <c r="H82" s="4">
        <v>9105867909</v>
      </c>
      <c r="I82" s="32" t="s">
        <v>23</v>
      </c>
      <c r="J82" s="33" t="s">
        <v>7468</v>
      </c>
      <c r="K82" s="34"/>
      <c r="L82" s="46" t="s">
        <v>25</v>
      </c>
      <c r="M82" s="33" t="s">
        <v>510</v>
      </c>
      <c r="N82" s="35" t="s">
        <v>23</v>
      </c>
      <c r="O82" s="6" t="s">
        <v>3132</v>
      </c>
      <c r="P82" s="36"/>
      <c r="Q82" s="36"/>
      <c r="R82" s="36"/>
      <c r="S82" s="33" t="s">
        <v>7469</v>
      </c>
      <c r="T82" s="36"/>
      <c r="U82" s="36"/>
      <c r="V82" s="33" t="s">
        <v>7469</v>
      </c>
      <c r="W82" s="36"/>
      <c r="X82" s="36"/>
      <c r="Y82" s="33" t="s">
        <v>2826</v>
      </c>
      <c r="Z82" s="36"/>
      <c r="AA82" s="30"/>
      <c r="AB82" s="57">
        <v>5111</v>
      </c>
      <c r="AC82" s="57">
        <v>131</v>
      </c>
      <c r="AD82" s="30"/>
      <c r="AE82" s="58">
        <v>2</v>
      </c>
      <c r="AF82" s="37"/>
      <c r="AG82" s="37">
        <v>50182</v>
      </c>
      <c r="AH82" s="38">
        <v>100364</v>
      </c>
      <c r="AI82" s="37"/>
      <c r="AJ82" s="37"/>
      <c r="AK82" s="39"/>
      <c r="AL82" s="40">
        <v>8</v>
      </c>
      <c r="AM82" s="37"/>
      <c r="AN82" s="37">
        <v>8029.12</v>
      </c>
      <c r="AO82" s="59">
        <v>33311</v>
      </c>
      <c r="AP82" s="39"/>
      <c r="AQ82" s="59" t="s">
        <v>3131</v>
      </c>
      <c r="AR82" s="60">
        <v>156</v>
      </c>
      <c r="AS82" s="60">
        <v>632</v>
      </c>
      <c r="AV82" s="39"/>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O82" s="42"/>
      <c r="DP82" s="42"/>
      <c r="DQ82" s="42"/>
      <c r="DR82" s="42"/>
      <c r="DS82" s="42"/>
      <c r="DT82" s="42"/>
      <c r="DU82" s="42"/>
      <c r="DV82" s="42"/>
      <c r="DW82" s="42"/>
      <c r="DX82" s="42"/>
      <c r="DY82" s="42"/>
      <c r="DZ82" s="42"/>
      <c r="EA82" s="42"/>
      <c r="EB82" s="42"/>
      <c r="EC82" s="42"/>
      <c r="ED82" s="42"/>
      <c r="EE82" s="42"/>
      <c r="EF82" s="42"/>
      <c r="EG82" s="42"/>
      <c r="EH82" s="42"/>
      <c r="EI82" s="42"/>
      <c r="EJ82" s="42"/>
      <c r="EK82" s="42"/>
      <c r="EL82" s="42"/>
      <c r="EM82" s="42"/>
      <c r="EN82" s="42"/>
      <c r="EO82" s="42"/>
      <c r="EP82" s="42"/>
      <c r="EQ82" s="42"/>
      <c r="ER82" s="42"/>
      <c r="ES82" s="42"/>
      <c r="ET82" s="42"/>
      <c r="EU82" s="42"/>
      <c r="EV82" s="42"/>
      <c r="EW82" s="42"/>
      <c r="EX82" s="42"/>
      <c r="EY82" s="42"/>
      <c r="EZ82" s="42"/>
      <c r="FA82" s="42"/>
      <c r="FB82" s="42"/>
      <c r="FC82" s="42"/>
      <c r="FD82" s="42"/>
      <c r="FE82" s="42"/>
      <c r="FF82" s="42"/>
      <c r="FG82" s="42"/>
      <c r="FH82" s="42"/>
      <c r="FI82" s="42"/>
      <c r="FJ82" s="42"/>
      <c r="FK82" s="42"/>
      <c r="FL82" s="42"/>
      <c r="FM82" s="42"/>
      <c r="FN82" s="42"/>
      <c r="FO82" s="42"/>
      <c r="FP82" s="42"/>
      <c r="FQ82" s="42"/>
      <c r="FR82" s="42"/>
      <c r="FS82" s="42"/>
      <c r="FT82" s="42"/>
      <c r="FU82" s="42"/>
      <c r="FV82" s="42"/>
      <c r="FW82" s="42"/>
      <c r="FX82" s="42"/>
      <c r="FY82" s="42"/>
      <c r="FZ82" s="42"/>
      <c r="GA82" s="42"/>
      <c r="GB82" s="42"/>
      <c r="GC82" s="42"/>
      <c r="GD82" s="42"/>
      <c r="GE82" s="42"/>
      <c r="GF82" s="42"/>
      <c r="GG82" s="42"/>
      <c r="GH82" s="42"/>
      <c r="GI82" s="42"/>
      <c r="GJ82" s="42"/>
      <c r="GK82" s="42"/>
      <c r="GL82" s="42"/>
      <c r="GM82" s="42"/>
      <c r="GN82" s="42"/>
      <c r="GO82" s="42"/>
      <c r="GP82" s="42"/>
      <c r="GQ82" s="42"/>
      <c r="GR82" s="42"/>
      <c r="GS82" s="42"/>
      <c r="GT82" s="42"/>
      <c r="GU82" s="42"/>
      <c r="GV82" s="42"/>
      <c r="GW82" s="42"/>
      <c r="GX82" s="42"/>
      <c r="GY82" s="42"/>
      <c r="GZ82" s="42"/>
      <c r="HA82" s="42"/>
      <c r="HB82" s="42"/>
      <c r="HC82" s="42"/>
      <c r="HD82" s="42"/>
      <c r="HE82" s="42"/>
      <c r="HF82" s="42"/>
      <c r="HG82" s="42"/>
      <c r="HH82" s="42"/>
      <c r="HI82" s="42"/>
      <c r="HJ82" s="42"/>
      <c r="HK82" s="42"/>
      <c r="HL82" s="42"/>
      <c r="HM82" s="42"/>
      <c r="HN82" s="42"/>
      <c r="HO82" s="42"/>
      <c r="HP82" s="42"/>
      <c r="HQ82" s="42"/>
      <c r="HR82" s="42"/>
      <c r="HS82" s="42"/>
      <c r="HT82" s="42"/>
      <c r="HU82" s="42"/>
      <c r="HV82" s="42"/>
      <c r="HW82" s="42"/>
      <c r="HX82" s="42"/>
    </row>
    <row r="83" spans="1:232" s="41" customFormat="1" x14ac:dyDescent="0.25">
      <c r="A83" s="29"/>
      <c r="B83" s="30"/>
      <c r="C83" s="31" t="s">
        <v>7317</v>
      </c>
      <c r="D83" s="57">
        <v>0</v>
      </c>
      <c r="E83" s="57">
        <v>1</v>
      </c>
      <c r="F83" s="32" t="s">
        <v>23</v>
      </c>
      <c r="G83" s="32" t="s">
        <v>23</v>
      </c>
      <c r="H83" s="4">
        <v>9105867909</v>
      </c>
      <c r="I83" s="32" t="s">
        <v>23</v>
      </c>
      <c r="J83" s="33" t="s">
        <v>7468</v>
      </c>
      <c r="K83" s="34"/>
      <c r="L83" s="46" t="s">
        <v>25</v>
      </c>
      <c r="M83" s="33" t="s">
        <v>510</v>
      </c>
      <c r="N83" s="35" t="s">
        <v>23</v>
      </c>
      <c r="O83" s="6" t="s">
        <v>3132</v>
      </c>
      <c r="P83" s="36"/>
      <c r="Q83" s="36"/>
      <c r="R83" s="36"/>
      <c r="S83" s="33" t="s">
        <v>7469</v>
      </c>
      <c r="T83" s="36"/>
      <c r="U83" s="36"/>
      <c r="V83" s="33" t="s">
        <v>7469</v>
      </c>
      <c r="W83" s="36"/>
      <c r="X83" s="36"/>
      <c r="Y83" s="33" t="s">
        <v>3013</v>
      </c>
      <c r="Z83" s="36"/>
      <c r="AA83" s="30"/>
      <c r="AB83" s="57">
        <v>5111</v>
      </c>
      <c r="AC83" s="57">
        <v>131</v>
      </c>
      <c r="AD83" s="30"/>
      <c r="AE83" s="58">
        <v>1</v>
      </c>
      <c r="AF83" s="37"/>
      <c r="AG83" s="37">
        <v>46000</v>
      </c>
      <c r="AH83" s="38">
        <v>46000</v>
      </c>
      <c r="AI83" s="37"/>
      <c r="AJ83" s="37"/>
      <c r="AK83" s="39"/>
      <c r="AL83" s="40">
        <v>8</v>
      </c>
      <c r="AM83" s="37"/>
      <c r="AN83" s="37">
        <v>3680</v>
      </c>
      <c r="AO83" s="59">
        <v>33311</v>
      </c>
      <c r="AP83" s="39"/>
      <c r="AQ83" s="59" t="s">
        <v>3131</v>
      </c>
      <c r="AR83" s="60">
        <v>156</v>
      </c>
      <c r="AS83" s="60">
        <v>632</v>
      </c>
      <c r="AV83" s="39"/>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42"/>
      <c r="DY83" s="42"/>
      <c r="DZ83" s="42"/>
      <c r="EA83" s="42"/>
      <c r="EB83" s="42"/>
      <c r="EC83" s="42"/>
      <c r="ED83" s="42"/>
      <c r="EE83" s="42"/>
      <c r="EF83" s="42"/>
      <c r="EG83" s="42"/>
      <c r="EH83" s="42"/>
      <c r="EI83" s="42"/>
      <c r="EJ83" s="42"/>
      <c r="EK83" s="42"/>
      <c r="EL83" s="42"/>
      <c r="EM83" s="42"/>
      <c r="EN83" s="42"/>
      <c r="EO83" s="42"/>
      <c r="EP83" s="42"/>
      <c r="EQ83" s="42"/>
      <c r="ER83" s="42"/>
      <c r="ES83" s="42"/>
      <c r="ET83" s="42"/>
      <c r="EU83" s="42"/>
      <c r="EV83" s="42"/>
      <c r="EW83" s="42"/>
      <c r="EX83" s="42"/>
      <c r="EY83" s="42"/>
      <c r="EZ83" s="42"/>
      <c r="FA83" s="42"/>
      <c r="FB83" s="42"/>
      <c r="FC83" s="42"/>
      <c r="FD83" s="42"/>
      <c r="FE83" s="42"/>
      <c r="FF83" s="42"/>
      <c r="FG83" s="42"/>
      <c r="FH83" s="42"/>
      <c r="FI83" s="42"/>
      <c r="FJ83" s="42"/>
      <c r="FK83" s="42"/>
      <c r="FL83" s="42"/>
      <c r="FM83" s="42"/>
      <c r="FN83" s="42"/>
      <c r="FO83" s="42"/>
      <c r="FP83" s="42"/>
      <c r="FQ83" s="42"/>
      <c r="FR83" s="42"/>
      <c r="FS83" s="42"/>
      <c r="FT83" s="42"/>
      <c r="FU83" s="42"/>
      <c r="FV83" s="42"/>
      <c r="FW83" s="42"/>
      <c r="FX83" s="42"/>
      <c r="FY83" s="42"/>
      <c r="FZ83" s="42"/>
      <c r="GA83" s="42"/>
      <c r="GB83" s="42"/>
      <c r="GC83" s="42"/>
      <c r="GD83" s="42"/>
      <c r="GE83" s="42"/>
      <c r="GF83" s="42"/>
      <c r="GG83" s="42"/>
      <c r="GH83" s="42"/>
      <c r="GI83" s="42"/>
      <c r="GJ83" s="42"/>
      <c r="GK83" s="42"/>
      <c r="GL83" s="42"/>
      <c r="GM83" s="42"/>
      <c r="GN83" s="42"/>
      <c r="GO83" s="42"/>
      <c r="GP83" s="42"/>
      <c r="GQ83" s="42"/>
      <c r="GR83" s="42"/>
      <c r="GS83" s="42"/>
      <c r="GT83" s="42"/>
      <c r="GU83" s="42"/>
      <c r="GV83" s="42"/>
      <c r="GW83" s="42"/>
      <c r="GX83" s="42"/>
      <c r="GY83" s="42"/>
      <c r="GZ83" s="42"/>
      <c r="HA83" s="42"/>
      <c r="HB83" s="42"/>
      <c r="HC83" s="42"/>
      <c r="HD83" s="42"/>
      <c r="HE83" s="42"/>
      <c r="HF83" s="42"/>
      <c r="HG83" s="42"/>
      <c r="HH83" s="42"/>
      <c r="HI83" s="42"/>
      <c r="HJ83" s="42"/>
      <c r="HK83" s="42"/>
      <c r="HL83" s="42"/>
      <c r="HM83" s="42"/>
      <c r="HN83" s="42"/>
      <c r="HO83" s="42"/>
      <c r="HP83" s="42"/>
      <c r="HQ83" s="42"/>
      <c r="HR83" s="42"/>
      <c r="HS83" s="42"/>
      <c r="HT83" s="42"/>
      <c r="HU83" s="42"/>
      <c r="HV83" s="42"/>
      <c r="HW83" s="42"/>
      <c r="HX83" s="42"/>
    </row>
    <row r="84" spans="1:232" s="41" customFormat="1" x14ac:dyDescent="0.25">
      <c r="A84" s="29"/>
      <c r="B84" s="30"/>
      <c r="C84" s="31" t="s">
        <v>7317</v>
      </c>
      <c r="D84" s="57">
        <v>0</v>
      </c>
      <c r="E84" s="57">
        <v>1</v>
      </c>
      <c r="F84" s="32" t="s">
        <v>23</v>
      </c>
      <c r="G84" s="32" t="s">
        <v>23</v>
      </c>
      <c r="H84" s="4">
        <v>9105867929</v>
      </c>
      <c r="I84" s="32" t="s">
        <v>23</v>
      </c>
      <c r="J84" s="33" t="s">
        <v>7470</v>
      </c>
      <c r="K84" s="34"/>
      <c r="L84" s="46" t="s">
        <v>25</v>
      </c>
      <c r="M84" s="33" t="s">
        <v>47</v>
      </c>
      <c r="N84" s="35" t="s">
        <v>23</v>
      </c>
      <c r="O84" s="6" t="s">
        <v>3132</v>
      </c>
      <c r="P84" s="36"/>
      <c r="Q84" s="36"/>
      <c r="R84" s="36"/>
      <c r="S84" s="33" t="s">
        <v>7471</v>
      </c>
      <c r="T84" s="36"/>
      <c r="U84" s="36"/>
      <c r="V84" s="33" t="s">
        <v>7471</v>
      </c>
      <c r="W84" s="36"/>
      <c r="X84" s="36"/>
      <c r="Y84" s="33" t="s">
        <v>2824</v>
      </c>
      <c r="Z84" s="36"/>
      <c r="AA84" s="30"/>
      <c r="AB84" s="57">
        <v>5111</v>
      </c>
      <c r="AC84" s="57">
        <v>131</v>
      </c>
      <c r="AD84" s="30"/>
      <c r="AE84" s="58">
        <v>2</v>
      </c>
      <c r="AF84" s="37"/>
      <c r="AG84" s="37">
        <v>111058</v>
      </c>
      <c r="AH84" s="38">
        <v>222116</v>
      </c>
      <c r="AI84" s="37"/>
      <c r="AJ84" s="37"/>
      <c r="AK84" s="39"/>
      <c r="AL84" s="40">
        <v>8</v>
      </c>
      <c r="AM84" s="37"/>
      <c r="AN84" s="37">
        <v>17769.28</v>
      </c>
      <c r="AO84" s="59">
        <v>33311</v>
      </c>
      <c r="AP84" s="39"/>
      <c r="AQ84" s="59" t="s">
        <v>3131</v>
      </c>
      <c r="AR84" s="60">
        <v>156</v>
      </c>
      <c r="AS84" s="60">
        <v>632</v>
      </c>
      <c r="AV84" s="39"/>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c r="DZ84" s="42"/>
      <c r="EA84" s="42"/>
      <c r="EB84" s="42"/>
      <c r="EC84" s="42"/>
      <c r="ED84" s="42"/>
      <c r="EE84" s="42"/>
      <c r="EF84" s="42"/>
      <c r="EG84" s="42"/>
      <c r="EH84" s="42"/>
      <c r="EI84" s="42"/>
      <c r="EJ84" s="42"/>
      <c r="EK84" s="42"/>
      <c r="EL84" s="42"/>
      <c r="EM84" s="42"/>
      <c r="EN84" s="42"/>
      <c r="EO84" s="42"/>
      <c r="EP84" s="42"/>
      <c r="EQ84" s="42"/>
      <c r="ER84" s="42"/>
      <c r="ES84" s="42"/>
      <c r="ET84" s="42"/>
      <c r="EU84" s="42"/>
      <c r="EV84" s="42"/>
      <c r="EW84" s="42"/>
      <c r="EX84" s="42"/>
      <c r="EY84" s="42"/>
      <c r="EZ84" s="42"/>
      <c r="FA84" s="42"/>
      <c r="FB84" s="42"/>
      <c r="FC84" s="42"/>
      <c r="FD84" s="42"/>
      <c r="FE84" s="42"/>
      <c r="FF84" s="42"/>
      <c r="FG84" s="42"/>
      <c r="FH84" s="42"/>
      <c r="FI84" s="42"/>
      <c r="FJ84" s="42"/>
      <c r="FK84" s="42"/>
      <c r="FL84" s="42"/>
      <c r="FM84" s="42"/>
      <c r="FN84" s="42"/>
      <c r="FO84" s="42"/>
      <c r="FP84" s="42"/>
      <c r="FQ84" s="42"/>
      <c r="FR84" s="42"/>
      <c r="FS84" s="42"/>
      <c r="FT84" s="42"/>
      <c r="FU84" s="42"/>
      <c r="FV84" s="42"/>
      <c r="FW84" s="42"/>
      <c r="FX84" s="42"/>
      <c r="FY84" s="42"/>
      <c r="FZ84" s="42"/>
      <c r="GA84" s="42"/>
      <c r="GB84" s="42"/>
      <c r="GC84" s="42"/>
      <c r="GD84" s="42"/>
      <c r="GE84" s="42"/>
      <c r="GF84" s="42"/>
      <c r="GG84" s="42"/>
      <c r="GH84" s="42"/>
      <c r="GI84" s="42"/>
      <c r="GJ84" s="42"/>
      <c r="GK84" s="42"/>
      <c r="GL84" s="42"/>
      <c r="GM84" s="42"/>
      <c r="GN84" s="42"/>
      <c r="GO84" s="42"/>
      <c r="GP84" s="42"/>
      <c r="GQ84" s="42"/>
      <c r="GR84" s="42"/>
      <c r="GS84" s="42"/>
      <c r="GT84" s="42"/>
      <c r="GU84" s="42"/>
      <c r="GV84" s="42"/>
      <c r="GW84" s="42"/>
      <c r="GX84" s="42"/>
      <c r="GY84" s="42"/>
      <c r="GZ84" s="42"/>
      <c r="HA84" s="42"/>
      <c r="HB84" s="42"/>
      <c r="HC84" s="42"/>
      <c r="HD84" s="42"/>
      <c r="HE84" s="42"/>
      <c r="HF84" s="42"/>
      <c r="HG84" s="42"/>
      <c r="HH84" s="42"/>
      <c r="HI84" s="42"/>
      <c r="HJ84" s="42"/>
      <c r="HK84" s="42"/>
      <c r="HL84" s="42"/>
      <c r="HM84" s="42"/>
      <c r="HN84" s="42"/>
      <c r="HO84" s="42"/>
      <c r="HP84" s="42"/>
      <c r="HQ84" s="42"/>
      <c r="HR84" s="42"/>
      <c r="HS84" s="42"/>
      <c r="HT84" s="42"/>
      <c r="HU84" s="42"/>
      <c r="HV84" s="42"/>
      <c r="HW84" s="42"/>
      <c r="HX84" s="42"/>
    </row>
    <row r="85" spans="1:232" s="41" customFormat="1" x14ac:dyDescent="0.25">
      <c r="A85" s="29"/>
      <c r="B85" s="30"/>
      <c r="C85" s="31" t="s">
        <v>7317</v>
      </c>
      <c r="D85" s="57">
        <v>0</v>
      </c>
      <c r="E85" s="57">
        <v>1</v>
      </c>
      <c r="F85" s="32" t="s">
        <v>23</v>
      </c>
      <c r="G85" s="32" t="s">
        <v>23</v>
      </c>
      <c r="H85" s="4">
        <v>9105867929</v>
      </c>
      <c r="I85" s="32" t="s">
        <v>23</v>
      </c>
      <c r="J85" s="33" t="s">
        <v>7470</v>
      </c>
      <c r="K85" s="34"/>
      <c r="L85" s="46" t="s">
        <v>25</v>
      </c>
      <c r="M85" s="33" t="s">
        <v>47</v>
      </c>
      <c r="N85" s="35" t="s">
        <v>23</v>
      </c>
      <c r="O85" s="6" t="s">
        <v>3132</v>
      </c>
      <c r="P85" s="36"/>
      <c r="Q85" s="36"/>
      <c r="R85" s="36"/>
      <c r="S85" s="33" t="s">
        <v>7471</v>
      </c>
      <c r="T85" s="36"/>
      <c r="U85" s="36"/>
      <c r="V85" s="33" t="s">
        <v>7471</v>
      </c>
      <c r="W85" s="36"/>
      <c r="X85" s="36"/>
      <c r="Y85" s="33" t="s">
        <v>2826</v>
      </c>
      <c r="Z85" s="36"/>
      <c r="AA85" s="30"/>
      <c r="AB85" s="57">
        <v>5111</v>
      </c>
      <c r="AC85" s="57">
        <v>131</v>
      </c>
      <c r="AD85" s="30"/>
      <c r="AE85" s="58">
        <v>1</v>
      </c>
      <c r="AF85" s="37"/>
      <c r="AG85" s="37">
        <v>50182</v>
      </c>
      <c r="AH85" s="38">
        <v>50182</v>
      </c>
      <c r="AI85" s="37"/>
      <c r="AJ85" s="37"/>
      <c r="AK85" s="39"/>
      <c r="AL85" s="40">
        <v>8</v>
      </c>
      <c r="AM85" s="37"/>
      <c r="AN85" s="37">
        <v>4014.56</v>
      </c>
      <c r="AO85" s="59">
        <v>33311</v>
      </c>
      <c r="AP85" s="39"/>
      <c r="AQ85" s="59" t="s">
        <v>3131</v>
      </c>
      <c r="AR85" s="60">
        <v>156</v>
      </c>
      <c r="AS85" s="60">
        <v>632</v>
      </c>
      <c r="AV85" s="39"/>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c r="DZ85" s="42"/>
      <c r="EA85" s="42"/>
      <c r="EB85" s="42"/>
      <c r="EC85" s="42"/>
      <c r="ED85" s="42"/>
      <c r="EE85" s="42"/>
      <c r="EF85" s="42"/>
      <c r="EG85" s="42"/>
      <c r="EH85" s="42"/>
      <c r="EI85" s="42"/>
      <c r="EJ85" s="42"/>
      <c r="EK85" s="42"/>
      <c r="EL85" s="42"/>
      <c r="EM85" s="42"/>
      <c r="EN85" s="42"/>
      <c r="EO85" s="42"/>
      <c r="EP85" s="42"/>
      <c r="EQ85" s="42"/>
      <c r="ER85" s="42"/>
      <c r="ES85" s="42"/>
      <c r="ET85" s="42"/>
      <c r="EU85" s="42"/>
      <c r="EV85" s="42"/>
      <c r="EW85" s="42"/>
      <c r="EX85" s="42"/>
      <c r="EY85" s="42"/>
      <c r="EZ85" s="42"/>
      <c r="FA85" s="42"/>
      <c r="FB85" s="42"/>
      <c r="FC85" s="42"/>
      <c r="FD85" s="42"/>
      <c r="FE85" s="42"/>
      <c r="FF85" s="42"/>
      <c r="FG85" s="42"/>
      <c r="FH85" s="42"/>
      <c r="FI85" s="42"/>
      <c r="FJ85" s="42"/>
      <c r="FK85" s="42"/>
      <c r="FL85" s="42"/>
      <c r="FM85" s="42"/>
      <c r="FN85" s="42"/>
      <c r="FO85" s="42"/>
      <c r="FP85" s="42"/>
      <c r="FQ85" s="42"/>
      <c r="FR85" s="42"/>
      <c r="FS85" s="42"/>
      <c r="FT85" s="42"/>
      <c r="FU85" s="42"/>
      <c r="FV85" s="42"/>
      <c r="FW85" s="42"/>
      <c r="FX85" s="42"/>
      <c r="FY85" s="42"/>
      <c r="FZ85" s="42"/>
      <c r="GA85" s="42"/>
      <c r="GB85" s="42"/>
      <c r="GC85" s="42"/>
      <c r="GD85" s="42"/>
      <c r="GE85" s="42"/>
      <c r="GF85" s="42"/>
      <c r="GG85" s="42"/>
      <c r="GH85" s="42"/>
      <c r="GI85" s="42"/>
      <c r="GJ85" s="42"/>
      <c r="GK85" s="42"/>
      <c r="GL85" s="42"/>
      <c r="GM85" s="42"/>
      <c r="GN85" s="42"/>
      <c r="GO85" s="42"/>
      <c r="GP85" s="42"/>
      <c r="GQ85" s="42"/>
      <c r="GR85" s="42"/>
      <c r="GS85" s="42"/>
      <c r="GT85" s="42"/>
      <c r="GU85" s="42"/>
      <c r="GV85" s="42"/>
      <c r="GW85" s="42"/>
      <c r="GX85" s="42"/>
      <c r="GY85" s="42"/>
      <c r="GZ85" s="42"/>
      <c r="HA85" s="42"/>
      <c r="HB85" s="42"/>
      <c r="HC85" s="42"/>
      <c r="HD85" s="42"/>
      <c r="HE85" s="42"/>
      <c r="HF85" s="42"/>
      <c r="HG85" s="42"/>
      <c r="HH85" s="42"/>
      <c r="HI85" s="42"/>
      <c r="HJ85" s="42"/>
      <c r="HK85" s="42"/>
      <c r="HL85" s="42"/>
      <c r="HM85" s="42"/>
      <c r="HN85" s="42"/>
      <c r="HO85" s="42"/>
      <c r="HP85" s="42"/>
      <c r="HQ85" s="42"/>
      <c r="HR85" s="42"/>
      <c r="HS85" s="42"/>
      <c r="HT85" s="42"/>
      <c r="HU85" s="42"/>
      <c r="HV85" s="42"/>
      <c r="HW85" s="42"/>
      <c r="HX85" s="42"/>
    </row>
    <row r="86" spans="1:232" s="41" customFormat="1" x14ac:dyDescent="0.25">
      <c r="A86" s="29"/>
      <c r="B86" s="30"/>
      <c r="C86" s="31" t="s">
        <v>7317</v>
      </c>
      <c r="D86" s="57">
        <v>0</v>
      </c>
      <c r="E86" s="57">
        <v>1</v>
      </c>
      <c r="F86" s="32" t="s">
        <v>23</v>
      </c>
      <c r="G86" s="32" t="s">
        <v>23</v>
      </c>
      <c r="H86" s="4">
        <v>9105867929</v>
      </c>
      <c r="I86" s="32" t="s">
        <v>23</v>
      </c>
      <c r="J86" s="33" t="s">
        <v>7470</v>
      </c>
      <c r="K86" s="34"/>
      <c r="L86" s="46" t="s">
        <v>25</v>
      </c>
      <c r="M86" s="33" t="s">
        <v>47</v>
      </c>
      <c r="N86" s="35" t="s">
        <v>23</v>
      </c>
      <c r="O86" s="6" t="s">
        <v>3132</v>
      </c>
      <c r="P86" s="36"/>
      <c r="Q86" s="36"/>
      <c r="R86" s="36"/>
      <c r="S86" s="33" t="s">
        <v>7471</v>
      </c>
      <c r="T86" s="36"/>
      <c r="U86" s="36"/>
      <c r="V86" s="33" t="s">
        <v>7471</v>
      </c>
      <c r="W86" s="36"/>
      <c r="X86" s="36"/>
      <c r="Y86" s="33" t="s">
        <v>2819</v>
      </c>
      <c r="Z86" s="36"/>
      <c r="AA86" s="30"/>
      <c r="AB86" s="57">
        <v>5111</v>
      </c>
      <c r="AC86" s="57">
        <v>131</v>
      </c>
      <c r="AD86" s="30"/>
      <c r="AE86" s="58">
        <v>1</v>
      </c>
      <c r="AF86" s="37"/>
      <c r="AG86" s="37">
        <v>56760</v>
      </c>
      <c r="AH86" s="38">
        <v>56760</v>
      </c>
      <c r="AI86" s="37"/>
      <c r="AJ86" s="37"/>
      <c r="AK86" s="39"/>
      <c r="AL86" s="40">
        <v>8</v>
      </c>
      <c r="AM86" s="37"/>
      <c r="AN86" s="37">
        <v>4540.8</v>
      </c>
      <c r="AO86" s="59">
        <v>33311</v>
      </c>
      <c r="AP86" s="39"/>
      <c r="AQ86" s="59" t="s">
        <v>3131</v>
      </c>
      <c r="AR86" s="60">
        <v>156</v>
      </c>
      <c r="AS86" s="60">
        <v>632</v>
      </c>
      <c r="AV86" s="39"/>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c r="DI86" s="42"/>
      <c r="DJ86" s="42"/>
      <c r="DK86" s="42"/>
      <c r="DL86" s="42"/>
      <c r="DM86" s="42"/>
      <c r="DN86" s="42"/>
      <c r="DO86" s="42"/>
      <c r="DP86" s="42"/>
      <c r="DQ86" s="42"/>
      <c r="DR86" s="42"/>
      <c r="DS86" s="42"/>
      <c r="DT86" s="42"/>
      <c r="DU86" s="42"/>
      <c r="DV86" s="42"/>
      <c r="DW86" s="42"/>
      <c r="DX86" s="42"/>
      <c r="DY86" s="42"/>
      <c r="DZ86" s="42"/>
      <c r="EA86" s="42"/>
      <c r="EB86" s="42"/>
      <c r="EC86" s="42"/>
      <c r="ED86" s="42"/>
      <c r="EE86" s="42"/>
      <c r="EF86" s="42"/>
      <c r="EG86" s="42"/>
      <c r="EH86" s="42"/>
      <c r="EI86" s="42"/>
      <c r="EJ86" s="42"/>
      <c r="EK86" s="42"/>
      <c r="EL86" s="42"/>
      <c r="EM86" s="42"/>
      <c r="EN86" s="42"/>
      <c r="EO86" s="42"/>
      <c r="EP86" s="42"/>
      <c r="EQ86" s="42"/>
      <c r="ER86" s="42"/>
      <c r="ES86" s="42"/>
      <c r="ET86" s="42"/>
      <c r="EU86" s="42"/>
      <c r="EV86" s="42"/>
      <c r="EW86" s="42"/>
      <c r="EX86" s="42"/>
      <c r="EY86" s="42"/>
      <c r="EZ86" s="42"/>
      <c r="FA86" s="42"/>
      <c r="FB86" s="42"/>
      <c r="FC86" s="42"/>
      <c r="FD86" s="42"/>
      <c r="FE86" s="42"/>
      <c r="FF86" s="42"/>
      <c r="FG86" s="42"/>
      <c r="FH86" s="42"/>
      <c r="FI86" s="42"/>
      <c r="FJ86" s="42"/>
      <c r="FK86" s="42"/>
      <c r="FL86" s="42"/>
      <c r="FM86" s="42"/>
      <c r="FN86" s="42"/>
      <c r="FO86" s="42"/>
      <c r="FP86" s="42"/>
      <c r="FQ86" s="42"/>
      <c r="FR86" s="42"/>
      <c r="FS86" s="42"/>
      <c r="FT86" s="42"/>
      <c r="FU86" s="42"/>
      <c r="FV86" s="42"/>
      <c r="FW86" s="42"/>
      <c r="FX86" s="42"/>
      <c r="FY86" s="42"/>
      <c r="FZ86" s="42"/>
      <c r="GA86" s="42"/>
      <c r="GB86" s="42"/>
      <c r="GC86" s="42"/>
      <c r="GD86" s="42"/>
      <c r="GE86" s="42"/>
      <c r="GF86" s="42"/>
      <c r="GG86" s="42"/>
      <c r="GH86" s="42"/>
      <c r="GI86" s="42"/>
      <c r="GJ86" s="42"/>
      <c r="GK86" s="42"/>
      <c r="GL86" s="42"/>
      <c r="GM86" s="42"/>
      <c r="GN86" s="42"/>
      <c r="GO86" s="42"/>
      <c r="GP86" s="42"/>
      <c r="GQ86" s="42"/>
      <c r="GR86" s="42"/>
      <c r="GS86" s="42"/>
      <c r="GT86" s="42"/>
      <c r="GU86" s="42"/>
      <c r="GV86" s="42"/>
      <c r="GW86" s="42"/>
      <c r="GX86" s="42"/>
      <c r="GY86" s="42"/>
      <c r="GZ86" s="42"/>
      <c r="HA86" s="42"/>
      <c r="HB86" s="42"/>
      <c r="HC86" s="42"/>
      <c r="HD86" s="42"/>
      <c r="HE86" s="42"/>
      <c r="HF86" s="42"/>
      <c r="HG86" s="42"/>
      <c r="HH86" s="42"/>
      <c r="HI86" s="42"/>
      <c r="HJ86" s="42"/>
      <c r="HK86" s="42"/>
      <c r="HL86" s="42"/>
      <c r="HM86" s="42"/>
      <c r="HN86" s="42"/>
      <c r="HO86" s="42"/>
      <c r="HP86" s="42"/>
      <c r="HQ86" s="42"/>
      <c r="HR86" s="42"/>
      <c r="HS86" s="42"/>
      <c r="HT86" s="42"/>
      <c r="HU86" s="42"/>
      <c r="HV86" s="42"/>
      <c r="HW86" s="42"/>
      <c r="HX86" s="42"/>
    </row>
    <row r="87" spans="1:232" s="41" customFormat="1" x14ac:dyDescent="0.25">
      <c r="A87" s="29"/>
      <c r="B87" s="30"/>
      <c r="C87" s="31" t="s">
        <v>7317</v>
      </c>
      <c r="D87" s="57">
        <v>0</v>
      </c>
      <c r="E87" s="57">
        <v>1</v>
      </c>
      <c r="F87" s="32" t="s">
        <v>23</v>
      </c>
      <c r="G87" s="32" t="s">
        <v>23</v>
      </c>
      <c r="H87" s="4">
        <v>9105867929</v>
      </c>
      <c r="I87" s="32" t="s">
        <v>23</v>
      </c>
      <c r="J87" s="33" t="s">
        <v>7470</v>
      </c>
      <c r="K87" s="34"/>
      <c r="L87" s="46" t="s">
        <v>25</v>
      </c>
      <c r="M87" s="33" t="s">
        <v>47</v>
      </c>
      <c r="N87" s="35" t="s">
        <v>23</v>
      </c>
      <c r="O87" s="6" t="s">
        <v>3132</v>
      </c>
      <c r="P87" s="36"/>
      <c r="Q87" s="36"/>
      <c r="R87" s="36"/>
      <c r="S87" s="33" t="s">
        <v>7471</v>
      </c>
      <c r="T87" s="36"/>
      <c r="U87" s="36"/>
      <c r="V87" s="33" t="s">
        <v>7471</v>
      </c>
      <c r="W87" s="36"/>
      <c r="X87" s="36"/>
      <c r="Y87" s="33" t="s">
        <v>3013</v>
      </c>
      <c r="Z87" s="36"/>
      <c r="AA87" s="30"/>
      <c r="AB87" s="57">
        <v>5111</v>
      </c>
      <c r="AC87" s="57">
        <v>131</v>
      </c>
      <c r="AD87" s="30"/>
      <c r="AE87" s="58">
        <v>2</v>
      </c>
      <c r="AF87" s="37"/>
      <c r="AG87" s="37">
        <v>46000</v>
      </c>
      <c r="AH87" s="38">
        <v>92000</v>
      </c>
      <c r="AI87" s="37"/>
      <c r="AJ87" s="37"/>
      <c r="AK87" s="39"/>
      <c r="AL87" s="40">
        <v>8</v>
      </c>
      <c r="AM87" s="37"/>
      <c r="AN87" s="37">
        <v>7360</v>
      </c>
      <c r="AO87" s="59">
        <v>33311</v>
      </c>
      <c r="AP87" s="39"/>
      <c r="AQ87" s="59" t="s">
        <v>3131</v>
      </c>
      <c r="AR87" s="60">
        <v>156</v>
      </c>
      <c r="AS87" s="60">
        <v>632</v>
      </c>
      <c r="AV87" s="39"/>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42"/>
      <c r="DI87" s="42"/>
      <c r="DJ87" s="42"/>
      <c r="DK87" s="42"/>
      <c r="DL87" s="42"/>
      <c r="DM87" s="42"/>
      <c r="DN87" s="42"/>
      <c r="DO87" s="42"/>
      <c r="DP87" s="42"/>
      <c r="DQ87" s="42"/>
      <c r="DR87" s="42"/>
      <c r="DS87" s="42"/>
      <c r="DT87" s="42"/>
      <c r="DU87" s="42"/>
      <c r="DV87" s="42"/>
      <c r="DW87" s="42"/>
      <c r="DX87" s="42"/>
      <c r="DY87" s="42"/>
      <c r="DZ87" s="42"/>
      <c r="EA87" s="42"/>
      <c r="EB87" s="42"/>
      <c r="EC87" s="42"/>
      <c r="ED87" s="42"/>
      <c r="EE87" s="42"/>
      <c r="EF87" s="42"/>
      <c r="EG87" s="42"/>
      <c r="EH87" s="42"/>
      <c r="EI87" s="42"/>
      <c r="EJ87" s="42"/>
      <c r="EK87" s="42"/>
      <c r="EL87" s="42"/>
      <c r="EM87" s="42"/>
      <c r="EN87" s="42"/>
      <c r="EO87" s="42"/>
      <c r="EP87" s="42"/>
      <c r="EQ87" s="42"/>
      <c r="ER87" s="42"/>
      <c r="ES87" s="42"/>
      <c r="ET87" s="42"/>
      <c r="EU87" s="42"/>
      <c r="EV87" s="42"/>
      <c r="EW87" s="42"/>
      <c r="EX87" s="42"/>
      <c r="EY87" s="42"/>
      <c r="EZ87" s="42"/>
      <c r="FA87" s="42"/>
      <c r="FB87" s="42"/>
      <c r="FC87" s="42"/>
      <c r="FD87" s="42"/>
      <c r="FE87" s="42"/>
      <c r="FF87" s="42"/>
      <c r="FG87" s="42"/>
      <c r="FH87" s="42"/>
      <c r="FI87" s="42"/>
      <c r="FJ87" s="42"/>
      <c r="FK87" s="42"/>
      <c r="FL87" s="42"/>
      <c r="FM87" s="42"/>
      <c r="FN87" s="42"/>
      <c r="FO87" s="42"/>
      <c r="FP87" s="42"/>
      <c r="FQ87" s="42"/>
      <c r="FR87" s="42"/>
      <c r="FS87" s="42"/>
      <c r="FT87" s="42"/>
      <c r="FU87" s="42"/>
      <c r="FV87" s="42"/>
      <c r="FW87" s="42"/>
      <c r="FX87" s="42"/>
      <c r="FY87" s="42"/>
      <c r="FZ87" s="42"/>
      <c r="GA87" s="42"/>
      <c r="GB87" s="42"/>
      <c r="GC87" s="42"/>
      <c r="GD87" s="42"/>
      <c r="GE87" s="42"/>
      <c r="GF87" s="42"/>
      <c r="GG87" s="42"/>
      <c r="GH87" s="42"/>
      <c r="GI87" s="42"/>
      <c r="GJ87" s="42"/>
      <c r="GK87" s="42"/>
      <c r="GL87" s="42"/>
      <c r="GM87" s="42"/>
      <c r="GN87" s="42"/>
      <c r="GO87" s="42"/>
      <c r="GP87" s="42"/>
      <c r="GQ87" s="42"/>
      <c r="GR87" s="42"/>
      <c r="GS87" s="42"/>
      <c r="GT87" s="42"/>
      <c r="GU87" s="42"/>
      <c r="GV87" s="42"/>
      <c r="GW87" s="42"/>
      <c r="GX87" s="42"/>
      <c r="GY87" s="42"/>
      <c r="GZ87" s="42"/>
      <c r="HA87" s="42"/>
      <c r="HB87" s="42"/>
      <c r="HC87" s="42"/>
      <c r="HD87" s="42"/>
      <c r="HE87" s="42"/>
      <c r="HF87" s="42"/>
      <c r="HG87" s="42"/>
      <c r="HH87" s="42"/>
      <c r="HI87" s="42"/>
      <c r="HJ87" s="42"/>
      <c r="HK87" s="42"/>
      <c r="HL87" s="42"/>
      <c r="HM87" s="42"/>
      <c r="HN87" s="42"/>
      <c r="HO87" s="42"/>
      <c r="HP87" s="42"/>
      <c r="HQ87" s="42"/>
      <c r="HR87" s="42"/>
      <c r="HS87" s="42"/>
      <c r="HT87" s="42"/>
      <c r="HU87" s="42"/>
      <c r="HV87" s="42"/>
      <c r="HW87" s="42"/>
      <c r="HX87" s="42"/>
    </row>
    <row r="88" spans="1:232" s="41" customFormat="1" x14ac:dyDescent="0.25">
      <c r="A88" s="29"/>
      <c r="B88" s="30"/>
      <c r="C88" s="31" t="s">
        <v>7317</v>
      </c>
      <c r="D88" s="57">
        <v>0</v>
      </c>
      <c r="E88" s="57">
        <v>1</v>
      </c>
      <c r="F88" s="32" t="s">
        <v>23</v>
      </c>
      <c r="G88" s="32" t="s">
        <v>23</v>
      </c>
      <c r="H88" s="4">
        <v>9105867929</v>
      </c>
      <c r="I88" s="32" t="s">
        <v>23</v>
      </c>
      <c r="J88" s="33" t="s">
        <v>7470</v>
      </c>
      <c r="K88" s="34"/>
      <c r="L88" s="46" t="s">
        <v>25</v>
      </c>
      <c r="M88" s="33" t="s">
        <v>47</v>
      </c>
      <c r="N88" s="35" t="s">
        <v>23</v>
      </c>
      <c r="O88" s="6" t="s">
        <v>3132</v>
      </c>
      <c r="P88" s="36"/>
      <c r="Q88" s="36"/>
      <c r="R88" s="36"/>
      <c r="S88" s="33" t="s">
        <v>7471</v>
      </c>
      <c r="T88" s="36"/>
      <c r="U88" s="36"/>
      <c r="V88" s="33" t="s">
        <v>7471</v>
      </c>
      <c r="W88" s="36"/>
      <c r="X88" s="36"/>
      <c r="Y88" s="33" t="s">
        <v>2779</v>
      </c>
      <c r="Z88" s="36"/>
      <c r="AA88" s="30"/>
      <c r="AB88" s="57">
        <v>5111</v>
      </c>
      <c r="AC88" s="57">
        <v>131</v>
      </c>
      <c r="AD88" s="30"/>
      <c r="AE88" s="58">
        <v>1</v>
      </c>
      <c r="AF88" s="37"/>
      <c r="AG88" s="37">
        <v>73431</v>
      </c>
      <c r="AH88" s="38">
        <v>73431</v>
      </c>
      <c r="AI88" s="37"/>
      <c r="AJ88" s="37"/>
      <c r="AK88" s="39"/>
      <c r="AL88" s="40">
        <v>8</v>
      </c>
      <c r="AM88" s="37"/>
      <c r="AN88" s="37">
        <v>5874.4800000000005</v>
      </c>
      <c r="AO88" s="59">
        <v>33311</v>
      </c>
      <c r="AP88" s="39"/>
      <c r="AQ88" s="59" t="s">
        <v>3131</v>
      </c>
      <c r="AR88" s="60">
        <v>156</v>
      </c>
      <c r="AS88" s="60">
        <v>632</v>
      </c>
      <c r="AV88" s="39"/>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c r="DM88" s="42"/>
      <c r="DN88" s="42"/>
      <c r="DO88" s="42"/>
      <c r="DP88" s="42"/>
      <c r="DQ88" s="42"/>
      <c r="DR88" s="42"/>
      <c r="DS88" s="42"/>
      <c r="DT88" s="42"/>
      <c r="DU88" s="42"/>
      <c r="DV88" s="42"/>
      <c r="DW88" s="42"/>
      <c r="DX88" s="42"/>
      <c r="DY88" s="42"/>
      <c r="DZ88" s="42"/>
      <c r="EA88" s="42"/>
      <c r="EB88" s="42"/>
      <c r="EC88" s="42"/>
      <c r="ED88" s="42"/>
      <c r="EE88" s="42"/>
      <c r="EF88" s="42"/>
      <c r="EG88" s="42"/>
      <c r="EH88" s="42"/>
      <c r="EI88" s="42"/>
      <c r="EJ88" s="42"/>
      <c r="EK88" s="42"/>
      <c r="EL88" s="42"/>
      <c r="EM88" s="42"/>
      <c r="EN88" s="42"/>
      <c r="EO88" s="42"/>
      <c r="EP88" s="42"/>
      <c r="EQ88" s="42"/>
      <c r="ER88" s="42"/>
      <c r="ES88" s="42"/>
      <c r="ET88" s="42"/>
      <c r="EU88" s="42"/>
      <c r="EV88" s="42"/>
      <c r="EW88" s="42"/>
      <c r="EX88" s="42"/>
      <c r="EY88" s="42"/>
      <c r="EZ88" s="42"/>
      <c r="FA88" s="42"/>
      <c r="FB88" s="42"/>
      <c r="FC88" s="42"/>
      <c r="FD88" s="42"/>
      <c r="FE88" s="42"/>
      <c r="FF88" s="42"/>
      <c r="FG88" s="42"/>
      <c r="FH88" s="42"/>
      <c r="FI88" s="42"/>
      <c r="FJ88" s="42"/>
      <c r="FK88" s="42"/>
      <c r="FL88" s="42"/>
      <c r="FM88" s="42"/>
      <c r="FN88" s="42"/>
      <c r="FO88" s="42"/>
      <c r="FP88" s="42"/>
      <c r="FQ88" s="42"/>
      <c r="FR88" s="42"/>
      <c r="FS88" s="42"/>
      <c r="FT88" s="42"/>
      <c r="FU88" s="42"/>
      <c r="FV88" s="42"/>
      <c r="FW88" s="42"/>
      <c r="FX88" s="42"/>
      <c r="FY88" s="42"/>
      <c r="FZ88" s="42"/>
      <c r="GA88" s="42"/>
      <c r="GB88" s="42"/>
      <c r="GC88" s="42"/>
      <c r="GD88" s="42"/>
      <c r="GE88" s="42"/>
      <c r="GF88" s="42"/>
      <c r="GG88" s="42"/>
      <c r="GH88" s="42"/>
      <c r="GI88" s="42"/>
      <c r="GJ88" s="42"/>
      <c r="GK88" s="42"/>
      <c r="GL88" s="42"/>
      <c r="GM88" s="42"/>
      <c r="GN88" s="42"/>
      <c r="GO88" s="42"/>
      <c r="GP88" s="42"/>
      <c r="GQ88" s="42"/>
      <c r="GR88" s="42"/>
      <c r="GS88" s="42"/>
      <c r="GT88" s="42"/>
      <c r="GU88" s="42"/>
      <c r="GV88" s="42"/>
      <c r="GW88" s="42"/>
      <c r="GX88" s="42"/>
      <c r="GY88" s="42"/>
      <c r="GZ88" s="42"/>
      <c r="HA88" s="42"/>
      <c r="HB88" s="42"/>
      <c r="HC88" s="42"/>
      <c r="HD88" s="42"/>
      <c r="HE88" s="42"/>
      <c r="HF88" s="42"/>
      <c r="HG88" s="42"/>
      <c r="HH88" s="42"/>
      <c r="HI88" s="42"/>
      <c r="HJ88" s="42"/>
      <c r="HK88" s="42"/>
      <c r="HL88" s="42"/>
      <c r="HM88" s="42"/>
      <c r="HN88" s="42"/>
      <c r="HO88" s="42"/>
      <c r="HP88" s="42"/>
      <c r="HQ88" s="42"/>
      <c r="HR88" s="42"/>
      <c r="HS88" s="42"/>
      <c r="HT88" s="42"/>
      <c r="HU88" s="42"/>
      <c r="HV88" s="42"/>
      <c r="HW88" s="42"/>
      <c r="HX88" s="42"/>
    </row>
    <row r="89" spans="1:232" s="41" customFormat="1" x14ac:dyDescent="0.25">
      <c r="A89" s="29"/>
      <c r="B89" s="30"/>
      <c r="C89" s="31" t="s">
        <v>7317</v>
      </c>
      <c r="D89" s="57">
        <v>0</v>
      </c>
      <c r="E89" s="57">
        <v>1</v>
      </c>
      <c r="F89" s="32" t="s">
        <v>23</v>
      </c>
      <c r="G89" s="32" t="s">
        <v>23</v>
      </c>
      <c r="H89" s="4">
        <v>9105867929</v>
      </c>
      <c r="I89" s="32" t="s">
        <v>23</v>
      </c>
      <c r="J89" s="33" t="s">
        <v>7470</v>
      </c>
      <c r="K89" s="34"/>
      <c r="L89" s="46" t="s">
        <v>25</v>
      </c>
      <c r="M89" s="33" t="s">
        <v>47</v>
      </c>
      <c r="N89" s="35" t="s">
        <v>23</v>
      </c>
      <c r="O89" s="6" t="s">
        <v>3132</v>
      </c>
      <c r="P89" s="36"/>
      <c r="Q89" s="36"/>
      <c r="R89" s="36"/>
      <c r="S89" s="33" t="s">
        <v>7471</v>
      </c>
      <c r="T89" s="36"/>
      <c r="U89" s="36"/>
      <c r="V89" s="33" t="s">
        <v>7471</v>
      </c>
      <c r="W89" s="36"/>
      <c r="X89" s="36"/>
      <c r="Y89" s="33" t="s">
        <v>2771</v>
      </c>
      <c r="Z89" s="36"/>
      <c r="AA89" s="30"/>
      <c r="AB89" s="57">
        <v>5111</v>
      </c>
      <c r="AC89" s="57">
        <v>131</v>
      </c>
      <c r="AD89" s="30"/>
      <c r="AE89" s="58">
        <v>1</v>
      </c>
      <c r="AF89" s="37"/>
      <c r="AG89" s="37">
        <v>74250</v>
      </c>
      <c r="AH89" s="38">
        <v>74250</v>
      </c>
      <c r="AI89" s="37"/>
      <c r="AJ89" s="37"/>
      <c r="AK89" s="39"/>
      <c r="AL89" s="40">
        <v>8</v>
      </c>
      <c r="AM89" s="37"/>
      <c r="AN89" s="37">
        <v>5940</v>
      </c>
      <c r="AO89" s="59">
        <v>33311</v>
      </c>
      <c r="AP89" s="39"/>
      <c r="AQ89" s="59" t="s">
        <v>3131</v>
      </c>
      <c r="AR89" s="60">
        <v>156</v>
      </c>
      <c r="AS89" s="60">
        <v>632</v>
      </c>
      <c r="AV89" s="39"/>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c r="CL89" s="42"/>
      <c r="CM89" s="42"/>
      <c r="CN89" s="42"/>
      <c r="CO89" s="42"/>
      <c r="CP89" s="42"/>
      <c r="CQ89" s="42"/>
      <c r="CR89" s="42"/>
      <c r="CS89" s="42"/>
      <c r="CT89" s="42"/>
      <c r="CU89" s="42"/>
      <c r="CV89" s="42"/>
      <c r="CW89" s="42"/>
      <c r="CX89" s="42"/>
      <c r="CY89" s="42"/>
      <c r="CZ89" s="42"/>
      <c r="DA89" s="42"/>
      <c r="DB89" s="42"/>
      <c r="DC89" s="42"/>
      <c r="DD89" s="42"/>
      <c r="DE89" s="42"/>
      <c r="DF89" s="42"/>
      <c r="DG89" s="42"/>
      <c r="DH89" s="42"/>
      <c r="DI89" s="42"/>
      <c r="DJ89" s="42"/>
      <c r="DK89" s="42"/>
      <c r="DL89" s="42"/>
      <c r="DM89" s="42"/>
      <c r="DN89" s="42"/>
      <c r="DO89" s="42"/>
      <c r="DP89" s="42"/>
      <c r="DQ89" s="42"/>
      <c r="DR89" s="42"/>
      <c r="DS89" s="42"/>
      <c r="DT89" s="42"/>
      <c r="DU89" s="42"/>
      <c r="DV89" s="42"/>
      <c r="DW89" s="42"/>
      <c r="DX89" s="42"/>
      <c r="DY89" s="42"/>
      <c r="DZ89" s="42"/>
      <c r="EA89" s="42"/>
      <c r="EB89" s="42"/>
      <c r="EC89" s="42"/>
      <c r="ED89" s="42"/>
      <c r="EE89" s="42"/>
      <c r="EF89" s="42"/>
      <c r="EG89" s="42"/>
      <c r="EH89" s="42"/>
      <c r="EI89" s="42"/>
      <c r="EJ89" s="42"/>
      <c r="EK89" s="42"/>
      <c r="EL89" s="42"/>
      <c r="EM89" s="42"/>
      <c r="EN89" s="42"/>
      <c r="EO89" s="42"/>
      <c r="EP89" s="42"/>
      <c r="EQ89" s="42"/>
      <c r="ER89" s="42"/>
      <c r="ES89" s="42"/>
      <c r="ET89" s="42"/>
      <c r="EU89" s="42"/>
      <c r="EV89" s="42"/>
      <c r="EW89" s="42"/>
      <c r="EX89" s="42"/>
      <c r="EY89" s="42"/>
      <c r="EZ89" s="42"/>
      <c r="FA89" s="42"/>
      <c r="FB89" s="42"/>
      <c r="FC89" s="42"/>
      <c r="FD89" s="42"/>
      <c r="FE89" s="42"/>
      <c r="FF89" s="42"/>
      <c r="FG89" s="42"/>
      <c r="FH89" s="42"/>
      <c r="FI89" s="42"/>
      <c r="FJ89" s="42"/>
      <c r="FK89" s="42"/>
      <c r="FL89" s="42"/>
      <c r="FM89" s="42"/>
      <c r="FN89" s="42"/>
      <c r="FO89" s="42"/>
      <c r="FP89" s="42"/>
      <c r="FQ89" s="42"/>
      <c r="FR89" s="42"/>
      <c r="FS89" s="42"/>
      <c r="FT89" s="42"/>
      <c r="FU89" s="42"/>
      <c r="FV89" s="42"/>
      <c r="FW89" s="42"/>
      <c r="FX89" s="42"/>
      <c r="FY89" s="42"/>
      <c r="FZ89" s="42"/>
      <c r="GA89" s="42"/>
      <c r="GB89" s="42"/>
      <c r="GC89" s="42"/>
      <c r="GD89" s="42"/>
      <c r="GE89" s="42"/>
      <c r="GF89" s="42"/>
      <c r="GG89" s="42"/>
      <c r="GH89" s="42"/>
      <c r="GI89" s="42"/>
      <c r="GJ89" s="42"/>
      <c r="GK89" s="42"/>
      <c r="GL89" s="42"/>
      <c r="GM89" s="42"/>
      <c r="GN89" s="42"/>
      <c r="GO89" s="42"/>
      <c r="GP89" s="42"/>
      <c r="GQ89" s="42"/>
      <c r="GR89" s="42"/>
      <c r="GS89" s="42"/>
      <c r="GT89" s="42"/>
      <c r="GU89" s="42"/>
      <c r="GV89" s="42"/>
      <c r="GW89" s="42"/>
      <c r="GX89" s="42"/>
      <c r="GY89" s="42"/>
      <c r="GZ89" s="42"/>
      <c r="HA89" s="42"/>
      <c r="HB89" s="42"/>
      <c r="HC89" s="42"/>
      <c r="HD89" s="42"/>
      <c r="HE89" s="42"/>
      <c r="HF89" s="42"/>
      <c r="HG89" s="42"/>
      <c r="HH89" s="42"/>
      <c r="HI89" s="42"/>
      <c r="HJ89" s="42"/>
      <c r="HK89" s="42"/>
      <c r="HL89" s="42"/>
      <c r="HM89" s="42"/>
      <c r="HN89" s="42"/>
      <c r="HO89" s="42"/>
      <c r="HP89" s="42"/>
      <c r="HQ89" s="42"/>
      <c r="HR89" s="42"/>
      <c r="HS89" s="42"/>
      <c r="HT89" s="42"/>
      <c r="HU89" s="42"/>
      <c r="HV89" s="42"/>
      <c r="HW89" s="42"/>
      <c r="HX89" s="42"/>
    </row>
    <row r="90" spans="1:232" s="41" customFormat="1" x14ac:dyDescent="0.25">
      <c r="A90" s="29"/>
      <c r="B90" s="30"/>
      <c r="C90" s="31" t="s">
        <v>7317</v>
      </c>
      <c r="D90" s="57">
        <v>0</v>
      </c>
      <c r="E90" s="57">
        <v>1</v>
      </c>
      <c r="F90" s="32" t="s">
        <v>23</v>
      </c>
      <c r="G90" s="32" t="s">
        <v>23</v>
      </c>
      <c r="H90" s="4">
        <v>9105867993</v>
      </c>
      <c r="I90" s="32" t="s">
        <v>23</v>
      </c>
      <c r="J90" s="33" t="s">
        <v>7472</v>
      </c>
      <c r="K90" s="34"/>
      <c r="L90" s="46" t="s">
        <v>25</v>
      </c>
      <c r="M90" s="33" t="s">
        <v>441</v>
      </c>
      <c r="N90" s="35" t="s">
        <v>23</v>
      </c>
      <c r="O90" s="6" t="s">
        <v>3153</v>
      </c>
      <c r="P90" s="36"/>
      <c r="Q90" s="36"/>
      <c r="R90" s="36"/>
      <c r="S90" s="33" t="s">
        <v>7473</v>
      </c>
      <c r="T90" s="36"/>
      <c r="U90" s="36"/>
      <c r="V90" s="33" t="s">
        <v>7473</v>
      </c>
      <c r="W90" s="36"/>
      <c r="X90" s="36"/>
      <c r="Y90" s="33" t="s">
        <v>2779</v>
      </c>
      <c r="Z90" s="36"/>
      <c r="AA90" s="30"/>
      <c r="AB90" s="57">
        <v>5111</v>
      </c>
      <c r="AC90" s="57">
        <v>131</v>
      </c>
      <c r="AD90" s="30"/>
      <c r="AE90" s="58">
        <v>2</v>
      </c>
      <c r="AF90" s="37"/>
      <c r="AG90" s="37">
        <v>73431</v>
      </c>
      <c r="AH90" s="38">
        <v>146862</v>
      </c>
      <c r="AI90" s="37"/>
      <c r="AJ90" s="37"/>
      <c r="AK90" s="39"/>
      <c r="AL90" s="40">
        <v>8</v>
      </c>
      <c r="AM90" s="37"/>
      <c r="AN90" s="37">
        <v>11748.960000000001</v>
      </c>
      <c r="AO90" s="59">
        <v>33311</v>
      </c>
      <c r="AP90" s="39"/>
      <c r="AQ90" s="59" t="s">
        <v>3131</v>
      </c>
      <c r="AR90" s="60">
        <v>156</v>
      </c>
      <c r="AS90" s="60">
        <v>632</v>
      </c>
      <c r="AV90" s="39"/>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42"/>
      <c r="DI90" s="42"/>
      <c r="DJ90" s="42"/>
      <c r="DK90" s="42"/>
      <c r="DL90" s="42"/>
      <c r="DM90" s="42"/>
      <c r="DN90" s="42"/>
      <c r="DO90" s="42"/>
      <c r="DP90" s="42"/>
      <c r="DQ90" s="42"/>
      <c r="DR90" s="42"/>
      <c r="DS90" s="42"/>
      <c r="DT90" s="42"/>
      <c r="DU90" s="42"/>
      <c r="DV90" s="42"/>
      <c r="DW90" s="42"/>
      <c r="DX90" s="42"/>
      <c r="DY90" s="42"/>
      <c r="DZ90" s="42"/>
      <c r="EA90" s="42"/>
      <c r="EB90" s="42"/>
      <c r="EC90" s="42"/>
      <c r="ED90" s="42"/>
      <c r="EE90" s="42"/>
      <c r="EF90" s="42"/>
      <c r="EG90" s="42"/>
      <c r="EH90" s="42"/>
      <c r="EI90" s="42"/>
      <c r="EJ90" s="42"/>
      <c r="EK90" s="42"/>
      <c r="EL90" s="42"/>
      <c r="EM90" s="42"/>
      <c r="EN90" s="42"/>
      <c r="EO90" s="42"/>
      <c r="EP90" s="42"/>
      <c r="EQ90" s="42"/>
      <c r="ER90" s="42"/>
      <c r="ES90" s="42"/>
      <c r="ET90" s="42"/>
      <c r="EU90" s="42"/>
      <c r="EV90" s="42"/>
      <c r="EW90" s="42"/>
      <c r="EX90" s="42"/>
      <c r="EY90" s="42"/>
      <c r="EZ90" s="42"/>
      <c r="FA90" s="42"/>
      <c r="FB90" s="42"/>
      <c r="FC90" s="42"/>
      <c r="FD90" s="42"/>
      <c r="FE90" s="42"/>
      <c r="FF90" s="42"/>
      <c r="FG90" s="42"/>
      <c r="FH90" s="42"/>
      <c r="FI90" s="42"/>
      <c r="FJ90" s="42"/>
      <c r="FK90" s="42"/>
      <c r="FL90" s="42"/>
      <c r="FM90" s="42"/>
      <c r="FN90" s="42"/>
      <c r="FO90" s="42"/>
      <c r="FP90" s="42"/>
      <c r="FQ90" s="42"/>
      <c r="FR90" s="42"/>
      <c r="FS90" s="42"/>
      <c r="FT90" s="42"/>
      <c r="FU90" s="42"/>
      <c r="FV90" s="42"/>
      <c r="FW90" s="42"/>
      <c r="FX90" s="42"/>
      <c r="FY90" s="42"/>
      <c r="FZ90" s="42"/>
      <c r="GA90" s="42"/>
      <c r="GB90" s="42"/>
      <c r="GC90" s="42"/>
      <c r="GD90" s="42"/>
      <c r="GE90" s="42"/>
      <c r="GF90" s="42"/>
      <c r="GG90" s="42"/>
      <c r="GH90" s="42"/>
      <c r="GI90" s="42"/>
      <c r="GJ90" s="42"/>
      <c r="GK90" s="42"/>
      <c r="GL90" s="42"/>
      <c r="GM90" s="42"/>
      <c r="GN90" s="42"/>
      <c r="GO90" s="42"/>
      <c r="GP90" s="42"/>
      <c r="GQ90" s="42"/>
      <c r="GR90" s="42"/>
      <c r="GS90" s="42"/>
      <c r="GT90" s="42"/>
      <c r="GU90" s="42"/>
      <c r="GV90" s="42"/>
      <c r="GW90" s="42"/>
      <c r="GX90" s="42"/>
      <c r="GY90" s="42"/>
      <c r="GZ90" s="42"/>
      <c r="HA90" s="42"/>
      <c r="HB90" s="42"/>
      <c r="HC90" s="42"/>
      <c r="HD90" s="42"/>
      <c r="HE90" s="42"/>
      <c r="HF90" s="42"/>
      <c r="HG90" s="42"/>
      <c r="HH90" s="42"/>
      <c r="HI90" s="42"/>
      <c r="HJ90" s="42"/>
      <c r="HK90" s="42"/>
      <c r="HL90" s="42"/>
      <c r="HM90" s="42"/>
      <c r="HN90" s="42"/>
      <c r="HO90" s="42"/>
      <c r="HP90" s="42"/>
      <c r="HQ90" s="42"/>
      <c r="HR90" s="42"/>
      <c r="HS90" s="42"/>
      <c r="HT90" s="42"/>
      <c r="HU90" s="42"/>
      <c r="HV90" s="42"/>
      <c r="HW90" s="42"/>
      <c r="HX90" s="42"/>
    </row>
    <row r="91" spans="1:232" s="41" customFormat="1" x14ac:dyDescent="0.25">
      <c r="A91" s="29"/>
      <c r="B91" s="30"/>
      <c r="C91" s="31" t="s">
        <v>7317</v>
      </c>
      <c r="D91" s="57">
        <v>0</v>
      </c>
      <c r="E91" s="57">
        <v>1</v>
      </c>
      <c r="F91" s="32" t="s">
        <v>23</v>
      </c>
      <c r="G91" s="32" t="s">
        <v>23</v>
      </c>
      <c r="H91" s="4">
        <v>9105868024</v>
      </c>
      <c r="I91" s="32" t="s">
        <v>23</v>
      </c>
      <c r="J91" s="33" t="s">
        <v>7474</v>
      </c>
      <c r="K91" s="34"/>
      <c r="L91" s="46" t="s">
        <v>25</v>
      </c>
      <c r="M91" s="33" t="s">
        <v>430</v>
      </c>
      <c r="N91" s="35" t="s">
        <v>23</v>
      </c>
      <c r="O91" s="6" t="s">
        <v>3166</v>
      </c>
      <c r="P91" s="36"/>
      <c r="Q91" s="36"/>
      <c r="R91" s="36"/>
      <c r="S91" s="33" t="s">
        <v>7475</v>
      </c>
      <c r="T91" s="36"/>
      <c r="U91" s="36"/>
      <c r="V91" s="33" t="s">
        <v>7475</v>
      </c>
      <c r="W91" s="36"/>
      <c r="X91" s="36"/>
      <c r="Y91" s="33" t="s">
        <v>3013</v>
      </c>
      <c r="Z91" s="36"/>
      <c r="AA91" s="30"/>
      <c r="AB91" s="57">
        <v>5111</v>
      </c>
      <c r="AC91" s="57">
        <v>131</v>
      </c>
      <c r="AD91" s="30"/>
      <c r="AE91" s="58">
        <v>1</v>
      </c>
      <c r="AF91" s="37"/>
      <c r="AG91" s="37">
        <v>46000</v>
      </c>
      <c r="AH91" s="38">
        <v>46000</v>
      </c>
      <c r="AI91" s="37"/>
      <c r="AJ91" s="37"/>
      <c r="AK91" s="39"/>
      <c r="AL91" s="40">
        <v>8</v>
      </c>
      <c r="AM91" s="37"/>
      <c r="AN91" s="37">
        <v>3680</v>
      </c>
      <c r="AO91" s="59">
        <v>33311</v>
      </c>
      <c r="AP91" s="39"/>
      <c r="AQ91" s="59" t="s">
        <v>3131</v>
      </c>
      <c r="AR91" s="60">
        <v>156</v>
      </c>
      <c r="AS91" s="60">
        <v>632</v>
      </c>
      <c r="AV91" s="39"/>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c r="CL91" s="42"/>
      <c r="CM91" s="42"/>
      <c r="CN91" s="42"/>
      <c r="CO91" s="42"/>
      <c r="CP91" s="42"/>
      <c r="CQ91" s="42"/>
      <c r="CR91" s="42"/>
      <c r="CS91" s="42"/>
      <c r="CT91" s="42"/>
      <c r="CU91" s="42"/>
      <c r="CV91" s="42"/>
      <c r="CW91" s="42"/>
      <c r="CX91" s="42"/>
      <c r="CY91" s="42"/>
      <c r="CZ91" s="42"/>
      <c r="DA91" s="42"/>
      <c r="DB91" s="42"/>
      <c r="DC91" s="42"/>
      <c r="DD91" s="42"/>
      <c r="DE91" s="42"/>
      <c r="DF91" s="42"/>
      <c r="DG91" s="42"/>
      <c r="DH91" s="42"/>
      <c r="DI91" s="42"/>
      <c r="DJ91" s="42"/>
      <c r="DK91" s="42"/>
      <c r="DL91" s="42"/>
      <c r="DM91" s="42"/>
      <c r="DN91" s="42"/>
      <c r="DO91" s="42"/>
      <c r="DP91" s="42"/>
      <c r="DQ91" s="42"/>
      <c r="DR91" s="42"/>
      <c r="DS91" s="42"/>
      <c r="DT91" s="42"/>
      <c r="DU91" s="42"/>
      <c r="DV91" s="42"/>
      <c r="DW91" s="42"/>
      <c r="DX91" s="42"/>
      <c r="DY91" s="42"/>
      <c r="DZ91" s="42"/>
      <c r="EA91" s="42"/>
      <c r="EB91" s="42"/>
      <c r="EC91" s="42"/>
      <c r="ED91" s="42"/>
      <c r="EE91" s="42"/>
      <c r="EF91" s="42"/>
      <c r="EG91" s="42"/>
      <c r="EH91" s="42"/>
      <c r="EI91" s="42"/>
      <c r="EJ91" s="42"/>
      <c r="EK91" s="42"/>
      <c r="EL91" s="42"/>
      <c r="EM91" s="42"/>
      <c r="EN91" s="42"/>
      <c r="EO91" s="42"/>
      <c r="EP91" s="42"/>
      <c r="EQ91" s="42"/>
      <c r="ER91" s="42"/>
      <c r="ES91" s="42"/>
      <c r="ET91" s="42"/>
      <c r="EU91" s="42"/>
      <c r="EV91" s="42"/>
      <c r="EW91" s="42"/>
      <c r="EX91" s="42"/>
      <c r="EY91" s="42"/>
      <c r="EZ91" s="42"/>
      <c r="FA91" s="42"/>
      <c r="FB91" s="42"/>
      <c r="FC91" s="42"/>
      <c r="FD91" s="42"/>
      <c r="FE91" s="42"/>
      <c r="FF91" s="42"/>
      <c r="FG91" s="42"/>
      <c r="FH91" s="42"/>
      <c r="FI91" s="42"/>
      <c r="FJ91" s="42"/>
      <c r="FK91" s="42"/>
      <c r="FL91" s="42"/>
      <c r="FM91" s="42"/>
      <c r="FN91" s="42"/>
      <c r="FO91" s="42"/>
      <c r="FP91" s="42"/>
      <c r="FQ91" s="42"/>
      <c r="FR91" s="42"/>
      <c r="FS91" s="42"/>
      <c r="FT91" s="42"/>
      <c r="FU91" s="42"/>
      <c r="FV91" s="42"/>
      <c r="FW91" s="42"/>
      <c r="FX91" s="42"/>
      <c r="FY91" s="42"/>
      <c r="FZ91" s="42"/>
      <c r="GA91" s="42"/>
      <c r="GB91" s="42"/>
      <c r="GC91" s="42"/>
      <c r="GD91" s="42"/>
      <c r="GE91" s="42"/>
      <c r="GF91" s="42"/>
      <c r="GG91" s="42"/>
      <c r="GH91" s="42"/>
      <c r="GI91" s="42"/>
      <c r="GJ91" s="42"/>
      <c r="GK91" s="42"/>
      <c r="GL91" s="42"/>
      <c r="GM91" s="42"/>
      <c r="GN91" s="42"/>
      <c r="GO91" s="42"/>
      <c r="GP91" s="42"/>
      <c r="GQ91" s="42"/>
      <c r="GR91" s="42"/>
      <c r="GS91" s="42"/>
      <c r="GT91" s="42"/>
      <c r="GU91" s="42"/>
      <c r="GV91" s="42"/>
      <c r="GW91" s="42"/>
      <c r="GX91" s="42"/>
      <c r="GY91" s="42"/>
      <c r="GZ91" s="42"/>
      <c r="HA91" s="42"/>
      <c r="HB91" s="42"/>
      <c r="HC91" s="42"/>
      <c r="HD91" s="42"/>
      <c r="HE91" s="42"/>
      <c r="HF91" s="42"/>
      <c r="HG91" s="42"/>
      <c r="HH91" s="42"/>
      <c r="HI91" s="42"/>
      <c r="HJ91" s="42"/>
      <c r="HK91" s="42"/>
      <c r="HL91" s="42"/>
      <c r="HM91" s="42"/>
      <c r="HN91" s="42"/>
      <c r="HO91" s="42"/>
      <c r="HP91" s="42"/>
      <c r="HQ91" s="42"/>
      <c r="HR91" s="42"/>
      <c r="HS91" s="42"/>
      <c r="HT91" s="42"/>
      <c r="HU91" s="42"/>
      <c r="HV91" s="42"/>
      <c r="HW91" s="42"/>
      <c r="HX91" s="42"/>
    </row>
    <row r="92" spans="1:232" s="41" customFormat="1" x14ac:dyDescent="0.25">
      <c r="A92" s="29"/>
      <c r="B92" s="30"/>
      <c r="C92" s="31" t="s">
        <v>7317</v>
      </c>
      <c r="D92" s="57">
        <v>0</v>
      </c>
      <c r="E92" s="57">
        <v>1</v>
      </c>
      <c r="F92" s="32" t="s">
        <v>23</v>
      </c>
      <c r="G92" s="32" t="s">
        <v>23</v>
      </c>
      <c r="H92" s="4">
        <v>9105868144</v>
      </c>
      <c r="I92" s="32" t="s">
        <v>23</v>
      </c>
      <c r="J92" s="33" t="s">
        <v>7482</v>
      </c>
      <c r="K92" s="34"/>
      <c r="L92" s="46" t="s">
        <v>25</v>
      </c>
      <c r="M92" s="33" t="s">
        <v>461</v>
      </c>
      <c r="N92" s="35" t="s">
        <v>23</v>
      </c>
      <c r="O92" s="6" t="s">
        <v>3132</v>
      </c>
      <c r="P92" s="36"/>
      <c r="Q92" s="36"/>
      <c r="R92" s="36"/>
      <c r="S92" s="33" t="s">
        <v>7483</v>
      </c>
      <c r="T92" s="36"/>
      <c r="U92" s="36"/>
      <c r="V92" s="33" t="s">
        <v>7483</v>
      </c>
      <c r="W92" s="36"/>
      <c r="X92" s="36"/>
      <c r="Y92" s="33" t="s">
        <v>2824</v>
      </c>
      <c r="Z92" s="36"/>
      <c r="AA92" s="30"/>
      <c r="AB92" s="57">
        <v>5111</v>
      </c>
      <c r="AC92" s="57">
        <v>131</v>
      </c>
      <c r="AD92" s="30"/>
      <c r="AE92" s="58">
        <v>2</v>
      </c>
      <c r="AF92" s="37"/>
      <c r="AG92" s="37">
        <v>111058</v>
      </c>
      <c r="AH92" s="38">
        <v>222116</v>
      </c>
      <c r="AI92" s="37"/>
      <c r="AJ92" s="37"/>
      <c r="AK92" s="39"/>
      <c r="AL92" s="40">
        <v>8</v>
      </c>
      <c r="AM92" s="37"/>
      <c r="AN92" s="37">
        <v>17769.28</v>
      </c>
      <c r="AO92" s="59">
        <v>33311</v>
      </c>
      <c r="AP92" s="39"/>
      <c r="AQ92" s="59" t="s">
        <v>3131</v>
      </c>
      <c r="AR92" s="60">
        <v>156</v>
      </c>
      <c r="AS92" s="60">
        <v>632</v>
      </c>
      <c r="AV92" s="39"/>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c r="DE92" s="42"/>
      <c r="DF92" s="42"/>
      <c r="DG92" s="42"/>
      <c r="DH92" s="42"/>
      <c r="DI92" s="42"/>
      <c r="DJ92" s="42"/>
      <c r="DK92" s="42"/>
      <c r="DL92" s="42"/>
      <c r="DM92" s="42"/>
      <c r="DN92" s="42"/>
      <c r="DO92" s="42"/>
      <c r="DP92" s="42"/>
      <c r="DQ92" s="42"/>
      <c r="DR92" s="42"/>
      <c r="DS92" s="42"/>
      <c r="DT92" s="42"/>
      <c r="DU92" s="42"/>
      <c r="DV92" s="42"/>
      <c r="DW92" s="42"/>
      <c r="DX92" s="42"/>
      <c r="DY92" s="42"/>
      <c r="DZ92" s="42"/>
      <c r="EA92" s="42"/>
      <c r="EB92" s="42"/>
      <c r="EC92" s="42"/>
      <c r="ED92" s="42"/>
      <c r="EE92" s="42"/>
      <c r="EF92" s="42"/>
      <c r="EG92" s="42"/>
      <c r="EH92" s="42"/>
      <c r="EI92" s="42"/>
      <c r="EJ92" s="42"/>
      <c r="EK92" s="42"/>
      <c r="EL92" s="42"/>
      <c r="EM92" s="42"/>
      <c r="EN92" s="42"/>
      <c r="EO92" s="42"/>
      <c r="EP92" s="42"/>
      <c r="EQ92" s="42"/>
      <c r="ER92" s="42"/>
      <c r="ES92" s="42"/>
      <c r="ET92" s="42"/>
      <c r="EU92" s="42"/>
      <c r="EV92" s="42"/>
      <c r="EW92" s="42"/>
      <c r="EX92" s="42"/>
      <c r="EY92" s="42"/>
      <c r="EZ92" s="42"/>
      <c r="FA92" s="42"/>
      <c r="FB92" s="42"/>
      <c r="FC92" s="42"/>
      <c r="FD92" s="42"/>
      <c r="FE92" s="42"/>
      <c r="FF92" s="42"/>
      <c r="FG92" s="42"/>
      <c r="FH92" s="42"/>
      <c r="FI92" s="42"/>
      <c r="FJ92" s="42"/>
      <c r="FK92" s="42"/>
      <c r="FL92" s="42"/>
      <c r="FM92" s="42"/>
      <c r="FN92" s="42"/>
      <c r="FO92" s="42"/>
      <c r="FP92" s="42"/>
      <c r="FQ92" s="42"/>
      <c r="FR92" s="42"/>
      <c r="FS92" s="42"/>
      <c r="FT92" s="42"/>
      <c r="FU92" s="42"/>
      <c r="FV92" s="42"/>
      <c r="FW92" s="42"/>
      <c r="FX92" s="42"/>
      <c r="FY92" s="42"/>
      <c r="FZ92" s="42"/>
      <c r="GA92" s="42"/>
      <c r="GB92" s="42"/>
      <c r="GC92" s="42"/>
      <c r="GD92" s="42"/>
      <c r="GE92" s="42"/>
      <c r="GF92" s="42"/>
      <c r="GG92" s="42"/>
      <c r="GH92" s="42"/>
      <c r="GI92" s="42"/>
      <c r="GJ92" s="42"/>
      <c r="GK92" s="42"/>
      <c r="GL92" s="42"/>
      <c r="GM92" s="42"/>
      <c r="GN92" s="42"/>
      <c r="GO92" s="42"/>
      <c r="GP92" s="42"/>
      <c r="GQ92" s="42"/>
      <c r="GR92" s="42"/>
      <c r="GS92" s="42"/>
      <c r="GT92" s="42"/>
      <c r="GU92" s="42"/>
      <c r="GV92" s="42"/>
      <c r="GW92" s="42"/>
      <c r="GX92" s="42"/>
      <c r="GY92" s="42"/>
      <c r="GZ92" s="42"/>
      <c r="HA92" s="42"/>
      <c r="HB92" s="42"/>
      <c r="HC92" s="42"/>
      <c r="HD92" s="42"/>
      <c r="HE92" s="42"/>
      <c r="HF92" s="42"/>
      <c r="HG92" s="42"/>
      <c r="HH92" s="42"/>
      <c r="HI92" s="42"/>
      <c r="HJ92" s="42"/>
      <c r="HK92" s="42"/>
      <c r="HL92" s="42"/>
      <c r="HM92" s="42"/>
      <c r="HN92" s="42"/>
      <c r="HO92" s="42"/>
      <c r="HP92" s="42"/>
      <c r="HQ92" s="42"/>
      <c r="HR92" s="42"/>
      <c r="HS92" s="42"/>
      <c r="HT92" s="42"/>
      <c r="HU92" s="42"/>
      <c r="HV92" s="42"/>
      <c r="HW92" s="42"/>
      <c r="HX92" s="42"/>
    </row>
    <row r="93" spans="1:232" s="41" customFormat="1" x14ac:dyDescent="0.25">
      <c r="A93" s="29"/>
      <c r="B93" s="30"/>
      <c r="C93" s="31" t="s">
        <v>7317</v>
      </c>
      <c r="D93" s="57">
        <v>0</v>
      </c>
      <c r="E93" s="57">
        <v>1</v>
      </c>
      <c r="F93" s="32" t="s">
        <v>23</v>
      </c>
      <c r="G93" s="32" t="s">
        <v>23</v>
      </c>
      <c r="H93" s="4">
        <v>9105868171</v>
      </c>
      <c r="I93" s="32" t="s">
        <v>23</v>
      </c>
      <c r="J93" s="33" t="s">
        <v>7485</v>
      </c>
      <c r="K93" s="34"/>
      <c r="L93" s="46" t="s">
        <v>25</v>
      </c>
      <c r="M93" s="33" t="s">
        <v>451</v>
      </c>
      <c r="N93" s="35" t="s">
        <v>23</v>
      </c>
      <c r="O93" s="6" t="s">
        <v>3137</v>
      </c>
      <c r="P93" s="36"/>
      <c r="Q93" s="36"/>
      <c r="R93" s="36"/>
      <c r="S93" s="33" t="s">
        <v>7486</v>
      </c>
      <c r="T93" s="36"/>
      <c r="U93" s="36"/>
      <c r="V93" s="33" t="s">
        <v>7486</v>
      </c>
      <c r="W93" s="36"/>
      <c r="X93" s="36"/>
      <c r="Y93" s="33" t="s">
        <v>2824</v>
      </c>
      <c r="Z93" s="36"/>
      <c r="AA93" s="30"/>
      <c r="AB93" s="57">
        <v>5111</v>
      </c>
      <c r="AC93" s="57">
        <v>131</v>
      </c>
      <c r="AD93" s="30"/>
      <c r="AE93" s="58">
        <v>1</v>
      </c>
      <c r="AF93" s="37"/>
      <c r="AG93" s="37">
        <v>111058</v>
      </c>
      <c r="AH93" s="38">
        <v>111058</v>
      </c>
      <c r="AI93" s="37"/>
      <c r="AJ93" s="37"/>
      <c r="AK93" s="39"/>
      <c r="AL93" s="40">
        <v>8</v>
      </c>
      <c r="AM93" s="37"/>
      <c r="AN93" s="37">
        <v>8884.64</v>
      </c>
      <c r="AO93" s="59">
        <v>33311</v>
      </c>
      <c r="AP93" s="39"/>
      <c r="AQ93" s="59" t="s">
        <v>3131</v>
      </c>
      <c r="AR93" s="60">
        <v>156</v>
      </c>
      <c r="AS93" s="60">
        <v>632</v>
      </c>
      <c r="AV93" s="39"/>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42"/>
      <c r="DI93" s="42"/>
      <c r="DJ93" s="42"/>
      <c r="DK93" s="42"/>
      <c r="DL93" s="42"/>
      <c r="DM93" s="42"/>
      <c r="DN93" s="42"/>
      <c r="DO93" s="42"/>
      <c r="DP93" s="42"/>
      <c r="DQ93" s="42"/>
      <c r="DR93" s="42"/>
      <c r="DS93" s="42"/>
      <c r="DT93" s="42"/>
      <c r="DU93" s="42"/>
      <c r="DV93" s="42"/>
      <c r="DW93" s="42"/>
      <c r="DX93" s="42"/>
      <c r="DY93" s="42"/>
      <c r="DZ93" s="42"/>
      <c r="EA93" s="42"/>
      <c r="EB93" s="42"/>
      <c r="EC93" s="42"/>
      <c r="ED93" s="42"/>
      <c r="EE93" s="42"/>
      <c r="EF93" s="42"/>
      <c r="EG93" s="42"/>
      <c r="EH93" s="42"/>
      <c r="EI93" s="42"/>
      <c r="EJ93" s="42"/>
      <c r="EK93" s="42"/>
      <c r="EL93" s="42"/>
      <c r="EM93" s="42"/>
      <c r="EN93" s="42"/>
      <c r="EO93" s="42"/>
      <c r="EP93" s="42"/>
      <c r="EQ93" s="42"/>
      <c r="ER93" s="42"/>
      <c r="ES93" s="42"/>
      <c r="ET93" s="42"/>
      <c r="EU93" s="42"/>
      <c r="EV93" s="42"/>
      <c r="EW93" s="42"/>
      <c r="EX93" s="42"/>
      <c r="EY93" s="42"/>
      <c r="EZ93" s="42"/>
      <c r="FA93" s="42"/>
      <c r="FB93" s="42"/>
      <c r="FC93" s="42"/>
      <c r="FD93" s="42"/>
      <c r="FE93" s="42"/>
      <c r="FF93" s="42"/>
      <c r="FG93" s="42"/>
      <c r="FH93" s="42"/>
      <c r="FI93" s="42"/>
      <c r="FJ93" s="42"/>
      <c r="FK93" s="42"/>
      <c r="FL93" s="42"/>
      <c r="FM93" s="42"/>
      <c r="FN93" s="42"/>
      <c r="FO93" s="42"/>
      <c r="FP93" s="42"/>
      <c r="FQ93" s="42"/>
      <c r="FR93" s="42"/>
      <c r="FS93" s="42"/>
      <c r="FT93" s="42"/>
      <c r="FU93" s="42"/>
      <c r="FV93" s="42"/>
      <c r="FW93" s="42"/>
      <c r="FX93" s="42"/>
      <c r="FY93" s="42"/>
      <c r="FZ93" s="42"/>
      <c r="GA93" s="42"/>
      <c r="GB93" s="42"/>
      <c r="GC93" s="42"/>
      <c r="GD93" s="42"/>
      <c r="GE93" s="42"/>
      <c r="GF93" s="42"/>
      <c r="GG93" s="42"/>
      <c r="GH93" s="42"/>
      <c r="GI93" s="42"/>
      <c r="GJ93" s="42"/>
      <c r="GK93" s="42"/>
      <c r="GL93" s="42"/>
      <c r="GM93" s="42"/>
      <c r="GN93" s="42"/>
      <c r="GO93" s="42"/>
      <c r="GP93" s="42"/>
      <c r="GQ93" s="42"/>
      <c r="GR93" s="42"/>
      <c r="GS93" s="42"/>
      <c r="GT93" s="42"/>
      <c r="GU93" s="42"/>
      <c r="GV93" s="42"/>
      <c r="GW93" s="42"/>
      <c r="GX93" s="42"/>
      <c r="GY93" s="42"/>
      <c r="GZ93" s="42"/>
      <c r="HA93" s="42"/>
      <c r="HB93" s="42"/>
      <c r="HC93" s="42"/>
      <c r="HD93" s="42"/>
      <c r="HE93" s="42"/>
      <c r="HF93" s="42"/>
      <c r="HG93" s="42"/>
      <c r="HH93" s="42"/>
      <c r="HI93" s="42"/>
      <c r="HJ93" s="42"/>
      <c r="HK93" s="42"/>
      <c r="HL93" s="42"/>
      <c r="HM93" s="42"/>
      <c r="HN93" s="42"/>
      <c r="HO93" s="42"/>
      <c r="HP93" s="42"/>
      <c r="HQ93" s="42"/>
      <c r="HR93" s="42"/>
      <c r="HS93" s="42"/>
      <c r="HT93" s="42"/>
      <c r="HU93" s="42"/>
      <c r="HV93" s="42"/>
      <c r="HW93" s="42"/>
      <c r="HX93" s="42"/>
    </row>
    <row r="94" spans="1:232" s="41" customFormat="1" x14ac:dyDescent="0.25">
      <c r="A94" s="29"/>
      <c r="B94" s="30"/>
      <c r="C94" s="31" t="s">
        <v>7317</v>
      </c>
      <c r="D94" s="57">
        <v>0</v>
      </c>
      <c r="E94" s="57">
        <v>1</v>
      </c>
      <c r="F94" s="32" t="s">
        <v>23</v>
      </c>
      <c r="G94" s="32" t="s">
        <v>23</v>
      </c>
      <c r="H94" s="4">
        <v>9105868249</v>
      </c>
      <c r="I94" s="32" t="s">
        <v>23</v>
      </c>
      <c r="J94" s="33" t="s">
        <v>7489</v>
      </c>
      <c r="K94" s="34"/>
      <c r="L94" s="46" t="s">
        <v>25</v>
      </c>
      <c r="M94" s="33" t="s">
        <v>61</v>
      </c>
      <c r="N94" s="35" t="s">
        <v>23</v>
      </c>
      <c r="O94" s="6" t="s">
        <v>3142</v>
      </c>
      <c r="P94" s="36"/>
      <c r="Q94" s="36"/>
      <c r="R94" s="36"/>
      <c r="S94" s="33" t="s">
        <v>7490</v>
      </c>
      <c r="T94" s="36"/>
      <c r="U94" s="36"/>
      <c r="V94" s="33" t="s">
        <v>7490</v>
      </c>
      <c r="W94" s="36"/>
      <c r="X94" s="36"/>
      <c r="Y94" s="33" t="s">
        <v>3047</v>
      </c>
      <c r="Z94" s="36"/>
      <c r="AA94" s="30"/>
      <c r="AB94" s="57">
        <v>5111</v>
      </c>
      <c r="AC94" s="57">
        <v>131</v>
      </c>
      <c r="AD94" s="30"/>
      <c r="AE94" s="58">
        <v>1</v>
      </c>
      <c r="AF94" s="37"/>
      <c r="AG94" s="37">
        <v>55595</v>
      </c>
      <c r="AH94" s="38">
        <v>55595</v>
      </c>
      <c r="AI94" s="37"/>
      <c r="AJ94" s="37"/>
      <c r="AK94" s="39"/>
      <c r="AL94" s="40">
        <v>8</v>
      </c>
      <c r="AM94" s="37"/>
      <c r="AN94" s="37">
        <v>4447.6000000000004</v>
      </c>
      <c r="AO94" s="59">
        <v>33311</v>
      </c>
      <c r="AP94" s="39"/>
      <c r="AQ94" s="59" t="s">
        <v>3131</v>
      </c>
      <c r="AR94" s="60">
        <v>156</v>
      </c>
      <c r="AS94" s="60">
        <v>632</v>
      </c>
      <c r="AV94" s="39"/>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c r="DI94" s="42"/>
      <c r="DJ94" s="42"/>
      <c r="DK94" s="42"/>
      <c r="DL94" s="42"/>
      <c r="DM94" s="42"/>
      <c r="DN94" s="42"/>
      <c r="DO94" s="42"/>
      <c r="DP94" s="42"/>
      <c r="DQ94" s="42"/>
      <c r="DR94" s="42"/>
      <c r="DS94" s="42"/>
      <c r="DT94" s="42"/>
      <c r="DU94" s="42"/>
      <c r="DV94" s="42"/>
      <c r="DW94" s="42"/>
      <c r="DX94" s="42"/>
      <c r="DY94" s="42"/>
      <c r="DZ94" s="42"/>
      <c r="EA94" s="42"/>
      <c r="EB94" s="42"/>
      <c r="EC94" s="42"/>
      <c r="ED94" s="42"/>
      <c r="EE94" s="42"/>
      <c r="EF94" s="42"/>
      <c r="EG94" s="42"/>
      <c r="EH94" s="42"/>
      <c r="EI94" s="42"/>
      <c r="EJ94" s="42"/>
      <c r="EK94" s="42"/>
      <c r="EL94" s="42"/>
      <c r="EM94" s="42"/>
      <c r="EN94" s="42"/>
      <c r="EO94" s="42"/>
      <c r="EP94" s="42"/>
      <c r="EQ94" s="42"/>
      <c r="ER94" s="42"/>
      <c r="ES94" s="42"/>
      <c r="ET94" s="42"/>
      <c r="EU94" s="42"/>
      <c r="EV94" s="42"/>
      <c r="EW94" s="42"/>
      <c r="EX94" s="42"/>
      <c r="EY94" s="42"/>
      <c r="EZ94" s="42"/>
      <c r="FA94" s="42"/>
      <c r="FB94" s="42"/>
      <c r="FC94" s="42"/>
      <c r="FD94" s="42"/>
      <c r="FE94" s="42"/>
      <c r="FF94" s="42"/>
      <c r="FG94" s="42"/>
      <c r="FH94" s="42"/>
      <c r="FI94" s="42"/>
      <c r="FJ94" s="42"/>
      <c r="FK94" s="42"/>
      <c r="FL94" s="42"/>
      <c r="FM94" s="42"/>
      <c r="FN94" s="42"/>
      <c r="FO94" s="42"/>
      <c r="FP94" s="42"/>
      <c r="FQ94" s="42"/>
      <c r="FR94" s="42"/>
      <c r="FS94" s="42"/>
      <c r="FT94" s="42"/>
      <c r="FU94" s="42"/>
      <c r="FV94" s="42"/>
      <c r="FW94" s="42"/>
      <c r="FX94" s="42"/>
      <c r="FY94" s="42"/>
      <c r="FZ94" s="42"/>
      <c r="GA94" s="42"/>
      <c r="GB94" s="42"/>
      <c r="GC94" s="42"/>
      <c r="GD94" s="42"/>
      <c r="GE94" s="42"/>
      <c r="GF94" s="42"/>
      <c r="GG94" s="42"/>
      <c r="GH94" s="42"/>
      <c r="GI94" s="42"/>
      <c r="GJ94" s="42"/>
      <c r="GK94" s="42"/>
      <c r="GL94" s="42"/>
      <c r="GM94" s="42"/>
      <c r="GN94" s="42"/>
      <c r="GO94" s="42"/>
      <c r="GP94" s="42"/>
      <c r="GQ94" s="42"/>
      <c r="GR94" s="42"/>
      <c r="GS94" s="42"/>
      <c r="GT94" s="42"/>
      <c r="GU94" s="42"/>
      <c r="GV94" s="42"/>
      <c r="GW94" s="42"/>
      <c r="GX94" s="42"/>
      <c r="GY94" s="42"/>
      <c r="GZ94" s="42"/>
      <c r="HA94" s="42"/>
      <c r="HB94" s="42"/>
      <c r="HC94" s="42"/>
      <c r="HD94" s="42"/>
      <c r="HE94" s="42"/>
      <c r="HF94" s="42"/>
      <c r="HG94" s="42"/>
      <c r="HH94" s="42"/>
      <c r="HI94" s="42"/>
      <c r="HJ94" s="42"/>
      <c r="HK94" s="42"/>
      <c r="HL94" s="42"/>
      <c r="HM94" s="42"/>
      <c r="HN94" s="42"/>
      <c r="HO94" s="42"/>
      <c r="HP94" s="42"/>
      <c r="HQ94" s="42"/>
      <c r="HR94" s="42"/>
      <c r="HS94" s="42"/>
      <c r="HT94" s="42"/>
      <c r="HU94" s="42"/>
      <c r="HV94" s="42"/>
      <c r="HW94" s="42"/>
      <c r="HX94" s="42"/>
    </row>
    <row r="95" spans="1:232" s="41" customFormat="1" x14ac:dyDescent="0.25">
      <c r="A95" s="29"/>
      <c r="B95" s="30"/>
      <c r="C95" s="31" t="s">
        <v>7317</v>
      </c>
      <c r="D95" s="57">
        <v>0</v>
      </c>
      <c r="E95" s="57">
        <v>1</v>
      </c>
      <c r="F95" s="32" t="s">
        <v>23</v>
      </c>
      <c r="G95" s="32" t="s">
        <v>23</v>
      </c>
      <c r="H95" s="4">
        <v>9105868249</v>
      </c>
      <c r="I95" s="32" t="s">
        <v>23</v>
      </c>
      <c r="J95" s="33" t="s">
        <v>7489</v>
      </c>
      <c r="K95" s="34"/>
      <c r="L95" s="46" t="s">
        <v>25</v>
      </c>
      <c r="M95" s="33" t="s">
        <v>61</v>
      </c>
      <c r="N95" s="35" t="s">
        <v>23</v>
      </c>
      <c r="O95" s="6" t="s">
        <v>3142</v>
      </c>
      <c r="P95" s="36"/>
      <c r="Q95" s="36"/>
      <c r="R95" s="36"/>
      <c r="S95" s="33" t="s">
        <v>7490</v>
      </c>
      <c r="T95" s="36"/>
      <c r="U95" s="36"/>
      <c r="V95" s="33" t="s">
        <v>7490</v>
      </c>
      <c r="W95" s="36"/>
      <c r="X95" s="36"/>
      <c r="Y95" s="33" t="s">
        <v>2826</v>
      </c>
      <c r="Z95" s="36"/>
      <c r="AA95" s="30"/>
      <c r="AB95" s="57">
        <v>5111</v>
      </c>
      <c r="AC95" s="57">
        <v>131</v>
      </c>
      <c r="AD95" s="30"/>
      <c r="AE95" s="58">
        <v>1</v>
      </c>
      <c r="AF95" s="37"/>
      <c r="AG95" s="37">
        <v>50182</v>
      </c>
      <c r="AH95" s="38">
        <v>50182</v>
      </c>
      <c r="AI95" s="37"/>
      <c r="AJ95" s="37"/>
      <c r="AK95" s="39"/>
      <c r="AL95" s="40">
        <v>8</v>
      </c>
      <c r="AM95" s="37"/>
      <c r="AN95" s="37">
        <v>4014.56</v>
      </c>
      <c r="AO95" s="59">
        <v>33311</v>
      </c>
      <c r="AP95" s="39"/>
      <c r="AQ95" s="59" t="s">
        <v>3131</v>
      </c>
      <c r="AR95" s="60">
        <v>156</v>
      </c>
      <c r="AS95" s="60">
        <v>632</v>
      </c>
      <c r="AV95" s="39"/>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c r="EM95" s="42"/>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42"/>
      <c r="FO95" s="42"/>
      <c r="FP95" s="42"/>
      <c r="FQ95" s="42"/>
      <c r="FR95" s="42"/>
      <c r="FS95" s="42"/>
      <c r="FT95" s="42"/>
      <c r="FU95" s="42"/>
      <c r="FV95" s="42"/>
      <c r="FW95" s="42"/>
      <c r="FX95" s="42"/>
      <c r="FY95" s="42"/>
      <c r="FZ95" s="42"/>
      <c r="GA95" s="42"/>
      <c r="GB95" s="42"/>
      <c r="GC95" s="42"/>
      <c r="GD95" s="42"/>
      <c r="GE95" s="42"/>
      <c r="GF95" s="42"/>
      <c r="GG95" s="42"/>
      <c r="GH95" s="42"/>
      <c r="GI95" s="42"/>
      <c r="GJ95" s="42"/>
      <c r="GK95" s="42"/>
      <c r="GL95" s="42"/>
      <c r="GM95" s="42"/>
      <c r="GN95" s="42"/>
      <c r="GO95" s="42"/>
      <c r="GP95" s="42"/>
      <c r="GQ95" s="42"/>
      <c r="GR95" s="42"/>
      <c r="GS95" s="42"/>
      <c r="GT95" s="42"/>
      <c r="GU95" s="42"/>
      <c r="GV95" s="42"/>
      <c r="GW95" s="42"/>
      <c r="GX95" s="42"/>
      <c r="GY95" s="42"/>
      <c r="GZ95" s="42"/>
      <c r="HA95" s="42"/>
      <c r="HB95" s="42"/>
      <c r="HC95" s="42"/>
      <c r="HD95" s="42"/>
      <c r="HE95" s="42"/>
      <c r="HF95" s="42"/>
      <c r="HG95" s="42"/>
      <c r="HH95" s="42"/>
      <c r="HI95" s="42"/>
      <c r="HJ95" s="42"/>
      <c r="HK95" s="42"/>
      <c r="HL95" s="42"/>
      <c r="HM95" s="42"/>
      <c r="HN95" s="42"/>
      <c r="HO95" s="42"/>
      <c r="HP95" s="42"/>
      <c r="HQ95" s="42"/>
      <c r="HR95" s="42"/>
      <c r="HS95" s="42"/>
      <c r="HT95" s="42"/>
      <c r="HU95" s="42"/>
      <c r="HV95" s="42"/>
      <c r="HW95" s="42"/>
      <c r="HX95" s="42"/>
    </row>
    <row r="96" spans="1:232" s="41" customFormat="1" x14ac:dyDescent="0.25">
      <c r="A96" s="29"/>
      <c r="B96" s="30"/>
      <c r="C96" s="31" t="s">
        <v>7317</v>
      </c>
      <c r="D96" s="57">
        <v>0</v>
      </c>
      <c r="E96" s="57">
        <v>1</v>
      </c>
      <c r="F96" s="32" t="s">
        <v>23</v>
      </c>
      <c r="G96" s="32" t="s">
        <v>23</v>
      </c>
      <c r="H96" s="4">
        <v>9105868249</v>
      </c>
      <c r="I96" s="32" t="s">
        <v>23</v>
      </c>
      <c r="J96" s="33" t="s">
        <v>7489</v>
      </c>
      <c r="K96" s="34"/>
      <c r="L96" s="46" t="s">
        <v>25</v>
      </c>
      <c r="M96" s="33" t="s">
        <v>61</v>
      </c>
      <c r="N96" s="35" t="s">
        <v>23</v>
      </c>
      <c r="O96" s="6" t="s">
        <v>3142</v>
      </c>
      <c r="P96" s="36"/>
      <c r="Q96" s="36"/>
      <c r="R96" s="36"/>
      <c r="S96" s="33" t="s">
        <v>7490</v>
      </c>
      <c r="T96" s="36"/>
      <c r="U96" s="36"/>
      <c r="V96" s="33" t="s">
        <v>7490</v>
      </c>
      <c r="W96" s="36"/>
      <c r="X96" s="36"/>
      <c r="Y96" s="33" t="s">
        <v>2873</v>
      </c>
      <c r="Z96" s="36"/>
      <c r="AA96" s="30"/>
      <c r="AB96" s="57">
        <v>5111</v>
      </c>
      <c r="AC96" s="57">
        <v>131</v>
      </c>
      <c r="AD96" s="30"/>
      <c r="AE96" s="58">
        <v>1</v>
      </c>
      <c r="AF96" s="37"/>
      <c r="AG96" s="37">
        <v>49500</v>
      </c>
      <c r="AH96" s="38">
        <v>49500</v>
      </c>
      <c r="AI96" s="37"/>
      <c r="AJ96" s="37"/>
      <c r="AK96" s="39"/>
      <c r="AL96" s="40">
        <v>8</v>
      </c>
      <c r="AM96" s="37"/>
      <c r="AN96" s="37">
        <v>3960</v>
      </c>
      <c r="AO96" s="59">
        <v>33311</v>
      </c>
      <c r="AP96" s="39"/>
      <c r="AQ96" s="59" t="s">
        <v>3131</v>
      </c>
      <c r="AR96" s="60">
        <v>156</v>
      </c>
      <c r="AS96" s="60">
        <v>632</v>
      </c>
      <c r="AV96" s="39"/>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c r="BZ96" s="42"/>
      <c r="CA96" s="42"/>
      <c r="CB96" s="42"/>
      <c r="CC96" s="42"/>
      <c r="CD96" s="42"/>
      <c r="CE96" s="42"/>
      <c r="CF96" s="42"/>
      <c r="CG96" s="42"/>
      <c r="CH96" s="42"/>
      <c r="CI96" s="42"/>
      <c r="CJ96" s="42"/>
      <c r="CK96" s="42"/>
      <c r="CL96" s="42"/>
      <c r="CM96" s="42"/>
      <c r="CN96" s="42"/>
      <c r="CO96" s="42"/>
      <c r="CP96" s="42"/>
      <c r="CQ96" s="42"/>
      <c r="CR96" s="42"/>
      <c r="CS96" s="42"/>
      <c r="CT96" s="42"/>
      <c r="CU96" s="42"/>
      <c r="CV96" s="42"/>
      <c r="CW96" s="42"/>
      <c r="CX96" s="42"/>
      <c r="CY96" s="42"/>
      <c r="CZ96" s="42"/>
      <c r="DA96" s="42"/>
      <c r="DB96" s="42"/>
      <c r="DC96" s="42"/>
      <c r="DD96" s="42"/>
      <c r="DE96" s="42"/>
      <c r="DF96" s="42"/>
      <c r="DG96" s="42"/>
      <c r="DH96" s="42"/>
      <c r="DI96" s="42"/>
      <c r="DJ96" s="42"/>
      <c r="DK96" s="42"/>
      <c r="DL96" s="42"/>
      <c r="DM96" s="42"/>
      <c r="DN96" s="42"/>
      <c r="DO96" s="42"/>
      <c r="DP96" s="42"/>
      <c r="DQ96" s="42"/>
      <c r="DR96" s="42"/>
      <c r="DS96" s="42"/>
      <c r="DT96" s="42"/>
      <c r="DU96" s="42"/>
      <c r="DV96" s="42"/>
      <c r="DW96" s="42"/>
      <c r="DX96" s="42"/>
      <c r="DY96" s="42"/>
      <c r="DZ96" s="42"/>
      <c r="EA96" s="42"/>
      <c r="EB96" s="42"/>
      <c r="EC96" s="42"/>
      <c r="ED96" s="42"/>
      <c r="EE96" s="42"/>
      <c r="EF96" s="42"/>
      <c r="EG96" s="42"/>
      <c r="EH96" s="42"/>
      <c r="EI96" s="42"/>
      <c r="EJ96" s="42"/>
      <c r="EK96" s="42"/>
      <c r="EL96" s="42"/>
      <c r="EM96" s="42"/>
      <c r="EN96" s="42"/>
      <c r="EO96" s="42"/>
      <c r="EP96" s="42"/>
      <c r="EQ96" s="42"/>
      <c r="ER96" s="42"/>
      <c r="ES96" s="42"/>
      <c r="ET96" s="42"/>
      <c r="EU96" s="42"/>
      <c r="EV96" s="42"/>
      <c r="EW96" s="42"/>
      <c r="EX96" s="42"/>
      <c r="EY96" s="42"/>
      <c r="EZ96" s="42"/>
      <c r="FA96" s="42"/>
      <c r="FB96" s="42"/>
      <c r="FC96" s="42"/>
      <c r="FD96" s="42"/>
      <c r="FE96" s="42"/>
      <c r="FF96" s="42"/>
      <c r="FG96" s="42"/>
      <c r="FH96" s="42"/>
      <c r="FI96" s="42"/>
      <c r="FJ96" s="42"/>
      <c r="FK96" s="42"/>
      <c r="FL96" s="42"/>
      <c r="FM96" s="42"/>
      <c r="FN96" s="42"/>
      <c r="FO96" s="42"/>
      <c r="FP96" s="42"/>
      <c r="FQ96" s="42"/>
      <c r="FR96" s="42"/>
      <c r="FS96" s="42"/>
      <c r="FT96" s="42"/>
      <c r="FU96" s="42"/>
      <c r="FV96" s="42"/>
      <c r="FW96" s="42"/>
      <c r="FX96" s="42"/>
      <c r="FY96" s="42"/>
      <c r="FZ96" s="42"/>
      <c r="GA96" s="42"/>
      <c r="GB96" s="42"/>
      <c r="GC96" s="42"/>
      <c r="GD96" s="42"/>
      <c r="GE96" s="42"/>
      <c r="GF96" s="42"/>
      <c r="GG96" s="42"/>
      <c r="GH96" s="42"/>
      <c r="GI96" s="42"/>
      <c r="GJ96" s="42"/>
      <c r="GK96" s="42"/>
      <c r="GL96" s="42"/>
      <c r="GM96" s="42"/>
      <c r="GN96" s="42"/>
      <c r="GO96" s="42"/>
      <c r="GP96" s="42"/>
      <c r="GQ96" s="42"/>
      <c r="GR96" s="42"/>
      <c r="GS96" s="42"/>
      <c r="GT96" s="42"/>
      <c r="GU96" s="42"/>
      <c r="GV96" s="42"/>
      <c r="GW96" s="42"/>
      <c r="GX96" s="42"/>
      <c r="GY96" s="42"/>
      <c r="GZ96" s="42"/>
      <c r="HA96" s="42"/>
      <c r="HB96" s="42"/>
      <c r="HC96" s="42"/>
      <c r="HD96" s="42"/>
      <c r="HE96" s="42"/>
      <c r="HF96" s="42"/>
      <c r="HG96" s="42"/>
      <c r="HH96" s="42"/>
      <c r="HI96" s="42"/>
      <c r="HJ96" s="42"/>
      <c r="HK96" s="42"/>
      <c r="HL96" s="42"/>
      <c r="HM96" s="42"/>
      <c r="HN96" s="42"/>
      <c r="HO96" s="42"/>
      <c r="HP96" s="42"/>
      <c r="HQ96" s="42"/>
      <c r="HR96" s="42"/>
      <c r="HS96" s="42"/>
      <c r="HT96" s="42"/>
      <c r="HU96" s="42"/>
      <c r="HV96" s="42"/>
      <c r="HW96" s="42"/>
      <c r="HX96" s="42"/>
    </row>
    <row r="97" spans="1:232" s="41" customFormat="1" x14ac:dyDescent="0.25">
      <c r="A97" s="29"/>
      <c r="B97" s="30"/>
      <c r="C97" s="31" t="s">
        <v>7317</v>
      </c>
      <c r="D97" s="57">
        <v>0</v>
      </c>
      <c r="E97" s="57">
        <v>1</v>
      </c>
      <c r="F97" s="32" t="s">
        <v>23</v>
      </c>
      <c r="G97" s="32" t="s">
        <v>23</v>
      </c>
      <c r="H97" s="4">
        <v>9105868249</v>
      </c>
      <c r="I97" s="32" t="s">
        <v>23</v>
      </c>
      <c r="J97" s="33" t="s">
        <v>7489</v>
      </c>
      <c r="K97" s="34"/>
      <c r="L97" s="46" t="s">
        <v>25</v>
      </c>
      <c r="M97" s="33" t="s">
        <v>61</v>
      </c>
      <c r="N97" s="35" t="s">
        <v>23</v>
      </c>
      <c r="O97" s="6" t="s">
        <v>3142</v>
      </c>
      <c r="P97" s="36"/>
      <c r="Q97" s="36"/>
      <c r="R97" s="36"/>
      <c r="S97" s="33" t="s">
        <v>7490</v>
      </c>
      <c r="T97" s="36"/>
      <c r="U97" s="36"/>
      <c r="V97" s="33" t="s">
        <v>7490</v>
      </c>
      <c r="W97" s="36"/>
      <c r="X97" s="36"/>
      <c r="Y97" s="33" t="s">
        <v>2883</v>
      </c>
      <c r="Z97" s="36"/>
      <c r="AA97" s="30"/>
      <c r="AB97" s="57">
        <v>5111</v>
      </c>
      <c r="AC97" s="57">
        <v>131</v>
      </c>
      <c r="AD97" s="30"/>
      <c r="AE97" s="58">
        <v>2</v>
      </c>
      <c r="AF97" s="37"/>
      <c r="AG97" s="37">
        <v>50400</v>
      </c>
      <c r="AH97" s="38">
        <v>100800</v>
      </c>
      <c r="AI97" s="37"/>
      <c r="AJ97" s="37"/>
      <c r="AK97" s="39"/>
      <c r="AL97" s="40">
        <v>8</v>
      </c>
      <c r="AM97" s="37"/>
      <c r="AN97" s="37">
        <v>8064</v>
      </c>
      <c r="AO97" s="59">
        <v>33311</v>
      </c>
      <c r="AP97" s="39"/>
      <c r="AQ97" s="59" t="s">
        <v>3131</v>
      </c>
      <c r="AR97" s="60">
        <v>156</v>
      </c>
      <c r="AS97" s="60">
        <v>632</v>
      </c>
      <c r="AV97" s="39"/>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42"/>
      <c r="DI97" s="42"/>
      <c r="DJ97" s="42"/>
      <c r="DK97" s="42"/>
      <c r="DL97" s="42"/>
      <c r="DM97" s="42"/>
      <c r="DN97" s="42"/>
      <c r="DO97" s="42"/>
      <c r="DP97" s="42"/>
      <c r="DQ97" s="42"/>
      <c r="DR97" s="42"/>
      <c r="DS97" s="42"/>
      <c r="DT97" s="42"/>
      <c r="DU97" s="42"/>
      <c r="DV97" s="42"/>
      <c r="DW97" s="42"/>
      <c r="DX97" s="42"/>
      <c r="DY97" s="42"/>
      <c r="DZ97" s="42"/>
      <c r="EA97" s="42"/>
      <c r="EB97" s="42"/>
      <c r="EC97" s="42"/>
      <c r="ED97" s="42"/>
      <c r="EE97" s="42"/>
      <c r="EF97" s="42"/>
      <c r="EG97" s="42"/>
      <c r="EH97" s="42"/>
      <c r="EI97" s="42"/>
      <c r="EJ97" s="42"/>
      <c r="EK97" s="42"/>
      <c r="EL97" s="42"/>
      <c r="EM97" s="42"/>
      <c r="EN97" s="42"/>
      <c r="EO97" s="42"/>
      <c r="EP97" s="42"/>
      <c r="EQ97" s="42"/>
      <c r="ER97" s="42"/>
      <c r="ES97" s="42"/>
      <c r="ET97" s="42"/>
      <c r="EU97" s="42"/>
      <c r="EV97" s="42"/>
      <c r="EW97" s="42"/>
      <c r="EX97" s="42"/>
      <c r="EY97" s="42"/>
      <c r="EZ97" s="42"/>
      <c r="FA97" s="42"/>
      <c r="FB97" s="42"/>
      <c r="FC97" s="42"/>
      <c r="FD97" s="42"/>
      <c r="FE97" s="42"/>
      <c r="FF97" s="42"/>
      <c r="FG97" s="42"/>
      <c r="FH97" s="42"/>
      <c r="FI97" s="42"/>
      <c r="FJ97" s="42"/>
      <c r="FK97" s="42"/>
      <c r="FL97" s="42"/>
      <c r="FM97" s="42"/>
      <c r="FN97" s="42"/>
      <c r="FO97" s="42"/>
      <c r="FP97" s="42"/>
      <c r="FQ97" s="42"/>
      <c r="FR97" s="42"/>
      <c r="FS97" s="42"/>
      <c r="FT97" s="42"/>
      <c r="FU97" s="42"/>
      <c r="FV97" s="42"/>
      <c r="FW97" s="42"/>
      <c r="FX97" s="42"/>
      <c r="FY97" s="42"/>
      <c r="FZ97" s="42"/>
      <c r="GA97" s="42"/>
      <c r="GB97" s="42"/>
      <c r="GC97" s="42"/>
      <c r="GD97" s="42"/>
      <c r="GE97" s="42"/>
      <c r="GF97" s="42"/>
      <c r="GG97" s="42"/>
      <c r="GH97" s="42"/>
      <c r="GI97" s="42"/>
      <c r="GJ97" s="42"/>
      <c r="GK97" s="42"/>
      <c r="GL97" s="42"/>
      <c r="GM97" s="42"/>
      <c r="GN97" s="42"/>
      <c r="GO97" s="42"/>
      <c r="GP97" s="42"/>
      <c r="GQ97" s="42"/>
      <c r="GR97" s="42"/>
      <c r="GS97" s="42"/>
      <c r="GT97" s="42"/>
      <c r="GU97" s="42"/>
      <c r="GV97" s="42"/>
      <c r="GW97" s="42"/>
      <c r="GX97" s="42"/>
      <c r="GY97" s="42"/>
      <c r="GZ97" s="42"/>
      <c r="HA97" s="42"/>
      <c r="HB97" s="42"/>
      <c r="HC97" s="42"/>
      <c r="HD97" s="42"/>
      <c r="HE97" s="42"/>
      <c r="HF97" s="42"/>
      <c r="HG97" s="42"/>
      <c r="HH97" s="42"/>
      <c r="HI97" s="42"/>
      <c r="HJ97" s="42"/>
      <c r="HK97" s="42"/>
      <c r="HL97" s="42"/>
      <c r="HM97" s="42"/>
      <c r="HN97" s="42"/>
      <c r="HO97" s="42"/>
      <c r="HP97" s="42"/>
      <c r="HQ97" s="42"/>
      <c r="HR97" s="42"/>
      <c r="HS97" s="42"/>
      <c r="HT97" s="42"/>
      <c r="HU97" s="42"/>
      <c r="HV97" s="42"/>
      <c r="HW97" s="42"/>
      <c r="HX97" s="42"/>
    </row>
    <row r="98" spans="1:232" s="41" customFormat="1" x14ac:dyDescent="0.25">
      <c r="A98" s="29"/>
      <c r="B98" s="30"/>
      <c r="C98" s="31" t="s">
        <v>7317</v>
      </c>
      <c r="D98" s="57">
        <v>0</v>
      </c>
      <c r="E98" s="57">
        <v>1</v>
      </c>
      <c r="F98" s="32" t="s">
        <v>23</v>
      </c>
      <c r="G98" s="32" t="s">
        <v>23</v>
      </c>
      <c r="H98" s="4">
        <v>9105868244</v>
      </c>
      <c r="I98" s="32" t="s">
        <v>23</v>
      </c>
      <c r="J98" s="33" t="s">
        <v>7491</v>
      </c>
      <c r="K98" s="34"/>
      <c r="L98" s="46" t="s">
        <v>25</v>
      </c>
      <c r="M98" s="33" t="s">
        <v>349</v>
      </c>
      <c r="N98" s="35" t="s">
        <v>23</v>
      </c>
      <c r="O98" s="6" t="s">
        <v>3171</v>
      </c>
      <c r="P98" s="36"/>
      <c r="Q98" s="36"/>
      <c r="R98" s="36"/>
      <c r="S98" s="33" t="s">
        <v>7492</v>
      </c>
      <c r="T98" s="36"/>
      <c r="U98" s="36"/>
      <c r="V98" s="33" t="s">
        <v>7492</v>
      </c>
      <c r="W98" s="36"/>
      <c r="X98" s="36"/>
      <c r="Y98" s="33" t="s">
        <v>2824</v>
      </c>
      <c r="Z98" s="36"/>
      <c r="AA98" s="30"/>
      <c r="AB98" s="57">
        <v>5111</v>
      </c>
      <c r="AC98" s="57">
        <v>131</v>
      </c>
      <c r="AD98" s="30"/>
      <c r="AE98" s="58">
        <v>2</v>
      </c>
      <c r="AF98" s="37"/>
      <c r="AG98" s="37">
        <v>111058</v>
      </c>
      <c r="AH98" s="38">
        <v>222116</v>
      </c>
      <c r="AI98" s="37"/>
      <c r="AJ98" s="37"/>
      <c r="AK98" s="39"/>
      <c r="AL98" s="40">
        <v>8</v>
      </c>
      <c r="AM98" s="37"/>
      <c r="AN98" s="37">
        <v>17769.28</v>
      </c>
      <c r="AO98" s="59">
        <v>33311</v>
      </c>
      <c r="AP98" s="39"/>
      <c r="AQ98" s="59" t="s">
        <v>3131</v>
      </c>
      <c r="AR98" s="60">
        <v>156</v>
      </c>
      <c r="AS98" s="60">
        <v>632</v>
      </c>
      <c r="AV98" s="39"/>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42"/>
      <c r="DH98" s="42"/>
      <c r="DI98" s="42"/>
      <c r="DJ98" s="42"/>
      <c r="DK98" s="42"/>
      <c r="DL98" s="42"/>
      <c r="DM98" s="42"/>
      <c r="DN98" s="42"/>
      <c r="DO98" s="42"/>
      <c r="DP98" s="42"/>
      <c r="DQ98" s="42"/>
      <c r="DR98" s="42"/>
      <c r="DS98" s="42"/>
      <c r="DT98" s="42"/>
      <c r="DU98" s="42"/>
      <c r="DV98" s="42"/>
      <c r="DW98" s="42"/>
      <c r="DX98" s="42"/>
      <c r="DY98" s="42"/>
      <c r="DZ98" s="42"/>
      <c r="EA98" s="42"/>
      <c r="EB98" s="42"/>
      <c r="EC98" s="42"/>
      <c r="ED98" s="42"/>
      <c r="EE98" s="42"/>
      <c r="EF98" s="42"/>
      <c r="EG98" s="42"/>
      <c r="EH98" s="42"/>
      <c r="EI98" s="42"/>
      <c r="EJ98" s="42"/>
      <c r="EK98" s="42"/>
      <c r="EL98" s="42"/>
      <c r="EM98" s="42"/>
      <c r="EN98" s="42"/>
      <c r="EO98" s="42"/>
      <c r="EP98" s="42"/>
      <c r="EQ98" s="42"/>
      <c r="ER98" s="42"/>
      <c r="ES98" s="42"/>
      <c r="ET98" s="42"/>
      <c r="EU98" s="42"/>
      <c r="EV98" s="42"/>
      <c r="EW98" s="42"/>
      <c r="EX98" s="42"/>
      <c r="EY98" s="42"/>
      <c r="EZ98" s="42"/>
      <c r="FA98" s="42"/>
      <c r="FB98" s="42"/>
      <c r="FC98" s="42"/>
      <c r="FD98" s="42"/>
      <c r="FE98" s="42"/>
      <c r="FF98" s="42"/>
      <c r="FG98" s="42"/>
      <c r="FH98" s="42"/>
      <c r="FI98" s="42"/>
      <c r="FJ98" s="42"/>
      <c r="FK98" s="42"/>
      <c r="FL98" s="42"/>
      <c r="FM98" s="42"/>
      <c r="FN98" s="42"/>
      <c r="FO98" s="42"/>
      <c r="FP98" s="42"/>
      <c r="FQ98" s="42"/>
      <c r="FR98" s="42"/>
      <c r="FS98" s="42"/>
      <c r="FT98" s="42"/>
      <c r="FU98" s="42"/>
      <c r="FV98" s="42"/>
      <c r="FW98" s="42"/>
      <c r="FX98" s="42"/>
      <c r="FY98" s="42"/>
      <c r="FZ98" s="42"/>
      <c r="GA98" s="42"/>
      <c r="GB98" s="42"/>
      <c r="GC98" s="42"/>
      <c r="GD98" s="42"/>
      <c r="GE98" s="42"/>
      <c r="GF98" s="42"/>
      <c r="GG98" s="42"/>
      <c r="GH98" s="42"/>
      <c r="GI98" s="42"/>
      <c r="GJ98" s="42"/>
      <c r="GK98" s="42"/>
      <c r="GL98" s="42"/>
      <c r="GM98" s="42"/>
      <c r="GN98" s="42"/>
      <c r="GO98" s="42"/>
      <c r="GP98" s="42"/>
      <c r="GQ98" s="42"/>
      <c r="GR98" s="42"/>
      <c r="GS98" s="42"/>
      <c r="GT98" s="42"/>
      <c r="GU98" s="42"/>
      <c r="GV98" s="42"/>
      <c r="GW98" s="42"/>
      <c r="GX98" s="42"/>
      <c r="GY98" s="42"/>
      <c r="GZ98" s="42"/>
      <c r="HA98" s="42"/>
      <c r="HB98" s="42"/>
      <c r="HC98" s="42"/>
      <c r="HD98" s="42"/>
      <c r="HE98" s="42"/>
      <c r="HF98" s="42"/>
      <c r="HG98" s="42"/>
      <c r="HH98" s="42"/>
      <c r="HI98" s="42"/>
      <c r="HJ98" s="42"/>
      <c r="HK98" s="42"/>
      <c r="HL98" s="42"/>
      <c r="HM98" s="42"/>
      <c r="HN98" s="42"/>
      <c r="HO98" s="42"/>
      <c r="HP98" s="42"/>
      <c r="HQ98" s="42"/>
      <c r="HR98" s="42"/>
      <c r="HS98" s="42"/>
      <c r="HT98" s="42"/>
      <c r="HU98" s="42"/>
      <c r="HV98" s="42"/>
      <c r="HW98" s="42"/>
      <c r="HX98" s="42"/>
    </row>
    <row r="99" spans="1:232" s="41" customFormat="1" x14ac:dyDescent="0.25">
      <c r="A99" s="29"/>
      <c r="B99" s="30"/>
      <c r="C99" s="31" t="s">
        <v>7317</v>
      </c>
      <c r="D99" s="57">
        <v>0</v>
      </c>
      <c r="E99" s="57">
        <v>1</v>
      </c>
      <c r="F99" s="32" t="s">
        <v>23</v>
      </c>
      <c r="G99" s="32" t="s">
        <v>23</v>
      </c>
      <c r="H99" s="4">
        <v>9105868452</v>
      </c>
      <c r="I99" s="32" t="s">
        <v>23</v>
      </c>
      <c r="J99" s="33" t="s">
        <v>7501</v>
      </c>
      <c r="K99" s="34"/>
      <c r="L99" s="46" t="s">
        <v>25</v>
      </c>
      <c r="M99" s="33" t="s">
        <v>39</v>
      </c>
      <c r="N99" s="35" t="s">
        <v>23</v>
      </c>
      <c r="O99" s="6" t="s">
        <v>3151</v>
      </c>
      <c r="P99" s="36"/>
      <c r="Q99" s="36"/>
      <c r="R99" s="36"/>
      <c r="S99" s="33" t="s">
        <v>7502</v>
      </c>
      <c r="T99" s="36"/>
      <c r="U99" s="36"/>
      <c r="V99" s="33" t="s">
        <v>7502</v>
      </c>
      <c r="W99" s="36"/>
      <c r="X99" s="36"/>
      <c r="Y99" s="33" t="s">
        <v>2819</v>
      </c>
      <c r="Z99" s="36"/>
      <c r="AA99" s="30"/>
      <c r="AB99" s="57">
        <v>5111</v>
      </c>
      <c r="AC99" s="57">
        <v>131</v>
      </c>
      <c r="AD99" s="30"/>
      <c r="AE99" s="58">
        <v>6</v>
      </c>
      <c r="AF99" s="37"/>
      <c r="AG99" s="37">
        <v>56760</v>
      </c>
      <c r="AH99" s="38">
        <v>340560</v>
      </c>
      <c r="AI99" s="37"/>
      <c r="AJ99" s="37"/>
      <c r="AK99" s="39"/>
      <c r="AL99" s="40">
        <v>8</v>
      </c>
      <c r="AM99" s="37"/>
      <c r="AN99" s="37">
        <v>27244.799999999999</v>
      </c>
      <c r="AO99" s="59">
        <v>33311</v>
      </c>
      <c r="AP99" s="39"/>
      <c r="AQ99" s="59" t="s">
        <v>3131</v>
      </c>
      <c r="AR99" s="60">
        <v>156</v>
      </c>
      <c r="AS99" s="60">
        <v>632</v>
      </c>
      <c r="AV99" s="39"/>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c r="BZ99" s="42"/>
      <c r="CA99" s="42"/>
      <c r="CB99" s="42"/>
      <c r="CC99" s="42"/>
      <c r="CD99" s="42"/>
      <c r="CE99" s="42"/>
      <c r="CF99" s="42"/>
      <c r="CG99" s="42"/>
      <c r="CH99" s="42"/>
      <c r="CI99" s="42"/>
      <c r="CJ99" s="42"/>
      <c r="CK99" s="42"/>
      <c r="CL99" s="42"/>
      <c r="CM99" s="42"/>
      <c r="CN99" s="42"/>
      <c r="CO99" s="42"/>
      <c r="CP99" s="42"/>
      <c r="CQ99" s="42"/>
      <c r="CR99" s="42"/>
      <c r="CS99" s="42"/>
      <c r="CT99" s="42"/>
      <c r="CU99" s="42"/>
      <c r="CV99" s="42"/>
      <c r="CW99" s="42"/>
      <c r="CX99" s="42"/>
      <c r="CY99" s="42"/>
      <c r="CZ99" s="42"/>
      <c r="DA99" s="42"/>
      <c r="DB99" s="42"/>
      <c r="DC99" s="42"/>
      <c r="DD99" s="42"/>
      <c r="DE99" s="42"/>
      <c r="DF99" s="42"/>
      <c r="DG99" s="42"/>
      <c r="DH99" s="42"/>
      <c r="DI99" s="42"/>
      <c r="DJ99" s="42"/>
      <c r="DK99" s="42"/>
      <c r="DL99" s="42"/>
      <c r="DM99" s="42"/>
      <c r="DN99" s="42"/>
      <c r="DO99" s="42"/>
      <c r="DP99" s="42"/>
      <c r="DQ99" s="42"/>
      <c r="DR99" s="42"/>
      <c r="DS99" s="42"/>
      <c r="DT99" s="42"/>
      <c r="DU99" s="42"/>
      <c r="DV99" s="42"/>
      <c r="DW99" s="42"/>
      <c r="DX99" s="42"/>
      <c r="DY99" s="42"/>
      <c r="DZ99" s="42"/>
      <c r="EA99" s="42"/>
      <c r="EB99" s="42"/>
      <c r="EC99" s="42"/>
      <c r="ED99" s="42"/>
      <c r="EE99" s="42"/>
      <c r="EF99" s="42"/>
      <c r="EG99" s="42"/>
      <c r="EH99" s="42"/>
      <c r="EI99" s="42"/>
      <c r="EJ99" s="42"/>
      <c r="EK99" s="42"/>
      <c r="EL99" s="42"/>
      <c r="EM99" s="42"/>
      <c r="EN99" s="42"/>
      <c r="EO99" s="42"/>
      <c r="EP99" s="42"/>
      <c r="EQ99" s="42"/>
      <c r="ER99" s="42"/>
      <c r="ES99" s="42"/>
      <c r="ET99" s="42"/>
      <c r="EU99" s="42"/>
      <c r="EV99" s="42"/>
      <c r="EW99" s="42"/>
      <c r="EX99" s="42"/>
      <c r="EY99" s="42"/>
      <c r="EZ99" s="42"/>
      <c r="FA99" s="42"/>
      <c r="FB99" s="42"/>
      <c r="FC99" s="42"/>
      <c r="FD99" s="42"/>
      <c r="FE99" s="42"/>
      <c r="FF99" s="42"/>
      <c r="FG99" s="42"/>
      <c r="FH99" s="42"/>
      <c r="FI99" s="42"/>
      <c r="FJ99" s="42"/>
      <c r="FK99" s="42"/>
      <c r="FL99" s="42"/>
      <c r="FM99" s="42"/>
      <c r="FN99" s="42"/>
      <c r="FO99" s="42"/>
      <c r="FP99" s="42"/>
      <c r="FQ99" s="42"/>
      <c r="FR99" s="42"/>
      <c r="FS99" s="42"/>
      <c r="FT99" s="42"/>
      <c r="FU99" s="42"/>
      <c r="FV99" s="42"/>
      <c r="FW99" s="42"/>
      <c r="FX99" s="42"/>
      <c r="FY99" s="42"/>
      <c r="FZ99" s="42"/>
      <c r="GA99" s="42"/>
      <c r="GB99" s="42"/>
      <c r="GC99" s="42"/>
      <c r="GD99" s="42"/>
      <c r="GE99" s="42"/>
      <c r="GF99" s="42"/>
      <c r="GG99" s="42"/>
      <c r="GH99" s="42"/>
      <c r="GI99" s="42"/>
      <c r="GJ99" s="42"/>
      <c r="GK99" s="42"/>
      <c r="GL99" s="42"/>
      <c r="GM99" s="42"/>
      <c r="GN99" s="42"/>
      <c r="GO99" s="42"/>
      <c r="GP99" s="42"/>
      <c r="GQ99" s="42"/>
      <c r="GR99" s="42"/>
      <c r="GS99" s="42"/>
      <c r="GT99" s="42"/>
      <c r="GU99" s="42"/>
      <c r="GV99" s="42"/>
      <c r="GW99" s="42"/>
      <c r="GX99" s="42"/>
      <c r="GY99" s="42"/>
      <c r="GZ99" s="42"/>
      <c r="HA99" s="42"/>
      <c r="HB99" s="42"/>
      <c r="HC99" s="42"/>
      <c r="HD99" s="42"/>
      <c r="HE99" s="42"/>
      <c r="HF99" s="42"/>
      <c r="HG99" s="42"/>
      <c r="HH99" s="42"/>
      <c r="HI99" s="42"/>
      <c r="HJ99" s="42"/>
      <c r="HK99" s="42"/>
      <c r="HL99" s="42"/>
      <c r="HM99" s="42"/>
      <c r="HN99" s="42"/>
      <c r="HO99" s="42"/>
      <c r="HP99" s="42"/>
      <c r="HQ99" s="42"/>
      <c r="HR99" s="42"/>
      <c r="HS99" s="42"/>
      <c r="HT99" s="42"/>
      <c r="HU99" s="42"/>
      <c r="HV99" s="42"/>
      <c r="HW99" s="42"/>
      <c r="HX99" s="42"/>
    </row>
    <row r="100" spans="1:232" s="41" customFormat="1" x14ac:dyDescent="0.25">
      <c r="A100" s="29"/>
      <c r="B100" s="30"/>
      <c r="C100" s="31" t="s">
        <v>7317</v>
      </c>
      <c r="D100" s="57">
        <v>0</v>
      </c>
      <c r="E100" s="57">
        <v>1</v>
      </c>
      <c r="F100" s="32" t="s">
        <v>23</v>
      </c>
      <c r="G100" s="32" t="s">
        <v>23</v>
      </c>
      <c r="H100" s="4">
        <v>9105868452</v>
      </c>
      <c r="I100" s="32" t="s">
        <v>23</v>
      </c>
      <c r="J100" s="33" t="s">
        <v>7501</v>
      </c>
      <c r="K100" s="34"/>
      <c r="L100" s="46" t="s">
        <v>25</v>
      </c>
      <c r="M100" s="33" t="s">
        <v>39</v>
      </c>
      <c r="N100" s="35" t="s">
        <v>23</v>
      </c>
      <c r="O100" s="6" t="s">
        <v>3151</v>
      </c>
      <c r="P100" s="36"/>
      <c r="Q100" s="36"/>
      <c r="R100" s="36"/>
      <c r="S100" s="33" t="s">
        <v>7502</v>
      </c>
      <c r="T100" s="36"/>
      <c r="U100" s="36"/>
      <c r="V100" s="33" t="s">
        <v>7502</v>
      </c>
      <c r="W100" s="36"/>
      <c r="X100" s="36"/>
      <c r="Y100" s="33" t="s">
        <v>3013</v>
      </c>
      <c r="Z100" s="36"/>
      <c r="AA100" s="30"/>
      <c r="AB100" s="57">
        <v>5111</v>
      </c>
      <c r="AC100" s="57">
        <v>131</v>
      </c>
      <c r="AD100" s="30"/>
      <c r="AE100" s="58">
        <v>7</v>
      </c>
      <c r="AF100" s="37"/>
      <c r="AG100" s="37">
        <v>46000</v>
      </c>
      <c r="AH100" s="38">
        <v>322000</v>
      </c>
      <c r="AI100" s="37"/>
      <c r="AJ100" s="37"/>
      <c r="AK100" s="39"/>
      <c r="AL100" s="40">
        <v>8</v>
      </c>
      <c r="AM100" s="37"/>
      <c r="AN100" s="37">
        <v>25760</v>
      </c>
      <c r="AO100" s="59">
        <v>33311</v>
      </c>
      <c r="AP100" s="39"/>
      <c r="AQ100" s="59" t="s">
        <v>3131</v>
      </c>
      <c r="AR100" s="60">
        <v>156</v>
      </c>
      <c r="AS100" s="60">
        <v>632</v>
      </c>
      <c r="AV100" s="39"/>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c r="BZ100" s="42"/>
      <c r="CA100" s="42"/>
      <c r="CB100" s="42"/>
      <c r="CC100" s="42"/>
      <c r="CD100" s="42"/>
      <c r="CE100" s="42"/>
      <c r="CF100" s="42"/>
      <c r="CG100" s="42"/>
      <c r="CH100" s="42"/>
      <c r="CI100" s="42"/>
      <c r="CJ100" s="42"/>
      <c r="CK100" s="42"/>
      <c r="CL100" s="42"/>
      <c r="CM100" s="42"/>
      <c r="CN100" s="42"/>
      <c r="CO100" s="42"/>
      <c r="CP100" s="42"/>
      <c r="CQ100" s="42"/>
      <c r="CR100" s="42"/>
      <c r="CS100" s="42"/>
      <c r="CT100" s="42"/>
      <c r="CU100" s="42"/>
      <c r="CV100" s="42"/>
      <c r="CW100" s="42"/>
      <c r="CX100" s="42"/>
      <c r="CY100" s="42"/>
      <c r="CZ100" s="42"/>
      <c r="DA100" s="42"/>
      <c r="DB100" s="42"/>
      <c r="DC100" s="42"/>
      <c r="DD100" s="42"/>
      <c r="DE100" s="42"/>
      <c r="DF100" s="42"/>
      <c r="DG100" s="42"/>
      <c r="DH100" s="42"/>
      <c r="DI100" s="42"/>
      <c r="DJ100" s="42"/>
      <c r="DK100" s="42"/>
      <c r="DL100" s="42"/>
      <c r="DM100" s="42"/>
      <c r="DN100" s="42"/>
      <c r="DO100" s="42"/>
      <c r="DP100" s="42"/>
      <c r="DQ100" s="42"/>
      <c r="DR100" s="42"/>
      <c r="DS100" s="42"/>
      <c r="DT100" s="42"/>
      <c r="DU100" s="42"/>
      <c r="DV100" s="42"/>
      <c r="DW100" s="42"/>
      <c r="DX100" s="42"/>
      <c r="DY100" s="42"/>
      <c r="DZ100" s="42"/>
      <c r="EA100" s="42"/>
      <c r="EB100" s="42"/>
      <c r="EC100" s="42"/>
      <c r="ED100" s="42"/>
      <c r="EE100" s="42"/>
      <c r="EF100" s="42"/>
      <c r="EG100" s="42"/>
      <c r="EH100" s="42"/>
      <c r="EI100" s="42"/>
      <c r="EJ100" s="42"/>
      <c r="EK100" s="42"/>
      <c r="EL100" s="42"/>
      <c r="EM100" s="42"/>
      <c r="EN100" s="42"/>
      <c r="EO100" s="42"/>
      <c r="EP100" s="42"/>
      <c r="EQ100" s="42"/>
      <c r="ER100" s="42"/>
      <c r="ES100" s="42"/>
      <c r="ET100" s="42"/>
      <c r="EU100" s="42"/>
      <c r="EV100" s="42"/>
      <c r="EW100" s="42"/>
      <c r="EX100" s="42"/>
      <c r="EY100" s="42"/>
      <c r="EZ100" s="42"/>
      <c r="FA100" s="42"/>
      <c r="FB100" s="42"/>
      <c r="FC100" s="42"/>
      <c r="FD100" s="42"/>
      <c r="FE100" s="42"/>
      <c r="FF100" s="42"/>
      <c r="FG100" s="42"/>
      <c r="FH100" s="42"/>
      <c r="FI100" s="42"/>
      <c r="FJ100" s="42"/>
      <c r="FK100" s="42"/>
      <c r="FL100" s="42"/>
      <c r="FM100" s="42"/>
      <c r="FN100" s="42"/>
      <c r="FO100" s="42"/>
      <c r="FP100" s="42"/>
      <c r="FQ100" s="42"/>
      <c r="FR100" s="42"/>
      <c r="FS100" s="42"/>
      <c r="FT100" s="42"/>
      <c r="FU100" s="42"/>
      <c r="FV100" s="42"/>
      <c r="FW100" s="42"/>
      <c r="FX100" s="42"/>
      <c r="FY100" s="42"/>
      <c r="FZ100" s="42"/>
      <c r="GA100" s="42"/>
      <c r="GB100" s="42"/>
      <c r="GC100" s="42"/>
      <c r="GD100" s="42"/>
      <c r="GE100" s="42"/>
      <c r="GF100" s="42"/>
      <c r="GG100" s="42"/>
      <c r="GH100" s="42"/>
      <c r="GI100" s="42"/>
      <c r="GJ100" s="42"/>
      <c r="GK100" s="42"/>
      <c r="GL100" s="42"/>
      <c r="GM100" s="42"/>
      <c r="GN100" s="42"/>
      <c r="GO100" s="42"/>
      <c r="GP100" s="42"/>
      <c r="GQ100" s="42"/>
      <c r="GR100" s="42"/>
      <c r="GS100" s="42"/>
      <c r="GT100" s="42"/>
      <c r="GU100" s="42"/>
      <c r="GV100" s="42"/>
      <c r="GW100" s="42"/>
      <c r="GX100" s="42"/>
      <c r="GY100" s="42"/>
      <c r="GZ100" s="42"/>
      <c r="HA100" s="42"/>
      <c r="HB100" s="42"/>
      <c r="HC100" s="42"/>
      <c r="HD100" s="42"/>
      <c r="HE100" s="42"/>
      <c r="HF100" s="42"/>
      <c r="HG100" s="42"/>
      <c r="HH100" s="42"/>
      <c r="HI100" s="42"/>
      <c r="HJ100" s="42"/>
      <c r="HK100" s="42"/>
      <c r="HL100" s="42"/>
      <c r="HM100" s="42"/>
      <c r="HN100" s="42"/>
      <c r="HO100" s="42"/>
      <c r="HP100" s="42"/>
      <c r="HQ100" s="42"/>
      <c r="HR100" s="42"/>
      <c r="HS100" s="42"/>
      <c r="HT100" s="42"/>
      <c r="HU100" s="42"/>
      <c r="HV100" s="42"/>
      <c r="HW100" s="42"/>
      <c r="HX100" s="42"/>
    </row>
    <row r="101" spans="1:232" s="41" customFormat="1" x14ac:dyDescent="0.25">
      <c r="A101" s="29"/>
      <c r="B101" s="30"/>
      <c r="C101" s="31" t="s">
        <v>7317</v>
      </c>
      <c r="D101" s="57">
        <v>0</v>
      </c>
      <c r="E101" s="57">
        <v>1</v>
      </c>
      <c r="F101" s="32" t="s">
        <v>23</v>
      </c>
      <c r="G101" s="32" t="s">
        <v>23</v>
      </c>
      <c r="H101" s="4">
        <v>9105868452</v>
      </c>
      <c r="I101" s="32" t="s">
        <v>23</v>
      </c>
      <c r="J101" s="33" t="s">
        <v>7501</v>
      </c>
      <c r="K101" s="34"/>
      <c r="L101" s="46" t="s">
        <v>25</v>
      </c>
      <c r="M101" s="33" t="s">
        <v>39</v>
      </c>
      <c r="N101" s="35" t="s">
        <v>23</v>
      </c>
      <c r="O101" s="6" t="s">
        <v>3151</v>
      </c>
      <c r="P101" s="36"/>
      <c r="Q101" s="36"/>
      <c r="R101" s="36"/>
      <c r="S101" s="33" t="s">
        <v>7502</v>
      </c>
      <c r="T101" s="36"/>
      <c r="U101" s="36"/>
      <c r="V101" s="33" t="s">
        <v>7502</v>
      </c>
      <c r="W101" s="36"/>
      <c r="X101" s="36"/>
      <c r="Y101" s="33" t="s">
        <v>2771</v>
      </c>
      <c r="Z101" s="36"/>
      <c r="AA101" s="30"/>
      <c r="AB101" s="57">
        <v>5111</v>
      </c>
      <c r="AC101" s="57">
        <v>131</v>
      </c>
      <c r="AD101" s="30"/>
      <c r="AE101" s="58">
        <v>9</v>
      </c>
      <c r="AF101" s="37"/>
      <c r="AG101" s="37">
        <v>74250</v>
      </c>
      <c r="AH101" s="38">
        <v>668250</v>
      </c>
      <c r="AI101" s="37"/>
      <c r="AJ101" s="37"/>
      <c r="AK101" s="39"/>
      <c r="AL101" s="40">
        <v>8</v>
      </c>
      <c r="AM101" s="37"/>
      <c r="AN101" s="37">
        <v>53460</v>
      </c>
      <c r="AO101" s="59">
        <v>33311</v>
      </c>
      <c r="AP101" s="39"/>
      <c r="AQ101" s="59" t="s">
        <v>3131</v>
      </c>
      <c r="AR101" s="60">
        <v>156</v>
      </c>
      <c r="AS101" s="60">
        <v>632</v>
      </c>
      <c r="AV101" s="39"/>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c r="BZ101" s="42"/>
      <c r="CA101" s="42"/>
      <c r="CB101" s="42"/>
      <c r="CC101" s="42"/>
      <c r="CD101" s="42"/>
      <c r="CE101" s="42"/>
      <c r="CF101" s="42"/>
      <c r="CG101" s="42"/>
      <c r="CH101" s="42"/>
      <c r="CI101" s="42"/>
      <c r="CJ101" s="42"/>
      <c r="CK101" s="42"/>
      <c r="CL101" s="42"/>
      <c r="CM101" s="42"/>
      <c r="CN101" s="42"/>
      <c r="CO101" s="42"/>
      <c r="CP101" s="42"/>
      <c r="CQ101" s="42"/>
      <c r="CR101" s="42"/>
      <c r="CS101" s="42"/>
      <c r="CT101" s="42"/>
      <c r="CU101" s="42"/>
      <c r="CV101" s="42"/>
      <c r="CW101" s="42"/>
      <c r="CX101" s="42"/>
      <c r="CY101" s="42"/>
      <c r="CZ101" s="42"/>
      <c r="DA101" s="42"/>
      <c r="DB101" s="42"/>
      <c r="DC101" s="42"/>
      <c r="DD101" s="42"/>
      <c r="DE101" s="42"/>
      <c r="DF101" s="42"/>
      <c r="DG101" s="42"/>
      <c r="DH101" s="42"/>
      <c r="DI101" s="42"/>
      <c r="DJ101" s="42"/>
      <c r="DK101" s="42"/>
      <c r="DL101" s="42"/>
      <c r="DM101" s="42"/>
      <c r="DN101" s="42"/>
      <c r="DO101" s="42"/>
      <c r="DP101" s="42"/>
      <c r="DQ101" s="42"/>
      <c r="DR101" s="42"/>
      <c r="DS101" s="42"/>
      <c r="DT101" s="42"/>
      <c r="DU101" s="42"/>
      <c r="DV101" s="42"/>
      <c r="DW101" s="42"/>
      <c r="DX101" s="42"/>
      <c r="DY101" s="42"/>
      <c r="DZ101" s="42"/>
      <c r="EA101" s="42"/>
      <c r="EB101" s="42"/>
      <c r="EC101" s="42"/>
      <c r="ED101" s="42"/>
      <c r="EE101" s="42"/>
      <c r="EF101" s="42"/>
      <c r="EG101" s="42"/>
      <c r="EH101" s="42"/>
      <c r="EI101" s="42"/>
      <c r="EJ101" s="42"/>
      <c r="EK101" s="42"/>
      <c r="EL101" s="42"/>
      <c r="EM101" s="42"/>
      <c r="EN101" s="42"/>
      <c r="EO101" s="42"/>
      <c r="EP101" s="42"/>
      <c r="EQ101" s="42"/>
      <c r="ER101" s="42"/>
      <c r="ES101" s="42"/>
      <c r="ET101" s="42"/>
      <c r="EU101" s="42"/>
      <c r="EV101" s="42"/>
      <c r="EW101" s="42"/>
      <c r="EX101" s="42"/>
      <c r="EY101" s="42"/>
      <c r="EZ101" s="42"/>
      <c r="FA101" s="42"/>
      <c r="FB101" s="42"/>
      <c r="FC101" s="42"/>
      <c r="FD101" s="42"/>
      <c r="FE101" s="42"/>
      <c r="FF101" s="42"/>
      <c r="FG101" s="42"/>
      <c r="FH101" s="42"/>
      <c r="FI101" s="42"/>
      <c r="FJ101" s="42"/>
      <c r="FK101" s="42"/>
      <c r="FL101" s="42"/>
      <c r="FM101" s="42"/>
      <c r="FN101" s="42"/>
      <c r="FO101" s="42"/>
      <c r="FP101" s="42"/>
      <c r="FQ101" s="42"/>
      <c r="FR101" s="42"/>
      <c r="FS101" s="42"/>
      <c r="FT101" s="42"/>
      <c r="FU101" s="42"/>
      <c r="FV101" s="42"/>
      <c r="FW101" s="42"/>
      <c r="FX101" s="42"/>
      <c r="FY101" s="42"/>
      <c r="FZ101" s="42"/>
      <c r="GA101" s="42"/>
      <c r="GB101" s="42"/>
      <c r="GC101" s="42"/>
      <c r="GD101" s="42"/>
      <c r="GE101" s="42"/>
      <c r="GF101" s="42"/>
      <c r="GG101" s="42"/>
      <c r="GH101" s="42"/>
      <c r="GI101" s="42"/>
      <c r="GJ101" s="42"/>
      <c r="GK101" s="42"/>
      <c r="GL101" s="42"/>
      <c r="GM101" s="42"/>
      <c r="GN101" s="42"/>
      <c r="GO101" s="42"/>
      <c r="GP101" s="42"/>
      <c r="GQ101" s="42"/>
      <c r="GR101" s="42"/>
      <c r="GS101" s="42"/>
      <c r="GT101" s="42"/>
      <c r="GU101" s="42"/>
      <c r="GV101" s="42"/>
      <c r="GW101" s="42"/>
      <c r="GX101" s="42"/>
      <c r="GY101" s="42"/>
      <c r="GZ101" s="42"/>
      <c r="HA101" s="42"/>
      <c r="HB101" s="42"/>
      <c r="HC101" s="42"/>
      <c r="HD101" s="42"/>
      <c r="HE101" s="42"/>
      <c r="HF101" s="42"/>
      <c r="HG101" s="42"/>
      <c r="HH101" s="42"/>
      <c r="HI101" s="42"/>
      <c r="HJ101" s="42"/>
      <c r="HK101" s="42"/>
      <c r="HL101" s="42"/>
      <c r="HM101" s="42"/>
      <c r="HN101" s="42"/>
      <c r="HO101" s="42"/>
      <c r="HP101" s="42"/>
      <c r="HQ101" s="42"/>
      <c r="HR101" s="42"/>
      <c r="HS101" s="42"/>
      <c r="HT101" s="42"/>
      <c r="HU101" s="42"/>
      <c r="HV101" s="42"/>
      <c r="HW101" s="42"/>
      <c r="HX101" s="42"/>
    </row>
    <row r="102" spans="1:232" s="41" customFormat="1" x14ac:dyDescent="0.25">
      <c r="A102" s="29"/>
      <c r="B102" s="30"/>
      <c r="C102" s="31" t="s">
        <v>7317</v>
      </c>
      <c r="D102" s="57">
        <v>0</v>
      </c>
      <c r="E102" s="57">
        <v>1</v>
      </c>
      <c r="F102" s="32" t="s">
        <v>23</v>
      </c>
      <c r="G102" s="32" t="s">
        <v>23</v>
      </c>
      <c r="H102" s="4">
        <v>9105868453</v>
      </c>
      <c r="I102" s="32" t="s">
        <v>23</v>
      </c>
      <c r="J102" s="33" t="s">
        <v>7503</v>
      </c>
      <c r="K102" s="34"/>
      <c r="L102" s="46" t="s">
        <v>25</v>
      </c>
      <c r="M102" s="33" t="s">
        <v>81</v>
      </c>
      <c r="N102" s="35" t="s">
        <v>23</v>
      </c>
      <c r="O102" s="6" t="s">
        <v>3170</v>
      </c>
      <c r="P102" s="36"/>
      <c r="Q102" s="36"/>
      <c r="R102" s="36"/>
      <c r="S102" s="33" t="s">
        <v>7504</v>
      </c>
      <c r="T102" s="36"/>
      <c r="U102" s="36"/>
      <c r="V102" s="33" t="s">
        <v>7504</v>
      </c>
      <c r="W102" s="36"/>
      <c r="X102" s="36"/>
      <c r="Y102" s="33" t="s">
        <v>2824</v>
      </c>
      <c r="Z102" s="36"/>
      <c r="AA102" s="30"/>
      <c r="AB102" s="57">
        <v>5111</v>
      </c>
      <c r="AC102" s="57">
        <v>131</v>
      </c>
      <c r="AD102" s="30"/>
      <c r="AE102" s="58">
        <v>2</v>
      </c>
      <c r="AF102" s="37"/>
      <c r="AG102" s="37">
        <v>111058</v>
      </c>
      <c r="AH102" s="38">
        <v>222116</v>
      </c>
      <c r="AI102" s="37"/>
      <c r="AJ102" s="37"/>
      <c r="AK102" s="39"/>
      <c r="AL102" s="40">
        <v>8</v>
      </c>
      <c r="AM102" s="37"/>
      <c r="AN102" s="37">
        <v>17769.28</v>
      </c>
      <c r="AO102" s="59">
        <v>33311</v>
      </c>
      <c r="AP102" s="39"/>
      <c r="AQ102" s="59" t="s">
        <v>3131</v>
      </c>
      <c r="AR102" s="60">
        <v>156</v>
      </c>
      <c r="AS102" s="60">
        <v>632</v>
      </c>
      <c r="AV102" s="39"/>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c r="BZ102" s="42"/>
      <c r="CA102" s="42"/>
      <c r="CB102" s="42"/>
      <c r="CC102" s="42"/>
      <c r="CD102" s="42"/>
      <c r="CE102" s="42"/>
      <c r="CF102" s="42"/>
      <c r="CG102" s="42"/>
      <c r="CH102" s="42"/>
      <c r="CI102" s="42"/>
      <c r="CJ102" s="42"/>
      <c r="CK102" s="42"/>
      <c r="CL102" s="42"/>
      <c r="CM102" s="42"/>
      <c r="CN102" s="42"/>
      <c r="CO102" s="42"/>
      <c r="CP102" s="42"/>
      <c r="CQ102" s="42"/>
      <c r="CR102" s="42"/>
      <c r="CS102" s="42"/>
      <c r="CT102" s="42"/>
      <c r="CU102" s="42"/>
      <c r="CV102" s="42"/>
      <c r="CW102" s="42"/>
      <c r="CX102" s="42"/>
      <c r="CY102" s="42"/>
      <c r="CZ102" s="42"/>
      <c r="DA102" s="42"/>
      <c r="DB102" s="42"/>
      <c r="DC102" s="42"/>
      <c r="DD102" s="42"/>
      <c r="DE102" s="42"/>
      <c r="DF102" s="42"/>
      <c r="DG102" s="42"/>
      <c r="DH102" s="42"/>
      <c r="DI102" s="42"/>
      <c r="DJ102" s="42"/>
      <c r="DK102" s="42"/>
      <c r="DL102" s="42"/>
      <c r="DM102" s="42"/>
      <c r="DN102" s="42"/>
      <c r="DO102" s="42"/>
      <c r="DP102" s="42"/>
      <c r="DQ102" s="42"/>
      <c r="DR102" s="42"/>
      <c r="DS102" s="42"/>
      <c r="DT102" s="42"/>
      <c r="DU102" s="42"/>
      <c r="DV102" s="42"/>
      <c r="DW102" s="42"/>
      <c r="DX102" s="42"/>
      <c r="DY102" s="42"/>
      <c r="DZ102" s="42"/>
      <c r="EA102" s="42"/>
      <c r="EB102" s="42"/>
      <c r="EC102" s="42"/>
      <c r="ED102" s="42"/>
      <c r="EE102" s="42"/>
      <c r="EF102" s="42"/>
      <c r="EG102" s="42"/>
      <c r="EH102" s="42"/>
      <c r="EI102" s="42"/>
      <c r="EJ102" s="42"/>
      <c r="EK102" s="42"/>
      <c r="EL102" s="42"/>
      <c r="EM102" s="42"/>
      <c r="EN102" s="42"/>
      <c r="EO102" s="42"/>
      <c r="EP102" s="42"/>
      <c r="EQ102" s="42"/>
      <c r="ER102" s="42"/>
      <c r="ES102" s="42"/>
      <c r="ET102" s="42"/>
      <c r="EU102" s="42"/>
      <c r="EV102" s="42"/>
      <c r="EW102" s="42"/>
      <c r="EX102" s="42"/>
      <c r="EY102" s="42"/>
      <c r="EZ102" s="42"/>
      <c r="FA102" s="42"/>
      <c r="FB102" s="42"/>
      <c r="FC102" s="42"/>
      <c r="FD102" s="42"/>
      <c r="FE102" s="42"/>
      <c r="FF102" s="42"/>
      <c r="FG102" s="42"/>
      <c r="FH102" s="42"/>
      <c r="FI102" s="42"/>
      <c r="FJ102" s="42"/>
      <c r="FK102" s="42"/>
      <c r="FL102" s="42"/>
      <c r="FM102" s="42"/>
      <c r="FN102" s="42"/>
      <c r="FO102" s="42"/>
      <c r="FP102" s="42"/>
      <c r="FQ102" s="42"/>
      <c r="FR102" s="42"/>
      <c r="FS102" s="42"/>
      <c r="FT102" s="42"/>
      <c r="FU102" s="42"/>
      <c r="FV102" s="42"/>
      <c r="FW102" s="42"/>
      <c r="FX102" s="42"/>
      <c r="FY102" s="42"/>
      <c r="FZ102" s="42"/>
      <c r="GA102" s="42"/>
      <c r="GB102" s="42"/>
      <c r="GC102" s="42"/>
      <c r="GD102" s="42"/>
      <c r="GE102" s="42"/>
      <c r="GF102" s="42"/>
      <c r="GG102" s="42"/>
      <c r="GH102" s="42"/>
      <c r="GI102" s="42"/>
      <c r="GJ102" s="42"/>
      <c r="GK102" s="42"/>
      <c r="GL102" s="42"/>
      <c r="GM102" s="42"/>
      <c r="GN102" s="42"/>
      <c r="GO102" s="42"/>
      <c r="GP102" s="42"/>
      <c r="GQ102" s="42"/>
      <c r="GR102" s="42"/>
      <c r="GS102" s="42"/>
      <c r="GT102" s="42"/>
      <c r="GU102" s="42"/>
      <c r="GV102" s="42"/>
      <c r="GW102" s="42"/>
      <c r="GX102" s="42"/>
      <c r="GY102" s="42"/>
      <c r="GZ102" s="42"/>
      <c r="HA102" s="42"/>
      <c r="HB102" s="42"/>
      <c r="HC102" s="42"/>
      <c r="HD102" s="42"/>
      <c r="HE102" s="42"/>
      <c r="HF102" s="42"/>
      <c r="HG102" s="42"/>
      <c r="HH102" s="42"/>
      <c r="HI102" s="42"/>
      <c r="HJ102" s="42"/>
      <c r="HK102" s="42"/>
      <c r="HL102" s="42"/>
      <c r="HM102" s="42"/>
      <c r="HN102" s="42"/>
      <c r="HO102" s="42"/>
      <c r="HP102" s="42"/>
      <c r="HQ102" s="42"/>
      <c r="HR102" s="42"/>
      <c r="HS102" s="42"/>
      <c r="HT102" s="42"/>
      <c r="HU102" s="42"/>
      <c r="HV102" s="42"/>
      <c r="HW102" s="42"/>
      <c r="HX102" s="42"/>
    </row>
    <row r="103" spans="1:232" s="41" customFormat="1" x14ac:dyDescent="0.25">
      <c r="A103" s="29"/>
      <c r="B103" s="30"/>
      <c r="C103" s="31" t="s">
        <v>7317</v>
      </c>
      <c r="D103" s="57">
        <v>0</v>
      </c>
      <c r="E103" s="57">
        <v>1</v>
      </c>
      <c r="F103" s="32" t="s">
        <v>23</v>
      </c>
      <c r="G103" s="32" t="s">
        <v>23</v>
      </c>
      <c r="H103" s="4">
        <v>9105868468</v>
      </c>
      <c r="I103" s="32" t="s">
        <v>23</v>
      </c>
      <c r="J103" s="33" t="s">
        <v>7505</v>
      </c>
      <c r="K103" s="34"/>
      <c r="L103" s="46" t="s">
        <v>25</v>
      </c>
      <c r="M103" s="33" t="s">
        <v>543</v>
      </c>
      <c r="N103" s="35" t="s">
        <v>23</v>
      </c>
      <c r="O103" s="6" t="s">
        <v>3163</v>
      </c>
      <c r="P103" s="36"/>
      <c r="Q103" s="36"/>
      <c r="R103" s="36"/>
      <c r="S103" s="33" t="s">
        <v>7506</v>
      </c>
      <c r="T103" s="36"/>
      <c r="U103" s="36"/>
      <c r="V103" s="33" t="s">
        <v>7506</v>
      </c>
      <c r="W103" s="36"/>
      <c r="X103" s="36"/>
      <c r="Y103" s="33" t="s">
        <v>3013</v>
      </c>
      <c r="Z103" s="36"/>
      <c r="AA103" s="30"/>
      <c r="AB103" s="57">
        <v>5111</v>
      </c>
      <c r="AC103" s="57">
        <v>131</v>
      </c>
      <c r="AD103" s="30"/>
      <c r="AE103" s="58">
        <v>2</v>
      </c>
      <c r="AF103" s="37"/>
      <c r="AG103" s="37">
        <v>46000</v>
      </c>
      <c r="AH103" s="38">
        <v>92000</v>
      </c>
      <c r="AI103" s="37"/>
      <c r="AJ103" s="37"/>
      <c r="AK103" s="39"/>
      <c r="AL103" s="40">
        <v>8</v>
      </c>
      <c r="AM103" s="37"/>
      <c r="AN103" s="37">
        <v>7360</v>
      </c>
      <c r="AO103" s="59">
        <v>33311</v>
      </c>
      <c r="AP103" s="39"/>
      <c r="AQ103" s="59" t="s">
        <v>3131</v>
      </c>
      <c r="AR103" s="60">
        <v>156</v>
      </c>
      <c r="AS103" s="60">
        <v>632</v>
      </c>
      <c r="AV103" s="39"/>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c r="BZ103" s="42"/>
      <c r="CA103" s="42"/>
      <c r="CB103" s="42"/>
      <c r="CC103" s="42"/>
      <c r="CD103" s="42"/>
      <c r="CE103" s="42"/>
      <c r="CF103" s="42"/>
      <c r="CG103" s="42"/>
      <c r="CH103" s="42"/>
      <c r="CI103" s="42"/>
      <c r="CJ103" s="42"/>
      <c r="CK103" s="42"/>
      <c r="CL103" s="42"/>
      <c r="CM103" s="42"/>
      <c r="CN103" s="42"/>
      <c r="CO103" s="42"/>
      <c r="CP103" s="42"/>
      <c r="CQ103" s="42"/>
      <c r="CR103" s="42"/>
      <c r="CS103" s="42"/>
      <c r="CT103" s="42"/>
      <c r="CU103" s="42"/>
      <c r="CV103" s="42"/>
      <c r="CW103" s="42"/>
      <c r="CX103" s="42"/>
      <c r="CY103" s="42"/>
      <c r="CZ103" s="42"/>
      <c r="DA103" s="42"/>
      <c r="DB103" s="42"/>
      <c r="DC103" s="42"/>
      <c r="DD103" s="42"/>
      <c r="DE103" s="42"/>
      <c r="DF103" s="42"/>
      <c r="DG103" s="42"/>
      <c r="DH103" s="42"/>
      <c r="DI103" s="42"/>
      <c r="DJ103" s="42"/>
      <c r="DK103" s="42"/>
      <c r="DL103" s="42"/>
      <c r="DM103" s="42"/>
      <c r="DN103" s="42"/>
      <c r="DO103" s="42"/>
      <c r="DP103" s="42"/>
      <c r="DQ103" s="42"/>
      <c r="DR103" s="42"/>
      <c r="DS103" s="42"/>
      <c r="DT103" s="42"/>
      <c r="DU103" s="42"/>
      <c r="DV103" s="42"/>
      <c r="DW103" s="42"/>
      <c r="DX103" s="42"/>
      <c r="DY103" s="42"/>
      <c r="DZ103" s="42"/>
      <c r="EA103" s="42"/>
      <c r="EB103" s="42"/>
      <c r="EC103" s="42"/>
      <c r="ED103" s="42"/>
      <c r="EE103" s="42"/>
      <c r="EF103" s="42"/>
      <c r="EG103" s="42"/>
      <c r="EH103" s="42"/>
      <c r="EI103" s="42"/>
      <c r="EJ103" s="42"/>
      <c r="EK103" s="42"/>
      <c r="EL103" s="42"/>
      <c r="EM103" s="42"/>
      <c r="EN103" s="42"/>
      <c r="EO103" s="42"/>
      <c r="EP103" s="42"/>
      <c r="EQ103" s="42"/>
      <c r="ER103" s="42"/>
      <c r="ES103" s="42"/>
      <c r="ET103" s="42"/>
      <c r="EU103" s="42"/>
      <c r="EV103" s="42"/>
      <c r="EW103" s="42"/>
      <c r="EX103" s="42"/>
      <c r="EY103" s="42"/>
      <c r="EZ103" s="42"/>
      <c r="FA103" s="42"/>
      <c r="FB103" s="42"/>
      <c r="FC103" s="42"/>
      <c r="FD103" s="42"/>
      <c r="FE103" s="42"/>
      <c r="FF103" s="42"/>
      <c r="FG103" s="42"/>
      <c r="FH103" s="42"/>
      <c r="FI103" s="42"/>
      <c r="FJ103" s="42"/>
      <c r="FK103" s="42"/>
      <c r="FL103" s="42"/>
      <c r="FM103" s="42"/>
      <c r="FN103" s="42"/>
      <c r="FO103" s="42"/>
      <c r="FP103" s="42"/>
      <c r="FQ103" s="42"/>
      <c r="FR103" s="42"/>
      <c r="FS103" s="42"/>
      <c r="FT103" s="42"/>
      <c r="FU103" s="42"/>
      <c r="FV103" s="42"/>
      <c r="FW103" s="42"/>
      <c r="FX103" s="42"/>
      <c r="FY103" s="42"/>
      <c r="FZ103" s="42"/>
      <c r="GA103" s="42"/>
      <c r="GB103" s="42"/>
      <c r="GC103" s="42"/>
      <c r="GD103" s="42"/>
      <c r="GE103" s="42"/>
      <c r="GF103" s="42"/>
      <c r="GG103" s="42"/>
      <c r="GH103" s="42"/>
      <c r="GI103" s="42"/>
      <c r="GJ103" s="42"/>
      <c r="GK103" s="42"/>
      <c r="GL103" s="42"/>
      <c r="GM103" s="42"/>
      <c r="GN103" s="42"/>
      <c r="GO103" s="42"/>
      <c r="GP103" s="42"/>
      <c r="GQ103" s="42"/>
      <c r="GR103" s="42"/>
      <c r="GS103" s="42"/>
      <c r="GT103" s="42"/>
      <c r="GU103" s="42"/>
      <c r="GV103" s="42"/>
      <c r="GW103" s="42"/>
      <c r="GX103" s="42"/>
      <c r="GY103" s="42"/>
      <c r="GZ103" s="42"/>
      <c r="HA103" s="42"/>
      <c r="HB103" s="42"/>
      <c r="HC103" s="42"/>
      <c r="HD103" s="42"/>
      <c r="HE103" s="42"/>
      <c r="HF103" s="42"/>
      <c r="HG103" s="42"/>
      <c r="HH103" s="42"/>
      <c r="HI103" s="42"/>
      <c r="HJ103" s="42"/>
      <c r="HK103" s="42"/>
      <c r="HL103" s="42"/>
      <c r="HM103" s="42"/>
      <c r="HN103" s="42"/>
      <c r="HO103" s="42"/>
      <c r="HP103" s="42"/>
      <c r="HQ103" s="42"/>
      <c r="HR103" s="42"/>
      <c r="HS103" s="42"/>
      <c r="HT103" s="42"/>
      <c r="HU103" s="42"/>
      <c r="HV103" s="42"/>
      <c r="HW103" s="42"/>
      <c r="HX103" s="42"/>
    </row>
    <row r="104" spans="1:232" s="41" customFormat="1" x14ac:dyDescent="0.25">
      <c r="A104" s="29"/>
      <c r="B104" s="30"/>
      <c r="C104" s="31" t="s">
        <v>7317</v>
      </c>
      <c r="D104" s="57">
        <v>0</v>
      </c>
      <c r="E104" s="57">
        <v>1</v>
      </c>
      <c r="F104" s="32" t="s">
        <v>23</v>
      </c>
      <c r="G104" s="32" t="s">
        <v>23</v>
      </c>
      <c r="H104" s="4">
        <v>9105868500</v>
      </c>
      <c r="I104" s="32" t="s">
        <v>23</v>
      </c>
      <c r="J104" s="33" t="s">
        <v>7509</v>
      </c>
      <c r="K104" s="34"/>
      <c r="L104" s="46" t="s">
        <v>25</v>
      </c>
      <c r="M104" s="33" t="s">
        <v>523</v>
      </c>
      <c r="N104" s="35" t="s">
        <v>23</v>
      </c>
      <c r="O104" s="6" t="s">
        <v>3132</v>
      </c>
      <c r="P104" s="36"/>
      <c r="Q104" s="36"/>
      <c r="R104" s="36"/>
      <c r="S104" s="33" t="s">
        <v>7510</v>
      </c>
      <c r="T104" s="36"/>
      <c r="U104" s="36"/>
      <c r="V104" s="33" t="s">
        <v>7510</v>
      </c>
      <c r="W104" s="36"/>
      <c r="X104" s="36"/>
      <c r="Y104" s="33" t="s">
        <v>2824</v>
      </c>
      <c r="Z104" s="36"/>
      <c r="AA104" s="30"/>
      <c r="AB104" s="57">
        <v>5111</v>
      </c>
      <c r="AC104" s="57">
        <v>131</v>
      </c>
      <c r="AD104" s="30"/>
      <c r="AE104" s="58">
        <v>1</v>
      </c>
      <c r="AF104" s="37"/>
      <c r="AG104" s="37">
        <v>111058</v>
      </c>
      <c r="AH104" s="38">
        <v>111058</v>
      </c>
      <c r="AI104" s="37"/>
      <c r="AJ104" s="37"/>
      <c r="AK104" s="39"/>
      <c r="AL104" s="40">
        <v>8</v>
      </c>
      <c r="AM104" s="37"/>
      <c r="AN104" s="37">
        <v>8884.64</v>
      </c>
      <c r="AO104" s="59">
        <v>33311</v>
      </c>
      <c r="AP104" s="39"/>
      <c r="AQ104" s="59" t="s">
        <v>3131</v>
      </c>
      <c r="AR104" s="60">
        <v>156</v>
      </c>
      <c r="AS104" s="60">
        <v>632</v>
      </c>
      <c r="AV104" s="39"/>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c r="BZ104" s="42"/>
      <c r="CA104" s="42"/>
      <c r="CB104" s="42"/>
      <c r="CC104" s="42"/>
      <c r="CD104" s="42"/>
      <c r="CE104" s="42"/>
      <c r="CF104" s="42"/>
      <c r="CG104" s="42"/>
      <c r="CH104" s="42"/>
      <c r="CI104" s="42"/>
      <c r="CJ104" s="42"/>
      <c r="CK104" s="42"/>
      <c r="CL104" s="42"/>
      <c r="CM104" s="42"/>
      <c r="CN104" s="42"/>
      <c r="CO104" s="42"/>
      <c r="CP104" s="42"/>
      <c r="CQ104" s="42"/>
      <c r="CR104" s="42"/>
      <c r="CS104" s="42"/>
      <c r="CT104" s="42"/>
      <c r="CU104" s="42"/>
      <c r="CV104" s="42"/>
      <c r="CW104" s="42"/>
      <c r="CX104" s="42"/>
      <c r="CY104" s="42"/>
      <c r="CZ104" s="42"/>
      <c r="DA104" s="42"/>
      <c r="DB104" s="42"/>
      <c r="DC104" s="42"/>
      <c r="DD104" s="42"/>
      <c r="DE104" s="42"/>
      <c r="DF104" s="42"/>
      <c r="DG104" s="42"/>
      <c r="DH104" s="42"/>
      <c r="DI104" s="42"/>
      <c r="DJ104" s="42"/>
      <c r="DK104" s="42"/>
      <c r="DL104" s="42"/>
      <c r="DM104" s="42"/>
      <c r="DN104" s="42"/>
      <c r="DO104" s="42"/>
      <c r="DP104" s="42"/>
      <c r="DQ104" s="42"/>
      <c r="DR104" s="42"/>
      <c r="DS104" s="42"/>
      <c r="DT104" s="42"/>
      <c r="DU104" s="42"/>
      <c r="DV104" s="42"/>
      <c r="DW104" s="42"/>
      <c r="DX104" s="42"/>
      <c r="DY104" s="42"/>
      <c r="DZ104" s="42"/>
      <c r="EA104" s="42"/>
      <c r="EB104" s="42"/>
      <c r="EC104" s="42"/>
      <c r="ED104" s="42"/>
      <c r="EE104" s="42"/>
      <c r="EF104" s="42"/>
      <c r="EG104" s="42"/>
      <c r="EH104" s="42"/>
      <c r="EI104" s="42"/>
      <c r="EJ104" s="42"/>
      <c r="EK104" s="42"/>
      <c r="EL104" s="42"/>
      <c r="EM104" s="42"/>
      <c r="EN104" s="42"/>
      <c r="EO104" s="42"/>
      <c r="EP104" s="42"/>
      <c r="EQ104" s="42"/>
      <c r="ER104" s="42"/>
      <c r="ES104" s="42"/>
      <c r="ET104" s="42"/>
      <c r="EU104" s="42"/>
      <c r="EV104" s="42"/>
      <c r="EW104" s="42"/>
      <c r="EX104" s="42"/>
      <c r="EY104" s="42"/>
      <c r="EZ104" s="42"/>
      <c r="FA104" s="42"/>
      <c r="FB104" s="42"/>
      <c r="FC104" s="42"/>
      <c r="FD104" s="42"/>
      <c r="FE104" s="42"/>
      <c r="FF104" s="42"/>
      <c r="FG104" s="42"/>
      <c r="FH104" s="42"/>
      <c r="FI104" s="42"/>
      <c r="FJ104" s="42"/>
      <c r="FK104" s="42"/>
      <c r="FL104" s="42"/>
      <c r="FM104" s="42"/>
      <c r="FN104" s="42"/>
      <c r="FO104" s="42"/>
      <c r="FP104" s="42"/>
      <c r="FQ104" s="42"/>
      <c r="FR104" s="42"/>
      <c r="FS104" s="42"/>
      <c r="FT104" s="42"/>
      <c r="FU104" s="42"/>
      <c r="FV104" s="42"/>
      <c r="FW104" s="42"/>
      <c r="FX104" s="42"/>
      <c r="FY104" s="42"/>
      <c r="FZ104" s="42"/>
      <c r="GA104" s="42"/>
      <c r="GB104" s="42"/>
      <c r="GC104" s="42"/>
      <c r="GD104" s="42"/>
      <c r="GE104" s="42"/>
      <c r="GF104" s="42"/>
      <c r="GG104" s="42"/>
      <c r="GH104" s="42"/>
      <c r="GI104" s="42"/>
      <c r="GJ104" s="42"/>
      <c r="GK104" s="42"/>
      <c r="GL104" s="42"/>
      <c r="GM104" s="42"/>
      <c r="GN104" s="42"/>
      <c r="GO104" s="42"/>
      <c r="GP104" s="42"/>
      <c r="GQ104" s="42"/>
      <c r="GR104" s="42"/>
      <c r="GS104" s="42"/>
      <c r="GT104" s="42"/>
      <c r="GU104" s="42"/>
      <c r="GV104" s="42"/>
      <c r="GW104" s="42"/>
      <c r="GX104" s="42"/>
      <c r="GY104" s="42"/>
      <c r="GZ104" s="42"/>
      <c r="HA104" s="42"/>
      <c r="HB104" s="42"/>
      <c r="HC104" s="42"/>
      <c r="HD104" s="42"/>
      <c r="HE104" s="42"/>
      <c r="HF104" s="42"/>
      <c r="HG104" s="42"/>
      <c r="HH104" s="42"/>
      <c r="HI104" s="42"/>
      <c r="HJ104" s="42"/>
      <c r="HK104" s="42"/>
      <c r="HL104" s="42"/>
      <c r="HM104" s="42"/>
      <c r="HN104" s="42"/>
      <c r="HO104" s="42"/>
      <c r="HP104" s="42"/>
      <c r="HQ104" s="42"/>
      <c r="HR104" s="42"/>
      <c r="HS104" s="42"/>
      <c r="HT104" s="42"/>
      <c r="HU104" s="42"/>
      <c r="HV104" s="42"/>
      <c r="HW104" s="42"/>
      <c r="HX104" s="42"/>
    </row>
    <row r="105" spans="1:232" s="41" customFormat="1" x14ac:dyDescent="0.25">
      <c r="A105" s="29"/>
      <c r="B105" s="30"/>
      <c r="C105" s="31" t="s">
        <v>7317</v>
      </c>
      <c r="D105" s="57">
        <v>0</v>
      </c>
      <c r="E105" s="57">
        <v>1</v>
      </c>
      <c r="F105" s="32" t="s">
        <v>23</v>
      </c>
      <c r="G105" s="32" t="s">
        <v>23</v>
      </c>
      <c r="H105" s="4">
        <v>9105868553</v>
      </c>
      <c r="I105" s="32" t="s">
        <v>23</v>
      </c>
      <c r="J105" s="33" t="s">
        <v>7511</v>
      </c>
      <c r="K105" s="34"/>
      <c r="L105" s="46" t="s">
        <v>25</v>
      </c>
      <c r="M105" s="33" t="s">
        <v>120</v>
      </c>
      <c r="N105" s="35" t="s">
        <v>23</v>
      </c>
      <c r="O105" s="6" t="s">
        <v>3132</v>
      </c>
      <c r="P105" s="36"/>
      <c r="Q105" s="36"/>
      <c r="R105" s="36"/>
      <c r="S105" s="33" t="s">
        <v>7512</v>
      </c>
      <c r="T105" s="36"/>
      <c r="U105" s="36"/>
      <c r="V105" s="33" t="s">
        <v>7512</v>
      </c>
      <c r="W105" s="36"/>
      <c r="X105" s="36"/>
      <c r="Y105" s="33" t="s">
        <v>3013</v>
      </c>
      <c r="Z105" s="36"/>
      <c r="AA105" s="30"/>
      <c r="AB105" s="57">
        <v>5111</v>
      </c>
      <c r="AC105" s="57">
        <v>131</v>
      </c>
      <c r="AD105" s="30"/>
      <c r="AE105" s="58">
        <v>5</v>
      </c>
      <c r="AF105" s="37"/>
      <c r="AG105" s="37">
        <v>46000</v>
      </c>
      <c r="AH105" s="38">
        <v>230000</v>
      </c>
      <c r="AI105" s="37"/>
      <c r="AJ105" s="37"/>
      <c r="AK105" s="39"/>
      <c r="AL105" s="40">
        <v>8</v>
      </c>
      <c r="AM105" s="37"/>
      <c r="AN105" s="37">
        <v>18400</v>
      </c>
      <c r="AO105" s="59">
        <v>33311</v>
      </c>
      <c r="AP105" s="39"/>
      <c r="AQ105" s="59" t="s">
        <v>3131</v>
      </c>
      <c r="AR105" s="60">
        <v>156</v>
      </c>
      <c r="AS105" s="60">
        <v>632</v>
      </c>
      <c r="AV105" s="39"/>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c r="BZ105" s="42"/>
      <c r="CA105" s="42"/>
      <c r="CB105" s="42"/>
      <c r="CC105" s="42"/>
      <c r="CD105" s="42"/>
      <c r="CE105" s="42"/>
      <c r="CF105" s="42"/>
      <c r="CG105" s="42"/>
      <c r="CH105" s="42"/>
      <c r="CI105" s="42"/>
      <c r="CJ105" s="42"/>
      <c r="CK105" s="42"/>
      <c r="CL105" s="42"/>
      <c r="CM105" s="42"/>
      <c r="CN105" s="42"/>
      <c r="CO105" s="42"/>
      <c r="CP105" s="42"/>
      <c r="CQ105" s="42"/>
      <c r="CR105" s="42"/>
      <c r="CS105" s="42"/>
      <c r="CT105" s="42"/>
      <c r="CU105" s="42"/>
      <c r="CV105" s="42"/>
      <c r="CW105" s="42"/>
      <c r="CX105" s="42"/>
      <c r="CY105" s="42"/>
      <c r="CZ105" s="42"/>
      <c r="DA105" s="42"/>
      <c r="DB105" s="42"/>
      <c r="DC105" s="42"/>
      <c r="DD105" s="42"/>
      <c r="DE105" s="42"/>
      <c r="DF105" s="42"/>
      <c r="DG105" s="42"/>
      <c r="DH105" s="42"/>
      <c r="DI105" s="42"/>
      <c r="DJ105" s="42"/>
      <c r="DK105" s="42"/>
      <c r="DL105" s="42"/>
      <c r="DM105" s="42"/>
      <c r="DN105" s="42"/>
      <c r="DO105" s="42"/>
      <c r="DP105" s="42"/>
      <c r="DQ105" s="42"/>
      <c r="DR105" s="42"/>
      <c r="DS105" s="42"/>
      <c r="DT105" s="42"/>
      <c r="DU105" s="42"/>
      <c r="DV105" s="42"/>
      <c r="DW105" s="42"/>
      <c r="DX105" s="42"/>
      <c r="DY105" s="42"/>
      <c r="DZ105" s="42"/>
      <c r="EA105" s="42"/>
      <c r="EB105" s="42"/>
      <c r="EC105" s="42"/>
      <c r="ED105" s="42"/>
      <c r="EE105" s="42"/>
      <c r="EF105" s="42"/>
      <c r="EG105" s="42"/>
      <c r="EH105" s="42"/>
      <c r="EI105" s="42"/>
      <c r="EJ105" s="42"/>
      <c r="EK105" s="42"/>
      <c r="EL105" s="42"/>
      <c r="EM105" s="42"/>
      <c r="EN105" s="42"/>
      <c r="EO105" s="42"/>
      <c r="EP105" s="42"/>
      <c r="EQ105" s="42"/>
      <c r="ER105" s="42"/>
      <c r="ES105" s="42"/>
      <c r="ET105" s="42"/>
      <c r="EU105" s="42"/>
      <c r="EV105" s="42"/>
      <c r="EW105" s="42"/>
      <c r="EX105" s="42"/>
      <c r="EY105" s="42"/>
      <c r="EZ105" s="42"/>
      <c r="FA105" s="42"/>
      <c r="FB105" s="42"/>
      <c r="FC105" s="42"/>
      <c r="FD105" s="42"/>
      <c r="FE105" s="42"/>
      <c r="FF105" s="42"/>
      <c r="FG105" s="42"/>
      <c r="FH105" s="42"/>
      <c r="FI105" s="42"/>
      <c r="FJ105" s="42"/>
      <c r="FK105" s="42"/>
      <c r="FL105" s="42"/>
      <c r="FM105" s="42"/>
      <c r="FN105" s="42"/>
      <c r="FO105" s="42"/>
      <c r="FP105" s="42"/>
      <c r="FQ105" s="42"/>
      <c r="FR105" s="42"/>
      <c r="FS105" s="42"/>
      <c r="FT105" s="42"/>
      <c r="FU105" s="42"/>
      <c r="FV105" s="42"/>
      <c r="FW105" s="42"/>
      <c r="FX105" s="42"/>
      <c r="FY105" s="42"/>
      <c r="FZ105" s="42"/>
      <c r="GA105" s="42"/>
      <c r="GB105" s="42"/>
      <c r="GC105" s="42"/>
      <c r="GD105" s="42"/>
      <c r="GE105" s="42"/>
      <c r="GF105" s="42"/>
      <c r="GG105" s="42"/>
      <c r="GH105" s="42"/>
      <c r="GI105" s="42"/>
      <c r="GJ105" s="42"/>
      <c r="GK105" s="42"/>
      <c r="GL105" s="42"/>
      <c r="GM105" s="42"/>
      <c r="GN105" s="42"/>
      <c r="GO105" s="42"/>
      <c r="GP105" s="42"/>
      <c r="GQ105" s="42"/>
      <c r="GR105" s="42"/>
      <c r="GS105" s="42"/>
      <c r="GT105" s="42"/>
      <c r="GU105" s="42"/>
      <c r="GV105" s="42"/>
      <c r="GW105" s="42"/>
      <c r="GX105" s="42"/>
      <c r="GY105" s="42"/>
      <c r="GZ105" s="42"/>
      <c r="HA105" s="42"/>
      <c r="HB105" s="42"/>
      <c r="HC105" s="42"/>
      <c r="HD105" s="42"/>
      <c r="HE105" s="42"/>
      <c r="HF105" s="42"/>
      <c r="HG105" s="42"/>
      <c r="HH105" s="42"/>
      <c r="HI105" s="42"/>
      <c r="HJ105" s="42"/>
      <c r="HK105" s="42"/>
      <c r="HL105" s="42"/>
      <c r="HM105" s="42"/>
      <c r="HN105" s="42"/>
      <c r="HO105" s="42"/>
      <c r="HP105" s="42"/>
      <c r="HQ105" s="42"/>
      <c r="HR105" s="42"/>
      <c r="HS105" s="42"/>
      <c r="HT105" s="42"/>
      <c r="HU105" s="42"/>
      <c r="HV105" s="42"/>
      <c r="HW105" s="42"/>
      <c r="HX105" s="42"/>
    </row>
    <row r="106" spans="1:232" s="41" customFormat="1" x14ac:dyDescent="0.25">
      <c r="A106" s="29"/>
      <c r="B106" s="30"/>
      <c r="C106" s="31" t="s">
        <v>7317</v>
      </c>
      <c r="D106" s="57">
        <v>0</v>
      </c>
      <c r="E106" s="57">
        <v>1</v>
      </c>
      <c r="F106" s="32" t="s">
        <v>23</v>
      </c>
      <c r="G106" s="32" t="s">
        <v>23</v>
      </c>
      <c r="H106" s="4">
        <v>9105868555</v>
      </c>
      <c r="I106" s="32" t="s">
        <v>23</v>
      </c>
      <c r="J106" s="33" t="s">
        <v>7513</v>
      </c>
      <c r="K106" s="34"/>
      <c r="L106" s="46" t="s">
        <v>25</v>
      </c>
      <c r="M106" s="33" t="s">
        <v>124</v>
      </c>
      <c r="N106" s="35" t="s">
        <v>23</v>
      </c>
      <c r="O106" s="6" t="s">
        <v>3132</v>
      </c>
      <c r="P106" s="36"/>
      <c r="Q106" s="36"/>
      <c r="R106" s="36"/>
      <c r="S106" s="33" t="s">
        <v>7512</v>
      </c>
      <c r="T106" s="36"/>
      <c r="U106" s="36"/>
      <c r="V106" s="33" t="s">
        <v>7512</v>
      </c>
      <c r="W106" s="36"/>
      <c r="X106" s="36"/>
      <c r="Y106" s="33" t="s">
        <v>2824</v>
      </c>
      <c r="Z106" s="36"/>
      <c r="AA106" s="30"/>
      <c r="AB106" s="57">
        <v>5111</v>
      </c>
      <c r="AC106" s="57">
        <v>131</v>
      </c>
      <c r="AD106" s="30"/>
      <c r="AE106" s="58">
        <v>3</v>
      </c>
      <c r="AF106" s="37"/>
      <c r="AG106" s="37">
        <v>111058</v>
      </c>
      <c r="AH106" s="38">
        <v>333174</v>
      </c>
      <c r="AI106" s="37"/>
      <c r="AJ106" s="37"/>
      <c r="AK106" s="39"/>
      <c r="AL106" s="40">
        <v>8</v>
      </c>
      <c r="AM106" s="37"/>
      <c r="AN106" s="37">
        <v>26653.920000000002</v>
      </c>
      <c r="AO106" s="59">
        <v>33311</v>
      </c>
      <c r="AP106" s="39"/>
      <c r="AQ106" s="59" t="s">
        <v>3131</v>
      </c>
      <c r="AR106" s="60">
        <v>156</v>
      </c>
      <c r="AS106" s="60">
        <v>632</v>
      </c>
      <c r="AV106" s="39"/>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c r="BZ106" s="42"/>
      <c r="CA106" s="42"/>
      <c r="CB106" s="42"/>
      <c r="CC106" s="42"/>
      <c r="CD106" s="42"/>
      <c r="CE106" s="42"/>
      <c r="CF106" s="42"/>
      <c r="CG106" s="42"/>
      <c r="CH106" s="42"/>
      <c r="CI106" s="42"/>
      <c r="CJ106" s="42"/>
      <c r="CK106" s="42"/>
      <c r="CL106" s="42"/>
      <c r="CM106" s="42"/>
      <c r="CN106" s="42"/>
      <c r="CO106" s="42"/>
      <c r="CP106" s="42"/>
      <c r="CQ106" s="42"/>
      <c r="CR106" s="42"/>
      <c r="CS106" s="42"/>
      <c r="CT106" s="42"/>
      <c r="CU106" s="42"/>
      <c r="CV106" s="42"/>
      <c r="CW106" s="42"/>
      <c r="CX106" s="42"/>
      <c r="CY106" s="42"/>
      <c r="CZ106" s="42"/>
      <c r="DA106" s="42"/>
      <c r="DB106" s="42"/>
      <c r="DC106" s="42"/>
      <c r="DD106" s="42"/>
      <c r="DE106" s="42"/>
      <c r="DF106" s="42"/>
      <c r="DG106" s="42"/>
      <c r="DH106" s="42"/>
      <c r="DI106" s="42"/>
      <c r="DJ106" s="42"/>
      <c r="DK106" s="42"/>
      <c r="DL106" s="42"/>
      <c r="DM106" s="42"/>
      <c r="DN106" s="42"/>
      <c r="DO106" s="42"/>
      <c r="DP106" s="42"/>
      <c r="DQ106" s="42"/>
      <c r="DR106" s="42"/>
      <c r="DS106" s="42"/>
      <c r="DT106" s="42"/>
      <c r="DU106" s="42"/>
      <c r="DV106" s="42"/>
      <c r="DW106" s="42"/>
      <c r="DX106" s="42"/>
      <c r="DY106" s="42"/>
      <c r="DZ106" s="42"/>
      <c r="EA106" s="42"/>
      <c r="EB106" s="42"/>
      <c r="EC106" s="42"/>
      <c r="ED106" s="42"/>
      <c r="EE106" s="42"/>
      <c r="EF106" s="42"/>
      <c r="EG106" s="42"/>
      <c r="EH106" s="42"/>
      <c r="EI106" s="42"/>
      <c r="EJ106" s="42"/>
      <c r="EK106" s="42"/>
      <c r="EL106" s="42"/>
      <c r="EM106" s="42"/>
      <c r="EN106" s="42"/>
      <c r="EO106" s="42"/>
      <c r="EP106" s="42"/>
      <c r="EQ106" s="42"/>
      <c r="ER106" s="42"/>
      <c r="ES106" s="42"/>
      <c r="ET106" s="42"/>
      <c r="EU106" s="42"/>
      <c r="EV106" s="42"/>
      <c r="EW106" s="42"/>
      <c r="EX106" s="42"/>
      <c r="EY106" s="42"/>
      <c r="EZ106" s="42"/>
      <c r="FA106" s="42"/>
      <c r="FB106" s="42"/>
      <c r="FC106" s="42"/>
      <c r="FD106" s="42"/>
      <c r="FE106" s="42"/>
      <c r="FF106" s="42"/>
      <c r="FG106" s="42"/>
      <c r="FH106" s="42"/>
      <c r="FI106" s="42"/>
      <c r="FJ106" s="42"/>
      <c r="FK106" s="42"/>
      <c r="FL106" s="42"/>
      <c r="FM106" s="42"/>
      <c r="FN106" s="42"/>
      <c r="FO106" s="42"/>
      <c r="FP106" s="42"/>
      <c r="FQ106" s="42"/>
      <c r="FR106" s="42"/>
      <c r="FS106" s="42"/>
      <c r="FT106" s="42"/>
      <c r="FU106" s="42"/>
      <c r="FV106" s="42"/>
      <c r="FW106" s="42"/>
      <c r="FX106" s="42"/>
      <c r="FY106" s="42"/>
      <c r="FZ106" s="42"/>
      <c r="GA106" s="42"/>
      <c r="GB106" s="42"/>
      <c r="GC106" s="42"/>
      <c r="GD106" s="42"/>
      <c r="GE106" s="42"/>
      <c r="GF106" s="42"/>
      <c r="GG106" s="42"/>
      <c r="GH106" s="42"/>
      <c r="GI106" s="42"/>
      <c r="GJ106" s="42"/>
      <c r="GK106" s="42"/>
      <c r="GL106" s="42"/>
      <c r="GM106" s="42"/>
      <c r="GN106" s="42"/>
      <c r="GO106" s="42"/>
      <c r="GP106" s="42"/>
      <c r="GQ106" s="42"/>
      <c r="GR106" s="42"/>
      <c r="GS106" s="42"/>
      <c r="GT106" s="42"/>
      <c r="GU106" s="42"/>
      <c r="GV106" s="42"/>
      <c r="GW106" s="42"/>
      <c r="GX106" s="42"/>
      <c r="GY106" s="42"/>
      <c r="GZ106" s="42"/>
      <c r="HA106" s="42"/>
      <c r="HB106" s="42"/>
      <c r="HC106" s="42"/>
      <c r="HD106" s="42"/>
      <c r="HE106" s="42"/>
      <c r="HF106" s="42"/>
      <c r="HG106" s="42"/>
      <c r="HH106" s="42"/>
      <c r="HI106" s="42"/>
      <c r="HJ106" s="42"/>
      <c r="HK106" s="42"/>
      <c r="HL106" s="42"/>
      <c r="HM106" s="42"/>
      <c r="HN106" s="42"/>
      <c r="HO106" s="42"/>
      <c r="HP106" s="42"/>
      <c r="HQ106" s="42"/>
      <c r="HR106" s="42"/>
      <c r="HS106" s="42"/>
      <c r="HT106" s="42"/>
      <c r="HU106" s="42"/>
      <c r="HV106" s="42"/>
      <c r="HW106" s="42"/>
      <c r="HX106" s="42"/>
    </row>
    <row r="107" spans="1:232" s="41" customFormat="1" x14ac:dyDescent="0.25">
      <c r="A107" s="29"/>
      <c r="B107" s="30"/>
      <c r="C107" s="31" t="s">
        <v>7317</v>
      </c>
      <c r="D107" s="57">
        <v>0</v>
      </c>
      <c r="E107" s="57">
        <v>1</v>
      </c>
      <c r="F107" s="32" t="s">
        <v>23</v>
      </c>
      <c r="G107" s="32" t="s">
        <v>23</v>
      </c>
      <c r="H107" s="4">
        <v>9105868503</v>
      </c>
      <c r="I107" s="32" t="s">
        <v>23</v>
      </c>
      <c r="J107" s="33" t="s">
        <v>7514</v>
      </c>
      <c r="K107" s="34"/>
      <c r="L107" s="46" t="s">
        <v>25</v>
      </c>
      <c r="M107" s="33" t="s">
        <v>537</v>
      </c>
      <c r="N107" s="35" t="s">
        <v>23</v>
      </c>
      <c r="O107" s="6" t="s">
        <v>3132</v>
      </c>
      <c r="P107" s="36"/>
      <c r="Q107" s="36"/>
      <c r="R107" s="36"/>
      <c r="S107" s="33" t="s">
        <v>7515</v>
      </c>
      <c r="T107" s="36"/>
      <c r="U107" s="36"/>
      <c r="V107" s="33" t="s">
        <v>7515</v>
      </c>
      <c r="W107" s="36"/>
      <c r="X107" s="36"/>
      <c r="Y107" s="33" t="s">
        <v>2824</v>
      </c>
      <c r="Z107" s="36"/>
      <c r="AA107" s="30"/>
      <c r="AB107" s="57">
        <v>5111</v>
      </c>
      <c r="AC107" s="57">
        <v>131</v>
      </c>
      <c r="AD107" s="30"/>
      <c r="AE107" s="58">
        <v>1</v>
      </c>
      <c r="AF107" s="37"/>
      <c r="AG107" s="37">
        <v>111058</v>
      </c>
      <c r="AH107" s="38">
        <v>111058</v>
      </c>
      <c r="AI107" s="37"/>
      <c r="AJ107" s="37"/>
      <c r="AK107" s="39"/>
      <c r="AL107" s="40">
        <v>8</v>
      </c>
      <c r="AM107" s="37"/>
      <c r="AN107" s="37">
        <v>8884.64</v>
      </c>
      <c r="AO107" s="59">
        <v>33311</v>
      </c>
      <c r="AP107" s="39"/>
      <c r="AQ107" s="59" t="s">
        <v>3131</v>
      </c>
      <c r="AR107" s="60">
        <v>156</v>
      </c>
      <c r="AS107" s="60">
        <v>632</v>
      </c>
      <c r="AV107" s="39"/>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c r="BZ107" s="42"/>
      <c r="CA107" s="42"/>
      <c r="CB107" s="42"/>
      <c r="CC107" s="42"/>
      <c r="CD107" s="42"/>
      <c r="CE107" s="42"/>
      <c r="CF107" s="42"/>
      <c r="CG107" s="42"/>
      <c r="CH107" s="42"/>
      <c r="CI107" s="42"/>
      <c r="CJ107" s="42"/>
      <c r="CK107" s="42"/>
      <c r="CL107" s="42"/>
      <c r="CM107" s="42"/>
      <c r="CN107" s="42"/>
      <c r="CO107" s="42"/>
      <c r="CP107" s="42"/>
      <c r="CQ107" s="42"/>
      <c r="CR107" s="42"/>
      <c r="CS107" s="42"/>
      <c r="CT107" s="42"/>
      <c r="CU107" s="42"/>
      <c r="CV107" s="42"/>
      <c r="CW107" s="42"/>
      <c r="CX107" s="42"/>
      <c r="CY107" s="42"/>
      <c r="CZ107" s="42"/>
      <c r="DA107" s="42"/>
      <c r="DB107" s="42"/>
      <c r="DC107" s="42"/>
      <c r="DD107" s="42"/>
      <c r="DE107" s="42"/>
      <c r="DF107" s="42"/>
      <c r="DG107" s="42"/>
      <c r="DH107" s="42"/>
      <c r="DI107" s="42"/>
      <c r="DJ107" s="42"/>
      <c r="DK107" s="42"/>
      <c r="DL107" s="42"/>
      <c r="DM107" s="42"/>
      <c r="DN107" s="42"/>
      <c r="DO107" s="42"/>
      <c r="DP107" s="42"/>
      <c r="DQ107" s="42"/>
      <c r="DR107" s="42"/>
      <c r="DS107" s="42"/>
      <c r="DT107" s="42"/>
      <c r="DU107" s="42"/>
      <c r="DV107" s="42"/>
      <c r="DW107" s="42"/>
      <c r="DX107" s="42"/>
      <c r="DY107" s="42"/>
      <c r="DZ107" s="42"/>
      <c r="EA107" s="42"/>
      <c r="EB107" s="42"/>
      <c r="EC107" s="42"/>
      <c r="ED107" s="42"/>
      <c r="EE107" s="42"/>
      <c r="EF107" s="42"/>
      <c r="EG107" s="42"/>
      <c r="EH107" s="42"/>
      <c r="EI107" s="42"/>
      <c r="EJ107" s="42"/>
      <c r="EK107" s="42"/>
      <c r="EL107" s="42"/>
      <c r="EM107" s="42"/>
      <c r="EN107" s="42"/>
      <c r="EO107" s="42"/>
      <c r="EP107" s="42"/>
      <c r="EQ107" s="42"/>
      <c r="ER107" s="42"/>
      <c r="ES107" s="42"/>
      <c r="ET107" s="42"/>
      <c r="EU107" s="42"/>
      <c r="EV107" s="42"/>
      <c r="EW107" s="42"/>
      <c r="EX107" s="42"/>
      <c r="EY107" s="42"/>
      <c r="EZ107" s="42"/>
      <c r="FA107" s="42"/>
      <c r="FB107" s="42"/>
      <c r="FC107" s="42"/>
      <c r="FD107" s="42"/>
      <c r="FE107" s="42"/>
      <c r="FF107" s="42"/>
      <c r="FG107" s="42"/>
      <c r="FH107" s="42"/>
      <c r="FI107" s="42"/>
      <c r="FJ107" s="42"/>
      <c r="FK107" s="42"/>
      <c r="FL107" s="42"/>
      <c r="FM107" s="42"/>
      <c r="FN107" s="42"/>
      <c r="FO107" s="42"/>
      <c r="FP107" s="42"/>
      <c r="FQ107" s="42"/>
      <c r="FR107" s="42"/>
      <c r="FS107" s="42"/>
      <c r="FT107" s="42"/>
      <c r="FU107" s="42"/>
      <c r="FV107" s="42"/>
      <c r="FW107" s="42"/>
      <c r="FX107" s="42"/>
      <c r="FY107" s="42"/>
      <c r="FZ107" s="42"/>
      <c r="GA107" s="42"/>
      <c r="GB107" s="42"/>
      <c r="GC107" s="42"/>
      <c r="GD107" s="42"/>
      <c r="GE107" s="42"/>
      <c r="GF107" s="42"/>
      <c r="GG107" s="42"/>
      <c r="GH107" s="42"/>
      <c r="GI107" s="42"/>
      <c r="GJ107" s="42"/>
      <c r="GK107" s="42"/>
      <c r="GL107" s="42"/>
      <c r="GM107" s="42"/>
      <c r="GN107" s="42"/>
      <c r="GO107" s="42"/>
      <c r="GP107" s="42"/>
      <c r="GQ107" s="42"/>
      <c r="GR107" s="42"/>
      <c r="GS107" s="42"/>
      <c r="GT107" s="42"/>
      <c r="GU107" s="42"/>
      <c r="GV107" s="42"/>
      <c r="GW107" s="42"/>
      <c r="GX107" s="42"/>
      <c r="GY107" s="42"/>
      <c r="GZ107" s="42"/>
      <c r="HA107" s="42"/>
      <c r="HB107" s="42"/>
      <c r="HC107" s="42"/>
      <c r="HD107" s="42"/>
      <c r="HE107" s="42"/>
      <c r="HF107" s="42"/>
      <c r="HG107" s="42"/>
      <c r="HH107" s="42"/>
      <c r="HI107" s="42"/>
      <c r="HJ107" s="42"/>
      <c r="HK107" s="42"/>
      <c r="HL107" s="42"/>
      <c r="HM107" s="42"/>
      <c r="HN107" s="42"/>
      <c r="HO107" s="42"/>
      <c r="HP107" s="42"/>
      <c r="HQ107" s="42"/>
      <c r="HR107" s="42"/>
      <c r="HS107" s="42"/>
      <c r="HT107" s="42"/>
      <c r="HU107" s="42"/>
      <c r="HV107" s="42"/>
      <c r="HW107" s="42"/>
      <c r="HX107" s="42"/>
    </row>
    <row r="108" spans="1:232" s="41" customFormat="1" x14ac:dyDescent="0.25">
      <c r="A108" s="29"/>
      <c r="B108" s="30"/>
      <c r="C108" s="31" t="s">
        <v>7317</v>
      </c>
      <c r="D108" s="57">
        <v>0</v>
      </c>
      <c r="E108" s="57">
        <v>1</v>
      </c>
      <c r="F108" s="32" t="s">
        <v>23</v>
      </c>
      <c r="G108" s="32" t="s">
        <v>23</v>
      </c>
      <c r="H108" s="4">
        <v>9105868503</v>
      </c>
      <c r="I108" s="32" t="s">
        <v>23</v>
      </c>
      <c r="J108" s="33" t="s">
        <v>7514</v>
      </c>
      <c r="K108" s="34"/>
      <c r="L108" s="46" t="s">
        <v>25</v>
      </c>
      <c r="M108" s="33" t="s">
        <v>537</v>
      </c>
      <c r="N108" s="35" t="s">
        <v>23</v>
      </c>
      <c r="O108" s="6" t="s">
        <v>3132</v>
      </c>
      <c r="P108" s="36"/>
      <c r="Q108" s="36"/>
      <c r="R108" s="36"/>
      <c r="S108" s="33" t="s">
        <v>7515</v>
      </c>
      <c r="T108" s="36"/>
      <c r="U108" s="36"/>
      <c r="V108" s="33" t="s">
        <v>7515</v>
      </c>
      <c r="W108" s="36"/>
      <c r="X108" s="36"/>
      <c r="Y108" s="33" t="s">
        <v>3013</v>
      </c>
      <c r="Z108" s="36"/>
      <c r="AA108" s="30"/>
      <c r="AB108" s="57">
        <v>5111</v>
      </c>
      <c r="AC108" s="57">
        <v>131</v>
      </c>
      <c r="AD108" s="30"/>
      <c r="AE108" s="58">
        <v>2</v>
      </c>
      <c r="AF108" s="37"/>
      <c r="AG108" s="37">
        <v>46000</v>
      </c>
      <c r="AH108" s="38">
        <v>92000</v>
      </c>
      <c r="AI108" s="37"/>
      <c r="AJ108" s="37"/>
      <c r="AK108" s="39"/>
      <c r="AL108" s="40">
        <v>8</v>
      </c>
      <c r="AM108" s="37"/>
      <c r="AN108" s="37">
        <v>7360</v>
      </c>
      <c r="AO108" s="59">
        <v>33311</v>
      </c>
      <c r="AP108" s="39"/>
      <c r="AQ108" s="59" t="s">
        <v>3131</v>
      </c>
      <c r="AR108" s="60">
        <v>156</v>
      </c>
      <c r="AS108" s="60">
        <v>632</v>
      </c>
      <c r="AV108" s="39"/>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c r="BZ108" s="42"/>
      <c r="CA108" s="42"/>
      <c r="CB108" s="42"/>
      <c r="CC108" s="42"/>
      <c r="CD108" s="42"/>
      <c r="CE108" s="42"/>
      <c r="CF108" s="42"/>
      <c r="CG108" s="42"/>
      <c r="CH108" s="42"/>
      <c r="CI108" s="42"/>
      <c r="CJ108" s="42"/>
      <c r="CK108" s="42"/>
      <c r="CL108" s="42"/>
      <c r="CM108" s="42"/>
      <c r="CN108" s="42"/>
      <c r="CO108" s="42"/>
      <c r="CP108" s="42"/>
      <c r="CQ108" s="42"/>
      <c r="CR108" s="42"/>
      <c r="CS108" s="42"/>
      <c r="CT108" s="42"/>
      <c r="CU108" s="42"/>
      <c r="CV108" s="42"/>
      <c r="CW108" s="42"/>
      <c r="CX108" s="42"/>
      <c r="CY108" s="42"/>
      <c r="CZ108" s="42"/>
      <c r="DA108" s="42"/>
      <c r="DB108" s="42"/>
      <c r="DC108" s="42"/>
      <c r="DD108" s="42"/>
      <c r="DE108" s="42"/>
      <c r="DF108" s="42"/>
      <c r="DG108" s="42"/>
      <c r="DH108" s="42"/>
      <c r="DI108" s="42"/>
      <c r="DJ108" s="42"/>
      <c r="DK108" s="42"/>
      <c r="DL108" s="42"/>
      <c r="DM108" s="42"/>
      <c r="DN108" s="42"/>
      <c r="DO108" s="42"/>
      <c r="DP108" s="42"/>
      <c r="DQ108" s="42"/>
      <c r="DR108" s="42"/>
      <c r="DS108" s="42"/>
      <c r="DT108" s="42"/>
      <c r="DU108" s="42"/>
      <c r="DV108" s="42"/>
      <c r="DW108" s="42"/>
      <c r="DX108" s="42"/>
      <c r="DY108" s="42"/>
      <c r="DZ108" s="42"/>
      <c r="EA108" s="42"/>
      <c r="EB108" s="42"/>
      <c r="EC108" s="42"/>
      <c r="ED108" s="42"/>
      <c r="EE108" s="42"/>
      <c r="EF108" s="42"/>
      <c r="EG108" s="42"/>
      <c r="EH108" s="42"/>
      <c r="EI108" s="42"/>
      <c r="EJ108" s="42"/>
      <c r="EK108" s="42"/>
      <c r="EL108" s="42"/>
      <c r="EM108" s="42"/>
      <c r="EN108" s="42"/>
      <c r="EO108" s="42"/>
      <c r="EP108" s="42"/>
      <c r="EQ108" s="42"/>
      <c r="ER108" s="42"/>
      <c r="ES108" s="42"/>
      <c r="ET108" s="42"/>
      <c r="EU108" s="42"/>
      <c r="EV108" s="42"/>
      <c r="EW108" s="42"/>
      <c r="EX108" s="42"/>
      <c r="EY108" s="42"/>
      <c r="EZ108" s="42"/>
      <c r="FA108" s="42"/>
      <c r="FB108" s="42"/>
      <c r="FC108" s="42"/>
      <c r="FD108" s="42"/>
      <c r="FE108" s="42"/>
      <c r="FF108" s="42"/>
      <c r="FG108" s="42"/>
      <c r="FH108" s="42"/>
      <c r="FI108" s="42"/>
      <c r="FJ108" s="42"/>
      <c r="FK108" s="42"/>
      <c r="FL108" s="42"/>
      <c r="FM108" s="42"/>
      <c r="FN108" s="42"/>
      <c r="FO108" s="42"/>
      <c r="FP108" s="42"/>
      <c r="FQ108" s="42"/>
      <c r="FR108" s="42"/>
      <c r="FS108" s="42"/>
      <c r="FT108" s="42"/>
      <c r="FU108" s="42"/>
      <c r="FV108" s="42"/>
      <c r="FW108" s="42"/>
      <c r="FX108" s="42"/>
      <c r="FY108" s="42"/>
      <c r="FZ108" s="42"/>
      <c r="GA108" s="42"/>
      <c r="GB108" s="42"/>
      <c r="GC108" s="42"/>
      <c r="GD108" s="42"/>
      <c r="GE108" s="42"/>
      <c r="GF108" s="42"/>
      <c r="GG108" s="42"/>
      <c r="GH108" s="42"/>
      <c r="GI108" s="42"/>
      <c r="GJ108" s="42"/>
      <c r="GK108" s="42"/>
      <c r="GL108" s="42"/>
      <c r="GM108" s="42"/>
      <c r="GN108" s="42"/>
      <c r="GO108" s="42"/>
      <c r="GP108" s="42"/>
      <c r="GQ108" s="42"/>
      <c r="GR108" s="42"/>
      <c r="GS108" s="42"/>
      <c r="GT108" s="42"/>
      <c r="GU108" s="42"/>
      <c r="GV108" s="42"/>
      <c r="GW108" s="42"/>
      <c r="GX108" s="42"/>
      <c r="GY108" s="42"/>
      <c r="GZ108" s="42"/>
      <c r="HA108" s="42"/>
      <c r="HB108" s="42"/>
      <c r="HC108" s="42"/>
      <c r="HD108" s="42"/>
      <c r="HE108" s="42"/>
      <c r="HF108" s="42"/>
      <c r="HG108" s="42"/>
      <c r="HH108" s="42"/>
      <c r="HI108" s="42"/>
      <c r="HJ108" s="42"/>
      <c r="HK108" s="42"/>
      <c r="HL108" s="42"/>
      <c r="HM108" s="42"/>
      <c r="HN108" s="42"/>
      <c r="HO108" s="42"/>
      <c r="HP108" s="42"/>
      <c r="HQ108" s="42"/>
      <c r="HR108" s="42"/>
      <c r="HS108" s="42"/>
      <c r="HT108" s="42"/>
      <c r="HU108" s="42"/>
      <c r="HV108" s="42"/>
      <c r="HW108" s="42"/>
      <c r="HX108" s="42"/>
    </row>
    <row r="109" spans="1:232" s="41" customFormat="1" x14ac:dyDescent="0.25">
      <c r="A109" s="29"/>
      <c r="B109" s="30"/>
      <c r="C109" s="31" t="s">
        <v>7317</v>
      </c>
      <c r="D109" s="57">
        <v>0</v>
      </c>
      <c r="E109" s="57">
        <v>1</v>
      </c>
      <c r="F109" s="32" t="s">
        <v>23</v>
      </c>
      <c r="G109" s="32" t="s">
        <v>23</v>
      </c>
      <c r="H109" s="4">
        <v>9105868526</v>
      </c>
      <c r="I109" s="32" t="s">
        <v>23</v>
      </c>
      <c r="J109" s="33" t="s">
        <v>7516</v>
      </c>
      <c r="K109" s="34"/>
      <c r="L109" s="46" t="s">
        <v>25</v>
      </c>
      <c r="M109" s="33" t="s">
        <v>88</v>
      </c>
      <c r="N109" s="35" t="s">
        <v>23</v>
      </c>
      <c r="O109" s="6" t="s">
        <v>3170</v>
      </c>
      <c r="P109" s="36"/>
      <c r="Q109" s="36"/>
      <c r="R109" s="36"/>
      <c r="S109" s="33" t="s">
        <v>7517</v>
      </c>
      <c r="T109" s="36"/>
      <c r="U109" s="36"/>
      <c r="V109" s="33" t="s">
        <v>7517</v>
      </c>
      <c r="W109" s="36"/>
      <c r="X109" s="36"/>
      <c r="Y109" s="33" t="s">
        <v>2824</v>
      </c>
      <c r="Z109" s="36"/>
      <c r="AA109" s="30"/>
      <c r="AB109" s="57">
        <v>5111</v>
      </c>
      <c r="AC109" s="57">
        <v>131</v>
      </c>
      <c r="AD109" s="30"/>
      <c r="AE109" s="58">
        <v>2</v>
      </c>
      <c r="AF109" s="37"/>
      <c r="AG109" s="37">
        <v>111058</v>
      </c>
      <c r="AH109" s="38">
        <v>222116</v>
      </c>
      <c r="AI109" s="37"/>
      <c r="AJ109" s="37"/>
      <c r="AK109" s="39"/>
      <c r="AL109" s="40">
        <v>8</v>
      </c>
      <c r="AM109" s="37"/>
      <c r="AN109" s="37">
        <v>17769.28</v>
      </c>
      <c r="AO109" s="59">
        <v>33311</v>
      </c>
      <c r="AP109" s="39"/>
      <c r="AQ109" s="59" t="s">
        <v>3131</v>
      </c>
      <c r="AR109" s="60">
        <v>156</v>
      </c>
      <c r="AS109" s="60">
        <v>632</v>
      </c>
      <c r="AV109" s="39"/>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c r="BZ109" s="42"/>
      <c r="CA109" s="42"/>
      <c r="CB109" s="42"/>
      <c r="CC109" s="42"/>
      <c r="CD109" s="42"/>
      <c r="CE109" s="42"/>
      <c r="CF109" s="42"/>
      <c r="CG109" s="42"/>
      <c r="CH109" s="42"/>
      <c r="CI109" s="42"/>
      <c r="CJ109" s="42"/>
      <c r="CK109" s="42"/>
      <c r="CL109" s="42"/>
      <c r="CM109" s="42"/>
      <c r="CN109" s="42"/>
      <c r="CO109" s="42"/>
      <c r="CP109" s="42"/>
      <c r="CQ109" s="42"/>
      <c r="CR109" s="42"/>
      <c r="CS109" s="42"/>
      <c r="CT109" s="42"/>
      <c r="CU109" s="42"/>
      <c r="CV109" s="42"/>
      <c r="CW109" s="42"/>
      <c r="CX109" s="42"/>
      <c r="CY109" s="42"/>
      <c r="CZ109" s="42"/>
      <c r="DA109" s="42"/>
      <c r="DB109" s="42"/>
      <c r="DC109" s="42"/>
      <c r="DD109" s="42"/>
      <c r="DE109" s="42"/>
      <c r="DF109" s="42"/>
      <c r="DG109" s="42"/>
      <c r="DH109" s="42"/>
      <c r="DI109" s="42"/>
      <c r="DJ109" s="42"/>
      <c r="DK109" s="42"/>
      <c r="DL109" s="42"/>
      <c r="DM109" s="42"/>
      <c r="DN109" s="42"/>
      <c r="DO109" s="42"/>
      <c r="DP109" s="42"/>
      <c r="DQ109" s="42"/>
      <c r="DR109" s="42"/>
      <c r="DS109" s="42"/>
      <c r="DT109" s="42"/>
      <c r="DU109" s="42"/>
      <c r="DV109" s="42"/>
      <c r="DW109" s="42"/>
      <c r="DX109" s="42"/>
      <c r="DY109" s="42"/>
      <c r="DZ109" s="42"/>
      <c r="EA109" s="42"/>
      <c r="EB109" s="42"/>
      <c r="EC109" s="42"/>
      <c r="ED109" s="42"/>
      <c r="EE109" s="42"/>
      <c r="EF109" s="42"/>
      <c r="EG109" s="42"/>
      <c r="EH109" s="42"/>
      <c r="EI109" s="42"/>
      <c r="EJ109" s="42"/>
      <c r="EK109" s="42"/>
      <c r="EL109" s="42"/>
      <c r="EM109" s="42"/>
      <c r="EN109" s="42"/>
      <c r="EO109" s="42"/>
      <c r="EP109" s="42"/>
      <c r="EQ109" s="42"/>
      <c r="ER109" s="42"/>
      <c r="ES109" s="42"/>
      <c r="ET109" s="42"/>
      <c r="EU109" s="42"/>
      <c r="EV109" s="42"/>
      <c r="EW109" s="42"/>
      <c r="EX109" s="42"/>
      <c r="EY109" s="42"/>
      <c r="EZ109" s="42"/>
      <c r="FA109" s="42"/>
      <c r="FB109" s="42"/>
      <c r="FC109" s="42"/>
      <c r="FD109" s="42"/>
      <c r="FE109" s="42"/>
      <c r="FF109" s="42"/>
      <c r="FG109" s="42"/>
      <c r="FH109" s="42"/>
      <c r="FI109" s="42"/>
      <c r="FJ109" s="42"/>
      <c r="FK109" s="42"/>
      <c r="FL109" s="42"/>
      <c r="FM109" s="42"/>
      <c r="FN109" s="42"/>
      <c r="FO109" s="42"/>
      <c r="FP109" s="42"/>
      <c r="FQ109" s="42"/>
      <c r="FR109" s="42"/>
      <c r="FS109" s="42"/>
      <c r="FT109" s="42"/>
      <c r="FU109" s="42"/>
      <c r="FV109" s="42"/>
      <c r="FW109" s="42"/>
      <c r="FX109" s="42"/>
      <c r="FY109" s="42"/>
      <c r="FZ109" s="42"/>
      <c r="GA109" s="42"/>
      <c r="GB109" s="42"/>
      <c r="GC109" s="42"/>
      <c r="GD109" s="42"/>
      <c r="GE109" s="42"/>
      <c r="GF109" s="42"/>
      <c r="GG109" s="42"/>
      <c r="GH109" s="42"/>
      <c r="GI109" s="42"/>
      <c r="GJ109" s="42"/>
      <c r="GK109" s="42"/>
      <c r="GL109" s="42"/>
      <c r="GM109" s="42"/>
      <c r="GN109" s="42"/>
      <c r="GO109" s="42"/>
      <c r="GP109" s="42"/>
      <c r="GQ109" s="42"/>
      <c r="GR109" s="42"/>
      <c r="GS109" s="42"/>
      <c r="GT109" s="42"/>
      <c r="GU109" s="42"/>
      <c r="GV109" s="42"/>
      <c r="GW109" s="42"/>
      <c r="GX109" s="42"/>
      <c r="GY109" s="42"/>
      <c r="GZ109" s="42"/>
      <c r="HA109" s="42"/>
      <c r="HB109" s="42"/>
      <c r="HC109" s="42"/>
      <c r="HD109" s="42"/>
      <c r="HE109" s="42"/>
      <c r="HF109" s="42"/>
      <c r="HG109" s="42"/>
      <c r="HH109" s="42"/>
      <c r="HI109" s="42"/>
      <c r="HJ109" s="42"/>
      <c r="HK109" s="42"/>
      <c r="HL109" s="42"/>
      <c r="HM109" s="42"/>
      <c r="HN109" s="42"/>
      <c r="HO109" s="42"/>
      <c r="HP109" s="42"/>
      <c r="HQ109" s="42"/>
      <c r="HR109" s="42"/>
      <c r="HS109" s="42"/>
      <c r="HT109" s="42"/>
      <c r="HU109" s="42"/>
      <c r="HV109" s="42"/>
      <c r="HW109" s="42"/>
      <c r="HX109" s="42"/>
    </row>
    <row r="110" spans="1:232" s="41" customFormat="1" x14ac:dyDescent="0.25">
      <c r="A110" s="29"/>
      <c r="B110" s="30"/>
      <c r="C110" s="31" t="s">
        <v>7317</v>
      </c>
      <c r="D110" s="57">
        <v>0</v>
      </c>
      <c r="E110" s="57">
        <v>1</v>
      </c>
      <c r="F110" s="32" t="s">
        <v>23</v>
      </c>
      <c r="G110" s="32" t="s">
        <v>23</v>
      </c>
      <c r="H110" s="4">
        <v>9105868526</v>
      </c>
      <c r="I110" s="32" t="s">
        <v>23</v>
      </c>
      <c r="J110" s="33" t="s">
        <v>7516</v>
      </c>
      <c r="K110" s="34"/>
      <c r="L110" s="46" t="s">
        <v>25</v>
      </c>
      <c r="M110" s="33" t="s">
        <v>88</v>
      </c>
      <c r="N110" s="35" t="s">
        <v>23</v>
      </c>
      <c r="O110" s="6" t="s">
        <v>3170</v>
      </c>
      <c r="P110" s="36"/>
      <c r="Q110" s="36"/>
      <c r="R110" s="36"/>
      <c r="S110" s="33" t="s">
        <v>7517</v>
      </c>
      <c r="T110" s="36"/>
      <c r="U110" s="36"/>
      <c r="V110" s="33" t="s">
        <v>7517</v>
      </c>
      <c r="W110" s="36"/>
      <c r="X110" s="36"/>
      <c r="Y110" s="33" t="s">
        <v>3013</v>
      </c>
      <c r="Z110" s="36"/>
      <c r="AA110" s="30"/>
      <c r="AB110" s="57">
        <v>5111</v>
      </c>
      <c r="AC110" s="57">
        <v>131</v>
      </c>
      <c r="AD110" s="30"/>
      <c r="AE110" s="58">
        <v>1</v>
      </c>
      <c r="AF110" s="37"/>
      <c r="AG110" s="37">
        <v>46000</v>
      </c>
      <c r="AH110" s="38">
        <v>46000</v>
      </c>
      <c r="AI110" s="37"/>
      <c r="AJ110" s="37"/>
      <c r="AK110" s="39"/>
      <c r="AL110" s="40">
        <v>8</v>
      </c>
      <c r="AM110" s="37"/>
      <c r="AN110" s="37">
        <v>3680</v>
      </c>
      <c r="AO110" s="59">
        <v>33311</v>
      </c>
      <c r="AP110" s="39"/>
      <c r="AQ110" s="59" t="s">
        <v>3131</v>
      </c>
      <c r="AR110" s="60">
        <v>156</v>
      </c>
      <c r="AS110" s="60">
        <v>632</v>
      </c>
      <c r="AV110" s="39"/>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c r="BZ110" s="42"/>
      <c r="CA110" s="42"/>
      <c r="CB110" s="42"/>
      <c r="CC110" s="42"/>
      <c r="CD110" s="42"/>
      <c r="CE110" s="42"/>
      <c r="CF110" s="42"/>
      <c r="CG110" s="42"/>
      <c r="CH110" s="42"/>
      <c r="CI110" s="42"/>
      <c r="CJ110" s="42"/>
      <c r="CK110" s="42"/>
      <c r="CL110" s="42"/>
      <c r="CM110" s="42"/>
      <c r="CN110" s="42"/>
      <c r="CO110" s="42"/>
      <c r="CP110" s="42"/>
      <c r="CQ110" s="42"/>
      <c r="CR110" s="42"/>
      <c r="CS110" s="42"/>
      <c r="CT110" s="42"/>
      <c r="CU110" s="42"/>
      <c r="CV110" s="42"/>
      <c r="CW110" s="42"/>
      <c r="CX110" s="42"/>
      <c r="CY110" s="42"/>
      <c r="CZ110" s="42"/>
      <c r="DA110" s="42"/>
      <c r="DB110" s="42"/>
      <c r="DC110" s="42"/>
      <c r="DD110" s="42"/>
      <c r="DE110" s="42"/>
      <c r="DF110" s="42"/>
      <c r="DG110" s="42"/>
      <c r="DH110" s="42"/>
      <c r="DI110" s="42"/>
      <c r="DJ110" s="42"/>
      <c r="DK110" s="42"/>
      <c r="DL110" s="42"/>
      <c r="DM110" s="42"/>
      <c r="DN110" s="42"/>
      <c r="DO110" s="42"/>
      <c r="DP110" s="42"/>
      <c r="DQ110" s="42"/>
      <c r="DR110" s="42"/>
      <c r="DS110" s="42"/>
      <c r="DT110" s="42"/>
      <c r="DU110" s="42"/>
      <c r="DV110" s="42"/>
      <c r="DW110" s="42"/>
      <c r="DX110" s="42"/>
      <c r="DY110" s="42"/>
      <c r="DZ110" s="42"/>
      <c r="EA110" s="42"/>
      <c r="EB110" s="42"/>
      <c r="EC110" s="42"/>
      <c r="ED110" s="42"/>
      <c r="EE110" s="42"/>
      <c r="EF110" s="42"/>
      <c r="EG110" s="42"/>
      <c r="EH110" s="42"/>
      <c r="EI110" s="42"/>
      <c r="EJ110" s="42"/>
      <c r="EK110" s="42"/>
      <c r="EL110" s="42"/>
      <c r="EM110" s="42"/>
      <c r="EN110" s="42"/>
      <c r="EO110" s="42"/>
      <c r="EP110" s="42"/>
      <c r="EQ110" s="42"/>
      <c r="ER110" s="42"/>
      <c r="ES110" s="42"/>
      <c r="ET110" s="42"/>
      <c r="EU110" s="42"/>
      <c r="EV110" s="42"/>
      <c r="EW110" s="42"/>
      <c r="EX110" s="42"/>
      <c r="EY110" s="42"/>
      <c r="EZ110" s="42"/>
      <c r="FA110" s="42"/>
      <c r="FB110" s="42"/>
      <c r="FC110" s="42"/>
      <c r="FD110" s="42"/>
      <c r="FE110" s="42"/>
      <c r="FF110" s="42"/>
      <c r="FG110" s="42"/>
      <c r="FH110" s="42"/>
      <c r="FI110" s="42"/>
      <c r="FJ110" s="42"/>
      <c r="FK110" s="42"/>
      <c r="FL110" s="42"/>
      <c r="FM110" s="42"/>
      <c r="FN110" s="42"/>
      <c r="FO110" s="42"/>
      <c r="FP110" s="42"/>
      <c r="FQ110" s="42"/>
      <c r="FR110" s="42"/>
      <c r="FS110" s="42"/>
      <c r="FT110" s="42"/>
      <c r="FU110" s="42"/>
      <c r="FV110" s="42"/>
      <c r="FW110" s="42"/>
      <c r="FX110" s="42"/>
      <c r="FY110" s="42"/>
      <c r="FZ110" s="42"/>
      <c r="GA110" s="42"/>
      <c r="GB110" s="42"/>
      <c r="GC110" s="42"/>
      <c r="GD110" s="42"/>
      <c r="GE110" s="42"/>
      <c r="GF110" s="42"/>
      <c r="GG110" s="42"/>
      <c r="GH110" s="42"/>
      <c r="GI110" s="42"/>
      <c r="GJ110" s="42"/>
      <c r="GK110" s="42"/>
      <c r="GL110" s="42"/>
      <c r="GM110" s="42"/>
      <c r="GN110" s="42"/>
      <c r="GO110" s="42"/>
      <c r="GP110" s="42"/>
      <c r="GQ110" s="42"/>
      <c r="GR110" s="42"/>
      <c r="GS110" s="42"/>
      <c r="GT110" s="42"/>
      <c r="GU110" s="42"/>
      <c r="GV110" s="42"/>
      <c r="GW110" s="42"/>
      <c r="GX110" s="42"/>
      <c r="GY110" s="42"/>
      <c r="GZ110" s="42"/>
      <c r="HA110" s="42"/>
      <c r="HB110" s="42"/>
      <c r="HC110" s="42"/>
      <c r="HD110" s="42"/>
      <c r="HE110" s="42"/>
      <c r="HF110" s="42"/>
      <c r="HG110" s="42"/>
      <c r="HH110" s="42"/>
      <c r="HI110" s="42"/>
      <c r="HJ110" s="42"/>
      <c r="HK110" s="42"/>
      <c r="HL110" s="42"/>
      <c r="HM110" s="42"/>
      <c r="HN110" s="42"/>
      <c r="HO110" s="42"/>
      <c r="HP110" s="42"/>
      <c r="HQ110" s="42"/>
      <c r="HR110" s="42"/>
      <c r="HS110" s="42"/>
      <c r="HT110" s="42"/>
      <c r="HU110" s="42"/>
      <c r="HV110" s="42"/>
      <c r="HW110" s="42"/>
      <c r="HX110" s="42"/>
    </row>
    <row r="111" spans="1:232" s="41" customFormat="1" x14ac:dyDescent="0.25">
      <c r="A111" s="29"/>
      <c r="B111" s="30"/>
      <c r="C111" s="31" t="s">
        <v>7317</v>
      </c>
      <c r="D111" s="57">
        <v>0</v>
      </c>
      <c r="E111" s="57">
        <v>1</v>
      </c>
      <c r="F111" s="32" t="s">
        <v>23</v>
      </c>
      <c r="G111" s="32" t="s">
        <v>23</v>
      </c>
      <c r="H111" s="4">
        <v>9105868660</v>
      </c>
      <c r="I111" s="32" t="s">
        <v>23</v>
      </c>
      <c r="J111" s="33" t="s">
        <v>7518</v>
      </c>
      <c r="K111" s="34"/>
      <c r="L111" s="46" t="s">
        <v>25</v>
      </c>
      <c r="M111" s="33" t="s">
        <v>529</v>
      </c>
      <c r="N111" s="35" t="s">
        <v>23</v>
      </c>
      <c r="O111" s="6" t="s">
        <v>3150</v>
      </c>
      <c r="P111" s="36"/>
      <c r="Q111" s="36"/>
      <c r="R111" s="36"/>
      <c r="S111" s="33" t="s">
        <v>7519</v>
      </c>
      <c r="T111" s="36"/>
      <c r="U111" s="36"/>
      <c r="V111" s="33" t="s">
        <v>7519</v>
      </c>
      <c r="W111" s="36"/>
      <c r="X111" s="36"/>
      <c r="Y111" s="33" t="s">
        <v>2824</v>
      </c>
      <c r="Z111" s="36"/>
      <c r="AA111" s="30"/>
      <c r="AB111" s="57">
        <v>5111</v>
      </c>
      <c r="AC111" s="57">
        <v>131</v>
      </c>
      <c r="AD111" s="30"/>
      <c r="AE111" s="58">
        <v>2</v>
      </c>
      <c r="AF111" s="37"/>
      <c r="AG111" s="37">
        <v>111058</v>
      </c>
      <c r="AH111" s="38">
        <v>222116</v>
      </c>
      <c r="AI111" s="37"/>
      <c r="AJ111" s="37"/>
      <c r="AK111" s="39"/>
      <c r="AL111" s="40">
        <v>8</v>
      </c>
      <c r="AM111" s="37"/>
      <c r="AN111" s="37">
        <v>17769.28</v>
      </c>
      <c r="AO111" s="59">
        <v>33311</v>
      </c>
      <c r="AP111" s="39"/>
      <c r="AQ111" s="59" t="s">
        <v>3131</v>
      </c>
      <c r="AR111" s="60">
        <v>156</v>
      </c>
      <c r="AS111" s="60">
        <v>632</v>
      </c>
      <c r="AV111" s="39"/>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c r="BZ111" s="42"/>
      <c r="CA111" s="42"/>
      <c r="CB111" s="42"/>
      <c r="CC111" s="42"/>
      <c r="CD111" s="42"/>
      <c r="CE111" s="42"/>
      <c r="CF111" s="42"/>
      <c r="CG111" s="42"/>
      <c r="CH111" s="42"/>
      <c r="CI111" s="42"/>
      <c r="CJ111" s="42"/>
      <c r="CK111" s="42"/>
      <c r="CL111" s="42"/>
      <c r="CM111" s="42"/>
      <c r="CN111" s="42"/>
      <c r="CO111" s="42"/>
      <c r="CP111" s="42"/>
      <c r="CQ111" s="42"/>
      <c r="CR111" s="42"/>
      <c r="CS111" s="42"/>
      <c r="CT111" s="42"/>
      <c r="CU111" s="42"/>
      <c r="CV111" s="42"/>
      <c r="CW111" s="42"/>
      <c r="CX111" s="42"/>
      <c r="CY111" s="42"/>
      <c r="CZ111" s="42"/>
      <c r="DA111" s="42"/>
      <c r="DB111" s="42"/>
      <c r="DC111" s="42"/>
      <c r="DD111" s="42"/>
      <c r="DE111" s="42"/>
      <c r="DF111" s="42"/>
      <c r="DG111" s="42"/>
      <c r="DH111" s="42"/>
      <c r="DI111" s="42"/>
      <c r="DJ111" s="42"/>
      <c r="DK111" s="42"/>
      <c r="DL111" s="42"/>
      <c r="DM111" s="42"/>
      <c r="DN111" s="42"/>
      <c r="DO111" s="42"/>
      <c r="DP111" s="42"/>
      <c r="DQ111" s="42"/>
      <c r="DR111" s="42"/>
      <c r="DS111" s="42"/>
      <c r="DT111" s="42"/>
      <c r="DU111" s="42"/>
      <c r="DV111" s="42"/>
      <c r="DW111" s="42"/>
      <c r="DX111" s="42"/>
      <c r="DY111" s="42"/>
      <c r="DZ111" s="42"/>
      <c r="EA111" s="42"/>
      <c r="EB111" s="42"/>
      <c r="EC111" s="42"/>
      <c r="ED111" s="42"/>
      <c r="EE111" s="42"/>
      <c r="EF111" s="42"/>
      <c r="EG111" s="42"/>
      <c r="EH111" s="42"/>
      <c r="EI111" s="42"/>
      <c r="EJ111" s="42"/>
      <c r="EK111" s="42"/>
      <c r="EL111" s="42"/>
      <c r="EM111" s="42"/>
      <c r="EN111" s="42"/>
      <c r="EO111" s="42"/>
      <c r="EP111" s="42"/>
      <c r="EQ111" s="42"/>
      <c r="ER111" s="42"/>
      <c r="ES111" s="42"/>
      <c r="ET111" s="42"/>
      <c r="EU111" s="42"/>
      <c r="EV111" s="42"/>
      <c r="EW111" s="42"/>
      <c r="EX111" s="42"/>
      <c r="EY111" s="42"/>
      <c r="EZ111" s="42"/>
      <c r="FA111" s="42"/>
      <c r="FB111" s="42"/>
      <c r="FC111" s="42"/>
      <c r="FD111" s="42"/>
      <c r="FE111" s="42"/>
      <c r="FF111" s="42"/>
      <c r="FG111" s="42"/>
      <c r="FH111" s="42"/>
      <c r="FI111" s="42"/>
      <c r="FJ111" s="42"/>
      <c r="FK111" s="42"/>
      <c r="FL111" s="42"/>
      <c r="FM111" s="42"/>
      <c r="FN111" s="42"/>
      <c r="FO111" s="42"/>
      <c r="FP111" s="42"/>
      <c r="FQ111" s="42"/>
      <c r="FR111" s="42"/>
      <c r="FS111" s="42"/>
      <c r="FT111" s="42"/>
      <c r="FU111" s="42"/>
      <c r="FV111" s="42"/>
      <c r="FW111" s="42"/>
      <c r="FX111" s="42"/>
      <c r="FY111" s="42"/>
      <c r="FZ111" s="42"/>
      <c r="GA111" s="42"/>
      <c r="GB111" s="42"/>
      <c r="GC111" s="42"/>
      <c r="GD111" s="42"/>
      <c r="GE111" s="42"/>
      <c r="GF111" s="42"/>
      <c r="GG111" s="42"/>
      <c r="GH111" s="42"/>
      <c r="GI111" s="42"/>
      <c r="GJ111" s="42"/>
      <c r="GK111" s="42"/>
      <c r="GL111" s="42"/>
      <c r="GM111" s="42"/>
      <c r="GN111" s="42"/>
      <c r="GO111" s="42"/>
      <c r="GP111" s="42"/>
      <c r="GQ111" s="42"/>
      <c r="GR111" s="42"/>
      <c r="GS111" s="42"/>
      <c r="GT111" s="42"/>
      <c r="GU111" s="42"/>
      <c r="GV111" s="42"/>
      <c r="GW111" s="42"/>
      <c r="GX111" s="42"/>
      <c r="GY111" s="42"/>
      <c r="GZ111" s="42"/>
      <c r="HA111" s="42"/>
      <c r="HB111" s="42"/>
      <c r="HC111" s="42"/>
      <c r="HD111" s="42"/>
      <c r="HE111" s="42"/>
      <c r="HF111" s="42"/>
      <c r="HG111" s="42"/>
      <c r="HH111" s="42"/>
      <c r="HI111" s="42"/>
      <c r="HJ111" s="42"/>
      <c r="HK111" s="42"/>
      <c r="HL111" s="42"/>
      <c r="HM111" s="42"/>
      <c r="HN111" s="42"/>
      <c r="HO111" s="42"/>
      <c r="HP111" s="42"/>
      <c r="HQ111" s="42"/>
      <c r="HR111" s="42"/>
      <c r="HS111" s="42"/>
      <c r="HT111" s="42"/>
      <c r="HU111" s="42"/>
      <c r="HV111" s="42"/>
      <c r="HW111" s="42"/>
      <c r="HX111" s="42"/>
    </row>
    <row r="112" spans="1:232" s="41" customFormat="1" x14ac:dyDescent="0.25">
      <c r="A112" s="29"/>
      <c r="B112" s="30"/>
      <c r="C112" s="31" t="s">
        <v>7317</v>
      </c>
      <c r="D112" s="57">
        <v>0</v>
      </c>
      <c r="E112" s="57">
        <v>1</v>
      </c>
      <c r="F112" s="32" t="s">
        <v>23</v>
      </c>
      <c r="G112" s="32" t="s">
        <v>23</v>
      </c>
      <c r="H112" s="4">
        <v>9105868660</v>
      </c>
      <c r="I112" s="32" t="s">
        <v>23</v>
      </c>
      <c r="J112" s="33" t="s">
        <v>7518</v>
      </c>
      <c r="K112" s="34"/>
      <c r="L112" s="46" t="s">
        <v>25</v>
      </c>
      <c r="M112" s="33" t="s">
        <v>529</v>
      </c>
      <c r="N112" s="35" t="s">
        <v>23</v>
      </c>
      <c r="O112" s="6" t="s">
        <v>3150</v>
      </c>
      <c r="P112" s="36"/>
      <c r="Q112" s="36"/>
      <c r="R112" s="36"/>
      <c r="S112" s="33" t="s">
        <v>7519</v>
      </c>
      <c r="T112" s="36"/>
      <c r="U112" s="36"/>
      <c r="V112" s="33" t="s">
        <v>7519</v>
      </c>
      <c r="W112" s="36"/>
      <c r="X112" s="36"/>
      <c r="Y112" s="33" t="s">
        <v>2883</v>
      </c>
      <c r="Z112" s="36"/>
      <c r="AA112" s="30"/>
      <c r="AB112" s="57">
        <v>5111</v>
      </c>
      <c r="AC112" s="57">
        <v>131</v>
      </c>
      <c r="AD112" s="30"/>
      <c r="AE112" s="58">
        <v>3</v>
      </c>
      <c r="AF112" s="37"/>
      <c r="AG112" s="37">
        <v>50400</v>
      </c>
      <c r="AH112" s="38">
        <v>151200</v>
      </c>
      <c r="AI112" s="37"/>
      <c r="AJ112" s="37"/>
      <c r="AK112" s="39"/>
      <c r="AL112" s="40">
        <v>8</v>
      </c>
      <c r="AM112" s="37"/>
      <c r="AN112" s="37">
        <v>12096</v>
      </c>
      <c r="AO112" s="59">
        <v>33311</v>
      </c>
      <c r="AP112" s="39"/>
      <c r="AQ112" s="59" t="s">
        <v>3131</v>
      </c>
      <c r="AR112" s="60">
        <v>156</v>
      </c>
      <c r="AS112" s="60">
        <v>632</v>
      </c>
      <c r="AV112" s="39"/>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42"/>
      <c r="CD112" s="42"/>
      <c r="CE112" s="42"/>
      <c r="CF112" s="42"/>
      <c r="CG112" s="42"/>
      <c r="CH112" s="42"/>
      <c r="CI112" s="42"/>
      <c r="CJ112" s="42"/>
      <c r="CK112" s="42"/>
      <c r="CL112" s="42"/>
      <c r="CM112" s="42"/>
      <c r="CN112" s="42"/>
      <c r="CO112" s="42"/>
      <c r="CP112" s="42"/>
      <c r="CQ112" s="42"/>
      <c r="CR112" s="42"/>
      <c r="CS112" s="42"/>
      <c r="CT112" s="42"/>
      <c r="CU112" s="42"/>
      <c r="CV112" s="42"/>
      <c r="CW112" s="42"/>
      <c r="CX112" s="42"/>
      <c r="CY112" s="42"/>
      <c r="CZ112" s="42"/>
      <c r="DA112" s="42"/>
      <c r="DB112" s="42"/>
      <c r="DC112" s="42"/>
      <c r="DD112" s="42"/>
      <c r="DE112" s="42"/>
      <c r="DF112" s="42"/>
      <c r="DG112" s="42"/>
      <c r="DH112" s="42"/>
      <c r="DI112" s="42"/>
      <c r="DJ112" s="42"/>
      <c r="DK112" s="42"/>
      <c r="DL112" s="42"/>
      <c r="DM112" s="42"/>
      <c r="DN112" s="42"/>
      <c r="DO112" s="42"/>
      <c r="DP112" s="42"/>
      <c r="DQ112" s="42"/>
      <c r="DR112" s="42"/>
      <c r="DS112" s="42"/>
      <c r="DT112" s="42"/>
      <c r="DU112" s="42"/>
      <c r="DV112" s="42"/>
      <c r="DW112" s="42"/>
      <c r="DX112" s="42"/>
      <c r="DY112" s="42"/>
      <c r="DZ112" s="42"/>
      <c r="EA112" s="42"/>
      <c r="EB112" s="42"/>
      <c r="EC112" s="42"/>
      <c r="ED112" s="42"/>
      <c r="EE112" s="42"/>
      <c r="EF112" s="42"/>
      <c r="EG112" s="42"/>
      <c r="EH112" s="42"/>
      <c r="EI112" s="42"/>
      <c r="EJ112" s="42"/>
      <c r="EK112" s="42"/>
      <c r="EL112" s="42"/>
      <c r="EM112" s="42"/>
      <c r="EN112" s="42"/>
      <c r="EO112" s="42"/>
      <c r="EP112" s="42"/>
      <c r="EQ112" s="42"/>
      <c r="ER112" s="42"/>
      <c r="ES112" s="42"/>
      <c r="ET112" s="42"/>
      <c r="EU112" s="42"/>
      <c r="EV112" s="42"/>
      <c r="EW112" s="42"/>
      <c r="EX112" s="42"/>
      <c r="EY112" s="42"/>
      <c r="EZ112" s="42"/>
      <c r="FA112" s="42"/>
      <c r="FB112" s="42"/>
      <c r="FC112" s="42"/>
      <c r="FD112" s="42"/>
      <c r="FE112" s="42"/>
      <c r="FF112" s="42"/>
      <c r="FG112" s="42"/>
      <c r="FH112" s="42"/>
      <c r="FI112" s="42"/>
      <c r="FJ112" s="42"/>
      <c r="FK112" s="42"/>
      <c r="FL112" s="42"/>
      <c r="FM112" s="42"/>
      <c r="FN112" s="42"/>
      <c r="FO112" s="42"/>
      <c r="FP112" s="42"/>
      <c r="FQ112" s="42"/>
      <c r="FR112" s="42"/>
      <c r="FS112" s="42"/>
      <c r="FT112" s="42"/>
      <c r="FU112" s="42"/>
      <c r="FV112" s="42"/>
      <c r="FW112" s="42"/>
      <c r="FX112" s="42"/>
      <c r="FY112" s="42"/>
      <c r="FZ112" s="42"/>
      <c r="GA112" s="42"/>
      <c r="GB112" s="42"/>
      <c r="GC112" s="42"/>
      <c r="GD112" s="42"/>
      <c r="GE112" s="42"/>
      <c r="GF112" s="42"/>
      <c r="GG112" s="42"/>
      <c r="GH112" s="42"/>
      <c r="GI112" s="42"/>
      <c r="GJ112" s="42"/>
      <c r="GK112" s="42"/>
      <c r="GL112" s="42"/>
      <c r="GM112" s="42"/>
      <c r="GN112" s="42"/>
      <c r="GO112" s="42"/>
      <c r="GP112" s="42"/>
      <c r="GQ112" s="42"/>
      <c r="GR112" s="42"/>
      <c r="GS112" s="42"/>
      <c r="GT112" s="42"/>
      <c r="GU112" s="42"/>
      <c r="GV112" s="42"/>
      <c r="GW112" s="42"/>
      <c r="GX112" s="42"/>
      <c r="GY112" s="42"/>
      <c r="GZ112" s="42"/>
      <c r="HA112" s="42"/>
      <c r="HB112" s="42"/>
      <c r="HC112" s="42"/>
      <c r="HD112" s="42"/>
      <c r="HE112" s="42"/>
      <c r="HF112" s="42"/>
      <c r="HG112" s="42"/>
      <c r="HH112" s="42"/>
      <c r="HI112" s="42"/>
      <c r="HJ112" s="42"/>
      <c r="HK112" s="42"/>
      <c r="HL112" s="42"/>
      <c r="HM112" s="42"/>
      <c r="HN112" s="42"/>
      <c r="HO112" s="42"/>
      <c r="HP112" s="42"/>
      <c r="HQ112" s="42"/>
      <c r="HR112" s="42"/>
      <c r="HS112" s="42"/>
      <c r="HT112" s="42"/>
      <c r="HU112" s="42"/>
      <c r="HV112" s="42"/>
      <c r="HW112" s="42"/>
      <c r="HX112" s="42"/>
    </row>
    <row r="113" spans="1:232" s="41" customFormat="1" x14ac:dyDescent="0.25">
      <c r="A113" s="29"/>
      <c r="B113" s="30"/>
      <c r="C113" s="31" t="s">
        <v>7317</v>
      </c>
      <c r="D113" s="57">
        <v>0</v>
      </c>
      <c r="E113" s="57">
        <v>1</v>
      </c>
      <c r="F113" s="32" t="s">
        <v>23</v>
      </c>
      <c r="G113" s="32" t="s">
        <v>23</v>
      </c>
      <c r="H113" s="4">
        <v>9105868728</v>
      </c>
      <c r="I113" s="32" t="s">
        <v>23</v>
      </c>
      <c r="J113" s="33" t="s">
        <v>7522</v>
      </c>
      <c r="K113" s="34"/>
      <c r="L113" s="46" t="s">
        <v>25</v>
      </c>
      <c r="M113" s="33" t="s">
        <v>203</v>
      </c>
      <c r="N113" s="35" t="s">
        <v>23</v>
      </c>
      <c r="O113" s="6" t="s">
        <v>3136</v>
      </c>
      <c r="P113" s="36"/>
      <c r="Q113" s="36"/>
      <c r="R113" s="36"/>
      <c r="S113" s="33" t="s">
        <v>7523</v>
      </c>
      <c r="T113" s="36"/>
      <c r="U113" s="36"/>
      <c r="V113" s="33" t="s">
        <v>7523</v>
      </c>
      <c r="W113" s="36"/>
      <c r="X113" s="36"/>
      <c r="Y113" s="33" t="s">
        <v>3013</v>
      </c>
      <c r="Z113" s="36"/>
      <c r="AA113" s="30"/>
      <c r="AB113" s="57">
        <v>5111</v>
      </c>
      <c r="AC113" s="57">
        <v>131</v>
      </c>
      <c r="AD113" s="30"/>
      <c r="AE113" s="58">
        <v>5</v>
      </c>
      <c r="AF113" s="37"/>
      <c r="AG113" s="37">
        <v>46000</v>
      </c>
      <c r="AH113" s="38">
        <v>230000</v>
      </c>
      <c r="AI113" s="37"/>
      <c r="AJ113" s="37"/>
      <c r="AK113" s="39"/>
      <c r="AL113" s="40">
        <v>8</v>
      </c>
      <c r="AM113" s="37"/>
      <c r="AN113" s="37">
        <v>18400</v>
      </c>
      <c r="AO113" s="59">
        <v>33311</v>
      </c>
      <c r="AP113" s="39"/>
      <c r="AQ113" s="59" t="s">
        <v>3131</v>
      </c>
      <c r="AR113" s="60">
        <v>156</v>
      </c>
      <c r="AS113" s="60">
        <v>632</v>
      </c>
      <c r="AV113" s="39"/>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c r="BZ113" s="42"/>
      <c r="CA113" s="42"/>
      <c r="CB113" s="42"/>
      <c r="CC113" s="42"/>
      <c r="CD113" s="42"/>
      <c r="CE113" s="42"/>
      <c r="CF113" s="42"/>
      <c r="CG113" s="42"/>
      <c r="CH113" s="42"/>
      <c r="CI113" s="42"/>
      <c r="CJ113" s="42"/>
      <c r="CK113" s="42"/>
      <c r="CL113" s="42"/>
      <c r="CM113" s="42"/>
      <c r="CN113" s="42"/>
      <c r="CO113" s="42"/>
      <c r="CP113" s="42"/>
      <c r="CQ113" s="42"/>
      <c r="CR113" s="42"/>
      <c r="CS113" s="42"/>
      <c r="CT113" s="42"/>
      <c r="CU113" s="42"/>
      <c r="CV113" s="42"/>
      <c r="CW113" s="42"/>
      <c r="CX113" s="42"/>
      <c r="CY113" s="42"/>
      <c r="CZ113" s="42"/>
      <c r="DA113" s="42"/>
      <c r="DB113" s="42"/>
      <c r="DC113" s="42"/>
      <c r="DD113" s="42"/>
      <c r="DE113" s="42"/>
      <c r="DF113" s="42"/>
      <c r="DG113" s="42"/>
      <c r="DH113" s="42"/>
      <c r="DI113" s="42"/>
      <c r="DJ113" s="42"/>
      <c r="DK113" s="42"/>
      <c r="DL113" s="42"/>
      <c r="DM113" s="42"/>
      <c r="DN113" s="42"/>
      <c r="DO113" s="42"/>
      <c r="DP113" s="42"/>
      <c r="DQ113" s="42"/>
      <c r="DR113" s="42"/>
      <c r="DS113" s="42"/>
      <c r="DT113" s="42"/>
      <c r="DU113" s="42"/>
      <c r="DV113" s="42"/>
      <c r="DW113" s="42"/>
      <c r="DX113" s="42"/>
      <c r="DY113" s="42"/>
      <c r="DZ113" s="42"/>
      <c r="EA113" s="42"/>
      <c r="EB113" s="42"/>
      <c r="EC113" s="42"/>
      <c r="ED113" s="42"/>
      <c r="EE113" s="42"/>
      <c r="EF113" s="42"/>
      <c r="EG113" s="42"/>
      <c r="EH113" s="42"/>
      <c r="EI113" s="42"/>
      <c r="EJ113" s="42"/>
      <c r="EK113" s="42"/>
      <c r="EL113" s="42"/>
      <c r="EM113" s="42"/>
      <c r="EN113" s="42"/>
      <c r="EO113" s="42"/>
      <c r="EP113" s="42"/>
      <c r="EQ113" s="42"/>
      <c r="ER113" s="42"/>
      <c r="ES113" s="42"/>
      <c r="ET113" s="42"/>
      <c r="EU113" s="42"/>
      <c r="EV113" s="42"/>
      <c r="EW113" s="42"/>
      <c r="EX113" s="42"/>
      <c r="EY113" s="42"/>
      <c r="EZ113" s="42"/>
      <c r="FA113" s="42"/>
      <c r="FB113" s="42"/>
      <c r="FC113" s="42"/>
      <c r="FD113" s="42"/>
      <c r="FE113" s="42"/>
      <c r="FF113" s="42"/>
      <c r="FG113" s="42"/>
      <c r="FH113" s="42"/>
      <c r="FI113" s="42"/>
      <c r="FJ113" s="42"/>
      <c r="FK113" s="42"/>
      <c r="FL113" s="42"/>
      <c r="FM113" s="42"/>
      <c r="FN113" s="42"/>
      <c r="FO113" s="42"/>
      <c r="FP113" s="42"/>
      <c r="FQ113" s="42"/>
      <c r="FR113" s="42"/>
      <c r="FS113" s="42"/>
      <c r="FT113" s="42"/>
      <c r="FU113" s="42"/>
      <c r="FV113" s="42"/>
      <c r="FW113" s="42"/>
      <c r="FX113" s="42"/>
      <c r="FY113" s="42"/>
      <c r="FZ113" s="42"/>
      <c r="GA113" s="42"/>
      <c r="GB113" s="42"/>
      <c r="GC113" s="42"/>
      <c r="GD113" s="42"/>
      <c r="GE113" s="42"/>
      <c r="GF113" s="42"/>
      <c r="GG113" s="42"/>
      <c r="GH113" s="42"/>
      <c r="GI113" s="42"/>
      <c r="GJ113" s="42"/>
      <c r="GK113" s="42"/>
      <c r="GL113" s="42"/>
      <c r="GM113" s="42"/>
      <c r="GN113" s="42"/>
      <c r="GO113" s="42"/>
      <c r="GP113" s="42"/>
      <c r="GQ113" s="42"/>
      <c r="GR113" s="42"/>
      <c r="GS113" s="42"/>
      <c r="GT113" s="42"/>
      <c r="GU113" s="42"/>
      <c r="GV113" s="42"/>
      <c r="GW113" s="42"/>
      <c r="GX113" s="42"/>
      <c r="GY113" s="42"/>
      <c r="GZ113" s="42"/>
      <c r="HA113" s="42"/>
      <c r="HB113" s="42"/>
      <c r="HC113" s="42"/>
      <c r="HD113" s="42"/>
      <c r="HE113" s="42"/>
      <c r="HF113" s="42"/>
      <c r="HG113" s="42"/>
      <c r="HH113" s="42"/>
      <c r="HI113" s="42"/>
      <c r="HJ113" s="42"/>
      <c r="HK113" s="42"/>
      <c r="HL113" s="42"/>
      <c r="HM113" s="42"/>
      <c r="HN113" s="42"/>
      <c r="HO113" s="42"/>
      <c r="HP113" s="42"/>
      <c r="HQ113" s="42"/>
      <c r="HR113" s="42"/>
      <c r="HS113" s="42"/>
      <c r="HT113" s="42"/>
      <c r="HU113" s="42"/>
      <c r="HV113" s="42"/>
      <c r="HW113" s="42"/>
      <c r="HX113" s="42"/>
    </row>
    <row r="114" spans="1:232" s="41" customFormat="1" x14ac:dyDescent="0.25">
      <c r="A114" s="29"/>
      <c r="B114" s="30"/>
      <c r="C114" s="31" t="s">
        <v>7317</v>
      </c>
      <c r="D114" s="57">
        <v>0</v>
      </c>
      <c r="E114" s="57">
        <v>1</v>
      </c>
      <c r="F114" s="32" t="s">
        <v>23</v>
      </c>
      <c r="G114" s="32" t="s">
        <v>23</v>
      </c>
      <c r="H114" s="4">
        <v>9105868692</v>
      </c>
      <c r="I114" s="32" t="s">
        <v>23</v>
      </c>
      <c r="J114" s="33" t="s">
        <v>7524</v>
      </c>
      <c r="K114" s="34"/>
      <c r="L114" s="46" t="s">
        <v>25</v>
      </c>
      <c r="M114" s="33" t="s">
        <v>527</v>
      </c>
      <c r="N114" s="35" t="s">
        <v>23</v>
      </c>
      <c r="O114" s="6" t="s">
        <v>3137</v>
      </c>
      <c r="P114" s="36"/>
      <c r="Q114" s="36"/>
      <c r="R114" s="36"/>
      <c r="S114" s="33" t="s">
        <v>7525</v>
      </c>
      <c r="T114" s="36"/>
      <c r="U114" s="36"/>
      <c r="V114" s="33" t="s">
        <v>7525</v>
      </c>
      <c r="W114" s="36"/>
      <c r="X114" s="36"/>
      <c r="Y114" s="33" t="s">
        <v>2824</v>
      </c>
      <c r="Z114" s="36"/>
      <c r="AA114" s="30"/>
      <c r="AB114" s="57">
        <v>5111</v>
      </c>
      <c r="AC114" s="57">
        <v>131</v>
      </c>
      <c r="AD114" s="30"/>
      <c r="AE114" s="58">
        <v>1</v>
      </c>
      <c r="AF114" s="37"/>
      <c r="AG114" s="37">
        <v>111058</v>
      </c>
      <c r="AH114" s="38">
        <v>111058</v>
      </c>
      <c r="AI114" s="37"/>
      <c r="AJ114" s="37"/>
      <c r="AK114" s="39"/>
      <c r="AL114" s="40">
        <v>8</v>
      </c>
      <c r="AM114" s="37"/>
      <c r="AN114" s="37">
        <v>8884.64</v>
      </c>
      <c r="AO114" s="59">
        <v>33311</v>
      </c>
      <c r="AP114" s="39"/>
      <c r="AQ114" s="59" t="s">
        <v>3131</v>
      </c>
      <c r="AR114" s="60">
        <v>156</v>
      </c>
      <c r="AS114" s="60">
        <v>632</v>
      </c>
      <c r="AV114" s="39"/>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c r="BZ114" s="42"/>
      <c r="CA114" s="42"/>
      <c r="CB114" s="42"/>
      <c r="CC114" s="42"/>
      <c r="CD114" s="42"/>
      <c r="CE114" s="42"/>
      <c r="CF114" s="42"/>
      <c r="CG114" s="42"/>
      <c r="CH114" s="42"/>
      <c r="CI114" s="42"/>
      <c r="CJ114" s="42"/>
      <c r="CK114" s="42"/>
      <c r="CL114" s="42"/>
      <c r="CM114" s="42"/>
      <c r="CN114" s="42"/>
      <c r="CO114" s="42"/>
      <c r="CP114" s="42"/>
      <c r="CQ114" s="42"/>
      <c r="CR114" s="42"/>
      <c r="CS114" s="42"/>
      <c r="CT114" s="42"/>
      <c r="CU114" s="42"/>
      <c r="CV114" s="42"/>
      <c r="CW114" s="42"/>
      <c r="CX114" s="42"/>
      <c r="CY114" s="42"/>
      <c r="CZ114" s="42"/>
      <c r="DA114" s="42"/>
      <c r="DB114" s="42"/>
      <c r="DC114" s="42"/>
      <c r="DD114" s="42"/>
      <c r="DE114" s="42"/>
      <c r="DF114" s="42"/>
      <c r="DG114" s="42"/>
      <c r="DH114" s="42"/>
      <c r="DI114" s="42"/>
      <c r="DJ114" s="42"/>
      <c r="DK114" s="42"/>
      <c r="DL114" s="42"/>
      <c r="DM114" s="42"/>
      <c r="DN114" s="42"/>
      <c r="DO114" s="42"/>
      <c r="DP114" s="42"/>
      <c r="DQ114" s="42"/>
      <c r="DR114" s="42"/>
      <c r="DS114" s="42"/>
      <c r="DT114" s="42"/>
      <c r="DU114" s="42"/>
      <c r="DV114" s="42"/>
      <c r="DW114" s="42"/>
      <c r="DX114" s="42"/>
      <c r="DY114" s="42"/>
      <c r="DZ114" s="42"/>
      <c r="EA114" s="42"/>
      <c r="EB114" s="42"/>
      <c r="EC114" s="42"/>
      <c r="ED114" s="42"/>
      <c r="EE114" s="42"/>
      <c r="EF114" s="42"/>
      <c r="EG114" s="42"/>
      <c r="EH114" s="42"/>
      <c r="EI114" s="42"/>
      <c r="EJ114" s="42"/>
      <c r="EK114" s="42"/>
      <c r="EL114" s="42"/>
      <c r="EM114" s="42"/>
      <c r="EN114" s="42"/>
      <c r="EO114" s="42"/>
      <c r="EP114" s="42"/>
      <c r="EQ114" s="42"/>
      <c r="ER114" s="42"/>
      <c r="ES114" s="42"/>
      <c r="ET114" s="42"/>
      <c r="EU114" s="42"/>
      <c r="EV114" s="42"/>
      <c r="EW114" s="42"/>
      <c r="EX114" s="42"/>
      <c r="EY114" s="42"/>
      <c r="EZ114" s="42"/>
      <c r="FA114" s="42"/>
      <c r="FB114" s="42"/>
      <c r="FC114" s="42"/>
      <c r="FD114" s="42"/>
      <c r="FE114" s="42"/>
      <c r="FF114" s="42"/>
      <c r="FG114" s="42"/>
      <c r="FH114" s="42"/>
      <c r="FI114" s="42"/>
      <c r="FJ114" s="42"/>
      <c r="FK114" s="42"/>
      <c r="FL114" s="42"/>
      <c r="FM114" s="42"/>
      <c r="FN114" s="42"/>
      <c r="FO114" s="42"/>
      <c r="FP114" s="42"/>
      <c r="FQ114" s="42"/>
      <c r="FR114" s="42"/>
      <c r="FS114" s="42"/>
      <c r="FT114" s="42"/>
      <c r="FU114" s="42"/>
      <c r="FV114" s="42"/>
      <c r="FW114" s="42"/>
      <c r="FX114" s="42"/>
      <c r="FY114" s="42"/>
      <c r="FZ114" s="42"/>
      <c r="GA114" s="42"/>
      <c r="GB114" s="42"/>
      <c r="GC114" s="42"/>
      <c r="GD114" s="42"/>
      <c r="GE114" s="42"/>
      <c r="GF114" s="42"/>
      <c r="GG114" s="42"/>
      <c r="GH114" s="42"/>
      <c r="GI114" s="42"/>
      <c r="GJ114" s="42"/>
      <c r="GK114" s="42"/>
      <c r="GL114" s="42"/>
      <c r="GM114" s="42"/>
      <c r="GN114" s="42"/>
      <c r="GO114" s="42"/>
      <c r="GP114" s="42"/>
      <c r="GQ114" s="42"/>
      <c r="GR114" s="42"/>
      <c r="GS114" s="42"/>
      <c r="GT114" s="42"/>
      <c r="GU114" s="42"/>
      <c r="GV114" s="42"/>
      <c r="GW114" s="42"/>
      <c r="GX114" s="42"/>
      <c r="GY114" s="42"/>
      <c r="GZ114" s="42"/>
      <c r="HA114" s="42"/>
      <c r="HB114" s="42"/>
      <c r="HC114" s="42"/>
      <c r="HD114" s="42"/>
      <c r="HE114" s="42"/>
      <c r="HF114" s="42"/>
      <c r="HG114" s="42"/>
      <c r="HH114" s="42"/>
      <c r="HI114" s="42"/>
      <c r="HJ114" s="42"/>
      <c r="HK114" s="42"/>
      <c r="HL114" s="42"/>
      <c r="HM114" s="42"/>
      <c r="HN114" s="42"/>
      <c r="HO114" s="42"/>
      <c r="HP114" s="42"/>
      <c r="HQ114" s="42"/>
      <c r="HR114" s="42"/>
      <c r="HS114" s="42"/>
      <c r="HT114" s="42"/>
      <c r="HU114" s="42"/>
      <c r="HV114" s="42"/>
      <c r="HW114" s="42"/>
      <c r="HX114" s="42"/>
    </row>
    <row r="115" spans="1:232" s="41" customFormat="1" x14ac:dyDescent="0.25">
      <c r="A115" s="29"/>
      <c r="B115" s="30"/>
      <c r="C115" s="31" t="s">
        <v>7317</v>
      </c>
      <c r="D115" s="57">
        <v>0</v>
      </c>
      <c r="E115" s="57">
        <v>1</v>
      </c>
      <c r="F115" s="32" t="s">
        <v>23</v>
      </c>
      <c r="G115" s="32" t="s">
        <v>23</v>
      </c>
      <c r="H115" s="4">
        <v>9105868656</v>
      </c>
      <c r="I115" s="32" t="s">
        <v>23</v>
      </c>
      <c r="J115" s="33" t="s">
        <v>7526</v>
      </c>
      <c r="K115" s="34"/>
      <c r="L115" s="46" t="s">
        <v>25</v>
      </c>
      <c r="M115" s="33" t="s">
        <v>347</v>
      </c>
      <c r="N115" s="35" t="s">
        <v>23</v>
      </c>
      <c r="O115" s="6" t="s">
        <v>3132</v>
      </c>
      <c r="P115" s="36"/>
      <c r="Q115" s="36"/>
      <c r="R115" s="36"/>
      <c r="S115" s="33" t="s">
        <v>7527</v>
      </c>
      <c r="T115" s="36"/>
      <c r="U115" s="36"/>
      <c r="V115" s="33" t="s">
        <v>7527</v>
      </c>
      <c r="W115" s="36"/>
      <c r="X115" s="36"/>
      <c r="Y115" s="33" t="s">
        <v>2824</v>
      </c>
      <c r="Z115" s="36"/>
      <c r="AA115" s="30"/>
      <c r="AB115" s="57">
        <v>5111</v>
      </c>
      <c r="AC115" s="57">
        <v>131</v>
      </c>
      <c r="AD115" s="30"/>
      <c r="AE115" s="58">
        <v>4</v>
      </c>
      <c r="AF115" s="37"/>
      <c r="AG115" s="37">
        <v>111058</v>
      </c>
      <c r="AH115" s="38">
        <v>444232</v>
      </c>
      <c r="AI115" s="37"/>
      <c r="AJ115" s="37"/>
      <c r="AK115" s="39"/>
      <c r="AL115" s="40">
        <v>8</v>
      </c>
      <c r="AM115" s="37"/>
      <c r="AN115" s="37">
        <v>35538.559999999998</v>
      </c>
      <c r="AO115" s="59">
        <v>33311</v>
      </c>
      <c r="AP115" s="39"/>
      <c r="AQ115" s="59" t="s">
        <v>3131</v>
      </c>
      <c r="AR115" s="60">
        <v>156</v>
      </c>
      <c r="AS115" s="60">
        <v>632</v>
      </c>
      <c r="AV115" s="39"/>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c r="BZ115" s="42"/>
      <c r="CA115" s="42"/>
      <c r="CB115" s="42"/>
      <c r="CC115" s="42"/>
      <c r="CD115" s="42"/>
      <c r="CE115" s="42"/>
      <c r="CF115" s="42"/>
      <c r="CG115" s="42"/>
      <c r="CH115" s="42"/>
      <c r="CI115" s="42"/>
      <c r="CJ115" s="42"/>
      <c r="CK115" s="42"/>
      <c r="CL115" s="42"/>
      <c r="CM115" s="42"/>
      <c r="CN115" s="42"/>
      <c r="CO115" s="42"/>
      <c r="CP115" s="42"/>
      <c r="CQ115" s="42"/>
      <c r="CR115" s="42"/>
      <c r="CS115" s="42"/>
      <c r="CT115" s="42"/>
      <c r="CU115" s="42"/>
      <c r="CV115" s="42"/>
      <c r="CW115" s="42"/>
      <c r="CX115" s="42"/>
      <c r="CY115" s="42"/>
      <c r="CZ115" s="42"/>
      <c r="DA115" s="42"/>
      <c r="DB115" s="42"/>
      <c r="DC115" s="42"/>
      <c r="DD115" s="42"/>
      <c r="DE115" s="42"/>
      <c r="DF115" s="42"/>
      <c r="DG115" s="42"/>
      <c r="DH115" s="42"/>
      <c r="DI115" s="42"/>
      <c r="DJ115" s="42"/>
      <c r="DK115" s="42"/>
      <c r="DL115" s="42"/>
      <c r="DM115" s="42"/>
      <c r="DN115" s="42"/>
      <c r="DO115" s="42"/>
      <c r="DP115" s="42"/>
      <c r="DQ115" s="42"/>
      <c r="DR115" s="42"/>
      <c r="DS115" s="42"/>
      <c r="DT115" s="42"/>
      <c r="DU115" s="42"/>
      <c r="DV115" s="42"/>
      <c r="DW115" s="42"/>
      <c r="DX115" s="42"/>
      <c r="DY115" s="42"/>
      <c r="DZ115" s="42"/>
      <c r="EA115" s="42"/>
      <c r="EB115" s="42"/>
      <c r="EC115" s="42"/>
      <c r="ED115" s="42"/>
      <c r="EE115" s="42"/>
      <c r="EF115" s="42"/>
      <c r="EG115" s="42"/>
      <c r="EH115" s="42"/>
      <c r="EI115" s="42"/>
      <c r="EJ115" s="42"/>
      <c r="EK115" s="42"/>
      <c r="EL115" s="42"/>
      <c r="EM115" s="42"/>
      <c r="EN115" s="42"/>
      <c r="EO115" s="42"/>
      <c r="EP115" s="42"/>
      <c r="EQ115" s="42"/>
      <c r="ER115" s="42"/>
      <c r="ES115" s="42"/>
      <c r="ET115" s="42"/>
      <c r="EU115" s="42"/>
      <c r="EV115" s="42"/>
      <c r="EW115" s="42"/>
      <c r="EX115" s="42"/>
      <c r="EY115" s="42"/>
      <c r="EZ115" s="42"/>
      <c r="FA115" s="42"/>
      <c r="FB115" s="42"/>
      <c r="FC115" s="42"/>
      <c r="FD115" s="42"/>
      <c r="FE115" s="42"/>
      <c r="FF115" s="42"/>
      <c r="FG115" s="42"/>
      <c r="FH115" s="42"/>
      <c r="FI115" s="42"/>
      <c r="FJ115" s="42"/>
      <c r="FK115" s="42"/>
      <c r="FL115" s="42"/>
      <c r="FM115" s="42"/>
      <c r="FN115" s="42"/>
      <c r="FO115" s="42"/>
      <c r="FP115" s="42"/>
      <c r="FQ115" s="42"/>
      <c r="FR115" s="42"/>
      <c r="FS115" s="42"/>
      <c r="FT115" s="42"/>
      <c r="FU115" s="42"/>
      <c r="FV115" s="42"/>
      <c r="FW115" s="42"/>
      <c r="FX115" s="42"/>
      <c r="FY115" s="42"/>
      <c r="FZ115" s="42"/>
      <c r="GA115" s="42"/>
      <c r="GB115" s="42"/>
      <c r="GC115" s="42"/>
      <c r="GD115" s="42"/>
      <c r="GE115" s="42"/>
      <c r="GF115" s="42"/>
      <c r="GG115" s="42"/>
      <c r="GH115" s="42"/>
      <c r="GI115" s="42"/>
      <c r="GJ115" s="42"/>
      <c r="GK115" s="42"/>
      <c r="GL115" s="42"/>
      <c r="GM115" s="42"/>
      <c r="GN115" s="42"/>
      <c r="GO115" s="42"/>
      <c r="GP115" s="42"/>
      <c r="GQ115" s="42"/>
      <c r="GR115" s="42"/>
      <c r="GS115" s="42"/>
      <c r="GT115" s="42"/>
      <c r="GU115" s="42"/>
      <c r="GV115" s="42"/>
      <c r="GW115" s="42"/>
      <c r="GX115" s="42"/>
      <c r="GY115" s="42"/>
      <c r="GZ115" s="42"/>
      <c r="HA115" s="42"/>
      <c r="HB115" s="42"/>
      <c r="HC115" s="42"/>
      <c r="HD115" s="42"/>
      <c r="HE115" s="42"/>
      <c r="HF115" s="42"/>
      <c r="HG115" s="42"/>
      <c r="HH115" s="42"/>
      <c r="HI115" s="42"/>
      <c r="HJ115" s="42"/>
      <c r="HK115" s="42"/>
      <c r="HL115" s="42"/>
      <c r="HM115" s="42"/>
      <c r="HN115" s="42"/>
      <c r="HO115" s="42"/>
      <c r="HP115" s="42"/>
      <c r="HQ115" s="42"/>
      <c r="HR115" s="42"/>
      <c r="HS115" s="42"/>
      <c r="HT115" s="42"/>
      <c r="HU115" s="42"/>
      <c r="HV115" s="42"/>
      <c r="HW115" s="42"/>
      <c r="HX115" s="42"/>
    </row>
    <row r="116" spans="1:232" s="41" customFormat="1" x14ac:dyDescent="0.25">
      <c r="A116" s="29"/>
      <c r="B116" s="30"/>
      <c r="C116" s="31" t="s">
        <v>7317</v>
      </c>
      <c r="D116" s="57">
        <v>0</v>
      </c>
      <c r="E116" s="57">
        <v>1</v>
      </c>
      <c r="F116" s="32" t="s">
        <v>23</v>
      </c>
      <c r="G116" s="32" t="s">
        <v>23</v>
      </c>
      <c r="H116" s="4">
        <v>9105868720</v>
      </c>
      <c r="I116" s="32" t="s">
        <v>23</v>
      </c>
      <c r="J116" s="33" t="s">
        <v>7528</v>
      </c>
      <c r="K116" s="34"/>
      <c r="L116" s="46" t="s">
        <v>25</v>
      </c>
      <c r="M116" s="33" t="s">
        <v>533</v>
      </c>
      <c r="N116" s="35" t="s">
        <v>23</v>
      </c>
      <c r="O116" s="6" t="s">
        <v>3137</v>
      </c>
      <c r="P116" s="36"/>
      <c r="Q116" s="36"/>
      <c r="R116" s="36"/>
      <c r="S116" s="33" t="s">
        <v>7529</v>
      </c>
      <c r="T116" s="36"/>
      <c r="U116" s="36"/>
      <c r="V116" s="33" t="s">
        <v>7529</v>
      </c>
      <c r="W116" s="36"/>
      <c r="X116" s="36"/>
      <c r="Y116" s="33" t="s">
        <v>2779</v>
      </c>
      <c r="Z116" s="36"/>
      <c r="AA116" s="30"/>
      <c r="AB116" s="57">
        <v>5111</v>
      </c>
      <c r="AC116" s="57">
        <v>131</v>
      </c>
      <c r="AD116" s="30"/>
      <c r="AE116" s="58">
        <v>7</v>
      </c>
      <c r="AF116" s="37"/>
      <c r="AG116" s="37">
        <v>73431</v>
      </c>
      <c r="AH116" s="38">
        <v>514017</v>
      </c>
      <c r="AI116" s="37"/>
      <c r="AJ116" s="37"/>
      <c r="AK116" s="39"/>
      <c r="AL116" s="40">
        <v>8</v>
      </c>
      <c r="AM116" s="37"/>
      <c r="AN116" s="37">
        <v>41121.360000000001</v>
      </c>
      <c r="AO116" s="59">
        <v>33311</v>
      </c>
      <c r="AP116" s="39"/>
      <c r="AQ116" s="59" t="s">
        <v>3131</v>
      </c>
      <c r="AR116" s="60">
        <v>156</v>
      </c>
      <c r="AS116" s="60">
        <v>632</v>
      </c>
      <c r="AV116" s="39"/>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c r="DI116" s="42"/>
      <c r="DJ116" s="42"/>
      <c r="DK116" s="42"/>
      <c r="DL116" s="42"/>
      <c r="DM116" s="42"/>
      <c r="DN116" s="42"/>
      <c r="DO116" s="42"/>
      <c r="DP116" s="42"/>
      <c r="DQ116" s="42"/>
      <c r="DR116" s="42"/>
      <c r="DS116" s="42"/>
      <c r="DT116" s="42"/>
      <c r="DU116" s="42"/>
      <c r="DV116" s="42"/>
      <c r="DW116" s="42"/>
      <c r="DX116" s="42"/>
      <c r="DY116" s="42"/>
      <c r="DZ116" s="42"/>
      <c r="EA116" s="42"/>
      <c r="EB116" s="42"/>
      <c r="EC116" s="42"/>
      <c r="ED116" s="42"/>
      <c r="EE116" s="42"/>
      <c r="EF116" s="42"/>
      <c r="EG116" s="42"/>
      <c r="EH116" s="42"/>
      <c r="EI116" s="42"/>
      <c r="EJ116" s="42"/>
      <c r="EK116" s="42"/>
      <c r="EL116" s="42"/>
      <c r="EM116" s="42"/>
      <c r="EN116" s="42"/>
      <c r="EO116" s="42"/>
      <c r="EP116" s="42"/>
      <c r="EQ116" s="42"/>
      <c r="ER116" s="42"/>
      <c r="ES116" s="42"/>
      <c r="ET116" s="42"/>
      <c r="EU116" s="42"/>
      <c r="EV116" s="42"/>
      <c r="EW116" s="42"/>
      <c r="EX116" s="42"/>
      <c r="EY116" s="42"/>
      <c r="EZ116" s="42"/>
      <c r="FA116" s="42"/>
      <c r="FB116" s="42"/>
      <c r="FC116" s="42"/>
      <c r="FD116" s="42"/>
      <c r="FE116" s="42"/>
      <c r="FF116" s="42"/>
      <c r="FG116" s="42"/>
      <c r="FH116" s="42"/>
      <c r="FI116" s="42"/>
      <c r="FJ116" s="42"/>
      <c r="FK116" s="42"/>
      <c r="FL116" s="42"/>
      <c r="FM116" s="42"/>
      <c r="FN116" s="42"/>
      <c r="FO116" s="42"/>
      <c r="FP116" s="42"/>
      <c r="FQ116" s="42"/>
      <c r="FR116" s="42"/>
      <c r="FS116" s="42"/>
      <c r="FT116" s="42"/>
      <c r="FU116" s="42"/>
      <c r="FV116" s="42"/>
      <c r="FW116" s="42"/>
      <c r="FX116" s="42"/>
      <c r="FY116" s="42"/>
      <c r="FZ116" s="42"/>
      <c r="GA116" s="42"/>
      <c r="GB116" s="42"/>
      <c r="GC116" s="42"/>
      <c r="GD116" s="42"/>
      <c r="GE116" s="42"/>
      <c r="GF116" s="42"/>
      <c r="GG116" s="42"/>
      <c r="GH116" s="42"/>
      <c r="GI116" s="42"/>
      <c r="GJ116" s="42"/>
      <c r="GK116" s="42"/>
      <c r="GL116" s="42"/>
      <c r="GM116" s="42"/>
      <c r="GN116" s="42"/>
      <c r="GO116" s="42"/>
      <c r="GP116" s="42"/>
      <c r="GQ116" s="42"/>
      <c r="GR116" s="42"/>
      <c r="GS116" s="42"/>
      <c r="GT116" s="42"/>
      <c r="GU116" s="42"/>
      <c r="GV116" s="42"/>
      <c r="GW116" s="42"/>
      <c r="GX116" s="42"/>
      <c r="GY116" s="42"/>
      <c r="GZ116" s="42"/>
      <c r="HA116" s="42"/>
      <c r="HB116" s="42"/>
      <c r="HC116" s="42"/>
      <c r="HD116" s="42"/>
      <c r="HE116" s="42"/>
      <c r="HF116" s="42"/>
      <c r="HG116" s="42"/>
      <c r="HH116" s="42"/>
      <c r="HI116" s="42"/>
      <c r="HJ116" s="42"/>
      <c r="HK116" s="42"/>
      <c r="HL116" s="42"/>
      <c r="HM116" s="42"/>
      <c r="HN116" s="42"/>
      <c r="HO116" s="42"/>
      <c r="HP116" s="42"/>
      <c r="HQ116" s="42"/>
      <c r="HR116" s="42"/>
      <c r="HS116" s="42"/>
      <c r="HT116" s="42"/>
      <c r="HU116" s="42"/>
      <c r="HV116" s="42"/>
      <c r="HW116" s="42"/>
      <c r="HX116" s="42"/>
    </row>
    <row r="117" spans="1:232" s="41" customFormat="1" x14ac:dyDescent="0.25">
      <c r="A117" s="29"/>
      <c r="B117" s="30"/>
      <c r="C117" s="31" t="s">
        <v>7317</v>
      </c>
      <c r="D117" s="57">
        <v>0</v>
      </c>
      <c r="E117" s="57">
        <v>1</v>
      </c>
      <c r="F117" s="32" t="s">
        <v>23</v>
      </c>
      <c r="G117" s="32" t="s">
        <v>23</v>
      </c>
      <c r="H117" s="4">
        <v>9105868720</v>
      </c>
      <c r="I117" s="32" t="s">
        <v>23</v>
      </c>
      <c r="J117" s="33" t="s">
        <v>7528</v>
      </c>
      <c r="K117" s="34"/>
      <c r="L117" s="46" t="s">
        <v>25</v>
      </c>
      <c r="M117" s="33" t="s">
        <v>533</v>
      </c>
      <c r="N117" s="35" t="s">
        <v>23</v>
      </c>
      <c r="O117" s="6" t="s">
        <v>3137</v>
      </c>
      <c r="P117" s="36"/>
      <c r="Q117" s="36"/>
      <c r="R117" s="36"/>
      <c r="S117" s="33" t="s">
        <v>7529</v>
      </c>
      <c r="T117" s="36"/>
      <c r="U117" s="36"/>
      <c r="V117" s="33" t="s">
        <v>7529</v>
      </c>
      <c r="W117" s="36"/>
      <c r="X117" s="36"/>
      <c r="Y117" s="33" t="s">
        <v>2824</v>
      </c>
      <c r="Z117" s="36"/>
      <c r="AA117" s="30"/>
      <c r="AB117" s="57">
        <v>5111</v>
      </c>
      <c r="AC117" s="57">
        <v>131</v>
      </c>
      <c r="AD117" s="30"/>
      <c r="AE117" s="58">
        <v>1</v>
      </c>
      <c r="AF117" s="37"/>
      <c r="AG117" s="37">
        <v>111058</v>
      </c>
      <c r="AH117" s="38">
        <v>111058</v>
      </c>
      <c r="AI117" s="37"/>
      <c r="AJ117" s="37"/>
      <c r="AK117" s="39"/>
      <c r="AL117" s="40">
        <v>8</v>
      </c>
      <c r="AM117" s="37"/>
      <c r="AN117" s="37">
        <v>8884.64</v>
      </c>
      <c r="AO117" s="59">
        <v>33311</v>
      </c>
      <c r="AP117" s="39"/>
      <c r="AQ117" s="59" t="s">
        <v>3131</v>
      </c>
      <c r="AR117" s="60">
        <v>156</v>
      </c>
      <c r="AS117" s="60">
        <v>632</v>
      </c>
      <c r="AV117" s="39"/>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c r="BZ117" s="42"/>
      <c r="CA117" s="42"/>
      <c r="CB117" s="42"/>
      <c r="CC117" s="42"/>
      <c r="CD117" s="42"/>
      <c r="CE117" s="42"/>
      <c r="CF117" s="42"/>
      <c r="CG117" s="42"/>
      <c r="CH117" s="42"/>
      <c r="CI117" s="42"/>
      <c r="CJ117" s="42"/>
      <c r="CK117" s="42"/>
      <c r="CL117" s="42"/>
      <c r="CM117" s="42"/>
      <c r="CN117" s="42"/>
      <c r="CO117" s="42"/>
      <c r="CP117" s="42"/>
      <c r="CQ117" s="42"/>
      <c r="CR117" s="42"/>
      <c r="CS117" s="42"/>
      <c r="CT117" s="42"/>
      <c r="CU117" s="42"/>
      <c r="CV117" s="42"/>
      <c r="CW117" s="42"/>
      <c r="CX117" s="42"/>
      <c r="CY117" s="42"/>
      <c r="CZ117" s="42"/>
      <c r="DA117" s="42"/>
      <c r="DB117" s="42"/>
      <c r="DC117" s="42"/>
      <c r="DD117" s="42"/>
      <c r="DE117" s="42"/>
      <c r="DF117" s="42"/>
      <c r="DG117" s="42"/>
      <c r="DH117" s="42"/>
      <c r="DI117" s="42"/>
      <c r="DJ117" s="42"/>
      <c r="DK117" s="42"/>
      <c r="DL117" s="42"/>
      <c r="DM117" s="42"/>
      <c r="DN117" s="42"/>
      <c r="DO117" s="42"/>
      <c r="DP117" s="42"/>
      <c r="DQ117" s="42"/>
      <c r="DR117" s="42"/>
      <c r="DS117" s="42"/>
      <c r="DT117" s="42"/>
      <c r="DU117" s="42"/>
      <c r="DV117" s="42"/>
      <c r="DW117" s="42"/>
      <c r="DX117" s="42"/>
      <c r="DY117" s="42"/>
      <c r="DZ117" s="42"/>
      <c r="EA117" s="42"/>
      <c r="EB117" s="42"/>
      <c r="EC117" s="42"/>
      <c r="ED117" s="42"/>
      <c r="EE117" s="42"/>
      <c r="EF117" s="42"/>
      <c r="EG117" s="42"/>
      <c r="EH117" s="42"/>
      <c r="EI117" s="42"/>
      <c r="EJ117" s="42"/>
      <c r="EK117" s="42"/>
      <c r="EL117" s="42"/>
      <c r="EM117" s="42"/>
      <c r="EN117" s="42"/>
      <c r="EO117" s="42"/>
      <c r="EP117" s="42"/>
      <c r="EQ117" s="42"/>
      <c r="ER117" s="42"/>
      <c r="ES117" s="42"/>
      <c r="ET117" s="42"/>
      <c r="EU117" s="42"/>
      <c r="EV117" s="42"/>
      <c r="EW117" s="42"/>
      <c r="EX117" s="42"/>
      <c r="EY117" s="42"/>
      <c r="EZ117" s="42"/>
      <c r="FA117" s="42"/>
      <c r="FB117" s="42"/>
      <c r="FC117" s="42"/>
      <c r="FD117" s="42"/>
      <c r="FE117" s="42"/>
      <c r="FF117" s="42"/>
      <c r="FG117" s="42"/>
      <c r="FH117" s="42"/>
      <c r="FI117" s="42"/>
      <c r="FJ117" s="42"/>
      <c r="FK117" s="42"/>
      <c r="FL117" s="42"/>
      <c r="FM117" s="42"/>
      <c r="FN117" s="42"/>
      <c r="FO117" s="42"/>
      <c r="FP117" s="42"/>
      <c r="FQ117" s="42"/>
      <c r="FR117" s="42"/>
      <c r="FS117" s="42"/>
      <c r="FT117" s="42"/>
      <c r="FU117" s="42"/>
      <c r="FV117" s="42"/>
      <c r="FW117" s="42"/>
      <c r="FX117" s="42"/>
      <c r="FY117" s="42"/>
      <c r="FZ117" s="42"/>
      <c r="GA117" s="42"/>
      <c r="GB117" s="42"/>
      <c r="GC117" s="42"/>
      <c r="GD117" s="42"/>
      <c r="GE117" s="42"/>
      <c r="GF117" s="42"/>
      <c r="GG117" s="42"/>
      <c r="GH117" s="42"/>
      <c r="GI117" s="42"/>
      <c r="GJ117" s="42"/>
      <c r="GK117" s="42"/>
      <c r="GL117" s="42"/>
      <c r="GM117" s="42"/>
      <c r="GN117" s="42"/>
      <c r="GO117" s="42"/>
      <c r="GP117" s="42"/>
      <c r="GQ117" s="42"/>
      <c r="GR117" s="42"/>
      <c r="GS117" s="42"/>
      <c r="GT117" s="42"/>
      <c r="GU117" s="42"/>
      <c r="GV117" s="42"/>
      <c r="GW117" s="42"/>
      <c r="GX117" s="42"/>
      <c r="GY117" s="42"/>
      <c r="GZ117" s="42"/>
      <c r="HA117" s="42"/>
      <c r="HB117" s="42"/>
      <c r="HC117" s="42"/>
      <c r="HD117" s="42"/>
      <c r="HE117" s="42"/>
      <c r="HF117" s="42"/>
      <c r="HG117" s="42"/>
      <c r="HH117" s="42"/>
      <c r="HI117" s="42"/>
      <c r="HJ117" s="42"/>
      <c r="HK117" s="42"/>
      <c r="HL117" s="42"/>
      <c r="HM117" s="42"/>
      <c r="HN117" s="42"/>
      <c r="HO117" s="42"/>
      <c r="HP117" s="42"/>
      <c r="HQ117" s="42"/>
      <c r="HR117" s="42"/>
      <c r="HS117" s="42"/>
      <c r="HT117" s="42"/>
      <c r="HU117" s="42"/>
      <c r="HV117" s="42"/>
      <c r="HW117" s="42"/>
      <c r="HX117" s="42"/>
    </row>
    <row r="118" spans="1:232" s="41" customFormat="1" x14ac:dyDescent="0.25">
      <c r="A118" s="29"/>
      <c r="B118" s="30"/>
      <c r="C118" s="31" t="s">
        <v>7317</v>
      </c>
      <c r="D118" s="57">
        <v>0</v>
      </c>
      <c r="E118" s="57">
        <v>1</v>
      </c>
      <c r="F118" s="32" t="s">
        <v>23</v>
      </c>
      <c r="G118" s="32" t="s">
        <v>23</v>
      </c>
      <c r="H118" s="4">
        <v>9105868748</v>
      </c>
      <c r="I118" s="32" t="s">
        <v>23</v>
      </c>
      <c r="J118" s="33" t="s">
        <v>7530</v>
      </c>
      <c r="K118" s="34"/>
      <c r="L118" s="46" t="s">
        <v>25</v>
      </c>
      <c r="M118" s="33" t="s">
        <v>500</v>
      </c>
      <c r="N118" s="35" t="s">
        <v>23</v>
      </c>
      <c r="O118" s="6" t="s">
        <v>3132</v>
      </c>
      <c r="P118" s="36"/>
      <c r="Q118" s="36"/>
      <c r="R118" s="36"/>
      <c r="S118" s="33" t="s">
        <v>7531</v>
      </c>
      <c r="T118" s="36"/>
      <c r="U118" s="36"/>
      <c r="V118" s="33" t="s">
        <v>7531</v>
      </c>
      <c r="W118" s="36"/>
      <c r="X118" s="36"/>
      <c r="Y118" s="33" t="s">
        <v>2824</v>
      </c>
      <c r="Z118" s="36"/>
      <c r="AA118" s="30"/>
      <c r="AB118" s="57">
        <v>5111</v>
      </c>
      <c r="AC118" s="57">
        <v>131</v>
      </c>
      <c r="AD118" s="30"/>
      <c r="AE118" s="58">
        <v>2</v>
      </c>
      <c r="AF118" s="37"/>
      <c r="AG118" s="37">
        <v>111058</v>
      </c>
      <c r="AH118" s="38">
        <v>222116</v>
      </c>
      <c r="AI118" s="37"/>
      <c r="AJ118" s="37"/>
      <c r="AK118" s="39"/>
      <c r="AL118" s="40">
        <v>8</v>
      </c>
      <c r="AM118" s="37"/>
      <c r="AN118" s="37">
        <v>17769.28</v>
      </c>
      <c r="AO118" s="59">
        <v>33311</v>
      </c>
      <c r="AP118" s="39"/>
      <c r="AQ118" s="59" t="s">
        <v>3131</v>
      </c>
      <c r="AR118" s="60">
        <v>156</v>
      </c>
      <c r="AS118" s="60">
        <v>632</v>
      </c>
      <c r="AV118" s="39"/>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c r="BZ118" s="42"/>
      <c r="CA118" s="42"/>
      <c r="CB118" s="42"/>
      <c r="CC118" s="42"/>
      <c r="CD118" s="42"/>
      <c r="CE118" s="42"/>
      <c r="CF118" s="42"/>
      <c r="CG118" s="42"/>
      <c r="CH118" s="42"/>
      <c r="CI118" s="42"/>
      <c r="CJ118" s="42"/>
      <c r="CK118" s="42"/>
      <c r="CL118" s="42"/>
      <c r="CM118" s="42"/>
      <c r="CN118" s="42"/>
      <c r="CO118" s="42"/>
      <c r="CP118" s="42"/>
      <c r="CQ118" s="42"/>
      <c r="CR118" s="42"/>
      <c r="CS118" s="42"/>
      <c r="CT118" s="42"/>
      <c r="CU118" s="42"/>
      <c r="CV118" s="42"/>
      <c r="CW118" s="42"/>
      <c r="CX118" s="42"/>
      <c r="CY118" s="42"/>
      <c r="CZ118" s="42"/>
      <c r="DA118" s="42"/>
      <c r="DB118" s="42"/>
      <c r="DC118" s="42"/>
      <c r="DD118" s="42"/>
      <c r="DE118" s="42"/>
      <c r="DF118" s="42"/>
      <c r="DG118" s="42"/>
      <c r="DH118" s="42"/>
      <c r="DI118" s="42"/>
      <c r="DJ118" s="42"/>
      <c r="DK118" s="42"/>
      <c r="DL118" s="42"/>
      <c r="DM118" s="42"/>
      <c r="DN118" s="42"/>
      <c r="DO118" s="42"/>
      <c r="DP118" s="42"/>
      <c r="DQ118" s="42"/>
      <c r="DR118" s="42"/>
      <c r="DS118" s="42"/>
      <c r="DT118" s="42"/>
      <c r="DU118" s="42"/>
      <c r="DV118" s="42"/>
      <c r="DW118" s="42"/>
      <c r="DX118" s="42"/>
      <c r="DY118" s="42"/>
      <c r="DZ118" s="42"/>
      <c r="EA118" s="42"/>
      <c r="EB118" s="42"/>
      <c r="EC118" s="42"/>
      <c r="ED118" s="42"/>
      <c r="EE118" s="42"/>
      <c r="EF118" s="42"/>
      <c r="EG118" s="42"/>
      <c r="EH118" s="42"/>
      <c r="EI118" s="42"/>
      <c r="EJ118" s="42"/>
      <c r="EK118" s="42"/>
      <c r="EL118" s="42"/>
      <c r="EM118" s="42"/>
      <c r="EN118" s="42"/>
      <c r="EO118" s="42"/>
      <c r="EP118" s="42"/>
      <c r="EQ118" s="42"/>
      <c r="ER118" s="42"/>
      <c r="ES118" s="42"/>
      <c r="ET118" s="42"/>
      <c r="EU118" s="42"/>
      <c r="EV118" s="42"/>
      <c r="EW118" s="42"/>
      <c r="EX118" s="42"/>
      <c r="EY118" s="42"/>
      <c r="EZ118" s="42"/>
      <c r="FA118" s="42"/>
      <c r="FB118" s="42"/>
      <c r="FC118" s="42"/>
      <c r="FD118" s="42"/>
      <c r="FE118" s="42"/>
      <c r="FF118" s="42"/>
      <c r="FG118" s="42"/>
      <c r="FH118" s="42"/>
      <c r="FI118" s="42"/>
      <c r="FJ118" s="42"/>
      <c r="FK118" s="42"/>
      <c r="FL118" s="42"/>
      <c r="FM118" s="42"/>
      <c r="FN118" s="42"/>
      <c r="FO118" s="42"/>
      <c r="FP118" s="42"/>
      <c r="FQ118" s="42"/>
      <c r="FR118" s="42"/>
      <c r="FS118" s="42"/>
      <c r="FT118" s="42"/>
      <c r="FU118" s="42"/>
      <c r="FV118" s="42"/>
      <c r="FW118" s="42"/>
      <c r="FX118" s="42"/>
      <c r="FY118" s="42"/>
      <c r="FZ118" s="42"/>
      <c r="GA118" s="42"/>
      <c r="GB118" s="42"/>
      <c r="GC118" s="42"/>
      <c r="GD118" s="42"/>
      <c r="GE118" s="42"/>
      <c r="GF118" s="42"/>
      <c r="GG118" s="42"/>
      <c r="GH118" s="42"/>
      <c r="GI118" s="42"/>
      <c r="GJ118" s="42"/>
      <c r="GK118" s="42"/>
      <c r="GL118" s="42"/>
      <c r="GM118" s="42"/>
      <c r="GN118" s="42"/>
      <c r="GO118" s="42"/>
      <c r="GP118" s="42"/>
      <c r="GQ118" s="42"/>
      <c r="GR118" s="42"/>
      <c r="GS118" s="42"/>
      <c r="GT118" s="42"/>
      <c r="GU118" s="42"/>
      <c r="GV118" s="42"/>
      <c r="GW118" s="42"/>
      <c r="GX118" s="42"/>
      <c r="GY118" s="42"/>
      <c r="GZ118" s="42"/>
      <c r="HA118" s="42"/>
      <c r="HB118" s="42"/>
      <c r="HC118" s="42"/>
      <c r="HD118" s="42"/>
      <c r="HE118" s="42"/>
      <c r="HF118" s="42"/>
      <c r="HG118" s="42"/>
      <c r="HH118" s="42"/>
      <c r="HI118" s="42"/>
      <c r="HJ118" s="42"/>
      <c r="HK118" s="42"/>
      <c r="HL118" s="42"/>
      <c r="HM118" s="42"/>
      <c r="HN118" s="42"/>
      <c r="HO118" s="42"/>
      <c r="HP118" s="42"/>
      <c r="HQ118" s="42"/>
      <c r="HR118" s="42"/>
      <c r="HS118" s="42"/>
      <c r="HT118" s="42"/>
      <c r="HU118" s="42"/>
      <c r="HV118" s="42"/>
      <c r="HW118" s="42"/>
      <c r="HX118" s="42"/>
    </row>
    <row r="119" spans="1:232" s="41" customFormat="1" x14ac:dyDescent="0.25">
      <c r="A119" s="29"/>
      <c r="B119" s="30"/>
      <c r="C119" s="31" t="s">
        <v>7317</v>
      </c>
      <c r="D119" s="57">
        <v>0</v>
      </c>
      <c r="E119" s="57">
        <v>1</v>
      </c>
      <c r="F119" s="32" t="s">
        <v>23</v>
      </c>
      <c r="G119" s="32" t="s">
        <v>23</v>
      </c>
      <c r="H119" s="4">
        <v>9105868882</v>
      </c>
      <c r="I119" s="32" t="s">
        <v>23</v>
      </c>
      <c r="J119" s="33" t="s">
        <v>7532</v>
      </c>
      <c r="K119" s="34"/>
      <c r="L119" s="46" t="s">
        <v>25</v>
      </c>
      <c r="M119" s="33" t="s">
        <v>471</v>
      </c>
      <c r="N119" s="35" t="s">
        <v>23</v>
      </c>
      <c r="O119" s="6" t="s">
        <v>3166</v>
      </c>
      <c r="P119" s="36"/>
      <c r="Q119" s="36"/>
      <c r="R119" s="36"/>
      <c r="S119" s="33" t="s">
        <v>7533</v>
      </c>
      <c r="T119" s="36"/>
      <c r="U119" s="36"/>
      <c r="V119" s="33" t="s">
        <v>7533</v>
      </c>
      <c r="W119" s="36"/>
      <c r="X119" s="36"/>
      <c r="Y119" s="33" t="s">
        <v>2824</v>
      </c>
      <c r="Z119" s="36"/>
      <c r="AA119" s="30"/>
      <c r="AB119" s="57">
        <v>5111</v>
      </c>
      <c r="AC119" s="57">
        <v>131</v>
      </c>
      <c r="AD119" s="30"/>
      <c r="AE119" s="58">
        <v>3</v>
      </c>
      <c r="AF119" s="37"/>
      <c r="AG119" s="37">
        <v>111058</v>
      </c>
      <c r="AH119" s="38">
        <v>333174</v>
      </c>
      <c r="AI119" s="37"/>
      <c r="AJ119" s="37"/>
      <c r="AK119" s="39"/>
      <c r="AL119" s="40">
        <v>8</v>
      </c>
      <c r="AM119" s="37"/>
      <c r="AN119" s="37">
        <v>26653.920000000002</v>
      </c>
      <c r="AO119" s="59">
        <v>33311</v>
      </c>
      <c r="AP119" s="39"/>
      <c r="AQ119" s="59" t="s">
        <v>3131</v>
      </c>
      <c r="AR119" s="60">
        <v>156</v>
      </c>
      <c r="AS119" s="60">
        <v>632</v>
      </c>
      <c r="AV119" s="39"/>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c r="BZ119" s="42"/>
      <c r="CA119" s="42"/>
      <c r="CB119" s="42"/>
      <c r="CC119" s="42"/>
      <c r="CD119" s="42"/>
      <c r="CE119" s="42"/>
      <c r="CF119" s="42"/>
      <c r="CG119" s="42"/>
      <c r="CH119" s="42"/>
      <c r="CI119" s="42"/>
      <c r="CJ119" s="42"/>
      <c r="CK119" s="42"/>
      <c r="CL119" s="42"/>
      <c r="CM119" s="42"/>
      <c r="CN119" s="42"/>
      <c r="CO119" s="42"/>
      <c r="CP119" s="42"/>
      <c r="CQ119" s="42"/>
      <c r="CR119" s="42"/>
      <c r="CS119" s="42"/>
      <c r="CT119" s="42"/>
      <c r="CU119" s="42"/>
      <c r="CV119" s="42"/>
      <c r="CW119" s="42"/>
      <c r="CX119" s="42"/>
      <c r="CY119" s="42"/>
      <c r="CZ119" s="42"/>
      <c r="DA119" s="42"/>
      <c r="DB119" s="42"/>
      <c r="DC119" s="42"/>
      <c r="DD119" s="42"/>
      <c r="DE119" s="42"/>
      <c r="DF119" s="42"/>
      <c r="DG119" s="42"/>
      <c r="DH119" s="42"/>
      <c r="DI119" s="42"/>
      <c r="DJ119" s="42"/>
      <c r="DK119" s="42"/>
      <c r="DL119" s="42"/>
      <c r="DM119" s="42"/>
      <c r="DN119" s="42"/>
      <c r="DO119" s="42"/>
      <c r="DP119" s="42"/>
      <c r="DQ119" s="42"/>
      <c r="DR119" s="42"/>
      <c r="DS119" s="42"/>
      <c r="DT119" s="42"/>
      <c r="DU119" s="42"/>
      <c r="DV119" s="42"/>
      <c r="DW119" s="42"/>
      <c r="DX119" s="42"/>
      <c r="DY119" s="42"/>
      <c r="DZ119" s="42"/>
      <c r="EA119" s="42"/>
      <c r="EB119" s="42"/>
      <c r="EC119" s="42"/>
      <c r="ED119" s="42"/>
      <c r="EE119" s="42"/>
      <c r="EF119" s="42"/>
      <c r="EG119" s="42"/>
      <c r="EH119" s="42"/>
      <c r="EI119" s="42"/>
      <c r="EJ119" s="42"/>
      <c r="EK119" s="42"/>
      <c r="EL119" s="42"/>
      <c r="EM119" s="42"/>
      <c r="EN119" s="42"/>
      <c r="EO119" s="42"/>
      <c r="EP119" s="42"/>
      <c r="EQ119" s="42"/>
      <c r="ER119" s="42"/>
      <c r="ES119" s="42"/>
      <c r="ET119" s="42"/>
      <c r="EU119" s="42"/>
      <c r="EV119" s="42"/>
      <c r="EW119" s="42"/>
      <c r="EX119" s="42"/>
      <c r="EY119" s="42"/>
      <c r="EZ119" s="42"/>
      <c r="FA119" s="42"/>
      <c r="FB119" s="42"/>
      <c r="FC119" s="42"/>
      <c r="FD119" s="42"/>
      <c r="FE119" s="42"/>
      <c r="FF119" s="42"/>
      <c r="FG119" s="42"/>
      <c r="FH119" s="42"/>
      <c r="FI119" s="42"/>
      <c r="FJ119" s="42"/>
      <c r="FK119" s="42"/>
      <c r="FL119" s="42"/>
      <c r="FM119" s="42"/>
      <c r="FN119" s="42"/>
      <c r="FO119" s="42"/>
      <c r="FP119" s="42"/>
      <c r="FQ119" s="42"/>
      <c r="FR119" s="42"/>
      <c r="FS119" s="42"/>
      <c r="FT119" s="42"/>
      <c r="FU119" s="42"/>
      <c r="FV119" s="42"/>
      <c r="FW119" s="42"/>
      <c r="FX119" s="42"/>
      <c r="FY119" s="42"/>
      <c r="FZ119" s="42"/>
      <c r="GA119" s="42"/>
      <c r="GB119" s="42"/>
      <c r="GC119" s="42"/>
      <c r="GD119" s="42"/>
      <c r="GE119" s="42"/>
      <c r="GF119" s="42"/>
      <c r="GG119" s="42"/>
      <c r="GH119" s="42"/>
      <c r="GI119" s="42"/>
      <c r="GJ119" s="42"/>
      <c r="GK119" s="42"/>
      <c r="GL119" s="42"/>
      <c r="GM119" s="42"/>
      <c r="GN119" s="42"/>
      <c r="GO119" s="42"/>
      <c r="GP119" s="42"/>
      <c r="GQ119" s="42"/>
      <c r="GR119" s="42"/>
      <c r="GS119" s="42"/>
      <c r="GT119" s="42"/>
      <c r="GU119" s="42"/>
      <c r="GV119" s="42"/>
      <c r="GW119" s="42"/>
      <c r="GX119" s="42"/>
      <c r="GY119" s="42"/>
      <c r="GZ119" s="42"/>
      <c r="HA119" s="42"/>
      <c r="HB119" s="42"/>
      <c r="HC119" s="42"/>
      <c r="HD119" s="42"/>
      <c r="HE119" s="42"/>
      <c r="HF119" s="42"/>
      <c r="HG119" s="42"/>
      <c r="HH119" s="42"/>
      <c r="HI119" s="42"/>
      <c r="HJ119" s="42"/>
      <c r="HK119" s="42"/>
      <c r="HL119" s="42"/>
      <c r="HM119" s="42"/>
      <c r="HN119" s="42"/>
      <c r="HO119" s="42"/>
      <c r="HP119" s="42"/>
      <c r="HQ119" s="42"/>
      <c r="HR119" s="42"/>
      <c r="HS119" s="42"/>
      <c r="HT119" s="42"/>
      <c r="HU119" s="42"/>
      <c r="HV119" s="42"/>
      <c r="HW119" s="42"/>
      <c r="HX119" s="42"/>
    </row>
    <row r="120" spans="1:232" s="41" customFormat="1" x14ac:dyDescent="0.25">
      <c r="A120" s="29"/>
      <c r="B120" s="30"/>
      <c r="C120" s="31" t="s">
        <v>7317</v>
      </c>
      <c r="D120" s="57">
        <v>0</v>
      </c>
      <c r="E120" s="57">
        <v>1</v>
      </c>
      <c r="F120" s="32" t="s">
        <v>23</v>
      </c>
      <c r="G120" s="32" t="s">
        <v>23</v>
      </c>
      <c r="H120" s="4">
        <v>9105868882</v>
      </c>
      <c r="I120" s="32" t="s">
        <v>23</v>
      </c>
      <c r="J120" s="33" t="s">
        <v>7532</v>
      </c>
      <c r="K120" s="34"/>
      <c r="L120" s="46" t="s">
        <v>25</v>
      </c>
      <c r="M120" s="33" t="s">
        <v>471</v>
      </c>
      <c r="N120" s="35" t="s">
        <v>23</v>
      </c>
      <c r="O120" s="6" t="s">
        <v>3166</v>
      </c>
      <c r="P120" s="36"/>
      <c r="Q120" s="36"/>
      <c r="R120" s="36"/>
      <c r="S120" s="33" t="s">
        <v>7533</v>
      </c>
      <c r="T120" s="36"/>
      <c r="U120" s="36"/>
      <c r="V120" s="33" t="s">
        <v>7533</v>
      </c>
      <c r="W120" s="36"/>
      <c r="X120" s="36"/>
      <c r="Y120" s="33" t="s">
        <v>3013</v>
      </c>
      <c r="Z120" s="36"/>
      <c r="AA120" s="30"/>
      <c r="AB120" s="57">
        <v>5111</v>
      </c>
      <c r="AC120" s="57">
        <v>131</v>
      </c>
      <c r="AD120" s="30"/>
      <c r="AE120" s="58">
        <v>1</v>
      </c>
      <c r="AF120" s="37"/>
      <c r="AG120" s="37">
        <v>46000</v>
      </c>
      <c r="AH120" s="38">
        <v>46000</v>
      </c>
      <c r="AI120" s="37"/>
      <c r="AJ120" s="37"/>
      <c r="AK120" s="39"/>
      <c r="AL120" s="40">
        <v>8</v>
      </c>
      <c r="AM120" s="37"/>
      <c r="AN120" s="37">
        <v>3680</v>
      </c>
      <c r="AO120" s="59">
        <v>33311</v>
      </c>
      <c r="AP120" s="39"/>
      <c r="AQ120" s="59" t="s">
        <v>3131</v>
      </c>
      <c r="AR120" s="60">
        <v>156</v>
      </c>
      <c r="AS120" s="60">
        <v>632</v>
      </c>
      <c r="AV120" s="39"/>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c r="BZ120" s="42"/>
      <c r="CA120" s="42"/>
      <c r="CB120" s="42"/>
      <c r="CC120" s="42"/>
      <c r="CD120" s="42"/>
      <c r="CE120" s="42"/>
      <c r="CF120" s="42"/>
      <c r="CG120" s="42"/>
      <c r="CH120" s="42"/>
      <c r="CI120" s="42"/>
      <c r="CJ120" s="42"/>
      <c r="CK120" s="42"/>
      <c r="CL120" s="42"/>
      <c r="CM120" s="42"/>
      <c r="CN120" s="42"/>
      <c r="CO120" s="42"/>
      <c r="CP120" s="42"/>
      <c r="CQ120" s="42"/>
      <c r="CR120" s="42"/>
      <c r="CS120" s="42"/>
      <c r="CT120" s="42"/>
      <c r="CU120" s="42"/>
      <c r="CV120" s="42"/>
      <c r="CW120" s="42"/>
      <c r="CX120" s="42"/>
      <c r="CY120" s="42"/>
      <c r="CZ120" s="42"/>
      <c r="DA120" s="42"/>
      <c r="DB120" s="42"/>
      <c r="DC120" s="42"/>
      <c r="DD120" s="42"/>
      <c r="DE120" s="42"/>
      <c r="DF120" s="42"/>
      <c r="DG120" s="42"/>
      <c r="DH120" s="42"/>
      <c r="DI120" s="42"/>
      <c r="DJ120" s="42"/>
      <c r="DK120" s="42"/>
      <c r="DL120" s="42"/>
      <c r="DM120" s="42"/>
      <c r="DN120" s="42"/>
      <c r="DO120" s="42"/>
      <c r="DP120" s="42"/>
      <c r="DQ120" s="42"/>
      <c r="DR120" s="42"/>
      <c r="DS120" s="42"/>
      <c r="DT120" s="42"/>
      <c r="DU120" s="42"/>
      <c r="DV120" s="42"/>
      <c r="DW120" s="42"/>
      <c r="DX120" s="42"/>
      <c r="DY120" s="42"/>
      <c r="DZ120" s="42"/>
      <c r="EA120" s="42"/>
      <c r="EB120" s="42"/>
      <c r="EC120" s="42"/>
      <c r="ED120" s="42"/>
      <c r="EE120" s="42"/>
      <c r="EF120" s="42"/>
      <c r="EG120" s="42"/>
      <c r="EH120" s="42"/>
      <c r="EI120" s="42"/>
      <c r="EJ120" s="42"/>
      <c r="EK120" s="42"/>
      <c r="EL120" s="42"/>
      <c r="EM120" s="42"/>
      <c r="EN120" s="42"/>
      <c r="EO120" s="42"/>
      <c r="EP120" s="42"/>
      <c r="EQ120" s="42"/>
      <c r="ER120" s="42"/>
      <c r="ES120" s="42"/>
      <c r="ET120" s="42"/>
      <c r="EU120" s="42"/>
      <c r="EV120" s="42"/>
      <c r="EW120" s="42"/>
      <c r="EX120" s="42"/>
      <c r="EY120" s="42"/>
      <c r="EZ120" s="42"/>
      <c r="FA120" s="42"/>
      <c r="FB120" s="42"/>
      <c r="FC120" s="42"/>
      <c r="FD120" s="42"/>
      <c r="FE120" s="42"/>
      <c r="FF120" s="42"/>
      <c r="FG120" s="42"/>
      <c r="FH120" s="42"/>
      <c r="FI120" s="42"/>
      <c r="FJ120" s="42"/>
      <c r="FK120" s="42"/>
      <c r="FL120" s="42"/>
      <c r="FM120" s="42"/>
      <c r="FN120" s="42"/>
      <c r="FO120" s="42"/>
      <c r="FP120" s="42"/>
      <c r="FQ120" s="42"/>
      <c r="FR120" s="42"/>
      <c r="FS120" s="42"/>
      <c r="FT120" s="42"/>
      <c r="FU120" s="42"/>
      <c r="FV120" s="42"/>
      <c r="FW120" s="42"/>
      <c r="FX120" s="42"/>
      <c r="FY120" s="42"/>
      <c r="FZ120" s="42"/>
      <c r="GA120" s="42"/>
      <c r="GB120" s="42"/>
      <c r="GC120" s="42"/>
      <c r="GD120" s="42"/>
      <c r="GE120" s="42"/>
      <c r="GF120" s="42"/>
      <c r="GG120" s="42"/>
      <c r="GH120" s="42"/>
      <c r="GI120" s="42"/>
      <c r="GJ120" s="42"/>
      <c r="GK120" s="42"/>
      <c r="GL120" s="42"/>
      <c r="GM120" s="42"/>
      <c r="GN120" s="42"/>
      <c r="GO120" s="42"/>
      <c r="GP120" s="42"/>
      <c r="GQ120" s="42"/>
      <c r="GR120" s="42"/>
      <c r="GS120" s="42"/>
      <c r="GT120" s="42"/>
      <c r="GU120" s="42"/>
      <c r="GV120" s="42"/>
      <c r="GW120" s="42"/>
      <c r="GX120" s="42"/>
      <c r="GY120" s="42"/>
      <c r="GZ120" s="42"/>
      <c r="HA120" s="42"/>
      <c r="HB120" s="42"/>
      <c r="HC120" s="42"/>
      <c r="HD120" s="42"/>
      <c r="HE120" s="42"/>
      <c r="HF120" s="42"/>
      <c r="HG120" s="42"/>
      <c r="HH120" s="42"/>
      <c r="HI120" s="42"/>
      <c r="HJ120" s="42"/>
      <c r="HK120" s="42"/>
      <c r="HL120" s="42"/>
      <c r="HM120" s="42"/>
      <c r="HN120" s="42"/>
      <c r="HO120" s="42"/>
      <c r="HP120" s="42"/>
      <c r="HQ120" s="42"/>
      <c r="HR120" s="42"/>
      <c r="HS120" s="42"/>
      <c r="HT120" s="42"/>
      <c r="HU120" s="42"/>
      <c r="HV120" s="42"/>
      <c r="HW120" s="42"/>
      <c r="HX120" s="42"/>
    </row>
    <row r="121" spans="1:232" s="41" customFormat="1" x14ac:dyDescent="0.25">
      <c r="A121" s="29"/>
      <c r="B121" s="30"/>
      <c r="C121" s="31" t="s">
        <v>7317</v>
      </c>
      <c r="D121" s="57">
        <v>0</v>
      </c>
      <c r="E121" s="57">
        <v>1</v>
      </c>
      <c r="F121" s="32" t="s">
        <v>23</v>
      </c>
      <c r="G121" s="32" t="s">
        <v>23</v>
      </c>
      <c r="H121" s="4">
        <v>9105868884</v>
      </c>
      <c r="I121" s="32" t="s">
        <v>23</v>
      </c>
      <c r="J121" s="33" t="s">
        <v>7534</v>
      </c>
      <c r="K121" s="34"/>
      <c r="L121" s="46" t="s">
        <v>25</v>
      </c>
      <c r="M121" s="33" t="s">
        <v>256</v>
      </c>
      <c r="N121" s="35" t="s">
        <v>23</v>
      </c>
      <c r="O121" s="6" t="s">
        <v>3132</v>
      </c>
      <c r="P121" s="36"/>
      <c r="Q121" s="36"/>
      <c r="R121" s="36"/>
      <c r="S121" s="33" t="s">
        <v>7535</v>
      </c>
      <c r="T121" s="36"/>
      <c r="U121" s="36"/>
      <c r="V121" s="33" t="s">
        <v>7535</v>
      </c>
      <c r="W121" s="36"/>
      <c r="X121" s="36"/>
      <c r="Y121" s="33" t="s">
        <v>2824</v>
      </c>
      <c r="Z121" s="36"/>
      <c r="AA121" s="30"/>
      <c r="AB121" s="57">
        <v>5111</v>
      </c>
      <c r="AC121" s="57">
        <v>131</v>
      </c>
      <c r="AD121" s="30"/>
      <c r="AE121" s="58">
        <v>2</v>
      </c>
      <c r="AF121" s="37"/>
      <c r="AG121" s="37">
        <v>111058</v>
      </c>
      <c r="AH121" s="38">
        <v>222116</v>
      </c>
      <c r="AI121" s="37"/>
      <c r="AJ121" s="37"/>
      <c r="AK121" s="39"/>
      <c r="AL121" s="40">
        <v>8</v>
      </c>
      <c r="AM121" s="37"/>
      <c r="AN121" s="37">
        <v>17769.28</v>
      </c>
      <c r="AO121" s="59">
        <v>33311</v>
      </c>
      <c r="AP121" s="39"/>
      <c r="AQ121" s="59" t="s">
        <v>3131</v>
      </c>
      <c r="AR121" s="60">
        <v>156</v>
      </c>
      <c r="AS121" s="60">
        <v>632</v>
      </c>
      <c r="AV121" s="39"/>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42"/>
      <c r="CD121" s="42"/>
      <c r="CE121" s="42"/>
      <c r="CF121" s="42"/>
      <c r="CG121" s="42"/>
      <c r="CH121" s="42"/>
      <c r="CI121" s="42"/>
      <c r="CJ121" s="42"/>
      <c r="CK121" s="42"/>
      <c r="CL121" s="42"/>
      <c r="CM121" s="42"/>
      <c r="CN121" s="42"/>
      <c r="CO121" s="42"/>
      <c r="CP121" s="42"/>
      <c r="CQ121" s="42"/>
      <c r="CR121" s="42"/>
      <c r="CS121" s="42"/>
      <c r="CT121" s="42"/>
      <c r="CU121" s="42"/>
      <c r="CV121" s="42"/>
      <c r="CW121" s="42"/>
      <c r="CX121" s="42"/>
      <c r="CY121" s="42"/>
      <c r="CZ121" s="42"/>
      <c r="DA121" s="42"/>
      <c r="DB121" s="42"/>
      <c r="DC121" s="42"/>
      <c r="DD121" s="42"/>
      <c r="DE121" s="42"/>
      <c r="DF121" s="42"/>
      <c r="DG121" s="42"/>
      <c r="DH121" s="42"/>
      <c r="DI121" s="42"/>
      <c r="DJ121" s="42"/>
      <c r="DK121" s="42"/>
      <c r="DL121" s="42"/>
      <c r="DM121" s="42"/>
      <c r="DN121" s="42"/>
      <c r="DO121" s="42"/>
      <c r="DP121" s="42"/>
      <c r="DQ121" s="42"/>
      <c r="DR121" s="42"/>
      <c r="DS121" s="42"/>
      <c r="DT121" s="42"/>
      <c r="DU121" s="42"/>
      <c r="DV121" s="42"/>
      <c r="DW121" s="42"/>
      <c r="DX121" s="42"/>
      <c r="DY121" s="42"/>
      <c r="DZ121" s="42"/>
      <c r="EA121" s="42"/>
      <c r="EB121" s="42"/>
      <c r="EC121" s="42"/>
      <c r="ED121" s="42"/>
      <c r="EE121" s="42"/>
      <c r="EF121" s="42"/>
      <c r="EG121" s="42"/>
      <c r="EH121" s="42"/>
      <c r="EI121" s="42"/>
      <c r="EJ121" s="42"/>
      <c r="EK121" s="42"/>
      <c r="EL121" s="42"/>
      <c r="EM121" s="42"/>
      <c r="EN121" s="42"/>
      <c r="EO121" s="42"/>
      <c r="EP121" s="42"/>
      <c r="EQ121" s="42"/>
      <c r="ER121" s="42"/>
      <c r="ES121" s="42"/>
      <c r="ET121" s="42"/>
      <c r="EU121" s="42"/>
      <c r="EV121" s="42"/>
      <c r="EW121" s="42"/>
      <c r="EX121" s="42"/>
      <c r="EY121" s="42"/>
      <c r="EZ121" s="42"/>
      <c r="FA121" s="42"/>
      <c r="FB121" s="42"/>
      <c r="FC121" s="42"/>
      <c r="FD121" s="42"/>
      <c r="FE121" s="42"/>
      <c r="FF121" s="42"/>
      <c r="FG121" s="42"/>
      <c r="FH121" s="42"/>
      <c r="FI121" s="42"/>
      <c r="FJ121" s="42"/>
      <c r="FK121" s="42"/>
      <c r="FL121" s="42"/>
      <c r="FM121" s="42"/>
      <c r="FN121" s="42"/>
      <c r="FO121" s="42"/>
      <c r="FP121" s="42"/>
      <c r="FQ121" s="42"/>
      <c r="FR121" s="42"/>
      <c r="FS121" s="42"/>
      <c r="FT121" s="42"/>
      <c r="FU121" s="42"/>
      <c r="FV121" s="42"/>
      <c r="FW121" s="42"/>
      <c r="FX121" s="42"/>
      <c r="FY121" s="42"/>
      <c r="FZ121" s="42"/>
      <c r="GA121" s="42"/>
      <c r="GB121" s="42"/>
      <c r="GC121" s="42"/>
      <c r="GD121" s="42"/>
      <c r="GE121" s="42"/>
      <c r="GF121" s="42"/>
      <c r="GG121" s="42"/>
      <c r="GH121" s="42"/>
      <c r="GI121" s="42"/>
      <c r="GJ121" s="42"/>
      <c r="GK121" s="42"/>
      <c r="GL121" s="42"/>
      <c r="GM121" s="42"/>
      <c r="GN121" s="42"/>
      <c r="GO121" s="42"/>
      <c r="GP121" s="42"/>
      <c r="GQ121" s="42"/>
      <c r="GR121" s="42"/>
      <c r="GS121" s="42"/>
      <c r="GT121" s="42"/>
      <c r="GU121" s="42"/>
      <c r="GV121" s="42"/>
      <c r="GW121" s="42"/>
      <c r="GX121" s="42"/>
      <c r="GY121" s="42"/>
      <c r="GZ121" s="42"/>
      <c r="HA121" s="42"/>
      <c r="HB121" s="42"/>
      <c r="HC121" s="42"/>
      <c r="HD121" s="42"/>
      <c r="HE121" s="42"/>
      <c r="HF121" s="42"/>
      <c r="HG121" s="42"/>
      <c r="HH121" s="42"/>
      <c r="HI121" s="42"/>
      <c r="HJ121" s="42"/>
      <c r="HK121" s="42"/>
      <c r="HL121" s="42"/>
      <c r="HM121" s="42"/>
      <c r="HN121" s="42"/>
      <c r="HO121" s="42"/>
      <c r="HP121" s="42"/>
      <c r="HQ121" s="42"/>
      <c r="HR121" s="42"/>
      <c r="HS121" s="42"/>
      <c r="HT121" s="42"/>
      <c r="HU121" s="42"/>
      <c r="HV121" s="42"/>
      <c r="HW121" s="42"/>
      <c r="HX121" s="42"/>
    </row>
    <row r="122" spans="1:232" s="41" customFormat="1" x14ac:dyDescent="0.25">
      <c r="A122" s="29"/>
      <c r="B122" s="30"/>
      <c r="C122" s="31" t="s">
        <v>7317</v>
      </c>
      <c r="D122" s="57">
        <v>0</v>
      </c>
      <c r="E122" s="57">
        <v>1</v>
      </c>
      <c r="F122" s="32" t="s">
        <v>23</v>
      </c>
      <c r="G122" s="32" t="s">
        <v>23</v>
      </c>
      <c r="H122" s="4">
        <v>9105868910</v>
      </c>
      <c r="I122" s="32" t="s">
        <v>23</v>
      </c>
      <c r="J122" s="33" t="s">
        <v>7536</v>
      </c>
      <c r="K122" s="34"/>
      <c r="L122" s="46" t="s">
        <v>25</v>
      </c>
      <c r="M122" s="33" t="s">
        <v>492</v>
      </c>
      <c r="N122" s="35" t="s">
        <v>23</v>
      </c>
      <c r="O122" s="6" t="s">
        <v>3166</v>
      </c>
      <c r="P122" s="36"/>
      <c r="Q122" s="36"/>
      <c r="R122" s="36"/>
      <c r="S122" s="33" t="s">
        <v>7533</v>
      </c>
      <c r="T122" s="36"/>
      <c r="U122" s="36"/>
      <c r="V122" s="33" t="s">
        <v>7533</v>
      </c>
      <c r="W122" s="36"/>
      <c r="X122" s="36"/>
      <c r="Y122" s="33" t="s">
        <v>3047</v>
      </c>
      <c r="Z122" s="36"/>
      <c r="AA122" s="30"/>
      <c r="AB122" s="57">
        <v>5111</v>
      </c>
      <c r="AC122" s="57">
        <v>131</v>
      </c>
      <c r="AD122" s="30"/>
      <c r="AE122" s="58">
        <v>1</v>
      </c>
      <c r="AF122" s="37"/>
      <c r="AG122" s="37">
        <v>55595</v>
      </c>
      <c r="AH122" s="38">
        <v>55595</v>
      </c>
      <c r="AI122" s="37"/>
      <c r="AJ122" s="37"/>
      <c r="AK122" s="39"/>
      <c r="AL122" s="40">
        <v>8</v>
      </c>
      <c r="AM122" s="37"/>
      <c r="AN122" s="37">
        <v>4447.6000000000004</v>
      </c>
      <c r="AO122" s="59">
        <v>33311</v>
      </c>
      <c r="AP122" s="39"/>
      <c r="AQ122" s="59" t="s">
        <v>3131</v>
      </c>
      <c r="AR122" s="60">
        <v>156</v>
      </c>
      <c r="AS122" s="60">
        <v>632</v>
      </c>
      <c r="AV122" s="39"/>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c r="BZ122" s="42"/>
      <c r="CA122" s="42"/>
      <c r="CB122" s="42"/>
      <c r="CC122" s="42"/>
      <c r="CD122" s="42"/>
      <c r="CE122" s="42"/>
      <c r="CF122" s="42"/>
      <c r="CG122" s="42"/>
      <c r="CH122" s="42"/>
      <c r="CI122" s="42"/>
      <c r="CJ122" s="42"/>
      <c r="CK122" s="42"/>
      <c r="CL122" s="42"/>
      <c r="CM122" s="42"/>
      <c r="CN122" s="42"/>
      <c r="CO122" s="42"/>
      <c r="CP122" s="42"/>
      <c r="CQ122" s="42"/>
      <c r="CR122" s="42"/>
      <c r="CS122" s="42"/>
      <c r="CT122" s="42"/>
      <c r="CU122" s="42"/>
      <c r="CV122" s="42"/>
      <c r="CW122" s="42"/>
      <c r="CX122" s="42"/>
      <c r="CY122" s="42"/>
      <c r="CZ122" s="42"/>
      <c r="DA122" s="42"/>
      <c r="DB122" s="42"/>
      <c r="DC122" s="42"/>
      <c r="DD122" s="42"/>
      <c r="DE122" s="42"/>
      <c r="DF122" s="42"/>
      <c r="DG122" s="42"/>
      <c r="DH122" s="42"/>
      <c r="DI122" s="42"/>
      <c r="DJ122" s="42"/>
      <c r="DK122" s="42"/>
      <c r="DL122" s="42"/>
      <c r="DM122" s="42"/>
      <c r="DN122" s="42"/>
      <c r="DO122" s="42"/>
      <c r="DP122" s="42"/>
      <c r="DQ122" s="42"/>
      <c r="DR122" s="42"/>
      <c r="DS122" s="42"/>
      <c r="DT122" s="42"/>
      <c r="DU122" s="42"/>
      <c r="DV122" s="42"/>
      <c r="DW122" s="42"/>
      <c r="DX122" s="42"/>
      <c r="DY122" s="42"/>
      <c r="DZ122" s="42"/>
      <c r="EA122" s="42"/>
      <c r="EB122" s="42"/>
      <c r="EC122" s="42"/>
      <c r="ED122" s="42"/>
      <c r="EE122" s="42"/>
      <c r="EF122" s="42"/>
      <c r="EG122" s="42"/>
      <c r="EH122" s="42"/>
      <c r="EI122" s="42"/>
      <c r="EJ122" s="42"/>
      <c r="EK122" s="42"/>
      <c r="EL122" s="42"/>
      <c r="EM122" s="42"/>
      <c r="EN122" s="42"/>
      <c r="EO122" s="42"/>
      <c r="EP122" s="42"/>
      <c r="EQ122" s="42"/>
      <c r="ER122" s="42"/>
      <c r="ES122" s="42"/>
      <c r="ET122" s="42"/>
      <c r="EU122" s="42"/>
      <c r="EV122" s="42"/>
      <c r="EW122" s="42"/>
      <c r="EX122" s="42"/>
      <c r="EY122" s="42"/>
      <c r="EZ122" s="42"/>
      <c r="FA122" s="42"/>
      <c r="FB122" s="42"/>
      <c r="FC122" s="42"/>
      <c r="FD122" s="42"/>
      <c r="FE122" s="42"/>
      <c r="FF122" s="42"/>
      <c r="FG122" s="42"/>
      <c r="FH122" s="42"/>
      <c r="FI122" s="42"/>
      <c r="FJ122" s="42"/>
      <c r="FK122" s="42"/>
      <c r="FL122" s="42"/>
      <c r="FM122" s="42"/>
      <c r="FN122" s="42"/>
      <c r="FO122" s="42"/>
      <c r="FP122" s="42"/>
      <c r="FQ122" s="42"/>
      <c r="FR122" s="42"/>
      <c r="FS122" s="42"/>
      <c r="FT122" s="42"/>
      <c r="FU122" s="42"/>
      <c r="FV122" s="42"/>
      <c r="FW122" s="42"/>
      <c r="FX122" s="42"/>
      <c r="FY122" s="42"/>
      <c r="FZ122" s="42"/>
      <c r="GA122" s="42"/>
      <c r="GB122" s="42"/>
      <c r="GC122" s="42"/>
      <c r="GD122" s="42"/>
      <c r="GE122" s="42"/>
      <c r="GF122" s="42"/>
      <c r="GG122" s="42"/>
      <c r="GH122" s="42"/>
      <c r="GI122" s="42"/>
      <c r="GJ122" s="42"/>
      <c r="GK122" s="42"/>
      <c r="GL122" s="42"/>
      <c r="GM122" s="42"/>
      <c r="GN122" s="42"/>
      <c r="GO122" s="42"/>
      <c r="GP122" s="42"/>
      <c r="GQ122" s="42"/>
      <c r="GR122" s="42"/>
      <c r="GS122" s="42"/>
      <c r="GT122" s="42"/>
      <c r="GU122" s="42"/>
      <c r="GV122" s="42"/>
      <c r="GW122" s="42"/>
      <c r="GX122" s="42"/>
      <c r="GY122" s="42"/>
      <c r="GZ122" s="42"/>
      <c r="HA122" s="42"/>
      <c r="HB122" s="42"/>
      <c r="HC122" s="42"/>
      <c r="HD122" s="42"/>
      <c r="HE122" s="42"/>
      <c r="HF122" s="42"/>
      <c r="HG122" s="42"/>
      <c r="HH122" s="42"/>
      <c r="HI122" s="42"/>
      <c r="HJ122" s="42"/>
      <c r="HK122" s="42"/>
      <c r="HL122" s="42"/>
      <c r="HM122" s="42"/>
      <c r="HN122" s="42"/>
      <c r="HO122" s="42"/>
      <c r="HP122" s="42"/>
      <c r="HQ122" s="42"/>
      <c r="HR122" s="42"/>
      <c r="HS122" s="42"/>
      <c r="HT122" s="42"/>
      <c r="HU122" s="42"/>
      <c r="HV122" s="42"/>
      <c r="HW122" s="42"/>
      <c r="HX122" s="42"/>
    </row>
    <row r="123" spans="1:232" s="41" customFormat="1" x14ac:dyDescent="0.25">
      <c r="A123" s="29"/>
      <c r="B123" s="30"/>
      <c r="C123" s="31" t="s">
        <v>7317</v>
      </c>
      <c r="D123" s="57">
        <v>0</v>
      </c>
      <c r="E123" s="57">
        <v>1</v>
      </c>
      <c r="F123" s="32" t="s">
        <v>23</v>
      </c>
      <c r="G123" s="32" t="s">
        <v>23</v>
      </c>
      <c r="H123" s="4">
        <v>9105868910</v>
      </c>
      <c r="I123" s="32" t="s">
        <v>23</v>
      </c>
      <c r="J123" s="33" t="s">
        <v>7536</v>
      </c>
      <c r="K123" s="34"/>
      <c r="L123" s="46" t="s">
        <v>25</v>
      </c>
      <c r="M123" s="33" t="s">
        <v>492</v>
      </c>
      <c r="N123" s="35" t="s">
        <v>23</v>
      </c>
      <c r="O123" s="6" t="s">
        <v>3166</v>
      </c>
      <c r="P123" s="36"/>
      <c r="Q123" s="36"/>
      <c r="R123" s="36"/>
      <c r="S123" s="33" t="s">
        <v>7533</v>
      </c>
      <c r="T123" s="36"/>
      <c r="U123" s="36"/>
      <c r="V123" s="33" t="s">
        <v>7533</v>
      </c>
      <c r="W123" s="36"/>
      <c r="X123" s="36"/>
      <c r="Y123" s="33" t="s">
        <v>2873</v>
      </c>
      <c r="Z123" s="36"/>
      <c r="AA123" s="30"/>
      <c r="AB123" s="57">
        <v>5111</v>
      </c>
      <c r="AC123" s="57">
        <v>131</v>
      </c>
      <c r="AD123" s="30"/>
      <c r="AE123" s="58">
        <v>1</v>
      </c>
      <c r="AF123" s="37"/>
      <c r="AG123" s="37">
        <v>49500</v>
      </c>
      <c r="AH123" s="38">
        <v>49500</v>
      </c>
      <c r="AI123" s="37"/>
      <c r="AJ123" s="37"/>
      <c r="AK123" s="39"/>
      <c r="AL123" s="40">
        <v>8</v>
      </c>
      <c r="AM123" s="37"/>
      <c r="AN123" s="37">
        <v>3960</v>
      </c>
      <c r="AO123" s="59">
        <v>33311</v>
      </c>
      <c r="AP123" s="39"/>
      <c r="AQ123" s="59" t="s">
        <v>3131</v>
      </c>
      <c r="AR123" s="60">
        <v>156</v>
      </c>
      <c r="AS123" s="60">
        <v>632</v>
      </c>
      <c r="AV123" s="39"/>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c r="BZ123" s="42"/>
      <c r="CA123" s="42"/>
      <c r="CB123" s="42"/>
      <c r="CC123" s="42"/>
      <c r="CD123" s="42"/>
      <c r="CE123" s="42"/>
      <c r="CF123" s="42"/>
      <c r="CG123" s="42"/>
      <c r="CH123" s="42"/>
      <c r="CI123" s="42"/>
      <c r="CJ123" s="42"/>
      <c r="CK123" s="42"/>
      <c r="CL123" s="42"/>
      <c r="CM123" s="42"/>
      <c r="CN123" s="42"/>
      <c r="CO123" s="42"/>
      <c r="CP123" s="42"/>
      <c r="CQ123" s="42"/>
      <c r="CR123" s="42"/>
      <c r="CS123" s="42"/>
      <c r="CT123" s="42"/>
      <c r="CU123" s="42"/>
      <c r="CV123" s="42"/>
      <c r="CW123" s="42"/>
      <c r="CX123" s="42"/>
      <c r="CY123" s="42"/>
      <c r="CZ123" s="42"/>
      <c r="DA123" s="42"/>
      <c r="DB123" s="42"/>
      <c r="DC123" s="42"/>
      <c r="DD123" s="42"/>
      <c r="DE123" s="42"/>
      <c r="DF123" s="42"/>
      <c r="DG123" s="42"/>
      <c r="DH123" s="42"/>
      <c r="DI123" s="42"/>
      <c r="DJ123" s="42"/>
      <c r="DK123" s="42"/>
      <c r="DL123" s="42"/>
      <c r="DM123" s="42"/>
      <c r="DN123" s="42"/>
      <c r="DO123" s="42"/>
      <c r="DP123" s="42"/>
      <c r="DQ123" s="42"/>
      <c r="DR123" s="42"/>
      <c r="DS123" s="42"/>
      <c r="DT123" s="42"/>
      <c r="DU123" s="42"/>
      <c r="DV123" s="42"/>
      <c r="DW123" s="42"/>
      <c r="DX123" s="42"/>
      <c r="DY123" s="42"/>
      <c r="DZ123" s="42"/>
      <c r="EA123" s="42"/>
      <c r="EB123" s="42"/>
      <c r="EC123" s="42"/>
      <c r="ED123" s="42"/>
      <c r="EE123" s="42"/>
      <c r="EF123" s="42"/>
      <c r="EG123" s="42"/>
      <c r="EH123" s="42"/>
      <c r="EI123" s="42"/>
      <c r="EJ123" s="42"/>
      <c r="EK123" s="42"/>
      <c r="EL123" s="42"/>
      <c r="EM123" s="42"/>
      <c r="EN123" s="42"/>
      <c r="EO123" s="42"/>
      <c r="EP123" s="42"/>
      <c r="EQ123" s="42"/>
      <c r="ER123" s="42"/>
      <c r="ES123" s="42"/>
      <c r="ET123" s="42"/>
      <c r="EU123" s="42"/>
      <c r="EV123" s="42"/>
      <c r="EW123" s="42"/>
      <c r="EX123" s="42"/>
      <c r="EY123" s="42"/>
      <c r="EZ123" s="42"/>
      <c r="FA123" s="42"/>
      <c r="FB123" s="42"/>
      <c r="FC123" s="42"/>
      <c r="FD123" s="42"/>
      <c r="FE123" s="42"/>
      <c r="FF123" s="42"/>
      <c r="FG123" s="42"/>
      <c r="FH123" s="42"/>
      <c r="FI123" s="42"/>
      <c r="FJ123" s="42"/>
      <c r="FK123" s="42"/>
      <c r="FL123" s="42"/>
      <c r="FM123" s="42"/>
      <c r="FN123" s="42"/>
      <c r="FO123" s="42"/>
      <c r="FP123" s="42"/>
      <c r="FQ123" s="42"/>
      <c r="FR123" s="42"/>
      <c r="FS123" s="42"/>
      <c r="FT123" s="42"/>
      <c r="FU123" s="42"/>
      <c r="FV123" s="42"/>
      <c r="FW123" s="42"/>
      <c r="FX123" s="42"/>
      <c r="FY123" s="42"/>
      <c r="FZ123" s="42"/>
      <c r="GA123" s="42"/>
      <c r="GB123" s="42"/>
      <c r="GC123" s="42"/>
      <c r="GD123" s="42"/>
      <c r="GE123" s="42"/>
      <c r="GF123" s="42"/>
      <c r="GG123" s="42"/>
      <c r="GH123" s="42"/>
      <c r="GI123" s="42"/>
      <c r="GJ123" s="42"/>
      <c r="GK123" s="42"/>
      <c r="GL123" s="42"/>
      <c r="GM123" s="42"/>
      <c r="GN123" s="42"/>
      <c r="GO123" s="42"/>
      <c r="GP123" s="42"/>
      <c r="GQ123" s="42"/>
      <c r="GR123" s="42"/>
      <c r="GS123" s="42"/>
      <c r="GT123" s="42"/>
      <c r="GU123" s="42"/>
      <c r="GV123" s="42"/>
      <c r="GW123" s="42"/>
      <c r="GX123" s="42"/>
      <c r="GY123" s="42"/>
      <c r="GZ123" s="42"/>
      <c r="HA123" s="42"/>
      <c r="HB123" s="42"/>
      <c r="HC123" s="42"/>
      <c r="HD123" s="42"/>
      <c r="HE123" s="42"/>
      <c r="HF123" s="42"/>
      <c r="HG123" s="42"/>
      <c r="HH123" s="42"/>
      <c r="HI123" s="42"/>
      <c r="HJ123" s="42"/>
      <c r="HK123" s="42"/>
      <c r="HL123" s="42"/>
      <c r="HM123" s="42"/>
      <c r="HN123" s="42"/>
      <c r="HO123" s="42"/>
      <c r="HP123" s="42"/>
      <c r="HQ123" s="42"/>
      <c r="HR123" s="42"/>
      <c r="HS123" s="42"/>
      <c r="HT123" s="42"/>
      <c r="HU123" s="42"/>
      <c r="HV123" s="42"/>
      <c r="HW123" s="42"/>
      <c r="HX123" s="42"/>
    </row>
    <row r="124" spans="1:232" s="41" customFormat="1" x14ac:dyDescent="0.25">
      <c r="A124" s="29"/>
      <c r="B124" s="30"/>
      <c r="C124" s="31" t="s">
        <v>7317</v>
      </c>
      <c r="D124" s="57">
        <v>0</v>
      </c>
      <c r="E124" s="57">
        <v>1</v>
      </c>
      <c r="F124" s="32" t="s">
        <v>23</v>
      </c>
      <c r="G124" s="32" t="s">
        <v>23</v>
      </c>
      <c r="H124" s="4">
        <v>9105868910</v>
      </c>
      <c r="I124" s="32" t="s">
        <v>23</v>
      </c>
      <c r="J124" s="33" t="s">
        <v>7536</v>
      </c>
      <c r="K124" s="34"/>
      <c r="L124" s="46" t="s">
        <v>25</v>
      </c>
      <c r="M124" s="33" t="s">
        <v>492</v>
      </c>
      <c r="N124" s="35" t="s">
        <v>23</v>
      </c>
      <c r="O124" s="6" t="s">
        <v>3166</v>
      </c>
      <c r="P124" s="36"/>
      <c r="Q124" s="36"/>
      <c r="R124" s="36"/>
      <c r="S124" s="33" t="s">
        <v>7533</v>
      </c>
      <c r="T124" s="36"/>
      <c r="U124" s="36"/>
      <c r="V124" s="33" t="s">
        <v>7533</v>
      </c>
      <c r="W124" s="36"/>
      <c r="X124" s="36"/>
      <c r="Y124" s="33" t="s">
        <v>2883</v>
      </c>
      <c r="Z124" s="36"/>
      <c r="AA124" s="30"/>
      <c r="AB124" s="57">
        <v>5111</v>
      </c>
      <c r="AC124" s="57">
        <v>131</v>
      </c>
      <c r="AD124" s="30"/>
      <c r="AE124" s="58">
        <v>2</v>
      </c>
      <c r="AF124" s="37"/>
      <c r="AG124" s="37">
        <v>50400</v>
      </c>
      <c r="AH124" s="38">
        <v>100800</v>
      </c>
      <c r="AI124" s="37"/>
      <c r="AJ124" s="37"/>
      <c r="AK124" s="39"/>
      <c r="AL124" s="40">
        <v>8</v>
      </c>
      <c r="AM124" s="37"/>
      <c r="AN124" s="37">
        <v>8064</v>
      </c>
      <c r="AO124" s="59">
        <v>33311</v>
      </c>
      <c r="AP124" s="39"/>
      <c r="AQ124" s="59" t="s">
        <v>3131</v>
      </c>
      <c r="AR124" s="60">
        <v>156</v>
      </c>
      <c r="AS124" s="60">
        <v>632</v>
      </c>
      <c r="AV124" s="39"/>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c r="BZ124" s="42"/>
      <c r="CA124" s="42"/>
      <c r="CB124" s="42"/>
      <c r="CC124" s="42"/>
      <c r="CD124" s="42"/>
      <c r="CE124" s="42"/>
      <c r="CF124" s="42"/>
      <c r="CG124" s="42"/>
      <c r="CH124" s="42"/>
      <c r="CI124" s="42"/>
      <c r="CJ124" s="42"/>
      <c r="CK124" s="42"/>
      <c r="CL124" s="42"/>
      <c r="CM124" s="42"/>
      <c r="CN124" s="42"/>
      <c r="CO124" s="42"/>
      <c r="CP124" s="42"/>
      <c r="CQ124" s="42"/>
      <c r="CR124" s="42"/>
      <c r="CS124" s="42"/>
      <c r="CT124" s="42"/>
      <c r="CU124" s="42"/>
      <c r="CV124" s="42"/>
      <c r="CW124" s="42"/>
      <c r="CX124" s="42"/>
      <c r="CY124" s="42"/>
      <c r="CZ124" s="42"/>
      <c r="DA124" s="42"/>
      <c r="DB124" s="42"/>
      <c r="DC124" s="42"/>
      <c r="DD124" s="42"/>
      <c r="DE124" s="42"/>
      <c r="DF124" s="42"/>
      <c r="DG124" s="42"/>
      <c r="DH124" s="42"/>
      <c r="DI124" s="42"/>
      <c r="DJ124" s="42"/>
      <c r="DK124" s="42"/>
      <c r="DL124" s="42"/>
      <c r="DM124" s="42"/>
      <c r="DN124" s="42"/>
      <c r="DO124" s="42"/>
      <c r="DP124" s="42"/>
      <c r="DQ124" s="42"/>
      <c r="DR124" s="42"/>
      <c r="DS124" s="42"/>
      <c r="DT124" s="42"/>
      <c r="DU124" s="42"/>
      <c r="DV124" s="42"/>
      <c r="DW124" s="42"/>
      <c r="DX124" s="42"/>
      <c r="DY124" s="42"/>
      <c r="DZ124" s="42"/>
      <c r="EA124" s="42"/>
      <c r="EB124" s="42"/>
      <c r="EC124" s="42"/>
      <c r="ED124" s="42"/>
      <c r="EE124" s="42"/>
      <c r="EF124" s="42"/>
      <c r="EG124" s="42"/>
      <c r="EH124" s="42"/>
      <c r="EI124" s="42"/>
      <c r="EJ124" s="42"/>
      <c r="EK124" s="42"/>
      <c r="EL124" s="42"/>
      <c r="EM124" s="42"/>
      <c r="EN124" s="42"/>
      <c r="EO124" s="42"/>
      <c r="EP124" s="42"/>
      <c r="EQ124" s="42"/>
      <c r="ER124" s="42"/>
      <c r="ES124" s="42"/>
      <c r="ET124" s="42"/>
      <c r="EU124" s="42"/>
      <c r="EV124" s="42"/>
      <c r="EW124" s="42"/>
      <c r="EX124" s="42"/>
      <c r="EY124" s="42"/>
      <c r="EZ124" s="42"/>
      <c r="FA124" s="42"/>
      <c r="FB124" s="42"/>
      <c r="FC124" s="42"/>
      <c r="FD124" s="42"/>
      <c r="FE124" s="42"/>
      <c r="FF124" s="42"/>
      <c r="FG124" s="42"/>
      <c r="FH124" s="42"/>
      <c r="FI124" s="42"/>
      <c r="FJ124" s="42"/>
      <c r="FK124" s="42"/>
      <c r="FL124" s="42"/>
      <c r="FM124" s="42"/>
      <c r="FN124" s="42"/>
      <c r="FO124" s="42"/>
      <c r="FP124" s="42"/>
      <c r="FQ124" s="42"/>
      <c r="FR124" s="42"/>
      <c r="FS124" s="42"/>
      <c r="FT124" s="42"/>
      <c r="FU124" s="42"/>
      <c r="FV124" s="42"/>
      <c r="FW124" s="42"/>
      <c r="FX124" s="42"/>
      <c r="FY124" s="42"/>
      <c r="FZ124" s="42"/>
      <c r="GA124" s="42"/>
      <c r="GB124" s="42"/>
      <c r="GC124" s="42"/>
      <c r="GD124" s="42"/>
      <c r="GE124" s="42"/>
      <c r="GF124" s="42"/>
      <c r="GG124" s="42"/>
      <c r="GH124" s="42"/>
      <c r="GI124" s="42"/>
      <c r="GJ124" s="42"/>
      <c r="GK124" s="42"/>
      <c r="GL124" s="42"/>
      <c r="GM124" s="42"/>
      <c r="GN124" s="42"/>
      <c r="GO124" s="42"/>
      <c r="GP124" s="42"/>
      <c r="GQ124" s="42"/>
      <c r="GR124" s="42"/>
      <c r="GS124" s="42"/>
      <c r="GT124" s="42"/>
      <c r="GU124" s="42"/>
      <c r="GV124" s="42"/>
      <c r="GW124" s="42"/>
      <c r="GX124" s="42"/>
      <c r="GY124" s="42"/>
      <c r="GZ124" s="42"/>
      <c r="HA124" s="42"/>
      <c r="HB124" s="42"/>
      <c r="HC124" s="42"/>
      <c r="HD124" s="42"/>
      <c r="HE124" s="42"/>
      <c r="HF124" s="42"/>
      <c r="HG124" s="42"/>
      <c r="HH124" s="42"/>
      <c r="HI124" s="42"/>
      <c r="HJ124" s="42"/>
      <c r="HK124" s="42"/>
      <c r="HL124" s="42"/>
      <c r="HM124" s="42"/>
      <c r="HN124" s="42"/>
      <c r="HO124" s="42"/>
      <c r="HP124" s="42"/>
      <c r="HQ124" s="42"/>
      <c r="HR124" s="42"/>
      <c r="HS124" s="42"/>
      <c r="HT124" s="42"/>
      <c r="HU124" s="42"/>
      <c r="HV124" s="42"/>
      <c r="HW124" s="42"/>
      <c r="HX124" s="42"/>
    </row>
    <row r="125" spans="1:232" s="41" customFormat="1" x14ac:dyDescent="0.25">
      <c r="A125" s="29"/>
      <c r="B125" s="30"/>
      <c r="C125" s="31" t="s">
        <v>7317</v>
      </c>
      <c r="D125" s="57">
        <v>0</v>
      </c>
      <c r="E125" s="57">
        <v>1</v>
      </c>
      <c r="F125" s="32" t="s">
        <v>23</v>
      </c>
      <c r="G125" s="32" t="s">
        <v>23</v>
      </c>
      <c r="H125" s="4">
        <v>9105868910</v>
      </c>
      <c r="I125" s="32" t="s">
        <v>23</v>
      </c>
      <c r="J125" s="33" t="s">
        <v>7536</v>
      </c>
      <c r="K125" s="34"/>
      <c r="L125" s="46" t="s">
        <v>25</v>
      </c>
      <c r="M125" s="33" t="s">
        <v>492</v>
      </c>
      <c r="N125" s="35" t="s">
        <v>23</v>
      </c>
      <c r="O125" s="6" t="s">
        <v>3166</v>
      </c>
      <c r="P125" s="36"/>
      <c r="Q125" s="36"/>
      <c r="R125" s="36"/>
      <c r="S125" s="33" t="s">
        <v>7533</v>
      </c>
      <c r="T125" s="36"/>
      <c r="U125" s="36"/>
      <c r="V125" s="33" t="s">
        <v>7533</v>
      </c>
      <c r="W125" s="36"/>
      <c r="X125" s="36"/>
      <c r="Y125" s="33" t="s">
        <v>2826</v>
      </c>
      <c r="Z125" s="36"/>
      <c r="AA125" s="30"/>
      <c r="AB125" s="57">
        <v>5111</v>
      </c>
      <c r="AC125" s="57">
        <v>131</v>
      </c>
      <c r="AD125" s="30"/>
      <c r="AE125" s="58">
        <v>5</v>
      </c>
      <c r="AF125" s="37"/>
      <c r="AG125" s="37">
        <v>50182</v>
      </c>
      <c r="AH125" s="38">
        <v>250910</v>
      </c>
      <c r="AI125" s="37"/>
      <c r="AJ125" s="37"/>
      <c r="AK125" s="39"/>
      <c r="AL125" s="40">
        <v>8</v>
      </c>
      <c r="AM125" s="37"/>
      <c r="AN125" s="37">
        <v>20072.8</v>
      </c>
      <c r="AO125" s="59">
        <v>33311</v>
      </c>
      <c r="AP125" s="39"/>
      <c r="AQ125" s="59" t="s">
        <v>3131</v>
      </c>
      <c r="AR125" s="60">
        <v>156</v>
      </c>
      <c r="AS125" s="60">
        <v>632</v>
      </c>
      <c r="AV125" s="39"/>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42"/>
      <c r="CC125" s="42"/>
      <c r="CD125" s="42"/>
      <c r="CE125" s="42"/>
      <c r="CF125" s="42"/>
      <c r="CG125" s="42"/>
      <c r="CH125" s="42"/>
      <c r="CI125" s="42"/>
      <c r="CJ125" s="42"/>
      <c r="CK125" s="42"/>
      <c r="CL125" s="42"/>
      <c r="CM125" s="42"/>
      <c r="CN125" s="42"/>
      <c r="CO125" s="42"/>
      <c r="CP125" s="42"/>
      <c r="CQ125" s="42"/>
      <c r="CR125" s="42"/>
      <c r="CS125" s="42"/>
      <c r="CT125" s="42"/>
      <c r="CU125" s="42"/>
      <c r="CV125" s="42"/>
      <c r="CW125" s="42"/>
      <c r="CX125" s="42"/>
      <c r="CY125" s="42"/>
      <c r="CZ125" s="42"/>
      <c r="DA125" s="42"/>
      <c r="DB125" s="42"/>
      <c r="DC125" s="42"/>
      <c r="DD125" s="42"/>
      <c r="DE125" s="42"/>
      <c r="DF125" s="42"/>
      <c r="DG125" s="42"/>
      <c r="DH125" s="42"/>
      <c r="DI125" s="42"/>
      <c r="DJ125" s="42"/>
      <c r="DK125" s="42"/>
      <c r="DL125" s="42"/>
      <c r="DM125" s="42"/>
      <c r="DN125" s="42"/>
      <c r="DO125" s="42"/>
      <c r="DP125" s="42"/>
      <c r="DQ125" s="42"/>
      <c r="DR125" s="42"/>
      <c r="DS125" s="42"/>
      <c r="DT125" s="42"/>
      <c r="DU125" s="42"/>
      <c r="DV125" s="42"/>
      <c r="DW125" s="42"/>
      <c r="DX125" s="42"/>
      <c r="DY125" s="42"/>
      <c r="DZ125" s="42"/>
      <c r="EA125" s="42"/>
      <c r="EB125" s="42"/>
      <c r="EC125" s="42"/>
      <c r="ED125" s="42"/>
      <c r="EE125" s="42"/>
      <c r="EF125" s="42"/>
      <c r="EG125" s="42"/>
      <c r="EH125" s="42"/>
      <c r="EI125" s="42"/>
      <c r="EJ125" s="42"/>
      <c r="EK125" s="42"/>
      <c r="EL125" s="42"/>
      <c r="EM125" s="42"/>
      <c r="EN125" s="42"/>
      <c r="EO125" s="42"/>
      <c r="EP125" s="42"/>
      <c r="EQ125" s="42"/>
      <c r="ER125" s="42"/>
      <c r="ES125" s="42"/>
      <c r="ET125" s="42"/>
      <c r="EU125" s="42"/>
      <c r="EV125" s="42"/>
      <c r="EW125" s="42"/>
      <c r="EX125" s="42"/>
      <c r="EY125" s="42"/>
      <c r="EZ125" s="42"/>
      <c r="FA125" s="42"/>
      <c r="FB125" s="42"/>
      <c r="FC125" s="42"/>
      <c r="FD125" s="42"/>
      <c r="FE125" s="42"/>
      <c r="FF125" s="42"/>
      <c r="FG125" s="42"/>
      <c r="FH125" s="42"/>
      <c r="FI125" s="42"/>
      <c r="FJ125" s="42"/>
      <c r="FK125" s="42"/>
      <c r="FL125" s="42"/>
      <c r="FM125" s="42"/>
      <c r="FN125" s="42"/>
      <c r="FO125" s="42"/>
      <c r="FP125" s="42"/>
      <c r="FQ125" s="42"/>
      <c r="FR125" s="42"/>
      <c r="FS125" s="42"/>
      <c r="FT125" s="42"/>
      <c r="FU125" s="42"/>
      <c r="FV125" s="42"/>
      <c r="FW125" s="42"/>
      <c r="FX125" s="42"/>
      <c r="FY125" s="42"/>
      <c r="FZ125" s="42"/>
      <c r="GA125" s="42"/>
      <c r="GB125" s="42"/>
      <c r="GC125" s="42"/>
      <c r="GD125" s="42"/>
      <c r="GE125" s="42"/>
      <c r="GF125" s="42"/>
      <c r="GG125" s="42"/>
      <c r="GH125" s="42"/>
      <c r="GI125" s="42"/>
      <c r="GJ125" s="42"/>
      <c r="GK125" s="42"/>
      <c r="GL125" s="42"/>
      <c r="GM125" s="42"/>
      <c r="GN125" s="42"/>
      <c r="GO125" s="42"/>
      <c r="GP125" s="42"/>
      <c r="GQ125" s="42"/>
      <c r="GR125" s="42"/>
      <c r="GS125" s="42"/>
      <c r="GT125" s="42"/>
      <c r="GU125" s="42"/>
      <c r="GV125" s="42"/>
      <c r="GW125" s="42"/>
      <c r="GX125" s="42"/>
      <c r="GY125" s="42"/>
      <c r="GZ125" s="42"/>
      <c r="HA125" s="42"/>
      <c r="HB125" s="42"/>
      <c r="HC125" s="42"/>
      <c r="HD125" s="42"/>
      <c r="HE125" s="42"/>
      <c r="HF125" s="42"/>
      <c r="HG125" s="42"/>
      <c r="HH125" s="42"/>
      <c r="HI125" s="42"/>
      <c r="HJ125" s="42"/>
      <c r="HK125" s="42"/>
      <c r="HL125" s="42"/>
      <c r="HM125" s="42"/>
      <c r="HN125" s="42"/>
      <c r="HO125" s="42"/>
      <c r="HP125" s="42"/>
      <c r="HQ125" s="42"/>
      <c r="HR125" s="42"/>
      <c r="HS125" s="42"/>
      <c r="HT125" s="42"/>
      <c r="HU125" s="42"/>
      <c r="HV125" s="42"/>
      <c r="HW125" s="42"/>
      <c r="HX125" s="42"/>
    </row>
    <row r="126" spans="1:232" s="41" customFormat="1" x14ac:dyDescent="0.25">
      <c r="A126" s="29"/>
      <c r="B126" s="30"/>
      <c r="C126" s="31" t="s">
        <v>7317</v>
      </c>
      <c r="D126" s="57">
        <v>0</v>
      </c>
      <c r="E126" s="57">
        <v>1</v>
      </c>
      <c r="F126" s="32" t="s">
        <v>23</v>
      </c>
      <c r="G126" s="32" t="s">
        <v>23</v>
      </c>
      <c r="H126" s="4">
        <v>9105868921</v>
      </c>
      <c r="I126" s="32" t="s">
        <v>23</v>
      </c>
      <c r="J126" s="33" t="s">
        <v>7539</v>
      </c>
      <c r="K126" s="34"/>
      <c r="L126" s="46" t="s">
        <v>25</v>
      </c>
      <c r="M126" s="33" t="s">
        <v>330</v>
      </c>
      <c r="N126" s="35" t="s">
        <v>23</v>
      </c>
      <c r="O126" s="6" t="s">
        <v>3132</v>
      </c>
      <c r="P126" s="36"/>
      <c r="Q126" s="36"/>
      <c r="R126" s="36"/>
      <c r="S126" s="33" t="s">
        <v>7540</v>
      </c>
      <c r="T126" s="36"/>
      <c r="U126" s="36"/>
      <c r="V126" s="33" t="s">
        <v>7540</v>
      </c>
      <c r="W126" s="36"/>
      <c r="X126" s="36"/>
      <c r="Y126" s="33" t="s">
        <v>3013</v>
      </c>
      <c r="Z126" s="36"/>
      <c r="AA126" s="30"/>
      <c r="AB126" s="57">
        <v>5111</v>
      </c>
      <c r="AC126" s="57">
        <v>131</v>
      </c>
      <c r="AD126" s="30"/>
      <c r="AE126" s="58">
        <v>3</v>
      </c>
      <c r="AF126" s="37"/>
      <c r="AG126" s="37">
        <v>46000</v>
      </c>
      <c r="AH126" s="38">
        <v>138000</v>
      </c>
      <c r="AI126" s="37"/>
      <c r="AJ126" s="37"/>
      <c r="AK126" s="39"/>
      <c r="AL126" s="40">
        <v>8</v>
      </c>
      <c r="AM126" s="37"/>
      <c r="AN126" s="37">
        <v>11040</v>
      </c>
      <c r="AO126" s="59">
        <v>33311</v>
      </c>
      <c r="AP126" s="39"/>
      <c r="AQ126" s="59" t="s">
        <v>3131</v>
      </c>
      <c r="AR126" s="60">
        <v>156</v>
      </c>
      <c r="AS126" s="60">
        <v>632</v>
      </c>
      <c r="AV126" s="39"/>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c r="BZ126" s="42"/>
      <c r="CA126" s="42"/>
      <c r="CB126" s="42"/>
      <c r="CC126" s="42"/>
      <c r="CD126" s="42"/>
      <c r="CE126" s="42"/>
      <c r="CF126" s="42"/>
      <c r="CG126" s="42"/>
      <c r="CH126" s="42"/>
      <c r="CI126" s="42"/>
      <c r="CJ126" s="42"/>
      <c r="CK126" s="42"/>
      <c r="CL126" s="42"/>
      <c r="CM126" s="42"/>
      <c r="CN126" s="42"/>
      <c r="CO126" s="42"/>
      <c r="CP126" s="42"/>
      <c r="CQ126" s="42"/>
      <c r="CR126" s="42"/>
      <c r="CS126" s="42"/>
      <c r="CT126" s="42"/>
      <c r="CU126" s="42"/>
      <c r="CV126" s="42"/>
      <c r="CW126" s="42"/>
      <c r="CX126" s="42"/>
      <c r="CY126" s="42"/>
      <c r="CZ126" s="42"/>
      <c r="DA126" s="42"/>
      <c r="DB126" s="42"/>
      <c r="DC126" s="42"/>
      <c r="DD126" s="42"/>
      <c r="DE126" s="42"/>
      <c r="DF126" s="42"/>
      <c r="DG126" s="42"/>
      <c r="DH126" s="42"/>
      <c r="DI126" s="42"/>
      <c r="DJ126" s="42"/>
      <c r="DK126" s="42"/>
      <c r="DL126" s="42"/>
      <c r="DM126" s="42"/>
      <c r="DN126" s="42"/>
      <c r="DO126" s="42"/>
      <c r="DP126" s="42"/>
      <c r="DQ126" s="42"/>
      <c r="DR126" s="42"/>
      <c r="DS126" s="42"/>
      <c r="DT126" s="42"/>
      <c r="DU126" s="42"/>
      <c r="DV126" s="42"/>
      <c r="DW126" s="42"/>
      <c r="DX126" s="42"/>
      <c r="DY126" s="42"/>
      <c r="DZ126" s="42"/>
      <c r="EA126" s="42"/>
      <c r="EB126" s="42"/>
      <c r="EC126" s="42"/>
      <c r="ED126" s="42"/>
      <c r="EE126" s="42"/>
      <c r="EF126" s="42"/>
      <c r="EG126" s="42"/>
      <c r="EH126" s="42"/>
      <c r="EI126" s="42"/>
      <c r="EJ126" s="42"/>
      <c r="EK126" s="42"/>
      <c r="EL126" s="42"/>
      <c r="EM126" s="42"/>
      <c r="EN126" s="42"/>
      <c r="EO126" s="42"/>
      <c r="EP126" s="42"/>
      <c r="EQ126" s="42"/>
      <c r="ER126" s="42"/>
      <c r="ES126" s="42"/>
      <c r="ET126" s="42"/>
      <c r="EU126" s="42"/>
      <c r="EV126" s="42"/>
      <c r="EW126" s="42"/>
      <c r="EX126" s="42"/>
      <c r="EY126" s="42"/>
      <c r="EZ126" s="42"/>
      <c r="FA126" s="42"/>
      <c r="FB126" s="42"/>
      <c r="FC126" s="42"/>
      <c r="FD126" s="42"/>
      <c r="FE126" s="42"/>
      <c r="FF126" s="42"/>
      <c r="FG126" s="42"/>
      <c r="FH126" s="42"/>
      <c r="FI126" s="42"/>
      <c r="FJ126" s="42"/>
      <c r="FK126" s="42"/>
      <c r="FL126" s="42"/>
      <c r="FM126" s="42"/>
      <c r="FN126" s="42"/>
      <c r="FO126" s="42"/>
      <c r="FP126" s="42"/>
      <c r="FQ126" s="42"/>
      <c r="FR126" s="42"/>
      <c r="FS126" s="42"/>
      <c r="FT126" s="42"/>
      <c r="FU126" s="42"/>
      <c r="FV126" s="42"/>
      <c r="FW126" s="42"/>
      <c r="FX126" s="42"/>
      <c r="FY126" s="42"/>
      <c r="FZ126" s="42"/>
      <c r="GA126" s="42"/>
      <c r="GB126" s="42"/>
      <c r="GC126" s="42"/>
      <c r="GD126" s="42"/>
      <c r="GE126" s="42"/>
      <c r="GF126" s="42"/>
      <c r="GG126" s="42"/>
      <c r="GH126" s="42"/>
      <c r="GI126" s="42"/>
      <c r="GJ126" s="42"/>
      <c r="GK126" s="42"/>
      <c r="GL126" s="42"/>
      <c r="GM126" s="42"/>
      <c r="GN126" s="42"/>
      <c r="GO126" s="42"/>
      <c r="GP126" s="42"/>
      <c r="GQ126" s="42"/>
      <c r="GR126" s="42"/>
      <c r="GS126" s="42"/>
      <c r="GT126" s="42"/>
      <c r="GU126" s="42"/>
      <c r="GV126" s="42"/>
      <c r="GW126" s="42"/>
      <c r="GX126" s="42"/>
      <c r="GY126" s="42"/>
      <c r="GZ126" s="42"/>
      <c r="HA126" s="42"/>
      <c r="HB126" s="42"/>
      <c r="HC126" s="42"/>
      <c r="HD126" s="42"/>
      <c r="HE126" s="42"/>
      <c r="HF126" s="42"/>
      <c r="HG126" s="42"/>
      <c r="HH126" s="42"/>
      <c r="HI126" s="42"/>
      <c r="HJ126" s="42"/>
      <c r="HK126" s="42"/>
      <c r="HL126" s="42"/>
      <c r="HM126" s="42"/>
      <c r="HN126" s="42"/>
      <c r="HO126" s="42"/>
      <c r="HP126" s="42"/>
      <c r="HQ126" s="42"/>
      <c r="HR126" s="42"/>
      <c r="HS126" s="42"/>
      <c r="HT126" s="42"/>
      <c r="HU126" s="42"/>
      <c r="HV126" s="42"/>
      <c r="HW126" s="42"/>
      <c r="HX126" s="42"/>
    </row>
    <row r="127" spans="1:232" s="41" customFormat="1" x14ac:dyDescent="0.25">
      <c r="A127" s="29"/>
      <c r="B127" s="30"/>
      <c r="C127" s="31" t="s">
        <v>7317</v>
      </c>
      <c r="D127" s="57">
        <v>0</v>
      </c>
      <c r="E127" s="57">
        <v>1</v>
      </c>
      <c r="F127" s="32" t="s">
        <v>23</v>
      </c>
      <c r="G127" s="32" t="s">
        <v>23</v>
      </c>
      <c r="H127" s="4">
        <v>9105868982</v>
      </c>
      <c r="I127" s="32" t="s">
        <v>23</v>
      </c>
      <c r="J127" s="33" t="s">
        <v>7541</v>
      </c>
      <c r="K127" s="34"/>
      <c r="L127" s="46" t="s">
        <v>25</v>
      </c>
      <c r="M127" s="33" t="s">
        <v>455</v>
      </c>
      <c r="N127" s="35" t="s">
        <v>23</v>
      </c>
      <c r="O127" s="6" t="s">
        <v>3132</v>
      </c>
      <c r="P127" s="36"/>
      <c r="Q127" s="36"/>
      <c r="R127" s="36"/>
      <c r="S127" s="33" t="s">
        <v>7542</v>
      </c>
      <c r="T127" s="36"/>
      <c r="U127" s="36"/>
      <c r="V127" s="33" t="s">
        <v>7542</v>
      </c>
      <c r="W127" s="36"/>
      <c r="X127" s="36"/>
      <c r="Y127" s="33" t="s">
        <v>2819</v>
      </c>
      <c r="Z127" s="36"/>
      <c r="AA127" s="30"/>
      <c r="AB127" s="57">
        <v>5111</v>
      </c>
      <c r="AC127" s="57">
        <v>131</v>
      </c>
      <c r="AD127" s="30"/>
      <c r="AE127" s="58">
        <v>1</v>
      </c>
      <c r="AF127" s="37"/>
      <c r="AG127" s="37">
        <v>56760</v>
      </c>
      <c r="AH127" s="38">
        <v>56760</v>
      </c>
      <c r="AI127" s="37"/>
      <c r="AJ127" s="37"/>
      <c r="AK127" s="39"/>
      <c r="AL127" s="40">
        <v>8</v>
      </c>
      <c r="AM127" s="37"/>
      <c r="AN127" s="37">
        <v>4540.8</v>
      </c>
      <c r="AO127" s="59">
        <v>33311</v>
      </c>
      <c r="AP127" s="39"/>
      <c r="AQ127" s="59" t="s">
        <v>3131</v>
      </c>
      <c r="AR127" s="60">
        <v>156</v>
      </c>
      <c r="AS127" s="60">
        <v>632</v>
      </c>
      <c r="AV127" s="39"/>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c r="BZ127" s="42"/>
      <c r="CA127" s="42"/>
      <c r="CB127" s="42"/>
      <c r="CC127" s="42"/>
      <c r="CD127" s="42"/>
      <c r="CE127" s="42"/>
      <c r="CF127" s="42"/>
      <c r="CG127" s="42"/>
      <c r="CH127" s="42"/>
      <c r="CI127" s="42"/>
      <c r="CJ127" s="42"/>
      <c r="CK127" s="42"/>
      <c r="CL127" s="42"/>
      <c r="CM127" s="42"/>
      <c r="CN127" s="42"/>
      <c r="CO127" s="42"/>
      <c r="CP127" s="42"/>
      <c r="CQ127" s="42"/>
      <c r="CR127" s="42"/>
      <c r="CS127" s="42"/>
      <c r="CT127" s="42"/>
      <c r="CU127" s="42"/>
      <c r="CV127" s="42"/>
      <c r="CW127" s="42"/>
      <c r="CX127" s="42"/>
      <c r="CY127" s="42"/>
      <c r="CZ127" s="42"/>
      <c r="DA127" s="42"/>
      <c r="DB127" s="42"/>
      <c r="DC127" s="42"/>
      <c r="DD127" s="42"/>
      <c r="DE127" s="42"/>
      <c r="DF127" s="42"/>
      <c r="DG127" s="42"/>
      <c r="DH127" s="42"/>
      <c r="DI127" s="42"/>
      <c r="DJ127" s="42"/>
      <c r="DK127" s="42"/>
      <c r="DL127" s="42"/>
      <c r="DM127" s="42"/>
      <c r="DN127" s="42"/>
      <c r="DO127" s="42"/>
      <c r="DP127" s="42"/>
      <c r="DQ127" s="42"/>
      <c r="DR127" s="42"/>
      <c r="DS127" s="42"/>
      <c r="DT127" s="42"/>
      <c r="DU127" s="42"/>
      <c r="DV127" s="42"/>
      <c r="DW127" s="42"/>
      <c r="DX127" s="42"/>
      <c r="DY127" s="42"/>
      <c r="DZ127" s="42"/>
      <c r="EA127" s="42"/>
      <c r="EB127" s="42"/>
      <c r="EC127" s="42"/>
      <c r="ED127" s="42"/>
      <c r="EE127" s="42"/>
      <c r="EF127" s="42"/>
      <c r="EG127" s="42"/>
      <c r="EH127" s="42"/>
      <c r="EI127" s="42"/>
      <c r="EJ127" s="42"/>
      <c r="EK127" s="42"/>
      <c r="EL127" s="42"/>
      <c r="EM127" s="42"/>
      <c r="EN127" s="42"/>
      <c r="EO127" s="42"/>
      <c r="EP127" s="42"/>
      <c r="EQ127" s="42"/>
      <c r="ER127" s="42"/>
      <c r="ES127" s="42"/>
      <c r="ET127" s="42"/>
      <c r="EU127" s="42"/>
      <c r="EV127" s="42"/>
      <c r="EW127" s="42"/>
      <c r="EX127" s="42"/>
      <c r="EY127" s="42"/>
      <c r="EZ127" s="42"/>
      <c r="FA127" s="42"/>
      <c r="FB127" s="42"/>
      <c r="FC127" s="42"/>
      <c r="FD127" s="42"/>
      <c r="FE127" s="42"/>
      <c r="FF127" s="42"/>
      <c r="FG127" s="42"/>
      <c r="FH127" s="42"/>
      <c r="FI127" s="42"/>
      <c r="FJ127" s="42"/>
      <c r="FK127" s="42"/>
      <c r="FL127" s="42"/>
      <c r="FM127" s="42"/>
      <c r="FN127" s="42"/>
      <c r="FO127" s="42"/>
      <c r="FP127" s="42"/>
      <c r="FQ127" s="42"/>
      <c r="FR127" s="42"/>
      <c r="FS127" s="42"/>
      <c r="FT127" s="42"/>
      <c r="FU127" s="42"/>
      <c r="FV127" s="42"/>
      <c r="FW127" s="42"/>
      <c r="FX127" s="42"/>
      <c r="FY127" s="42"/>
      <c r="FZ127" s="42"/>
      <c r="GA127" s="42"/>
      <c r="GB127" s="42"/>
      <c r="GC127" s="42"/>
      <c r="GD127" s="42"/>
      <c r="GE127" s="42"/>
      <c r="GF127" s="42"/>
      <c r="GG127" s="42"/>
      <c r="GH127" s="42"/>
      <c r="GI127" s="42"/>
      <c r="GJ127" s="42"/>
      <c r="GK127" s="42"/>
      <c r="GL127" s="42"/>
      <c r="GM127" s="42"/>
      <c r="GN127" s="42"/>
      <c r="GO127" s="42"/>
      <c r="GP127" s="42"/>
      <c r="GQ127" s="42"/>
      <c r="GR127" s="42"/>
      <c r="GS127" s="42"/>
      <c r="GT127" s="42"/>
      <c r="GU127" s="42"/>
      <c r="GV127" s="42"/>
      <c r="GW127" s="42"/>
      <c r="GX127" s="42"/>
      <c r="GY127" s="42"/>
      <c r="GZ127" s="42"/>
      <c r="HA127" s="42"/>
      <c r="HB127" s="42"/>
      <c r="HC127" s="42"/>
      <c r="HD127" s="42"/>
      <c r="HE127" s="42"/>
      <c r="HF127" s="42"/>
      <c r="HG127" s="42"/>
      <c r="HH127" s="42"/>
      <c r="HI127" s="42"/>
      <c r="HJ127" s="42"/>
      <c r="HK127" s="42"/>
      <c r="HL127" s="42"/>
      <c r="HM127" s="42"/>
      <c r="HN127" s="42"/>
      <c r="HO127" s="42"/>
      <c r="HP127" s="42"/>
      <c r="HQ127" s="42"/>
      <c r="HR127" s="42"/>
      <c r="HS127" s="42"/>
      <c r="HT127" s="42"/>
      <c r="HU127" s="42"/>
      <c r="HV127" s="42"/>
      <c r="HW127" s="42"/>
      <c r="HX127" s="42"/>
    </row>
    <row r="128" spans="1:232" s="41" customFormat="1" x14ac:dyDescent="0.25">
      <c r="A128" s="29"/>
      <c r="B128" s="30"/>
      <c r="C128" s="31" t="s">
        <v>7317</v>
      </c>
      <c r="D128" s="57">
        <v>0</v>
      </c>
      <c r="E128" s="57">
        <v>1</v>
      </c>
      <c r="F128" s="32" t="s">
        <v>23</v>
      </c>
      <c r="G128" s="32" t="s">
        <v>23</v>
      </c>
      <c r="H128" s="4">
        <v>9105868982</v>
      </c>
      <c r="I128" s="32" t="s">
        <v>23</v>
      </c>
      <c r="J128" s="33" t="s">
        <v>7541</v>
      </c>
      <c r="K128" s="34"/>
      <c r="L128" s="46" t="s">
        <v>25</v>
      </c>
      <c r="M128" s="33" t="s">
        <v>455</v>
      </c>
      <c r="N128" s="35" t="s">
        <v>23</v>
      </c>
      <c r="O128" s="6" t="s">
        <v>3132</v>
      </c>
      <c r="P128" s="36"/>
      <c r="Q128" s="36"/>
      <c r="R128" s="36"/>
      <c r="S128" s="33" t="s">
        <v>7542</v>
      </c>
      <c r="T128" s="36"/>
      <c r="U128" s="36"/>
      <c r="V128" s="33" t="s">
        <v>7542</v>
      </c>
      <c r="W128" s="36"/>
      <c r="X128" s="36"/>
      <c r="Y128" s="33" t="s">
        <v>2771</v>
      </c>
      <c r="Z128" s="36"/>
      <c r="AA128" s="30"/>
      <c r="AB128" s="57">
        <v>5111</v>
      </c>
      <c r="AC128" s="57">
        <v>131</v>
      </c>
      <c r="AD128" s="30"/>
      <c r="AE128" s="58">
        <v>2</v>
      </c>
      <c r="AF128" s="37"/>
      <c r="AG128" s="37">
        <v>74250</v>
      </c>
      <c r="AH128" s="38">
        <v>148500</v>
      </c>
      <c r="AI128" s="37"/>
      <c r="AJ128" s="37"/>
      <c r="AK128" s="39"/>
      <c r="AL128" s="40">
        <v>8</v>
      </c>
      <c r="AM128" s="37"/>
      <c r="AN128" s="37">
        <v>11880</v>
      </c>
      <c r="AO128" s="59">
        <v>33311</v>
      </c>
      <c r="AP128" s="39"/>
      <c r="AQ128" s="59" t="s">
        <v>3131</v>
      </c>
      <c r="AR128" s="60">
        <v>156</v>
      </c>
      <c r="AS128" s="60">
        <v>632</v>
      </c>
      <c r="AV128" s="39"/>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c r="BZ128" s="42"/>
      <c r="CA128" s="42"/>
      <c r="CB128" s="42"/>
      <c r="CC128" s="42"/>
      <c r="CD128" s="42"/>
      <c r="CE128" s="42"/>
      <c r="CF128" s="42"/>
      <c r="CG128" s="42"/>
      <c r="CH128" s="42"/>
      <c r="CI128" s="42"/>
      <c r="CJ128" s="42"/>
      <c r="CK128" s="42"/>
      <c r="CL128" s="42"/>
      <c r="CM128" s="42"/>
      <c r="CN128" s="42"/>
      <c r="CO128" s="42"/>
      <c r="CP128" s="42"/>
      <c r="CQ128" s="42"/>
      <c r="CR128" s="42"/>
      <c r="CS128" s="42"/>
      <c r="CT128" s="42"/>
      <c r="CU128" s="42"/>
      <c r="CV128" s="42"/>
      <c r="CW128" s="42"/>
      <c r="CX128" s="42"/>
      <c r="CY128" s="42"/>
      <c r="CZ128" s="42"/>
      <c r="DA128" s="42"/>
      <c r="DB128" s="42"/>
      <c r="DC128" s="42"/>
      <c r="DD128" s="42"/>
      <c r="DE128" s="42"/>
      <c r="DF128" s="42"/>
      <c r="DG128" s="42"/>
      <c r="DH128" s="42"/>
      <c r="DI128" s="42"/>
      <c r="DJ128" s="42"/>
      <c r="DK128" s="42"/>
      <c r="DL128" s="42"/>
      <c r="DM128" s="42"/>
      <c r="DN128" s="42"/>
      <c r="DO128" s="42"/>
      <c r="DP128" s="42"/>
      <c r="DQ128" s="42"/>
      <c r="DR128" s="42"/>
      <c r="DS128" s="42"/>
      <c r="DT128" s="42"/>
      <c r="DU128" s="42"/>
      <c r="DV128" s="42"/>
      <c r="DW128" s="42"/>
      <c r="DX128" s="42"/>
      <c r="DY128" s="42"/>
      <c r="DZ128" s="42"/>
      <c r="EA128" s="42"/>
      <c r="EB128" s="42"/>
      <c r="EC128" s="42"/>
      <c r="ED128" s="42"/>
      <c r="EE128" s="42"/>
      <c r="EF128" s="42"/>
      <c r="EG128" s="42"/>
      <c r="EH128" s="42"/>
      <c r="EI128" s="42"/>
      <c r="EJ128" s="42"/>
      <c r="EK128" s="42"/>
      <c r="EL128" s="42"/>
      <c r="EM128" s="42"/>
      <c r="EN128" s="42"/>
      <c r="EO128" s="42"/>
      <c r="EP128" s="42"/>
      <c r="EQ128" s="42"/>
      <c r="ER128" s="42"/>
      <c r="ES128" s="42"/>
      <c r="ET128" s="42"/>
      <c r="EU128" s="42"/>
      <c r="EV128" s="42"/>
      <c r="EW128" s="42"/>
      <c r="EX128" s="42"/>
      <c r="EY128" s="42"/>
      <c r="EZ128" s="42"/>
      <c r="FA128" s="42"/>
      <c r="FB128" s="42"/>
      <c r="FC128" s="42"/>
      <c r="FD128" s="42"/>
      <c r="FE128" s="42"/>
      <c r="FF128" s="42"/>
      <c r="FG128" s="42"/>
      <c r="FH128" s="42"/>
      <c r="FI128" s="42"/>
      <c r="FJ128" s="42"/>
      <c r="FK128" s="42"/>
      <c r="FL128" s="42"/>
      <c r="FM128" s="42"/>
      <c r="FN128" s="42"/>
      <c r="FO128" s="42"/>
      <c r="FP128" s="42"/>
      <c r="FQ128" s="42"/>
      <c r="FR128" s="42"/>
      <c r="FS128" s="42"/>
      <c r="FT128" s="42"/>
      <c r="FU128" s="42"/>
      <c r="FV128" s="42"/>
      <c r="FW128" s="42"/>
      <c r="FX128" s="42"/>
      <c r="FY128" s="42"/>
      <c r="FZ128" s="42"/>
      <c r="GA128" s="42"/>
      <c r="GB128" s="42"/>
      <c r="GC128" s="42"/>
      <c r="GD128" s="42"/>
      <c r="GE128" s="42"/>
      <c r="GF128" s="42"/>
      <c r="GG128" s="42"/>
      <c r="GH128" s="42"/>
      <c r="GI128" s="42"/>
      <c r="GJ128" s="42"/>
      <c r="GK128" s="42"/>
      <c r="GL128" s="42"/>
      <c r="GM128" s="42"/>
      <c r="GN128" s="42"/>
      <c r="GO128" s="42"/>
      <c r="GP128" s="42"/>
      <c r="GQ128" s="42"/>
      <c r="GR128" s="42"/>
      <c r="GS128" s="42"/>
      <c r="GT128" s="42"/>
      <c r="GU128" s="42"/>
      <c r="GV128" s="42"/>
      <c r="GW128" s="42"/>
      <c r="GX128" s="42"/>
      <c r="GY128" s="42"/>
      <c r="GZ128" s="42"/>
      <c r="HA128" s="42"/>
      <c r="HB128" s="42"/>
      <c r="HC128" s="42"/>
      <c r="HD128" s="42"/>
      <c r="HE128" s="42"/>
      <c r="HF128" s="42"/>
      <c r="HG128" s="42"/>
      <c r="HH128" s="42"/>
      <c r="HI128" s="42"/>
      <c r="HJ128" s="42"/>
      <c r="HK128" s="42"/>
      <c r="HL128" s="42"/>
      <c r="HM128" s="42"/>
      <c r="HN128" s="42"/>
      <c r="HO128" s="42"/>
      <c r="HP128" s="42"/>
      <c r="HQ128" s="42"/>
      <c r="HR128" s="42"/>
      <c r="HS128" s="42"/>
      <c r="HT128" s="42"/>
      <c r="HU128" s="42"/>
      <c r="HV128" s="42"/>
      <c r="HW128" s="42"/>
      <c r="HX128" s="42"/>
    </row>
    <row r="129" spans="1:232" s="41" customFormat="1" x14ac:dyDescent="0.25">
      <c r="A129" s="29"/>
      <c r="B129" s="30"/>
      <c r="C129" s="31" t="s">
        <v>7317</v>
      </c>
      <c r="D129" s="57">
        <v>0</v>
      </c>
      <c r="E129" s="57">
        <v>1</v>
      </c>
      <c r="F129" s="32" t="s">
        <v>23</v>
      </c>
      <c r="G129" s="32" t="s">
        <v>23</v>
      </c>
      <c r="H129" s="4">
        <v>9105869046</v>
      </c>
      <c r="I129" s="32" t="s">
        <v>23</v>
      </c>
      <c r="J129" s="33" t="s">
        <v>7545</v>
      </c>
      <c r="K129" s="34"/>
      <c r="L129" s="46" t="s">
        <v>25</v>
      </c>
      <c r="M129" s="33" t="s">
        <v>205</v>
      </c>
      <c r="N129" s="35" t="s">
        <v>23</v>
      </c>
      <c r="O129" s="6" t="s">
        <v>3170</v>
      </c>
      <c r="P129" s="36"/>
      <c r="Q129" s="36"/>
      <c r="R129" s="36"/>
      <c r="S129" s="33" t="s">
        <v>7546</v>
      </c>
      <c r="T129" s="36"/>
      <c r="U129" s="36"/>
      <c r="V129" s="33" t="s">
        <v>7546</v>
      </c>
      <c r="W129" s="36"/>
      <c r="X129" s="36"/>
      <c r="Y129" s="33" t="s">
        <v>2824</v>
      </c>
      <c r="Z129" s="36"/>
      <c r="AA129" s="30"/>
      <c r="AB129" s="57">
        <v>5111</v>
      </c>
      <c r="AC129" s="57">
        <v>131</v>
      </c>
      <c r="AD129" s="30"/>
      <c r="AE129" s="58">
        <v>1</v>
      </c>
      <c r="AF129" s="37"/>
      <c r="AG129" s="37">
        <v>111058</v>
      </c>
      <c r="AH129" s="38">
        <v>111058</v>
      </c>
      <c r="AI129" s="37"/>
      <c r="AJ129" s="37"/>
      <c r="AK129" s="39"/>
      <c r="AL129" s="40">
        <v>8</v>
      </c>
      <c r="AM129" s="37"/>
      <c r="AN129" s="37">
        <v>8884.64</v>
      </c>
      <c r="AO129" s="59">
        <v>33311</v>
      </c>
      <c r="AP129" s="39"/>
      <c r="AQ129" s="59" t="s">
        <v>3131</v>
      </c>
      <c r="AR129" s="60">
        <v>156</v>
      </c>
      <c r="AS129" s="60">
        <v>632</v>
      </c>
      <c r="AV129" s="39"/>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42"/>
      <c r="DH129" s="42"/>
      <c r="DI129" s="42"/>
      <c r="DJ129" s="42"/>
      <c r="DK129" s="42"/>
      <c r="DL129" s="42"/>
      <c r="DM129" s="42"/>
      <c r="DN129" s="42"/>
      <c r="DO129" s="42"/>
      <c r="DP129" s="42"/>
      <c r="DQ129" s="42"/>
      <c r="DR129" s="42"/>
      <c r="DS129" s="42"/>
      <c r="DT129" s="42"/>
      <c r="DU129" s="42"/>
      <c r="DV129" s="42"/>
      <c r="DW129" s="42"/>
      <c r="DX129" s="42"/>
      <c r="DY129" s="42"/>
      <c r="DZ129" s="42"/>
      <c r="EA129" s="42"/>
      <c r="EB129" s="42"/>
      <c r="EC129" s="42"/>
      <c r="ED129" s="42"/>
      <c r="EE129" s="42"/>
      <c r="EF129" s="42"/>
      <c r="EG129" s="42"/>
      <c r="EH129" s="42"/>
      <c r="EI129" s="42"/>
      <c r="EJ129" s="42"/>
      <c r="EK129" s="42"/>
      <c r="EL129" s="42"/>
      <c r="EM129" s="42"/>
      <c r="EN129" s="42"/>
      <c r="EO129" s="42"/>
      <c r="EP129" s="42"/>
      <c r="EQ129" s="42"/>
      <c r="ER129" s="42"/>
      <c r="ES129" s="42"/>
      <c r="ET129" s="42"/>
      <c r="EU129" s="42"/>
      <c r="EV129" s="42"/>
      <c r="EW129" s="42"/>
      <c r="EX129" s="42"/>
      <c r="EY129" s="42"/>
      <c r="EZ129" s="42"/>
      <c r="FA129" s="42"/>
      <c r="FB129" s="42"/>
      <c r="FC129" s="42"/>
      <c r="FD129" s="42"/>
      <c r="FE129" s="42"/>
      <c r="FF129" s="42"/>
      <c r="FG129" s="42"/>
      <c r="FH129" s="42"/>
      <c r="FI129" s="42"/>
      <c r="FJ129" s="42"/>
      <c r="FK129" s="42"/>
      <c r="FL129" s="42"/>
      <c r="FM129" s="42"/>
      <c r="FN129" s="42"/>
      <c r="FO129" s="42"/>
      <c r="FP129" s="42"/>
      <c r="FQ129" s="42"/>
      <c r="FR129" s="42"/>
      <c r="FS129" s="42"/>
      <c r="FT129" s="42"/>
      <c r="FU129" s="42"/>
      <c r="FV129" s="42"/>
      <c r="FW129" s="42"/>
      <c r="FX129" s="42"/>
      <c r="FY129" s="42"/>
      <c r="FZ129" s="42"/>
      <c r="GA129" s="42"/>
      <c r="GB129" s="42"/>
      <c r="GC129" s="42"/>
      <c r="GD129" s="42"/>
      <c r="GE129" s="42"/>
      <c r="GF129" s="42"/>
      <c r="GG129" s="42"/>
      <c r="GH129" s="42"/>
      <c r="GI129" s="42"/>
      <c r="GJ129" s="42"/>
      <c r="GK129" s="42"/>
      <c r="GL129" s="42"/>
      <c r="GM129" s="42"/>
      <c r="GN129" s="42"/>
      <c r="GO129" s="42"/>
      <c r="GP129" s="42"/>
      <c r="GQ129" s="42"/>
      <c r="GR129" s="42"/>
      <c r="GS129" s="42"/>
      <c r="GT129" s="42"/>
      <c r="GU129" s="42"/>
      <c r="GV129" s="42"/>
      <c r="GW129" s="42"/>
      <c r="GX129" s="42"/>
      <c r="GY129" s="42"/>
      <c r="GZ129" s="42"/>
      <c r="HA129" s="42"/>
      <c r="HB129" s="42"/>
      <c r="HC129" s="42"/>
      <c r="HD129" s="42"/>
      <c r="HE129" s="42"/>
      <c r="HF129" s="42"/>
      <c r="HG129" s="42"/>
      <c r="HH129" s="42"/>
      <c r="HI129" s="42"/>
      <c r="HJ129" s="42"/>
      <c r="HK129" s="42"/>
      <c r="HL129" s="42"/>
      <c r="HM129" s="42"/>
      <c r="HN129" s="42"/>
      <c r="HO129" s="42"/>
      <c r="HP129" s="42"/>
      <c r="HQ129" s="42"/>
      <c r="HR129" s="42"/>
      <c r="HS129" s="42"/>
      <c r="HT129" s="42"/>
      <c r="HU129" s="42"/>
      <c r="HV129" s="42"/>
      <c r="HW129" s="42"/>
      <c r="HX129" s="42"/>
    </row>
    <row r="130" spans="1:232" s="41" customFormat="1" x14ac:dyDescent="0.25">
      <c r="A130" s="29"/>
      <c r="B130" s="30"/>
      <c r="C130" s="31" t="s">
        <v>7317</v>
      </c>
      <c r="D130" s="57">
        <v>0</v>
      </c>
      <c r="E130" s="57">
        <v>1</v>
      </c>
      <c r="F130" s="32" t="s">
        <v>23</v>
      </c>
      <c r="G130" s="32" t="s">
        <v>23</v>
      </c>
      <c r="H130" s="4">
        <v>9105869120</v>
      </c>
      <c r="I130" s="32" t="s">
        <v>23</v>
      </c>
      <c r="J130" s="33" t="s">
        <v>7551</v>
      </c>
      <c r="K130" s="34"/>
      <c r="L130" s="46" t="s">
        <v>25</v>
      </c>
      <c r="M130" s="33" t="s">
        <v>54</v>
      </c>
      <c r="N130" s="35" t="s">
        <v>23</v>
      </c>
      <c r="O130" s="6" t="s">
        <v>3137</v>
      </c>
      <c r="P130" s="36"/>
      <c r="Q130" s="36"/>
      <c r="R130" s="36"/>
      <c r="S130" s="33" t="s">
        <v>7552</v>
      </c>
      <c r="T130" s="36"/>
      <c r="U130" s="36"/>
      <c r="V130" s="33" t="s">
        <v>7552</v>
      </c>
      <c r="W130" s="36"/>
      <c r="X130" s="36"/>
      <c r="Y130" s="33" t="s">
        <v>2771</v>
      </c>
      <c r="Z130" s="36"/>
      <c r="AA130" s="30"/>
      <c r="AB130" s="57">
        <v>5111</v>
      </c>
      <c r="AC130" s="57">
        <v>131</v>
      </c>
      <c r="AD130" s="30"/>
      <c r="AE130" s="58">
        <v>2</v>
      </c>
      <c r="AF130" s="37"/>
      <c r="AG130" s="37">
        <v>74250</v>
      </c>
      <c r="AH130" s="38">
        <v>148500</v>
      </c>
      <c r="AI130" s="37"/>
      <c r="AJ130" s="37"/>
      <c r="AK130" s="39"/>
      <c r="AL130" s="40">
        <v>8</v>
      </c>
      <c r="AM130" s="37"/>
      <c r="AN130" s="37">
        <v>11880</v>
      </c>
      <c r="AO130" s="59">
        <v>33311</v>
      </c>
      <c r="AP130" s="39"/>
      <c r="AQ130" s="59" t="s">
        <v>3131</v>
      </c>
      <c r="AR130" s="60">
        <v>156</v>
      </c>
      <c r="AS130" s="60">
        <v>632</v>
      </c>
      <c r="AV130" s="39"/>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c r="CA130" s="42"/>
      <c r="CB130" s="42"/>
      <c r="CC130" s="42"/>
      <c r="CD130" s="42"/>
      <c r="CE130" s="42"/>
      <c r="CF130" s="42"/>
      <c r="CG130" s="42"/>
      <c r="CH130" s="42"/>
      <c r="CI130" s="42"/>
      <c r="CJ130" s="42"/>
      <c r="CK130" s="42"/>
      <c r="CL130" s="42"/>
      <c r="CM130" s="42"/>
      <c r="CN130" s="42"/>
      <c r="CO130" s="42"/>
      <c r="CP130" s="42"/>
      <c r="CQ130" s="42"/>
      <c r="CR130" s="42"/>
      <c r="CS130" s="42"/>
      <c r="CT130" s="42"/>
      <c r="CU130" s="42"/>
      <c r="CV130" s="42"/>
      <c r="CW130" s="42"/>
      <c r="CX130" s="42"/>
      <c r="CY130" s="42"/>
      <c r="CZ130" s="42"/>
      <c r="DA130" s="42"/>
      <c r="DB130" s="42"/>
      <c r="DC130" s="42"/>
      <c r="DD130" s="42"/>
      <c r="DE130" s="42"/>
      <c r="DF130" s="42"/>
      <c r="DG130" s="42"/>
      <c r="DH130" s="42"/>
      <c r="DI130" s="42"/>
      <c r="DJ130" s="42"/>
      <c r="DK130" s="42"/>
      <c r="DL130" s="42"/>
      <c r="DM130" s="42"/>
      <c r="DN130" s="42"/>
      <c r="DO130" s="42"/>
      <c r="DP130" s="42"/>
      <c r="DQ130" s="42"/>
      <c r="DR130" s="42"/>
      <c r="DS130" s="42"/>
      <c r="DT130" s="42"/>
      <c r="DU130" s="42"/>
      <c r="DV130" s="42"/>
      <c r="DW130" s="42"/>
      <c r="DX130" s="42"/>
      <c r="DY130" s="42"/>
      <c r="DZ130" s="42"/>
      <c r="EA130" s="42"/>
      <c r="EB130" s="42"/>
      <c r="EC130" s="42"/>
      <c r="ED130" s="42"/>
      <c r="EE130" s="42"/>
      <c r="EF130" s="42"/>
      <c r="EG130" s="42"/>
      <c r="EH130" s="42"/>
      <c r="EI130" s="42"/>
      <c r="EJ130" s="42"/>
      <c r="EK130" s="42"/>
      <c r="EL130" s="42"/>
      <c r="EM130" s="42"/>
      <c r="EN130" s="42"/>
      <c r="EO130" s="42"/>
      <c r="EP130" s="42"/>
      <c r="EQ130" s="42"/>
      <c r="ER130" s="42"/>
      <c r="ES130" s="42"/>
      <c r="ET130" s="42"/>
      <c r="EU130" s="42"/>
      <c r="EV130" s="42"/>
      <c r="EW130" s="42"/>
      <c r="EX130" s="42"/>
      <c r="EY130" s="42"/>
      <c r="EZ130" s="42"/>
      <c r="FA130" s="42"/>
      <c r="FB130" s="42"/>
      <c r="FC130" s="42"/>
      <c r="FD130" s="42"/>
      <c r="FE130" s="42"/>
      <c r="FF130" s="42"/>
      <c r="FG130" s="42"/>
      <c r="FH130" s="42"/>
      <c r="FI130" s="42"/>
      <c r="FJ130" s="42"/>
      <c r="FK130" s="42"/>
      <c r="FL130" s="42"/>
      <c r="FM130" s="42"/>
      <c r="FN130" s="42"/>
      <c r="FO130" s="42"/>
      <c r="FP130" s="42"/>
      <c r="FQ130" s="42"/>
      <c r="FR130" s="42"/>
      <c r="FS130" s="42"/>
      <c r="FT130" s="42"/>
      <c r="FU130" s="42"/>
      <c r="FV130" s="42"/>
      <c r="FW130" s="42"/>
      <c r="FX130" s="42"/>
      <c r="FY130" s="42"/>
      <c r="FZ130" s="42"/>
      <c r="GA130" s="42"/>
      <c r="GB130" s="42"/>
      <c r="GC130" s="42"/>
      <c r="GD130" s="42"/>
      <c r="GE130" s="42"/>
      <c r="GF130" s="42"/>
      <c r="GG130" s="42"/>
      <c r="GH130" s="42"/>
      <c r="GI130" s="42"/>
      <c r="GJ130" s="42"/>
      <c r="GK130" s="42"/>
      <c r="GL130" s="42"/>
      <c r="GM130" s="42"/>
      <c r="GN130" s="42"/>
      <c r="GO130" s="42"/>
      <c r="GP130" s="42"/>
      <c r="GQ130" s="42"/>
      <c r="GR130" s="42"/>
      <c r="GS130" s="42"/>
      <c r="GT130" s="42"/>
      <c r="GU130" s="42"/>
      <c r="GV130" s="42"/>
      <c r="GW130" s="42"/>
      <c r="GX130" s="42"/>
      <c r="GY130" s="42"/>
      <c r="GZ130" s="42"/>
      <c r="HA130" s="42"/>
      <c r="HB130" s="42"/>
      <c r="HC130" s="42"/>
      <c r="HD130" s="42"/>
      <c r="HE130" s="42"/>
      <c r="HF130" s="42"/>
      <c r="HG130" s="42"/>
      <c r="HH130" s="42"/>
      <c r="HI130" s="42"/>
      <c r="HJ130" s="42"/>
      <c r="HK130" s="42"/>
      <c r="HL130" s="42"/>
      <c r="HM130" s="42"/>
      <c r="HN130" s="42"/>
      <c r="HO130" s="42"/>
      <c r="HP130" s="42"/>
      <c r="HQ130" s="42"/>
      <c r="HR130" s="42"/>
      <c r="HS130" s="42"/>
      <c r="HT130" s="42"/>
      <c r="HU130" s="42"/>
      <c r="HV130" s="42"/>
      <c r="HW130" s="42"/>
      <c r="HX130" s="42"/>
    </row>
    <row r="131" spans="1:232" s="41" customFormat="1" x14ac:dyDescent="0.25">
      <c r="A131" s="29"/>
      <c r="B131" s="30"/>
      <c r="C131" s="31" t="s">
        <v>7317</v>
      </c>
      <c r="D131" s="57">
        <v>0</v>
      </c>
      <c r="E131" s="57">
        <v>1</v>
      </c>
      <c r="F131" s="32" t="s">
        <v>23</v>
      </c>
      <c r="G131" s="32" t="s">
        <v>23</v>
      </c>
      <c r="H131" s="4">
        <v>9105869120</v>
      </c>
      <c r="I131" s="32" t="s">
        <v>23</v>
      </c>
      <c r="J131" s="33" t="s">
        <v>7551</v>
      </c>
      <c r="K131" s="34"/>
      <c r="L131" s="46" t="s">
        <v>25</v>
      </c>
      <c r="M131" s="33" t="s">
        <v>54</v>
      </c>
      <c r="N131" s="35" t="s">
        <v>23</v>
      </c>
      <c r="O131" s="6" t="s">
        <v>3137</v>
      </c>
      <c r="P131" s="36"/>
      <c r="Q131" s="36"/>
      <c r="R131" s="36"/>
      <c r="S131" s="33" t="s">
        <v>7552</v>
      </c>
      <c r="T131" s="36"/>
      <c r="U131" s="36"/>
      <c r="V131" s="33" t="s">
        <v>7552</v>
      </c>
      <c r="W131" s="36"/>
      <c r="X131" s="36"/>
      <c r="Y131" s="33" t="s">
        <v>2824</v>
      </c>
      <c r="Z131" s="36"/>
      <c r="AA131" s="30"/>
      <c r="AB131" s="57">
        <v>5111</v>
      </c>
      <c r="AC131" s="57">
        <v>131</v>
      </c>
      <c r="AD131" s="30"/>
      <c r="AE131" s="58">
        <v>2</v>
      </c>
      <c r="AF131" s="37"/>
      <c r="AG131" s="37">
        <v>111058</v>
      </c>
      <c r="AH131" s="38">
        <v>222116</v>
      </c>
      <c r="AI131" s="37"/>
      <c r="AJ131" s="37"/>
      <c r="AK131" s="39"/>
      <c r="AL131" s="40">
        <v>8</v>
      </c>
      <c r="AM131" s="37"/>
      <c r="AN131" s="37">
        <v>17769.28</v>
      </c>
      <c r="AO131" s="59">
        <v>33311</v>
      </c>
      <c r="AP131" s="39"/>
      <c r="AQ131" s="59" t="s">
        <v>3131</v>
      </c>
      <c r="AR131" s="60">
        <v>156</v>
      </c>
      <c r="AS131" s="60">
        <v>632</v>
      </c>
      <c r="AV131" s="39"/>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c r="BZ131" s="42"/>
      <c r="CA131" s="42"/>
      <c r="CB131" s="42"/>
      <c r="CC131" s="42"/>
      <c r="CD131" s="42"/>
      <c r="CE131" s="42"/>
      <c r="CF131" s="42"/>
      <c r="CG131" s="42"/>
      <c r="CH131" s="42"/>
      <c r="CI131" s="42"/>
      <c r="CJ131" s="42"/>
      <c r="CK131" s="42"/>
      <c r="CL131" s="42"/>
      <c r="CM131" s="42"/>
      <c r="CN131" s="42"/>
      <c r="CO131" s="42"/>
      <c r="CP131" s="42"/>
      <c r="CQ131" s="42"/>
      <c r="CR131" s="42"/>
      <c r="CS131" s="42"/>
      <c r="CT131" s="42"/>
      <c r="CU131" s="42"/>
      <c r="CV131" s="42"/>
      <c r="CW131" s="42"/>
      <c r="CX131" s="42"/>
      <c r="CY131" s="42"/>
      <c r="CZ131" s="42"/>
      <c r="DA131" s="42"/>
      <c r="DB131" s="42"/>
      <c r="DC131" s="42"/>
      <c r="DD131" s="42"/>
      <c r="DE131" s="42"/>
      <c r="DF131" s="42"/>
      <c r="DG131" s="42"/>
      <c r="DH131" s="42"/>
      <c r="DI131" s="42"/>
      <c r="DJ131" s="42"/>
      <c r="DK131" s="42"/>
      <c r="DL131" s="42"/>
      <c r="DM131" s="42"/>
      <c r="DN131" s="42"/>
      <c r="DO131" s="42"/>
      <c r="DP131" s="42"/>
      <c r="DQ131" s="42"/>
      <c r="DR131" s="42"/>
      <c r="DS131" s="42"/>
      <c r="DT131" s="42"/>
      <c r="DU131" s="42"/>
      <c r="DV131" s="42"/>
      <c r="DW131" s="42"/>
      <c r="DX131" s="42"/>
      <c r="DY131" s="42"/>
      <c r="DZ131" s="42"/>
      <c r="EA131" s="42"/>
      <c r="EB131" s="42"/>
      <c r="EC131" s="42"/>
      <c r="ED131" s="42"/>
      <c r="EE131" s="42"/>
      <c r="EF131" s="42"/>
      <c r="EG131" s="42"/>
      <c r="EH131" s="42"/>
      <c r="EI131" s="42"/>
      <c r="EJ131" s="42"/>
      <c r="EK131" s="42"/>
      <c r="EL131" s="42"/>
      <c r="EM131" s="42"/>
      <c r="EN131" s="42"/>
      <c r="EO131" s="42"/>
      <c r="EP131" s="42"/>
      <c r="EQ131" s="42"/>
      <c r="ER131" s="42"/>
      <c r="ES131" s="42"/>
      <c r="ET131" s="42"/>
      <c r="EU131" s="42"/>
      <c r="EV131" s="42"/>
      <c r="EW131" s="42"/>
      <c r="EX131" s="42"/>
      <c r="EY131" s="42"/>
      <c r="EZ131" s="42"/>
      <c r="FA131" s="42"/>
      <c r="FB131" s="42"/>
      <c r="FC131" s="42"/>
      <c r="FD131" s="42"/>
      <c r="FE131" s="42"/>
      <c r="FF131" s="42"/>
      <c r="FG131" s="42"/>
      <c r="FH131" s="42"/>
      <c r="FI131" s="42"/>
      <c r="FJ131" s="42"/>
      <c r="FK131" s="42"/>
      <c r="FL131" s="42"/>
      <c r="FM131" s="42"/>
      <c r="FN131" s="42"/>
      <c r="FO131" s="42"/>
      <c r="FP131" s="42"/>
      <c r="FQ131" s="42"/>
      <c r="FR131" s="42"/>
      <c r="FS131" s="42"/>
      <c r="FT131" s="42"/>
      <c r="FU131" s="42"/>
      <c r="FV131" s="42"/>
      <c r="FW131" s="42"/>
      <c r="FX131" s="42"/>
      <c r="FY131" s="42"/>
      <c r="FZ131" s="42"/>
      <c r="GA131" s="42"/>
      <c r="GB131" s="42"/>
      <c r="GC131" s="42"/>
      <c r="GD131" s="42"/>
      <c r="GE131" s="42"/>
      <c r="GF131" s="42"/>
      <c r="GG131" s="42"/>
      <c r="GH131" s="42"/>
      <c r="GI131" s="42"/>
      <c r="GJ131" s="42"/>
      <c r="GK131" s="42"/>
      <c r="GL131" s="42"/>
      <c r="GM131" s="42"/>
      <c r="GN131" s="42"/>
      <c r="GO131" s="42"/>
      <c r="GP131" s="42"/>
      <c r="GQ131" s="42"/>
      <c r="GR131" s="42"/>
      <c r="GS131" s="42"/>
      <c r="GT131" s="42"/>
      <c r="GU131" s="42"/>
      <c r="GV131" s="42"/>
      <c r="GW131" s="42"/>
      <c r="GX131" s="42"/>
      <c r="GY131" s="42"/>
      <c r="GZ131" s="42"/>
      <c r="HA131" s="42"/>
      <c r="HB131" s="42"/>
      <c r="HC131" s="42"/>
      <c r="HD131" s="42"/>
      <c r="HE131" s="42"/>
      <c r="HF131" s="42"/>
      <c r="HG131" s="42"/>
      <c r="HH131" s="42"/>
      <c r="HI131" s="42"/>
      <c r="HJ131" s="42"/>
      <c r="HK131" s="42"/>
      <c r="HL131" s="42"/>
      <c r="HM131" s="42"/>
      <c r="HN131" s="42"/>
      <c r="HO131" s="42"/>
      <c r="HP131" s="42"/>
      <c r="HQ131" s="42"/>
      <c r="HR131" s="42"/>
      <c r="HS131" s="42"/>
      <c r="HT131" s="42"/>
      <c r="HU131" s="42"/>
      <c r="HV131" s="42"/>
      <c r="HW131" s="42"/>
      <c r="HX131" s="42"/>
    </row>
    <row r="132" spans="1:232" s="41" customFormat="1" x14ac:dyDescent="0.25">
      <c r="A132" s="29"/>
      <c r="B132" s="30"/>
      <c r="C132" s="31" t="s">
        <v>7317</v>
      </c>
      <c r="D132" s="57">
        <v>0</v>
      </c>
      <c r="E132" s="57">
        <v>1</v>
      </c>
      <c r="F132" s="32" t="s">
        <v>23</v>
      </c>
      <c r="G132" s="32" t="s">
        <v>23</v>
      </c>
      <c r="H132" s="4">
        <v>9105869197</v>
      </c>
      <c r="I132" s="32" t="s">
        <v>23</v>
      </c>
      <c r="J132" s="33" t="s">
        <v>7561</v>
      </c>
      <c r="K132" s="34"/>
      <c r="L132" s="46" t="s">
        <v>25</v>
      </c>
      <c r="M132" s="33" t="s">
        <v>396</v>
      </c>
      <c r="N132" s="35" t="s">
        <v>23</v>
      </c>
      <c r="O132" s="6" t="s">
        <v>3132</v>
      </c>
      <c r="P132" s="36"/>
      <c r="Q132" s="36"/>
      <c r="R132" s="36"/>
      <c r="S132" s="33" t="s">
        <v>7562</v>
      </c>
      <c r="T132" s="36"/>
      <c r="U132" s="36"/>
      <c r="V132" s="33" t="s">
        <v>7562</v>
      </c>
      <c r="W132" s="36"/>
      <c r="X132" s="36"/>
      <c r="Y132" s="33" t="s">
        <v>2779</v>
      </c>
      <c r="Z132" s="36"/>
      <c r="AA132" s="30"/>
      <c r="AB132" s="57">
        <v>5111</v>
      </c>
      <c r="AC132" s="57">
        <v>131</v>
      </c>
      <c r="AD132" s="30"/>
      <c r="AE132" s="58">
        <v>3</v>
      </c>
      <c r="AF132" s="37"/>
      <c r="AG132" s="37">
        <v>73431</v>
      </c>
      <c r="AH132" s="38">
        <v>220293</v>
      </c>
      <c r="AI132" s="37"/>
      <c r="AJ132" s="37"/>
      <c r="AK132" s="39"/>
      <c r="AL132" s="40">
        <v>8</v>
      </c>
      <c r="AM132" s="37"/>
      <c r="AN132" s="37">
        <v>17623.439999999999</v>
      </c>
      <c r="AO132" s="59">
        <v>33311</v>
      </c>
      <c r="AP132" s="39"/>
      <c r="AQ132" s="59" t="s">
        <v>3131</v>
      </c>
      <c r="AR132" s="60">
        <v>156</v>
      </c>
      <c r="AS132" s="60">
        <v>632</v>
      </c>
      <c r="AV132" s="39"/>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c r="BZ132" s="42"/>
      <c r="CA132" s="42"/>
      <c r="CB132" s="42"/>
      <c r="CC132" s="42"/>
      <c r="CD132" s="42"/>
      <c r="CE132" s="42"/>
      <c r="CF132" s="42"/>
      <c r="CG132" s="42"/>
      <c r="CH132" s="42"/>
      <c r="CI132" s="42"/>
      <c r="CJ132" s="42"/>
      <c r="CK132" s="42"/>
      <c r="CL132" s="42"/>
      <c r="CM132" s="42"/>
      <c r="CN132" s="42"/>
      <c r="CO132" s="42"/>
      <c r="CP132" s="42"/>
      <c r="CQ132" s="42"/>
      <c r="CR132" s="42"/>
      <c r="CS132" s="42"/>
      <c r="CT132" s="42"/>
      <c r="CU132" s="42"/>
      <c r="CV132" s="42"/>
      <c r="CW132" s="42"/>
      <c r="CX132" s="42"/>
      <c r="CY132" s="42"/>
      <c r="CZ132" s="42"/>
      <c r="DA132" s="42"/>
      <c r="DB132" s="42"/>
      <c r="DC132" s="42"/>
      <c r="DD132" s="42"/>
      <c r="DE132" s="42"/>
      <c r="DF132" s="42"/>
      <c r="DG132" s="42"/>
      <c r="DH132" s="42"/>
      <c r="DI132" s="42"/>
      <c r="DJ132" s="42"/>
      <c r="DK132" s="42"/>
      <c r="DL132" s="42"/>
      <c r="DM132" s="42"/>
      <c r="DN132" s="42"/>
      <c r="DO132" s="42"/>
      <c r="DP132" s="42"/>
      <c r="DQ132" s="42"/>
      <c r="DR132" s="42"/>
      <c r="DS132" s="42"/>
      <c r="DT132" s="42"/>
      <c r="DU132" s="42"/>
      <c r="DV132" s="42"/>
      <c r="DW132" s="42"/>
      <c r="DX132" s="42"/>
      <c r="DY132" s="42"/>
      <c r="DZ132" s="42"/>
      <c r="EA132" s="42"/>
      <c r="EB132" s="42"/>
      <c r="EC132" s="42"/>
      <c r="ED132" s="42"/>
      <c r="EE132" s="42"/>
      <c r="EF132" s="42"/>
      <c r="EG132" s="42"/>
      <c r="EH132" s="42"/>
      <c r="EI132" s="42"/>
      <c r="EJ132" s="42"/>
      <c r="EK132" s="42"/>
      <c r="EL132" s="42"/>
      <c r="EM132" s="42"/>
      <c r="EN132" s="42"/>
      <c r="EO132" s="42"/>
      <c r="EP132" s="42"/>
      <c r="EQ132" s="42"/>
      <c r="ER132" s="42"/>
      <c r="ES132" s="42"/>
      <c r="ET132" s="42"/>
      <c r="EU132" s="42"/>
      <c r="EV132" s="42"/>
      <c r="EW132" s="42"/>
      <c r="EX132" s="42"/>
      <c r="EY132" s="42"/>
      <c r="EZ132" s="42"/>
      <c r="FA132" s="42"/>
      <c r="FB132" s="42"/>
      <c r="FC132" s="42"/>
      <c r="FD132" s="42"/>
      <c r="FE132" s="42"/>
      <c r="FF132" s="42"/>
      <c r="FG132" s="42"/>
      <c r="FH132" s="42"/>
      <c r="FI132" s="42"/>
      <c r="FJ132" s="42"/>
      <c r="FK132" s="42"/>
      <c r="FL132" s="42"/>
      <c r="FM132" s="42"/>
      <c r="FN132" s="42"/>
      <c r="FO132" s="42"/>
      <c r="FP132" s="42"/>
      <c r="FQ132" s="42"/>
      <c r="FR132" s="42"/>
      <c r="FS132" s="42"/>
      <c r="FT132" s="42"/>
      <c r="FU132" s="42"/>
      <c r="FV132" s="42"/>
      <c r="FW132" s="42"/>
      <c r="FX132" s="42"/>
      <c r="FY132" s="42"/>
      <c r="FZ132" s="42"/>
      <c r="GA132" s="42"/>
      <c r="GB132" s="42"/>
      <c r="GC132" s="42"/>
      <c r="GD132" s="42"/>
      <c r="GE132" s="42"/>
      <c r="GF132" s="42"/>
      <c r="GG132" s="42"/>
      <c r="GH132" s="42"/>
      <c r="GI132" s="42"/>
      <c r="GJ132" s="42"/>
      <c r="GK132" s="42"/>
      <c r="GL132" s="42"/>
      <c r="GM132" s="42"/>
      <c r="GN132" s="42"/>
      <c r="GO132" s="42"/>
      <c r="GP132" s="42"/>
      <c r="GQ132" s="42"/>
      <c r="GR132" s="42"/>
      <c r="GS132" s="42"/>
      <c r="GT132" s="42"/>
      <c r="GU132" s="42"/>
      <c r="GV132" s="42"/>
      <c r="GW132" s="42"/>
      <c r="GX132" s="42"/>
      <c r="GY132" s="42"/>
      <c r="GZ132" s="42"/>
      <c r="HA132" s="42"/>
      <c r="HB132" s="42"/>
      <c r="HC132" s="42"/>
      <c r="HD132" s="42"/>
      <c r="HE132" s="42"/>
      <c r="HF132" s="42"/>
      <c r="HG132" s="42"/>
      <c r="HH132" s="42"/>
      <c r="HI132" s="42"/>
      <c r="HJ132" s="42"/>
      <c r="HK132" s="42"/>
      <c r="HL132" s="42"/>
      <c r="HM132" s="42"/>
      <c r="HN132" s="42"/>
      <c r="HO132" s="42"/>
      <c r="HP132" s="42"/>
      <c r="HQ132" s="42"/>
      <c r="HR132" s="42"/>
      <c r="HS132" s="42"/>
      <c r="HT132" s="42"/>
      <c r="HU132" s="42"/>
      <c r="HV132" s="42"/>
      <c r="HW132" s="42"/>
      <c r="HX132" s="42"/>
    </row>
    <row r="133" spans="1:232" s="41" customFormat="1" x14ac:dyDescent="0.25">
      <c r="A133" s="29"/>
      <c r="B133" s="30"/>
      <c r="C133" s="31" t="s">
        <v>7317</v>
      </c>
      <c r="D133" s="57">
        <v>0</v>
      </c>
      <c r="E133" s="57">
        <v>1</v>
      </c>
      <c r="F133" s="32" t="s">
        <v>23</v>
      </c>
      <c r="G133" s="32" t="s">
        <v>23</v>
      </c>
      <c r="H133" s="4">
        <v>9105869200</v>
      </c>
      <c r="I133" s="32" t="s">
        <v>23</v>
      </c>
      <c r="J133" s="33" t="s">
        <v>7570</v>
      </c>
      <c r="K133" s="34"/>
      <c r="L133" s="46" t="s">
        <v>25</v>
      </c>
      <c r="M133" s="33" t="s">
        <v>68</v>
      </c>
      <c r="N133" s="35" t="s">
        <v>23</v>
      </c>
      <c r="O133" s="6" t="s">
        <v>3137</v>
      </c>
      <c r="P133" s="36"/>
      <c r="Q133" s="36"/>
      <c r="R133" s="36"/>
      <c r="S133" s="33" t="s">
        <v>7571</v>
      </c>
      <c r="T133" s="36"/>
      <c r="U133" s="36"/>
      <c r="V133" s="33" t="s">
        <v>7571</v>
      </c>
      <c r="W133" s="36"/>
      <c r="X133" s="36"/>
      <c r="Y133" s="33" t="s">
        <v>3013</v>
      </c>
      <c r="Z133" s="36"/>
      <c r="AA133" s="30"/>
      <c r="AB133" s="57">
        <v>5111</v>
      </c>
      <c r="AC133" s="57">
        <v>131</v>
      </c>
      <c r="AD133" s="30"/>
      <c r="AE133" s="58">
        <v>1</v>
      </c>
      <c r="AF133" s="37"/>
      <c r="AG133" s="37">
        <v>46000</v>
      </c>
      <c r="AH133" s="38">
        <v>46000</v>
      </c>
      <c r="AI133" s="37"/>
      <c r="AJ133" s="37"/>
      <c r="AK133" s="39"/>
      <c r="AL133" s="40">
        <v>8</v>
      </c>
      <c r="AM133" s="37"/>
      <c r="AN133" s="37">
        <v>3680</v>
      </c>
      <c r="AO133" s="59">
        <v>33311</v>
      </c>
      <c r="AP133" s="39"/>
      <c r="AQ133" s="59" t="s">
        <v>3131</v>
      </c>
      <c r="AR133" s="60">
        <v>156</v>
      </c>
      <c r="AS133" s="60">
        <v>632</v>
      </c>
      <c r="AV133" s="39"/>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c r="BZ133" s="42"/>
      <c r="CA133" s="42"/>
      <c r="CB133" s="42"/>
      <c r="CC133" s="42"/>
      <c r="CD133" s="42"/>
      <c r="CE133" s="42"/>
      <c r="CF133" s="42"/>
      <c r="CG133" s="42"/>
      <c r="CH133" s="42"/>
      <c r="CI133" s="42"/>
      <c r="CJ133" s="42"/>
      <c r="CK133" s="42"/>
      <c r="CL133" s="42"/>
      <c r="CM133" s="42"/>
      <c r="CN133" s="42"/>
      <c r="CO133" s="42"/>
      <c r="CP133" s="42"/>
      <c r="CQ133" s="42"/>
      <c r="CR133" s="42"/>
      <c r="CS133" s="42"/>
      <c r="CT133" s="42"/>
      <c r="CU133" s="42"/>
      <c r="CV133" s="42"/>
      <c r="CW133" s="42"/>
      <c r="CX133" s="42"/>
      <c r="CY133" s="42"/>
      <c r="CZ133" s="42"/>
      <c r="DA133" s="42"/>
      <c r="DB133" s="42"/>
      <c r="DC133" s="42"/>
      <c r="DD133" s="42"/>
      <c r="DE133" s="42"/>
      <c r="DF133" s="42"/>
      <c r="DG133" s="42"/>
      <c r="DH133" s="42"/>
      <c r="DI133" s="42"/>
      <c r="DJ133" s="42"/>
      <c r="DK133" s="42"/>
      <c r="DL133" s="42"/>
      <c r="DM133" s="42"/>
      <c r="DN133" s="42"/>
      <c r="DO133" s="42"/>
      <c r="DP133" s="42"/>
      <c r="DQ133" s="42"/>
      <c r="DR133" s="42"/>
      <c r="DS133" s="42"/>
      <c r="DT133" s="42"/>
      <c r="DU133" s="42"/>
      <c r="DV133" s="42"/>
      <c r="DW133" s="42"/>
      <c r="DX133" s="42"/>
      <c r="DY133" s="42"/>
      <c r="DZ133" s="42"/>
      <c r="EA133" s="42"/>
      <c r="EB133" s="42"/>
      <c r="EC133" s="42"/>
      <c r="ED133" s="42"/>
      <c r="EE133" s="42"/>
      <c r="EF133" s="42"/>
      <c r="EG133" s="42"/>
      <c r="EH133" s="42"/>
      <c r="EI133" s="42"/>
      <c r="EJ133" s="42"/>
      <c r="EK133" s="42"/>
      <c r="EL133" s="42"/>
      <c r="EM133" s="42"/>
      <c r="EN133" s="42"/>
      <c r="EO133" s="42"/>
      <c r="EP133" s="42"/>
      <c r="EQ133" s="42"/>
      <c r="ER133" s="42"/>
      <c r="ES133" s="42"/>
      <c r="ET133" s="42"/>
      <c r="EU133" s="42"/>
      <c r="EV133" s="42"/>
      <c r="EW133" s="42"/>
      <c r="EX133" s="42"/>
      <c r="EY133" s="42"/>
      <c r="EZ133" s="42"/>
      <c r="FA133" s="42"/>
      <c r="FB133" s="42"/>
      <c r="FC133" s="42"/>
      <c r="FD133" s="42"/>
      <c r="FE133" s="42"/>
      <c r="FF133" s="42"/>
      <c r="FG133" s="42"/>
      <c r="FH133" s="42"/>
      <c r="FI133" s="42"/>
      <c r="FJ133" s="42"/>
      <c r="FK133" s="42"/>
      <c r="FL133" s="42"/>
      <c r="FM133" s="42"/>
      <c r="FN133" s="42"/>
      <c r="FO133" s="42"/>
      <c r="FP133" s="42"/>
      <c r="FQ133" s="42"/>
      <c r="FR133" s="42"/>
      <c r="FS133" s="42"/>
      <c r="FT133" s="42"/>
      <c r="FU133" s="42"/>
      <c r="FV133" s="42"/>
      <c r="FW133" s="42"/>
      <c r="FX133" s="42"/>
      <c r="FY133" s="42"/>
      <c r="FZ133" s="42"/>
      <c r="GA133" s="42"/>
      <c r="GB133" s="42"/>
      <c r="GC133" s="42"/>
      <c r="GD133" s="42"/>
      <c r="GE133" s="42"/>
      <c r="GF133" s="42"/>
      <c r="GG133" s="42"/>
      <c r="GH133" s="42"/>
      <c r="GI133" s="42"/>
      <c r="GJ133" s="42"/>
      <c r="GK133" s="42"/>
      <c r="GL133" s="42"/>
      <c r="GM133" s="42"/>
      <c r="GN133" s="42"/>
      <c r="GO133" s="42"/>
      <c r="GP133" s="42"/>
      <c r="GQ133" s="42"/>
      <c r="GR133" s="42"/>
      <c r="GS133" s="42"/>
      <c r="GT133" s="42"/>
      <c r="GU133" s="42"/>
      <c r="GV133" s="42"/>
      <c r="GW133" s="42"/>
      <c r="GX133" s="42"/>
      <c r="GY133" s="42"/>
      <c r="GZ133" s="42"/>
      <c r="HA133" s="42"/>
      <c r="HB133" s="42"/>
      <c r="HC133" s="42"/>
      <c r="HD133" s="42"/>
      <c r="HE133" s="42"/>
      <c r="HF133" s="42"/>
      <c r="HG133" s="42"/>
      <c r="HH133" s="42"/>
      <c r="HI133" s="42"/>
      <c r="HJ133" s="42"/>
      <c r="HK133" s="42"/>
      <c r="HL133" s="42"/>
      <c r="HM133" s="42"/>
      <c r="HN133" s="42"/>
      <c r="HO133" s="42"/>
      <c r="HP133" s="42"/>
      <c r="HQ133" s="42"/>
      <c r="HR133" s="42"/>
      <c r="HS133" s="42"/>
      <c r="HT133" s="42"/>
      <c r="HU133" s="42"/>
      <c r="HV133" s="42"/>
      <c r="HW133" s="42"/>
      <c r="HX133" s="42"/>
    </row>
    <row r="134" spans="1:232" s="41" customFormat="1" x14ac:dyDescent="0.25">
      <c r="A134" s="29"/>
      <c r="B134" s="30"/>
      <c r="C134" s="31" t="s">
        <v>7317</v>
      </c>
      <c r="D134" s="57">
        <v>0</v>
      </c>
      <c r="E134" s="57">
        <v>1</v>
      </c>
      <c r="F134" s="32" t="s">
        <v>23</v>
      </c>
      <c r="G134" s="32" t="s">
        <v>23</v>
      </c>
      <c r="H134" s="4">
        <v>9105869200</v>
      </c>
      <c r="I134" s="32" t="s">
        <v>23</v>
      </c>
      <c r="J134" s="33" t="s">
        <v>7570</v>
      </c>
      <c r="K134" s="34"/>
      <c r="L134" s="46" t="s">
        <v>25</v>
      </c>
      <c r="M134" s="33" t="s">
        <v>68</v>
      </c>
      <c r="N134" s="35" t="s">
        <v>23</v>
      </c>
      <c r="O134" s="6" t="s">
        <v>3137</v>
      </c>
      <c r="P134" s="36"/>
      <c r="Q134" s="36"/>
      <c r="R134" s="36"/>
      <c r="S134" s="33" t="s">
        <v>7571</v>
      </c>
      <c r="T134" s="36"/>
      <c r="U134" s="36"/>
      <c r="V134" s="33" t="s">
        <v>7571</v>
      </c>
      <c r="W134" s="36"/>
      <c r="X134" s="36"/>
      <c r="Y134" s="33" t="s">
        <v>2826</v>
      </c>
      <c r="Z134" s="36"/>
      <c r="AA134" s="30"/>
      <c r="AB134" s="57">
        <v>5111</v>
      </c>
      <c r="AC134" s="57">
        <v>131</v>
      </c>
      <c r="AD134" s="30"/>
      <c r="AE134" s="58">
        <v>1</v>
      </c>
      <c r="AF134" s="37"/>
      <c r="AG134" s="37">
        <v>50182</v>
      </c>
      <c r="AH134" s="38">
        <v>50182</v>
      </c>
      <c r="AI134" s="37"/>
      <c r="AJ134" s="37"/>
      <c r="AK134" s="39"/>
      <c r="AL134" s="40">
        <v>8</v>
      </c>
      <c r="AM134" s="37"/>
      <c r="AN134" s="37">
        <v>4014.56</v>
      </c>
      <c r="AO134" s="59">
        <v>33311</v>
      </c>
      <c r="AP134" s="39"/>
      <c r="AQ134" s="59" t="s">
        <v>3131</v>
      </c>
      <c r="AR134" s="60">
        <v>156</v>
      </c>
      <c r="AS134" s="60">
        <v>632</v>
      </c>
      <c r="AV134" s="39"/>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c r="BZ134" s="42"/>
      <c r="CA134" s="42"/>
      <c r="CB134" s="42"/>
      <c r="CC134" s="42"/>
      <c r="CD134" s="42"/>
      <c r="CE134" s="42"/>
      <c r="CF134" s="42"/>
      <c r="CG134" s="42"/>
      <c r="CH134" s="42"/>
      <c r="CI134" s="42"/>
      <c r="CJ134" s="42"/>
      <c r="CK134" s="42"/>
      <c r="CL134" s="42"/>
      <c r="CM134" s="42"/>
      <c r="CN134" s="42"/>
      <c r="CO134" s="42"/>
      <c r="CP134" s="42"/>
      <c r="CQ134" s="42"/>
      <c r="CR134" s="42"/>
      <c r="CS134" s="42"/>
      <c r="CT134" s="42"/>
      <c r="CU134" s="42"/>
      <c r="CV134" s="42"/>
      <c r="CW134" s="42"/>
      <c r="CX134" s="42"/>
      <c r="CY134" s="42"/>
      <c r="CZ134" s="42"/>
      <c r="DA134" s="42"/>
      <c r="DB134" s="42"/>
      <c r="DC134" s="42"/>
      <c r="DD134" s="42"/>
      <c r="DE134" s="42"/>
      <c r="DF134" s="42"/>
      <c r="DG134" s="42"/>
      <c r="DH134" s="42"/>
      <c r="DI134" s="42"/>
      <c r="DJ134" s="42"/>
      <c r="DK134" s="42"/>
      <c r="DL134" s="42"/>
      <c r="DM134" s="42"/>
      <c r="DN134" s="42"/>
      <c r="DO134" s="42"/>
      <c r="DP134" s="42"/>
      <c r="DQ134" s="42"/>
      <c r="DR134" s="42"/>
      <c r="DS134" s="42"/>
      <c r="DT134" s="42"/>
      <c r="DU134" s="42"/>
      <c r="DV134" s="42"/>
      <c r="DW134" s="42"/>
      <c r="DX134" s="42"/>
      <c r="DY134" s="42"/>
      <c r="DZ134" s="42"/>
      <c r="EA134" s="42"/>
      <c r="EB134" s="42"/>
      <c r="EC134" s="42"/>
      <c r="ED134" s="42"/>
      <c r="EE134" s="42"/>
      <c r="EF134" s="42"/>
      <c r="EG134" s="42"/>
      <c r="EH134" s="42"/>
      <c r="EI134" s="42"/>
      <c r="EJ134" s="42"/>
      <c r="EK134" s="42"/>
      <c r="EL134" s="42"/>
      <c r="EM134" s="42"/>
      <c r="EN134" s="42"/>
      <c r="EO134" s="42"/>
      <c r="EP134" s="42"/>
      <c r="EQ134" s="42"/>
      <c r="ER134" s="42"/>
      <c r="ES134" s="42"/>
      <c r="ET134" s="42"/>
      <c r="EU134" s="42"/>
      <c r="EV134" s="42"/>
      <c r="EW134" s="42"/>
      <c r="EX134" s="42"/>
      <c r="EY134" s="42"/>
      <c r="EZ134" s="42"/>
      <c r="FA134" s="42"/>
      <c r="FB134" s="42"/>
      <c r="FC134" s="42"/>
      <c r="FD134" s="42"/>
      <c r="FE134" s="42"/>
      <c r="FF134" s="42"/>
      <c r="FG134" s="42"/>
      <c r="FH134" s="42"/>
      <c r="FI134" s="42"/>
      <c r="FJ134" s="42"/>
      <c r="FK134" s="42"/>
      <c r="FL134" s="42"/>
      <c r="FM134" s="42"/>
      <c r="FN134" s="42"/>
      <c r="FO134" s="42"/>
      <c r="FP134" s="42"/>
      <c r="FQ134" s="42"/>
      <c r="FR134" s="42"/>
      <c r="FS134" s="42"/>
      <c r="FT134" s="42"/>
      <c r="FU134" s="42"/>
      <c r="FV134" s="42"/>
      <c r="FW134" s="42"/>
      <c r="FX134" s="42"/>
      <c r="FY134" s="42"/>
      <c r="FZ134" s="42"/>
      <c r="GA134" s="42"/>
      <c r="GB134" s="42"/>
      <c r="GC134" s="42"/>
      <c r="GD134" s="42"/>
      <c r="GE134" s="42"/>
      <c r="GF134" s="42"/>
      <c r="GG134" s="42"/>
      <c r="GH134" s="42"/>
      <c r="GI134" s="42"/>
      <c r="GJ134" s="42"/>
      <c r="GK134" s="42"/>
      <c r="GL134" s="42"/>
      <c r="GM134" s="42"/>
      <c r="GN134" s="42"/>
      <c r="GO134" s="42"/>
      <c r="GP134" s="42"/>
      <c r="GQ134" s="42"/>
      <c r="GR134" s="42"/>
      <c r="GS134" s="42"/>
      <c r="GT134" s="42"/>
      <c r="GU134" s="42"/>
      <c r="GV134" s="42"/>
      <c r="GW134" s="42"/>
      <c r="GX134" s="42"/>
      <c r="GY134" s="42"/>
      <c r="GZ134" s="42"/>
      <c r="HA134" s="42"/>
      <c r="HB134" s="42"/>
      <c r="HC134" s="42"/>
      <c r="HD134" s="42"/>
      <c r="HE134" s="42"/>
      <c r="HF134" s="42"/>
      <c r="HG134" s="42"/>
      <c r="HH134" s="42"/>
      <c r="HI134" s="42"/>
      <c r="HJ134" s="42"/>
      <c r="HK134" s="42"/>
      <c r="HL134" s="42"/>
      <c r="HM134" s="42"/>
      <c r="HN134" s="42"/>
      <c r="HO134" s="42"/>
      <c r="HP134" s="42"/>
      <c r="HQ134" s="42"/>
      <c r="HR134" s="42"/>
      <c r="HS134" s="42"/>
      <c r="HT134" s="42"/>
      <c r="HU134" s="42"/>
      <c r="HV134" s="42"/>
      <c r="HW134" s="42"/>
      <c r="HX134" s="42"/>
    </row>
    <row r="135" spans="1:232" s="41" customFormat="1" x14ac:dyDescent="0.25">
      <c r="A135" s="29"/>
      <c r="B135" s="30"/>
      <c r="C135" s="31" t="s">
        <v>7317</v>
      </c>
      <c r="D135" s="57">
        <v>0</v>
      </c>
      <c r="E135" s="57">
        <v>1</v>
      </c>
      <c r="F135" s="32" t="s">
        <v>23</v>
      </c>
      <c r="G135" s="32" t="s">
        <v>23</v>
      </c>
      <c r="H135" s="4">
        <v>9105869224</v>
      </c>
      <c r="I135" s="32" t="s">
        <v>23</v>
      </c>
      <c r="J135" s="33" t="s">
        <v>7572</v>
      </c>
      <c r="K135" s="34"/>
      <c r="L135" s="46" t="s">
        <v>25</v>
      </c>
      <c r="M135" s="33" t="s">
        <v>443</v>
      </c>
      <c r="N135" s="35" t="s">
        <v>23</v>
      </c>
      <c r="O135" s="6" t="s">
        <v>3132</v>
      </c>
      <c r="P135" s="36"/>
      <c r="Q135" s="36"/>
      <c r="R135" s="36"/>
      <c r="S135" s="33" t="s">
        <v>7573</v>
      </c>
      <c r="T135" s="36"/>
      <c r="U135" s="36"/>
      <c r="V135" s="33" t="s">
        <v>7573</v>
      </c>
      <c r="W135" s="36"/>
      <c r="X135" s="36"/>
      <c r="Y135" s="33" t="s">
        <v>2824</v>
      </c>
      <c r="Z135" s="36"/>
      <c r="AA135" s="30"/>
      <c r="AB135" s="57">
        <v>5111</v>
      </c>
      <c r="AC135" s="57">
        <v>131</v>
      </c>
      <c r="AD135" s="30"/>
      <c r="AE135" s="58">
        <v>1</v>
      </c>
      <c r="AF135" s="37"/>
      <c r="AG135" s="37">
        <v>111058</v>
      </c>
      <c r="AH135" s="38">
        <v>111058</v>
      </c>
      <c r="AI135" s="37"/>
      <c r="AJ135" s="37"/>
      <c r="AK135" s="39"/>
      <c r="AL135" s="40">
        <v>8</v>
      </c>
      <c r="AM135" s="37"/>
      <c r="AN135" s="37">
        <v>8884.64</v>
      </c>
      <c r="AO135" s="59">
        <v>33311</v>
      </c>
      <c r="AP135" s="39"/>
      <c r="AQ135" s="59" t="s">
        <v>3131</v>
      </c>
      <c r="AR135" s="60">
        <v>156</v>
      </c>
      <c r="AS135" s="60">
        <v>632</v>
      </c>
      <c r="AV135" s="39"/>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c r="BZ135" s="42"/>
      <c r="CA135" s="42"/>
      <c r="CB135" s="42"/>
      <c r="CC135" s="42"/>
      <c r="CD135" s="42"/>
      <c r="CE135" s="42"/>
      <c r="CF135" s="42"/>
      <c r="CG135" s="42"/>
      <c r="CH135" s="42"/>
      <c r="CI135" s="42"/>
      <c r="CJ135" s="42"/>
      <c r="CK135" s="42"/>
      <c r="CL135" s="42"/>
      <c r="CM135" s="42"/>
      <c r="CN135" s="42"/>
      <c r="CO135" s="42"/>
      <c r="CP135" s="42"/>
      <c r="CQ135" s="42"/>
      <c r="CR135" s="42"/>
      <c r="CS135" s="42"/>
      <c r="CT135" s="42"/>
      <c r="CU135" s="42"/>
      <c r="CV135" s="42"/>
      <c r="CW135" s="42"/>
      <c r="CX135" s="42"/>
      <c r="CY135" s="42"/>
      <c r="CZ135" s="42"/>
      <c r="DA135" s="42"/>
      <c r="DB135" s="42"/>
      <c r="DC135" s="42"/>
      <c r="DD135" s="42"/>
      <c r="DE135" s="42"/>
      <c r="DF135" s="42"/>
      <c r="DG135" s="42"/>
      <c r="DH135" s="42"/>
      <c r="DI135" s="42"/>
      <c r="DJ135" s="42"/>
      <c r="DK135" s="42"/>
      <c r="DL135" s="42"/>
      <c r="DM135" s="42"/>
      <c r="DN135" s="42"/>
      <c r="DO135" s="42"/>
      <c r="DP135" s="42"/>
      <c r="DQ135" s="42"/>
      <c r="DR135" s="42"/>
      <c r="DS135" s="42"/>
      <c r="DT135" s="42"/>
      <c r="DU135" s="42"/>
      <c r="DV135" s="42"/>
      <c r="DW135" s="42"/>
      <c r="DX135" s="42"/>
      <c r="DY135" s="42"/>
      <c r="DZ135" s="42"/>
      <c r="EA135" s="42"/>
      <c r="EB135" s="42"/>
      <c r="EC135" s="42"/>
      <c r="ED135" s="42"/>
      <c r="EE135" s="42"/>
      <c r="EF135" s="42"/>
      <c r="EG135" s="42"/>
      <c r="EH135" s="42"/>
      <c r="EI135" s="42"/>
      <c r="EJ135" s="42"/>
      <c r="EK135" s="42"/>
      <c r="EL135" s="42"/>
      <c r="EM135" s="42"/>
      <c r="EN135" s="42"/>
      <c r="EO135" s="42"/>
      <c r="EP135" s="42"/>
      <c r="EQ135" s="42"/>
      <c r="ER135" s="42"/>
      <c r="ES135" s="42"/>
      <c r="ET135" s="42"/>
      <c r="EU135" s="42"/>
      <c r="EV135" s="42"/>
      <c r="EW135" s="42"/>
      <c r="EX135" s="42"/>
      <c r="EY135" s="42"/>
      <c r="EZ135" s="42"/>
      <c r="FA135" s="42"/>
      <c r="FB135" s="42"/>
      <c r="FC135" s="42"/>
      <c r="FD135" s="42"/>
      <c r="FE135" s="42"/>
      <c r="FF135" s="42"/>
      <c r="FG135" s="42"/>
      <c r="FH135" s="42"/>
      <c r="FI135" s="42"/>
      <c r="FJ135" s="42"/>
      <c r="FK135" s="42"/>
      <c r="FL135" s="42"/>
      <c r="FM135" s="42"/>
      <c r="FN135" s="42"/>
      <c r="FO135" s="42"/>
      <c r="FP135" s="42"/>
      <c r="FQ135" s="42"/>
      <c r="FR135" s="42"/>
      <c r="FS135" s="42"/>
      <c r="FT135" s="42"/>
      <c r="FU135" s="42"/>
      <c r="FV135" s="42"/>
      <c r="FW135" s="42"/>
      <c r="FX135" s="42"/>
      <c r="FY135" s="42"/>
      <c r="FZ135" s="42"/>
      <c r="GA135" s="42"/>
      <c r="GB135" s="42"/>
      <c r="GC135" s="42"/>
      <c r="GD135" s="42"/>
      <c r="GE135" s="42"/>
      <c r="GF135" s="42"/>
      <c r="GG135" s="42"/>
      <c r="GH135" s="42"/>
      <c r="GI135" s="42"/>
      <c r="GJ135" s="42"/>
      <c r="GK135" s="42"/>
      <c r="GL135" s="42"/>
      <c r="GM135" s="42"/>
      <c r="GN135" s="42"/>
      <c r="GO135" s="42"/>
      <c r="GP135" s="42"/>
      <c r="GQ135" s="42"/>
      <c r="GR135" s="42"/>
      <c r="GS135" s="42"/>
      <c r="GT135" s="42"/>
      <c r="GU135" s="42"/>
      <c r="GV135" s="42"/>
      <c r="GW135" s="42"/>
      <c r="GX135" s="42"/>
      <c r="GY135" s="42"/>
      <c r="GZ135" s="42"/>
      <c r="HA135" s="42"/>
      <c r="HB135" s="42"/>
      <c r="HC135" s="42"/>
      <c r="HD135" s="42"/>
      <c r="HE135" s="42"/>
      <c r="HF135" s="42"/>
      <c r="HG135" s="42"/>
      <c r="HH135" s="42"/>
      <c r="HI135" s="42"/>
      <c r="HJ135" s="42"/>
      <c r="HK135" s="42"/>
      <c r="HL135" s="42"/>
      <c r="HM135" s="42"/>
      <c r="HN135" s="42"/>
      <c r="HO135" s="42"/>
      <c r="HP135" s="42"/>
      <c r="HQ135" s="42"/>
      <c r="HR135" s="42"/>
      <c r="HS135" s="42"/>
      <c r="HT135" s="42"/>
      <c r="HU135" s="42"/>
      <c r="HV135" s="42"/>
      <c r="HW135" s="42"/>
      <c r="HX135" s="42"/>
    </row>
    <row r="136" spans="1:232" s="41" customFormat="1" x14ac:dyDescent="0.25">
      <c r="A136" s="29"/>
      <c r="B136" s="30"/>
      <c r="C136" s="31" t="s">
        <v>7317</v>
      </c>
      <c r="D136" s="57">
        <v>0</v>
      </c>
      <c r="E136" s="57">
        <v>1</v>
      </c>
      <c r="F136" s="32" t="s">
        <v>23</v>
      </c>
      <c r="G136" s="32" t="s">
        <v>23</v>
      </c>
      <c r="H136" s="4">
        <v>9105869285</v>
      </c>
      <c r="I136" s="32" t="s">
        <v>23</v>
      </c>
      <c r="J136" s="33" t="s">
        <v>7576</v>
      </c>
      <c r="K136" s="34"/>
      <c r="L136" s="46" t="s">
        <v>25</v>
      </c>
      <c r="M136" s="33" t="s">
        <v>108</v>
      </c>
      <c r="N136" s="35" t="s">
        <v>23</v>
      </c>
      <c r="O136" s="6" t="s">
        <v>3137</v>
      </c>
      <c r="P136" s="36"/>
      <c r="Q136" s="36"/>
      <c r="R136" s="36"/>
      <c r="S136" s="33" t="s">
        <v>7577</v>
      </c>
      <c r="T136" s="36"/>
      <c r="U136" s="36"/>
      <c r="V136" s="33" t="s">
        <v>7577</v>
      </c>
      <c r="W136" s="36"/>
      <c r="X136" s="36"/>
      <c r="Y136" s="33" t="s">
        <v>2771</v>
      </c>
      <c r="Z136" s="36"/>
      <c r="AA136" s="30"/>
      <c r="AB136" s="57">
        <v>5111</v>
      </c>
      <c r="AC136" s="57">
        <v>131</v>
      </c>
      <c r="AD136" s="30"/>
      <c r="AE136" s="58">
        <v>1</v>
      </c>
      <c r="AF136" s="37"/>
      <c r="AG136" s="37">
        <v>74250</v>
      </c>
      <c r="AH136" s="38">
        <v>74250</v>
      </c>
      <c r="AI136" s="37"/>
      <c r="AJ136" s="37"/>
      <c r="AK136" s="39"/>
      <c r="AL136" s="40">
        <v>8</v>
      </c>
      <c r="AM136" s="37"/>
      <c r="AN136" s="37">
        <v>5940</v>
      </c>
      <c r="AO136" s="59">
        <v>33311</v>
      </c>
      <c r="AP136" s="39"/>
      <c r="AQ136" s="59" t="s">
        <v>3131</v>
      </c>
      <c r="AR136" s="60">
        <v>156</v>
      </c>
      <c r="AS136" s="60">
        <v>632</v>
      </c>
      <c r="AV136" s="39"/>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c r="BZ136" s="42"/>
      <c r="CA136" s="42"/>
      <c r="CB136" s="42"/>
      <c r="CC136" s="42"/>
      <c r="CD136" s="42"/>
      <c r="CE136" s="42"/>
      <c r="CF136" s="42"/>
      <c r="CG136" s="42"/>
      <c r="CH136" s="42"/>
      <c r="CI136" s="42"/>
      <c r="CJ136" s="42"/>
      <c r="CK136" s="42"/>
      <c r="CL136" s="42"/>
      <c r="CM136" s="42"/>
      <c r="CN136" s="42"/>
      <c r="CO136" s="42"/>
      <c r="CP136" s="42"/>
      <c r="CQ136" s="42"/>
      <c r="CR136" s="42"/>
      <c r="CS136" s="42"/>
      <c r="CT136" s="42"/>
      <c r="CU136" s="42"/>
      <c r="CV136" s="42"/>
      <c r="CW136" s="42"/>
      <c r="CX136" s="42"/>
      <c r="CY136" s="42"/>
      <c r="CZ136" s="42"/>
      <c r="DA136" s="42"/>
      <c r="DB136" s="42"/>
      <c r="DC136" s="42"/>
      <c r="DD136" s="42"/>
      <c r="DE136" s="42"/>
      <c r="DF136" s="42"/>
      <c r="DG136" s="42"/>
      <c r="DH136" s="42"/>
      <c r="DI136" s="42"/>
      <c r="DJ136" s="42"/>
      <c r="DK136" s="42"/>
      <c r="DL136" s="42"/>
      <c r="DM136" s="42"/>
      <c r="DN136" s="42"/>
      <c r="DO136" s="42"/>
      <c r="DP136" s="42"/>
      <c r="DQ136" s="42"/>
      <c r="DR136" s="42"/>
      <c r="DS136" s="42"/>
      <c r="DT136" s="42"/>
      <c r="DU136" s="42"/>
      <c r="DV136" s="42"/>
      <c r="DW136" s="42"/>
      <c r="DX136" s="42"/>
      <c r="DY136" s="42"/>
      <c r="DZ136" s="42"/>
      <c r="EA136" s="42"/>
      <c r="EB136" s="42"/>
      <c r="EC136" s="42"/>
      <c r="ED136" s="42"/>
      <c r="EE136" s="42"/>
      <c r="EF136" s="42"/>
      <c r="EG136" s="42"/>
      <c r="EH136" s="42"/>
      <c r="EI136" s="42"/>
      <c r="EJ136" s="42"/>
      <c r="EK136" s="42"/>
      <c r="EL136" s="42"/>
      <c r="EM136" s="42"/>
      <c r="EN136" s="42"/>
      <c r="EO136" s="42"/>
      <c r="EP136" s="42"/>
      <c r="EQ136" s="42"/>
      <c r="ER136" s="42"/>
      <c r="ES136" s="42"/>
      <c r="ET136" s="42"/>
      <c r="EU136" s="42"/>
      <c r="EV136" s="42"/>
      <c r="EW136" s="42"/>
      <c r="EX136" s="42"/>
      <c r="EY136" s="42"/>
      <c r="EZ136" s="42"/>
      <c r="FA136" s="42"/>
      <c r="FB136" s="42"/>
      <c r="FC136" s="42"/>
      <c r="FD136" s="42"/>
      <c r="FE136" s="42"/>
      <c r="FF136" s="42"/>
      <c r="FG136" s="42"/>
      <c r="FH136" s="42"/>
      <c r="FI136" s="42"/>
      <c r="FJ136" s="42"/>
      <c r="FK136" s="42"/>
      <c r="FL136" s="42"/>
      <c r="FM136" s="42"/>
      <c r="FN136" s="42"/>
      <c r="FO136" s="42"/>
      <c r="FP136" s="42"/>
      <c r="FQ136" s="42"/>
      <c r="FR136" s="42"/>
      <c r="FS136" s="42"/>
      <c r="FT136" s="42"/>
      <c r="FU136" s="42"/>
      <c r="FV136" s="42"/>
      <c r="FW136" s="42"/>
      <c r="FX136" s="42"/>
      <c r="FY136" s="42"/>
      <c r="FZ136" s="42"/>
      <c r="GA136" s="42"/>
      <c r="GB136" s="42"/>
      <c r="GC136" s="42"/>
      <c r="GD136" s="42"/>
      <c r="GE136" s="42"/>
      <c r="GF136" s="42"/>
      <c r="GG136" s="42"/>
      <c r="GH136" s="42"/>
      <c r="GI136" s="42"/>
      <c r="GJ136" s="42"/>
      <c r="GK136" s="42"/>
      <c r="GL136" s="42"/>
      <c r="GM136" s="42"/>
      <c r="GN136" s="42"/>
      <c r="GO136" s="42"/>
      <c r="GP136" s="42"/>
      <c r="GQ136" s="42"/>
      <c r="GR136" s="42"/>
      <c r="GS136" s="42"/>
      <c r="GT136" s="42"/>
      <c r="GU136" s="42"/>
      <c r="GV136" s="42"/>
      <c r="GW136" s="42"/>
      <c r="GX136" s="42"/>
      <c r="GY136" s="42"/>
      <c r="GZ136" s="42"/>
      <c r="HA136" s="42"/>
      <c r="HB136" s="42"/>
      <c r="HC136" s="42"/>
      <c r="HD136" s="42"/>
      <c r="HE136" s="42"/>
      <c r="HF136" s="42"/>
      <c r="HG136" s="42"/>
      <c r="HH136" s="42"/>
      <c r="HI136" s="42"/>
      <c r="HJ136" s="42"/>
      <c r="HK136" s="42"/>
      <c r="HL136" s="42"/>
      <c r="HM136" s="42"/>
      <c r="HN136" s="42"/>
      <c r="HO136" s="42"/>
      <c r="HP136" s="42"/>
      <c r="HQ136" s="42"/>
      <c r="HR136" s="42"/>
      <c r="HS136" s="42"/>
      <c r="HT136" s="42"/>
      <c r="HU136" s="42"/>
      <c r="HV136" s="42"/>
      <c r="HW136" s="42"/>
      <c r="HX136" s="42"/>
    </row>
    <row r="137" spans="1:232" s="41" customFormat="1" x14ac:dyDescent="0.25">
      <c r="A137" s="29"/>
      <c r="B137" s="30"/>
      <c r="C137" s="31" t="s">
        <v>7317</v>
      </c>
      <c r="D137" s="57">
        <v>0</v>
      </c>
      <c r="E137" s="57">
        <v>1</v>
      </c>
      <c r="F137" s="32" t="s">
        <v>23</v>
      </c>
      <c r="G137" s="32" t="s">
        <v>23</v>
      </c>
      <c r="H137" s="4">
        <v>9105869316</v>
      </c>
      <c r="I137" s="32" t="s">
        <v>23</v>
      </c>
      <c r="J137" s="33" t="s">
        <v>7580</v>
      </c>
      <c r="K137" s="34"/>
      <c r="L137" s="46" t="s">
        <v>25</v>
      </c>
      <c r="M137" s="33" t="s">
        <v>207</v>
      </c>
      <c r="N137" s="35" t="s">
        <v>23</v>
      </c>
      <c r="O137" s="6" t="s">
        <v>3178</v>
      </c>
      <c r="P137" s="36"/>
      <c r="Q137" s="36"/>
      <c r="R137" s="36"/>
      <c r="S137" s="33" t="s">
        <v>7581</v>
      </c>
      <c r="T137" s="36"/>
      <c r="U137" s="36"/>
      <c r="V137" s="33" t="s">
        <v>7581</v>
      </c>
      <c r="W137" s="36"/>
      <c r="X137" s="36"/>
      <c r="Y137" s="33" t="s">
        <v>2779</v>
      </c>
      <c r="Z137" s="36"/>
      <c r="AA137" s="30"/>
      <c r="AB137" s="57">
        <v>5111</v>
      </c>
      <c r="AC137" s="57">
        <v>131</v>
      </c>
      <c r="AD137" s="30"/>
      <c r="AE137" s="58">
        <v>1</v>
      </c>
      <c r="AF137" s="37"/>
      <c r="AG137" s="37">
        <v>73431</v>
      </c>
      <c r="AH137" s="38">
        <v>73431</v>
      </c>
      <c r="AI137" s="37"/>
      <c r="AJ137" s="37"/>
      <c r="AK137" s="39"/>
      <c r="AL137" s="40">
        <v>8</v>
      </c>
      <c r="AM137" s="37"/>
      <c r="AN137" s="37">
        <v>5874.4800000000005</v>
      </c>
      <c r="AO137" s="59">
        <v>33311</v>
      </c>
      <c r="AP137" s="39"/>
      <c r="AQ137" s="59" t="s">
        <v>3131</v>
      </c>
      <c r="AR137" s="60">
        <v>156</v>
      </c>
      <c r="AS137" s="60">
        <v>632</v>
      </c>
      <c r="AV137" s="39"/>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c r="BZ137" s="42"/>
      <c r="CA137" s="42"/>
      <c r="CB137" s="42"/>
      <c r="CC137" s="42"/>
      <c r="CD137" s="42"/>
      <c r="CE137" s="42"/>
      <c r="CF137" s="42"/>
      <c r="CG137" s="42"/>
      <c r="CH137" s="42"/>
      <c r="CI137" s="42"/>
      <c r="CJ137" s="42"/>
      <c r="CK137" s="42"/>
      <c r="CL137" s="42"/>
      <c r="CM137" s="42"/>
      <c r="CN137" s="42"/>
      <c r="CO137" s="42"/>
      <c r="CP137" s="42"/>
      <c r="CQ137" s="42"/>
      <c r="CR137" s="42"/>
      <c r="CS137" s="42"/>
      <c r="CT137" s="42"/>
      <c r="CU137" s="42"/>
      <c r="CV137" s="42"/>
      <c r="CW137" s="42"/>
      <c r="CX137" s="42"/>
      <c r="CY137" s="42"/>
      <c r="CZ137" s="42"/>
      <c r="DA137" s="42"/>
      <c r="DB137" s="42"/>
      <c r="DC137" s="42"/>
      <c r="DD137" s="42"/>
      <c r="DE137" s="42"/>
      <c r="DF137" s="42"/>
      <c r="DG137" s="42"/>
      <c r="DH137" s="42"/>
      <c r="DI137" s="42"/>
      <c r="DJ137" s="42"/>
      <c r="DK137" s="42"/>
      <c r="DL137" s="42"/>
      <c r="DM137" s="42"/>
      <c r="DN137" s="42"/>
      <c r="DO137" s="42"/>
      <c r="DP137" s="42"/>
      <c r="DQ137" s="42"/>
      <c r="DR137" s="42"/>
      <c r="DS137" s="42"/>
      <c r="DT137" s="42"/>
      <c r="DU137" s="42"/>
      <c r="DV137" s="42"/>
      <c r="DW137" s="42"/>
      <c r="DX137" s="42"/>
      <c r="DY137" s="42"/>
      <c r="DZ137" s="42"/>
      <c r="EA137" s="42"/>
      <c r="EB137" s="42"/>
      <c r="EC137" s="42"/>
      <c r="ED137" s="42"/>
      <c r="EE137" s="42"/>
      <c r="EF137" s="42"/>
      <c r="EG137" s="42"/>
      <c r="EH137" s="42"/>
      <c r="EI137" s="42"/>
      <c r="EJ137" s="42"/>
      <c r="EK137" s="42"/>
      <c r="EL137" s="42"/>
      <c r="EM137" s="42"/>
      <c r="EN137" s="42"/>
      <c r="EO137" s="42"/>
      <c r="EP137" s="42"/>
      <c r="EQ137" s="42"/>
      <c r="ER137" s="42"/>
      <c r="ES137" s="42"/>
      <c r="ET137" s="42"/>
      <c r="EU137" s="42"/>
      <c r="EV137" s="42"/>
      <c r="EW137" s="42"/>
      <c r="EX137" s="42"/>
      <c r="EY137" s="42"/>
      <c r="EZ137" s="42"/>
      <c r="FA137" s="42"/>
      <c r="FB137" s="42"/>
      <c r="FC137" s="42"/>
      <c r="FD137" s="42"/>
      <c r="FE137" s="42"/>
      <c r="FF137" s="42"/>
      <c r="FG137" s="42"/>
      <c r="FH137" s="42"/>
      <c r="FI137" s="42"/>
      <c r="FJ137" s="42"/>
      <c r="FK137" s="42"/>
      <c r="FL137" s="42"/>
      <c r="FM137" s="42"/>
      <c r="FN137" s="42"/>
      <c r="FO137" s="42"/>
      <c r="FP137" s="42"/>
      <c r="FQ137" s="42"/>
      <c r="FR137" s="42"/>
      <c r="FS137" s="42"/>
      <c r="FT137" s="42"/>
      <c r="FU137" s="42"/>
      <c r="FV137" s="42"/>
      <c r="FW137" s="42"/>
      <c r="FX137" s="42"/>
      <c r="FY137" s="42"/>
      <c r="FZ137" s="42"/>
      <c r="GA137" s="42"/>
      <c r="GB137" s="42"/>
      <c r="GC137" s="42"/>
      <c r="GD137" s="42"/>
      <c r="GE137" s="42"/>
      <c r="GF137" s="42"/>
      <c r="GG137" s="42"/>
      <c r="GH137" s="42"/>
      <c r="GI137" s="42"/>
      <c r="GJ137" s="42"/>
      <c r="GK137" s="42"/>
      <c r="GL137" s="42"/>
      <c r="GM137" s="42"/>
      <c r="GN137" s="42"/>
      <c r="GO137" s="42"/>
      <c r="GP137" s="42"/>
      <c r="GQ137" s="42"/>
      <c r="GR137" s="42"/>
      <c r="GS137" s="42"/>
      <c r="GT137" s="42"/>
      <c r="GU137" s="42"/>
      <c r="GV137" s="42"/>
      <c r="GW137" s="42"/>
      <c r="GX137" s="42"/>
      <c r="GY137" s="42"/>
      <c r="GZ137" s="42"/>
      <c r="HA137" s="42"/>
      <c r="HB137" s="42"/>
      <c r="HC137" s="42"/>
      <c r="HD137" s="42"/>
      <c r="HE137" s="42"/>
      <c r="HF137" s="42"/>
      <c r="HG137" s="42"/>
      <c r="HH137" s="42"/>
      <c r="HI137" s="42"/>
      <c r="HJ137" s="42"/>
      <c r="HK137" s="42"/>
      <c r="HL137" s="42"/>
      <c r="HM137" s="42"/>
      <c r="HN137" s="42"/>
      <c r="HO137" s="42"/>
      <c r="HP137" s="42"/>
      <c r="HQ137" s="42"/>
      <c r="HR137" s="42"/>
      <c r="HS137" s="42"/>
      <c r="HT137" s="42"/>
      <c r="HU137" s="42"/>
      <c r="HV137" s="42"/>
      <c r="HW137" s="42"/>
      <c r="HX137" s="42"/>
    </row>
    <row r="138" spans="1:232" s="41" customFormat="1" x14ac:dyDescent="0.25">
      <c r="A138" s="29"/>
      <c r="B138" s="30"/>
      <c r="C138" s="31" t="s">
        <v>7317</v>
      </c>
      <c r="D138" s="57">
        <v>0</v>
      </c>
      <c r="E138" s="57">
        <v>1</v>
      </c>
      <c r="F138" s="32" t="s">
        <v>23</v>
      </c>
      <c r="G138" s="32" t="s">
        <v>23</v>
      </c>
      <c r="H138" s="4">
        <v>9105869363</v>
      </c>
      <c r="I138" s="32" t="s">
        <v>23</v>
      </c>
      <c r="J138" s="33" t="s">
        <v>7582</v>
      </c>
      <c r="K138" s="34"/>
      <c r="L138" s="46" t="s">
        <v>25</v>
      </c>
      <c r="M138" s="33" t="s">
        <v>138</v>
      </c>
      <c r="N138" s="35" t="s">
        <v>23</v>
      </c>
      <c r="O138" s="6" t="s">
        <v>3132</v>
      </c>
      <c r="P138" s="36"/>
      <c r="Q138" s="36"/>
      <c r="R138" s="36"/>
      <c r="S138" s="33" t="s">
        <v>7583</v>
      </c>
      <c r="T138" s="36"/>
      <c r="U138" s="36"/>
      <c r="V138" s="33" t="s">
        <v>7583</v>
      </c>
      <c r="W138" s="36"/>
      <c r="X138" s="36"/>
      <c r="Y138" s="33" t="s">
        <v>2819</v>
      </c>
      <c r="Z138" s="36"/>
      <c r="AA138" s="30"/>
      <c r="AB138" s="57">
        <v>5111</v>
      </c>
      <c r="AC138" s="57">
        <v>131</v>
      </c>
      <c r="AD138" s="30"/>
      <c r="AE138" s="58">
        <v>1</v>
      </c>
      <c r="AF138" s="37"/>
      <c r="AG138" s="37">
        <v>56760</v>
      </c>
      <c r="AH138" s="38">
        <v>56760</v>
      </c>
      <c r="AI138" s="37"/>
      <c r="AJ138" s="37"/>
      <c r="AK138" s="39"/>
      <c r="AL138" s="40">
        <v>8</v>
      </c>
      <c r="AM138" s="37"/>
      <c r="AN138" s="37">
        <v>4540.8</v>
      </c>
      <c r="AO138" s="59">
        <v>33311</v>
      </c>
      <c r="AP138" s="39"/>
      <c r="AQ138" s="59" t="s">
        <v>3131</v>
      </c>
      <c r="AR138" s="60">
        <v>156</v>
      </c>
      <c r="AS138" s="60">
        <v>632</v>
      </c>
      <c r="AV138" s="39"/>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c r="BZ138" s="42"/>
      <c r="CA138" s="42"/>
      <c r="CB138" s="42"/>
      <c r="CC138" s="42"/>
      <c r="CD138" s="42"/>
      <c r="CE138" s="42"/>
      <c r="CF138" s="42"/>
      <c r="CG138" s="42"/>
      <c r="CH138" s="42"/>
      <c r="CI138" s="42"/>
      <c r="CJ138" s="42"/>
      <c r="CK138" s="42"/>
      <c r="CL138" s="42"/>
      <c r="CM138" s="42"/>
      <c r="CN138" s="42"/>
      <c r="CO138" s="42"/>
      <c r="CP138" s="42"/>
      <c r="CQ138" s="42"/>
      <c r="CR138" s="42"/>
      <c r="CS138" s="42"/>
      <c r="CT138" s="42"/>
      <c r="CU138" s="42"/>
      <c r="CV138" s="42"/>
      <c r="CW138" s="42"/>
      <c r="CX138" s="42"/>
      <c r="CY138" s="42"/>
      <c r="CZ138" s="42"/>
      <c r="DA138" s="42"/>
      <c r="DB138" s="42"/>
      <c r="DC138" s="42"/>
      <c r="DD138" s="42"/>
      <c r="DE138" s="42"/>
      <c r="DF138" s="42"/>
      <c r="DG138" s="42"/>
      <c r="DH138" s="42"/>
      <c r="DI138" s="42"/>
      <c r="DJ138" s="42"/>
      <c r="DK138" s="42"/>
      <c r="DL138" s="42"/>
      <c r="DM138" s="42"/>
      <c r="DN138" s="42"/>
      <c r="DO138" s="42"/>
      <c r="DP138" s="42"/>
      <c r="DQ138" s="42"/>
      <c r="DR138" s="42"/>
      <c r="DS138" s="42"/>
      <c r="DT138" s="42"/>
      <c r="DU138" s="42"/>
      <c r="DV138" s="42"/>
      <c r="DW138" s="42"/>
      <c r="DX138" s="42"/>
      <c r="DY138" s="42"/>
      <c r="DZ138" s="42"/>
      <c r="EA138" s="42"/>
      <c r="EB138" s="42"/>
      <c r="EC138" s="42"/>
      <c r="ED138" s="42"/>
      <c r="EE138" s="42"/>
      <c r="EF138" s="42"/>
      <c r="EG138" s="42"/>
      <c r="EH138" s="42"/>
      <c r="EI138" s="42"/>
      <c r="EJ138" s="42"/>
      <c r="EK138" s="42"/>
      <c r="EL138" s="42"/>
      <c r="EM138" s="42"/>
      <c r="EN138" s="42"/>
      <c r="EO138" s="42"/>
      <c r="EP138" s="42"/>
      <c r="EQ138" s="42"/>
      <c r="ER138" s="42"/>
      <c r="ES138" s="42"/>
      <c r="ET138" s="42"/>
      <c r="EU138" s="42"/>
      <c r="EV138" s="42"/>
      <c r="EW138" s="42"/>
      <c r="EX138" s="42"/>
      <c r="EY138" s="42"/>
      <c r="EZ138" s="42"/>
      <c r="FA138" s="42"/>
      <c r="FB138" s="42"/>
      <c r="FC138" s="42"/>
      <c r="FD138" s="42"/>
      <c r="FE138" s="42"/>
      <c r="FF138" s="42"/>
      <c r="FG138" s="42"/>
      <c r="FH138" s="42"/>
      <c r="FI138" s="42"/>
      <c r="FJ138" s="42"/>
      <c r="FK138" s="42"/>
      <c r="FL138" s="42"/>
      <c r="FM138" s="42"/>
      <c r="FN138" s="42"/>
      <c r="FO138" s="42"/>
      <c r="FP138" s="42"/>
      <c r="FQ138" s="42"/>
      <c r="FR138" s="42"/>
      <c r="FS138" s="42"/>
      <c r="FT138" s="42"/>
      <c r="FU138" s="42"/>
      <c r="FV138" s="42"/>
      <c r="FW138" s="42"/>
      <c r="FX138" s="42"/>
      <c r="FY138" s="42"/>
      <c r="FZ138" s="42"/>
      <c r="GA138" s="42"/>
      <c r="GB138" s="42"/>
      <c r="GC138" s="42"/>
      <c r="GD138" s="42"/>
      <c r="GE138" s="42"/>
      <c r="GF138" s="42"/>
      <c r="GG138" s="42"/>
      <c r="GH138" s="42"/>
      <c r="GI138" s="42"/>
      <c r="GJ138" s="42"/>
      <c r="GK138" s="42"/>
      <c r="GL138" s="42"/>
      <c r="GM138" s="42"/>
      <c r="GN138" s="42"/>
      <c r="GO138" s="42"/>
      <c r="GP138" s="42"/>
      <c r="GQ138" s="42"/>
      <c r="GR138" s="42"/>
      <c r="GS138" s="42"/>
      <c r="GT138" s="42"/>
      <c r="GU138" s="42"/>
      <c r="GV138" s="42"/>
      <c r="GW138" s="42"/>
      <c r="GX138" s="42"/>
      <c r="GY138" s="42"/>
      <c r="GZ138" s="42"/>
      <c r="HA138" s="42"/>
      <c r="HB138" s="42"/>
      <c r="HC138" s="42"/>
      <c r="HD138" s="42"/>
      <c r="HE138" s="42"/>
      <c r="HF138" s="42"/>
      <c r="HG138" s="42"/>
      <c r="HH138" s="42"/>
      <c r="HI138" s="42"/>
      <c r="HJ138" s="42"/>
      <c r="HK138" s="42"/>
      <c r="HL138" s="42"/>
      <c r="HM138" s="42"/>
      <c r="HN138" s="42"/>
      <c r="HO138" s="42"/>
      <c r="HP138" s="42"/>
      <c r="HQ138" s="42"/>
      <c r="HR138" s="42"/>
      <c r="HS138" s="42"/>
      <c r="HT138" s="42"/>
      <c r="HU138" s="42"/>
      <c r="HV138" s="42"/>
      <c r="HW138" s="42"/>
      <c r="HX138" s="42"/>
    </row>
    <row r="139" spans="1:232" s="41" customFormat="1" x14ac:dyDescent="0.25">
      <c r="A139" s="29"/>
      <c r="B139" s="30"/>
      <c r="C139" s="31" t="s">
        <v>7317</v>
      </c>
      <c r="D139" s="57">
        <v>0</v>
      </c>
      <c r="E139" s="57">
        <v>1</v>
      </c>
      <c r="F139" s="32" t="s">
        <v>23</v>
      </c>
      <c r="G139" s="32" t="s">
        <v>23</v>
      </c>
      <c r="H139" s="4">
        <v>9105869334</v>
      </c>
      <c r="I139" s="32" t="s">
        <v>23</v>
      </c>
      <c r="J139" s="33" t="s">
        <v>7584</v>
      </c>
      <c r="K139" s="34"/>
      <c r="L139" s="46" t="s">
        <v>25</v>
      </c>
      <c r="M139" s="33" t="s">
        <v>254</v>
      </c>
      <c r="N139" s="35" t="s">
        <v>23</v>
      </c>
      <c r="O139" s="6" t="s">
        <v>3170</v>
      </c>
      <c r="P139" s="36"/>
      <c r="Q139" s="36"/>
      <c r="R139" s="36"/>
      <c r="S139" s="33" t="s">
        <v>7467</v>
      </c>
      <c r="T139" s="36"/>
      <c r="U139" s="36"/>
      <c r="V139" s="33" t="s">
        <v>7467</v>
      </c>
      <c r="W139" s="36"/>
      <c r="X139" s="36"/>
      <c r="Y139" s="33" t="s">
        <v>3013</v>
      </c>
      <c r="Z139" s="36"/>
      <c r="AA139" s="30"/>
      <c r="AB139" s="57">
        <v>5111</v>
      </c>
      <c r="AC139" s="57">
        <v>131</v>
      </c>
      <c r="AD139" s="30"/>
      <c r="AE139" s="58">
        <v>1</v>
      </c>
      <c r="AF139" s="37"/>
      <c r="AG139" s="37">
        <v>46000</v>
      </c>
      <c r="AH139" s="38">
        <v>46000</v>
      </c>
      <c r="AI139" s="37"/>
      <c r="AJ139" s="37"/>
      <c r="AK139" s="39"/>
      <c r="AL139" s="40">
        <v>8</v>
      </c>
      <c r="AM139" s="37"/>
      <c r="AN139" s="37">
        <v>3680</v>
      </c>
      <c r="AO139" s="59">
        <v>33311</v>
      </c>
      <c r="AP139" s="39"/>
      <c r="AQ139" s="59" t="s">
        <v>3131</v>
      </c>
      <c r="AR139" s="60">
        <v>156</v>
      </c>
      <c r="AS139" s="60">
        <v>632</v>
      </c>
      <c r="AV139" s="39"/>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c r="BZ139" s="42"/>
      <c r="CA139" s="42"/>
      <c r="CB139" s="42"/>
      <c r="CC139" s="42"/>
      <c r="CD139" s="42"/>
      <c r="CE139" s="42"/>
      <c r="CF139" s="42"/>
      <c r="CG139" s="42"/>
      <c r="CH139" s="42"/>
      <c r="CI139" s="42"/>
      <c r="CJ139" s="42"/>
      <c r="CK139" s="42"/>
      <c r="CL139" s="42"/>
      <c r="CM139" s="42"/>
      <c r="CN139" s="42"/>
      <c r="CO139" s="42"/>
      <c r="CP139" s="42"/>
      <c r="CQ139" s="42"/>
      <c r="CR139" s="42"/>
      <c r="CS139" s="42"/>
      <c r="CT139" s="42"/>
      <c r="CU139" s="42"/>
      <c r="CV139" s="42"/>
      <c r="CW139" s="42"/>
      <c r="CX139" s="42"/>
      <c r="CY139" s="42"/>
      <c r="CZ139" s="42"/>
      <c r="DA139" s="42"/>
      <c r="DB139" s="42"/>
      <c r="DC139" s="42"/>
      <c r="DD139" s="42"/>
      <c r="DE139" s="42"/>
      <c r="DF139" s="42"/>
      <c r="DG139" s="42"/>
      <c r="DH139" s="42"/>
      <c r="DI139" s="42"/>
      <c r="DJ139" s="42"/>
      <c r="DK139" s="42"/>
      <c r="DL139" s="42"/>
      <c r="DM139" s="42"/>
      <c r="DN139" s="42"/>
      <c r="DO139" s="42"/>
      <c r="DP139" s="42"/>
      <c r="DQ139" s="42"/>
      <c r="DR139" s="42"/>
      <c r="DS139" s="42"/>
      <c r="DT139" s="42"/>
      <c r="DU139" s="42"/>
      <c r="DV139" s="42"/>
      <c r="DW139" s="42"/>
      <c r="DX139" s="42"/>
      <c r="DY139" s="42"/>
      <c r="DZ139" s="42"/>
      <c r="EA139" s="42"/>
      <c r="EB139" s="42"/>
      <c r="EC139" s="42"/>
      <c r="ED139" s="42"/>
      <c r="EE139" s="42"/>
      <c r="EF139" s="42"/>
      <c r="EG139" s="42"/>
      <c r="EH139" s="42"/>
      <c r="EI139" s="42"/>
      <c r="EJ139" s="42"/>
      <c r="EK139" s="42"/>
      <c r="EL139" s="42"/>
      <c r="EM139" s="42"/>
      <c r="EN139" s="42"/>
      <c r="EO139" s="42"/>
      <c r="EP139" s="42"/>
      <c r="EQ139" s="42"/>
      <c r="ER139" s="42"/>
      <c r="ES139" s="42"/>
      <c r="ET139" s="42"/>
      <c r="EU139" s="42"/>
      <c r="EV139" s="42"/>
      <c r="EW139" s="42"/>
      <c r="EX139" s="42"/>
      <c r="EY139" s="42"/>
      <c r="EZ139" s="42"/>
      <c r="FA139" s="42"/>
      <c r="FB139" s="42"/>
      <c r="FC139" s="42"/>
      <c r="FD139" s="42"/>
      <c r="FE139" s="42"/>
      <c r="FF139" s="42"/>
      <c r="FG139" s="42"/>
      <c r="FH139" s="42"/>
      <c r="FI139" s="42"/>
      <c r="FJ139" s="42"/>
      <c r="FK139" s="42"/>
      <c r="FL139" s="42"/>
      <c r="FM139" s="42"/>
      <c r="FN139" s="42"/>
      <c r="FO139" s="42"/>
      <c r="FP139" s="42"/>
      <c r="FQ139" s="42"/>
      <c r="FR139" s="42"/>
      <c r="FS139" s="42"/>
      <c r="FT139" s="42"/>
      <c r="FU139" s="42"/>
      <c r="FV139" s="42"/>
      <c r="FW139" s="42"/>
      <c r="FX139" s="42"/>
      <c r="FY139" s="42"/>
      <c r="FZ139" s="42"/>
      <c r="GA139" s="42"/>
      <c r="GB139" s="42"/>
      <c r="GC139" s="42"/>
      <c r="GD139" s="42"/>
      <c r="GE139" s="42"/>
      <c r="GF139" s="42"/>
      <c r="GG139" s="42"/>
      <c r="GH139" s="42"/>
      <c r="GI139" s="42"/>
      <c r="GJ139" s="42"/>
      <c r="GK139" s="42"/>
      <c r="GL139" s="42"/>
      <c r="GM139" s="42"/>
      <c r="GN139" s="42"/>
      <c r="GO139" s="42"/>
      <c r="GP139" s="42"/>
      <c r="GQ139" s="42"/>
      <c r="GR139" s="42"/>
      <c r="GS139" s="42"/>
      <c r="GT139" s="42"/>
      <c r="GU139" s="42"/>
      <c r="GV139" s="42"/>
      <c r="GW139" s="42"/>
      <c r="GX139" s="42"/>
      <c r="GY139" s="42"/>
      <c r="GZ139" s="42"/>
      <c r="HA139" s="42"/>
      <c r="HB139" s="42"/>
      <c r="HC139" s="42"/>
      <c r="HD139" s="42"/>
      <c r="HE139" s="42"/>
      <c r="HF139" s="42"/>
      <c r="HG139" s="42"/>
      <c r="HH139" s="42"/>
      <c r="HI139" s="42"/>
      <c r="HJ139" s="42"/>
      <c r="HK139" s="42"/>
      <c r="HL139" s="42"/>
      <c r="HM139" s="42"/>
      <c r="HN139" s="42"/>
      <c r="HO139" s="42"/>
      <c r="HP139" s="42"/>
      <c r="HQ139" s="42"/>
      <c r="HR139" s="42"/>
      <c r="HS139" s="42"/>
      <c r="HT139" s="42"/>
      <c r="HU139" s="42"/>
      <c r="HV139" s="42"/>
      <c r="HW139" s="42"/>
      <c r="HX139" s="42"/>
    </row>
    <row r="140" spans="1:232" s="41" customFormat="1" x14ac:dyDescent="0.25">
      <c r="A140" s="29"/>
      <c r="B140" s="30"/>
      <c r="C140" s="31" t="s">
        <v>7317</v>
      </c>
      <c r="D140" s="57">
        <v>0</v>
      </c>
      <c r="E140" s="57">
        <v>1</v>
      </c>
      <c r="F140" s="32" t="s">
        <v>23</v>
      </c>
      <c r="G140" s="32" t="s">
        <v>23</v>
      </c>
      <c r="H140" s="4">
        <v>9105869458</v>
      </c>
      <c r="I140" s="32" t="s">
        <v>23</v>
      </c>
      <c r="J140" s="33" t="s">
        <v>7585</v>
      </c>
      <c r="K140" s="34"/>
      <c r="L140" s="46" t="s">
        <v>25</v>
      </c>
      <c r="M140" s="33" t="s">
        <v>101</v>
      </c>
      <c r="N140" s="35" t="s">
        <v>23</v>
      </c>
      <c r="O140" s="6" t="s">
        <v>3163</v>
      </c>
      <c r="P140" s="36"/>
      <c r="Q140" s="36"/>
      <c r="R140" s="36"/>
      <c r="S140" s="33" t="s">
        <v>7586</v>
      </c>
      <c r="T140" s="36"/>
      <c r="U140" s="36"/>
      <c r="V140" s="33" t="s">
        <v>7586</v>
      </c>
      <c r="W140" s="36"/>
      <c r="X140" s="36"/>
      <c r="Y140" s="33" t="s">
        <v>2771</v>
      </c>
      <c r="Z140" s="36"/>
      <c r="AA140" s="30"/>
      <c r="AB140" s="57">
        <v>5111</v>
      </c>
      <c r="AC140" s="57">
        <v>131</v>
      </c>
      <c r="AD140" s="30"/>
      <c r="AE140" s="58">
        <v>1</v>
      </c>
      <c r="AF140" s="37"/>
      <c r="AG140" s="37">
        <v>74250</v>
      </c>
      <c r="AH140" s="38">
        <v>74250</v>
      </c>
      <c r="AI140" s="37"/>
      <c r="AJ140" s="37"/>
      <c r="AK140" s="39"/>
      <c r="AL140" s="40">
        <v>8</v>
      </c>
      <c r="AM140" s="37"/>
      <c r="AN140" s="37">
        <v>5940</v>
      </c>
      <c r="AO140" s="59">
        <v>33311</v>
      </c>
      <c r="AP140" s="39"/>
      <c r="AQ140" s="59" t="s">
        <v>3131</v>
      </c>
      <c r="AR140" s="60">
        <v>156</v>
      </c>
      <c r="AS140" s="60">
        <v>632</v>
      </c>
      <c r="AV140" s="39"/>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c r="BZ140" s="42"/>
      <c r="CA140" s="42"/>
      <c r="CB140" s="42"/>
      <c r="CC140" s="42"/>
      <c r="CD140" s="42"/>
      <c r="CE140" s="42"/>
      <c r="CF140" s="42"/>
      <c r="CG140" s="42"/>
      <c r="CH140" s="42"/>
      <c r="CI140" s="42"/>
      <c r="CJ140" s="42"/>
      <c r="CK140" s="42"/>
      <c r="CL140" s="42"/>
      <c r="CM140" s="42"/>
      <c r="CN140" s="42"/>
      <c r="CO140" s="42"/>
      <c r="CP140" s="42"/>
      <c r="CQ140" s="42"/>
      <c r="CR140" s="42"/>
      <c r="CS140" s="42"/>
      <c r="CT140" s="42"/>
      <c r="CU140" s="42"/>
      <c r="CV140" s="42"/>
      <c r="CW140" s="42"/>
      <c r="CX140" s="42"/>
      <c r="CY140" s="42"/>
      <c r="CZ140" s="42"/>
      <c r="DA140" s="42"/>
      <c r="DB140" s="42"/>
      <c r="DC140" s="42"/>
      <c r="DD140" s="42"/>
      <c r="DE140" s="42"/>
      <c r="DF140" s="42"/>
      <c r="DG140" s="42"/>
      <c r="DH140" s="42"/>
      <c r="DI140" s="42"/>
      <c r="DJ140" s="42"/>
      <c r="DK140" s="42"/>
      <c r="DL140" s="42"/>
      <c r="DM140" s="42"/>
      <c r="DN140" s="42"/>
      <c r="DO140" s="42"/>
      <c r="DP140" s="42"/>
      <c r="DQ140" s="42"/>
      <c r="DR140" s="42"/>
      <c r="DS140" s="42"/>
      <c r="DT140" s="42"/>
      <c r="DU140" s="42"/>
      <c r="DV140" s="42"/>
      <c r="DW140" s="42"/>
      <c r="DX140" s="42"/>
      <c r="DY140" s="42"/>
      <c r="DZ140" s="42"/>
      <c r="EA140" s="42"/>
      <c r="EB140" s="42"/>
      <c r="EC140" s="42"/>
      <c r="ED140" s="42"/>
      <c r="EE140" s="42"/>
      <c r="EF140" s="42"/>
      <c r="EG140" s="42"/>
      <c r="EH140" s="42"/>
      <c r="EI140" s="42"/>
      <c r="EJ140" s="42"/>
      <c r="EK140" s="42"/>
      <c r="EL140" s="42"/>
      <c r="EM140" s="42"/>
      <c r="EN140" s="42"/>
      <c r="EO140" s="42"/>
      <c r="EP140" s="42"/>
      <c r="EQ140" s="42"/>
      <c r="ER140" s="42"/>
      <c r="ES140" s="42"/>
      <c r="ET140" s="42"/>
      <c r="EU140" s="42"/>
      <c r="EV140" s="42"/>
      <c r="EW140" s="42"/>
      <c r="EX140" s="42"/>
      <c r="EY140" s="42"/>
      <c r="EZ140" s="42"/>
      <c r="FA140" s="42"/>
      <c r="FB140" s="42"/>
      <c r="FC140" s="42"/>
      <c r="FD140" s="42"/>
      <c r="FE140" s="42"/>
      <c r="FF140" s="42"/>
      <c r="FG140" s="42"/>
      <c r="FH140" s="42"/>
      <c r="FI140" s="42"/>
      <c r="FJ140" s="42"/>
      <c r="FK140" s="42"/>
      <c r="FL140" s="42"/>
      <c r="FM140" s="42"/>
      <c r="FN140" s="42"/>
      <c r="FO140" s="42"/>
      <c r="FP140" s="42"/>
      <c r="FQ140" s="42"/>
      <c r="FR140" s="42"/>
      <c r="FS140" s="42"/>
      <c r="FT140" s="42"/>
      <c r="FU140" s="42"/>
      <c r="FV140" s="42"/>
      <c r="FW140" s="42"/>
      <c r="FX140" s="42"/>
      <c r="FY140" s="42"/>
      <c r="FZ140" s="42"/>
      <c r="GA140" s="42"/>
      <c r="GB140" s="42"/>
      <c r="GC140" s="42"/>
      <c r="GD140" s="42"/>
      <c r="GE140" s="42"/>
      <c r="GF140" s="42"/>
      <c r="GG140" s="42"/>
      <c r="GH140" s="42"/>
      <c r="GI140" s="42"/>
      <c r="GJ140" s="42"/>
      <c r="GK140" s="42"/>
      <c r="GL140" s="42"/>
      <c r="GM140" s="42"/>
      <c r="GN140" s="42"/>
      <c r="GO140" s="42"/>
      <c r="GP140" s="42"/>
      <c r="GQ140" s="42"/>
      <c r="GR140" s="42"/>
      <c r="GS140" s="42"/>
      <c r="GT140" s="42"/>
      <c r="GU140" s="42"/>
      <c r="GV140" s="42"/>
      <c r="GW140" s="42"/>
      <c r="GX140" s="42"/>
      <c r="GY140" s="42"/>
      <c r="GZ140" s="42"/>
      <c r="HA140" s="42"/>
      <c r="HB140" s="42"/>
      <c r="HC140" s="42"/>
      <c r="HD140" s="42"/>
      <c r="HE140" s="42"/>
      <c r="HF140" s="42"/>
      <c r="HG140" s="42"/>
      <c r="HH140" s="42"/>
      <c r="HI140" s="42"/>
      <c r="HJ140" s="42"/>
      <c r="HK140" s="42"/>
      <c r="HL140" s="42"/>
      <c r="HM140" s="42"/>
      <c r="HN140" s="42"/>
      <c r="HO140" s="42"/>
      <c r="HP140" s="42"/>
      <c r="HQ140" s="42"/>
      <c r="HR140" s="42"/>
      <c r="HS140" s="42"/>
      <c r="HT140" s="42"/>
      <c r="HU140" s="42"/>
      <c r="HV140" s="42"/>
      <c r="HW140" s="42"/>
      <c r="HX140" s="42"/>
    </row>
    <row r="141" spans="1:232" s="41" customFormat="1" x14ac:dyDescent="0.25">
      <c r="A141" s="29"/>
      <c r="B141" s="30"/>
      <c r="C141" s="31" t="s">
        <v>7317</v>
      </c>
      <c r="D141" s="57">
        <v>0</v>
      </c>
      <c r="E141" s="57">
        <v>1</v>
      </c>
      <c r="F141" s="32" t="s">
        <v>23</v>
      </c>
      <c r="G141" s="32" t="s">
        <v>23</v>
      </c>
      <c r="H141" s="4">
        <v>9105869458</v>
      </c>
      <c r="I141" s="32" t="s">
        <v>23</v>
      </c>
      <c r="J141" s="33" t="s">
        <v>7585</v>
      </c>
      <c r="K141" s="34"/>
      <c r="L141" s="46" t="s">
        <v>25</v>
      </c>
      <c r="M141" s="33" t="s">
        <v>101</v>
      </c>
      <c r="N141" s="35" t="s">
        <v>23</v>
      </c>
      <c r="O141" s="6" t="s">
        <v>3163</v>
      </c>
      <c r="P141" s="36"/>
      <c r="Q141" s="36"/>
      <c r="R141" s="36"/>
      <c r="S141" s="33" t="s">
        <v>7586</v>
      </c>
      <c r="T141" s="36"/>
      <c r="U141" s="36"/>
      <c r="V141" s="33" t="s">
        <v>7586</v>
      </c>
      <c r="W141" s="36"/>
      <c r="X141" s="36"/>
      <c r="Y141" s="33" t="s">
        <v>2826</v>
      </c>
      <c r="Z141" s="36"/>
      <c r="AA141" s="30"/>
      <c r="AB141" s="57">
        <v>5111</v>
      </c>
      <c r="AC141" s="57">
        <v>131</v>
      </c>
      <c r="AD141" s="30"/>
      <c r="AE141" s="58">
        <v>4</v>
      </c>
      <c r="AF141" s="37"/>
      <c r="AG141" s="37">
        <v>50182</v>
      </c>
      <c r="AH141" s="38">
        <v>200728</v>
      </c>
      <c r="AI141" s="37"/>
      <c r="AJ141" s="37"/>
      <c r="AK141" s="39"/>
      <c r="AL141" s="40">
        <v>8</v>
      </c>
      <c r="AM141" s="37"/>
      <c r="AN141" s="37">
        <v>16058.24</v>
      </c>
      <c r="AO141" s="59">
        <v>33311</v>
      </c>
      <c r="AP141" s="39"/>
      <c r="AQ141" s="59" t="s">
        <v>3131</v>
      </c>
      <c r="AR141" s="60">
        <v>156</v>
      </c>
      <c r="AS141" s="60">
        <v>632</v>
      </c>
      <c r="AV141" s="39"/>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c r="BZ141" s="42"/>
      <c r="CA141" s="42"/>
      <c r="CB141" s="42"/>
      <c r="CC141" s="42"/>
      <c r="CD141" s="42"/>
      <c r="CE141" s="42"/>
      <c r="CF141" s="42"/>
      <c r="CG141" s="42"/>
      <c r="CH141" s="42"/>
      <c r="CI141" s="42"/>
      <c r="CJ141" s="42"/>
      <c r="CK141" s="42"/>
      <c r="CL141" s="42"/>
      <c r="CM141" s="42"/>
      <c r="CN141" s="42"/>
      <c r="CO141" s="42"/>
      <c r="CP141" s="42"/>
      <c r="CQ141" s="42"/>
      <c r="CR141" s="42"/>
      <c r="CS141" s="42"/>
      <c r="CT141" s="42"/>
      <c r="CU141" s="42"/>
      <c r="CV141" s="42"/>
      <c r="CW141" s="42"/>
      <c r="CX141" s="42"/>
      <c r="CY141" s="42"/>
      <c r="CZ141" s="42"/>
      <c r="DA141" s="42"/>
      <c r="DB141" s="42"/>
      <c r="DC141" s="42"/>
      <c r="DD141" s="42"/>
      <c r="DE141" s="42"/>
      <c r="DF141" s="42"/>
      <c r="DG141" s="42"/>
      <c r="DH141" s="42"/>
      <c r="DI141" s="42"/>
      <c r="DJ141" s="42"/>
      <c r="DK141" s="42"/>
      <c r="DL141" s="42"/>
      <c r="DM141" s="42"/>
      <c r="DN141" s="42"/>
      <c r="DO141" s="42"/>
      <c r="DP141" s="42"/>
      <c r="DQ141" s="42"/>
      <c r="DR141" s="42"/>
      <c r="DS141" s="42"/>
      <c r="DT141" s="42"/>
      <c r="DU141" s="42"/>
      <c r="DV141" s="42"/>
      <c r="DW141" s="42"/>
      <c r="DX141" s="42"/>
      <c r="DY141" s="42"/>
      <c r="DZ141" s="42"/>
      <c r="EA141" s="42"/>
      <c r="EB141" s="42"/>
      <c r="EC141" s="42"/>
      <c r="ED141" s="42"/>
      <c r="EE141" s="42"/>
      <c r="EF141" s="42"/>
      <c r="EG141" s="42"/>
      <c r="EH141" s="42"/>
      <c r="EI141" s="42"/>
      <c r="EJ141" s="42"/>
      <c r="EK141" s="42"/>
      <c r="EL141" s="42"/>
      <c r="EM141" s="42"/>
      <c r="EN141" s="42"/>
      <c r="EO141" s="42"/>
      <c r="EP141" s="42"/>
      <c r="EQ141" s="42"/>
      <c r="ER141" s="42"/>
      <c r="ES141" s="42"/>
      <c r="ET141" s="42"/>
      <c r="EU141" s="42"/>
      <c r="EV141" s="42"/>
      <c r="EW141" s="42"/>
      <c r="EX141" s="42"/>
      <c r="EY141" s="42"/>
      <c r="EZ141" s="42"/>
      <c r="FA141" s="42"/>
      <c r="FB141" s="42"/>
      <c r="FC141" s="42"/>
      <c r="FD141" s="42"/>
      <c r="FE141" s="42"/>
      <c r="FF141" s="42"/>
      <c r="FG141" s="42"/>
      <c r="FH141" s="42"/>
      <c r="FI141" s="42"/>
      <c r="FJ141" s="42"/>
      <c r="FK141" s="42"/>
      <c r="FL141" s="42"/>
      <c r="FM141" s="42"/>
      <c r="FN141" s="42"/>
      <c r="FO141" s="42"/>
      <c r="FP141" s="42"/>
      <c r="FQ141" s="42"/>
      <c r="FR141" s="42"/>
      <c r="FS141" s="42"/>
      <c r="FT141" s="42"/>
      <c r="FU141" s="42"/>
      <c r="FV141" s="42"/>
      <c r="FW141" s="42"/>
      <c r="FX141" s="42"/>
      <c r="FY141" s="42"/>
      <c r="FZ141" s="42"/>
      <c r="GA141" s="42"/>
      <c r="GB141" s="42"/>
      <c r="GC141" s="42"/>
      <c r="GD141" s="42"/>
      <c r="GE141" s="42"/>
      <c r="GF141" s="42"/>
      <c r="GG141" s="42"/>
      <c r="GH141" s="42"/>
      <c r="GI141" s="42"/>
      <c r="GJ141" s="42"/>
      <c r="GK141" s="42"/>
      <c r="GL141" s="42"/>
      <c r="GM141" s="42"/>
      <c r="GN141" s="42"/>
      <c r="GO141" s="42"/>
      <c r="GP141" s="42"/>
      <c r="GQ141" s="42"/>
      <c r="GR141" s="42"/>
      <c r="GS141" s="42"/>
      <c r="GT141" s="42"/>
      <c r="GU141" s="42"/>
      <c r="GV141" s="42"/>
      <c r="GW141" s="42"/>
      <c r="GX141" s="42"/>
      <c r="GY141" s="42"/>
      <c r="GZ141" s="42"/>
      <c r="HA141" s="42"/>
      <c r="HB141" s="42"/>
      <c r="HC141" s="42"/>
      <c r="HD141" s="42"/>
      <c r="HE141" s="42"/>
      <c r="HF141" s="42"/>
      <c r="HG141" s="42"/>
      <c r="HH141" s="42"/>
      <c r="HI141" s="42"/>
      <c r="HJ141" s="42"/>
      <c r="HK141" s="42"/>
      <c r="HL141" s="42"/>
      <c r="HM141" s="42"/>
      <c r="HN141" s="42"/>
      <c r="HO141" s="42"/>
      <c r="HP141" s="42"/>
      <c r="HQ141" s="42"/>
      <c r="HR141" s="42"/>
      <c r="HS141" s="42"/>
      <c r="HT141" s="42"/>
      <c r="HU141" s="42"/>
      <c r="HV141" s="42"/>
      <c r="HW141" s="42"/>
      <c r="HX141" s="42"/>
    </row>
    <row r="142" spans="1:232" s="41" customFormat="1" x14ac:dyDescent="0.25">
      <c r="A142" s="29"/>
      <c r="B142" s="30"/>
      <c r="C142" s="31" t="s">
        <v>7317</v>
      </c>
      <c r="D142" s="57">
        <v>0</v>
      </c>
      <c r="E142" s="57">
        <v>1</v>
      </c>
      <c r="F142" s="32" t="s">
        <v>23</v>
      </c>
      <c r="G142" s="32" t="s">
        <v>23</v>
      </c>
      <c r="H142" s="4">
        <v>9105869507</v>
      </c>
      <c r="I142" s="32" t="s">
        <v>23</v>
      </c>
      <c r="J142" s="33" t="s">
        <v>7588</v>
      </c>
      <c r="K142" s="34"/>
      <c r="L142" s="46" t="s">
        <v>25</v>
      </c>
      <c r="M142" s="33" t="s">
        <v>266</v>
      </c>
      <c r="N142" s="35" t="s">
        <v>23</v>
      </c>
      <c r="O142" s="6" t="s">
        <v>3151</v>
      </c>
      <c r="P142" s="36"/>
      <c r="Q142" s="36"/>
      <c r="R142" s="36"/>
      <c r="S142" s="33" t="s">
        <v>7589</v>
      </c>
      <c r="T142" s="36"/>
      <c r="U142" s="36"/>
      <c r="V142" s="33" t="s">
        <v>7589</v>
      </c>
      <c r="W142" s="36"/>
      <c r="X142" s="36"/>
      <c r="Y142" s="33" t="s">
        <v>2824</v>
      </c>
      <c r="Z142" s="36"/>
      <c r="AA142" s="30"/>
      <c r="AB142" s="57">
        <v>5111</v>
      </c>
      <c r="AC142" s="57">
        <v>131</v>
      </c>
      <c r="AD142" s="30"/>
      <c r="AE142" s="58">
        <v>4</v>
      </c>
      <c r="AF142" s="37"/>
      <c r="AG142" s="37">
        <v>111058</v>
      </c>
      <c r="AH142" s="38">
        <v>444232</v>
      </c>
      <c r="AI142" s="37"/>
      <c r="AJ142" s="37"/>
      <c r="AK142" s="39"/>
      <c r="AL142" s="40">
        <v>8</v>
      </c>
      <c r="AM142" s="37"/>
      <c r="AN142" s="37">
        <v>35538.559999999998</v>
      </c>
      <c r="AO142" s="59">
        <v>33311</v>
      </c>
      <c r="AP142" s="39"/>
      <c r="AQ142" s="59" t="s">
        <v>3131</v>
      </c>
      <c r="AR142" s="60">
        <v>156</v>
      </c>
      <c r="AS142" s="60">
        <v>632</v>
      </c>
      <c r="AV142" s="39"/>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c r="BZ142" s="42"/>
      <c r="CA142" s="42"/>
      <c r="CB142" s="42"/>
      <c r="CC142" s="42"/>
      <c r="CD142" s="42"/>
      <c r="CE142" s="42"/>
      <c r="CF142" s="42"/>
      <c r="CG142" s="42"/>
      <c r="CH142" s="42"/>
      <c r="CI142" s="42"/>
      <c r="CJ142" s="42"/>
      <c r="CK142" s="42"/>
      <c r="CL142" s="42"/>
      <c r="CM142" s="42"/>
      <c r="CN142" s="42"/>
      <c r="CO142" s="42"/>
      <c r="CP142" s="42"/>
      <c r="CQ142" s="42"/>
      <c r="CR142" s="42"/>
      <c r="CS142" s="42"/>
      <c r="CT142" s="42"/>
      <c r="CU142" s="42"/>
      <c r="CV142" s="42"/>
      <c r="CW142" s="42"/>
      <c r="CX142" s="42"/>
      <c r="CY142" s="42"/>
      <c r="CZ142" s="42"/>
      <c r="DA142" s="42"/>
      <c r="DB142" s="42"/>
      <c r="DC142" s="42"/>
      <c r="DD142" s="42"/>
      <c r="DE142" s="42"/>
      <c r="DF142" s="42"/>
      <c r="DG142" s="42"/>
      <c r="DH142" s="42"/>
      <c r="DI142" s="42"/>
      <c r="DJ142" s="42"/>
      <c r="DK142" s="42"/>
      <c r="DL142" s="42"/>
      <c r="DM142" s="42"/>
      <c r="DN142" s="42"/>
      <c r="DO142" s="42"/>
      <c r="DP142" s="42"/>
      <c r="DQ142" s="42"/>
      <c r="DR142" s="42"/>
      <c r="DS142" s="42"/>
      <c r="DT142" s="42"/>
      <c r="DU142" s="42"/>
      <c r="DV142" s="42"/>
      <c r="DW142" s="42"/>
      <c r="DX142" s="42"/>
      <c r="DY142" s="42"/>
      <c r="DZ142" s="42"/>
      <c r="EA142" s="42"/>
      <c r="EB142" s="42"/>
      <c r="EC142" s="42"/>
      <c r="ED142" s="42"/>
      <c r="EE142" s="42"/>
      <c r="EF142" s="42"/>
      <c r="EG142" s="42"/>
      <c r="EH142" s="42"/>
      <c r="EI142" s="42"/>
      <c r="EJ142" s="42"/>
      <c r="EK142" s="42"/>
      <c r="EL142" s="42"/>
      <c r="EM142" s="42"/>
      <c r="EN142" s="42"/>
      <c r="EO142" s="42"/>
      <c r="EP142" s="42"/>
      <c r="EQ142" s="42"/>
      <c r="ER142" s="42"/>
      <c r="ES142" s="42"/>
      <c r="ET142" s="42"/>
      <c r="EU142" s="42"/>
      <c r="EV142" s="42"/>
      <c r="EW142" s="42"/>
      <c r="EX142" s="42"/>
      <c r="EY142" s="42"/>
      <c r="EZ142" s="42"/>
      <c r="FA142" s="42"/>
      <c r="FB142" s="42"/>
      <c r="FC142" s="42"/>
      <c r="FD142" s="42"/>
      <c r="FE142" s="42"/>
      <c r="FF142" s="42"/>
      <c r="FG142" s="42"/>
      <c r="FH142" s="42"/>
      <c r="FI142" s="42"/>
      <c r="FJ142" s="42"/>
      <c r="FK142" s="42"/>
      <c r="FL142" s="42"/>
      <c r="FM142" s="42"/>
      <c r="FN142" s="42"/>
      <c r="FO142" s="42"/>
      <c r="FP142" s="42"/>
      <c r="FQ142" s="42"/>
      <c r="FR142" s="42"/>
      <c r="FS142" s="42"/>
      <c r="FT142" s="42"/>
      <c r="FU142" s="42"/>
      <c r="FV142" s="42"/>
      <c r="FW142" s="42"/>
      <c r="FX142" s="42"/>
      <c r="FY142" s="42"/>
      <c r="FZ142" s="42"/>
      <c r="GA142" s="42"/>
      <c r="GB142" s="42"/>
      <c r="GC142" s="42"/>
      <c r="GD142" s="42"/>
      <c r="GE142" s="42"/>
      <c r="GF142" s="42"/>
      <c r="GG142" s="42"/>
      <c r="GH142" s="42"/>
      <c r="GI142" s="42"/>
      <c r="GJ142" s="42"/>
      <c r="GK142" s="42"/>
      <c r="GL142" s="42"/>
      <c r="GM142" s="42"/>
      <c r="GN142" s="42"/>
      <c r="GO142" s="42"/>
      <c r="GP142" s="42"/>
      <c r="GQ142" s="42"/>
      <c r="GR142" s="42"/>
      <c r="GS142" s="42"/>
      <c r="GT142" s="42"/>
      <c r="GU142" s="42"/>
      <c r="GV142" s="42"/>
      <c r="GW142" s="42"/>
      <c r="GX142" s="42"/>
      <c r="GY142" s="42"/>
      <c r="GZ142" s="42"/>
      <c r="HA142" s="42"/>
      <c r="HB142" s="42"/>
      <c r="HC142" s="42"/>
      <c r="HD142" s="42"/>
      <c r="HE142" s="42"/>
      <c r="HF142" s="42"/>
      <c r="HG142" s="42"/>
      <c r="HH142" s="42"/>
      <c r="HI142" s="42"/>
      <c r="HJ142" s="42"/>
      <c r="HK142" s="42"/>
      <c r="HL142" s="42"/>
      <c r="HM142" s="42"/>
      <c r="HN142" s="42"/>
      <c r="HO142" s="42"/>
      <c r="HP142" s="42"/>
      <c r="HQ142" s="42"/>
      <c r="HR142" s="42"/>
      <c r="HS142" s="42"/>
      <c r="HT142" s="42"/>
      <c r="HU142" s="42"/>
      <c r="HV142" s="42"/>
      <c r="HW142" s="42"/>
      <c r="HX142" s="42"/>
    </row>
    <row r="143" spans="1:232" s="41" customFormat="1" x14ac:dyDescent="0.25">
      <c r="A143" s="29"/>
      <c r="B143" s="30"/>
      <c r="C143" s="31" t="s">
        <v>7317</v>
      </c>
      <c r="D143" s="57">
        <v>0</v>
      </c>
      <c r="E143" s="57">
        <v>1</v>
      </c>
      <c r="F143" s="32" t="s">
        <v>23</v>
      </c>
      <c r="G143" s="32" t="s">
        <v>23</v>
      </c>
      <c r="H143" s="4">
        <v>9105869469</v>
      </c>
      <c r="I143" s="32" t="s">
        <v>23</v>
      </c>
      <c r="J143" s="33" t="s">
        <v>7590</v>
      </c>
      <c r="K143" s="34"/>
      <c r="L143" s="46" t="s">
        <v>25</v>
      </c>
      <c r="M143" s="33" t="s">
        <v>112</v>
      </c>
      <c r="N143" s="35" t="s">
        <v>23</v>
      </c>
      <c r="O143" s="6" t="s">
        <v>3137</v>
      </c>
      <c r="P143" s="36"/>
      <c r="Q143" s="36"/>
      <c r="R143" s="36"/>
      <c r="S143" s="33" t="s">
        <v>7591</v>
      </c>
      <c r="T143" s="36"/>
      <c r="U143" s="36"/>
      <c r="V143" s="33" t="s">
        <v>7591</v>
      </c>
      <c r="W143" s="36"/>
      <c r="X143" s="36"/>
      <c r="Y143" s="33" t="s">
        <v>2826</v>
      </c>
      <c r="Z143" s="36"/>
      <c r="AA143" s="30"/>
      <c r="AB143" s="57">
        <v>5111</v>
      </c>
      <c r="AC143" s="57">
        <v>131</v>
      </c>
      <c r="AD143" s="30"/>
      <c r="AE143" s="58">
        <v>4</v>
      </c>
      <c r="AF143" s="37"/>
      <c r="AG143" s="37">
        <v>50182</v>
      </c>
      <c r="AH143" s="38">
        <v>200728</v>
      </c>
      <c r="AI143" s="37"/>
      <c r="AJ143" s="37"/>
      <c r="AK143" s="39"/>
      <c r="AL143" s="40">
        <v>8</v>
      </c>
      <c r="AM143" s="37"/>
      <c r="AN143" s="37">
        <v>16058.24</v>
      </c>
      <c r="AO143" s="59">
        <v>33311</v>
      </c>
      <c r="AP143" s="39"/>
      <c r="AQ143" s="59" t="s">
        <v>3131</v>
      </c>
      <c r="AR143" s="60">
        <v>156</v>
      </c>
      <c r="AS143" s="60">
        <v>632</v>
      </c>
      <c r="AV143" s="39"/>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c r="BZ143" s="42"/>
      <c r="CA143" s="42"/>
      <c r="CB143" s="42"/>
      <c r="CC143" s="42"/>
      <c r="CD143" s="42"/>
      <c r="CE143" s="42"/>
      <c r="CF143" s="42"/>
      <c r="CG143" s="42"/>
      <c r="CH143" s="42"/>
      <c r="CI143" s="42"/>
      <c r="CJ143" s="42"/>
      <c r="CK143" s="42"/>
      <c r="CL143" s="42"/>
      <c r="CM143" s="42"/>
      <c r="CN143" s="42"/>
      <c r="CO143" s="42"/>
      <c r="CP143" s="42"/>
      <c r="CQ143" s="42"/>
      <c r="CR143" s="42"/>
      <c r="CS143" s="42"/>
      <c r="CT143" s="42"/>
      <c r="CU143" s="42"/>
      <c r="CV143" s="42"/>
      <c r="CW143" s="42"/>
      <c r="CX143" s="42"/>
      <c r="CY143" s="42"/>
      <c r="CZ143" s="42"/>
      <c r="DA143" s="42"/>
      <c r="DB143" s="42"/>
      <c r="DC143" s="42"/>
      <c r="DD143" s="42"/>
      <c r="DE143" s="42"/>
      <c r="DF143" s="42"/>
      <c r="DG143" s="42"/>
      <c r="DH143" s="42"/>
      <c r="DI143" s="42"/>
      <c r="DJ143" s="42"/>
      <c r="DK143" s="42"/>
      <c r="DL143" s="42"/>
      <c r="DM143" s="42"/>
      <c r="DN143" s="42"/>
      <c r="DO143" s="42"/>
      <c r="DP143" s="42"/>
      <c r="DQ143" s="42"/>
      <c r="DR143" s="42"/>
      <c r="DS143" s="42"/>
      <c r="DT143" s="42"/>
      <c r="DU143" s="42"/>
      <c r="DV143" s="42"/>
      <c r="DW143" s="42"/>
      <c r="DX143" s="42"/>
      <c r="DY143" s="42"/>
      <c r="DZ143" s="42"/>
      <c r="EA143" s="42"/>
      <c r="EB143" s="42"/>
      <c r="EC143" s="42"/>
      <c r="ED143" s="42"/>
      <c r="EE143" s="42"/>
      <c r="EF143" s="42"/>
      <c r="EG143" s="42"/>
      <c r="EH143" s="42"/>
      <c r="EI143" s="42"/>
      <c r="EJ143" s="42"/>
      <c r="EK143" s="42"/>
      <c r="EL143" s="42"/>
      <c r="EM143" s="42"/>
      <c r="EN143" s="42"/>
      <c r="EO143" s="42"/>
      <c r="EP143" s="42"/>
      <c r="EQ143" s="42"/>
      <c r="ER143" s="42"/>
      <c r="ES143" s="42"/>
      <c r="ET143" s="42"/>
      <c r="EU143" s="42"/>
      <c r="EV143" s="42"/>
      <c r="EW143" s="42"/>
      <c r="EX143" s="42"/>
      <c r="EY143" s="42"/>
      <c r="EZ143" s="42"/>
      <c r="FA143" s="42"/>
      <c r="FB143" s="42"/>
      <c r="FC143" s="42"/>
      <c r="FD143" s="42"/>
      <c r="FE143" s="42"/>
      <c r="FF143" s="42"/>
      <c r="FG143" s="42"/>
      <c r="FH143" s="42"/>
      <c r="FI143" s="42"/>
      <c r="FJ143" s="42"/>
      <c r="FK143" s="42"/>
      <c r="FL143" s="42"/>
      <c r="FM143" s="42"/>
      <c r="FN143" s="42"/>
      <c r="FO143" s="42"/>
      <c r="FP143" s="42"/>
      <c r="FQ143" s="42"/>
      <c r="FR143" s="42"/>
      <c r="FS143" s="42"/>
      <c r="FT143" s="42"/>
      <c r="FU143" s="42"/>
      <c r="FV143" s="42"/>
      <c r="FW143" s="42"/>
      <c r="FX143" s="42"/>
      <c r="FY143" s="42"/>
      <c r="FZ143" s="42"/>
      <c r="GA143" s="42"/>
      <c r="GB143" s="42"/>
      <c r="GC143" s="42"/>
      <c r="GD143" s="42"/>
      <c r="GE143" s="42"/>
      <c r="GF143" s="42"/>
      <c r="GG143" s="42"/>
      <c r="GH143" s="42"/>
      <c r="GI143" s="42"/>
      <c r="GJ143" s="42"/>
      <c r="GK143" s="42"/>
      <c r="GL143" s="42"/>
      <c r="GM143" s="42"/>
      <c r="GN143" s="42"/>
      <c r="GO143" s="42"/>
      <c r="GP143" s="42"/>
      <c r="GQ143" s="42"/>
      <c r="GR143" s="42"/>
      <c r="GS143" s="42"/>
      <c r="GT143" s="42"/>
      <c r="GU143" s="42"/>
      <c r="GV143" s="42"/>
      <c r="GW143" s="42"/>
      <c r="GX143" s="42"/>
      <c r="GY143" s="42"/>
      <c r="GZ143" s="42"/>
      <c r="HA143" s="42"/>
      <c r="HB143" s="42"/>
      <c r="HC143" s="42"/>
      <c r="HD143" s="42"/>
      <c r="HE143" s="42"/>
      <c r="HF143" s="42"/>
      <c r="HG143" s="42"/>
      <c r="HH143" s="42"/>
      <c r="HI143" s="42"/>
      <c r="HJ143" s="42"/>
      <c r="HK143" s="42"/>
      <c r="HL143" s="42"/>
      <c r="HM143" s="42"/>
      <c r="HN143" s="42"/>
      <c r="HO143" s="42"/>
      <c r="HP143" s="42"/>
      <c r="HQ143" s="42"/>
      <c r="HR143" s="42"/>
      <c r="HS143" s="42"/>
      <c r="HT143" s="42"/>
      <c r="HU143" s="42"/>
      <c r="HV143" s="42"/>
      <c r="HW143" s="42"/>
      <c r="HX143" s="42"/>
    </row>
    <row r="144" spans="1:232" s="41" customFormat="1" x14ac:dyDescent="0.25">
      <c r="A144" s="29"/>
      <c r="B144" s="30"/>
      <c r="C144" s="31" t="s">
        <v>7317</v>
      </c>
      <c r="D144" s="57">
        <v>0</v>
      </c>
      <c r="E144" s="57">
        <v>1</v>
      </c>
      <c r="F144" s="32" t="s">
        <v>23</v>
      </c>
      <c r="G144" s="32" t="s">
        <v>23</v>
      </c>
      <c r="H144" s="4">
        <v>9105869524</v>
      </c>
      <c r="I144" s="32" t="s">
        <v>23</v>
      </c>
      <c r="J144" s="33" t="s">
        <v>7592</v>
      </c>
      <c r="K144" s="34"/>
      <c r="L144" s="46" t="s">
        <v>25</v>
      </c>
      <c r="M144" s="33" t="s">
        <v>426</v>
      </c>
      <c r="N144" s="35" t="s">
        <v>23</v>
      </c>
      <c r="O144" s="6" t="s">
        <v>3132</v>
      </c>
      <c r="P144" s="36"/>
      <c r="Q144" s="36"/>
      <c r="R144" s="36"/>
      <c r="S144" s="33" t="s">
        <v>7593</v>
      </c>
      <c r="T144" s="36"/>
      <c r="U144" s="36"/>
      <c r="V144" s="33" t="s">
        <v>7593</v>
      </c>
      <c r="W144" s="36"/>
      <c r="X144" s="36"/>
      <c r="Y144" s="33" t="s">
        <v>2779</v>
      </c>
      <c r="Z144" s="36"/>
      <c r="AA144" s="30"/>
      <c r="AB144" s="57">
        <v>5111</v>
      </c>
      <c r="AC144" s="57">
        <v>131</v>
      </c>
      <c r="AD144" s="30"/>
      <c r="AE144" s="58">
        <v>1</v>
      </c>
      <c r="AF144" s="37"/>
      <c r="AG144" s="37">
        <v>73431</v>
      </c>
      <c r="AH144" s="38">
        <v>73431</v>
      </c>
      <c r="AI144" s="37"/>
      <c r="AJ144" s="37"/>
      <c r="AK144" s="39"/>
      <c r="AL144" s="40">
        <v>8</v>
      </c>
      <c r="AM144" s="37"/>
      <c r="AN144" s="37">
        <v>5874.4800000000005</v>
      </c>
      <c r="AO144" s="59">
        <v>33311</v>
      </c>
      <c r="AP144" s="39"/>
      <c r="AQ144" s="59" t="s">
        <v>3131</v>
      </c>
      <c r="AR144" s="60">
        <v>156</v>
      </c>
      <c r="AS144" s="60">
        <v>632</v>
      </c>
      <c r="AV144" s="39"/>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c r="BZ144" s="42"/>
      <c r="CA144" s="42"/>
      <c r="CB144" s="42"/>
      <c r="CC144" s="42"/>
      <c r="CD144" s="42"/>
      <c r="CE144" s="42"/>
      <c r="CF144" s="42"/>
      <c r="CG144" s="42"/>
      <c r="CH144" s="42"/>
      <c r="CI144" s="42"/>
      <c r="CJ144" s="42"/>
      <c r="CK144" s="42"/>
      <c r="CL144" s="42"/>
      <c r="CM144" s="42"/>
      <c r="CN144" s="42"/>
      <c r="CO144" s="42"/>
      <c r="CP144" s="42"/>
      <c r="CQ144" s="42"/>
      <c r="CR144" s="42"/>
      <c r="CS144" s="42"/>
      <c r="CT144" s="42"/>
      <c r="CU144" s="42"/>
      <c r="CV144" s="42"/>
      <c r="CW144" s="42"/>
      <c r="CX144" s="42"/>
      <c r="CY144" s="42"/>
      <c r="CZ144" s="42"/>
      <c r="DA144" s="42"/>
      <c r="DB144" s="42"/>
      <c r="DC144" s="42"/>
      <c r="DD144" s="42"/>
      <c r="DE144" s="42"/>
      <c r="DF144" s="42"/>
      <c r="DG144" s="42"/>
      <c r="DH144" s="42"/>
      <c r="DI144" s="42"/>
      <c r="DJ144" s="42"/>
      <c r="DK144" s="42"/>
      <c r="DL144" s="42"/>
      <c r="DM144" s="42"/>
      <c r="DN144" s="42"/>
      <c r="DO144" s="42"/>
      <c r="DP144" s="42"/>
      <c r="DQ144" s="42"/>
      <c r="DR144" s="42"/>
      <c r="DS144" s="42"/>
      <c r="DT144" s="42"/>
      <c r="DU144" s="42"/>
      <c r="DV144" s="42"/>
      <c r="DW144" s="42"/>
      <c r="DX144" s="42"/>
      <c r="DY144" s="42"/>
      <c r="DZ144" s="42"/>
      <c r="EA144" s="42"/>
      <c r="EB144" s="42"/>
      <c r="EC144" s="42"/>
      <c r="ED144" s="42"/>
      <c r="EE144" s="42"/>
      <c r="EF144" s="42"/>
      <c r="EG144" s="42"/>
      <c r="EH144" s="42"/>
      <c r="EI144" s="42"/>
      <c r="EJ144" s="42"/>
      <c r="EK144" s="42"/>
      <c r="EL144" s="42"/>
      <c r="EM144" s="42"/>
      <c r="EN144" s="42"/>
      <c r="EO144" s="42"/>
      <c r="EP144" s="42"/>
      <c r="EQ144" s="42"/>
      <c r="ER144" s="42"/>
      <c r="ES144" s="42"/>
      <c r="ET144" s="42"/>
      <c r="EU144" s="42"/>
      <c r="EV144" s="42"/>
      <c r="EW144" s="42"/>
      <c r="EX144" s="42"/>
      <c r="EY144" s="42"/>
      <c r="EZ144" s="42"/>
      <c r="FA144" s="42"/>
      <c r="FB144" s="42"/>
      <c r="FC144" s="42"/>
      <c r="FD144" s="42"/>
      <c r="FE144" s="42"/>
      <c r="FF144" s="42"/>
      <c r="FG144" s="42"/>
      <c r="FH144" s="42"/>
      <c r="FI144" s="42"/>
      <c r="FJ144" s="42"/>
      <c r="FK144" s="42"/>
      <c r="FL144" s="42"/>
      <c r="FM144" s="42"/>
      <c r="FN144" s="42"/>
      <c r="FO144" s="42"/>
      <c r="FP144" s="42"/>
      <c r="FQ144" s="42"/>
      <c r="FR144" s="42"/>
      <c r="FS144" s="42"/>
      <c r="FT144" s="42"/>
      <c r="FU144" s="42"/>
      <c r="FV144" s="42"/>
      <c r="FW144" s="42"/>
      <c r="FX144" s="42"/>
      <c r="FY144" s="42"/>
      <c r="FZ144" s="42"/>
      <c r="GA144" s="42"/>
      <c r="GB144" s="42"/>
      <c r="GC144" s="42"/>
      <c r="GD144" s="42"/>
      <c r="GE144" s="42"/>
      <c r="GF144" s="42"/>
      <c r="GG144" s="42"/>
      <c r="GH144" s="42"/>
      <c r="GI144" s="42"/>
      <c r="GJ144" s="42"/>
      <c r="GK144" s="42"/>
      <c r="GL144" s="42"/>
      <c r="GM144" s="42"/>
      <c r="GN144" s="42"/>
      <c r="GO144" s="42"/>
      <c r="GP144" s="42"/>
      <c r="GQ144" s="42"/>
      <c r="GR144" s="42"/>
      <c r="GS144" s="42"/>
      <c r="GT144" s="42"/>
      <c r="GU144" s="42"/>
      <c r="GV144" s="42"/>
      <c r="GW144" s="42"/>
      <c r="GX144" s="42"/>
      <c r="GY144" s="42"/>
      <c r="GZ144" s="42"/>
      <c r="HA144" s="42"/>
      <c r="HB144" s="42"/>
      <c r="HC144" s="42"/>
      <c r="HD144" s="42"/>
      <c r="HE144" s="42"/>
      <c r="HF144" s="42"/>
      <c r="HG144" s="42"/>
      <c r="HH144" s="42"/>
      <c r="HI144" s="42"/>
      <c r="HJ144" s="42"/>
      <c r="HK144" s="42"/>
      <c r="HL144" s="42"/>
      <c r="HM144" s="42"/>
      <c r="HN144" s="42"/>
      <c r="HO144" s="42"/>
      <c r="HP144" s="42"/>
      <c r="HQ144" s="42"/>
      <c r="HR144" s="42"/>
      <c r="HS144" s="42"/>
      <c r="HT144" s="42"/>
      <c r="HU144" s="42"/>
      <c r="HV144" s="42"/>
      <c r="HW144" s="42"/>
      <c r="HX144" s="42"/>
    </row>
    <row r="145" spans="1:232" s="41" customFormat="1" x14ac:dyDescent="0.25">
      <c r="A145" s="29"/>
      <c r="B145" s="30"/>
      <c r="C145" s="31" t="s">
        <v>7317</v>
      </c>
      <c r="D145" s="57">
        <v>0</v>
      </c>
      <c r="E145" s="57">
        <v>1</v>
      </c>
      <c r="F145" s="32" t="s">
        <v>23</v>
      </c>
      <c r="G145" s="32" t="s">
        <v>23</v>
      </c>
      <c r="H145" s="4">
        <v>9105869524</v>
      </c>
      <c r="I145" s="32" t="s">
        <v>23</v>
      </c>
      <c r="J145" s="33" t="s">
        <v>7592</v>
      </c>
      <c r="K145" s="34"/>
      <c r="L145" s="46" t="s">
        <v>25</v>
      </c>
      <c r="M145" s="33" t="s">
        <v>426</v>
      </c>
      <c r="N145" s="35" t="s">
        <v>23</v>
      </c>
      <c r="O145" s="6" t="s">
        <v>3132</v>
      </c>
      <c r="P145" s="36"/>
      <c r="Q145" s="36"/>
      <c r="R145" s="36"/>
      <c r="S145" s="33" t="s">
        <v>7593</v>
      </c>
      <c r="T145" s="36"/>
      <c r="U145" s="36"/>
      <c r="V145" s="33" t="s">
        <v>7593</v>
      </c>
      <c r="W145" s="36"/>
      <c r="X145" s="36"/>
      <c r="Y145" s="33" t="s">
        <v>2824</v>
      </c>
      <c r="Z145" s="36"/>
      <c r="AA145" s="30"/>
      <c r="AB145" s="57">
        <v>5111</v>
      </c>
      <c r="AC145" s="57">
        <v>131</v>
      </c>
      <c r="AD145" s="30"/>
      <c r="AE145" s="58">
        <v>2</v>
      </c>
      <c r="AF145" s="37"/>
      <c r="AG145" s="37">
        <v>111058</v>
      </c>
      <c r="AH145" s="38">
        <v>222116</v>
      </c>
      <c r="AI145" s="37"/>
      <c r="AJ145" s="37"/>
      <c r="AK145" s="39"/>
      <c r="AL145" s="40">
        <v>8</v>
      </c>
      <c r="AM145" s="37"/>
      <c r="AN145" s="37">
        <v>17769.28</v>
      </c>
      <c r="AO145" s="59">
        <v>33311</v>
      </c>
      <c r="AP145" s="39"/>
      <c r="AQ145" s="59" t="s">
        <v>3131</v>
      </c>
      <c r="AR145" s="60">
        <v>156</v>
      </c>
      <c r="AS145" s="60">
        <v>632</v>
      </c>
      <c r="AV145" s="39"/>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c r="BZ145" s="42"/>
      <c r="CA145" s="42"/>
      <c r="CB145" s="42"/>
      <c r="CC145" s="42"/>
      <c r="CD145" s="42"/>
      <c r="CE145" s="42"/>
      <c r="CF145" s="42"/>
      <c r="CG145" s="42"/>
      <c r="CH145" s="42"/>
      <c r="CI145" s="42"/>
      <c r="CJ145" s="42"/>
      <c r="CK145" s="42"/>
      <c r="CL145" s="42"/>
      <c r="CM145" s="42"/>
      <c r="CN145" s="42"/>
      <c r="CO145" s="42"/>
      <c r="CP145" s="42"/>
      <c r="CQ145" s="42"/>
      <c r="CR145" s="42"/>
      <c r="CS145" s="42"/>
      <c r="CT145" s="42"/>
      <c r="CU145" s="42"/>
      <c r="CV145" s="42"/>
      <c r="CW145" s="42"/>
      <c r="CX145" s="42"/>
      <c r="CY145" s="42"/>
      <c r="CZ145" s="42"/>
      <c r="DA145" s="42"/>
      <c r="DB145" s="42"/>
      <c r="DC145" s="42"/>
      <c r="DD145" s="42"/>
      <c r="DE145" s="42"/>
      <c r="DF145" s="42"/>
      <c r="DG145" s="42"/>
      <c r="DH145" s="42"/>
      <c r="DI145" s="42"/>
      <c r="DJ145" s="42"/>
      <c r="DK145" s="42"/>
      <c r="DL145" s="42"/>
      <c r="DM145" s="42"/>
      <c r="DN145" s="42"/>
      <c r="DO145" s="42"/>
      <c r="DP145" s="42"/>
      <c r="DQ145" s="42"/>
      <c r="DR145" s="42"/>
      <c r="DS145" s="42"/>
      <c r="DT145" s="42"/>
      <c r="DU145" s="42"/>
      <c r="DV145" s="42"/>
      <c r="DW145" s="42"/>
      <c r="DX145" s="42"/>
      <c r="DY145" s="42"/>
      <c r="DZ145" s="42"/>
      <c r="EA145" s="42"/>
      <c r="EB145" s="42"/>
      <c r="EC145" s="42"/>
      <c r="ED145" s="42"/>
      <c r="EE145" s="42"/>
      <c r="EF145" s="42"/>
      <c r="EG145" s="42"/>
      <c r="EH145" s="42"/>
      <c r="EI145" s="42"/>
      <c r="EJ145" s="42"/>
      <c r="EK145" s="42"/>
      <c r="EL145" s="42"/>
      <c r="EM145" s="42"/>
      <c r="EN145" s="42"/>
      <c r="EO145" s="42"/>
      <c r="EP145" s="42"/>
      <c r="EQ145" s="42"/>
      <c r="ER145" s="42"/>
      <c r="ES145" s="42"/>
      <c r="ET145" s="42"/>
      <c r="EU145" s="42"/>
      <c r="EV145" s="42"/>
      <c r="EW145" s="42"/>
      <c r="EX145" s="42"/>
      <c r="EY145" s="42"/>
      <c r="EZ145" s="42"/>
      <c r="FA145" s="42"/>
      <c r="FB145" s="42"/>
      <c r="FC145" s="42"/>
      <c r="FD145" s="42"/>
      <c r="FE145" s="42"/>
      <c r="FF145" s="42"/>
      <c r="FG145" s="42"/>
      <c r="FH145" s="42"/>
      <c r="FI145" s="42"/>
      <c r="FJ145" s="42"/>
      <c r="FK145" s="42"/>
      <c r="FL145" s="42"/>
      <c r="FM145" s="42"/>
      <c r="FN145" s="42"/>
      <c r="FO145" s="42"/>
      <c r="FP145" s="42"/>
      <c r="FQ145" s="42"/>
      <c r="FR145" s="42"/>
      <c r="FS145" s="42"/>
      <c r="FT145" s="42"/>
      <c r="FU145" s="42"/>
      <c r="FV145" s="42"/>
      <c r="FW145" s="42"/>
      <c r="FX145" s="42"/>
      <c r="FY145" s="42"/>
      <c r="FZ145" s="42"/>
      <c r="GA145" s="42"/>
      <c r="GB145" s="42"/>
      <c r="GC145" s="42"/>
      <c r="GD145" s="42"/>
      <c r="GE145" s="42"/>
      <c r="GF145" s="42"/>
      <c r="GG145" s="42"/>
      <c r="GH145" s="42"/>
      <c r="GI145" s="42"/>
      <c r="GJ145" s="42"/>
      <c r="GK145" s="42"/>
      <c r="GL145" s="42"/>
      <c r="GM145" s="42"/>
      <c r="GN145" s="42"/>
      <c r="GO145" s="42"/>
      <c r="GP145" s="42"/>
      <c r="GQ145" s="42"/>
      <c r="GR145" s="42"/>
      <c r="GS145" s="42"/>
      <c r="GT145" s="42"/>
      <c r="GU145" s="42"/>
      <c r="GV145" s="42"/>
      <c r="GW145" s="42"/>
      <c r="GX145" s="42"/>
      <c r="GY145" s="42"/>
      <c r="GZ145" s="42"/>
      <c r="HA145" s="42"/>
      <c r="HB145" s="42"/>
      <c r="HC145" s="42"/>
      <c r="HD145" s="42"/>
      <c r="HE145" s="42"/>
      <c r="HF145" s="42"/>
      <c r="HG145" s="42"/>
      <c r="HH145" s="42"/>
      <c r="HI145" s="42"/>
      <c r="HJ145" s="42"/>
      <c r="HK145" s="42"/>
      <c r="HL145" s="42"/>
      <c r="HM145" s="42"/>
      <c r="HN145" s="42"/>
      <c r="HO145" s="42"/>
      <c r="HP145" s="42"/>
      <c r="HQ145" s="42"/>
      <c r="HR145" s="42"/>
      <c r="HS145" s="42"/>
      <c r="HT145" s="42"/>
      <c r="HU145" s="42"/>
      <c r="HV145" s="42"/>
      <c r="HW145" s="42"/>
      <c r="HX145" s="42"/>
    </row>
    <row r="146" spans="1:232" s="41" customFormat="1" x14ac:dyDescent="0.25">
      <c r="A146" s="29"/>
      <c r="B146" s="30"/>
      <c r="C146" s="31" t="s">
        <v>7317</v>
      </c>
      <c r="D146" s="57">
        <v>0</v>
      </c>
      <c r="E146" s="57">
        <v>1</v>
      </c>
      <c r="F146" s="32" t="s">
        <v>23</v>
      </c>
      <c r="G146" s="32" t="s">
        <v>23</v>
      </c>
      <c r="H146" s="4">
        <v>9105869603</v>
      </c>
      <c r="I146" s="32" t="s">
        <v>23</v>
      </c>
      <c r="J146" s="33" t="s">
        <v>7594</v>
      </c>
      <c r="K146" s="34"/>
      <c r="L146" s="46" t="s">
        <v>25</v>
      </c>
      <c r="M146" s="33" t="s">
        <v>502</v>
      </c>
      <c r="N146" s="35" t="s">
        <v>23</v>
      </c>
      <c r="O146" s="6" t="s">
        <v>3161</v>
      </c>
      <c r="P146" s="36"/>
      <c r="Q146" s="36"/>
      <c r="R146" s="36"/>
      <c r="S146" s="33" t="s">
        <v>7595</v>
      </c>
      <c r="T146" s="36"/>
      <c r="U146" s="36"/>
      <c r="V146" s="33" t="s">
        <v>7595</v>
      </c>
      <c r="W146" s="36"/>
      <c r="X146" s="36"/>
      <c r="Y146" s="33" t="s">
        <v>2824</v>
      </c>
      <c r="Z146" s="36"/>
      <c r="AA146" s="30"/>
      <c r="AB146" s="57">
        <v>5111</v>
      </c>
      <c r="AC146" s="57">
        <v>131</v>
      </c>
      <c r="AD146" s="30"/>
      <c r="AE146" s="58">
        <v>1</v>
      </c>
      <c r="AF146" s="37"/>
      <c r="AG146" s="37">
        <v>111058</v>
      </c>
      <c r="AH146" s="38">
        <v>111058</v>
      </c>
      <c r="AI146" s="37"/>
      <c r="AJ146" s="37"/>
      <c r="AK146" s="39"/>
      <c r="AL146" s="40">
        <v>8</v>
      </c>
      <c r="AM146" s="37"/>
      <c r="AN146" s="37">
        <v>8884.64</v>
      </c>
      <c r="AO146" s="59">
        <v>33311</v>
      </c>
      <c r="AP146" s="39"/>
      <c r="AQ146" s="59" t="s">
        <v>3131</v>
      </c>
      <c r="AR146" s="60">
        <v>156</v>
      </c>
      <c r="AS146" s="60">
        <v>632</v>
      </c>
      <c r="AV146" s="39"/>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42"/>
      <c r="DH146" s="42"/>
      <c r="DI146" s="42"/>
      <c r="DJ146" s="42"/>
      <c r="DK146" s="42"/>
      <c r="DL146" s="42"/>
      <c r="DM146" s="42"/>
      <c r="DN146" s="42"/>
      <c r="DO146" s="42"/>
      <c r="DP146" s="42"/>
      <c r="DQ146" s="42"/>
      <c r="DR146" s="42"/>
      <c r="DS146" s="42"/>
      <c r="DT146" s="42"/>
      <c r="DU146" s="42"/>
      <c r="DV146" s="42"/>
      <c r="DW146" s="42"/>
      <c r="DX146" s="42"/>
      <c r="DY146" s="42"/>
      <c r="DZ146" s="42"/>
      <c r="EA146" s="42"/>
      <c r="EB146" s="42"/>
      <c r="EC146" s="42"/>
      <c r="ED146" s="42"/>
      <c r="EE146" s="42"/>
      <c r="EF146" s="42"/>
      <c r="EG146" s="42"/>
      <c r="EH146" s="42"/>
      <c r="EI146" s="42"/>
      <c r="EJ146" s="42"/>
      <c r="EK146" s="42"/>
      <c r="EL146" s="42"/>
      <c r="EM146" s="42"/>
      <c r="EN146" s="42"/>
      <c r="EO146" s="42"/>
      <c r="EP146" s="42"/>
      <c r="EQ146" s="42"/>
      <c r="ER146" s="42"/>
      <c r="ES146" s="42"/>
      <c r="ET146" s="42"/>
      <c r="EU146" s="42"/>
      <c r="EV146" s="42"/>
      <c r="EW146" s="42"/>
      <c r="EX146" s="42"/>
      <c r="EY146" s="42"/>
      <c r="EZ146" s="42"/>
      <c r="FA146" s="42"/>
      <c r="FB146" s="42"/>
      <c r="FC146" s="42"/>
      <c r="FD146" s="42"/>
      <c r="FE146" s="42"/>
      <c r="FF146" s="42"/>
      <c r="FG146" s="42"/>
      <c r="FH146" s="42"/>
      <c r="FI146" s="42"/>
      <c r="FJ146" s="42"/>
      <c r="FK146" s="42"/>
      <c r="FL146" s="42"/>
      <c r="FM146" s="42"/>
      <c r="FN146" s="42"/>
      <c r="FO146" s="42"/>
      <c r="FP146" s="42"/>
      <c r="FQ146" s="42"/>
      <c r="FR146" s="42"/>
      <c r="FS146" s="42"/>
      <c r="FT146" s="42"/>
      <c r="FU146" s="42"/>
      <c r="FV146" s="42"/>
      <c r="FW146" s="42"/>
      <c r="FX146" s="42"/>
      <c r="FY146" s="42"/>
      <c r="FZ146" s="42"/>
      <c r="GA146" s="42"/>
      <c r="GB146" s="42"/>
      <c r="GC146" s="42"/>
      <c r="GD146" s="42"/>
      <c r="GE146" s="42"/>
      <c r="GF146" s="42"/>
      <c r="GG146" s="42"/>
      <c r="GH146" s="42"/>
      <c r="GI146" s="42"/>
      <c r="GJ146" s="42"/>
      <c r="GK146" s="42"/>
      <c r="GL146" s="42"/>
      <c r="GM146" s="42"/>
      <c r="GN146" s="42"/>
      <c r="GO146" s="42"/>
      <c r="GP146" s="42"/>
      <c r="GQ146" s="42"/>
      <c r="GR146" s="42"/>
      <c r="GS146" s="42"/>
      <c r="GT146" s="42"/>
      <c r="GU146" s="42"/>
      <c r="GV146" s="42"/>
      <c r="GW146" s="42"/>
      <c r="GX146" s="42"/>
      <c r="GY146" s="42"/>
      <c r="GZ146" s="42"/>
      <c r="HA146" s="42"/>
      <c r="HB146" s="42"/>
      <c r="HC146" s="42"/>
      <c r="HD146" s="42"/>
      <c r="HE146" s="42"/>
      <c r="HF146" s="42"/>
      <c r="HG146" s="42"/>
      <c r="HH146" s="42"/>
      <c r="HI146" s="42"/>
      <c r="HJ146" s="42"/>
      <c r="HK146" s="42"/>
      <c r="HL146" s="42"/>
      <c r="HM146" s="42"/>
      <c r="HN146" s="42"/>
      <c r="HO146" s="42"/>
      <c r="HP146" s="42"/>
      <c r="HQ146" s="42"/>
      <c r="HR146" s="42"/>
      <c r="HS146" s="42"/>
      <c r="HT146" s="42"/>
      <c r="HU146" s="42"/>
      <c r="HV146" s="42"/>
      <c r="HW146" s="42"/>
      <c r="HX146" s="42"/>
    </row>
    <row r="147" spans="1:232" s="41" customFormat="1" x14ac:dyDescent="0.25">
      <c r="A147" s="29"/>
      <c r="B147" s="30"/>
      <c r="C147" s="31" t="s">
        <v>7317</v>
      </c>
      <c r="D147" s="57">
        <v>0</v>
      </c>
      <c r="E147" s="57">
        <v>1</v>
      </c>
      <c r="F147" s="32" t="s">
        <v>23</v>
      </c>
      <c r="G147" s="32" t="s">
        <v>23</v>
      </c>
      <c r="H147" s="4">
        <v>9105869604</v>
      </c>
      <c r="I147" s="32" t="s">
        <v>23</v>
      </c>
      <c r="J147" s="33" t="s">
        <v>7596</v>
      </c>
      <c r="K147" s="34"/>
      <c r="L147" s="46" t="s">
        <v>25</v>
      </c>
      <c r="M147" s="33" t="s">
        <v>504</v>
      </c>
      <c r="N147" s="35" t="s">
        <v>23</v>
      </c>
      <c r="O147" s="6" t="s">
        <v>3161</v>
      </c>
      <c r="P147" s="36"/>
      <c r="Q147" s="36"/>
      <c r="R147" s="36"/>
      <c r="S147" s="33" t="s">
        <v>7595</v>
      </c>
      <c r="T147" s="36"/>
      <c r="U147" s="36"/>
      <c r="V147" s="33" t="s">
        <v>7595</v>
      </c>
      <c r="W147" s="36"/>
      <c r="X147" s="36"/>
      <c r="Y147" s="33" t="s">
        <v>2771</v>
      </c>
      <c r="Z147" s="36"/>
      <c r="AA147" s="30"/>
      <c r="AB147" s="57">
        <v>5111</v>
      </c>
      <c r="AC147" s="57">
        <v>131</v>
      </c>
      <c r="AD147" s="30"/>
      <c r="AE147" s="58">
        <v>1</v>
      </c>
      <c r="AF147" s="37"/>
      <c r="AG147" s="37">
        <v>74250</v>
      </c>
      <c r="AH147" s="38">
        <v>74250</v>
      </c>
      <c r="AI147" s="37"/>
      <c r="AJ147" s="37"/>
      <c r="AK147" s="39"/>
      <c r="AL147" s="40">
        <v>8</v>
      </c>
      <c r="AM147" s="37"/>
      <c r="AN147" s="37">
        <v>5940</v>
      </c>
      <c r="AO147" s="59">
        <v>33311</v>
      </c>
      <c r="AP147" s="39"/>
      <c r="AQ147" s="59" t="s">
        <v>3131</v>
      </c>
      <c r="AR147" s="60">
        <v>156</v>
      </c>
      <c r="AS147" s="60">
        <v>632</v>
      </c>
      <c r="AV147" s="39"/>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c r="BZ147" s="42"/>
      <c r="CA147" s="42"/>
      <c r="CB147" s="42"/>
      <c r="CC147" s="42"/>
      <c r="CD147" s="42"/>
      <c r="CE147" s="42"/>
      <c r="CF147" s="42"/>
      <c r="CG147" s="42"/>
      <c r="CH147" s="42"/>
      <c r="CI147" s="42"/>
      <c r="CJ147" s="42"/>
      <c r="CK147" s="42"/>
      <c r="CL147" s="42"/>
      <c r="CM147" s="42"/>
      <c r="CN147" s="42"/>
      <c r="CO147" s="42"/>
      <c r="CP147" s="42"/>
      <c r="CQ147" s="42"/>
      <c r="CR147" s="42"/>
      <c r="CS147" s="42"/>
      <c r="CT147" s="42"/>
      <c r="CU147" s="42"/>
      <c r="CV147" s="42"/>
      <c r="CW147" s="42"/>
      <c r="CX147" s="42"/>
      <c r="CY147" s="42"/>
      <c r="CZ147" s="42"/>
      <c r="DA147" s="42"/>
      <c r="DB147" s="42"/>
      <c r="DC147" s="42"/>
      <c r="DD147" s="42"/>
      <c r="DE147" s="42"/>
      <c r="DF147" s="42"/>
      <c r="DG147" s="42"/>
      <c r="DH147" s="42"/>
      <c r="DI147" s="42"/>
      <c r="DJ147" s="42"/>
      <c r="DK147" s="42"/>
      <c r="DL147" s="42"/>
      <c r="DM147" s="42"/>
      <c r="DN147" s="42"/>
      <c r="DO147" s="42"/>
      <c r="DP147" s="42"/>
      <c r="DQ147" s="42"/>
      <c r="DR147" s="42"/>
      <c r="DS147" s="42"/>
      <c r="DT147" s="42"/>
      <c r="DU147" s="42"/>
      <c r="DV147" s="42"/>
      <c r="DW147" s="42"/>
      <c r="DX147" s="42"/>
      <c r="DY147" s="42"/>
      <c r="DZ147" s="42"/>
      <c r="EA147" s="42"/>
      <c r="EB147" s="42"/>
      <c r="EC147" s="42"/>
      <c r="ED147" s="42"/>
      <c r="EE147" s="42"/>
      <c r="EF147" s="42"/>
      <c r="EG147" s="42"/>
      <c r="EH147" s="42"/>
      <c r="EI147" s="42"/>
      <c r="EJ147" s="42"/>
      <c r="EK147" s="42"/>
      <c r="EL147" s="42"/>
      <c r="EM147" s="42"/>
      <c r="EN147" s="42"/>
      <c r="EO147" s="42"/>
      <c r="EP147" s="42"/>
      <c r="EQ147" s="42"/>
      <c r="ER147" s="42"/>
      <c r="ES147" s="42"/>
      <c r="ET147" s="42"/>
      <c r="EU147" s="42"/>
      <c r="EV147" s="42"/>
      <c r="EW147" s="42"/>
      <c r="EX147" s="42"/>
      <c r="EY147" s="42"/>
      <c r="EZ147" s="42"/>
      <c r="FA147" s="42"/>
      <c r="FB147" s="42"/>
      <c r="FC147" s="42"/>
      <c r="FD147" s="42"/>
      <c r="FE147" s="42"/>
      <c r="FF147" s="42"/>
      <c r="FG147" s="42"/>
      <c r="FH147" s="42"/>
      <c r="FI147" s="42"/>
      <c r="FJ147" s="42"/>
      <c r="FK147" s="42"/>
      <c r="FL147" s="42"/>
      <c r="FM147" s="42"/>
      <c r="FN147" s="42"/>
      <c r="FO147" s="42"/>
      <c r="FP147" s="42"/>
      <c r="FQ147" s="42"/>
      <c r="FR147" s="42"/>
      <c r="FS147" s="42"/>
      <c r="FT147" s="42"/>
      <c r="FU147" s="42"/>
      <c r="FV147" s="42"/>
      <c r="FW147" s="42"/>
      <c r="FX147" s="42"/>
      <c r="FY147" s="42"/>
      <c r="FZ147" s="42"/>
      <c r="GA147" s="42"/>
      <c r="GB147" s="42"/>
      <c r="GC147" s="42"/>
      <c r="GD147" s="42"/>
      <c r="GE147" s="42"/>
      <c r="GF147" s="42"/>
      <c r="GG147" s="42"/>
      <c r="GH147" s="42"/>
      <c r="GI147" s="42"/>
      <c r="GJ147" s="42"/>
      <c r="GK147" s="42"/>
      <c r="GL147" s="42"/>
      <c r="GM147" s="42"/>
      <c r="GN147" s="42"/>
      <c r="GO147" s="42"/>
      <c r="GP147" s="42"/>
      <c r="GQ147" s="42"/>
      <c r="GR147" s="42"/>
      <c r="GS147" s="42"/>
      <c r="GT147" s="42"/>
      <c r="GU147" s="42"/>
      <c r="GV147" s="42"/>
      <c r="GW147" s="42"/>
      <c r="GX147" s="42"/>
      <c r="GY147" s="42"/>
      <c r="GZ147" s="42"/>
      <c r="HA147" s="42"/>
      <c r="HB147" s="42"/>
      <c r="HC147" s="42"/>
      <c r="HD147" s="42"/>
      <c r="HE147" s="42"/>
      <c r="HF147" s="42"/>
      <c r="HG147" s="42"/>
      <c r="HH147" s="42"/>
      <c r="HI147" s="42"/>
      <c r="HJ147" s="42"/>
      <c r="HK147" s="42"/>
      <c r="HL147" s="42"/>
      <c r="HM147" s="42"/>
      <c r="HN147" s="42"/>
      <c r="HO147" s="42"/>
      <c r="HP147" s="42"/>
      <c r="HQ147" s="42"/>
      <c r="HR147" s="42"/>
      <c r="HS147" s="42"/>
      <c r="HT147" s="42"/>
      <c r="HU147" s="42"/>
      <c r="HV147" s="42"/>
      <c r="HW147" s="42"/>
      <c r="HX147" s="42"/>
    </row>
    <row r="148" spans="1:232" s="41" customFormat="1" x14ac:dyDescent="0.25">
      <c r="A148" s="29"/>
      <c r="B148" s="30"/>
      <c r="C148" s="31" t="s">
        <v>7317</v>
      </c>
      <c r="D148" s="57">
        <v>0</v>
      </c>
      <c r="E148" s="57">
        <v>1</v>
      </c>
      <c r="F148" s="32" t="s">
        <v>560</v>
      </c>
      <c r="G148" s="32" t="s">
        <v>560</v>
      </c>
      <c r="H148" s="4">
        <v>9105869655</v>
      </c>
      <c r="I148" s="32" t="s">
        <v>560</v>
      </c>
      <c r="J148" s="33" t="s">
        <v>7599</v>
      </c>
      <c r="K148" s="34"/>
      <c r="L148" s="46" t="s">
        <v>25</v>
      </c>
      <c r="M148" s="33" t="s">
        <v>766</v>
      </c>
      <c r="N148" s="35" t="s">
        <v>560</v>
      </c>
      <c r="O148" s="6" t="s">
        <v>3166</v>
      </c>
      <c r="P148" s="36"/>
      <c r="Q148" s="36"/>
      <c r="R148" s="36"/>
      <c r="S148" s="33" t="s">
        <v>7600</v>
      </c>
      <c r="T148" s="36"/>
      <c r="U148" s="36"/>
      <c r="V148" s="33" t="s">
        <v>7600</v>
      </c>
      <c r="W148" s="36"/>
      <c r="X148" s="36"/>
      <c r="Y148" s="33" t="s">
        <v>2824</v>
      </c>
      <c r="Z148" s="36"/>
      <c r="AA148" s="30"/>
      <c r="AB148" s="57">
        <v>5111</v>
      </c>
      <c r="AC148" s="57">
        <v>131</v>
      </c>
      <c r="AD148" s="30"/>
      <c r="AE148" s="58">
        <v>1</v>
      </c>
      <c r="AF148" s="37"/>
      <c r="AG148" s="37">
        <v>111058</v>
      </c>
      <c r="AH148" s="38">
        <v>111058</v>
      </c>
      <c r="AI148" s="37"/>
      <c r="AJ148" s="37"/>
      <c r="AK148" s="39"/>
      <c r="AL148" s="40">
        <v>8</v>
      </c>
      <c r="AM148" s="37"/>
      <c r="AN148" s="37">
        <v>8884.64</v>
      </c>
      <c r="AO148" s="59">
        <v>33311</v>
      </c>
      <c r="AP148" s="39"/>
      <c r="AQ148" s="59" t="s">
        <v>3131</v>
      </c>
      <c r="AR148" s="60">
        <v>156</v>
      </c>
      <c r="AS148" s="60">
        <v>632</v>
      </c>
      <c r="AV148" s="39"/>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c r="BZ148" s="42"/>
      <c r="CA148" s="42"/>
      <c r="CB148" s="42"/>
      <c r="CC148" s="42"/>
      <c r="CD148" s="42"/>
      <c r="CE148" s="42"/>
      <c r="CF148" s="42"/>
      <c r="CG148" s="42"/>
      <c r="CH148" s="42"/>
      <c r="CI148" s="42"/>
      <c r="CJ148" s="42"/>
      <c r="CK148" s="42"/>
      <c r="CL148" s="42"/>
      <c r="CM148" s="42"/>
      <c r="CN148" s="42"/>
      <c r="CO148" s="42"/>
      <c r="CP148" s="42"/>
      <c r="CQ148" s="42"/>
      <c r="CR148" s="42"/>
      <c r="CS148" s="42"/>
      <c r="CT148" s="42"/>
      <c r="CU148" s="42"/>
      <c r="CV148" s="42"/>
      <c r="CW148" s="42"/>
      <c r="CX148" s="42"/>
      <c r="CY148" s="42"/>
      <c r="CZ148" s="42"/>
      <c r="DA148" s="42"/>
      <c r="DB148" s="42"/>
      <c r="DC148" s="42"/>
      <c r="DD148" s="42"/>
      <c r="DE148" s="42"/>
      <c r="DF148" s="42"/>
      <c r="DG148" s="42"/>
      <c r="DH148" s="42"/>
      <c r="DI148" s="42"/>
      <c r="DJ148" s="42"/>
      <c r="DK148" s="42"/>
      <c r="DL148" s="42"/>
      <c r="DM148" s="42"/>
      <c r="DN148" s="42"/>
      <c r="DO148" s="42"/>
      <c r="DP148" s="42"/>
      <c r="DQ148" s="42"/>
      <c r="DR148" s="42"/>
      <c r="DS148" s="42"/>
      <c r="DT148" s="42"/>
      <c r="DU148" s="42"/>
      <c r="DV148" s="42"/>
      <c r="DW148" s="42"/>
      <c r="DX148" s="42"/>
      <c r="DY148" s="42"/>
      <c r="DZ148" s="42"/>
      <c r="EA148" s="42"/>
      <c r="EB148" s="42"/>
      <c r="EC148" s="42"/>
      <c r="ED148" s="42"/>
      <c r="EE148" s="42"/>
      <c r="EF148" s="42"/>
      <c r="EG148" s="42"/>
      <c r="EH148" s="42"/>
      <c r="EI148" s="42"/>
      <c r="EJ148" s="42"/>
      <c r="EK148" s="42"/>
      <c r="EL148" s="42"/>
      <c r="EM148" s="42"/>
      <c r="EN148" s="42"/>
      <c r="EO148" s="42"/>
      <c r="EP148" s="42"/>
      <c r="EQ148" s="42"/>
      <c r="ER148" s="42"/>
      <c r="ES148" s="42"/>
      <c r="ET148" s="42"/>
      <c r="EU148" s="42"/>
      <c r="EV148" s="42"/>
      <c r="EW148" s="42"/>
      <c r="EX148" s="42"/>
      <c r="EY148" s="42"/>
      <c r="EZ148" s="42"/>
      <c r="FA148" s="42"/>
      <c r="FB148" s="42"/>
      <c r="FC148" s="42"/>
      <c r="FD148" s="42"/>
      <c r="FE148" s="42"/>
      <c r="FF148" s="42"/>
      <c r="FG148" s="42"/>
      <c r="FH148" s="42"/>
      <c r="FI148" s="42"/>
      <c r="FJ148" s="42"/>
      <c r="FK148" s="42"/>
      <c r="FL148" s="42"/>
      <c r="FM148" s="42"/>
      <c r="FN148" s="42"/>
      <c r="FO148" s="42"/>
      <c r="FP148" s="42"/>
      <c r="FQ148" s="42"/>
      <c r="FR148" s="42"/>
      <c r="FS148" s="42"/>
      <c r="FT148" s="42"/>
      <c r="FU148" s="42"/>
      <c r="FV148" s="42"/>
      <c r="FW148" s="42"/>
      <c r="FX148" s="42"/>
      <c r="FY148" s="42"/>
      <c r="FZ148" s="42"/>
      <c r="GA148" s="42"/>
      <c r="GB148" s="42"/>
      <c r="GC148" s="42"/>
      <c r="GD148" s="42"/>
      <c r="GE148" s="42"/>
      <c r="GF148" s="42"/>
      <c r="GG148" s="42"/>
      <c r="GH148" s="42"/>
      <c r="GI148" s="42"/>
      <c r="GJ148" s="42"/>
      <c r="GK148" s="42"/>
      <c r="GL148" s="42"/>
      <c r="GM148" s="42"/>
      <c r="GN148" s="42"/>
      <c r="GO148" s="42"/>
      <c r="GP148" s="42"/>
      <c r="GQ148" s="42"/>
      <c r="GR148" s="42"/>
      <c r="GS148" s="42"/>
      <c r="GT148" s="42"/>
      <c r="GU148" s="42"/>
      <c r="GV148" s="42"/>
      <c r="GW148" s="42"/>
      <c r="GX148" s="42"/>
      <c r="GY148" s="42"/>
      <c r="GZ148" s="42"/>
      <c r="HA148" s="42"/>
      <c r="HB148" s="42"/>
      <c r="HC148" s="42"/>
      <c r="HD148" s="42"/>
      <c r="HE148" s="42"/>
      <c r="HF148" s="42"/>
      <c r="HG148" s="42"/>
      <c r="HH148" s="42"/>
      <c r="HI148" s="42"/>
      <c r="HJ148" s="42"/>
      <c r="HK148" s="42"/>
      <c r="HL148" s="42"/>
      <c r="HM148" s="42"/>
      <c r="HN148" s="42"/>
      <c r="HO148" s="42"/>
      <c r="HP148" s="42"/>
      <c r="HQ148" s="42"/>
      <c r="HR148" s="42"/>
      <c r="HS148" s="42"/>
      <c r="HT148" s="42"/>
      <c r="HU148" s="42"/>
      <c r="HV148" s="42"/>
      <c r="HW148" s="42"/>
      <c r="HX148" s="42"/>
    </row>
    <row r="149" spans="1:232" s="41" customFormat="1" x14ac:dyDescent="0.25">
      <c r="A149" s="29"/>
      <c r="B149" s="30"/>
      <c r="C149" s="31" t="s">
        <v>7317</v>
      </c>
      <c r="D149" s="57">
        <v>0</v>
      </c>
      <c r="E149" s="57">
        <v>1</v>
      </c>
      <c r="F149" s="32" t="s">
        <v>560</v>
      </c>
      <c r="G149" s="32" t="s">
        <v>560</v>
      </c>
      <c r="H149" s="4">
        <v>9105869774</v>
      </c>
      <c r="I149" s="32" t="s">
        <v>560</v>
      </c>
      <c r="J149" s="33" t="s">
        <v>7605</v>
      </c>
      <c r="K149" s="34"/>
      <c r="L149" s="46" t="s">
        <v>25</v>
      </c>
      <c r="M149" s="33" t="s">
        <v>887</v>
      </c>
      <c r="N149" s="35" t="s">
        <v>560</v>
      </c>
      <c r="O149" s="6" t="s">
        <v>3163</v>
      </c>
      <c r="P149" s="36"/>
      <c r="Q149" s="36"/>
      <c r="R149" s="36"/>
      <c r="S149" s="33" t="s">
        <v>7606</v>
      </c>
      <c r="T149" s="36"/>
      <c r="U149" s="36"/>
      <c r="V149" s="33" t="s">
        <v>7606</v>
      </c>
      <c r="W149" s="36"/>
      <c r="X149" s="36"/>
      <c r="Y149" s="33" t="s">
        <v>2771</v>
      </c>
      <c r="Z149" s="36"/>
      <c r="AA149" s="30"/>
      <c r="AB149" s="57">
        <v>5111</v>
      </c>
      <c r="AC149" s="57">
        <v>131</v>
      </c>
      <c r="AD149" s="30"/>
      <c r="AE149" s="58">
        <v>1</v>
      </c>
      <c r="AF149" s="37"/>
      <c r="AG149" s="37">
        <v>74250</v>
      </c>
      <c r="AH149" s="38">
        <v>74250</v>
      </c>
      <c r="AI149" s="37"/>
      <c r="AJ149" s="37"/>
      <c r="AK149" s="39"/>
      <c r="AL149" s="40">
        <v>8</v>
      </c>
      <c r="AM149" s="37"/>
      <c r="AN149" s="37">
        <v>5940</v>
      </c>
      <c r="AO149" s="59">
        <v>33311</v>
      </c>
      <c r="AP149" s="39"/>
      <c r="AQ149" s="59" t="s">
        <v>3131</v>
      </c>
      <c r="AR149" s="60">
        <v>156</v>
      </c>
      <c r="AS149" s="60">
        <v>632</v>
      </c>
      <c r="AV149" s="39"/>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c r="BZ149" s="42"/>
      <c r="CA149" s="42"/>
      <c r="CB149" s="42"/>
      <c r="CC149" s="42"/>
      <c r="CD149" s="42"/>
      <c r="CE149" s="42"/>
      <c r="CF149" s="42"/>
      <c r="CG149" s="42"/>
      <c r="CH149" s="42"/>
      <c r="CI149" s="42"/>
      <c r="CJ149" s="42"/>
      <c r="CK149" s="42"/>
      <c r="CL149" s="42"/>
      <c r="CM149" s="42"/>
      <c r="CN149" s="42"/>
      <c r="CO149" s="42"/>
      <c r="CP149" s="42"/>
      <c r="CQ149" s="42"/>
      <c r="CR149" s="42"/>
      <c r="CS149" s="42"/>
      <c r="CT149" s="42"/>
      <c r="CU149" s="42"/>
      <c r="CV149" s="42"/>
      <c r="CW149" s="42"/>
      <c r="CX149" s="42"/>
      <c r="CY149" s="42"/>
      <c r="CZ149" s="42"/>
      <c r="DA149" s="42"/>
      <c r="DB149" s="42"/>
      <c r="DC149" s="42"/>
      <c r="DD149" s="42"/>
      <c r="DE149" s="42"/>
      <c r="DF149" s="42"/>
      <c r="DG149" s="42"/>
      <c r="DH149" s="42"/>
      <c r="DI149" s="42"/>
      <c r="DJ149" s="42"/>
      <c r="DK149" s="42"/>
      <c r="DL149" s="42"/>
      <c r="DM149" s="42"/>
      <c r="DN149" s="42"/>
      <c r="DO149" s="42"/>
      <c r="DP149" s="42"/>
      <c r="DQ149" s="42"/>
      <c r="DR149" s="42"/>
      <c r="DS149" s="42"/>
      <c r="DT149" s="42"/>
      <c r="DU149" s="42"/>
      <c r="DV149" s="42"/>
      <c r="DW149" s="42"/>
      <c r="DX149" s="42"/>
      <c r="DY149" s="42"/>
      <c r="DZ149" s="42"/>
      <c r="EA149" s="42"/>
      <c r="EB149" s="42"/>
      <c r="EC149" s="42"/>
      <c r="ED149" s="42"/>
      <c r="EE149" s="42"/>
      <c r="EF149" s="42"/>
      <c r="EG149" s="42"/>
      <c r="EH149" s="42"/>
      <c r="EI149" s="42"/>
      <c r="EJ149" s="42"/>
      <c r="EK149" s="42"/>
      <c r="EL149" s="42"/>
      <c r="EM149" s="42"/>
      <c r="EN149" s="42"/>
      <c r="EO149" s="42"/>
      <c r="EP149" s="42"/>
      <c r="EQ149" s="42"/>
      <c r="ER149" s="42"/>
      <c r="ES149" s="42"/>
      <c r="ET149" s="42"/>
      <c r="EU149" s="42"/>
      <c r="EV149" s="42"/>
      <c r="EW149" s="42"/>
      <c r="EX149" s="42"/>
      <c r="EY149" s="42"/>
      <c r="EZ149" s="42"/>
      <c r="FA149" s="42"/>
      <c r="FB149" s="42"/>
      <c r="FC149" s="42"/>
      <c r="FD149" s="42"/>
      <c r="FE149" s="42"/>
      <c r="FF149" s="42"/>
      <c r="FG149" s="42"/>
      <c r="FH149" s="42"/>
      <c r="FI149" s="42"/>
      <c r="FJ149" s="42"/>
      <c r="FK149" s="42"/>
      <c r="FL149" s="42"/>
      <c r="FM149" s="42"/>
      <c r="FN149" s="42"/>
      <c r="FO149" s="42"/>
      <c r="FP149" s="42"/>
      <c r="FQ149" s="42"/>
      <c r="FR149" s="42"/>
      <c r="FS149" s="42"/>
      <c r="FT149" s="42"/>
      <c r="FU149" s="42"/>
      <c r="FV149" s="42"/>
      <c r="FW149" s="42"/>
      <c r="FX149" s="42"/>
      <c r="FY149" s="42"/>
      <c r="FZ149" s="42"/>
      <c r="GA149" s="42"/>
      <c r="GB149" s="42"/>
      <c r="GC149" s="42"/>
      <c r="GD149" s="42"/>
      <c r="GE149" s="42"/>
      <c r="GF149" s="42"/>
      <c r="GG149" s="42"/>
      <c r="GH149" s="42"/>
      <c r="GI149" s="42"/>
      <c r="GJ149" s="42"/>
      <c r="GK149" s="42"/>
      <c r="GL149" s="42"/>
      <c r="GM149" s="42"/>
      <c r="GN149" s="42"/>
      <c r="GO149" s="42"/>
      <c r="GP149" s="42"/>
      <c r="GQ149" s="42"/>
      <c r="GR149" s="42"/>
      <c r="GS149" s="42"/>
      <c r="GT149" s="42"/>
      <c r="GU149" s="42"/>
      <c r="GV149" s="42"/>
      <c r="GW149" s="42"/>
      <c r="GX149" s="42"/>
      <c r="GY149" s="42"/>
      <c r="GZ149" s="42"/>
      <c r="HA149" s="42"/>
      <c r="HB149" s="42"/>
      <c r="HC149" s="42"/>
      <c r="HD149" s="42"/>
      <c r="HE149" s="42"/>
      <c r="HF149" s="42"/>
      <c r="HG149" s="42"/>
      <c r="HH149" s="42"/>
      <c r="HI149" s="42"/>
      <c r="HJ149" s="42"/>
      <c r="HK149" s="42"/>
      <c r="HL149" s="42"/>
      <c r="HM149" s="42"/>
      <c r="HN149" s="42"/>
      <c r="HO149" s="42"/>
      <c r="HP149" s="42"/>
      <c r="HQ149" s="42"/>
      <c r="HR149" s="42"/>
      <c r="HS149" s="42"/>
      <c r="HT149" s="42"/>
      <c r="HU149" s="42"/>
      <c r="HV149" s="42"/>
      <c r="HW149" s="42"/>
      <c r="HX149" s="42"/>
    </row>
    <row r="150" spans="1:232" s="41" customFormat="1" x14ac:dyDescent="0.25">
      <c r="A150" s="29"/>
      <c r="B150" s="30"/>
      <c r="C150" s="31" t="s">
        <v>7317</v>
      </c>
      <c r="D150" s="57">
        <v>0</v>
      </c>
      <c r="E150" s="57">
        <v>1</v>
      </c>
      <c r="F150" s="32" t="s">
        <v>953</v>
      </c>
      <c r="G150" s="32" t="s">
        <v>953</v>
      </c>
      <c r="H150" s="4">
        <v>9105869884</v>
      </c>
      <c r="I150" s="32" t="s">
        <v>953</v>
      </c>
      <c r="J150" s="33" t="s">
        <v>7607</v>
      </c>
      <c r="K150" s="34"/>
      <c r="L150" s="46" t="s">
        <v>25</v>
      </c>
      <c r="M150" s="33" t="s">
        <v>1025</v>
      </c>
      <c r="N150" s="35" t="s">
        <v>953</v>
      </c>
      <c r="O150" s="6" t="s">
        <v>3166</v>
      </c>
      <c r="P150" s="36"/>
      <c r="Q150" s="36"/>
      <c r="R150" s="36"/>
      <c r="S150" s="33" t="s">
        <v>7608</v>
      </c>
      <c r="T150" s="36"/>
      <c r="U150" s="36"/>
      <c r="V150" s="33" t="s">
        <v>7608</v>
      </c>
      <c r="W150" s="36"/>
      <c r="X150" s="36"/>
      <c r="Y150" s="33" t="s">
        <v>2824</v>
      </c>
      <c r="Z150" s="36"/>
      <c r="AA150" s="30"/>
      <c r="AB150" s="57">
        <v>5111</v>
      </c>
      <c r="AC150" s="57">
        <v>131</v>
      </c>
      <c r="AD150" s="30"/>
      <c r="AE150" s="58">
        <v>2</v>
      </c>
      <c r="AF150" s="37"/>
      <c r="AG150" s="37">
        <v>111058</v>
      </c>
      <c r="AH150" s="38">
        <v>222116</v>
      </c>
      <c r="AI150" s="37"/>
      <c r="AJ150" s="37"/>
      <c r="AK150" s="39"/>
      <c r="AL150" s="40">
        <v>8</v>
      </c>
      <c r="AM150" s="37"/>
      <c r="AN150" s="37">
        <v>17769.28</v>
      </c>
      <c r="AO150" s="59">
        <v>33311</v>
      </c>
      <c r="AP150" s="39"/>
      <c r="AQ150" s="59" t="s">
        <v>3131</v>
      </c>
      <c r="AR150" s="60">
        <v>156</v>
      </c>
      <c r="AS150" s="60">
        <v>632</v>
      </c>
      <c r="AV150" s="39"/>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c r="BZ150" s="42"/>
      <c r="CA150" s="42"/>
      <c r="CB150" s="42"/>
      <c r="CC150" s="42"/>
      <c r="CD150" s="42"/>
      <c r="CE150" s="42"/>
      <c r="CF150" s="42"/>
      <c r="CG150" s="42"/>
      <c r="CH150" s="42"/>
      <c r="CI150" s="42"/>
      <c r="CJ150" s="42"/>
      <c r="CK150" s="42"/>
      <c r="CL150" s="42"/>
      <c r="CM150" s="42"/>
      <c r="CN150" s="42"/>
      <c r="CO150" s="42"/>
      <c r="CP150" s="42"/>
      <c r="CQ150" s="42"/>
      <c r="CR150" s="42"/>
      <c r="CS150" s="42"/>
      <c r="CT150" s="42"/>
      <c r="CU150" s="42"/>
      <c r="CV150" s="42"/>
      <c r="CW150" s="42"/>
      <c r="CX150" s="42"/>
      <c r="CY150" s="42"/>
      <c r="CZ150" s="42"/>
      <c r="DA150" s="42"/>
      <c r="DB150" s="42"/>
      <c r="DC150" s="42"/>
      <c r="DD150" s="42"/>
      <c r="DE150" s="42"/>
      <c r="DF150" s="42"/>
      <c r="DG150" s="42"/>
      <c r="DH150" s="42"/>
      <c r="DI150" s="42"/>
      <c r="DJ150" s="42"/>
      <c r="DK150" s="42"/>
      <c r="DL150" s="42"/>
      <c r="DM150" s="42"/>
      <c r="DN150" s="42"/>
      <c r="DO150" s="42"/>
      <c r="DP150" s="42"/>
      <c r="DQ150" s="42"/>
      <c r="DR150" s="42"/>
      <c r="DS150" s="42"/>
      <c r="DT150" s="42"/>
      <c r="DU150" s="42"/>
      <c r="DV150" s="42"/>
      <c r="DW150" s="42"/>
      <c r="DX150" s="42"/>
      <c r="DY150" s="42"/>
      <c r="DZ150" s="42"/>
      <c r="EA150" s="42"/>
      <c r="EB150" s="42"/>
      <c r="EC150" s="42"/>
      <c r="ED150" s="42"/>
      <c r="EE150" s="42"/>
      <c r="EF150" s="42"/>
      <c r="EG150" s="42"/>
      <c r="EH150" s="42"/>
      <c r="EI150" s="42"/>
      <c r="EJ150" s="42"/>
      <c r="EK150" s="42"/>
      <c r="EL150" s="42"/>
      <c r="EM150" s="42"/>
      <c r="EN150" s="42"/>
      <c r="EO150" s="42"/>
      <c r="EP150" s="42"/>
      <c r="EQ150" s="42"/>
      <c r="ER150" s="42"/>
      <c r="ES150" s="42"/>
      <c r="ET150" s="42"/>
      <c r="EU150" s="42"/>
      <c r="EV150" s="42"/>
      <c r="EW150" s="42"/>
      <c r="EX150" s="42"/>
      <c r="EY150" s="42"/>
      <c r="EZ150" s="42"/>
      <c r="FA150" s="42"/>
      <c r="FB150" s="42"/>
      <c r="FC150" s="42"/>
      <c r="FD150" s="42"/>
      <c r="FE150" s="42"/>
      <c r="FF150" s="42"/>
      <c r="FG150" s="42"/>
      <c r="FH150" s="42"/>
      <c r="FI150" s="42"/>
      <c r="FJ150" s="42"/>
      <c r="FK150" s="42"/>
      <c r="FL150" s="42"/>
      <c r="FM150" s="42"/>
      <c r="FN150" s="42"/>
      <c r="FO150" s="42"/>
      <c r="FP150" s="42"/>
      <c r="FQ150" s="42"/>
      <c r="FR150" s="42"/>
      <c r="FS150" s="42"/>
      <c r="FT150" s="42"/>
      <c r="FU150" s="42"/>
      <c r="FV150" s="42"/>
      <c r="FW150" s="42"/>
      <c r="FX150" s="42"/>
      <c r="FY150" s="42"/>
      <c r="FZ150" s="42"/>
      <c r="GA150" s="42"/>
      <c r="GB150" s="42"/>
      <c r="GC150" s="42"/>
      <c r="GD150" s="42"/>
      <c r="GE150" s="42"/>
      <c r="GF150" s="42"/>
      <c r="GG150" s="42"/>
      <c r="GH150" s="42"/>
      <c r="GI150" s="42"/>
      <c r="GJ150" s="42"/>
      <c r="GK150" s="42"/>
      <c r="GL150" s="42"/>
      <c r="GM150" s="42"/>
      <c r="GN150" s="42"/>
      <c r="GO150" s="42"/>
      <c r="GP150" s="42"/>
      <c r="GQ150" s="42"/>
      <c r="GR150" s="42"/>
      <c r="GS150" s="42"/>
      <c r="GT150" s="42"/>
      <c r="GU150" s="42"/>
      <c r="GV150" s="42"/>
      <c r="GW150" s="42"/>
      <c r="GX150" s="42"/>
      <c r="GY150" s="42"/>
      <c r="GZ150" s="42"/>
      <c r="HA150" s="42"/>
      <c r="HB150" s="42"/>
      <c r="HC150" s="42"/>
      <c r="HD150" s="42"/>
      <c r="HE150" s="42"/>
      <c r="HF150" s="42"/>
      <c r="HG150" s="42"/>
      <c r="HH150" s="42"/>
      <c r="HI150" s="42"/>
      <c r="HJ150" s="42"/>
      <c r="HK150" s="42"/>
      <c r="HL150" s="42"/>
      <c r="HM150" s="42"/>
      <c r="HN150" s="42"/>
      <c r="HO150" s="42"/>
      <c r="HP150" s="42"/>
      <c r="HQ150" s="42"/>
      <c r="HR150" s="42"/>
      <c r="HS150" s="42"/>
      <c r="HT150" s="42"/>
      <c r="HU150" s="42"/>
      <c r="HV150" s="42"/>
      <c r="HW150" s="42"/>
      <c r="HX150" s="42"/>
    </row>
    <row r="151" spans="1:232" s="41" customFormat="1" x14ac:dyDescent="0.25">
      <c r="A151" s="29"/>
      <c r="B151" s="30"/>
      <c r="C151" s="31" t="s">
        <v>7317</v>
      </c>
      <c r="D151" s="57">
        <v>0</v>
      </c>
      <c r="E151" s="57">
        <v>1</v>
      </c>
      <c r="F151" s="32" t="s">
        <v>953</v>
      </c>
      <c r="G151" s="32" t="s">
        <v>953</v>
      </c>
      <c r="H151" s="4">
        <v>9105869884</v>
      </c>
      <c r="I151" s="32" t="s">
        <v>953</v>
      </c>
      <c r="J151" s="33" t="s">
        <v>7607</v>
      </c>
      <c r="K151" s="34"/>
      <c r="L151" s="46" t="s">
        <v>25</v>
      </c>
      <c r="M151" s="33" t="s">
        <v>1025</v>
      </c>
      <c r="N151" s="35" t="s">
        <v>953</v>
      </c>
      <c r="O151" s="6" t="s">
        <v>3166</v>
      </c>
      <c r="P151" s="36"/>
      <c r="Q151" s="36"/>
      <c r="R151" s="36"/>
      <c r="S151" s="33" t="s">
        <v>7608</v>
      </c>
      <c r="T151" s="36"/>
      <c r="U151" s="36"/>
      <c r="V151" s="33" t="s">
        <v>7608</v>
      </c>
      <c r="W151" s="36"/>
      <c r="X151" s="36"/>
      <c r="Y151" s="33" t="s">
        <v>2883</v>
      </c>
      <c r="Z151" s="36"/>
      <c r="AA151" s="30"/>
      <c r="AB151" s="57">
        <v>5111</v>
      </c>
      <c r="AC151" s="57">
        <v>131</v>
      </c>
      <c r="AD151" s="30"/>
      <c r="AE151" s="58">
        <v>2</v>
      </c>
      <c r="AF151" s="37"/>
      <c r="AG151" s="37">
        <v>50400</v>
      </c>
      <c r="AH151" s="38">
        <v>100800</v>
      </c>
      <c r="AI151" s="37"/>
      <c r="AJ151" s="37"/>
      <c r="AK151" s="39"/>
      <c r="AL151" s="40">
        <v>8</v>
      </c>
      <c r="AM151" s="37"/>
      <c r="AN151" s="37">
        <v>8064</v>
      </c>
      <c r="AO151" s="59">
        <v>33311</v>
      </c>
      <c r="AP151" s="39"/>
      <c r="AQ151" s="59" t="s">
        <v>3131</v>
      </c>
      <c r="AR151" s="60">
        <v>156</v>
      </c>
      <c r="AS151" s="60">
        <v>632</v>
      </c>
      <c r="AV151" s="39"/>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c r="BZ151" s="42"/>
      <c r="CA151" s="42"/>
      <c r="CB151" s="42"/>
      <c r="CC151" s="42"/>
      <c r="CD151" s="42"/>
      <c r="CE151" s="42"/>
      <c r="CF151" s="42"/>
      <c r="CG151" s="42"/>
      <c r="CH151" s="42"/>
      <c r="CI151" s="42"/>
      <c r="CJ151" s="42"/>
      <c r="CK151" s="42"/>
      <c r="CL151" s="42"/>
      <c r="CM151" s="42"/>
      <c r="CN151" s="42"/>
      <c r="CO151" s="42"/>
      <c r="CP151" s="42"/>
      <c r="CQ151" s="42"/>
      <c r="CR151" s="42"/>
      <c r="CS151" s="42"/>
      <c r="CT151" s="42"/>
      <c r="CU151" s="42"/>
      <c r="CV151" s="42"/>
      <c r="CW151" s="42"/>
      <c r="CX151" s="42"/>
      <c r="CY151" s="42"/>
      <c r="CZ151" s="42"/>
      <c r="DA151" s="42"/>
      <c r="DB151" s="42"/>
      <c r="DC151" s="42"/>
      <c r="DD151" s="42"/>
      <c r="DE151" s="42"/>
      <c r="DF151" s="42"/>
      <c r="DG151" s="42"/>
      <c r="DH151" s="42"/>
      <c r="DI151" s="42"/>
      <c r="DJ151" s="42"/>
      <c r="DK151" s="42"/>
      <c r="DL151" s="42"/>
      <c r="DM151" s="42"/>
      <c r="DN151" s="42"/>
      <c r="DO151" s="42"/>
      <c r="DP151" s="42"/>
      <c r="DQ151" s="42"/>
      <c r="DR151" s="42"/>
      <c r="DS151" s="42"/>
      <c r="DT151" s="42"/>
      <c r="DU151" s="42"/>
      <c r="DV151" s="42"/>
      <c r="DW151" s="42"/>
      <c r="DX151" s="42"/>
      <c r="DY151" s="42"/>
      <c r="DZ151" s="42"/>
      <c r="EA151" s="42"/>
      <c r="EB151" s="42"/>
      <c r="EC151" s="42"/>
      <c r="ED151" s="42"/>
      <c r="EE151" s="42"/>
      <c r="EF151" s="42"/>
      <c r="EG151" s="42"/>
      <c r="EH151" s="42"/>
      <c r="EI151" s="42"/>
      <c r="EJ151" s="42"/>
      <c r="EK151" s="42"/>
      <c r="EL151" s="42"/>
      <c r="EM151" s="42"/>
      <c r="EN151" s="42"/>
      <c r="EO151" s="42"/>
      <c r="EP151" s="42"/>
      <c r="EQ151" s="42"/>
      <c r="ER151" s="42"/>
      <c r="ES151" s="42"/>
      <c r="ET151" s="42"/>
      <c r="EU151" s="42"/>
      <c r="EV151" s="42"/>
      <c r="EW151" s="42"/>
      <c r="EX151" s="42"/>
      <c r="EY151" s="42"/>
      <c r="EZ151" s="42"/>
      <c r="FA151" s="42"/>
      <c r="FB151" s="42"/>
      <c r="FC151" s="42"/>
      <c r="FD151" s="42"/>
      <c r="FE151" s="42"/>
      <c r="FF151" s="42"/>
      <c r="FG151" s="42"/>
      <c r="FH151" s="42"/>
      <c r="FI151" s="42"/>
      <c r="FJ151" s="42"/>
      <c r="FK151" s="42"/>
      <c r="FL151" s="42"/>
      <c r="FM151" s="42"/>
      <c r="FN151" s="42"/>
      <c r="FO151" s="42"/>
      <c r="FP151" s="42"/>
      <c r="FQ151" s="42"/>
      <c r="FR151" s="42"/>
      <c r="FS151" s="42"/>
      <c r="FT151" s="42"/>
      <c r="FU151" s="42"/>
      <c r="FV151" s="42"/>
      <c r="FW151" s="42"/>
      <c r="FX151" s="42"/>
      <c r="FY151" s="42"/>
      <c r="FZ151" s="42"/>
      <c r="GA151" s="42"/>
      <c r="GB151" s="42"/>
      <c r="GC151" s="42"/>
      <c r="GD151" s="42"/>
      <c r="GE151" s="42"/>
      <c r="GF151" s="42"/>
      <c r="GG151" s="42"/>
      <c r="GH151" s="42"/>
      <c r="GI151" s="42"/>
      <c r="GJ151" s="42"/>
      <c r="GK151" s="42"/>
      <c r="GL151" s="42"/>
      <c r="GM151" s="42"/>
      <c r="GN151" s="42"/>
      <c r="GO151" s="42"/>
      <c r="GP151" s="42"/>
      <c r="GQ151" s="42"/>
      <c r="GR151" s="42"/>
      <c r="GS151" s="42"/>
      <c r="GT151" s="42"/>
      <c r="GU151" s="42"/>
      <c r="GV151" s="42"/>
      <c r="GW151" s="42"/>
      <c r="GX151" s="42"/>
      <c r="GY151" s="42"/>
      <c r="GZ151" s="42"/>
      <c r="HA151" s="42"/>
      <c r="HB151" s="42"/>
      <c r="HC151" s="42"/>
      <c r="HD151" s="42"/>
      <c r="HE151" s="42"/>
      <c r="HF151" s="42"/>
      <c r="HG151" s="42"/>
      <c r="HH151" s="42"/>
      <c r="HI151" s="42"/>
      <c r="HJ151" s="42"/>
      <c r="HK151" s="42"/>
      <c r="HL151" s="42"/>
      <c r="HM151" s="42"/>
      <c r="HN151" s="42"/>
      <c r="HO151" s="42"/>
      <c r="HP151" s="42"/>
      <c r="HQ151" s="42"/>
      <c r="HR151" s="42"/>
      <c r="HS151" s="42"/>
      <c r="HT151" s="42"/>
      <c r="HU151" s="42"/>
      <c r="HV151" s="42"/>
      <c r="HW151" s="42"/>
      <c r="HX151" s="42"/>
    </row>
    <row r="152" spans="1:232" s="41" customFormat="1" x14ac:dyDescent="0.25">
      <c r="A152" s="29"/>
      <c r="B152" s="30"/>
      <c r="C152" s="31" t="s">
        <v>7317</v>
      </c>
      <c r="D152" s="57">
        <v>0</v>
      </c>
      <c r="E152" s="57">
        <v>1</v>
      </c>
      <c r="F152" s="32" t="s">
        <v>560</v>
      </c>
      <c r="G152" s="32" t="s">
        <v>560</v>
      </c>
      <c r="H152" s="4">
        <v>9105869886</v>
      </c>
      <c r="I152" s="32" t="s">
        <v>560</v>
      </c>
      <c r="J152" s="33" t="s">
        <v>7609</v>
      </c>
      <c r="K152" s="34"/>
      <c r="L152" s="46" t="s">
        <v>25</v>
      </c>
      <c r="M152" s="33" t="s">
        <v>676</v>
      </c>
      <c r="N152" s="35" t="s">
        <v>560</v>
      </c>
      <c r="O152" s="6" t="s">
        <v>3146</v>
      </c>
      <c r="P152" s="36"/>
      <c r="Q152" s="36"/>
      <c r="R152" s="36"/>
      <c r="S152" s="33" t="s">
        <v>7610</v>
      </c>
      <c r="T152" s="36"/>
      <c r="U152" s="36"/>
      <c r="V152" s="33" t="s">
        <v>7610</v>
      </c>
      <c r="W152" s="36"/>
      <c r="X152" s="36"/>
      <c r="Y152" s="33" t="s">
        <v>2824</v>
      </c>
      <c r="Z152" s="36"/>
      <c r="AA152" s="30"/>
      <c r="AB152" s="57">
        <v>5111</v>
      </c>
      <c r="AC152" s="57">
        <v>131</v>
      </c>
      <c r="AD152" s="30"/>
      <c r="AE152" s="58">
        <v>3</v>
      </c>
      <c r="AF152" s="37"/>
      <c r="AG152" s="37">
        <v>111058</v>
      </c>
      <c r="AH152" s="38">
        <v>333174</v>
      </c>
      <c r="AI152" s="37"/>
      <c r="AJ152" s="37"/>
      <c r="AK152" s="39"/>
      <c r="AL152" s="40">
        <v>8</v>
      </c>
      <c r="AM152" s="37"/>
      <c r="AN152" s="37">
        <v>26653.920000000002</v>
      </c>
      <c r="AO152" s="59">
        <v>33311</v>
      </c>
      <c r="AP152" s="39"/>
      <c r="AQ152" s="59" t="s">
        <v>3131</v>
      </c>
      <c r="AR152" s="60">
        <v>156</v>
      </c>
      <c r="AS152" s="60">
        <v>632</v>
      </c>
      <c r="AV152" s="39"/>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c r="BZ152" s="42"/>
      <c r="CA152" s="42"/>
      <c r="CB152" s="42"/>
      <c r="CC152" s="42"/>
      <c r="CD152" s="42"/>
      <c r="CE152" s="42"/>
      <c r="CF152" s="42"/>
      <c r="CG152" s="42"/>
      <c r="CH152" s="42"/>
      <c r="CI152" s="42"/>
      <c r="CJ152" s="42"/>
      <c r="CK152" s="42"/>
      <c r="CL152" s="42"/>
      <c r="CM152" s="42"/>
      <c r="CN152" s="42"/>
      <c r="CO152" s="42"/>
      <c r="CP152" s="42"/>
      <c r="CQ152" s="42"/>
      <c r="CR152" s="42"/>
      <c r="CS152" s="42"/>
      <c r="CT152" s="42"/>
      <c r="CU152" s="42"/>
      <c r="CV152" s="42"/>
      <c r="CW152" s="42"/>
      <c r="CX152" s="42"/>
      <c r="CY152" s="42"/>
      <c r="CZ152" s="42"/>
      <c r="DA152" s="42"/>
      <c r="DB152" s="42"/>
      <c r="DC152" s="42"/>
      <c r="DD152" s="42"/>
      <c r="DE152" s="42"/>
      <c r="DF152" s="42"/>
      <c r="DG152" s="42"/>
      <c r="DH152" s="42"/>
      <c r="DI152" s="42"/>
      <c r="DJ152" s="42"/>
      <c r="DK152" s="42"/>
      <c r="DL152" s="42"/>
      <c r="DM152" s="42"/>
      <c r="DN152" s="42"/>
      <c r="DO152" s="42"/>
      <c r="DP152" s="42"/>
      <c r="DQ152" s="42"/>
      <c r="DR152" s="42"/>
      <c r="DS152" s="42"/>
      <c r="DT152" s="42"/>
      <c r="DU152" s="42"/>
      <c r="DV152" s="42"/>
      <c r="DW152" s="42"/>
      <c r="DX152" s="42"/>
      <c r="DY152" s="42"/>
      <c r="DZ152" s="42"/>
      <c r="EA152" s="42"/>
      <c r="EB152" s="42"/>
      <c r="EC152" s="42"/>
      <c r="ED152" s="42"/>
      <c r="EE152" s="42"/>
      <c r="EF152" s="42"/>
      <c r="EG152" s="42"/>
      <c r="EH152" s="42"/>
      <c r="EI152" s="42"/>
      <c r="EJ152" s="42"/>
      <c r="EK152" s="42"/>
      <c r="EL152" s="42"/>
      <c r="EM152" s="42"/>
      <c r="EN152" s="42"/>
      <c r="EO152" s="42"/>
      <c r="EP152" s="42"/>
      <c r="EQ152" s="42"/>
      <c r="ER152" s="42"/>
      <c r="ES152" s="42"/>
      <c r="ET152" s="42"/>
      <c r="EU152" s="42"/>
      <c r="EV152" s="42"/>
      <c r="EW152" s="42"/>
      <c r="EX152" s="42"/>
      <c r="EY152" s="42"/>
      <c r="EZ152" s="42"/>
      <c r="FA152" s="42"/>
      <c r="FB152" s="42"/>
      <c r="FC152" s="42"/>
      <c r="FD152" s="42"/>
      <c r="FE152" s="42"/>
      <c r="FF152" s="42"/>
      <c r="FG152" s="42"/>
      <c r="FH152" s="42"/>
      <c r="FI152" s="42"/>
      <c r="FJ152" s="42"/>
      <c r="FK152" s="42"/>
      <c r="FL152" s="42"/>
      <c r="FM152" s="42"/>
      <c r="FN152" s="42"/>
      <c r="FO152" s="42"/>
      <c r="FP152" s="42"/>
      <c r="FQ152" s="42"/>
      <c r="FR152" s="42"/>
      <c r="FS152" s="42"/>
      <c r="FT152" s="42"/>
      <c r="FU152" s="42"/>
      <c r="FV152" s="42"/>
      <c r="FW152" s="42"/>
      <c r="FX152" s="42"/>
      <c r="FY152" s="42"/>
      <c r="FZ152" s="42"/>
      <c r="GA152" s="42"/>
      <c r="GB152" s="42"/>
      <c r="GC152" s="42"/>
      <c r="GD152" s="42"/>
      <c r="GE152" s="42"/>
      <c r="GF152" s="42"/>
      <c r="GG152" s="42"/>
      <c r="GH152" s="42"/>
      <c r="GI152" s="42"/>
      <c r="GJ152" s="42"/>
      <c r="GK152" s="42"/>
      <c r="GL152" s="42"/>
      <c r="GM152" s="42"/>
      <c r="GN152" s="42"/>
      <c r="GO152" s="42"/>
      <c r="GP152" s="42"/>
      <c r="GQ152" s="42"/>
      <c r="GR152" s="42"/>
      <c r="GS152" s="42"/>
      <c r="GT152" s="42"/>
      <c r="GU152" s="42"/>
      <c r="GV152" s="42"/>
      <c r="GW152" s="42"/>
      <c r="GX152" s="42"/>
      <c r="GY152" s="42"/>
      <c r="GZ152" s="42"/>
      <c r="HA152" s="42"/>
      <c r="HB152" s="42"/>
      <c r="HC152" s="42"/>
      <c r="HD152" s="42"/>
      <c r="HE152" s="42"/>
      <c r="HF152" s="42"/>
      <c r="HG152" s="42"/>
      <c r="HH152" s="42"/>
      <c r="HI152" s="42"/>
      <c r="HJ152" s="42"/>
      <c r="HK152" s="42"/>
      <c r="HL152" s="42"/>
      <c r="HM152" s="42"/>
      <c r="HN152" s="42"/>
      <c r="HO152" s="42"/>
      <c r="HP152" s="42"/>
      <c r="HQ152" s="42"/>
      <c r="HR152" s="42"/>
      <c r="HS152" s="42"/>
      <c r="HT152" s="42"/>
      <c r="HU152" s="42"/>
      <c r="HV152" s="42"/>
      <c r="HW152" s="42"/>
      <c r="HX152" s="42"/>
    </row>
    <row r="153" spans="1:232" s="41" customFormat="1" x14ac:dyDescent="0.25">
      <c r="A153" s="29"/>
      <c r="B153" s="30"/>
      <c r="C153" s="31" t="s">
        <v>7317</v>
      </c>
      <c r="D153" s="57">
        <v>0</v>
      </c>
      <c r="E153" s="57">
        <v>1</v>
      </c>
      <c r="F153" s="32" t="s">
        <v>560</v>
      </c>
      <c r="G153" s="32" t="s">
        <v>560</v>
      </c>
      <c r="H153" s="4">
        <v>9105869912</v>
      </c>
      <c r="I153" s="32" t="s">
        <v>560</v>
      </c>
      <c r="J153" s="33" t="s">
        <v>7611</v>
      </c>
      <c r="K153" s="34"/>
      <c r="L153" s="46" t="s">
        <v>25</v>
      </c>
      <c r="M153" s="33" t="s">
        <v>770</v>
      </c>
      <c r="N153" s="35" t="s">
        <v>560</v>
      </c>
      <c r="O153" s="6" t="s">
        <v>3170</v>
      </c>
      <c r="P153" s="36"/>
      <c r="Q153" s="36"/>
      <c r="R153" s="36"/>
      <c r="S153" s="33" t="s">
        <v>7612</v>
      </c>
      <c r="T153" s="36"/>
      <c r="U153" s="36"/>
      <c r="V153" s="33" t="s">
        <v>7612</v>
      </c>
      <c r="W153" s="36"/>
      <c r="X153" s="36"/>
      <c r="Y153" s="33" t="s">
        <v>2824</v>
      </c>
      <c r="Z153" s="36"/>
      <c r="AA153" s="30"/>
      <c r="AB153" s="57">
        <v>5111</v>
      </c>
      <c r="AC153" s="57">
        <v>131</v>
      </c>
      <c r="AD153" s="30"/>
      <c r="AE153" s="58">
        <v>4</v>
      </c>
      <c r="AF153" s="37"/>
      <c r="AG153" s="37">
        <v>111058</v>
      </c>
      <c r="AH153" s="38">
        <v>444232</v>
      </c>
      <c r="AI153" s="37"/>
      <c r="AJ153" s="37"/>
      <c r="AK153" s="39"/>
      <c r="AL153" s="40">
        <v>8</v>
      </c>
      <c r="AM153" s="37"/>
      <c r="AN153" s="37">
        <v>35538.559999999998</v>
      </c>
      <c r="AO153" s="59">
        <v>33311</v>
      </c>
      <c r="AP153" s="39"/>
      <c r="AQ153" s="59" t="s">
        <v>3131</v>
      </c>
      <c r="AR153" s="60">
        <v>156</v>
      </c>
      <c r="AS153" s="60">
        <v>632</v>
      </c>
      <c r="AV153" s="39"/>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c r="BZ153" s="42"/>
      <c r="CA153" s="42"/>
      <c r="CB153" s="42"/>
      <c r="CC153" s="42"/>
      <c r="CD153" s="42"/>
      <c r="CE153" s="42"/>
      <c r="CF153" s="42"/>
      <c r="CG153" s="42"/>
      <c r="CH153" s="42"/>
      <c r="CI153" s="42"/>
      <c r="CJ153" s="42"/>
      <c r="CK153" s="42"/>
      <c r="CL153" s="42"/>
      <c r="CM153" s="42"/>
      <c r="CN153" s="42"/>
      <c r="CO153" s="42"/>
      <c r="CP153" s="42"/>
      <c r="CQ153" s="42"/>
      <c r="CR153" s="42"/>
      <c r="CS153" s="42"/>
      <c r="CT153" s="42"/>
      <c r="CU153" s="42"/>
      <c r="CV153" s="42"/>
      <c r="CW153" s="42"/>
      <c r="CX153" s="42"/>
      <c r="CY153" s="42"/>
      <c r="CZ153" s="42"/>
      <c r="DA153" s="42"/>
      <c r="DB153" s="42"/>
      <c r="DC153" s="42"/>
      <c r="DD153" s="42"/>
      <c r="DE153" s="42"/>
      <c r="DF153" s="42"/>
      <c r="DG153" s="42"/>
      <c r="DH153" s="42"/>
      <c r="DI153" s="42"/>
      <c r="DJ153" s="42"/>
      <c r="DK153" s="42"/>
      <c r="DL153" s="42"/>
      <c r="DM153" s="42"/>
      <c r="DN153" s="42"/>
      <c r="DO153" s="42"/>
      <c r="DP153" s="42"/>
      <c r="DQ153" s="42"/>
      <c r="DR153" s="42"/>
      <c r="DS153" s="42"/>
      <c r="DT153" s="42"/>
      <c r="DU153" s="42"/>
      <c r="DV153" s="42"/>
      <c r="DW153" s="42"/>
      <c r="DX153" s="42"/>
      <c r="DY153" s="42"/>
      <c r="DZ153" s="42"/>
      <c r="EA153" s="42"/>
      <c r="EB153" s="42"/>
      <c r="EC153" s="42"/>
      <c r="ED153" s="42"/>
      <c r="EE153" s="42"/>
      <c r="EF153" s="42"/>
      <c r="EG153" s="42"/>
      <c r="EH153" s="42"/>
      <c r="EI153" s="42"/>
      <c r="EJ153" s="42"/>
      <c r="EK153" s="42"/>
      <c r="EL153" s="42"/>
      <c r="EM153" s="42"/>
      <c r="EN153" s="42"/>
      <c r="EO153" s="42"/>
      <c r="EP153" s="42"/>
      <c r="EQ153" s="42"/>
      <c r="ER153" s="42"/>
      <c r="ES153" s="42"/>
      <c r="ET153" s="42"/>
      <c r="EU153" s="42"/>
      <c r="EV153" s="42"/>
      <c r="EW153" s="42"/>
      <c r="EX153" s="42"/>
      <c r="EY153" s="42"/>
      <c r="EZ153" s="42"/>
      <c r="FA153" s="42"/>
      <c r="FB153" s="42"/>
      <c r="FC153" s="42"/>
      <c r="FD153" s="42"/>
      <c r="FE153" s="42"/>
      <c r="FF153" s="42"/>
      <c r="FG153" s="42"/>
      <c r="FH153" s="42"/>
      <c r="FI153" s="42"/>
      <c r="FJ153" s="42"/>
      <c r="FK153" s="42"/>
      <c r="FL153" s="42"/>
      <c r="FM153" s="42"/>
      <c r="FN153" s="42"/>
      <c r="FO153" s="42"/>
      <c r="FP153" s="42"/>
      <c r="FQ153" s="42"/>
      <c r="FR153" s="42"/>
      <c r="FS153" s="42"/>
      <c r="FT153" s="42"/>
      <c r="FU153" s="42"/>
      <c r="FV153" s="42"/>
      <c r="FW153" s="42"/>
      <c r="FX153" s="42"/>
      <c r="FY153" s="42"/>
      <c r="FZ153" s="42"/>
      <c r="GA153" s="42"/>
      <c r="GB153" s="42"/>
      <c r="GC153" s="42"/>
      <c r="GD153" s="42"/>
      <c r="GE153" s="42"/>
      <c r="GF153" s="42"/>
      <c r="GG153" s="42"/>
      <c r="GH153" s="42"/>
      <c r="GI153" s="42"/>
      <c r="GJ153" s="42"/>
      <c r="GK153" s="42"/>
      <c r="GL153" s="42"/>
      <c r="GM153" s="42"/>
      <c r="GN153" s="42"/>
      <c r="GO153" s="42"/>
      <c r="GP153" s="42"/>
      <c r="GQ153" s="42"/>
      <c r="GR153" s="42"/>
      <c r="GS153" s="42"/>
      <c r="GT153" s="42"/>
      <c r="GU153" s="42"/>
      <c r="GV153" s="42"/>
      <c r="GW153" s="42"/>
      <c r="GX153" s="42"/>
      <c r="GY153" s="42"/>
      <c r="GZ153" s="42"/>
      <c r="HA153" s="42"/>
      <c r="HB153" s="42"/>
      <c r="HC153" s="42"/>
      <c r="HD153" s="42"/>
      <c r="HE153" s="42"/>
      <c r="HF153" s="42"/>
      <c r="HG153" s="42"/>
      <c r="HH153" s="42"/>
      <c r="HI153" s="42"/>
      <c r="HJ153" s="42"/>
      <c r="HK153" s="42"/>
      <c r="HL153" s="42"/>
      <c r="HM153" s="42"/>
      <c r="HN153" s="42"/>
      <c r="HO153" s="42"/>
      <c r="HP153" s="42"/>
      <c r="HQ153" s="42"/>
      <c r="HR153" s="42"/>
      <c r="HS153" s="42"/>
      <c r="HT153" s="42"/>
      <c r="HU153" s="42"/>
      <c r="HV153" s="42"/>
      <c r="HW153" s="42"/>
      <c r="HX153" s="42"/>
    </row>
    <row r="154" spans="1:232" s="41" customFormat="1" x14ac:dyDescent="0.25">
      <c r="A154" s="29"/>
      <c r="B154" s="30"/>
      <c r="C154" s="31" t="s">
        <v>7317</v>
      </c>
      <c r="D154" s="57">
        <v>0</v>
      </c>
      <c r="E154" s="57">
        <v>1</v>
      </c>
      <c r="F154" s="32" t="s">
        <v>560</v>
      </c>
      <c r="G154" s="32" t="s">
        <v>560</v>
      </c>
      <c r="H154" s="4">
        <v>9105869978</v>
      </c>
      <c r="I154" s="32" t="s">
        <v>560</v>
      </c>
      <c r="J154" s="33" t="s">
        <v>7613</v>
      </c>
      <c r="K154" s="34"/>
      <c r="L154" s="46" t="s">
        <v>25</v>
      </c>
      <c r="M154" s="33" t="s">
        <v>849</v>
      </c>
      <c r="N154" s="35" t="s">
        <v>560</v>
      </c>
      <c r="O154" s="6" t="s">
        <v>3163</v>
      </c>
      <c r="P154" s="36"/>
      <c r="Q154" s="36"/>
      <c r="R154" s="36"/>
      <c r="S154" s="33" t="s">
        <v>7614</v>
      </c>
      <c r="T154" s="36"/>
      <c r="U154" s="36"/>
      <c r="V154" s="33" t="s">
        <v>7614</v>
      </c>
      <c r="W154" s="36"/>
      <c r="X154" s="36"/>
      <c r="Y154" s="33" t="s">
        <v>3013</v>
      </c>
      <c r="Z154" s="36"/>
      <c r="AA154" s="30"/>
      <c r="AB154" s="57">
        <v>5111</v>
      </c>
      <c r="AC154" s="57">
        <v>131</v>
      </c>
      <c r="AD154" s="30"/>
      <c r="AE154" s="58">
        <v>2</v>
      </c>
      <c r="AF154" s="37"/>
      <c r="AG154" s="37">
        <v>46000</v>
      </c>
      <c r="AH154" s="38">
        <v>92000</v>
      </c>
      <c r="AI154" s="37"/>
      <c r="AJ154" s="37"/>
      <c r="AK154" s="39"/>
      <c r="AL154" s="40">
        <v>8</v>
      </c>
      <c r="AM154" s="37"/>
      <c r="AN154" s="37">
        <v>7360</v>
      </c>
      <c r="AO154" s="59">
        <v>33311</v>
      </c>
      <c r="AP154" s="39"/>
      <c r="AQ154" s="59" t="s">
        <v>3131</v>
      </c>
      <c r="AR154" s="60">
        <v>156</v>
      </c>
      <c r="AS154" s="60">
        <v>632</v>
      </c>
      <c r="AV154" s="39"/>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c r="BZ154" s="42"/>
      <c r="CA154" s="42"/>
      <c r="CB154" s="42"/>
      <c r="CC154" s="42"/>
      <c r="CD154" s="42"/>
      <c r="CE154" s="42"/>
      <c r="CF154" s="42"/>
      <c r="CG154" s="42"/>
      <c r="CH154" s="42"/>
      <c r="CI154" s="42"/>
      <c r="CJ154" s="42"/>
      <c r="CK154" s="42"/>
      <c r="CL154" s="42"/>
      <c r="CM154" s="42"/>
      <c r="CN154" s="42"/>
      <c r="CO154" s="42"/>
      <c r="CP154" s="42"/>
      <c r="CQ154" s="42"/>
      <c r="CR154" s="42"/>
      <c r="CS154" s="42"/>
      <c r="CT154" s="42"/>
      <c r="CU154" s="42"/>
      <c r="CV154" s="42"/>
      <c r="CW154" s="42"/>
      <c r="CX154" s="42"/>
      <c r="CY154" s="42"/>
      <c r="CZ154" s="42"/>
      <c r="DA154" s="42"/>
      <c r="DB154" s="42"/>
      <c r="DC154" s="42"/>
      <c r="DD154" s="42"/>
      <c r="DE154" s="42"/>
      <c r="DF154" s="42"/>
      <c r="DG154" s="42"/>
      <c r="DH154" s="42"/>
      <c r="DI154" s="42"/>
      <c r="DJ154" s="42"/>
      <c r="DK154" s="42"/>
      <c r="DL154" s="42"/>
      <c r="DM154" s="42"/>
      <c r="DN154" s="42"/>
      <c r="DO154" s="42"/>
      <c r="DP154" s="42"/>
      <c r="DQ154" s="42"/>
      <c r="DR154" s="42"/>
      <c r="DS154" s="42"/>
      <c r="DT154" s="42"/>
      <c r="DU154" s="42"/>
      <c r="DV154" s="42"/>
      <c r="DW154" s="42"/>
      <c r="DX154" s="42"/>
      <c r="DY154" s="42"/>
      <c r="DZ154" s="42"/>
      <c r="EA154" s="42"/>
      <c r="EB154" s="42"/>
      <c r="EC154" s="42"/>
      <c r="ED154" s="42"/>
      <c r="EE154" s="42"/>
      <c r="EF154" s="42"/>
      <c r="EG154" s="42"/>
      <c r="EH154" s="42"/>
      <c r="EI154" s="42"/>
      <c r="EJ154" s="42"/>
      <c r="EK154" s="42"/>
      <c r="EL154" s="42"/>
      <c r="EM154" s="42"/>
      <c r="EN154" s="42"/>
      <c r="EO154" s="42"/>
      <c r="EP154" s="42"/>
      <c r="EQ154" s="42"/>
      <c r="ER154" s="42"/>
      <c r="ES154" s="42"/>
      <c r="ET154" s="42"/>
      <c r="EU154" s="42"/>
      <c r="EV154" s="42"/>
      <c r="EW154" s="42"/>
      <c r="EX154" s="42"/>
      <c r="EY154" s="42"/>
      <c r="EZ154" s="42"/>
      <c r="FA154" s="42"/>
      <c r="FB154" s="42"/>
      <c r="FC154" s="42"/>
      <c r="FD154" s="42"/>
      <c r="FE154" s="42"/>
      <c r="FF154" s="42"/>
      <c r="FG154" s="42"/>
      <c r="FH154" s="42"/>
      <c r="FI154" s="42"/>
      <c r="FJ154" s="42"/>
      <c r="FK154" s="42"/>
      <c r="FL154" s="42"/>
      <c r="FM154" s="42"/>
      <c r="FN154" s="42"/>
      <c r="FO154" s="42"/>
      <c r="FP154" s="42"/>
      <c r="FQ154" s="42"/>
      <c r="FR154" s="42"/>
      <c r="FS154" s="42"/>
      <c r="FT154" s="42"/>
      <c r="FU154" s="42"/>
      <c r="FV154" s="42"/>
      <c r="FW154" s="42"/>
      <c r="FX154" s="42"/>
      <c r="FY154" s="42"/>
      <c r="FZ154" s="42"/>
      <c r="GA154" s="42"/>
      <c r="GB154" s="42"/>
      <c r="GC154" s="42"/>
      <c r="GD154" s="42"/>
      <c r="GE154" s="42"/>
      <c r="GF154" s="42"/>
      <c r="GG154" s="42"/>
      <c r="GH154" s="42"/>
      <c r="GI154" s="42"/>
      <c r="GJ154" s="42"/>
      <c r="GK154" s="42"/>
      <c r="GL154" s="42"/>
      <c r="GM154" s="42"/>
      <c r="GN154" s="42"/>
      <c r="GO154" s="42"/>
      <c r="GP154" s="42"/>
      <c r="GQ154" s="42"/>
      <c r="GR154" s="42"/>
      <c r="GS154" s="42"/>
      <c r="GT154" s="42"/>
      <c r="GU154" s="42"/>
      <c r="GV154" s="42"/>
      <c r="GW154" s="42"/>
      <c r="GX154" s="42"/>
      <c r="GY154" s="42"/>
      <c r="GZ154" s="42"/>
      <c r="HA154" s="42"/>
      <c r="HB154" s="42"/>
      <c r="HC154" s="42"/>
      <c r="HD154" s="42"/>
      <c r="HE154" s="42"/>
      <c r="HF154" s="42"/>
      <c r="HG154" s="42"/>
      <c r="HH154" s="42"/>
      <c r="HI154" s="42"/>
      <c r="HJ154" s="42"/>
      <c r="HK154" s="42"/>
      <c r="HL154" s="42"/>
      <c r="HM154" s="42"/>
      <c r="HN154" s="42"/>
      <c r="HO154" s="42"/>
      <c r="HP154" s="42"/>
      <c r="HQ154" s="42"/>
      <c r="HR154" s="42"/>
      <c r="HS154" s="42"/>
      <c r="HT154" s="42"/>
      <c r="HU154" s="42"/>
      <c r="HV154" s="42"/>
      <c r="HW154" s="42"/>
      <c r="HX154" s="42"/>
    </row>
    <row r="155" spans="1:232" s="41" customFormat="1" x14ac:dyDescent="0.25">
      <c r="A155" s="29"/>
      <c r="B155" s="30"/>
      <c r="C155" s="31" t="s">
        <v>7317</v>
      </c>
      <c r="D155" s="57">
        <v>0</v>
      </c>
      <c r="E155" s="57">
        <v>1</v>
      </c>
      <c r="F155" s="32" t="s">
        <v>560</v>
      </c>
      <c r="G155" s="32" t="s">
        <v>560</v>
      </c>
      <c r="H155" s="4">
        <v>9105870006</v>
      </c>
      <c r="I155" s="32" t="s">
        <v>560</v>
      </c>
      <c r="J155" s="33" t="s">
        <v>7615</v>
      </c>
      <c r="K155" s="34"/>
      <c r="L155" s="46" t="s">
        <v>25</v>
      </c>
      <c r="M155" s="33" t="s">
        <v>717</v>
      </c>
      <c r="N155" s="35" t="s">
        <v>560</v>
      </c>
      <c r="O155" s="6" t="s">
        <v>3132</v>
      </c>
      <c r="P155" s="36"/>
      <c r="Q155" s="36"/>
      <c r="R155" s="36"/>
      <c r="S155" s="33" t="s">
        <v>7616</v>
      </c>
      <c r="T155" s="36"/>
      <c r="U155" s="36"/>
      <c r="V155" s="33" t="s">
        <v>7616</v>
      </c>
      <c r="W155" s="36"/>
      <c r="X155" s="36"/>
      <c r="Y155" s="33" t="s">
        <v>2819</v>
      </c>
      <c r="Z155" s="36"/>
      <c r="AA155" s="30"/>
      <c r="AB155" s="57">
        <v>5111</v>
      </c>
      <c r="AC155" s="57">
        <v>131</v>
      </c>
      <c r="AD155" s="30"/>
      <c r="AE155" s="58">
        <v>1</v>
      </c>
      <c r="AF155" s="37"/>
      <c r="AG155" s="37">
        <v>56760</v>
      </c>
      <c r="AH155" s="38">
        <v>56760</v>
      </c>
      <c r="AI155" s="37"/>
      <c r="AJ155" s="37"/>
      <c r="AK155" s="39"/>
      <c r="AL155" s="40">
        <v>8</v>
      </c>
      <c r="AM155" s="37"/>
      <c r="AN155" s="37">
        <v>4540.8</v>
      </c>
      <c r="AO155" s="59">
        <v>33311</v>
      </c>
      <c r="AP155" s="39"/>
      <c r="AQ155" s="59" t="s">
        <v>3131</v>
      </c>
      <c r="AR155" s="60">
        <v>156</v>
      </c>
      <c r="AS155" s="60">
        <v>632</v>
      </c>
      <c r="AV155" s="39"/>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c r="BZ155" s="42"/>
      <c r="CA155" s="42"/>
      <c r="CB155" s="42"/>
      <c r="CC155" s="42"/>
      <c r="CD155" s="42"/>
      <c r="CE155" s="42"/>
      <c r="CF155" s="42"/>
      <c r="CG155" s="42"/>
      <c r="CH155" s="42"/>
      <c r="CI155" s="42"/>
      <c r="CJ155" s="42"/>
      <c r="CK155" s="42"/>
      <c r="CL155" s="42"/>
      <c r="CM155" s="42"/>
      <c r="CN155" s="42"/>
      <c r="CO155" s="42"/>
      <c r="CP155" s="42"/>
      <c r="CQ155" s="42"/>
      <c r="CR155" s="42"/>
      <c r="CS155" s="42"/>
      <c r="CT155" s="42"/>
      <c r="CU155" s="42"/>
      <c r="CV155" s="42"/>
      <c r="CW155" s="42"/>
      <c r="CX155" s="42"/>
      <c r="CY155" s="42"/>
      <c r="CZ155" s="42"/>
      <c r="DA155" s="42"/>
      <c r="DB155" s="42"/>
      <c r="DC155" s="42"/>
      <c r="DD155" s="42"/>
      <c r="DE155" s="42"/>
      <c r="DF155" s="42"/>
      <c r="DG155" s="42"/>
      <c r="DH155" s="42"/>
      <c r="DI155" s="42"/>
      <c r="DJ155" s="42"/>
      <c r="DK155" s="42"/>
      <c r="DL155" s="42"/>
      <c r="DM155" s="42"/>
      <c r="DN155" s="42"/>
      <c r="DO155" s="42"/>
      <c r="DP155" s="42"/>
      <c r="DQ155" s="42"/>
      <c r="DR155" s="42"/>
      <c r="DS155" s="42"/>
      <c r="DT155" s="42"/>
      <c r="DU155" s="42"/>
      <c r="DV155" s="42"/>
      <c r="DW155" s="42"/>
      <c r="DX155" s="42"/>
      <c r="DY155" s="42"/>
      <c r="DZ155" s="42"/>
      <c r="EA155" s="42"/>
      <c r="EB155" s="42"/>
      <c r="EC155" s="42"/>
      <c r="ED155" s="42"/>
      <c r="EE155" s="42"/>
      <c r="EF155" s="42"/>
      <c r="EG155" s="42"/>
      <c r="EH155" s="42"/>
      <c r="EI155" s="42"/>
      <c r="EJ155" s="42"/>
      <c r="EK155" s="42"/>
      <c r="EL155" s="42"/>
      <c r="EM155" s="42"/>
      <c r="EN155" s="42"/>
      <c r="EO155" s="42"/>
      <c r="EP155" s="42"/>
      <c r="EQ155" s="42"/>
      <c r="ER155" s="42"/>
      <c r="ES155" s="42"/>
      <c r="ET155" s="42"/>
      <c r="EU155" s="42"/>
      <c r="EV155" s="42"/>
      <c r="EW155" s="42"/>
      <c r="EX155" s="42"/>
      <c r="EY155" s="42"/>
      <c r="EZ155" s="42"/>
      <c r="FA155" s="42"/>
      <c r="FB155" s="42"/>
      <c r="FC155" s="42"/>
      <c r="FD155" s="42"/>
      <c r="FE155" s="42"/>
      <c r="FF155" s="42"/>
      <c r="FG155" s="42"/>
      <c r="FH155" s="42"/>
      <c r="FI155" s="42"/>
      <c r="FJ155" s="42"/>
      <c r="FK155" s="42"/>
      <c r="FL155" s="42"/>
      <c r="FM155" s="42"/>
      <c r="FN155" s="42"/>
      <c r="FO155" s="42"/>
      <c r="FP155" s="42"/>
      <c r="FQ155" s="42"/>
      <c r="FR155" s="42"/>
      <c r="FS155" s="42"/>
      <c r="FT155" s="42"/>
      <c r="FU155" s="42"/>
      <c r="FV155" s="42"/>
      <c r="FW155" s="42"/>
      <c r="FX155" s="42"/>
      <c r="FY155" s="42"/>
      <c r="FZ155" s="42"/>
      <c r="GA155" s="42"/>
      <c r="GB155" s="42"/>
      <c r="GC155" s="42"/>
      <c r="GD155" s="42"/>
      <c r="GE155" s="42"/>
      <c r="GF155" s="42"/>
      <c r="GG155" s="42"/>
      <c r="GH155" s="42"/>
      <c r="GI155" s="42"/>
      <c r="GJ155" s="42"/>
      <c r="GK155" s="42"/>
      <c r="GL155" s="42"/>
      <c r="GM155" s="42"/>
      <c r="GN155" s="42"/>
      <c r="GO155" s="42"/>
      <c r="GP155" s="42"/>
      <c r="GQ155" s="42"/>
      <c r="GR155" s="42"/>
      <c r="GS155" s="42"/>
      <c r="GT155" s="42"/>
      <c r="GU155" s="42"/>
      <c r="GV155" s="42"/>
      <c r="GW155" s="42"/>
      <c r="GX155" s="42"/>
      <c r="GY155" s="42"/>
      <c r="GZ155" s="42"/>
      <c r="HA155" s="42"/>
      <c r="HB155" s="42"/>
      <c r="HC155" s="42"/>
      <c r="HD155" s="42"/>
      <c r="HE155" s="42"/>
      <c r="HF155" s="42"/>
      <c r="HG155" s="42"/>
      <c r="HH155" s="42"/>
      <c r="HI155" s="42"/>
      <c r="HJ155" s="42"/>
      <c r="HK155" s="42"/>
      <c r="HL155" s="42"/>
      <c r="HM155" s="42"/>
      <c r="HN155" s="42"/>
      <c r="HO155" s="42"/>
      <c r="HP155" s="42"/>
      <c r="HQ155" s="42"/>
      <c r="HR155" s="42"/>
      <c r="HS155" s="42"/>
      <c r="HT155" s="42"/>
      <c r="HU155" s="42"/>
      <c r="HV155" s="42"/>
      <c r="HW155" s="42"/>
      <c r="HX155" s="42"/>
    </row>
    <row r="156" spans="1:232" s="41" customFormat="1" x14ac:dyDescent="0.25">
      <c r="A156" s="29"/>
      <c r="B156" s="30"/>
      <c r="C156" s="31" t="s">
        <v>7317</v>
      </c>
      <c r="D156" s="57">
        <v>0</v>
      </c>
      <c r="E156" s="57">
        <v>1</v>
      </c>
      <c r="F156" s="32" t="s">
        <v>560</v>
      </c>
      <c r="G156" s="32" t="s">
        <v>560</v>
      </c>
      <c r="H156" s="4">
        <v>9105870048</v>
      </c>
      <c r="I156" s="32" t="s">
        <v>560</v>
      </c>
      <c r="J156" s="33" t="s">
        <v>7617</v>
      </c>
      <c r="K156" s="34"/>
      <c r="L156" s="46" t="s">
        <v>25</v>
      </c>
      <c r="M156" s="33" t="s">
        <v>719</v>
      </c>
      <c r="N156" s="35" t="s">
        <v>560</v>
      </c>
      <c r="O156" s="6" t="s">
        <v>3173</v>
      </c>
      <c r="P156" s="36"/>
      <c r="Q156" s="36"/>
      <c r="R156" s="36"/>
      <c r="S156" s="33" t="s">
        <v>7618</v>
      </c>
      <c r="T156" s="36"/>
      <c r="U156" s="36"/>
      <c r="V156" s="33" t="s">
        <v>7618</v>
      </c>
      <c r="W156" s="36"/>
      <c r="X156" s="36"/>
      <c r="Y156" s="33" t="s">
        <v>2824</v>
      </c>
      <c r="Z156" s="36"/>
      <c r="AA156" s="30"/>
      <c r="AB156" s="57">
        <v>5111</v>
      </c>
      <c r="AC156" s="57">
        <v>131</v>
      </c>
      <c r="AD156" s="30"/>
      <c r="AE156" s="58">
        <v>1</v>
      </c>
      <c r="AF156" s="37"/>
      <c r="AG156" s="37">
        <v>111058</v>
      </c>
      <c r="AH156" s="38">
        <v>111058</v>
      </c>
      <c r="AI156" s="37"/>
      <c r="AJ156" s="37"/>
      <c r="AK156" s="39"/>
      <c r="AL156" s="40">
        <v>8</v>
      </c>
      <c r="AM156" s="37"/>
      <c r="AN156" s="37">
        <v>8884.64</v>
      </c>
      <c r="AO156" s="59">
        <v>33311</v>
      </c>
      <c r="AP156" s="39"/>
      <c r="AQ156" s="59" t="s">
        <v>3131</v>
      </c>
      <c r="AR156" s="60">
        <v>156</v>
      </c>
      <c r="AS156" s="60">
        <v>632</v>
      </c>
      <c r="AV156" s="39"/>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c r="BZ156" s="42"/>
      <c r="CA156" s="42"/>
      <c r="CB156" s="42"/>
      <c r="CC156" s="42"/>
      <c r="CD156" s="42"/>
      <c r="CE156" s="42"/>
      <c r="CF156" s="42"/>
      <c r="CG156" s="42"/>
      <c r="CH156" s="42"/>
      <c r="CI156" s="42"/>
      <c r="CJ156" s="42"/>
      <c r="CK156" s="42"/>
      <c r="CL156" s="42"/>
      <c r="CM156" s="42"/>
      <c r="CN156" s="42"/>
      <c r="CO156" s="42"/>
      <c r="CP156" s="42"/>
      <c r="CQ156" s="42"/>
      <c r="CR156" s="42"/>
      <c r="CS156" s="42"/>
      <c r="CT156" s="42"/>
      <c r="CU156" s="42"/>
      <c r="CV156" s="42"/>
      <c r="CW156" s="42"/>
      <c r="CX156" s="42"/>
      <c r="CY156" s="42"/>
      <c r="CZ156" s="42"/>
      <c r="DA156" s="42"/>
      <c r="DB156" s="42"/>
      <c r="DC156" s="42"/>
      <c r="DD156" s="42"/>
      <c r="DE156" s="42"/>
      <c r="DF156" s="42"/>
      <c r="DG156" s="42"/>
      <c r="DH156" s="42"/>
      <c r="DI156" s="42"/>
      <c r="DJ156" s="42"/>
      <c r="DK156" s="42"/>
      <c r="DL156" s="42"/>
      <c r="DM156" s="42"/>
      <c r="DN156" s="42"/>
      <c r="DO156" s="42"/>
      <c r="DP156" s="42"/>
      <c r="DQ156" s="42"/>
      <c r="DR156" s="42"/>
      <c r="DS156" s="42"/>
      <c r="DT156" s="42"/>
      <c r="DU156" s="42"/>
      <c r="DV156" s="42"/>
      <c r="DW156" s="42"/>
      <c r="DX156" s="42"/>
      <c r="DY156" s="42"/>
      <c r="DZ156" s="42"/>
      <c r="EA156" s="42"/>
      <c r="EB156" s="42"/>
      <c r="EC156" s="42"/>
      <c r="ED156" s="42"/>
      <c r="EE156" s="42"/>
      <c r="EF156" s="42"/>
      <c r="EG156" s="42"/>
      <c r="EH156" s="42"/>
      <c r="EI156" s="42"/>
      <c r="EJ156" s="42"/>
      <c r="EK156" s="42"/>
      <c r="EL156" s="42"/>
      <c r="EM156" s="42"/>
      <c r="EN156" s="42"/>
      <c r="EO156" s="42"/>
      <c r="EP156" s="42"/>
      <c r="EQ156" s="42"/>
      <c r="ER156" s="42"/>
      <c r="ES156" s="42"/>
      <c r="ET156" s="42"/>
      <c r="EU156" s="42"/>
      <c r="EV156" s="42"/>
      <c r="EW156" s="42"/>
      <c r="EX156" s="42"/>
      <c r="EY156" s="42"/>
      <c r="EZ156" s="42"/>
      <c r="FA156" s="42"/>
      <c r="FB156" s="42"/>
      <c r="FC156" s="42"/>
      <c r="FD156" s="42"/>
      <c r="FE156" s="42"/>
      <c r="FF156" s="42"/>
      <c r="FG156" s="42"/>
      <c r="FH156" s="42"/>
      <c r="FI156" s="42"/>
      <c r="FJ156" s="42"/>
      <c r="FK156" s="42"/>
      <c r="FL156" s="42"/>
      <c r="FM156" s="42"/>
      <c r="FN156" s="42"/>
      <c r="FO156" s="42"/>
      <c r="FP156" s="42"/>
      <c r="FQ156" s="42"/>
      <c r="FR156" s="42"/>
      <c r="FS156" s="42"/>
      <c r="FT156" s="42"/>
      <c r="FU156" s="42"/>
      <c r="FV156" s="42"/>
      <c r="FW156" s="42"/>
      <c r="FX156" s="42"/>
      <c r="FY156" s="42"/>
      <c r="FZ156" s="42"/>
      <c r="GA156" s="42"/>
      <c r="GB156" s="42"/>
      <c r="GC156" s="42"/>
      <c r="GD156" s="42"/>
      <c r="GE156" s="42"/>
      <c r="GF156" s="42"/>
      <c r="GG156" s="42"/>
      <c r="GH156" s="42"/>
      <c r="GI156" s="42"/>
      <c r="GJ156" s="42"/>
      <c r="GK156" s="42"/>
      <c r="GL156" s="42"/>
      <c r="GM156" s="42"/>
      <c r="GN156" s="42"/>
      <c r="GO156" s="42"/>
      <c r="GP156" s="42"/>
      <c r="GQ156" s="42"/>
      <c r="GR156" s="42"/>
      <c r="GS156" s="42"/>
      <c r="GT156" s="42"/>
      <c r="GU156" s="42"/>
      <c r="GV156" s="42"/>
      <c r="GW156" s="42"/>
      <c r="GX156" s="42"/>
      <c r="GY156" s="42"/>
      <c r="GZ156" s="42"/>
      <c r="HA156" s="42"/>
      <c r="HB156" s="42"/>
      <c r="HC156" s="42"/>
      <c r="HD156" s="42"/>
      <c r="HE156" s="42"/>
      <c r="HF156" s="42"/>
      <c r="HG156" s="42"/>
      <c r="HH156" s="42"/>
      <c r="HI156" s="42"/>
      <c r="HJ156" s="42"/>
      <c r="HK156" s="42"/>
      <c r="HL156" s="42"/>
      <c r="HM156" s="42"/>
      <c r="HN156" s="42"/>
      <c r="HO156" s="42"/>
      <c r="HP156" s="42"/>
      <c r="HQ156" s="42"/>
      <c r="HR156" s="42"/>
      <c r="HS156" s="42"/>
      <c r="HT156" s="42"/>
      <c r="HU156" s="42"/>
      <c r="HV156" s="42"/>
      <c r="HW156" s="42"/>
      <c r="HX156" s="42"/>
    </row>
    <row r="157" spans="1:232" s="41" customFormat="1" x14ac:dyDescent="0.25">
      <c r="A157" s="29"/>
      <c r="B157" s="30"/>
      <c r="C157" s="31" t="s">
        <v>7317</v>
      </c>
      <c r="D157" s="57">
        <v>0</v>
      </c>
      <c r="E157" s="57">
        <v>1</v>
      </c>
      <c r="F157" s="32" t="s">
        <v>560</v>
      </c>
      <c r="G157" s="32" t="s">
        <v>560</v>
      </c>
      <c r="H157" s="4">
        <v>9105870051</v>
      </c>
      <c r="I157" s="32" t="s">
        <v>560</v>
      </c>
      <c r="J157" s="33" t="s">
        <v>7619</v>
      </c>
      <c r="K157" s="34"/>
      <c r="L157" s="46" t="s">
        <v>25</v>
      </c>
      <c r="M157" s="33" t="s">
        <v>854</v>
      </c>
      <c r="N157" s="35" t="s">
        <v>560</v>
      </c>
      <c r="O157" s="6" t="s">
        <v>3137</v>
      </c>
      <c r="P157" s="36"/>
      <c r="Q157" s="36"/>
      <c r="R157" s="36"/>
      <c r="S157" s="33" t="s">
        <v>7620</v>
      </c>
      <c r="T157" s="36"/>
      <c r="U157" s="36"/>
      <c r="V157" s="33" t="s">
        <v>7620</v>
      </c>
      <c r="W157" s="36"/>
      <c r="X157" s="36"/>
      <c r="Y157" s="33" t="s">
        <v>3013</v>
      </c>
      <c r="Z157" s="36"/>
      <c r="AA157" s="30"/>
      <c r="AB157" s="57">
        <v>5111</v>
      </c>
      <c r="AC157" s="57">
        <v>131</v>
      </c>
      <c r="AD157" s="30"/>
      <c r="AE157" s="58">
        <v>6</v>
      </c>
      <c r="AF157" s="37"/>
      <c r="AG157" s="37">
        <v>46000</v>
      </c>
      <c r="AH157" s="38">
        <v>276000</v>
      </c>
      <c r="AI157" s="37"/>
      <c r="AJ157" s="37"/>
      <c r="AK157" s="39"/>
      <c r="AL157" s="40">
        <v>8</v>
      </c>
      <c r="AM157" s="37"/>
      <c r="AN157" s="37">
        <v>22080</v>
      </c>
      <c r="AO157" s="59">
        <v>33311</v>
      </c>
      <c r="AP157" s="39"/>
      <c r="AQ157" s="59" t="s">
        <v>3131</v>
      </c>
      <c r="AR157" s="60">
        <v>156</v>
      </c>
      <c r="AS157" s="60">
        <v>632</v>
      </c>
      <c r="AV157" s="39"/>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c r="BZ157" s="42"/>
      <c r="CA157" s="42"/>
      <c r="CB157" s="42"/>
      <c r="CC157" s="42"/>
      <c r="CD157" s="42"/>
      <c r="CE157" s="42"/>
      <c r="CF157" s="42"/>
      <c r="CG157" s="42"/>
      <c r="CH157" s="42"/>
      <c r="CI157" s="42"/>
      <c r="CJ157" s="42"/>
      <c r="CK157" s="42"/>
      <c r="CL157" s="42"/>
      <c r="CM157" s="42"/>
      <c r="CN157" s="42"/>
      <c r="CO157" s="42"/>
      <c r="CP157" s="42"/>
      <c r="CQ157" s="42"/>
      <c r="CR157" s="42"/>
      <c r="CS157" s="42"/>
      <c r="CT157" s="42"/>
      <c r="CU157" s="42"/>
      <c r="CV157" s="42"/>
      <c r="CW157" s="42"/>
      <c r="CX157" s="42"/>
      <c r="CY157" s="42"/>
      <c r="CZ157" s="42"/>
      <c r="DA157" s="42"/>
      <c r="DB157" s="42"/>
      <c r="DC157" s="42"/>
      <c r="DD157" s="42"/>
      <c r="DE157" s="42"/>
      <c r="DF157" s="42"/>
      <c r="DG157" s="42"/>
      <c r="DH157" s="42"/>
      <c r="DI157" s="42"/>
      <c r="DJ157" s="42"/>
      <c r="DK157" s="42"/>
      <c r="DL157" s="42"/>
      <c r="DM157" s="42"/>
      <c r="DN157" s="42"/>
      <c r="DO157" s="42"/>
      <c r="DP157" s="42"/>
      <c r="DQ157" s="42"/>
      <c r="DR157" s="42"/>
      <c r="DS157" s="42"/>
      <c r="DT157" s="42"/>
      <c r="DU157" s="42"/>
      <c r="DV157" s="42"/>
      <c r="DW157" s="42"/>
      <c r="DX157" s="42"/>
      <c r="DY157" s="42"/>
      <c r="DZ157" s="42"/>
      <c r="EA157" s="42"/>
      <c r="EB157" s="42"/>
      <c r="EC157" s="42"/>
      <c r="ED157" s="42"/>
      <c r="EE157" s="42"/>
      <c r="EF157" s="42"/>
      <c r="EG157" s="42"/>
      <c r="EH157" s="42"/>
      <c r="EI157" s="42"/>
      <c r="EJ157" s="42"/>
      <c r="EK157" s="42"/>
      <c r="EL157" s="42"/>
      <c r="EM157" s="42"/>
      <c r="EN157" s="42"/>
      <c r="EO157" s="42"/>
      <c r="EP157" s="42"/>
      <c r="EQ157" s="42"/>
      <c r="ER157" s="42"/>
      <c r="ES157" s="42"/>
      <c r="ET157" s="42"/>
      <c r="EU157" s="42"/>
      <c r="EV157" s="42"/>
      <c r="EW157" s="42"/>
      <c r="EX157" s="42"/>
      <c r="EY157" s="42"/>
      <c r="EZ157" s="42"/>
      <c r="FA157" s="42"/>
      <c r="FB157" s="42"/>
      <c r="FC157" s="42"/>
      <c r="FD157" s="42"/>
      <c r="FE157" s="42"/>
      <c r="FF157" s="42"/>
      <c r="FG157" s="42"/>
      <c r="FH157" s="42"/>
      <c r="FI157" s="42"/>
      <c r="FJ157" s="42"/>
      <c r="FK157" s="42"/>
      <c r="FL157" s="42"/>
      <c r="FM157" s="42"/>
      <c r="FN157" s="42"/>
      <c r="FO157" s="42"/>
      <c r="FP157" s="42"/>
      <c r="FQ157" s="42"/>
      <c r="FR157" s="42"/>
      <c r="FS157" s="42"/>
      <c r="FT157" s="42"/>
      <c r="FU157" s="42"/>
      <c r="FV157" s="42"/>
      <c r="FW157" s="42"/>
      <c r="FX157" s="42"/>
      <c r="FY157" s="42"/>
      <c r="FZ157" s="42"/>
      <c r="GA157" s="42"/>
      <c r="GB157" s="42"/>
      <c r="GC157" s="42"/>
      <c r="GD157" s="42"/>
      <c r="GE157" s="42"/>
      <c r="GF157" s="42"/>
      <c r="GG157" s="42"/>
      <c r="GH157" s="42"/>
      <c r="GI157" s="42"/>
      <c r="GJ157" s="42"/>
      <c r="GK157" s="42"/>
      <c r="GL157" s="42"/>
      <c r="GM157" s="42"/>
      <c r="GN157" s="42"/>
      <c r="GO157" s="42"/>
      <c r="GP157" s="42"/>
      <c r="GQ157" s="42"/>
      <c r="GR157" s="42"/>
      <c r="GS157" s="42"/>
      <c r="GT157" s="42"/>
      <c r="GU157" s="42"/>
      <c r="GV157" s="42"/>
      <c r="GW157" s="42"/>
      <c r="GX157" s="42"/>
      <c r="GY157" s="42"/>
      <c r="GZ157" s="42"/>
      <c r="HA157" s="42"/>
      <c r="HB157" s="42"/>
      <c r="HC157" s="42"/>
      <c r="HD157" s="42"/>
      <c r="HE157" s="42"/>
      <c r="HF157" s="42"/>
      <c r="HG157" s="42"/>
      <c r="HH157" s="42"/>
      <c r="HI157" s="42"/>
      <c r="HJ157" s="42"/>
      <c r="HK157" s="42"/>
      <c r="HL157" s="42"/>
      <c r="HM157" s="42"/>
      <c r="HN157" s="42"/>
      <c r="HO157" s="42"/>
      <c r="HP157" s="42"/>
      <c r="HQ157" s="42"/>
      <c r="HR157" s="42"/>
      <c r="HS157" s="42"/>
      <c r="HT157" s="42"/>
      <c r="HU157" s="42"/>
      <c r="HV157" s="42"/>
      <c r="HW157" s="42"/>
      <c r="HX157" s="42"/>
    </row>
    <row r="158" spans="1:232" s="41" customFormat="1" x14ac:dyDescent="0.25">
      <c r="A158" s="29"/>
      <c r="B158" s="30"/>
      <c r="C158" s="31" t="s">
        <v>7317</v>
      </c>
      <c r="D158" s="57">
        <v>0</v>
      </c>
      <c r="E158" s="57">
        <v>1</v>
      </c>
      <c r="F158" s="32" t="s">
        <v>560</v>
      </c>
      <c r="G158" s="32" t="s">
        <v>560</v>
      </c>
      <c r="H158" s="4">
        <v>9105870046</v>
      </c>
      <c r="I158" s="32" t="s">
        <v>560</v>
      </c>
      <c r="J158" s="33" t="s">
        <v>7621</v>
      </c>
      <c r="K158" s="34"/>
      <c r="L158" s="46" t="s">
        <v>25</v>
      </c>
      <c r="M158" s="33" t="s">
        <v>725</v>
      </c>
      <c r="N158" s="35" t="s">
        <v>560</v>
      </c>
      <c r="O158" s="6" t="s">
        <v>3161</v>
      </c>
      <c r="P158" s="36"/>
      <c r="Q158" s="36"/>
      <c r="R158" s="36"/>
      <c r="S158" s="33" t="s">
        <v>7622</v>
      </c>
      <c r="T158" s="36"/>
      <c r="U158" s="36"/>
      <c r="V158" s="33" t="s">
        <v>7622</v>
      </c>
      <c r="W158" s="36"/>
      <c r="X158" s="36"/>
      <c r="Y158" s="33" t="s">
        <v>3047</v>
      </c>
      <c r="Z158" s="36"/>
      <c r="AA158" s="30"/>
      <c r="AB158" s="57">
        <v>5111</v>
      </c>
      <c r="AC158" s="57">
        <v>131</v>
      </c>
      <c r="AD158" s="30"/>
      <c r="AE158" s="58">
        <v>4</v>
      </c>
      <c r="AF158" s="37"/>
      <c r="AG158" s="37">
        <v>55595</v>
      </c>
      <c r="AH158" s="38">
        <v>222380</v>
      </c>
      <c r="AI158" s="37"/>
      <c r="AJ158" s="37"/>
      <c r="AK158" s="39"/>
      <c r="AL158" s="40">
        <v>8</v>
      </c>
      <c r="AM158" s="37"/>
      <c r="AN158" s="37">
        <v>17790.400000000001</v>
      </c>
      <c r="AO158" s="59">
        <v>33311</v>
      </c>
      <c r="AP158" s="39"/>
      <c r="AQ158" s="59" t="s">
        <v>3131</v>
      </c>
      <c r="AR158" s="60">
        <v>156</v>
      </c>
      <c r="AS158" s="60">
        <v>632</v>
      </c>
      <c r="AV158" s="39"/>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c r="BZ158" s="42"/>
      <c r="CA158" s="42"/>
      <c r="CB158" s="42"/>
      <c r="CC158" s="42"/>
      <c r="CD158" s="42"/>
      <c r="CE158" s="42"/>
      <c r="CF158" s="42"/>
      <c r="CG158" s="42"/>
      <c r="CH158" s="42"/>
      <c r="CI158" s="42"/>
      <c r="CJ158" s="42"/>
      <c r="CK158" s="42"/>
      <c r="CL158" s="42"/>
      <c r="CM158" s="42"/>
      <c r="CN158" s="42"/>
      <c r="CO158" s="42"/>
      <c r="CP158" s="42"/>
      <c r="CQ158" s="42"/>
      <c r="CR158" s="42"/>
      <c r="CS158" s="42"/>
      <c r="CT158" s="42"/>
      <c r="CU158" s="42"/>
      <c r="CV158" s="42"/>
      <c r="CW158" s="42"/>
      <c r="CX158" s="42"/>
      <c r="CY158" s="42"/>
      <c r="CZ158" s="42"/>
      <c r="DA158" s="42"/>
      <c r="DB158" s="42"/>
      <c r="DC158" s="42"/>
      <c r="DD158" s="42"/>
      <c r="DE158" s="42"/>
      <c r="DF158" s="42"/>
      <c r="DG158" s="42"/>
      <c r="DH158" s="42"/>
      <c r="DI158" s="42"/>
      <c r="DJ158" s="42"/>
      <c r="DK158" s="42"/>
      <c r="DL158" s="42"/>
      <c r="DM158" s="42"/>
      <c r="DN158" s="42"/>
      <c r="DO158" s="42"/>
      <c r="DP158" s="42"/>
      <c r="DQ158" s="42"/>
      <c r="DR158" s="42"/>
      <c r="DS158" s="42"/>
      <c r="DT158" s="42"/>
      <c r="DU158" s="42"/>
      <c r="DV158" s="42"/>
      <c r="DW158" s="42"/>
      <c r="DX158" s="42"/>
      <c r="DY158" s="42"/>
      <c r="DZ158" s="42"/>
      <c r="EA158" s="42"/>
      <c r="EB158" s="42"/>
      <c r="EC158" s="42"/>
      <c r="ED158" s="42"/>
      <c r="EE158" s="42"/>
      <c r="EF158" s="42"/>
      <c r="EG158" s="42"/>
      <c r="EH158" s="42"/>
      <c r="EI158" s="42"/>
      <c r="EJ158" s="42"/>
      <c r="EK158" s="42"/>
      <c r="EL158" s="42"/>
      <c r="EM158" s="42"/>
      <c r="EN158" s="42"/>
      <c r="EO158" s="42"/>
      <c r="EP158" s="42"/>
      <c r="EQ158" s="42"/>
      <c r="ER158" s="42"/>
      <c r="ES158" s="42"/>
      <c r="ET158" s="42"/>
      <c r="EU158" s="42"/>
      <c r="EV158" s="42"/>
      <c r="EW158" s="42"/>
      <c r="EX158" s="42"/>
      <c r="EY158" s="42"/>
      <c r="EZ158" s="42"/>
      <c r="FA158" s="42"/>
      <c r="FB158" s="42"/>
      <c r="FC158" s="42"/>
      <c r="FD158" s="42"/>
      <c r="FE158" s="42"/>
      <c r="FF158" s="42"/>
      <c r="FG158" s="42"/>
      <c r="FH158" s="42"/>
      <c r="FI158" s="42"/>
      <c r="FJ158" s="42"/>
      <c r="FK158" s="42"/>
      <c r="FL158" s="42"/>
      <c r="FM158" s="42"/>
      <c r="FN158" s="42"/>
      <c r="FO158" s="42"/>
      <c r="FP158" s="42"/>
      <c r="FQ158" s="42"/>
      <c r="FR158" s="42"/>
      <c r="FS158" s="42"/>
      <c r="FT158" s="42"/>
      <c r="FU158" s="42"/>
      <c r="FV158" s="42"/>
      <c r="FW158" s="42"/>
      <c r="FX158" s="42"/>
      <c r="FY158" s="42"/>
      <c r="FZ158" s="42"/>
      <c r="GA158" s="42"/>
      <c r="GB158" s="42"/>
      <c r="GC158" s="42"/>
      <c r="GD158" s="42"/>
      <c r="GE158" s="42"/>
      <c r="GF158" s="42"/>
      <c r="GG158" s="42"/>
      <c r="GH158" s="42"/>
      <c r="GI158" s="42"/>
      <c r="GJ158" s="42"/>
      <c r="GK158" s="42"/>
      <c r="GL158" s="42"/>
      <c r="GM158" s="42"/>
      <c r="GN158" s="42"/>
      <c r="GO158" s="42"/>
      <c r="GP158" s="42"/>
      <c r="GQ158" s="42"/>
      <c r="GR158" s="42"/>
      <c r="GS158" s="42"/>
      <c r="GT158" s="42"/>
      <c r="GU158" s="42"/>
      <c r="GV158" s="42"/>
      <c r="GW158" s="42"/>
      <c r="GX158" s="42"/>
      <c r="GY158" s="42"/>
      <c r="GZ158" s="42"/>
      <c r="HA158" s="42"/>
      <c r="HB158" s="42"/>
      <c r="HC158" s="42"/>
      <c r="HD158" s="42"/>
      <c r="HE158" s="42"/>
      <c r="HF158" s="42"/>
      <c r="HG158" s="42"/>
      <c r="HH158" s="42"/>
      <c r="HI158" s="42"/>
      <c r="HJ158" s="42"/>
      <c r="HK158" s="42"/>
      <c r="HL158" s="42"/>
      <c r="HM158" s="42"/>
      <c r="HN158" s="42"/>
      <c r="HO158" s="42"/>
      <c r="HP158" s="42"/>
      <c r="HQ158" s="42"/>
      <c r="HR158" s="42"/>
      <c r="HS158" s="42"/>
      <c r="HT158" s="42"/>
      <c r="HU158" s="42"/>
      <c r="HV158" s="42"/>
      <c r="HW158" s="42"/>
      <c r="HX158" s="42"/>
    </row>
    <row r="159" spans="1:232" s="41" customFormat="1" x14ac:dyDescent="0.25">
      <c r="A159" s="29"/>
      <c r="B159" s="30"/>
      <c r="C159" s="31" t="s">
        <v>7317</v>
      </c>
      <c r="D159" s="57">
        <v>0</v>
      </c>
      <c r="E159" s="57">
        <v>1</v>
      </c>
      <c r="F159" s="32" t="s">
        <v>560</v>
      </c>
      <c r="G159" s="32" t="s">
        <v>560</v>
      </c>
      <c r="H159" s="4">
        <v>9105870110</v>
      </c>
      <c r="I159" s="32" t="s">
        <v>560</v>
      </c>
      <c r="J159" s="33" t="s">
        <v>7623</v>
      </c>
      <c r="K159" s="34"/>
      <c r="L159" s="46" t="s">
        <v>25</v>
      </c>
      <c r="M159" s="33" t="s">
        <v>606</v>
      </c>
      <c r="N159" s="35" t="s">
        <v>560</v>
      </c>
      <c r="O159" s="6" t="s">
        <v>3150</v>
      </c>
      <c r="P159" s="36"/>
      <c r="Q159" s="36"/>
      <c r="R159" s="36"/>
      <c r="S159" s="33" t="s">
        <v>7624</v>
      </c>
      <c r="T159" s="36"/>
      <c r="U159" s="36"/>
      <c r="V159" s="33" t="s">
        <v>7624</v>
      </c>
      <c r="W159" s="36"/>
      <c r="X159" s="36"/>
      <c r="Y159" s="33" t="s">
        <v>3013</v>
      </c>
      <c r="Z159" s="36"/>
      <c r="AA159" s="30"/>
      <c r="AB159" s="57">
        <v>5111</v>
      </c>
      <c r="AC159" s="57">
        <v>131</v>
      </c>
      <c r="AD159" s="30"/>
      <c r="AE159" s="58">
        <v>1</v>
      </c>
      <c r="AF159" s="37"/>
      <c r="AG159" s="37">
        <v>46000</v>
      </c>
      <c r="AH159" s="38">
        <v>46000</v>
      </c>
      <c r="AI159" s="37"/>
      <c r="AJ159" s="37"/>
      <c r="AK159" s="39"/>
      <c r="AL159" s="40">
        <v>8</v>
      </c>
      <c r="AM159" s="37"/>
      <c r="AN159" s="37">
        <v>3680</v>
      </c>
      <c r="AO159" s="59">
        <v>33311</v>
      </c>
      <c r="AP159" s="39"/>
      <c r="AQ159" s="59" t="s">
        <v>3131</v>
      </c>
      <c r="AR159" s="60">
        <v>156</v>
      </c>
      <c r="AS159" s="60">
        <v>632</v>
      </c>
      <c r="AV159" s="39"/>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c r="BZ159" s="42"/>
      <c r="CA159" s="42"/>
      <c r="CB159" s="42"/>
      <c r="CC159" s="42"/>
      <c r="CD159" s="42"/>
      <c r="CE159" s="42"/>
      <c r="CF159" s="42"/>
      <c r="CG159" s="42"/>
      <c r="CH159" s="42"/>
      <c r="CI159" s="42"/>
      <c r="CJ159" s="42"/>
      <c r="CK159" s="42"/>
      <c r="CL159" s="42"/>
      <c r="CM159" s="42"/>
      <c r="CN159" s="42"/>
      <c r="CO159" s="42"/>
      <c r="CP159" s="42"/>
      <c r="CQ159" s="42"/>
      <c r="CR159" s="42"/>
      <c r="CS159" s="42"/>
      <c r="CT159" s="42"/>
      <c r="CU159" s="42"/>
      <c r="CV159" s="42"/>
      <c r="CW159" s="42"/>
      <c r="CX159" s="42"/>
      <c r="CY159" s="42"/>
      <c r="CZ159" s="42"/>
      <c r="DA159" s="42"/>
      <c r="DB159" s="42"/>
      <c r="DC159" s="42"/>
      <c r="DD159" s="42"/>
      <c r="DE159" s="42"/>
      <c r="DF159" s="42"/>
      <c r="DG159" s="42"/>
      <c r="DH159" s="42"/>
      <c r="DI159" s="42"/>
      <c r="DJ159" s="42"/>
      <c r="DK159" s="42"/>
      <c r="DL159" s="42"/>
      <c r="DM159" s="42"/>
      <c r="DN159" s="42"/>
      <c r="DO159" s="42"/>
      <c r="DP159" s="42"/>
      <c r="DQ159" s="42"/>
      <c r="DR159" s="42"/>
      <c r="DS159" s="42"/>
      <c r="DT159" s="42"/>
      <c r="DU159" s="42"/>
      <c r="DV159" s="42"/>
      <c r="DW159" s="42"/>
      <c r="DX159" s="42"/>
      <c r="DY159" s="42"/>
      <c r="DZ159" s="42"/>
      <c r="EA159" s="42"/>
      <c r="EB159" s="42"/>
      <c r="EC159" s="42"/>
      <c r="ED159" s="42"/>
      <c r="EE159" s="42"/>
      <c r="EF159" s="42"/>
      <c r="EG159" s="42"/>
      <c r="EH159" s="42"/>
      <c r="EI159" s="42"/>
      <c r="EJ159" s="42"/>
      <c r="EK159" s="42"/>
      <c r="EL159" s="42"/>
      <c r="EM159" s="42"/>
      <c r="EN159" s="42"/>
      <c r="EO159" s="42"/>
      <c r="EP159" s="42"/>
      <c r="EQ159" s="42"/>
      <c r="ER159" s="42"/>
      <c r="ES159" s="42"/>
      <c r="ET159" s="42"/>
      <c r="EU159" s="42"/>
      <c r="EV159" s="42"/>
      <c r="EW159" s="42"/>
      <c r="EX159" s="42"/>
      <c r="EY159" s="42"/>
      <c r="EZ159" s="42"/>
      <c r="FA159" s="42"/>
      <c r="FB159" s="42"/>
      <c r="FC159" s="42"/>
      <c r="FD159" s="42"/>
      <c r="FE159" s="42"/>
      <c r="FF159" s="42"/>
      <c r="FG159" s="42"/>
      <c r="FH159" s="42"/>
      <c r="FI159" s="42"/>
      <c r="FJ159" s="42"/>
      <c r="FK159" s="42"/>
      <c r="FL159" s="42"/>
      <c r="FM159" s="42"/>
      <c r="FN159" s="42"/>
      <c r="FO159" s="42"/>
      <c r="FP159" s="42"/>
      <c r="FQ159" s="42"/>
      <c r="FR159" s="42"/>
      <c r="FS159" s="42"/>
      <c r="FT159" s="42"/>
      <c r="FU159" s="42"/>
      <c r="FV159" s="42"/>
      <c r="FW159" s="42"/>
      <c r="FX159" s="42"/>
      <c r="FY159" s="42"/>
      <c r="FZ159" s="42"/>
      <c r="GA159" s="42"/>
      <c r="GB159" s="42"/>
      <c r="GC159" s="42"/>
      <c r="GD159" s="42"/>
      <c r="GE159" s="42"/>
      <c r="GF159" s="42"/>
      <c r="GG159" s="42"/>
      <c r="GH159" s="42"/>
      <c r="GI159" s="42"/>
      <c r="GJ159" s="42"/>
      <c r="GK159" s="42"/>
      <c r="GL159" s="42"/>
      <c r="GM159" s="42"/>
      <c r="GN159" s="42"/>
      <c r="GO159" s="42"/>
      <c r="GP159" s="42"/>
      <c r="GQ159" s="42"/>
      <c r="GR159" s="42"/>
      <c r="GS159" s="42"/>
      <c r="GT159" s="42"/>
      <c r="GU159" s="42"/>
      <c r="GV159" s="42"/>
      <c r="GW159" s="42"/>
      <c r="GX159" s="42"/>
      <c r="GY159" s="42"/>
      <c r="GZ159" s="42"/>
      <c r="HA159" s="42"/>
      <c r="HB159" s="42"/>
      <c r="HC159" s="42"/>
      <c r="HD159" s="42"/>
      <c r="HE159" s="42"/>
      <c r="HF159" s="42"/>
      <c r="HG159" s="42"/>
      <c r="HH159" s="42"/>
      <c r="HI159" s="42"/>
      <c r="HJ159" s="42"/>
      <c r="HK159" s="42"/>
      <c r="HL159" s="42"/>
      <c r="HM159" s="42"/>
      <c r="HN159" s="42"/>
      <c r="HO159" s="42"/>
      <c r="HP159" s="42"/>
      <c r="HQ159" s="42"/>
      <c r="HR159" s="42"/>
      <c r="HS159" s="42"/>
      <c r="HT159" s="42"/>
      <c r="HU159" s="42"/>
      <c r="HV159" s="42"/>
      <c r="HW159" s="42"/>
      <c r="HX159" s="42"/>
    </row>
    <row r="160" spans="1:232" s="41" customFormat="1" x14ac:dyDescent="0.25">
      <c r="A160" s="29"/>
      <c r="B160" s="30"/>
      <c r="C160" s="31" t="s">
        <v>7317</v>
      </c>
      <c r="D160" s="57">
        <v>0</v>
      </c>
      <c r="E160" s="57">
        <v>1</v>
      </c>
      <c r="F160" s="32" t="s">
        <v>560</v>
      </c>
      <c r="G160" s="32" t="s">
        <v>560</v>
      </c>
      <c r="H160" s="4">
        <v>9105870240</v>
      </c>
      <c r="I160" s="32" t="s">
        <v>560</v>
      </c>
      <c r="J160" s="33" t="s">
        <v>7635</v>
      </c>
      <c r="K160" s="34"/>
      <c r="L160" s="46" t="s">
        <v>25</v>
      </c>
      <c r="M160" s="33" t="s">
        <v>825</v>
      </c>
      <c r="N160" s="35" t="s">
        <v>560</v>
      </c>
      <c r="O160" s="6" t="s">
        <v>3132</v>
      </c>
      <c r="P160" s="36"/>
      <c r="Q160" s="36"/>
      <c r="R160" s="36"/>
      <c r="S160" s="33" t="s">
        <v>7636</v>
      </c>
      <c r="T160" s="36"/>
      <c r="U160" s="36"/>
      <c r="V160" s="33" t="s">
        <v>7636</v>
      </c>
      <c r="W160" s="36"/>
      <c r="X160" s="36"/>
      <c r="Y160" s="33" t="s">
        <v>2824</v>
      </c>
      <c r="Z160" s="36"/>
      <c r="AA160" s="30"/>
      <c r="AB160" s="57">
        <v>5111</v>
      </c>
      <c r="AC160" s="57">
        <v>131</v>
      </c>
      <c r="AD160" s="30"/>
      <c r="AE160" s="58">
        <v>3</v>
      </c>
      <c r="AF160" s="37"/>
      <c r="AG160" s="37">
        <v>111058</v>
      </c>
      <c r="AH160" s="38">
        <v>333174</v>
      </c>
      <c r="AI160" s="37"/>
      <c r="AJ160" s="37"/>
      <c r="AK160" s="39"/>
      <c r="AL160" s="40">
        <v>8</v>
      </c>
      <c r="AM160" s="37"/>
      <c r="AN160" s="37">
        <v>26653.920000000002</v>
      </c>
      <c r="AO160" s="59">
        <v>33311</v>
      </c>
      <c r="AP160" s="39"/>
      <c r="AQ160" s="59" t="s">
        <v>3131</v>
      </c>
      <c r="AR160" s="60">
        <v>156</v>
      </c>
      <c r="AS160" s="60">
        <v>632</v>
      </c>
      <c r="AV160" s="39"/>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c r="BZ160" s="42"/>
      <c r="CA160" s="42"/>
      <c r="CB160" s="42"/>
      <c r="CC160" s="42"/>
      <c r="CD160" s="42"/>
      <c r="CE160" s="42"/>
      <c r="CF160" s="42"/>
      <c r="CG160" s="42"/>
      <c r="CH160" s="42"/>
      <c r="CI160" s="42"/>
      <c r="CJ160" s="42"/>
      <c r="CK160" s="42"/>
      <c r="CL160" s="42"/>
      <c r="CM160" s="42"/>
      <c r="CN160" s="42"/>
      <c r="CO160" s="42"/>
      <c r="CP160" s="42"/>
      <c r="CQ160" s="42"/>
      <c r="CR160" s="42"/>
      <c r="CS160" s="42"/>
      <c r="CT160" s="42"/>
      <c r="CU160" s="42"/>
      <c r="CV160" s="42"/>
      <c r="CW160" s="42"/>
      <c r="CX160" s="42"/>
      <c r="CY160" s="42"/>
      <c r="CZ160" s="42"/>
      <c r="DA160" s="42"/>
      <c r="DB160" s="42"/>
      <c r="DC160" s="42"/>
      <c r="DD160" s="42"/>
      <c r="DE160" s="42"/>
      <c r="DF160" s="42"/>
      <c r="DG160" s="42"/>
      <c r="DH160" s="42"/>
      <c r="DI160" s="42"/>
      <c r="DJ160" s="42"/>
      <c r="DK160" s="42"/>
      <c r="DL160" s="42"/>
      <c r="DM160" s="42"/>
      <c r="DN160" s="42"/>
      <c r="DO160" s="42"/>
      <c r="DP160" s="42"/>
      <c r="DQ160" s="42"/>
      <c r="DR160" s="42"/>
      <c r="DS160" s="42"/>
      <c r="DT160" s="42"/>
      <c r="DU160" s="42"/>
      <c r="DV160" s="42"/>
      <c r="DW160" s="42"/>
      <c r="DX160" s="42"/>
      <c r="DY160" s="42"/>
      <c r="DZ160" s="42"/>
      <c r="EA160" s="42"/>
      <c r="EB160" s="42"/>
      <c r="EC160" s="42"/>
      <c r="ED160" s="42"/>
      <c r="EE160" s="42"/>
      <c r="EF160" s="42"/>
      <c r="EG160" s="42"/>
      <c r="EH160" s="42"/>
      <c r="EI160" s="42"/>
      <c r="EJ160" s="42"/>
      <c r="EK160" s="42"/>
      <c r="EL160" s="42"/>
      <c r="EM160" s="42"/>
      <c r="EN160" s="42"/>
      <c r="EO160" s="42"/>
      <c r="EP160" s="42"/>
      <c r="EQ160" s="42"/>
      <c r="ER160" s="42"/>
      <c r="ES160" s="42"/>
      <c r="ET160" s="42"/>
      <c r="EU160" s="42"/>
      <c r="EV160" s="42"/>
      <c r="EW160" s="42"/>
      <c r="EX160" s="42"/>
      <c r="EY160" s="42"/>
      <c r="EZ160" s="42"/>
      <c r="FA160" s="42"/>
      <c r="FB160" s="42"/>
      <c r="FC160" s="42"/>
      <c r="FD160" s="42"/>
      <c r="FE160" s="42"/>
      <c r="FF160" s="42"/>
      <c r="FG160" s="42"/>
      <c r="FH160" s="42"/>
      <c r="FI160" s="42"/>
      <c r="FJ160" s="42"/>
      <c r="FK160" s="42"/>
      <c r="FL160" s="42"/>
      <c r="FM160" s="42"/>
      <c r="FN160" s="42"/>
      <c r="FO160" s="42"/>
      <c r="FP160" s="42"/>
      <c r="FQ160" s="42"/>
      <c r="FR160" s="42"/>
      <c r="FS160" s="42"/>
      <c r="FT160" s="42"/>
      <c r="FU160" s="42"/>
      <c r="FV160" s="42"/>
      <c r="FW160" s="42"/>
      <c r="FX160" s="42"/>
      <c r="FY160" s="42"/>
      <c r="FZ160" s="42"/>
      <c r="GA160" s="42"/>
      <c r="GB160" s="42"/>
      <c r="GC160" s="42"/>
      <c r="GD160" s="42"/>
      <c r="GE160" s="42"/>
      <c r="GF160" s="42"/>
      <c r="GG160" s="42"/>
      <c r="GH160" s="42"/>
      <c r="GI160" s="42"/>
      <c r="GJ160" s="42"/>
      <c r="GK160" s="42"/>
      <c r="GL160" s="42"/>
      <c r="GM160" s="42"/>
      <c r="GN160" s="42"/>
      <c r="GO160" s="42"/>
      <c r="GP160" s="42"/>
      <c r="GQ160" s="42"/>
      <c r="GR160" s="42"/>
      <c r="GS160" s="42"/>
      <c r="GT160" s="42"/>
      <c r="GU160" s="42"/>
      <c r="GV160" s="42"/>
      <c r="GW160" s="42"/>
      <c r="GX160" s="42"/>
      <c r="GY160" s="42"/>
      <c r="GZ160" s="42"/>
      <c r="HA160" s="42"/>
      <c r="HB160" s="42"/>
      <c r="HC160" s="42"/>
      <c r="HD160" s="42"/>
      <c r="HE160" s="42"/>
      <c r="HF160" s="42"/>
      <c r="HG160" s="42"/>
      <c r="HH160" s="42"/>
      <c r="HI160" s="42"/>
      <c r="HJ160" s="42"/>
      <c r="HK160" s="42"/>
      <c r="HL160" s="42"/>
      <c r="HM160" s="42"/>
      <c r="HN160" s="42"/>
      <c r="HO160" s="42"/>
      <c r="HP160" s="42"/>
      <c r="HQ160" s="42"/>
      <c r="HR160" s="42"/>
      <c r="HS160" s="42"/>
      <c r="HT160" s="42"/>
      <c r="HU160" s="42"/>
      <c r="HV160" s="42"/>
      <c r="HW160" s="42"/>
      <c r="HX160" s="42"/>
    </row>
    <row r="161" spans="1:232" s="41" customFormat="1" x14ac:dyDescent="0.25">
      <c r="A161" s="29"/>
      <c r="B161" s="30"/>
      <c r="C161" s="31" t="s">
        <v>7317</v>
      </c>
      <c r="D161" s="57">
        <v>0</v>
      </c>
      <c r="E161" s="57">
        <v>1</v>
      </c>
      <c r="F161" s="32" t="s">
        <v>560</v>
      </c>
      <c r="G161" s="32" t="s">
        <v>560</v>
      </c>
      <c r="H161" s="4">
        <v>9105870240</v>
      </c>
      <c r="I161" s="32" t="s">
        <v>560</v>
      </c>
      <c r="J161" s="33" t="s">
        <v>7635</v>
      </c>
      <c r="K161" s="34"/>
      <c r="L161" s="46" t="s">
        <v>25</v>
      </c>
      <c r="M161" s="33" t="s">
        <v>825</v>
      </c>
      <c r="N161" s="35" t="s">
        <v>560</v>
      </c>
      <c r="O161" s="6" t="s">
        <v>3132</v>
      </c>
      <c r="P161" s="36"/>
      <c r="Q161" s="36"/>
      <c r="R161" s="36"/>
      <c r="S161" s="33" t="s">
        <v>7636</v>
      </c>
      <c r="T161" s="36"/>
      <c r="U161" s="36"/>
      <c r="V161" s="33" t="s">
        <v>7636</v>
      </c>
      <c r="W161" s="36"/>
      <c r="X161" s="36"/>
      <c r="Y161" s="33" t="s">
        <v>3013</v>
      </c>
      <c r="Z161" s="36"/>
      <c r="AA161" s="30"/>
      <c r="AB161" s="57">
        <v>5111</v>
      </c>
      <c r="AC161" s="57">
        <v>131</v>
      </c>
      <c r="AD161" s="30"/>
      <c r="AE161" s="58">
        <v>2</v>
      </c>
      <c r="AF161" s="37"/>
      <c r="AG161" s="37">
        <v>46000</v>
      </c>
      <c r="AH161" s="38">
        <v>92000</v>
      </c>
      <c r="AI161" s="37"/>
      <c r="AJ161" s="37"/>
      <c r="AK161" s="39"/>
      <c r="AL161" s="40">
        <v>8</v>
      </c>
      <c r="AM161" s="37"/>
      <c r="AN161" s="37">
        <v>7360</v>
      </c>
      <c r="AO161" s="59">
        <v>33311</v>
      </c>
      <c r="AP161" s="39"/>
      <c r="AQ161" s="59" t="s">
        <v>3131</v>
      </c>
      <c r="AR161" s="60">
        <v>156</v>
      </c>
      <c r="AS161" s="60">
        <v>632</v>
      </c>
      <c r="AV161" s="39"/>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c r="BZ161" s="42"/>
      <c r="CA161" s="42"/>
      <c r="CB161" s="42"/>
      <c r="CC161" s="42"/>
      <c r="CD161" s="42"/>
      <c r="CE161" s="42"/>
      <c r="CF161" s="42"/>
      <c r="CG161" s="42"/>
      <c r="CH161" s="42"/>
      <c r="CI161" s="42"/>
      <c r="CJ161" s="42"/>
      <c r="CK161" s="42"/>
      <c r="CL161" s="42"/>
      <c r="CM161" s="42"/>
      <c r="CN161" s="42"/>
      <c r="CO161" s="42"/>
      <c r="CP161" s="42"/>
      <c r="CQ161" s="42"/>
      <c r="CR161" s="42"/>
      <c r="CS161" s="42"/>
      <c r="CT161" s="42"/>
      <c r="CU161" s="42"/>
      <c r="CV161" s="42"/>
      <c r="CW161" s="42"/>
      <c r="CX161" s="42"/>
      <c r="CY161" s="42"/>
      <c r="CZ161" s="42"/>
      <c r="DA161" s="42"/>
      <c r="DB161" s="42"/>
      <c r="DC161" s="42"/>
      <c r="DD161" s="42"/>
      <c r="DE161" s="42"/>
      <c r="DF161" s="42"/>
      <c r="DG161" s="42"/>
      <c r="DH161" s="42"/>
      <c r="DI161" s="42"/>
      <c r="DJ161" s="42"/>
      <c r="DK161" s="42"/>
      <c r="DL161" s="42"/>
      <c r="DM161" s="42"/>
      <c r="DN161" s="42"/>
      <c r="DO161" s="42"/>
      <c r="DP161" s="42"/>
      <c r="DQ161" s="42"/>
      <c r="DR161" s="42"/>
      <c r="DS161" s="42"/>
      <c r="DT161" s="42"/>
      <c r="DU161" s="42"/>
      <c r="DV161" s="42"/>
      <c r="DW161" s="42"/>
      <c r="DX161" s="42"/>
      <c r="DY161" s="42"/>
      <c r="DZ161" s="42"/>
      <c r="EA161" s="42"/>
      <c r="EB161" s="42"/>
      <c r="EC161" s="42"/>
      <c r="ED161" s="42"/>
      <c r="EE161" s="42"/>
      <c r="EF161" s="42"/>
      <c r="EG161" s="42"/>
      <c r="EH161" s="42"/>
      <c r="EI161" s="42"/>
      <c r="EJ161" s="42"/>
      <c r="EK161" s="42"/>
      <c r="EL161" s="42"/>
      <c r="EM161" s="42"/>
      <c r="EN161" s="42"/>
      <c r="EO161" s="42"/>
      <c r="EP161" s="42"/>
      <c r="EQ161" s="42"/>
      <c r="ER161" s="42"/>
      <c r="ES161" s="42"/>
      <c r="ET161" s="42"/>
      <c r="EU161" s="42"/>
      <c r="EV161" s="42"/>
      <c r="EW161" s="42"/>
      <c r="EX161" s="42"/>
      <c r="EY161" s="42"/>
      <c r="EZ161" s="42"/>
      <c r="FA161" s="42"/>
      <c r="FB161" s="42"/>
      <c r="FC161" s="42"/>
      <c r="FD161" s="42"/>
      <c r="FE161" s="42"/>
      <c r="FF161" s="42"/>
      <c r="FG161" s="42"/>
      <c r="FH161" s="42"/>
      <c r="FI161" s="42"/>
      <c r="FJ161" s="42"/>
      <c r="FK161" s="42"/>
      <c r="FL161" s="42"/>
      <c r="FM161" s="42"/>
      <c r="FN161" s="42"/>
      <c r="FO161" s="42"/>
      <c r="FP161" s="42"/>
      <c r="FQ161" s="42"/>
      <c r="FR161" s="42"/>
      <c r="FS161" s="42"/>
      <c r="FT161" s="42"/>
      <c r="FU161" s="42"/>
      <c r="FV161" s="42"/>
      <c r="FW161" s="42"/>
      <c r="FX161" s="42"/>
      <c r="FY161" s="42"/>
      <c r="FZ161" s="42"/>
      <c r="GA161" s="42"/>
      <c r="GB161" s="42"/>
      <c r="GC161" s="42"/>
      <c r="GD161" s="42"/>
      <c r="GE161" s="42"/>
      <c r="GF161" s="42"/>
      <c r="GG161" s="42"/>
      <c r="GH161" s="42"/>
      <c r="GI161" s="42"/>
      <c r="GJ161" s="42"/>
      <c r="GK161" s="42"/>
      <c r="GL161" s="42"/>
      <c r="GM161" s="42"/>
      <c r="GN161" s="42"/>
      <c r="GO161" s="42"/>
      <c r="GP161" s="42"/>
      <c r="GQ161" s="42"/>
      <c r="GR161" s="42"/>
      <c r="GS161" s="42"/>
      <c r="GT161" s="42"/>
      <c r="GU161" s="42"/>
      <c r="GV161" s="42"/>
      <c r="GW161" s="42"/>
      <c r="GX161" s="42"/>
      <c r="GY161" s="42"/>
      <c r="GZ161" s="42"/>
      <c r="HA161" s="42"/>
      <c r="HB161" s="42"/>
      <c r="HC161" s="42"/>
      <c r="HD161" s="42"/>
      <c r="HE161" s="42"/>
      <c r="HF161" s="42"/>
      <c r="HG161" s="42"/>
      <c r="HH161" s="42"/>
      <c r="HI161" s="42"/>
      <c r="HJ161" s="42"/>
      <c r="HK161" s="42"/>
      <c r="HL161" s="42"/>
      <c r="HM161" s="42"/>
      <c r="HN161" s="42"/>
      <c r="HO161" s="42"/>
      <c r="HP161" s="42"/>
      <c r="HQ161" s="42"/>
      <c r="HR161" s="42"/>
      <c r="HS161" s="42"/>
      <c r="HT161" s="42"/>
      <c r="HU161" s="42"/>
      <c r="HV161" s="42"/>
      <c r="HW161" s="42"/>
      <c r="HX161" s="42"/>
    </row>
    <row r="162" spans="1:232" s="41" customFormat="1" x14ac:dyDescent="0.25">
      <c r="A162" s="29"/>
      <c r="B162" s="30"/>
      <c r="C162" s="31" t="s">
        <v>7317</v>
      </c>
      <c r="D162" s="57">
        <v>0</v>
      </c>
      <c r="E162" s="57">
        <v>1</v>
      </c>
      <c r="F162" s="32" t="s">
        <v>560</v>
      </c>
      <c r="G162" s="32" t="s">
        <v>560</v>
      </c>
      <c r="H162" s="4">
        <v>9105870242</v>
      </c>
      <c r="I162" s="32" t="s">
        <v>560</v>
      </c>
      <c r="J162" s="33" t="s">
        <v>7637</v>
      </c>
      <c r="K162" s="34"/>
      <c r="L162" s="46" t="s">
        <v>25</v>
      </c>
      <c r="M162" s="33" t="s">
        <v>827</v>
      </c>
      <c r="N162" s="35" t="s">
        <v>560</v>
      </c>
      <c r="O162" s="6" t="s">
        <v>3132</v>
      </c>
      <c r="P162" s="36"/>
      <c r="Q162" s="36"/>
      <c r="R162" s="36"/>
      <c r="S162" s="33" t="s">
        <v>7636</v>
      </c>
      <c r="T162" s="36"/>
      <c r="U162" s="36"/>
      <c r="V162" s="33" t="s">
        <v>7636</v>
      </c>
      <c r="W162" s="36"/>
      <c r="X162" s="36"/>
      <c r="Y162" s="33" t="s">
        <v>2824</v>
      </c>
      <c r="Z162" s="36"/>
      <c r="AA162" s="30"/>
      <c r="AB162" s="57">
        <v>5111</v>
      </c>
      <c r="AC162" s="57">
        <v>131</v>
      </c>
      <c r="AD162" s="30"/>
      <c r="AE162" s="58">
        <v>3</v>
      </c>
      <c r="AF162" s="37"/>
      <c r="AG162" s="37">
        <v>111058</v>
      </c>
      <c r="AH162" s="38">
        <v>333174</v>
      </c>
      <c r="AI162" s="37"/>
      <c r="AJ162" s="37"/>
      <c r="AK162" s="39"/>
      <c r="AL162" s="40">
        <v>8</v>
      </c>
      <c r="AM162" s="37"/>
      <c r="AN162" s="37">
        <v>26653.920000000002</v>
      </c>
      <c r="AO162" s="59">
        <v>33311</v>
      </c>
      <c r="AP162" s="39"/>
      <c r="AQ162" s="59" t="s">
        <v>3131</v>
      </c>
      <c r="AR162" s="60">
        <v>156</v>
      </c>
      <c r="AS162" s="60">
        <v>632</v>
      </c>
      <c r="AV162" s="39"/>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c r="BZ162" s="42"/>
      <c r="CA162" s="42"/>
      <c r="CB162" s="42"/>
      <c r="CC162" s="42"/>
      <c r="CD162" s="42"/>
      <c r="CE162" s="42"/>
      <c r="CF162" s="42"/>
      <c r="CG162" s="42"/>
      <c r="CH162" s="42"/>
      <c r="CI162" s="42"/>
      <c r="CJ162" s="42"/>
      <c r="CK162" s="42"/>
      <c r="CL162" s="42"/>
      <c r="CM162" s="42"/>
      <c r="CN162" s="42"/>
      <c r="CO162" s="42"/>
      <c r="CP162" s="42"/>
      <c r="CQ162" s="42"/>
      <c r="CR162" s="42"/>
      <c r="CS162" s="42"/>
      <c r="CT162" s="42"/>
      <c r="CU162" s="42"/>
      <c r="CV162" s="42"/>
      <c r="CW162" s="42"/>
      <c r="CX162" s="42"/>
      <c r="CY162" s="42"/>
      <c r="CZ162" s="42"/>
      <c r="DA162" s="42"/>
      <c r="DB162" s="42"/>
      <c r="DC162" s="42"/>
      <c r="DD162" s="42"/>
      <c r="DE162" s="42"/>
      <c r="DF162" s="42"/>
      <c r="DG162" s="42"/>
      <c r="DH162" s="42"/>
      <c r="DI162" s="42"/>
      <c r="DJ162" s="42"/>
      <c r="DK162" s="42"/>
      <c r="DL162" s="42"/>
      <c r="DM162" s="42"/>
      <c r="DN162" s="42"/>
      <c r="DO162" s="42"/>
      <c r="DP162" s="42"/>
      <c r="DQ162" s="42"/>
      <c r="DR162" s="42"/>
      <c r="DS162" s="42"/>
      <c r="DT162" s="42"/>
      <c r="DU162" s="42"/>
      <c r="DV162" s="42"/>
      <c r="DW162" s="42"/>
      <c r="DX162" s="42"/>
      <c r="DY162" s="42"/>
      <c r="DZ162" s="42"/>
      <c r="EA162" s="42"/>
      <c r="EB162" s="42"/>
      <c r="EC162" s="42"/>
      <c r="ED162" s="42"/>
      <c r="EE162" s="42"/>
      <c r="EF162" s="42"/>
      <c r="EG162" s="42"/>
      <c r="EH162" s="42"/>
      <c r="EI162" s="42"/>
      <c r="EJ162" s="42"/>
      <c r="EK162" s="42"/>
      <c r="EL162" s="42"/>
      <c r="EM162" s="42"/>
      <c r="EN162" s="42"/>
      <c r="EO162" s="42"/>
      <c r="EP162" s="42"/>
      <c r="EQ162" s="42"/>
      <c r="ER162" s="42"/>
      <c r="ES162" s="42"/>
      <c r="ET162" s="42"/>
      <c r="EU162" s="42"/>
      <c r="EV162" s="42"/>
      <c r="EW162" s="42"/>
      <c r="EX162" s="42"/>
      <c r="EY162" s="42"/>
      <c r="EZ162" s="42"/>
      <c r="FA162" s="42"/>
      <c r="FB162" s="42"/>
      <c r="FC162" s="42"/>
      <c r="FD162" s="42"/>
      <c r="FE162" s="42"/>
      <c r="FF162" s="42"/>
      <c r="FG162" s="42"/>
      <c r="FH162" s="42"/>
      <c r="FI162" s="42"/>
      <c r="FJ162" s="42"/>
      <c r="FK162" s="42"/>
      <c r="FL162" s="42"/>
      <c r="FM162" s="42"/>
      <c r="FN162" s="42"/>
      <c r="FO162" s="42"/>
      <c r="FP162" s="42"/>
      <c r="FQ162" s="42"/>
      <c r="FR162" s="42"/>
      <c r="FS162" s="42"/>
      <c r="FT162" s="42"/>
      <c r="FU162" s="42"/>
      <c r="FV162" s="42"/>
      <c r="FW162" s="42"/>
      <c r="FX162" s="42"/>
      <c r="FY162" s="42"/>
      <c r="FZ162" s="42"/>
      <c r="GA162" s="42"/>
      <c r="GB162" s="42"/>
      <c r="GC162" s="42"/>
      <c r="GD162" s="42"/>
      <c r="GE162" s="42"/>
      <c r="GF162" s="42"/>
      <c r="GG162" s="42"/>
      <c r="GH162" s="42"/>
      <c r="GI162" s="42"/>
      <c r="GJ162" s="42"/>
      <c r="GK162" s="42"/>
      <c r="GL162" s="42"/>
      <c r="GM162" s="42"/>
      <c r="GN162" s="42"/>
      <c r="GO162" s="42"/>
      <c r="GP162" s="42"/>
      <c r="GQ162" s="42"/>
      <c r="GR162" s="42"/>
      <c r="GS162" s="42"/>
      <c r="GT162" s="42"/>
      <c r="GU162" s="42"/>
      <c r="GV162" s="42"/>
      <c r="GW162" s="42"/>
      <c r="GX162" s="42"/>
      <c r="GY162" s="42"/>
      <c r="GZ162" s="42"/>
      <c r="HA162" s="42"/>
      <c r="HB162" s="42"/>
      <c r="HC162" s="42"/>
      <c r="HD162" s="42"/>
      <c r="HE162" s="42"/>
      <c r="HF162" s="42"/>
      <c r="HG162" s="42"/>
      <c r="HH162" s="42"/>
      <c r="HI162" s="42"/>
      <c r="HJ162" s="42"/>
      <c r="HK162" s="42"/>
      <c r="HL162" s="42"/>
      <c r="HM162" s="42"/>
      <c r="HN162" s="42"/>
      <c r="HO162" s="42"/>
      <c r="HP162" s="42"/>
      <c r="HQ162" s="42"/>
      <c r="HR162" s="42"/>
      <c r="HS162" s="42"/>
      <c r="HT162" s="42"/>
      <c r="HU162" s="42"/>
      <c r="HV162" s="42"/>
      <c r="HW162" s="42"/>
      <c r="HX162" s="42"/>
    </row>
    <row r="163" spans="1:232" s="41" customFormat="1" x14ac:dyDescent="0.25">
      <c r="A163" s="29"/>
      <c r="B163" s="30"/>
      <c r="C163" s="31" t="s">
        <v>7317</v>
      </c>
      <c r="D163" s="57">
        <v>0</v>
      </c>
      <c r="E163" s="57">
        <v>1</v>
      </c>
      <c r="F163" s="32" t="s">
        <v>560</v>
      </c>
      <c r="G163" s="32" t="s">
        <v>560</v>
      </c>
      <c r="H163" s="4">
        <v>9105870242</v>
      </c>
      <c r="I163" s="32" t="s">
        <v>560</v>
      </c>
      <c r="J163" s="33" t="s">
        <v>7637</v>
      </c>
      <c r="K163" s="34"/>
      <c r="L163" s="46" t="s">
        <v>25</v>
      </c>
      <c r="M163" s="33" t="s">
        <v>827</v>
      </c>
      <c r="N163" s="35" t="s">
        <v>560</v>
      </c>
      <c r="O163" s="6" t="s">
        <v>3132</v>
      </c>
      <c r="P163" s="36"/>
      <c r="Q163" s="36"/>
      <c r="R163" s="36"/>
      <c r="S163" s="33" t="s">
        <v>7636</v>
      </c>
      <c r="T163" s="36"/>
      <c r="U163" s="36"/>
      <c r="V163" s="33" t="s">
        <v>7636</v>
      </c>
      <c r="W163" s="36"/>
      <c r="X163" s="36"/>
      <c r="Y163" s="33" t="s">
        <v>3013</v>
      </c>
      <c r="Z163" s="36"/>
      <c r="AA163" s="30"/>
      <c r="AB163" s="57">
        <v>5111</v>
      </c>
      <c r="AC163" s="57">
        <v>131</v>
      </c>
      <c r="AD163" s="30"/>
      <c r="AE163" s="58">
        <v>1</v>
      </c>
      <c r="AF163" s="37"/>
      <c r="AG163" s="37">
        <v>46000</v>
      </c>
      <c r="AH163" s="38">
        <v>46000</v>
      </c>
      <c r="AI163" s="37"/>
      <c r="AJ163" s="37"/>
      <c r="AK163" s="39"/>
      <c r="AL163" s="40">
        <v>8</v>
      </c>
      <c r="AM163" s="37"/>
      <c r="AN163" s="37">
        <v>3680</v>
      </c>
      <c r="AO163" s="59">
        <v>33311</v>
      </c>
      <c r="AP163" s="39"/>
      <c r="AQ163" s="59" t="s">
        <v>3131</v>
      </c>
      <c r="AR163" s="60">
        <v>156</v>
      </c>
      <c r="AS163" s="60">
        <v>632</v>
      </c>
      <c r="AV163" s="39"/>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c r="BZ163" s="42"/>
      <c r="CA163" s="42"/>
      <c r="CB163" s="42"/>
      <c r="CC163" s="42"/>
      <c r="CD163" s="42"/>
      <c r="CE163" s="42"/>
      <c r="CF163" s="42"/>
      <c r="CG163" s="42"/>
      <c r="CH163" s="42"/>
      <c r="CI163" s="42"/>
      <c r="CJ163" s="42"/>
      <c r="CK163" s="42"/>
      <c r="CL163" s="42"/>
      <c r="CM163" s="42"/>
      <c r="CN163" s="42"/>
      <c r="CO163" s="42"/>
      <c r="CP163" s="42"/>
      <c r="CQ163" s="42"/>
      <c r="CR163" s="42"/>
      <c r="CS163" s="42"/>
      <c r="CT163" s="42"/>
      <c r="CU163" s="42"/>
      <c r="CV163" s="42"/>
      <c r="CW163" s="42"/>
      <c r="CX163" s="42"/>
      <c r="CY163" s="42"/>
      <c r="CZ163" s="42"/>
      <c r="DA163" s="42"/>
      <c r="DB163" s="42"/>
      <c r="DC163" s="42"/>
      <c r="DD163" s="42"/>
      <c r="DE163" s="42"/>
      <c r="DF163" s="42"/>
      <c r="DG163" s="42"/>
      <c r="DH163" s="42"/>
      <c r="DI163" s="42"/>
      <c r="DJ163" s="42"/>
      <c r="DK163" s="42"/>
      <c r="DL163" s="42"/>
      <c r="DM163" s="42"/>
      <c r="DN163" s="42"/>
      <c r="DO163" s="42"/>
      <c r="DP163" s="42"/>
      <c r="DQ163" s="42"/>
      <c r="DR163" s="42"/>
      <c r="DS163" s="42"/>
      <c r="DT163" s="42"/>
      <c r="DU163" s="42"/>
      <c r="DV163" s="42"/>
      <c r="DW163" s="42"/>
      <c r="DX163" s="42"/>
      <c r="DY163" s="42"/>
      <c r="DZ163" s="42"/>
      <c r="EA163" s="42"/>
      <c r="EB163" s="42"/>
      <c r="EC163" s="42"/>
      <c r="ED163" s="42"/>
      <c r="EE163" s="42"/>
      <c r="EF163" s="42"/>
      <c r="EG163" s="42"/>
      <c r="EH163" s="42"/>
      <c r="EI163" s="42"/>
      <c r="EJ163" s="42"/>
      <c r="EK163" s="42"/>
      <c r="EL163" s="42"/>
      <c r="EM163" s="42"/>
      <c r="EN163" s="42"/>
      <c r="EO163" s="42"/>
      <c r="EP163" s="42"/>
      <c r="EQ163" s="42"/>
      <c r="ER163" s="42"/>
      <c r="ES163" s="42"/>
      <c r="ET163" s="42"/>
      <c r="EU163" s="42"/>
      <c r="EV163" s="42"/>
      <c r="EW163" s="42"/>
      <c r="EX163" s="42"/>
      <c r="EY163" s="42"/>
      <c r="EZ163" s="42"/>
      <c r="FA163" s="42"/>
      <c r="FB163" s="42"/>
      <c r="FC163" s="42"/>
      <c r="FD163" s="42"/>
      <c r="FE163" s="42"/>
      <c r="FF163" s="42"/>
      <c r="FG163" s="42"/>
      <c r="FH163" s="42"/>
      <c r="FI163" s="42"/>
      <c r="FJ163" s="42"/>
      <c r="FK163" s="42"/>
      <c r="FL163" s="42"/>
      <c r="FM163" s="42"/>
      <c r="FN163" s="42"/>
      <c r="FO163" s="42"/>
      <c r="FP163" s="42"/>
      <c r="FQ163" s="42"/>
      <c r="FR163" s="42"/>
      <c r="FS163" s="42"/>
      <c r="FT163" s="42"/>
      <c r="FU163" s="42"/>
      <c r="FV163" s="42"/>
      <c r="FW163" s="42"/>
      <c r="FX163" s="42"/>
      <c r="FY163" s="42"/>
      <c r="FZ163" s="42"/>
      <c r="GA163" s="42"/>
      <c r="GB163" s="42"/>
      <c r="GC163" s="42"/>
      <c r="GD163" s="42"/>
      <c r="GE163" s="42"/>
      <c r="GF163" s="42"/>
      <c r="GG163" s="42"/>
      <c r="GH163" s="42"/>
      <c r="GI163" s="42"/>
      <c r="GJ163" s="42"/>
      <c r="GK163" s="42"/>
      <c r="GL163" s="42"/>
      <c r="GM163" s="42"/>
      <c r="GN163" s="42"/>
      <c r="GO163" s="42"/>
      <c r="GP163" s="42"/>
      <c r="GQ163" s="42"/>
      <c r="GR163" s="42"/>
      <c r="GS163" s="42"/>
      <c r="GT163" s="42"/>
      <c r="GU163" s="42"/>
      <c r="GV163" s="42"/>
      <c r="GW163" s="42"/>
      <c r="GX163" s="42"/>
      <c r="GY163" s="42"/>
      <c r="GZ163" s="42"/>
      <c r="HA163" s="42"/>
      <c r="HB163" s="42"/>
      <c r="HC163" s="42"/>
      <c r="HD163" s="42"/>
      <c r="HE163" s="42"/>
      <c r="HF163" s="42"/>
      <c r="HG163" s="42"/>
      <c r="HH163" s="42"/>
      <c r="HI163" s="42"/>
      <c r="HJ163" s="42"/>
      <c r="HK163" s="42"/>
      <c r="HL163" s="42"/>
      <c r="HM163" s="42"/>
      <c r="HN163" s="42"/>
      <c r="HO163" s="42"/>
      <c r="HP163" s="42"/>
      <c r="HQ163" s="42"/>
      <c r="HR163" s="42"/>
      <c r="HS163" s="42"/>
      <c r="HT163" s="42"/>
      <c r="HU163" s="42"/>
      <c r="HV163" s="42"/>
      <c r="HW163" s="42"/>
      <c r="HX163" s="42"/>
    </row>
    <row r="164" spans="1:232" s="41" customFormat="1" x14ac:dyDescent="0.25">
      <c r="A164" s="29"/>
      <c r="B164" s="30"/>
      <c r="C164" s="31" t="s">
        <v>7317</v>
      </c>
      <c r="D164" s="57">
        <v>0</v>
      </c>
      <c r="E164" s="57">
        <v>1</v>
      </c>
      <c r="F164" s="32" t="s">
        <v>560</v>
      </c>
      <c r="G164" s="32" t="s">
        <v>560</v>
      </c>
      <c r="H164" s="4">
        <v>9105870270</v>
      </c>
      <c r="I164" s="32" t="s">
        <v>560</v>
      </c>
      <c r="J164" s="33" t="s">
        <v>7638</v>
      </c>
      <c r="K164" s="34"/>
      <c r="L164" s="46" t="s">
        <v>25</v>
      </c>
      <c r="M164" s="33" t="s">
        <v>788</v>
      </c>
      <c r="N164" s="35" t="s">
        <v>560</v>
      </c>
      <c r="O164" s="6" t="s">
        <v>3132</v>
      </c>
      <c r="P164" s="36"/>
      <c r="Q164" s="36"/>
      <c r="R164" s="36"/>
      <c r="S164" s="33" t="s">
        <v>7639</v>
      </c>
      <c r="T164" s="36"/>
      <c r="U164" s="36"/>
      <c r="V164" s="33" t="s">
        <v>7639</v>
      </c>
      <c r="W164" s="36"/>
      <c r="X164" s="36"/>
      <c r="Y164" s="33" t="s">
        <v>2824</v>
      </c>
      <c r="Z164" s="36"/>
      <c r="AA164" s="30"/>
      <c r="AB164" s="57">
        <v>5111</v>
      </c>
      <c r="AC164" s="57">
        <v>131</v>
      </c>
      <c r="AD164" s="30"/>
      <c r="AE164" s="58">
        <v>1</v>
      </c>
      <c r="AF164" s="37"/>
      <c r="AG164" s="37">
        <v>111058</v>
      </c>
      <c r="AH164" s="38">
        <v>111058</v>
      </c>
      <c r="AI164" s="37"/>
      <c r="AJ164" s="37"/>
      <c r="AK164" s="39"/>
      <c r="AL164" s="40">
        <v>8</v>
      </c>
      <c r="AM164" s="37"/>
      <c r="AN164" s="37">
        <v>8884.64</v>
      </c>
      <c r="AO164" s="59">
        <v>33311</v>
      </c>
      <c r="AP164" s="39"/>
      <c r="AQ164" s="59" t="s">
        <v>3131</v>
      </c>
      <c r="AR164" s="60">
        <v>156</v>
      </c>
      <c r="AS164" s="60">
        <v>632</v>
      </c>
      <c r="AV164" s="39"/>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c r="BZ164" s="42"/>
      <c r="CA164" s="42"/>
      <c r="CB164" s="42"/>
      <c r="CC164" s="42"/>
      <c r="CD164" s="42"/>
      <c r="CE164" s="42"/>
      <c r="CF164" s="42"/>
      <c r="CG164" s="42"/>
      <c r="CH164" s="42"/>
      <c r="CI164" s="42"/>
      <c r="CJ164" s="42"/>
      <c r="CK164" s="42"/>
      <c r="CL164" s="42"/>
      <c r="CM164" s="42"/>
      <c r="CN164" s="42"/>
      <c r="CO164" s="42"/>
      <c r="CP164" s="42"/>
      <c r="CQ164" s="42"/>
      <c r="CR164" s="42"/>
      <c r="CS164" s="42"/>
      <c r="CT164" s="42"/>
      <c r="CU164" s="42"/>
      <c r="CV164" s="42"/>
      <c r="CW164" s="42"/>
      <c r="CX164" s="42"/>
      <c r="CY164" s="42"/>
      <c r="CZ164" s="42"/>
      <c r="DA164" s="42"/>
      <c r="DB164" s="42"/>
      <c r="DC164" s="42"/>
      <c r="DD164" s="42"/>
      <c r="DE164" s="42"/>
      <c r="DF164" s="42"/>
      <c r="DG164" s="42"/>
      <c r="DH164" s="42"/>
      <c r="DI164" s="42"/>
      <c r="DJ164" s="42"/>
      <c r="DK164" s="42"/>
      <c r="DL164" s="42"/>
      <c r="DM164" s="42"/>
      <c r="DN164" s="42"/>
      <c r="DO164" s="42"/>
      <c r="DP164" s="42"/>
      <c r="DQ164" s="42"/>
      <c r="DR164" s="42"/>
      <c r="DS164" s="42"/>
      <c r="DT164" s="42"/>
      <c r="DU164" s="42"/>
      <c r="DV164" s="42"/>
      <c r="DW164" s="42"/>
      <c r="DX164" s="42"/>
      <c r="DY164" s="42"/>
      <c r="DZ164" s="42"/>
      <c r="EA164" s="42"/>
      <c r="EB164" s="42"/>
      <c r="EC164" s="42"/>
      <c r="ED164" s="42"/>
      <c r="EE164" s="42"/>
      <c r="EF164" s="42"/>
      <c r="EG164" s="42"/>
      <c r="EH164" s="42"/>
      <c r="EI164" s="42"/>
      <c r="EJ164" s="42"/>
      <c r="EK164" s="42"/>
      <c r="EL164" s="42"/>
      <c r="EM164" s="42"/>
      <c r="EN164" s="42"/>
      <c r="EO164" s="42"/>
      <c r="EP164" s="42"/>
      <c r="EQ164" s="42"/>
      <c r="ER164" s="42"/>
      <c r="ES164" s="42"/>
      <c r="ET164" s="42"/>
      <c r="EU164" s="42"/>
      <c r="EV164" s="42"/>
      <c r="EW164" s="42"/>
      <c r="EX164" s="42"/>
      <c r="EY164" s="42"/>
      <c r="EZ164" s="42"/>
      <c r="FA164" s="42"/>
      <c r="FB164" s="42"/>
      <c r="FC164" s="42"/>
      <c r="FD164" s="42"/>
      <c r="FE164" s="42"/>
      <c r="FF164" s="42"/>
      <c r="FG164" s="42"/>
      <c r="FH164" s="42"/>
      <c r="FI164" s="42"/>
      <c r="FJ164" s="42"/>
      <c r="FK164" s="42"/>
      <c r="FL164" s="42"/>
      <c r="FM164" s="42"/>
      <c r="FN164" s="42"/>
      <c r="FO164" s="42"/>
      <c r="FP164" s="42"/>
      <c r="FQ164" s="42"/>
      <c r="FR164" s="42"/>
      <c r="FS164" s="42"/>
      <c r="FT164" s="42"/>
      <c r="FU164" s="42"/>
      <c r="FV164" s="42"/>
      <c r="FW164" s="42"/>
      <c r="FX164" s="42"/>
      <c r="FY164" s="42"/>
      <c r="FZ164" s="42"/>
      <c r="GA164" s="42"/>
      <c r="GB164" s="42"/>
      <c r="GC164" s="42"/>
      <c r="GD164" s="42"/>
      <c r="GE164" s="42"/>
      <c r="GF164" s="42"/>
      <c r="GG164" s="42"/>
      <c r="GH164" s="42"/>
      <c r="GI164" s="42"/>
      <c r="GJ164" s="42"/>
      <c r="GK164" s="42"/>
      <c r="GL164" s="42"/>
      <c r="GM164" s="42"/>
      <c r="GN164" s="42"/>
      <c r="GO164" s="42"/>
      <c r="GP164" s="42"/>
      <c r="GQ164" s="42"/>
      <c r="GR164" s="42"/>
      <c r="GS164" s="42"/>
      <c r="GT164" s="42"/>
      <c r="GU164" s="42"/>
      <c r="GV164" s="42"/>
      <c r="GW164" s="42"/>
      <c r="GX164" s="42"/>
      <c r="GY164" s="42"/>
      <c r="GZ164" s="42"/>
      <c r="HA164" s="42"/>
      <c r="HB164" s="42"/>
      <c r="HC164" s="42"/>
      <c r="HD164" s="42"/>
      <c r="HE164" s="42"/>
      <c r="HF164" s="42"/>
      <c r="HG164" s="42"/>
      <c r="HH164" s="42"/>
      <c r="HI164" s="42"/>
      <c r="HJ164" s="42"/>
      <c r="HK164" s="42"/>
      <c r="HL164" s="42"/>
      <c r="HM164" s="42"/>
      <c r="HN164" s="42"/>
      <c r="HO164" s="42"/>
      <c r="HP164" s="42"/>
      <c r="HQ164" s="42"/>
      <c r="HR164" s="42"/>
      <c r="HS164" s="42"/>
      <c r="HT164" s="42"/>
      <c r="HU164" s="42"/>
      <c r="HV164" s="42"/>
      <c r="HW164" s="42"/>
      <c r="HX164" s="42"/>
    </row>
    <row r="165" spans="1:232" s="41" customFormat="1" x14ac:dyDescent="0.25">
      <c r="A165" s="29"/>
      <c r="B165" s="30"/>
      <c r="C165" s="31" t="s">
        <v>7317</v>
      </c>
      <c r="D165" s="57">
        <v>0</v>
      </c>
      <c r="E165" s="57">
        <v>1</v>
      </c>
      <c r="F165" s="32" t="s">
        <v>560</v>
      </c>
      <c r="G165" s="32" t="s">
        <v>560</v>
      </c>
      <c r="H165" s="4">
        <v>9105870270</v>
      </c>
      <c r="I165" s="32" t="s">
        <v>560</v>
      </c>
      <c r="J165" s="33" t="s">
        <v>7638</v>
      </c>
      <c r="K165" s="34"/>
      <c r="L165" s="46" t="s">
        <v>25</v>
      </c>
      <c r="M165" s="33" t="s">
        <v>788</v>
      </c>
      <c r="N165" s="35" t="s">
        <v>560</v>
      </c>
      <c r="O165" s="6" t="s">
        <v>3132</v>
      </c>
      <c r="P165" s="36"/>
      <c r="Q165" s="36"/>
      <c r="R165" s="36"/>
      <c r="S165" s="33" t="s">
        <v>7639</v>
      </c>
      <c r="T165" s="36"/>
      <c r="U165" s="36"/>
      <c r="V165" s="33" t="s">
        <v>7639</v>
      </c>
      <c r="W165" s="36"/>
      <c r="X165" s="36"/>
      <c r="Y165" s="33" t="s">
        <v>2771</v>
      </c>
      <c r="Z165" s="36"/>
      <c r="AA165" s="30"/>
      <c r="AB165" s="57">
        <v>5111</v>
      </c>
      <c r="AC165" s="57">
        <v>131</v>
      </c>
      <c r="AD165" s="30"/>
      <c r="AE165" s="58">
        <v>1</v>
      </c>
      <c r="AF165" s="37"/>
      <c r="AG165" s="37">
        <v>74250</v>
      </c>
      <c r="AH165" s="38">
        <v>74250</v>
      </c>
      <c r="AI165" s="37"/>
      <c r="AJ165" s="37"/>
      <c r="AK165" s="39"/>
      <c r="AL165" s="40">
        <v>8</v>
      </c>
      <c r="AM165" s="37"/>
      <c r="AN165" s="37">
        <v>5940</v>
      </c>
      <c r="AO165" s="59">
        <v>33311</v>
      </c>
      <c r="AP165" s="39"/>
      <c r="AQ165" s="59" t="s">
        <v>3131</v>
      </c>
      <c r="AR165" s="60">
        <v>156</v>
      </c>
      <c r="AS165" s="60">
        <v>632</v>
      </c>
      <c r="AV165" s="39"/>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c r="BZ165" s="42"/>
      <c r="CA165" s="42"/>
      <c r="CB165" s="42"/>
      <c r="CC165" s="42"/>
      <c r="CD165" s="42"/>
      <c r="CE165" s="42"/>
      <c r="CF165" s="42"/>
      <c r="CG165" s="42"/>
      <c r="CH165" s="42"/>
      <c r="CI165" s="42"/>
      <c r="CJ165" s="42"/>
      <c r="CK165" s="42"/>
      <c r="CL165" s="42"/>
      <c r="CM165" s="42"/>
      <c r="CN165" s="42"/>
      <c r="CO165" s="42"/>
      <c r="CP165" s="42"/>
      <c r="CQ165" s="42"/>
      <c r="CR165" s="42"/>
      <c r="CS165" s="42"/>
      <c r="CT165" s="42"/>
      <c r="CU165" s="42"/>
      <c r="CV165" s="42"/>
      <c r="CW165" s="42"/>
      <c r="CX165" s="42"/>
      <c r="CY165" s="42"/>
      <c r="CZ165" s="42"/>
      <c r="DA165" s="42"/>
      <c r="DB165" s="42"/>
      <c r="DC165" s="42"/>
      <c r="DD165" s="42"/>
      <c r="DE165" s="42"/>
      <c r="DF165" s="42"/>
      <c r="DG165" s="42"/>
      <c r="DH165" s="42"/>
      <c r="DI165" s="42"/>
      <c r="DJ165" s="42"/>
      <c r="DK165" s="42"/>
      <c r="DL165" s="42"/>
      <c r="DM165" s="42"/>
      <c r="DN165" s="42"/>
      <c r="DO165" s="42"/>
      <c r="DP165" s="42"/>
      <c r="DQ165" s="42"/>
      <c r="DR165" s="42"/>
      <c r="DS165" s="42"/>
      <c r="DT165" s="42"/>
      <c r="DU165" s="42"/>
      <c r="DV165" s="42"/>
      <c r="DW165" s="42"/>
      <c r="DX165" s="42"/>
      <c r="DY165" s="42"/>
      <c r="DZ165" s="42"/>
      <c r="EA165" s="42"/>
      <c r="EB165" s="42"/>
      <c r="EC165" s="42"/>
      <c r="ED165" s="42"/>
      <c r="EE165" s="42"/>
      <c r="EF165" s="42"/>
      <c r="EG165" s="42"/>
      <c r="EH165" s="42"/>
      <c r="EI165" s="42"/>
      <c r="EJ165" s="42"/>
      <c r="EK165" s="42"/>
      <c r="EL165" s="42"/>
      <c r="EM165" s="42"/>
      <c r="EN165" s="42"/>
      <c r="EO165" s="42"/>
      <c r="EP165" s="42"/>
      <c r="EQ165" s="42"/>
      <c r="ER165" s="42"/>
      <c r="ES165" s="42"/>
      <c r="ET165" s="42"/>
      <c r="EU165" s="42"/>
      <c r="EV165" s="42"/>
      <c r="EW165" s="42"/>
      <c r="EX165" s="42"/>
      <c r="EY165" s="42"/>
      <c r="EZ165" s="42"/>
      <c r="FA165" s="42"/>
      <c r="FB165" s="42"/>
      <c r="FC165" s="42"/>
      <c r="FD165" s="42"/>
      <c r="FE165" s="42"/>
      <c r="FF165" s="42"/>
      <c r="FG165" s="42"/>
      <c r="FH165" s="42"/>
      <c r="FI165" s="42"/>
      <c r="FJ165" s="42"/>
      <c r="FK165" s="42"/>
      <c r="FL165" s="42"/>
      <c r="FM165" s="42"/>
      <c r="FN165" s="42"/>
      <c r="FO165" s="42"/>
      <c r="FP165" s="42"/>
      <c r="FQ165" s="42"/>
      <c r="FR165" s="42"/>
      <c r="FS165" s="42"/>
      <c r="FT165" s="42"/>
      <c r="FU165" s="42"/>
      <c r="FV165" s="42"/>
      <c r="FW165" s="42"/>
      <c r="FX165" s="42"/>
      <c r="FY165" s="42"/>
      <c r="FZ165" s="42"/>
      <c r="GA165" s="42"/>
      <c r="GB165" s="42"/>
      <c r="GC165" s="42"/>
      <c r="GD165" s="42"/>
      <c r="GE165" s="42"/>
      <c r="GF165" s="42"/>
      <c r="GG165" s="42"/>
      <c r="GH165" s="42"/>
      <c r="GI165" s="42"/>
      <c r="GJ165" s="42"/>
      <c r="GK165" s="42"/>
      <c r="GL165" s="42"/>
      <c r="GM165" s="42"/>
      <c r="GN165" s="42"/>
      <c r="GO165" s="42"/>
      <c r="GP165" s="42"/>
      <c r="GQ165" s="42"/>
      <c r="GR165" s="42"/>
      <c r="GS165" s="42"/>
      <c r="GT165" s="42"/>
      <c r="GU165" s="42"/>
      <c r="GV165" s="42"/>
      <c r="GW165" s="42"/>
      <c r="GX165" s="42"/>
      <c r="GY165" s="42"/>
      <c r="GZ165" s="42"/>
      <c r="HA165" s="42"/>
      <c r="HB165" s="42"/>
      <c r="HC165" s="42"/>
      <c r="HD165" s="42"/>
      <c r="HE165" s="42"/>
      <c r="HF165" s="42"/>
      <c r="HG165" s="42"/>
      <c r="HH165" s="42"/>
      <c r="HI165" s="42"/>
      <c r="HJ165" s="42"/>
      <c r="HK165" s="42"/>
      <c r="HL165" s="42"/>
      <c r="HM165" s="42"/>
      <c r="HN165" s="42"/>
      <c r="HO165" s="42"/>
      <c r="HP165" s="42"/>
      <c r="HQ165" s="42"/>
      <c r="HR165" s="42"/>
      <c r="HS165" s="42"/>
      <c r="HT165" s="42"/>
      <c r="HU165" s="42"/>
      <c r="HV165" s="42"/>
      <c r="HW165" s="42"/>
      <c r="HX165" s="42"/>
    </row>
    <row r="166" spans="1:232" s="41" customFormat="1" x14ac:dyDescent="0.25">
      <c r="A166" s="29"/>
      <c r="B166" s="30"/>
      <c r="C166" s="31" t="s">
        <v>7317</v>
      </c>
      <c r="D166" s="57">
        <v>0</v>
      </c>
      <c r="E166" s="57">
        <v>1</v>
      </c>
      <c r="F166" s="32" t="s">
        <v>560</v>
      </c>
      <c r="G166" s="32" t="s">
        <v>560</v>
      </c>
      <c r="H166" s="4">
        <v>9105870270</v>
      </c>
      <c r="I166" s="32" t="s">
        <v>560</v>
      </c>
      <c r="J166" s="33" t="s">
        <v>7638</v>
      </c>
      <c r="K166" s="34"/>
      <c r="L166" s="46" t="s">
        <v>25</v>
      </c>
      <c r="M166" s="33" t="s">
        <v>788</v>
      </c>
      <c r="N166" s="35" t="s">
        <v>560</v>
      </c>
      <c r="O166" s="6" t="s">
        <v>3132</v>
      </c>
      <c r="P166" s="36"/>
      <c r="Q166" s="36"/>
      <c r="R166" s="36"/>
      <c r="S166" s="33" t="s">
        <v>7639</v>
      </c>
      <c r="T166" s="36"/>
      <c r="U166" s="36"/>
      <c r="V166" s="33" t="s">
        <v>7639</v>
      </c>
      <c r="W166" s="36"/>
      <c r="X166" s="36"/>
      <c r="Y166" s="33" t="s">
        <v>2819</v>
      </c>
      <c r="Z166" s="36"/>
      <c r="AA166" s="30"/>
      <c r="AB166" s="57">
        <v>5111</v>
      </c>
      <c r="AC166" s="57">
        <v>131</v>
      </c>
      <c r="AD166" s="30"/>
      <c r="AE166" s="58">
        <v>2</v>
      </c>
      <c r="AF166" s="37"/>
      <c r="AG166" s="37">
        <v>56760</v>
      </c>
      <c r="AH166" s="38">
        <v>113520</v>
      </c>
      <c r="AI166" s="37"/>
      <c r="AJ166" s="37"/>
      <c r="AK166" s="39"/>
      <c r="AL166" s="40">
        <v>8</v>
      </c>
      <c r="AM166" s="37"/>
      <c r="AN166" s="37">
        <v>9081.6</v>
      </c>
      <c r="AO166" s="59">
        <v>33311</v>
      </c>
      <c r="AP166" s="39"/>
      <c r="AQ166" s="59" t="s">
        <v>3131</v>
      </c>
      <c r="AR166" s="60">
        <v>156</v>
      </c>
      <c r="AS166" s="60">
        <v>632</v>
      </c>
      <c r="AV166" s="39"/>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c r="BZ166" s="42"/>
      <c r="CA166" s="42"/>
      <c r="CB166" s="42"/>
      <c r="CC166" s="42"/>
      <c r="CD166" s="42"/>
      <c r="CE166" s="42"/>
      <c r="CF166" s="42"/>
      <c r="CG166" s="42"/>
      <c r="CH166" s="42"/>
      <c r="CI166" s="42"/>
      <c r="CJ166" s="42"/>
      <c r="CK166" s="42"/>
      <c r="CL166" s="42"/>
      <c r="CM166" s="42"/>
      <c r="CN166" s="42"/>
      <c r="CO166" s="42"/>
      <c r="CP166" s="42"/>
      <c r="CQ166" s="42"/>
      <c r="CR166" s="42"/>
      <c r="CS166" s="42"/>
      <c r="CT166" s="42"/>
      <c r="CU166" s="42"/>
      <c r="CV166" s="42"/>
      <c r="CW166" s="42"/>
      <c r="CX166" s="42"/>
      <c r="CY166" s="42"/>
      <c r="CZ166" s="42"/>
      <c r="DA166" s="42"/>
      <c r="DB166" s="42"/>
      <c r="DC166" s="42"/>
      <c r="DD166" s="42"/>
      <c r="DE166" s="42"/>
      <c r="DF166" s="42"/>
      <c r="DG166" s="42"/>
      <c r="DH166" s="42"/>
      <c r="DI166" s="42"/>
      <c r="DJ166" s="42"/>
      <c r="DK166" s="42"/>
      <c r="DL166" s="42"/>
      <c r="DM166" s="42"/>
      <c r="DN166" s="42"/>
      <c r="DO166" s="42"/>
      <c r="DP166" s="42"/>
      <c r="DQ166" s="42"/>
      <c r="DR166" s="42"/>
      <c r="DS166" s="42"/>
      <c r="DT166" s="42"/>
      <c r="DU166" s="42"/>
      <c r="DV166" s="42"/>
      <c r="DW166" s="42"/>
      <c r="DX166" s="42"/>
      <c r="DY166" s="42"/>
      <c r="DZ166" s="42"/>
      <c r="EA166" s="42"/>
      <c r="EB166" s="42"/>
      <c r="EC166" s="42"/>
      <c r="ED166" s="42"/>
      <c r="EE166" s="42"/>
      <c r="EF166" s="42"/>
      <c r="EG166" s="42"/>
      <c r="EH166" s="42"/>
      <c r="EI166" s="42"/>
      <c r="EJ166" s="42"/>
      <c r="EK166" s="42"/>
      <c r="EL166" s="42"/>
      <c r="EM166" s="42"/>
      <c r="EN166" s="42"/>
      <c r="EO166" s="42"/>
      <c r="EP166" s="42"/>
      <c r="EQ166" s="42"/>
      <c r="ER166" s="42"/>
      <c r="ES166" s="42"/>
      <c r="ET166" s="42"/>
      <c r="EU166" s="42"/>
      <c r="EV166" s="42"/>
      <c r="EW166" s="42"/>
      <c r="EX166" s="42"/>
      <c r="EY166" s="42"/>
      <c r="EZ166" s="42"/>
      <c r="FA166" s="42"/>
      <c r="FB166" s="42"/>
      <c r="FC166" s="42"/>
      <c r="FD166" s="42"/>
      <c r="FE166" s="42"/>
      <c r="FF166" s="42"/>
      <c r="FG166" s="42"/>
      <c r="FH166" s="42"/>
      <c r="FI166" s="42"/>
      <c r="FJ166" s="42"/>
      <c r="FK166" s="42"/>
      <c r="FL166" s="42"/>
      <c r="FM166" s="42"/>
      <c r="FN166" s="42"/>
      <c r="FO166" s="42"/>
      <c r="FP166" s="42"/>
      <c r="FQ166" s="42"/>
      <c r="FR166" s="42"/>
      <c r="FS166" s="42"/>
      <c r="FT166" s="42"/>
      <c r="FU166" s="42"/>
      <c r="FV166" s="42"/>
      <c r="FW166" s="42"/>
      <c r="FX166" s="42"/>
      <c r="FY166" s="42"/>
      <c r="FZ166" s="42"/>
      <c r="GA166" s="42"/>
      <c r="GB166" s="42"/>
      <c r="GC166" s="42"/>
      <c r="GD166" s="42"/>
      <c r="GE166" s="42"/>
      <c r="GF166" s="42"/>
      <c r="GG166" s="42"/>
      <c r="GH166" s="42"/>
      <c r="GI166" s="42"/>
      <c r="GJ166" s="42"/>
      <c r="GK166" s="42"/>
      <c r="GL166" s="42"/>
      <c r="GM166" s="42"/>
      <c r="GN166" s="42"/>
      <c r="GO166" s="42"/>
      <c r="GP166" s="42"/>
      <c r="GQ166" s="42"/>
      <c r="GR166" s="42"/>
      <c r="GS166" s="42"/>
      <c r="GT166" s="42"/>
      <c r="GU166" s="42"/>
      <c r="GV166" s="42"/>
      <c r="GW166" s="42"/>
      <c r="GX166" s="42"/>
      <c r="GY166" s="42"/>
      <c r="GZ166" s="42"/>
      <c r="HA166" s="42"/>
      <c r="HB166" s="42"/>
      <c r="HC166" s="42"/>
      <c r="HD166" s="42"/>
      <c r="HE166" s="42"/>
      <c r="HF166" s="42"/>
      <c r="HG166" s="42"/>
      <c r="HH166" s="42"/>
      <c r="HI166" s="42"/>
      <c r="HJ166" s="42"/>
      <c r="HK166" s="42"/>
      <c r="HL166" s="42"/>
      <c r="HM166" s="42"/>
      <c r="HN166" s="42"/>
      <c r="HO166" s="42"/>
      <c r="HP166" s="42"/>
      <c r="HQ166" s="42"/>
      <c r="HR166" s="42"/>
      <c r="HS166" s="42"/>
      <c r="HT166" s="42"/>
      <c r="HU166" s="42"/>
      <c r="HV166" s="42"/>
      <c r="HW166" s="42"/>
      <c r="HX166" s="42"/>
    </row>
    <row r="167" spans="1:232" s="41" customFormat="1" x14ac:dyDescent="0.25">
      <c r="A167" s="29"/>
      <c r="B167" s="30"/>
      <c r="C167" s="31" t="s">
        <v>7317</v>
      </c>
      <c r="D167" s="57">
        <v>0</v>
      </c>
      <c r="E167" s="57">
        <v>1</v>
      </c>
      <c r="F167" s="32" t="s">
        <v>560</v>
      </c>
      <c r="G167" s="32" t="s">
        <v>560</v>
      </c>
      <c r="H167" s="4">
        <v>9105870270</v>
      </c>
      <c r="I167" s="32" t="s">
        <v>560</v>
      </c>
      <c r="J167" s="33" t="s">
        <v>7638</v>
      </c>
      <c r="K167" s="34"/>
      <c r="L167" s="46" t="s">
        <v>25</v>
      </c>
      <c r="M167" s="33" t="s">
        <v>788</v>
      </c>
      <c r="N167" s="35" t="s">
        <v>560</v>
      </c>
      <c r="O167" s="6" t="s">
        <v>3132</v>
      </c>
      <c r="P167" s="36"/>
      <c r="Q167" s="36"/>
      <c r="R167" s="36"/>
      <c r="S167" s="33" t="s">
        <v>7639</v>
      </c>
      <c r="T167" s="36"/>
      <c r="U167" s="36"/>
      <c r="V167" s="33" t="s">
        <v>7639</v>
      </c>
      <c r="W167" s="36"/>
      <c r="X167" s="36"/>
      <c r="Y167" s="33" t="s">
        <v>3013</v>
      </c>
      <c r="Z167" s="36"/>
      <c r="AA167" s="30"/>
      <c r="AB167" s="57">
        <v>5111</v>
      </c>
      <c r="AC167" s="57">
        <v>131</v>
      </c>
      <c r="AD167" s="30"/>
      <c r="AE167" s="58">
        <v>1</v>
      </c>
      <c r="AF167" s="37"/>
      <c r="AG167" s="37">
        <v>46000</v>
      </c>
      <c r="AH167" s="38">
        <v>46000</v>
      </c>
      <c r="AI167" s="37"/>
      <c r="AJ167" s="37"/>
      <c r="AK167" s="39"/>
      <c r="AL167" s="40">
        <v>8</v>
      </c>
      <c r="AM167" s="37"/>
      <c r="AN167" s="37">
        <v>3680</v>
      </c>
      <c r="AO167" s="59">
        <v>33311</v>
      </c>
      <c r="AP167" s="39"/>
      <c r="AQ167" s="59" t="s">
        <v>3131</v>
      </c>
      <c r="AR167" s="60">
        <v>156</v>
      </c>
      <c r="AS167" s="60">
        <v>632</v>
      </c>
      <c r="AV167" s="39"/>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c r="BZ167" s="42"/>
      <c r="CA167" s="42"/>
      <c r="CB167" s="42"/>
      <c r="CC167" s="42"/>
      <c r="CD167" s="42"/>
      <c r="CE167" s="42"/>
      <c r="CF167" s="42"/>
      <c r="CG167" s="42"/>
      <c r="CH167" s="42"/>
      <c r="CI167" s="42"/>
      <c r="CJ167" s="42"/>
      <c r="CK167" s="42"/>
      <c r="CL167" s="42"/>
      <c r="CM167" s="42"/>
      <c r="CN167" s="42"/>
      <c r="CO167" s="42"/>
      <c r="CP167" s="42"/>
      <c r="CQ167" s="42"/>
      <c r="CR167" s="42"/>
      <c r="CS167" s="42"/>
      <c r="CT167" s="42"/>
      <c r="CU167" s="42"/>
      <c r="CV167" s="42"/>
      <c r="CW167" s="42"/>
      <c r="CX167" s="42"/>
      <c r="CY167" s="42"/>
      <c r="CZ167" s="42"/>
      <c r="DA167" s="42"/>
      <c r="DB167" s="42"/>
      <c r="DC167" s="42"/>
      <c r="DD167" s="42"/>
      <c r="DE167" s="42"/>
      <c r="DF167" s="42"/>
      <c r="DG167" s="42"/>
      <c r="DH167" s="42"/>
      <c r="DI167" s="42"/>
      <c r="DJ167" s="42"/>
      <c r="DK167" s="42"/>
      <c r="DL167" s="42"/>
      <c r="DM167" s="42"/>
      <c r="DN167" s="42"/>
      <c r="DO167" s="42"/>
      <c r="DP167" s="42"/>
      <c r="DQ167" s="42"/>
      <c r="DR167" s="42"/>
      <c r="DS167" s="42"/>
      <c r="DT167" s="42"/>
      <c r="DU167" s="42"/>
      <c r="DV167" s="42"/>
      <c r="DW167" s="42"/>
      <c r="DX167" s="42"/>
      <c r="DY167" s="42"/>
      <c r="DZ167" s="42"/>
      <c r="EA167" s="42"/>
      <c r="EB167" s="42"/>
      <c r="EC167" s="42"/>
      <c r="ED167" s="42"/>
      <c r="EE167" s="42"/>
      <c r="EF167" s="42"/>
      <c r="EG167" s="42"/>
      <c r="EH167" s="42"/>
      <c r="EI167" s="42"/>
      <c r="EJ167" s="42"/>
      <c r="EK167" s="42"/>
      <c r="EL167" s="42"/>
      <c r="EM167" s="42"/>
      <c r="EN167" s="42"/>
      <c r="EO167" s="42"/>
      <c r="EP167" s="42"/>
      <c r="EQ167" s="42"/>
      <c r="ER167" s="42"/>
      <c r="ES167" s="42"/>
      <c r="ET167" s="42"/>
      <c r="EU167" s="42"/>
      <c r="EV167" s="42"/>
      <c r="EW167" s="42"/>
      <c r="EX167" s="42"/>
      <c r="EY167" s="42"/>
      <c r="EZ167" s="42"/>
      <c r="FA167" s="42"/>
      <c r="FB167" s="42"/>
      <c r="FC167" s="42"/>
      <c r="FD167" s="42"/>
      <c r="FE167" s="42"/>
      <c r="FF167" s="42"/>
      <c r="FG167" s="42"/>
      <c r="FH167" s="42"/>
      <c r="FI167" s="42"/>
      <c r="FJ167" s="42"/>
      <c r="FK167" s="42"/>
      <c r="FL167" s="42"/>
      <c r="FM167" s="42"/>
      <c r="FN167" s="42"/>
      <c r="FO167" s="42"/>
      <c r="FP167" s="42"/>
      <c r="FQ167" s="42"/>
      <c r="FR167" s="42"/>
      <c r="FS167" s="42"/>
      <c r="FT167" s="42"/>
      <c r="FU167" s="42"/>
      <c r="FV167" s="42"/>
      <c r="FW167" s="42"/>
      <c r="FX167" s="42"/>
      <c r="FY167" s="42"/>
      <c r="FZ167" s="42"/>
      <c r="GA167" s="42"/>
      <c r="GB167" s="42"/>
      <c r="GC167" s="42"/>
      <c r="GD167" s="42"/>
      <c r="GE167" s="42"/>
      <c r="GF167" s="42"/>
      <c r="GG167" s="42"/>
      <c r="GH167" s="42"/>
      <c r="GI167" s="42"/>
      <c r="GJ167" s="42"/>
      <c r="GK167" s="42"/>
      <c r="GL167" s="42"/>
      <c r="GM167" s="42"/>
      <c r="GN167" s="42"/>
      <c r="GO167" s="42"/>
      <c r="GP167" s="42"/>
      <c r="GQ167" s="42"/>
      <c r="GR167" s="42"/>
      <c r="GS167" s="42"/>
      <c r="GT167" s="42"/>
      <c r="GU167" s="42"/>
      <c r="GV167" s="42"/>
      <c r="GW167" s="42"/>
      <c r="GX167" s="42"/>
      <c r="GY167" s="42"/>
      <c r="GZ167" s="42"/>
      <c r="HA167" s="42"/>
      <c r="HB167" s="42"/>
      <c r="HC167" s="42"/>
      <c r="HD167" s="42"/>
      <c r="HE167" s="42"/>
      <c r="HF167" s="42"/>
      <c r="HG167" s="42"/>
      <c r="HH167" s="42"/>
      <c r="HI167" s="42"/>
      <c r="HJ167" s="42"/>
      <c r="HK167" s="42"/>
      <c r="HL167" s="42"/>
      <c r="HM167" s="42"/>
      <c r="HN167" s="42"/>
      <c r="HO167" s="42"/>
      <c r="HP167" s="42"/>
      <c r="HQ167" s="42"/>
      <c r="HR167" s="42"/>
      <c r="HS167" s="42"/>
      <c r="HT167" s="42"/>
      <c r="HU167" s="42"/>
      <c r="HV167" s="42"/>
      <c r="HW167" s="42"/>
      <c r="HX167" s="42"/>
    </row>
    <row r="168" spans="1:232" s="41" customFormat="1" x14ac:dyDescent="0.25">
      <c r="A168" s="29"/>
      <c r="B168" s="30"/>
      <c r="C168" s="31" t="s">
        <v>7317</v>
      </c>
      <c r="D168" s="57">
        <v>0</v>
      </c>
      <c r="E168" s="57">
        <v>1</v>
      </c>
      <c r="F168" s="32" t="s">
        <v>560</v>
      </c>
      <c r="G168" s="32" t="s">
        <v>560</v>
      </c>
      <c r="H168" s="4">
        <v>9105870270</v>
      </c>
      <c r="I168" s="32" t="s">
        <v>560</v>
      </c>
      <c r="J168" s="33" t="s">
        <v>7638</v>
      </c>
      <c r="K168" s="34"/>
      <c r="L168" s="46" t="s">
        <v>25</v>
      </c>
      <c r="M168" s="33" t="s">
        <v>788</v>
      </c>
      <c r="N168" s="35" t="s">
        <v>560</v>
      </c>
      <c r="O168" s="6" t="s">
        <v>3132</v>
      </c>
      <c r="P168" s="36"/>
      <c r="Q168" s="36"/>
      <c r="R168" s="36"/>
      <c r="S168" s="33" t="s">
        <v>7639</v>
      </c>
      <c r="T168" s="36"/>
      <c r="U168" s="36"/>
      <c r="V168" s="33" t="s">
        <v>7639</v>
      </c>
      <c r="W168" s="36"/>
      <c r="X168" s="36"/>
      <c r="Y168" s="33" t="s">
        <v>3047</v>
      </c>
      <c r="Z168" s="36"/>
      <c r="AA168" s="30"/>
      <c r="AB168" s="57">
        <v>5111</v>
      </c>
      <c r="AC168" s="57">
        <v>131</v>
      </c>
      <c r="AD168" s="30"/>
      <c r="AE168" s="58">
        <v>1</v>
      </c>
      <c r="AF168" s="37"/>
      <c r="AG168" s="37">
        <v>55595</v>
      </c>
      <c r="AH168" s="38">
        <v>55595</v>
      </c>
      <c r="AI168" s="37"/>
      <c r="AJ168" s="37"/>
      <c r="AK168" s="39"/>
      <c r="AL168" s="40">
        <v>8</v>
      </c>
      <c r="AM168" s="37"/>
      <c r="AN168" s="37">
        <v>4447.6000000000004</v>
      </c>
      <c r="AO168" s="59">
        <v>33311</v>
      </c>
      <c r="AP168" s="39"/>
      <c r="AQ168" s="59" t="s">
        <v>3131</v>
      </c>
      <c r="AR168" s="60">
        <v>156</v>
      </c>
      <c r="AS168" s="60">
        <v>632</v>
      </c>
      <c r="AV168" s="39"/>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c r="CA168" s="42"/>
      <c r="CB168" s="42"/>
      <c r="CC168" s="42"/>
      <c r="CD168" s="42"/>
      <c r="CE168" s="42"/>
      <c r="CF168" s="42"/>
      <c r="CG168" s="42"/>
      <c r="CH168" s="42"/>
      <c r="CI168" s="42"/>
      <c r="CJ168" s="42"/>
      <c r="CK168" s="42"/>
      <c r="CL168" s="42"/>
      <c r="CM168" s="42"/>
      <c r="CN168" s="42"/>
      <c r="CO168" s="42"/>
      <c r="CP168" s="42"/>
      <c r="CQ168" s="42"/>
      <c r="CR168" s="42"/>
      <c r="CS168" s="42"/>
      <c r="CT168" s="42"/>
      <c r="CU168" s="42"/>
      <c r="CV168" s="42"/>
      <c r="CW168" s="42"/>
      <c r="CX168" s="42"/>
      <c r="CY168" s="42"/>
      <c r="CZ168" s="42"/>
      <c r="DA168" s="42"/>
      <c r="DB168" s="42"/>
      <c r="DC168" s="42"/>
      <c r="DD168" s="42"/>
      <c r="DE168" s="42"/>
      <c r="DF168" s="42"/>
      <c r="DG168" s="42"/>
      <c r="DH168" s="42"/>
      <c r="DI168" s="42"/>
      <c r="DJ168" s="42"/>
      <c r="DK168" s="42"/>
      <c r="DL168" s="42"/>
      <c r="DM168" s="42"/>
      <c r="DN168" s="42"/>
      <c r="DO168" s="42"/>
      <c r="DP168" s="42"/>
      <c r="DQ168" s="42"/>
      <c r="DR168" s="42"/>
      <c r="DS168" s="42"/>
      <c r="DT168" s="42"/>
      <c r="DU168" s="42"/>
      <c r="DV168" s="42"/>
      <c r="DW168" s="42"/>
      <c r="DX168" s="42"/>
      <c r="DY168" s="42"/>
      <c r="DZ168" s="42"/>
      <c r="EA168" s="42"/>
      <c r="EB168" s="42"/>
      <c r="EC168" s="42"/>
      <c r="ED168" s="42"/>
      <c r="EE168" s="42"/>
      <c r="EF168" s="42"/>
      <c r="EG168" s="42"/>
      <c r="EH168" s="42"/>
      <c r="EI168" s="42"/>
      <c r="EJ168" s="42"/>
      <c r="EK168" s="42"/>
      <c r="EL168" s="42"/>
      <c r="EM168" s="42"/>
      <c r="EN168" s="42"/>
      <c r="EO168" s="42"/>
      <c r="EP168" s="42"/>
      <c r="EQ168" s="42"/>
      <c r="ER168" s="42"/>
      <c r="ES168" s="42"/>
      <c r="ET168" s="42"/>
      <c r="EU168" s="42"/>
      <c r="EV168" s="42"/>
      <c r="EW168" s="42"/>
      <c r="EX168" s="42"/>
      <c r="EY168" s="42"/>
      <c r="EZ168" s="42"/>
      <c r="FA168" s="42"/>
      <c r="FB168" s="42"/>
      <c r="FC168" s="42"/>
      <c r="FD168" s="42"/>
      <c r="FE168" s="42"/>
      <c r="FF168" s="42"/>
      <c r="FG168" s="42"/>
      <c r="FH168" s="42"/>
      <c r="FI168" s="42"/>
      <c r="FJ168" s="42"/>
      <c r="FK168" s="42"/>
      <c r="FL168" s="42"/>
      <c r="FM168" s="42"/>
      <c r="FN168" s="42"/>
      <c r="FO168" s="42"/>
      <c r="FP168" s="42"/>
      <c r="FQ168" s="42"/>
      <c r="FR168" s="42"/>
      <c r="FS168" s="42"/>
      <c r="FT168" s="42"/>
      <c r="FU168" s="42"/>
      <c r="FV168" s="42"/>
      <c r="FW168" s="42"/>
      <c r="FX168" s="42"/>
      <c r="FY168" s="42"/>
      <c r="FZ168" s="42"/>
      <c r="GA168" s="42"/>
      <c r="GB168" s="42"/>
      <c r="GC168" s="42"/>
      <c r="GD168" s="42"/>
      <c r="GE168" s="42"/>
      <c r="GF168" s="42"/>
      <c r="GG168" s="42"/>
      <c r="GH168" s="42"/>
      <c r="GI168" s="42"/>
      <c r="GJ168" s="42"/>
      <c r="GK168" s="42"/>
      <c r="GL168" s="42"/>
      <c r="GM168" s="42"/>
      <c r="GN168" s="42"/>
      <c r="GO168" s="42"/>
      <c r="GP168" s="42"/>
      <c r="GQ168" s="42"/>
      <c r="GR168" s="42"/>
      <c r="GS168" s="42"/>
      <c r="GT168" s="42"/>
      <c r="GU168" s="42"/>
      <c r="GV168" s="42"/>
      <c r="GW168" s="42"/>
      <c r="GX168" s="42"/>
      <c r="GY168" s="42"/>
      <c r="GZ168" s="42"/>
      <c r="HA168" s="42"/>
      <c r="HB168" s="42"/>
      <c r="HC168" s="42"/>
      <c r="HD168" s="42"/>
      <c r="HE168" s="42"/>
      <c r="HF168" s="42"/>
      <c r="HG168" s="42"/>
      <c r="HH168" s="42"/>
      <c r="HI168" s="42"/>
      <c r="HJ168" s="42"/>
      <c r="HK168" s="42"/>
      <c r="HL168" s="42"/>
      <c r="HM168" s="42"/>
      <c r="HN168" s="42"/>
      <c r="HO168" s="42"/>
      <c r="HP168" s="42"/>
      <c r="HQ168" s="42"/>
      <c r="HR168" s="42"/>
      <c r="HS168" s="42"/>
      <c r="HT168" s="42"/>
      <c r="HU168" s="42"/>
      <c r="HV168" s="42"/>
      <c r="HW168" s="42"/>
      <c r="HX168" s="42"/>
    </row>
    <row r="169" spans="1:232" s="41" customFormat="1" x14ac:dyDescent="0.25">
      <c r="A169" s="29"/>
      <c r="B169" s="30"/>
      <c r="C169" s="31" t="s">
        <v>7317</v>
      </c>
      <c r="D169" s="57">
        <v>0</v>
      </c>
      <c r="E169" s="57">
        <v>1</v>
      </c>
      <c r="F169" s="32" t="s">
        <v>560</v>
      </c>
      <c r="G169" s="32" t="s">
        <v>560</v>
      </c>
      <c r="H169" s="4">
        <v>9105870277</v>
      </c>
      <c r="I169" s="32" t="s">
        <v>560</v>
      </c>
      <c r="J169" s="33" t="s">
        <v>7640</v>
      </c>
      <c r="K169" s="34"/>
      <c r="L169" s="46" t="s">
        <v>25</v>
      </c>
      <c r="M169" s="33" t="s">
        <v>815</v>
      </c>
      <c r="N169" s="35" t="s">
        <v>560</v>
      </c>
      <c r="O169" s="6" t="s">
        <v>3137</v>
      </c>
      <c r="P169" s="36"/>
      <c r="Q169" s="36"/>
      <c r="R169" s="36"/>
      <c r="S169" s="33" t="s">
        <v>7641</v>
      </c>
      <c r="T169" s="36"/>
      <c r="U169" s="36"/>
      <c r="V169" s="33" t="s">
        <v>7641</v>
      </c>
      <c r="W169" s="36"/>
      <c r="X169" s="36"/>
      <c r="Y169" s="33" t="s">
        <v>2824</v>
      </c>
      <c r="Z169" s="36"/>
      <c r="AA169" s="30"/>
      <c r="AB169" s="57">
        <v>5111</v>
      </c>
      <c r="AC169" s="57">
        <v>131</v>
      </c>
      <c r="AD169" s="30"/>
      <c r="AE169" s="58">
        <v>1</v>
      </c>
      <c r="AF169" s="37"/>
      <c r="AG169" s="37">
        <v>111058</v>
      </c>
      <c r="AH169" s="38">
        <v>111058</v>
      </c>
      <c r="AI169" s="37"/>
      <c r="AJ169" s="37"/>
      <c r="AK169" s="39"/>
      <c r="AL169" s="40">
        <v>8</v>
      </c>
      <c r="AM169" s="37"/>
      <c r="AN169" s="37">
        <v>8884.64</v>
      </c>
      <c r="AO169" s="59">
        <v>33311</v>
      </c>
      <c r="AP169" s="39"/>
      <c r="AQ169" s="59" t="s">
        <v>3131</v>
      </c>
      <c r="AR169" s="60">
        <v>156</v>
      </c>
      <c r="AS169" s="60">
        <v>632</v>
      </c>
      <c r="AV169" s="39"/>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c r="BZ169" s="42"/>
      <c r="CA169" s="42"/>
      <c r="CB169" s="42"/>
      <c r="CC169" s="42"/>
      <c r="CD169" s="42"/>
      <c r="CE169" s="42"/>
      <c r="CF169" s="42"/>
      <c r="CG169" s="42"/>
      <c r="CH169" s="42"/>
      <c r="CI169" s="42"/>
      <c r="CJ169" s="42"/>
      <c r="CK169" s="42"/>
      <c r="CL169" s="42"/>
      <c r="CM169" s="42"/>
      <c r="CN169" s="42"/>
      <c r="CO169" s="42"/>
      <c r="CP169" s="42"/>
      <c r="CQ169" s="42"/>
      <c r="CR169" s="42"/>
      <c r="CS169" s="42"/>
      <c r="CT169" s="42"/>
      <c r="CU169" s="42"/>
      <c r="CV169" s="42"/>
      <c r="CW169" s="42"/>
      <c r="CX169" s="42"/>
      <c r="CY169" s="42"/>
      <c r="CZ169" s="42"/>
      <c r="DA169" s="42"/>
      <c r="DB169" s="42"/>
      <c r="DC169" s="42"/>
      <c r="DD169" s="42"/>
      <c r="DE169" s="42"/>
      <c r="DF169" s="42"/>
      <c r="DG169" s="42"/>
      <c r="DH169" s="42"/>
      <c r="DI169" s="42"/>
      <c r="DJ169" s="42"/>
      <c r="DK169" s="42"/>
      <c r="DL169" s="42"/>
      <c r="DM169" s="42"/>
      <c r="DN169" s="42"/>
      <c r="DO169" s="42"/>
      <c r="DP169" s="42"/>
      <c r="DQ169" s="42"/>
      <c r="DR169" s="42"/>
      <c r="DS169" s="42"/>
      <c r="DT169" s="42"/>
      <c r="DU169" s="42"/>
      <c r="DV169" s="42"/>
      <c r="DW169" s="42"/>
      <c r="DX169" s="42"/>
      <c r="DY169" s="42"/>
      <c r="DZ169" s="42"/>
      <c r="EA169" s="42"/>
      <c r="EB169" s="42"/>
      <c r="EC169" s="42"/>
      <c r="ED169" s="42"/>
      <c r="EE169" s="42"/>
      <c r="EF169" s="42"/>
      <c r="EG169" s="42"/>
      <c r="EH169" s="42"/>
      <c r="EI169" s="42"/>
      <c r="EJ169" s="42"/>
      <c r="EK169" s="42"/>
      <c r="EL169" s="42"/>
      <c r="EM169" s="42"/>
      <c r="EN169" s="42"/>
      <c r="EO169" s="42"/>
      <c r="EP169" s="42"/>
      <c r="EQ169" s="42"/>
      <c r="ER169" s="42"/>
      <c r="ES169" s="42"/>
      <c r="ET169" s="42"/>
      <c r="EU169" s="42"/>
      <c r="EV169" s="42"/>
      <c r="EW169" s="42"/>
      <c r="EX169" s="42"/>
      <c r="EY169" s="42"/>
      <c r="EZ169" s="42"/>
      <c r="FA169" s="42"/>
      <c r="FB169" s="42"/>
      <c r="FC169" s="42"/>
      <c r="FD169" s="42"/>
      <c r="FE169" s="42"/>
      <c r="FF169" s="42"/>
      <c r="FG169" s="42"/>
      <c r="FH169" s="42"/>
      <c r="FI169" s="42"/>
      <c r="FJ169" s="42"/>
      <c r="FK169" s="42"/>
      <c r="FL169" s="42"/>
      <c r="FM169" s="42"/>
      <c r="FN169" s="42"/>
      <c r="FO169" s="42"/>
      <c r="FP169" s="42"/>
      <c r="FQ169" s="42"/>
      <c r="FR169" s="42"/>
      <c r="FS169" s="42"/>
      <c r="FT169" s="42"/>
      <c r="FU169" s="42"/>
      <c r="FV169" s="42"/>
      <c r="FW169" s="42"/>
      <c r="FX169" s="42"/>
      <c r="FY169" s="42"/>
      <c r="FZ169" s="42"/>
      <c r="GA169" s="42"/>
      <c r="GB169" s="42"/>
      <c r="GC169" s="42"/>
      <c r="GD169" s="42"/>
      <c r="GE169" s="42"/>
      <c r="GF169" s="42"/>
      <c r="GG169" s="42"/>
      <c r="GH169" s="42"/>
      <c r="GI169" s="42"/>
      <c r="GJ169" s="42"/>
      <c r="GK169" s="42"/>
      <c r="GL169" s="42"/>
      <c r="GM169" s="42"/>
      <c r="GN169" s="42"/>
      <c r="GO169" s="42"/>
      <c r="GP169" s="42"/>
      <c r="GQ169" s="42"/>
      <c r="GR169" s="42"/>
      <c r="GS169" s="42"/>
      <c r="GT169" s="42"/>
      <c r="GU169" s="42"/>
      <c r="GV169" s="42"/>
      <c r="GW169" s="42"/>
      <c r="GX169" s="42"/>
      <c r="GY169" s="42"/>
      <c r="GZ169" s="42"/>
      <c r="HA169" s="42"/>
      <c r="HB169" s="42"/>
      <c r="HC169" s="42"/>
      <c r="HD169" s="42"/>
      <c r="HE169" s="42"/>
      <c r="HF169" s="42"/>
      <c r="HG169" s="42"/>
      <c r="HH169" s="42"/>
      <c r="HI169" s="42"/>
      <c r="HJ169" s="42"/>
      <c r="HK169" s="42"/>
      <c r="HL169" s="42"/>
      <c r="HM169" s="42"/>
      <c r="HN169" s="42"/>
      <c r="HO169" s="42"/>
      <c r="HP169" s="42"/>
      <c r="HQ169" s="42"/>
      <c r="HR169" s="42"/>
      <c r="HS169" s="42"/>
      <c r="HT169" s="42"/>
      <c r="HU169" s="42"/>
      <c r="HV169" s="42"/>
      <c r="HW169" s="42"/>
      <c r="HX169" s="42"/>
    </row>
    <row r="170" spans="1:232" s="41" customFormat="1" x14ac:dyDescent="0.25">
      <c r="A170" s="29"/>
      <c r="B170" s="30"/>
      <c r="C170" s="31" t="s">
        <v>7317</v>
      </c>
      <c r="D170" s="57">
        <v>0</v>
      </c>
      <c r="E170" s="57">
        <v>1</v>
      </c>
      <c r="F170" s="32" t="s">
        <v>560</v>
      </c>
      <c r="G170" s="32" t="s">
        <v>560</v>
      </c>
      <c r="H170" s="4">
        <v>9105870287</v>
      </c>
      <c r="I170" s="32" t="s">
        <v>560</v>
      </c>
      <c r="J170" s="33" t="s">
        <v>7642</v>
      </c>
      <c r="K170" s="34"/>
      <c r="L170" s="46" t="s">
        <v>25</v>
      </c>
      <c r="M170" s="33" t="s">
        <v>760</v>
      </c>
      <c r="N170" s="35" t="s">
        <v>560</v>
      </c>
      <c r="O170" s="6" t="s">
        <v>3132</v>
      </c>
      <c r="P170" s="36"/>
      <c r="Q170" s="36"/>
      <c r="R170" s="36"/>
      <c r="S170" s="33" t="s">
        <v>7643</v>
      </c>
      <c r="T170" s="36"/>
      <c r="U170" s="36"/>
      <c r="V170" s="33" t="s">
        <v>7643</v>
      </c>
      <c r="W170" s="36"/>
      <c r="X170" s="36"/>
      <c r="Y170" s="33" t="s">
        <v>2824</v>
      </c>
      <c r="Z170" s="36"/>
      <c r="AA170" s="30"/>
      <c r="AB170" s="57">
        <v>5111</v>
      </c>
      <c r="AC170" s="57">
        <v>131</v>
      </c>
      <c r="AD170" s="30"/>
      <c r="AE170" s="58">
        <v>2</v>
      </c>
      <c r="AF170" s="37"/>
      <c r="AG170" s="37">
        <v>111058</v>
      </c>
      <c r="AH170" s="38">
        <v>222116</v>
      </c>
      <c r="AI170" s="37"/>
      <c r="AJ170" s="37"/>
      <c r="AK170" s="39"/>
      <c r="AL170" s="40">
        <v>8</v>
      </c>
      <c r="AM170" s="37"/>
      <c r="AN170" s="37">
        <v>17769.28</v>
      </c>
      <c r="AO170" s="59">
        <v>33311</v>
      </c>
      <c r="AP170" s="39"/>
      <c r="AQ170" s="59" t="s">
        <v>3131</v>
      </c>
      <c r="AR170" s="60">
        <v>156</v>
      </c>
      <c r="AS170" s="60">
        <v>632</v>
      </c>
      <c r="AV170" s="39"/>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c r="BZ170" s="42"/>
      <c r="CA170" s="42"/>
      <c r="CB170" s="42"/>
      <c r="CC170" s="42"/>
      <c r="CD170" s="42"/>
      <c r="CE170" s="42"/>
      <c r="CF170" s="42"/>
      <c r="CG170" s="42"/>
      <c r="CH170" s="42"/>
      <c r="CI170" s="42"/>
      <c r="CJ170" s="42"/>
      <c r="CK170" s="42"/>
      <c r="CL170" s="42"/>
      <c r="CM170" s="42"/>
      <c r="CN170" s="42"/>
      <c r="CO170" s="42"/>
      <c r="CP170" s="42"/>
      <c r="CQ170" s="42"/>
      <c r="CR170" s="42"/>
      <c r="CS170" s="42"/>
      <c r="CT170" s="42"/>
      <c r="CU170" s="42"/>
      <c r="CV170" s="42"/>
      <c r="CW170" s="42"/>
      <c r="CX170" s="42"/>
      <c r="CY170" s="42"/>
      <c r="CZ170" s="42"/>
      <c r="DA170" s="42"/>
      <c r="DB170" s="42"/>
      <c r="DC170" s="42"/>
      <c r="DD170" s="42"/>
      <c r="DE170" s="42"/>
      <c r="DF170" s="42"/>
      <c r="DG170" s="42"/>
      <c r="DH170" s="42"/>
      <c r="DI170" s="42"/>
      <c r="DJ170" s="42"/>
      <c r="DK170" s="42"/>
      <c r="DL170" s="42"/>
      <c r="DM170" s="42"/>
      <c r="DN170" s="42"/>
      <c r="DO170" s="42"/>
      <c r="DP170" s="42"/>
      <c r="DQ170" s="42"/>
      <c r="DR170" s="42"/>
      <c r="DS170" s="42"/>
      <c r="DT170" s="42"/>
      <c r="DU170" s="42"/>
      <c r="DV170" s="42"/>
      <c r="DW170" s="42"/>
      <c r="DX170" s="42"/>
      <c r="DY170" s="42"/>
      <c r="DZ170" s="42"/>
      <c r="EA170" s="42"/>
      <c r="EB170" s="42"/>
      <c r="EC170" s="42"/>
      <c r="ED170" s="42"/>
      <c r="EE170" s="42"/>
      <c r="EF170" s="42"/>
      <c r="EG170" s="42"/>
      <c r="EH170" s="42"/>
      <c r="EI170" s="42"/>
      <c r="EJ170" s="42"/>
      <c r="EK170" s="42"/>
      <c r="EL170" s="42"/>
      <c r="EM170" s="42"/>
      <c r="EN170" s="42"/>
      <c r="EO170" s="42"/>
      <c r="EP170" s="42"/>
      <c r="EQ170" s="42"/>
      <c r="ER170" s="42"/>
      <c r="ES170" s="42"/>
      <c r="ET170" s="42"/>
      <c r="EU170" s="42"/>
      <c r="EV170" s="42"/>
      <c r="EW170" s="42"/>
      <c r="EX170" s="42"/>
      <c r="EY170" s="42"/>
      <c r="EZ170" s="42"/>
      <c r="FA170" s="42"/>
      <c r="FB170" s="42"/>
      <c r="FC170" s="42"/>
      <c r="FD170" s="42"/>
      <c r="FE170" s="42"/>
      <c r="FF170" s="42"/>
      <c r="FG170" s="42"/>
      <c r="FH170" s="42"/>
      <c r="FI170" s="42"/>
      <c r="FJ170" s="42"/>
      <c r="FK170" s="42"/>
      <c r="FL170" s="42"/>
      <c r="FM170" s="42"/>
      <c r="FN170" s="42"/>
      <c r="FO170" s="42"/>
      <c r="FP170" s="42"/>
      <c r="FQ170" s="42"/>
      <c r="FR170" s="42"/>
      <c r="FS170" s="42"/>
      <c r="FT170" s="42"/>
      <c r="FU170" s="42"/>
      <c r="FV170" s="42"/>
      <c r="FW170" s="42"/>
      <c r="FX170" s="42"/>
      <c r="FY170" s="42"/>
      <c r="FZ170" s="42"/>
      <c r="GA170" s="42"/>
      <c r="GB170" s="42"/>
      <c r="GC170" s="42"/>
      <c r="GD170" s="42"/>
      <c r="GE170" s="42"/>
      <c r="GF170" s="42"/>
      <c r="GG170" s="42"/>
      <c r="GH170" s="42"/>
      <c r="GI170" s="42"/>
      <c r="GJ170" s="42"/>
      <c r="GK170" s="42"/>
      <c r="GL170" s="42"/>
      <c r="GM170" s="42"/>
      <c r="GN170" s="42"/>
      <c r="GO170" s="42"/>
      <c r="GP170" s="42"/>
      <c r="GQ170" s="42"/>
      <c r="GR170" s="42"/>
      <c r="GS170" s="42"/>
      <c r="GT170" s="42"/>
      <c r="GU170" s="42"/>
      <c r="GV170" s="42"/>
      <c r="GW170" s="42"/>
      <c r="GX170" s="42"/>
      <c r="GY170" s="42"/>
      <c r="GZ170" s="42"/>
      <c r="HA170" s="42"/>
      <c r="HB170" s="42"/>
      <c r="HC170" s="42"/>
      <c r="HD170" s="42"/>
      <c r="HE170" s="42"/>
      <c r="HF170" s="42"/>
      <c r="HG170" s="42"/>
      <c r="HH170" s="42"/>
      <c r="HI170" s="42"/>
      <c r="HJ170" s="42"/>
      <c r="HK170" s="42"/>
      <c r="HL170" s="42"/>
      <c r="HM170" s="42"/>
      <c r="HN170" s="42"/>
      <c r="HO170" s="42"/>
      <c r="HP170" s="42"/>
      <c r="HQ170" s="42"/>
      <c r="HR170" s="42"/>
      <c r="HS170" s="42"/>
      <c r="HT170" s="42"/>
      <c r="HU170" s="42"/>
      <c r="HV170" s="42"/>
      <c r="HW170" s="42"/>
      <c r="HX170" s="42"/>
    </row>
    <row r="171" spans="1:232" s="41" customFormat="1" x14ac:dyDescent="0.25">
      <c r="A171" s="29"/>
      <c r="B171" s="30"/>
      <c r="C171" s="31" t="s">
        <v>7317</v>
      </c>
      <c r="D171" s="57">
        <v>0</v>
      </c>
      <c r="E171" s="57">
        <v>1</v>
      </c>
      <c r="F171" s="32" t="s">
        <v>560</v>
      </c>
      <c r="G171" s="32" t="s">
        <v>560</v>
      </c>
      <c r="H171" s="4">
        <v>9105870287</v>
      </c>
      <c r="I171" s="32" t="s">
        <v>560</v>
      </c>
      <c r="J171" s="33" t="s">
        <v>7642</v>
      </c>
      <c r="K171" s="34"/>
      <c r="L171" s="46" t="s">
        <v>25</v>
      </c>
      <c r="M171" s="33" t="s">
        <v>760</v>
      </c>
      <c r="N171" s="35" t="s">
        <v>560</v>
      </c>
      <c r="O171" s="6" t="s">
        <v>3132</v>
      </c>
      <c r="P171" s="36"/>
      <c r="Q171" s="36"/>
      <c r="R171" s="36"/>
      <c r="S171" s="33" t="s">
        <v>7643</v>
      </c>
      <c r="T171" s="36"/>
      <c r="U171" s="36"/>
      <c r="V171" s="33" t="s">
        <v>7643</v>
      </c>
      <c r="W171" s="36"/>
      <c r="X171" s="36"/>
      <c r="Y171" s="33" t="s">
        <v>2819</v>
      </c>
      <c r="Z171" s="36"/>
      <c r="AA171" s="30"/>
      <c r="AB171" s="57">
        <v>5111</v>
      </c>
      <c r="AC171" s="57">
        <v>131</v>
      </c>
      <c r="AD171" s="30"/>
      <c r="AE171" s="58">
        <v>2</v>
      </c>
      <c r="AF171" s="37"/>
      <c r="AG171" s="37">
        <v>56760</v>
      </c>
      <c r="AH171" s="38">
        <v>113520</v>
      </c>
      <c r="AI171" s="37"/>
      <c r="AJ171" s="37"/>
      <c r="AK171" s="39"/>
      <c r="AL171" s="40">
        <v>8</v>
      </c>
      <c r="AM171" s="37"/>
      <c r="AN171" s="37">
        <v>9081.6</v>
      </c>
      <c r="AO171" s="59">
        <v>33311</v>
      </c>
      <c r="AP171" s="39"/>
      <c r="AQ171" s="59" t="s">
        <v>3131</v>
      </c>
      <c r="AR171" s="60">
        <v>156</v>
      </c>
      <c r="AS171" s="60">
        <v>632</v>
      </c>
      <c r="AV171" s="39"/>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c r="BZ171" s="42"/>
      <c r="CA171" s="42"/>
      <c r="CB171" s="42"/>
      <c r="CC171" s="42"/>
      <c r="CD171" s="42"/>
      <c r="CE171" s="42"/>
      <c r="CF171" s="42"/>
      <c r="CG171" s="42"/>
      <c r="CH171" s="42"/>
      <c r="CI171" s="42"/>
      <c r="CJ171" s="42"/>
      <c r="CK171" s="42"/>
      <c r="CL171" s="42"/>
      <c r="CM171" s="42"/>
      <c r="CN171" s="42"/>
      <c r="CO171" s="42"/>
      <c r="CP171" s="42"/>
      <c r="CQ171" s="42"/>
      <c r="CR171" s="42"/>
      <c r="CS171" s="42"/>
      <c r="CT171" s="42"/>
      <c r="CU171" s="42"/>
      <c r="CV171" s="42"/>
      <c r="CW171" s="42"/>
      <c r="CX171" s="42"/>
      <c r="CY171" s="42"/>
      <c r="CZ171" s="42"/>
      <c r="DA171" s="42"/>
      <c r="DB171" s="42"/>
      <c r="DC171" s="42"/>
      <c r="DD171" s="42"/>
      <c r="DE171" s="42"/>
      <c r="DF171" s="42"/>
      <c r="DG171" s="42"/>
      <c r="DH171" s="42"/>
      <c r="DI171" s="42"/>
      <c r="DJ171" s="42"/>
      <c r="DK171" s="42"/>
      <c r="DL171" s="42"/>
      <c r="DM171" s="42"/>
      <c r="DN171" s="42"/>
      <c r="DO171" s="42"/>
      <c r="DP171" s="42"/>
      <c r="DQ171" s="42"/>
      <c r="DR171" s="42"/>
      <c r="DS171" s="42"/>
      <c r="DT171" s="42"/>
      <c r="DU171" s="42"/>
      <c r="DV171" s="42"/>
      <c r="DW171" s="42"/>
      <c r="DX171" s="42"/>
      <c r="DY171" s="42"/>
      <c r="DZ171" s="42"/>
      <c r="EA171" s="42"/>
      <c r="EB171" s="42"/>
      <c r="EC171" s="42"/>
      <c r="ED171" s="42"/>
      <c r="EE171" s="42"/>
      <c r="EF171" s="42"/>
      <c r="EG171" s="42"/>
      <c r="EH171" s="42"/>
      <c r="EI171" s="42"/>
      <c r="EJ171" s="42"/>
      <c r="EK171" s="42"/>
      <c r="EL171" s="42"/>
      <c r="EM171" s="42"/>
      <c r="EN171" s="42"/>
      <c r="EO171" s="42"/>
      <c r="EP171" s="42"/>
      <c r="EQ171" s="42"/>
      <c r="ER171" s="42"/>
      <c r="ES171" s="42"/>
      <c r="ET171" s="42"/>
      <c r="EU171" s="42"/>
      <c r="EV171" s="42"/>
      <c r="EW171" s="42"/>
      <c r="EX171" s="42"/>
      <c r="EY171" s="42"/>
      <c r="EZ171" s="42"/>
      <c r="FA171" s="42"/>
      <c r="FB171" s="42"/>
      <c r="FC171" s="42"/>
      <c r="FD171" s="42"/>
      <c r="FE171" s="42"/>
      <c r="FF171" s="42"/>
      <c r="FG171" s="42"/>
      <c r="FH171" s="42"/>
      <c r="FI171" s="42"/>
      <c r="FJ171" s="42"/>
      <c r="FK171" s="42"/>
      <c r="FL171" s="42"/>
      <c r="FM171" s="42"/>
      <c r="FN171" s="42"/>
      <c r="FO171" s="42"/>
      <c r="FP171" s="42"/>
      <c r="FQ171" s="42"/>
      <c r="FR171" s="42"/>
      <c r="FS171" s="42"/>
      <c r="FT171" s="42"/>
      <c r="FU171" s="42"/>
      <c r="FV171" s="42"/>
      <c r="FW171" s="42"/>
      <c r="FX171" s="42"/>
      <c r="FY171" s="42"/>
      <c r="FZ171" s="42"/>
      <c r="GA171" s="42"/>
      <c r="GB171" s="42"/>
      <c r="GC171" s="42"/>
      <c r="GD171" s="42"/>
      <c r="GE171" s="42"/>
      <c r="GF171" s="42"/>
      <c r="GG171" s="42"/>
      <c r="GH171" s="42"/>
      <c r="GI171" s="42"/>
      <c r="GJ171" s="42"/>
      <c r="GK171" s="42"/>
      <c r="GL171" s="42"/>
      <c r="GM171" s="42"/>
      <c r="GN171" s="42"/>
      <c r="GO171" s="42"/>
      <c r="GP171" s="42"/>
      <c r="GQ171" s="42"/>
      <c r="GR171" s="42"/>
      <c r="GS171" s="42"/>
      <c r="GT171" s="42"/>
      <c r="GU171" s="42"/>
      <c r="GV171" s="42"/>
      <c r="GW171" s="42"/>
      <c r="GX171" s="42"/>
      <c r="GY171" s="42"/>
      <c r="GZ171" s="42"/>
      <c r="HA171" s="42"/>
      <c r="HB171" s="42"/>
      <c r="HC171" s="42"/>
      <c r="HD171" s="42"/>
      <c r="HE171" s="42"/>
      <c r="HF171" s="42"/>
      <c r="HG171" s="42"/>
      <c r="HH171" s="42"/>
      <c r="HI171" s="42"/>
      <c r="HJ171" s="42"/>
      <c r="HK171" s="42"/>
      <c r="HL171" s="42"/>
      <c r="HM171" s="42"/>
      <c r="HN171" s="42"/>
      <c r="HO171" s="42"/>
      <c r="HP171" s="42"/>
      <c r="HQ171" s="42"/>
      <c r="HR171" s="42"/>
      <c r="HS171" s="42"/>
      <c r="HT171" s="42"/>
      <c r="HU171" s="42"/>
      <c r="HV171" s="42"/>
      <c r="HW171" s="42"/>
      <c r="HX171" s="42"/>
    </row>
    <row r="172" spans="1:232" s="41" customFormat="1" x14ac:dyDescent="0.25">
      <c r="A172" s="29"/>
      <c r="B172" s="30"/>
      <c r="C172" s="31" t="s">
        <v>7317</v>
      </c>
      <c r="D172" s="57">
        <v>0</v>
      </c>
      <c r="E172" s="57">
        <v>1</v>
      </c>
      <c r="F172" s="32" t="s">
        <v>560</v>
      </c>
      <c r="G172" s="32" t="s">
        <v>560</v>
      </c>
      <c r="H172" s="4">
        <v>9105870288</v>
      </c>
      <c r="I172" s="32" t="s">
        <v>560</v>
      </c>
      <c r="J172" s="33" t="s">
        <v>7644</v>
      </c>
      <c r="K172" s="34"/>
      <c r="L172" s="46" t="s">
        <v>25</v>
      </c>
      <c r="M172" s="33" t="s">
        <v>661</v>
      </c>
      <c r="N172" s="35" t="s">
        <v>560</v>
      </c>
      <c r="O172" s="6" t="s">
        <v>3161</v>
      </c>
      <c r="P172" s="36"/>
      <c r="Q172" s="36"/>
      <c r="R172" s="36"/>
      <c r="S172" s="33" t="s">
        <v>7645</v>
      </c>
      <c r="T172" s="36"/>
      <c r="U172" s="36"/>
      <c r="V172" s="33" t="s">
        <v>7645</v>
      </c>
      <c r="W172" s="36"/>
      <c r="X172" s="36"/>
      <c r="Y172" s="33" t="s">
        <v>2824</v>
      </c>
      <c r="Z172" s="36"/>
      <c r="AA172" s="30"/>
      <c r="AB172" s="57">
        <v>5111</v>
      </c>
      <c r="AC172" s="57">
        <v>131</v>
      </c>
      <c r="AD172" s="30"/>
      <c r="AE172" s="58">
        <v>1</v>
      </c>
      <c r="AF172" s="37"/>
      <c r="AG172" s="37">
        <v>111058</v>
      </c>
      <c r="AH172" s="38">
        <v>111058</v>
      </c>
      <c r="AI172" s="37"/>
      <c r="AJ172" s="37"/>
      <c r="AK172" s="39"/>
      <c r="AL172" s="40">
        <v>8</v>
      </c>
      <c r="AM172" s="37"/>
      <c r="AN172" s="37">
        <v>8884.64</v>
      </c>
      <c r="AO172" s="59">
        <v>33311</v>
      </c>
      <c r="AP172" s="39"/>
      <c r="AQ172" s="59" t="s">
        <v>3131</v>
      </c>
      <c r="AR172" s="60">
        <v>156</v>
      </c>
      <c r="AS172" s="60">
        <v>632</v>
      </c>
      <c r="AV172" s="39"/>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c r="BZ172" s="42"/>
      <c r="CA172" s="42"/>
      <c r="CB172" s="42"/>
      <c r="CC172" s="42"/>
      <c r="CD172" s="42"/>
      <c r="CE172" s="42"/>
      <c r="CF172" s="42"/>
      <c r="CG172" s="42"/>
      <c r="CH172" s="42"/>
      <c r="CI172" s="42"/>
      <c r="CJ172" s="42"/>
      <c r="CK172" s="42"/>
      <c r="CL172" s="42"/>
      <c r="CM172" s="42"/>
      <c r="CN172" s="42"/>
      <c r="CO172" s="42"/>
      <c r="CP172" s="42"/>
      <c r="CQ172" s="42"/>
      <c r="CR172" s="42"/>
      <c r="CS172" s="42"/>
      <c r="CT172" s="42"/>
      <c r="CU172" s="42"/>
      <c r="CV172" s="42"/>
      <c r="CW172" s="42"/>
      <c r="CX172" s="42"/>
      <c r="CY172" s="42"/>
      <c r="CZ172" s="42"/>
      <c r="DA172" s="42"/>
      <c r="DB172" s="42"/>
      <c r="DC172" s="42"/>
      <c r="DD172" s="42"/>
      <c r="DE172" s="42"/>
      <c r="DF172" s="42"/>
      <c r="DG172" s="42"/>
      <c r="DH172" s="42"/>
      <c r="DI172" s="42"/>
      <c r="DJ172" s="42"/>
      <c r="DK172" s="42"/>
      <c r="DL172" s="42"/>
      <c r="DM172" s="42"/>
      <c r="DN172" s="42"/>
      <c r="DO172" s="42"/>
      <c r="DP172" s="42"/>
      <c r="DQ172" s="42"/>
      <c r="DR172" s="42"/>
      <c r="DS172" s="42"/>
      <c r="DT172" s="42"/>
      <c r="DU172" s="42"/>
      <c r="DV172" s="42"/>
      <c r="DW172" s="42"/>
      <c r="DX172" s="42"/>
      <c r="DY172" s="42"/>
      <c r="DZ172" s="42"/>
      <c r="EA172" s="42"/>
      <c r="EB172" s="42"/>
      <c r="EC172" s="42"/>
      <c r="ED172" s="42"/>
      <c r="EE172" s="42"/>
      <c r="EF172" s="42"/>
      <c r="EG172" s="42"/>
      <c r="EH172" s="42"/>
      <c r="EI172" s="42"/>
      <c r="EJ172" s="42"/>
      <c r="EK172" s="42"/>
      <c r="EL172" s="42"/>
      <c r="EM172" s="42"/>
      <c r="EN172" s="42"/>
      <c r="EO172" s="42"/>
      <c r="EP172" s="42"/>
      <c r="EQ172" s="42"/>
      <c r="ER172" s="42"/>
      <c r="ES172" s="42"/>
      <c r="ET172" s="42"/>
      <c r="EU172" s="42"/>
      <c r="EV172" s="42"/>
      <c r="EW172" s="42"/>
      <c r="EX172" s="42"/>
      <c r="EY172" s="42"/>
      <c r="EZ172" s="42"/>
      <c r="FA172" s="42"/>
      <c r="FB172" s="42"/>
      <c r="FC172" s="42"/>
      <c r="FD172" s="42"/>
      <c r="FE172" s="42"/>
      <c r="FF172" s="42"/>
      <c r="FG172" s="42"/>
      <c r="FH172" s="42"/>
      <c r="FI172" s="42"/>
      <c r="FJ172" s="42"/>
      <c r="FK172" s="42"/>
      <c r="FL172" s="42"/>
      <c r="FM172" s="42"/>
      <c r="FN172" s="42"/>
      <c r="FO172" s="42"/>
      <c r="FP172" s="42"/>
      <c r="FQ172" s="42"/>
      <c r="FR172" s="42"/>
      <c r="FS172" s="42"/>
      <c r="FT172" s="42"/>
      <c r="FU172" s="42"/>
      <c r="FV172" s="42"/>
      <c r="FW172" s="42"/>
      <c r="FX172" s="42"/>
      <c r="FY172" s="42"/>
      <c r="FZ172" s="42"/>
      <c r="GA172" s="42"/>
      <c r="GB172" s="42"/>
      <c r="GC172" s="42"/>
      <c r="GD172" s="42"/>
      <c r="GE172" s="42"/>
      <c r="GF172" s="42"/>
      <c r="GG172" s="42"/>
      <c r="GH172" s="42"/>
      <c r="GI172" s="42"/>
      <c r="GJ172" s="42"/>
      <c r="GK172" s="42"/>
      <c r="GL172" s="42"/>
      <c r="GM172" s="42"/>
      <c r="GN172" s="42"/>
      <c r="GO172" s="42"/>
      <c r="GP172" s="42"/>
      <c r="GQ172" s="42"/>
      <c r="GR172" s="42"/>
      <c r="GS172" s="42"/>
      <c r="GT172" s="42"/>
      <c r="GU172" s="42"/>
      <c r="GV172" s="42"/>
      <c r="GW172" s="42"/>
      <c r="GX172" s="42"/>
      <c r="GY172" s="42"/>
      <c r="GZ172" s="42"/>
      <c r="HA172" s="42"/>
      <c r="HB172" s="42"/>
      <c r="HC172" s="42"/>
      <c r="HD172" s="42"/>
      <c r="HE172" s="42"/>
      <c r="HF172" s="42"/>
      <c r="HG172" s="42"/>
      <c r="HH172" s="42"/>
      <c r="HI172" s="42"/>
      <c r="HJ172" s="42"/>
      <c r="HK172" s="42"/>
      <c r="HL172" s="42"/>
      <c r="HM172" s="42"/>
      <c r="HN172" s="42"/>
      <c r="HO172" s="42"/>
      <c r="HP172" s="42"/>
      <c r="HQ172" s="42"/>
      <c r="HR172" s="42"/>
      <c r="HS172" s="42"/>
      <c r="HT172" s="42"/>
      <c r="HU172" s="42"/>
      <c r="HV172" s="42"/>
      <c r="HW172" s="42"/>
      <c r="HX172" s="42"/>
    </row>
    <row r="173" spans="1:232" s="41" customFormat="1" x14ac:dyDescent="0.25">
      <c r="A173" s="29"/>
      <c r="B173" s="30"/>
      <c r="C173" s="31" t="s">
        <v>7317</v>
      </c>
      <c r="D173" s="57">
        <v>0</v>
      </c>
      <c r="E173" s="57">
        <v>1</v>
      </c>
      <c r="F173" s="32" t="s">
        <v>560</v>
      </c>
      <c r="G173" s="32" t="s">
        <v>560</v>
      </c>
      <c r="H173" s="4">
        <v>9105870288</v>
      </c>
      <c r="I173" s="32" t="s">
        <v>560</v>
      </c>
      <c r="J173" s="33" t="s">
        <v>7644</v>
      </c>
      <c r="K173" s="34"/>
      <c r="L173" s="46" t="s">
        <v>25</v>
      </c>
      <c r="M173" s="33" t="s">
        <v>661</v>
      </c>
      <c r="N173" s="35" t="s">
        <v>560</v>
      </c>
      <c r="O173" s="6" t="s">
        <v>3161</v>
      </c>
      <c r="P173" s="36"/>
      <c r="Q173" s="36"/>
      <c r="R173" s="36"/>
      <c r="S173" s="33" t="s">
        <v>7645</v>
      </c>
      <c r="T173" s="36"/>
      <c r="U173" s="36"/>
      <c r="V173" s="33" t="s">
        <v>7645</v>
      </c>
      <c r="W173" s="36"/>
      <c r="X173" s="36"/>
      <c r="Y173" s="33" t="s">
        <v>3047</v>
      </c>
      <c r="Z173" s="36"/>
      <c r="AA173" s="30"/>
      <c r="AB173" s="57">
        <v>5111</v>
      </c>
      <c r="AC173" s="57">
        <v>131</v>
      </c>
      <c r="AD173" s="30"/>
      <c r="AE173" s="58">
        <v>1</v>
      </c>
      <c r="AF173" s="37"/>
      <c r="AG173" s="37">
        <v>55595</v>
      </c>
      <c r="AH173" s="38">
        <v>55595</v>
      </c>
      <c r="AI173" s="37"/>
      <c r="AJ173" s="37"/>
      <c r="AK173" s="39"/>
      <c r="AL173" s="40">
        <v>8</v>
      </c>
      <c r="AM173" s="37"/>
      <c r="AN173" s="37">
        <v>4447.6000000000004</v>
      </c>
      <c r="AO173" s="59">
        <v>33311</v>
      </c>
      <c r="AP173" s="39"/>
      <c r="AQ173" s="59" t="s">
        <v>3131</v>
      </c>
      <c r="AR173" s="60">
        <v>156</v>
      </c>
      <c r="AS173" s="60">
        <v>632</v>
      </c>
      <c r="AV173" s="39"/>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c r="BZ173" s="42"/>
      <c r="CA173" s="42"/>
      <c r="CB173" s="42"/>
      <c r="CC173" s="42"/>
      <c r="CD173" s="42"/>
      <c r="CE173" s="42"/>
      <c r="CF173" s="42"/>
      <c r="CG173" s="42"/>
      <c r="CH173" s="42"/>
      <c r="CI173" s="42"/>
      <c r="CJ173" s="42"/>
      <c r="CK173" s="42"/>
      <c r="CL173" s="42"/>
      <c r="CM173" s="42"/>
      <c r="CN173" s="42"/>
      <c r="CO173" s="42"/>
      <c r="CP173" s="42"/>
      <c r="CQ173" s="42"/>
      <c r="CR173" s="42"/>
      <c r="CS173" s="42"/>
      <c r="CT173" s="42"/>
      <c r="CU173" s="42"/>
      <c r="CV173" s="42"/>
      <c r="CW173" s="42"/>
      <c r="CX173" s="42"/>
      <c r="CY173" s="42"/>
      <c r="CZ173" s="42"/>
      <c r="DA173" s="42"/>
      <c r="DB173" s="42"/>
      <c r="DC173" s="42"/>
      <c r="DD173" s="42"/>
      <c r="DE173" s="42"/>
      <c r="DF173" s="42"/>
      <c r="DG173" s="42"/>
      <c r="DH173" s="42"/>
      <c r="DI173" s="42"/>
      <c r="DJ173" s="42"/>
      <c r="DK173" s="42"/>
      <c r="DL173" s="42"/>
      <c r="DM173" s="42"/>
      <c r="DN173" s="42"/>
      <c r="DO173" s="42"/>
      <c r="DP173" s="42"/>
      <c r="DQ173" s="42"/>
      <c r="DR173" s="42"/>
      <c r="DS173" s="42"/>
      <c r="DT173" s="42"/>
      <c r="DU173" s="42"/>
      <c r="DV173" s="42"/>
      <c r="DW173" s="42"/>
      <c r="DX173" s="42"/>
      <c r="DY173" s="42"/>
      <c r="DZ173" s="42"/>
      <c r="EA173" s="42"/>
      <c r="EB173" s="42"/>
      <c r="EC173" s="42"/>
      <c r="ED173" s="42"/>
      <c r="EE173" s="42"/>
      <c r="EF173" s="42"/>
      <c r="EG173" s="42"/>
      <c r="EH173" s="42"/>
      <c r="EI173" s="42"/>
      <c r="EJ173" s="42"/>
      <c r="EK173" s="42"/>
      <c r="EL173" s="42"/>
      <c r="EM173" s="42"/>
      <c r="EN173" s="42"/>
      <c r="EO173" s="42"/>
      <c r="EP173" s="42"/>
      <c r="EQ173" s="42"/>
      <c r="ER173" s="42"/>
      <c r="ES173" s="42"/>
      <c r="ET173" s="42"/>
      <c r="EU173" s="42"/>
      <c r="EV173" s="42"/>
      <c r="EW173" s="42"/>
      <c r="EX173" s="42"/>
      <c r="EY173" s="42"/>
      <c r="EZ173" s="42"/>
      <c r="FA173" s="42"/>
      <c r="FB173" s="42"/>
      <c r="FC173" s="42"/>
      <c r="FD173" s="42"/>
      <c r="FE173" s="42"/>
      <c r="FF173" s="42"/>
      <c r="FG173" s="42"/>
      <c r="FH173" s="42"/>
      <c r="FI173" s="42"/>
      <c r="FJ173" s="42"/>
      <c r="FK173" s="42"/>
      <c r="FL173" s="42"/>
      <c r="FM173" s="42"/>
      <c r="FN173" s="42"/>
      <c r="FO173" s="42"/>
      <c r="FP173" s="42"/>
      <c r="FQ173" s="42"/>
      <c r="FR173" s="42"/>
      <c r="FS173" s="42"/>
      <c r="FT173" s="42"/>
      <c r="FU173" s="42"/>
      <c r="FV173" s="42"/>
      <c r="FW173" s="42"/>
      <c r="FX173" s="42"/>
      <c r="FY173" s="42"/>
      <c r="FZ173" s="42"/>
      <c r="GA173" s="42"/>
      <c r="GB173" s="42"/>
      <c r="GC173" s="42"/>
      <c r="GD173" s="42"/>
      <c r="GE173" s="42"/>
      <c r="GF173" s="42"/>
      <c r="GG173" s="42"/>
      <c r="GH173" s="42"/>
      <c r="GI173" s="42"/>
      <c r="GJ173" s="42"/>
      <c r="GK173" s="42"/>
      <c r="GL173" s="42"/>
      <c r="GM173" s="42"/>
      <c r="GN173" s="42"/>
      <c r="GO173" s="42"/>
      <c r="GP173" s="42"/>
      <c r="GQ173" s="42"/>
      <c r="GR173" s="42"/>
      <c r="GS173" s="42"/>
      <c r="GT173" s="42"/>
      <c r="GU173" s="42"/>
      <c r="GV173" s="42"/>
      <c r="GW173" s="42"/>
      <c r="GX173" s="42"/>
      <c r="GY173" s="42"/>
      <c r="GZ173" s="42"/>
      <c r="HA173" s="42"/>
      <c r="HB173" s="42"/>
      <c r="HC173" s="42"/>
      <c r="HD173" s="42"/>
      <c r="HE173" s="42"/>
      <c r="HF173" s="42"/>
      <c r="HG173" s="42"/>
      <c r="HH173" s="42"/>
      <c r="HI173" s="42"/>
      <c r="HJ173" s="42"/>
      <c r="HK173" s="42"/>
      <c r="HL173" s="42"/>
      <c r="HM173" s="42"/>
      <c r="HN173" s="42"/>
      <c r="HO173" s="42"/>
      <c r="HP173" s="42"/>
      <c r="HQ173" s="42"/>
      <c r="HR173" s="42"/>
      <c r="HS173" s="42"/>
      <c r="HT173" s="42"/>
      <c r="HU173" s="42"/>
      <c r="HV173" s="42"/>
      <c r="HW173" s="42"/>
      <c r="HX173" s="42"/>
    </row>
    <row r="174" spans="1:232" s="41" customFormat="1" x14ac:dyDescent="0.25">
      <c r="A174" s="29"/>
      <c r="B174" s="30"/>
      <c r="C174" s="31" t="s">
        <v>7317</v>
      </c>
      <c r="D174" s="57">
        <v>0</v>
      </c>
      <c r="E174" s="57">
        <v>1</v>
      </c>
      <c r="F174" s="32" t="s">
        <v>560</v>
      </c>
      <c r="G174" s="32" t="s">
        <v>560</v>
      </c>
      <c r="H174" s="4">
        <v>9105870288</v>
      </c>
      <c r="I174" s="32" t="s">
        <v>560</v>
      </c>
      <c r="J174" s="33" t="s">
        <v>7644</v>
      </c>
      <c r="K174" s="34"/>
      <c r="L174" s="46" t="s">
        <v>25</v>
      </c>
      <c r="M174" s="33" t="s">
        <v>661</v>
      </c>
      <c r="N174" s="35" t="s">
        <v>560</v>
      </c>
      <c r="O174" s="6" t="s">
        <v>3161</v>
      </c>
      <c r="P174" s="36"/>
      <c r="Q174" s="36"/>
      <c r="R174" s="36"/>
      <c r="S174" s="33" t="s">
        <v>7645</v>
      </c>
      <c r="T174" s="36"/>
      <c r="U174" s="36"/>
      <c r="V174" s="33" t="s">
        <v>7645</v>
      </c>
      <c r="W174" s="36"/>
      <c r="X174" s="36"/>
      <c r="Y174" s="33" t="s">
        <v>2819</v>
      </c>
      <c r="Z174" s="36"/>
      <c r="AA174" s="30"/>
      <c r="AB174" s="57">
        <v>5111</v>
      </c>
      <c r="AC174" s="57">
        <v>131</v>
      </c>
      <c r="AD174" s="30"/>
      <c r="AE174" s="58">
        <v>5</v>
      </c>
      <c r="AF174" s="37"/>
      <c r="AG174" s="37">
        <v>56760</v>
      </c>
      <c r="AH174" s="38">
        <v>283800</v>
      </c>
      <c r="AI174" s="37"/>
      <c r="AJ174" s="37"/>
      <c r="AK174" s="39"/>
      <c r="AL174" s="40">
        <v>8</v>
      </c>
      <c r="AM174" s="37"/>
      <c r="AN174" s="37">
        <v>22704</v>
      </c>
      <c r="AO174" s="59">
        <v>33311</v>
      </c>
      <c r="AP174" s="39"/>
      <c r="AQ174" s="59" t="s">
        <v>3131</v>
      </c>
      <c r="AR174" s="60">
        <v>156</v>
      </c>
      <c r="AS174" s="60">
        <v>632</v>
      </c>
      <c r="AV174" s="39"/>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c r="BZ174" s="42"/>
      <c r="CA174" s="42"/>
      <c r="CB174" s="42"/>
      <c r="CC174" s="42"/>
      <c r="CD174" s="42"/>
      <c r="CE174" s="42"/>
      <c r="CF174" s="42"/>
      <c r="CG174" s="42"/>
      <c r="CH174" s="42"/>
      <c r="CI174" s="42"/>
      <c r="CJ174" s="42"/>
      <c r="CK174" s="42"/>
      <c r="CL174" s="42"/>
      <c r="CM174" s="42"/>
      <c r="CN174" s="42"/>
      <c r="CO174" s="42"/>
      <c r="CP174" s="42"/>
      <c r="CQ174" s="42"/>
      <c r="CR174" s="42"/>
      <c r="CS174" s="42"/>
      <c r="CT174" s="42"/>
      <c r="CU174" s="42"/>
      <c r="CV174" s="42"/>
      <c r="CW174" s="42"/>
      <c r="CX174" s="42"/>
      <c r="CY174" s="42"/>
      <c r="CZ174" s="42"/>
      <c r="DA174" s="42"/>
      <c r="DB174" s="42"/>
      <c r="DC174" s="42"/>
      <c r="DD174" s="42"/>
      <c r="DE174" s="42"/>
      <c r="DF174" s="42"/>
      <c r="DG174" s="42"/>
      <c r="DH174" s="42"/>
      <c r="DI174" s="42"/>
      <c r="DJ174" s="42"/>
      <c r="DK174" s="42"/>
      <c r="DL174" s="42"/>
      <c r="DM174" s="42"/>
      <c r="DN174" s="42"/>
      <c r="DO174" s="42"/>
      <c r="DP174" s="42"/>
      <c r="DQ174" s="42"/>
      <c r="DR174" s="42"/>
      <c r="DS174" s="42"/>
      <c r="DT174" s="42"/>
      <c r="DU174" s="42"/>
      <c r="DV174" s="42"/>
      <c r="DW174" s="42"/>
      <c r="DX174" s="42"/>
      <c r="DY174" s="42"/>
      <c r="DZ174" s="42"/>
      <c r="EA174" s="42"/>
      <c r="EB174" s="42"/>
      <c r="EC174" s="42"/>
      <c r="ED174" s="42"/>
      <c r="EE174" s="42"/>
      <c r="EF174" s="42"/>
      <c r="EG174" s="42"/>
      <c r="EH174" s="42"/>
      <c r="EI174" s="42"/>
      <c r="EJ174" s="42"/>
      <c r="EK174" s="42"/>
      <c r="EL174" s="42"/>
      <c r="EM174" s="42"/>
      <c r="EN174" s="42"/>
      <c r="EO174" s="42"/>
      <c r="EP174" s="42"/>
      <c r="EQ174" s="42"/>
      <c r="ER174" s="42"/>
      <c r="ES174" s="42"/>
      <c r="ET174" s="42"/>
      <c r="EU174" s="42"/>
      <c r="EV174" s="42"/>
      <c r="EW174" s="42"/>
      <c r="EX174" s="42"/>
      <c r="EY174" s="42"/>
      <c r="EZ174" s="42"/>
      <c r="FA174" s="42"/>
      <c r="FB174" s="42"/>
      <c r="FC174" s="42"/>
      <c r="FD174" s="42"/>
      <c r="FE174" s="42"/>
      <c r="FF174" s="42"/>
      <c r="FG174" s="42"/>
      <c r="FH174" s="42"/>
      <c r="FI174" s="42"/>
      <c r="FJ174" s="42"/>
      <c r="FK174" s="42"/>
      <c r="FL174" s="42"/>
      <c r="FM174" s="42"/>
      <c r="FN174" s="42"/>
      <c r="FO174" s="42"/>
      <c r="FP174" s="42"/>
      <c r="FQ174" s="42"/>
      <c r="FR174" s="42"/>
      <c r="FS174" s="42"/>
      <c r="FT174" s="42"/>
      <c r="FU174" s="42"/>
      <c r="FV174" s="42"/>
      <c r="FW174" s="42"/>
      <c r="FX174" s="42"/>
      <c r="FY174" s="42"/>
      <c r="FZ174" s="42"/>
      <c r="GA174" s="42"/>
      <c r="GB174" s="42"/>
      <c r="GC174" s="42"/>
      <c r="GD174" s="42"/>
      <c r="GE174" s="42"/>
      <c r="GF174" s="42"/>
      <c r="GG174" s="42"/>
      <c r="GH174" s="42"/>
      <c r="GI174" s="42"/>
      <c r="GJ174" s="42"/>
      <c r="GK174" s="42"/>
      <c r="GL174" s="42"/>
      <c r="GM174" s="42"/>
      <c r="GN174" s="42"/>
      <c r="GO174" s="42"/>
      <c r="GP174" s="42"/>
      <c r="GQ174" s="42"/>
      <c r="GR174" s="42"/>
      <c r="GS174" s="42"/>
      <c r="GT174" s="42"/>
      <c r="GU174" s="42"/>
      <c r="GV174" s="42"/>
      <c r="GW174" s="42"/>
      <c r="GX174" s="42"/>
      <c r="GY174" s="42"/>
      <c r="GZ174" s="42"/>
      <c r="HA174" s="42"/>
      <c r="HB174" s="42"/>
      <c r="HC174" s="42"/>
      <c r="HD174" s="42"/>
      <c r="HE174" s="42"/>
      <c r="HF174" s="42"/>
      <c r="HG174" s="42"/>
      <c r="HH174" s="42"/>
      <c r="HI174" s="42"/>
      <c r="HJ174" s="42"/>
      <c r="HK174" s="42"/>
      <c r="HL174" s="42"/>
      <c r="HM174" s="42"/>
      <c r="HN174" s="42"/>
      <c r="HO174" s="42"/>
      <c r="HP174" s="42"/>
      <c r="HQ174" s="42"/>
      <c r="HR174" s="42"/>
      <c r="HS174" s="42"/>
      <c r="HT174" s="42"/>
      <c r="HU174" s="42"/>
      <c r="HV174" s="42"/>
      <c r="HW174" s="42"/>
      <c r="HX174" s="42"/>
    </row>
    <row r="175" spans="1:232" s="41" customFormat="1" x14ac:dyDescent="0.25">
      <c r="A175" s="29"/>
      <c r="B175" s="30"/>
      <c r="C175" s="31" t="s">
        <v>7317</v>
      </c>
      <c r="D175" s="57">
        <v>0</v>
      </c>
      <c r="E175" s="57">
        <v>1</v>
      </c>
      <c r="F175" s="32" t="s">
        <v>560</v>
      </c>
      <c r="G175" s="32" t="s">
        <v>560</v>
      </c>
      <c r="H175" s="4">
        <v>9105870288</v>
      </c>
      <c r="I175" s="32" t="s">
        <v>560</v>
      </c>
      <c r="J175" s="33" t="s">
        <v>7644</v>
      </c>
      <c r="K175" s="34"/>
      <c r="L175" s="46" t="s">
        <v>25</v>
      </c>
      <c r="M175" s="33" t="s">
        <v>661</v>
      </c>
      <c r="N175" s="35" t="s">
        <v>560</v>
      </c>
      <c r="O175" s="6" t="s">
        <v>3161</v>
      </c>
      <c r="P175" s="36"/>
      <c r="Q175" s="36"/>
      <c r="R175" s="36"/>
      <c r="S175" s="33" t="s">
        <v>7645</v>
      </c>
      <c r="T175" s="36"/>
      <c r="U175" s="36"/>
      <c r="V175" s="33" t="s">
        <v>7645</v>
      </c>
      <c r="W175" s="36"/>
      <c r="X175" s="36"/>
      <c r="Y175" s="33" t="s">
        <v>2826</v>
      </c>
      <c r="Z175" s="36"/>
      <c r="AA175" s="30"/>
      <c r="AB175" s="57">
        <v>5111</v>
      </c>
      <c r="AC175" s="57">
        <v>131</v>
      </c>
      <c r="AD175" s="30"/>
      <c r="AE175" s="58">
        <v>1</v>
      </c>
      <c r="AF175" s="37"/>
      <c r="AG175" s="37">
        <v>50182</v>
      </c>
      <c r="AH175" s="38">
        <v>50182</v>
      </c>
      <c r="AI175" s="37"/>
      <c r="AJ175" s="37"/>
      <c r="AK175" s="39"/>
      <c r="AL175" s="40">
        <v>8</v>
      </c>
      <c r="AM175" s="37"/>
      <c r="AN175" s="37">
        <v>4014.56</v>
      </c>
      <c r="AO175" s="59">
        <v>33311</v>
      </c>
      <c r="AP175" s="39"/>
      <c r="AQ175" s="59" t="s">
        <v>3131</v>
      </c>
      <c r="AR175" s="60">
        <v>156</v>
      </c>
      <c r="AS175" s="60">
        <v>632</v>
      </c>
      <c r="AV175" s="39"/>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c r="BZ175" s="42"/>
      <c r="CA175" s="42"/>
      <c r="CB175" s="42"/>
      <c r="CC175" s="42"/>
      <c r="CD175" s="42"/>
      <c r="CE175" s="42"/>
      <c r="CF175" s="42"/>
      <c r="CG175" s="42"/>
      <c r="CH175" s="42"/>
      <c r="CI175" s="42"/>
      <c r="CJ175" s="42"/>
      <c r="CK175" s="42"/>
      <c r="CL175" s="42"/>
      <c r="CM175" s="42"/>
      <c r="CN175" s="42"/>
      <c r="CO175" s="42"/>
      <c r="CP175" s="42"/>
      <c r="CQ175" s="42"/>
      <c r="CR175" s="42"/>
      <c r="CS175" s="42"/>
      <c r="CT175" s="42"/>
      <c r="CU175" s="42"/>
      <c r="CV175" s="42"/>
      <c r="CW175" s="42"/>
      <c r="CX175" s="42"/>
      <c r="CY175" s="42"/>
      <c r="CZ175" s="42"/>
      <c r="DA175" s="42"/>
      <c r="DB175" s="42"/>
      <c r="DC175" s="42"/>
      <c r="DD175" s="42"/>
      <c r="DE175" s="42"/>
      <c r="DF175" s="42"/>
      <c r="DG175" s="42"/>
      <c r="DH175" s="42"/>
      <c r="DI175" s="42"/>
      <c r="DJ175" s="42"/>
      <c r="DK175" s="42"/>
      <c r="DL175" s="42"/>
      <c r="DM175" s="42"/>
      <c r="DN175" s="42"/>
      <c r="DO175" s="42"/>
      <c r="DP175" s="42"/>
      <c r="DQ175" s="42"/>
      <c r="DR175" s="42"/>
      <c r="DS175" s="42"/>
      <c r="DT175" s="42"/>
      <c r="DU175" s="42"/>
      <c r="DV175" s="42"/>
      <c r="DW175" s="42"/>
      <c r="DX175" s="42"/>
      <c r="DY175" s="42"/>
      <c r="DZ175" s="42"/>
      <c r="EA175" s="42"/>
      <c r="EB175" s="42"/>
      <c r="EC175" s="42"/>
      <c r="ED175" s="42"/>
      <c r="EE175" s="42"/>
      <c r="EF175" s="42"/>
      <c r="EG175" s="42"/>
      <c r="EH175" s="42"/>
      <c r="EI175" s="42"/>
      <c r="EJ175" s="42"/>
      <c r="EK175" s="42"/>
      <c r="EL175" s="42"/>
      <c r="EM175" s="42"/>
      <c r="EN175" s="42"/>
      <c r="EO175" s="42"/>
      <c r="EP175" s="42"/>
      <c r="EQ175" s="42"/>
      <c r="ER175" s="42"/>
      <c r="ES175" s="42"/>
      <c r="ET175" s="42"/>
      <c r="EU175" s="42"/>
      <c r="EV175" s="42"/>
      <c r="EW175" s="42"/>
      <c r="EX175" s="42"/>
      <c r="EY175" s="42"/>
      <c r="EZ175" s="42"/>
      <c r="FA175" s="42"/>
      <c r="FB175" s="42"/>
      <c r="FC175" s="42"/>
      <c r="FD175" s="42"/>
      <c r="FE175" s="42"/>
      <c r="FF175" s="42"/>
      <c r="FG175" s="42"/>
      <c r="FH175" s="42"/>
      <c r="FI175" s="42"/>
      <c r="FJ175" s="42"/>
      <c r="FK175" s="42"/>
      <c r="FL175" s="42"/>
      <c r="FM175" s="42"/>
      <c r="FN175" s="42"/>
      <c r="FO175" s="42"/>
      <c r="FP175" s="42"/>
      <c r="FQ175" s="42"/>
      <c r="FR175" s="42"/>
      <c r="FS175" s="42"/>
      <c r="FT175" s="42"/>
      <c r="FU175" s="42"/>
      <c r="FV175" s="42"/>
      <c r="FW175" s="42"/>
      <c r="FX175" s="42"/>
      <c r="FY175" s="42"/>
      <c r="FZ175" s="42"/>
      <c r="GA175" s="42"/>
      <c r="GB175" s="42"/>
      <c r="GC175" s="42"/>
      <c r="GD175" s="42"/>
      <c r="GE175" s="42"/>
      <c r="GF175" s="42"/>
      <c r="GG175" s="42"/>
      <c r="GH175" s="42"/>
      <c r="GI175" s="42"/>
      <c r="GJ175" s="42"/>
      <c r="GK175" s="42"/>
      <c r="GL175" s="42"/>
      <c r="GM175" s="42"/>
      <c r="GN175" s="42"/>
      <c r="GO175" s="42"/>
      <c r="GP175" s="42"/>
      <c r="GQ175" s="42"/>
      <c r="GR175" s="42"/>
      <c r="GS175" s="42"/>
      <c r="GT175" s="42"/>
      <c r="GU175" s="42"/>
      <c r="GV175" s="42"/>
      <c r="GW175" s="42"/>
      <c r="GX175" s="42"/>
      <c r="GY175" s="42"/>
      <c r="GZ175" s="42"/>
      <c r="HA175" s="42"/>
      <c r="HB175" s="42"/>
      <c r="HC175" s="42"/>
      <c r="HD175" s="42"/>
      <c r="HE175" s="42"/>
      <c r="HF175" s="42"/>
      <c r="HG175" s="42"/>
      <c r="HH175" s="42"/>
      <c r="HI175" s="42"/>
      <c r="HJ175" s="42"/>
      <c r="HK175" s="42"/>
      <c r="HL175" s="42"/>
      <c r="HM175" s="42"/>
      <c r="HN175" s="42"/>
      <c r="HO175" s="42"/>
      <c r="HP175" s="42"/>
      <c r="HQ175" s="42"/>
      <c r="HR175" s="42"/>
      <c r="HS175" s="42"/>
      <c r="HT175" s="42"/>
      <c r="HU175" s="42"/>
      <c r="HV175" s="42"/>
      <c r="HW175" s="42"/>
      <c r="HX175" s="42"/>
    </row>
    <row r="176" spans="1:232" s="41" customFormat="1" x14ac:dyDescent="0.25">
      <c r="A176" s="29"/>
      <c r="B176" s="30"/>
      <c r="C176" s="31" t="s">
        <v>7317</v>
      </c>
      <c r="D176" s="57">
        <v>0</v>
      </c>
      <c r="E176" s="57">
        <v>1</v>
      </c>
      <c r="F176" s="32" t="s">
        <v>560</v>
      </c>
      <c r="G176" s="32" t="s">
        <v>560</v>
      </c>
      <c r="H176" s="4">
        <v>9105870435</v>
      </c>
      <c r="I176" s="32" t="s">
        <v>560</v>
      </c>
      <c r="J176" s="33" t="s">
        <v>7648</v>
      </c>
      <c r="K176" s="34"/>
      <c r="L176" s="46" t="s">
        <v>25</v>
      </c>
      <c r="M176" s="33" t="s">
        <v>701</v>
      </c>
      <c r="N176" s="35" t="s">
        <v>560</v>
      </c>
      <c r="O176" s="6" t="s">
        <v>3139</v>
      </c>
      <c r="P176" s="36"/>
      <c r="Q176" s="36"/>
      <c r="R176" s="36"/>
      <c r="S176" s="33" t="s">
        <v>7649</v>
      </c>
      <c r="T176" s="36"/>
      <c r="U176" s="36"/>
      <c r="V176" s="33" t="s">
        <v>7649</v>
      </c>
      <c r="W176" s="36"/>
      <c r="X176" s="36"/>
      <c r="Y176" s="33" t="s">
        <v>2873</v>
      </c>
      <c r="Z176" s="36"/>
      <c r="AA176" s="30"/>
      <c r="AB176" s="57">
        <v>5111</v>
      </c>
      <c r="AC176" s="57">
        <v>131</v>
      </c>
      <c r="AD176" s="30"/>
      <c r="AE176" s="58">
        <v>2</v>
      </c>
      <c r="AF176" s="37"/>
      <c r="AG176" s="37">
        <v>49500</v>
      </c>
      <c r="AH176" s="38">
        <v>99000</v>
      </c>
      <c r="AI176" s="37"/>
      <c r="AJ176" s="37"/>
      <c r="AK176" s="39"/>
      <c r="AL176" s="40">
        <v>8</v>
      </c>
      <c r="AM176" s="37"/>
      <c r="AN176" s="37">
        <v>7920</v>
      </c>
      <c r="AO176" s="59">
        <v>33311</v>
      </c>
      <c r="AP176" s="39"/>
      <c r="AQ176" s="59" t="s">
        <v>3131</v>
      </c>
      <c r="AR176" s="60">
        <v>156</v>
      </c>
      <c r="AS176" s="60">
        <v>632</v>
      </c>
      <c r="AV176" s="39"/>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c r="BZ176" s="42"/>
      <c r="CA176" s="42"/>
      <c r="CB176" s="42"/>
      <c r="CC176" s="42"/>
      <c r="CD176" s="42"/>
      <c r="CE176" s="42"/>
      <c r="CF176" s="42"/>
      <c r="CG176" s="42"/>
      <c r="CH176" s="42"/>
      <c r="CI176" s="42"/>
      <c r="CJ176" s="42"/>
      <c r="CK176" s="42"/>
      <c r="CL176" s="42"/>
      <c r="CM176" s="42"/>
      <c r="CN176" s="42"/>
      <c r="CO176" s="42"/>
      <c r="CP176" s="42"/>
      <c r="CQ176" s="42"/>
      <c r="CR176" s="42"/>
      <c r="CS176" s="42"/>
      <c r="CT176" s="42"/>
      <c r="CU176" s="42"/>
      <c r="CV176" s="42"/>
      <c r="CW176" s="42"/>
      <c r="CX176" s="42"/>
      <c r="CY176" s="42"/>
      <c r="CZ176" s="42"/>
      <c r="DA176" s="42"/>
      <c r="DB176" s="42"/>
      <c r="DC176" s="42"/>
      <c r="DD176" s="42"/>
      <c r="DE176" s="42"/>
      <c r="DF176" s="42"/>
      <c r="DG176" s="42"/>
      <c r="DH176" s="42"/>
      <c r="DI176" s="42"/>
      <c r="DJ176" s="42"/>
      <c r="DK176" s="42"/>
      <c r="DL176" s="42"/>
      <c r="DM176" s="42"/>
      <c r="DN176" s="42"/>
      <c r="DO176" s="42"/>
      <c r="DP176" s="42"/>
      <c r="DQ176" s="42"/>
      <c r="DR176" s="42"/>
      <c r="DS176" s="42"/>
      <c r="DT176" s="42"/>
      <c r="DU176" s="42"/>
      <c r="DV176" s="42"/>
      <c r="DW176" s="42"/>
      <c r="DX176" s="42"/>
      <c r="DY176" s="42"/>
      <c r="DZ176" s="42"/>
      <c r="EA176" s="42"/>
      <c r="EB176" s="42"/>
      <c r="EC176" s="42"/>
      <c r="ED176" s="42"/>
      <c r="EE176" s="42"/>
      <c r="EF176" s="42"/>
      <c r="EG176" s="42"/>
      <c r="EH176" s="42"/>
      <c r="EI176" s="42"/>
      <c r="EJ176" s="42"/>
      <c r="EK176" s="42"/>
      <c r="EL176" s="42"/>
      <c r="EM176" s="42"/>
      <c r="EN176" s="42"/>
      <c r="EO176" s="42"/>
      <c r="EP176" s="42"/>
      <c r="EQ176" s="42"/>
      <c r="ER176" s="42"/>
      <c r="ES176" s="42"/>
      <c r="ET176" s="42"/>
      <c r="EU176" s="42"/>
      <c r="EV176" s="42"/>
      <c r="EW176" s="42"/>
      <c r="EX176" s="42"/>
      <c r="EY176" s="42"/>
      <c r="EZ176" s="42"/>
      <c r="FA176" s="42"/>
      <c r="FB176" s="42"/>
      <c r="FC176" s="42"/>
      <c r="FD176" s="42"/>
      <c r="FE176" s="42"/>
      <c r="FF176" s="42"/>
      <c r="FG176" s="42"/>
      <c r="FH176" s="42"/>
      <c r="FI176" s="42"/>
      <c r="FJ176" s="42"/>
      <c r="FK176" s="42"/>
      <c r="FL176" s="42"/>
      <c r="FM176" s="42"/>
      <c r="FN176" s="42"/>
      <c r="FO176" s="42"/>
      <c r="FP176" s="42"/>
      <c r="FQ176" s="42"/>
      <c r="FR176" s="42"/>
      <c r="FS176" s="42"/>
      <c r="FT176" s="42"/>
      <c r="FU176" s="42"/>
      <c r="FV176" s="42"/>
      <c r="FW176" s="42"/>
      <c r="FX176" s="42"/>
      <c r="FY176" s="42"/>
      <c r="FZ176" s="42"/>
      <c r="GA176" s="42"/>
      <c r="GB176" s="42"/>
      <c r="GC176" s="42"/>
      <c r="GD176" s="42"/>
      <c r="GE176" s="42"/>
      <c r="GF176" s="42"/>
      <c r="GG176" s="42"/>
      <c r="GH176" s="42"/>
      <c r="GI176" s="42"/>
      <c r="GJ176" s="42"/>
      <c r="GK176" s="42"/>
      <c r="GL176" s="42"/>
      <c r="GM176" s="42"/>
      <c r="GN176" s="42"/>
      <c r="GO176" s="42"/>
      <c r="GP176" s="42"/>
      <c r="GQ176" s="42"/>
      <c r="GR176" s="42"/>
      <c r="GS176" s="42"/>
      <c r="GT176" s="42"/>
      <c r="GU176" s="42"/>
      <c r="GV176" s="42"/>
      <c r="GW176" s="42"/>
      <c r="GX176" s="42"/>
      <c r="GY176" s="42"/>
      <c r="GZ176" s="42"/>
      <c r="HA176" s="42"/>
      <c r="HB176" s="42"/>
      <c r="HC176" s="42"/>
      <c r="HD176" s="42"/>
      <c r="HE176" s="42"/>
      <c r="HF176" s="42"/>
      <c r="HG176" s="42"/>
      <c r="HH176" s="42"/>
      <c r="HI176" s="42"/>
      <c r="HJ176" s="42"/>
      <c r="HK176" s="42"/>
      <c r="HL176" s="42"/>
      <c r="HM176" s="42"/>
      <c r="HN176" s="42"/>
      <c r="HO176" s="42"/>
      <c r="HP176" s="42"/>
      <c r="HQ176" s="42"/>
      <c r="HR176" s="42"/>
      <c r="HS176" s="42"/>
      <c r="HT176" s="42"/>
      <c r="HU176" s="42"/>
      <c r="HV176" s="42"/>
      <c r="HW176" s="42"/>
      <c r="HX176" s="42"/>
    </row>
    <row r="177" spans="1:232" s="41" customFormat="1" x14ac:dyDescent="0.25">
      <c r="A177" s="29"/>
      <c r="B177" s="30"/>
      <c r="C177" s="31" t="s">
        <v>7317</v>
      </c>
      <c r="D177" s="57">
        <v>0</v>
      </c>
      <c r="E177" s="57">
        <v>1</v>
      </c>
      <c r="F177" s="32" t="s">
        <v>560</v>
      </c>
      <c r="G177" s="32" t="s">
        <v>560</v>
      </c>
      <c r="H177" s="4">
        <v>9105870435</v>
      </c>
      <c r="I177" s="32" t="s">
        <v>560</v>
      </c>
      <c r="J177" s="33" t="s">
        <v>7648</v>
      </c>
      <c r="K177" s="34"/>
      <c r="L177" s="46" t="s">
        <v>25</v>
      </c>
      <c r="M177" s="33" t="s">
        <v>701</v>
      </c>
      <c r="N177" s="35" t="s">
        <v>560</v>
      </c>
      <c r="O177" s="6" t="s">
        <v>3139</v>
      </c>
      <c r="P177" s="36"/>
      <c r="Q177" s="36"/>
      <c r="R177" s="36"/>
      <c r="S177" s="33" t="s">
        <v>7649</v>
      </c>
      <c r="T177" s="36"/>
      <c r="U177" s="36"/>
      <c r="V177" s="33" t="s">
        <v>7649</v>
      </c>
      <c r="W177" s="36"/>
      <c r="X177" s="36"/>
      <c r="Y177" s="33" t="s">
        <v>2824</v>
      </c>
      <c r="Z177" s="36"/>
      <c r="AA177" s="30"/>
      <c r="AB177" s="57">
        <v>5111</v>
      </c>
      <c r="AC177" s="57">
        <v>131</v>
      </c>
      <c r="AD177" s="30"/>
      <c r="AE177" s="58">
        <v>4</v>
      </c>
      <c r="AF177" s="37"/>
      <c r="AG177" s="37">
        <v>111058</v>
      </c>
      <c r="AH177" s="38">
        <v>444232</v>
      </c>
      <c r="AI177" s="37"/>
      <c r="AJ177" s="37"/>
      <c r="AK177" s="39"/>
      <c r="AL177" s="40">
        <v>8</v>
      </c>
      <c r="AM177" s="37"/>
      <c r="AN177" s="37">
        <v>35538.559999999998</v>
      </c>
      <c r="AO177" s="59">
        <v>33311</v>
      </c>
      <c r="AP177" s="39"/>
      <c r="AQ177" s="59" t="s">
        <v>3131</v>
      </c>
      <c r="AR177" s="60">
        <v>156</v>
      </c>
      <c r="AS177" s="60">
        <v>632</v>
      </c>
      <c r="AV177" s="39"/>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c r="BZ177" s="42"/>
      <c r="CA177" s="42"/>
      <c r="CB177" s="42"/>
      <c r="CC177" s="42"/>
      <c r="CD177" s="42"/>
      <c r="CE177" s="42"/>
      <c r="CF177" s="42"/>
      <c r="CG177" s="42"/>
      <c r="CH177" s="42"/>
      <c r="CI177" s="42"/>
      <c r="CJ177" s="42"/>
      <c r="CK177" s="42"/>
      <c r="CL177" s="42"/>
      <c r="CM177" s="42"/>
      <c r="CN177" s="42"/>
      <c r="CO177" s="42"/>
      <c r="CP177" s="42"/>
      <c r="CQ177" s="42"/>
      <c r="CR177" s="42"/>
      <c r="CS177" s="42"/>
      <c r="CT177" s="42"/>
      <c r="CU177" s="42"/>
      <c r="CV177" s="42"/>
      <c r="CW177" s="42"/>
      <c r="CX177" s="42"/>
      <c r="CY177" s="42"/>
      <c r="CZ177" s="42"/>
      <c r="DA177" s="42"/>
      <c r="DB177" s="42"/>
      <c r="DC177" s="42"/>
      <c r="DD177" s="42"/>
      <c r="DE177" s="42"/>
      <c r="DF177" s="42"/>
      <c r="DG177" s="42"/>
      <c r="DH177" s="42"/>
      <c r="DI177" s="42"/>
      <c r="DJ177" s="42"/>
      <c r="DK177" s="42"/>
      <c r="DL177" s="42"/>
      <c r="DM177" s="42"/>
      <c r="DN177" s="42"/>
      <c r="DO177" s="42"/>
      <c r="DP177" s="42"/>
      <c r="DQ177" s="42"/>
      <c r="DR177" s="42"/>
      <c r="DS177" s="42"/>
      <c r="DT177" s="42"/>
      <c r="DU177" s="42"/>
      <c r="DV177" s="42"/>
      <c r="DW177" s="42"/>
      <c r="DX177" s="42"/>
      <c r="DY177" s="42"/>
      <c r="DZ177" s="42"/>
      <c r="EA177" s="42"/>
      <c r="EB177" s="42"/>
      <c r="EC177" s="42"/>
      <c r="ED177" s="42"/>
      <c r="EE177" s="42"/>
      <c r="EF177" s="42"/>
      <c r="EG177" s="42"/>
      <c r="EH177" s="42"/>
      <c r="EI177" s="42"/>
      <c r="EJ177" s="42"/>
      <c r="EK177" s="42"/>
      <c r="EL177" s="42"/>
      <c r="EM177" s="42"/>
      <c r="EN177" s="42"/>
      <c r="EO177" s="42"/>
      <c r="EP177" s="42"/>
      <c r="EQ177" s="42"/>
      <c r="ER177" s="42"/>
      <c r="ES177" s="42"/>
      <c r="ET177" s="42"/>
      <c r="EU177" s="42"/>
      <c r="EV177" s="42"/>
      <c r="EW177" s="42"/>
      <c r="EX177" s="42"/>
      <c r="EY177" s="42"/>
      <c r="EZ177" s="42"/>
      <c r="FA177" s="42"/>
      <c r="FB177" s="42"/>
      <c r="FC177" s="42"/>
      <c r="FD177" s="42"/>
      <c r="FE177" s="42"/>
      <c r="FF177" s="42"/>
      <c r="FG177" s="42"/>
      <c r="FH177" s="42"/>
      <c r="FI177" s="42"/>
      <c r="FJ177" s="42"/>
      <c r="FK177" s="42"/>
      <c r="FL177" s="42"/>
      <c r="FM177" s="42"/>
      <c r="FN177" s="42"/>
      <c r="FO177" s="42"/>
      <c r="FP177" s="42"/>
      <c r="FQ177" s="42"/>
      <c r="FR177" s="42"/>
      <c r="FS177" s="42"/>
      <c r="FT177" s="42"/>
      <c r="FU177" s="42"/>
      <c r="FV177" s="42"/>
      <c r="FW177" s="42"/>
      <c r="FX177" s="42"/>
      <c r="FY177" s="42"/>
      <c r="FZ177" s="42"/>
      <c r="GA177" s="42"/>
      <c r="GB177" s="42"/>
      <c r="GC177" s="42"/>
      <c r="GD177" s="42"/>
      <c r="GE177" s="42"/>
      <c r="GF177" s="42"/>
      <c r="GG177" s="42"/>
      <c r="GH177" s="42"/>
      <c r="GI177" s="42"/>
      <c r="GJ177" s="42"/>
      <c r="GK177" s="42"/>
      <c r="GL177" s="42"/>
      <c r="GM177" s="42"/>
      <c r="GN177" s="42"/>
      <c r="GO177" s="42"/>
      <c r="GP177" s="42"/>
      <c r="GQ177" s="42"/>
      <c r="GR177" s="42"/>
      <c r="GS177" s="42"/>
      <c r="GT177" s="42"/>
      <c r="GU177" s="42"/>
      <c r="GV177" s="42"/>
      <c r="GW177" s="42"/>
      <c r="GX177" s="42"/>
      <c r="GY177" s="42"/>
      <c r="GZ177" s="42"/>
      <c r="HA177" s="42"/>
      <c r="HB177" s="42"/>
      <c r="HC177" s="42"/>
      <c r="HD177" s="42"/>
      <c r="HE177" s="42"/>
      <c r="HF177" s="42"/>
      <c r="HG177" s="42"/>
      <c r="HH177" s="42"/>
      <c r="HI177" s="42"/>
      <c r="HJ177" s="42"/>
      <c r="HK177" s="42"/>
      <c r="HL177" s="42"/>
      <c r="HM177" s="42"/>
      <c r="HN177" s="42"/>
      <c r="HO177" s="42"/>
      <c r="HP177" s="42"/>
      <c r="HQ177" s="42"/>
      <c r="HR177" s="42"/>
      <c r="HS177" s="42"/>
      <c r="HT177" s="42"/>
      <c r="HU177" s="42"/>
      <c r="HV177" s="42"/>
      <c r="HW177" s="42"/>
      <c r="HX177" s="42"/>
    </row>
    <row r="178" spans="1:232" s="41" customFormat="1" x14ac:dyDescent="0.25">
      <c r="A178" s="29"/>
      <c r="B178" s="30"/>
      <c r="C178" s="31" t="s">
        <v>7317</v>
      </c>
      <c r="D178" s="57">
        <v>0</v>
      </c>
      <c r="E178" s="57">
        <v>1</v>
      </c>
      <c r="F178" s="32" t="s">
        <v>560</v>
      </c>
      <c r="G178" s="32" t="s">
        <v>560</v>
      </c>
      <c r="H178" s="4">
        <v>9105870518</v>
      </c>
      <c r="I178" s="32" t="s">
        <v>560</v>
      </c>
      <c r="J178" s="33" t="s">
        <v>7650</v>
      </c>
      <c r="K178" s="34"/>
      <c r="L178" s="46" t="s">
        <v>25</v>
      </c>
      <c r="M178" s="33" t="s">
        <v>821</v>
      </c>
      <c r="N178" s="35" t="s">
        <v>560</v>
      </c>
      <c r="O178" s="6" t="s">
        <v>3132</v>
      </c>
      <c r="P178" s="36"/>
      <c r="Q178" s="36"/>
      <c r="R178" s="36"/>
      <c r="S178" s="33" t="s">
        <v>7651</v>
      </c>
      <c r="T178" s="36"/>
      <c r="U178" s="36"/>
      <c r="V178" s="33" t="s">
        <v>7651</v>
      </c>
      <c r="W178" s="36"/>
      <c r="X178" s="36"/>
      <c r="Y178" s="33" t="s">
        <v>3013</v>
      </c>
      <c r="Z178" s="36"/>
      <c r="AA178" s="30"/>
      <c r="AB178" s="57">
        <v>5111</v>
      </c>
      <c r="AC178" s="57">
        <v>131</v>
      </c>
      <c r="AD178" s="30"/>
      <c r="AE178" s="58">
        <v>4</v>
      </c>
      <c r="AF178" s="37"/>
      <c r="AG178" s="37">
        <v>46000</v>
      </c>
      <c r="AH178" s="38">
        <v>184000</v>
      </c>
      <c r="AI178" s="37"/>
      <c r="AJ178" s="37"/>
      <c r="AK178" s="39"/>
      <c r="AL178" s="40">
        <v>8</v>
      </c>
      <c r="AM178" s="37"/>
      <c r="AN178" s="37">
        <v>14720</v>
      </c>
      <c r="AO178" s="59">
        <v>33311</v>
      </c>
      <c r="AP178" s="39"/>
      <c r="AQ178" s="59" t="s">
        <v>3131</v>
      </c>
      <c r="AR178" s="60">
        <v>156</v>
      </c>
      <c r="AS178" s="60">
        <v>632</v>
      </c>
      <c r="AV178" s="39"/>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c r="BZ178" s="42"/>
      <c r="CA178" s="42"/>
      <c r="CB178" s="42"/>
      <c r="CC178" s="42"/>
      <c r="CD178" s="42"/>
      <c r="CE178" s="42"/>
      <c r="CF178" s="42"/>
      <c r="CG178" s="42"/>
      <c r="CH178" s="42"/>
      <c r="CI178" s="42"/>
      <c r="CJ178" s="42"/>
      <c r="CK178" s="42"/>
      <c r="CL178" s="42"/>
      <c r="CM178" s="42"/>
      <c r="CN178" s="42"/>
      <c r="CO178" s="42"/>
      <c r="CP178" s="42"/>
      <c r="CQ178" s="42"/>
      <c r="CR178" s="42"/>
      <c r="CS178" s="42"/>
      <c r="CT178" s="42"/>
      <c r="CU178" s="42"/>
      <c r="CV178" s="42"/>
      <c r="CW178" s="42"/>
      <c r="CX178" s="42"/>
      <c r="CY178" s="42"/>
      <c r="CZ178" s="42"/>
      <c r="DA178" s="42"/>
      <c r="DB178" s="42"/>
      <c r="DC178" s="42"/>
      <c r="DD178" s="42"/>
      <c r="DE178" s="42"/>
      <c r="DF178" s="42"/>
      <c r="DG178" s="42"/>
      <c r="DH178" s="42"/>
      <c r="DI178" s="42"/>
      <c r="DJ178" s="42"/>
      <c r="DK178" s="42"/>
      <c r="DL178" s="42"/>
      <c r="DM178" s="42"/>
      <c r="DN178" s="42"/>
      <c r="DO178" s="42"/>
      <c r="DP178" s="42"/>
      <c r="DQ178" s="42"/>
      <c r="DR178" s="42"/>
      <c r="DS178" s="42"/>
      <c r="DT178" s="42"/>
      <c r="DU178" s="42"/>
      <c r="DV178" s="42"/>
      <c r="DW178" s="42"/>
      <c r="DX178" s="42"/>
      <c r="DY178" s="42"/>
      <c r="DZ178" s="42"/>
      <c r="EA178" s="42"/>
      <c r="EB178" s="42"/>
      <c r="EC178" s="42"/>
      <c r="ED178" s="42"/>
      <c r="EE178" s="42"/>
      <c r="EF178" s="42"/>
      <c r="EG178" s="42"/>
      <c r="EH178" s="42"/>
      <c r="EI178" s="42"/>
      <c r="EJ178" s="42"/>
      <c r="EK178" s="42"/>
      <c r="EL178" s="42"/>
      <c r="EM178" s="42"/>
      <c r="EN178" s="42"/>
      <c r="EO178" s="42"/>
      <c r="EP178" s="42"/>
      <c r="EQ178" s="42"/>
      <c r="ER178" s="42"/>
      <c r="ES178" s="42"/>
      <c r="ET178" s="42"/>
      <c r="EU178" s="42"/>
      <c r="EV178" s="42"/>
      <c r="EW178" s="42"/>
      <c r="EX178" s="42"/>
      <c r="EY178" s="42"/>
      <c r="EZ178" s="42"/>
      <c r="FA178" s="42"/>
      <c r="FB178" s="42"/>
      <c r="FC178" s="42"/>
      <c r="FD178" s="42"/>
      <c r="FE178" s="42"/>
      <c r="FF178" s="42"/>
      <c r="FG178" s="42"/>
      <c r="FH178" s="42"/>
      <c r="FI178" s="42"/>
      <c r="FJ178" s="42"/>
      <c r="FK178" s="42"/>
      <c r="FL178" s="42"/>
      <c r="FM178" s="42"/>
      <c r="FN178" s="42"/>
      <c r="FO178" s="42"/>
      <c r="FP178" s="42"/>
      <c r="FQ178" s="42"/>
      <c r="FR178" s="42"/>
      <c r="FS178" s="42"/>
      <c r="FT178" s="42"/>
      <c r="FU178" s="42"/>
      <c r="FV178" s="42"/>
      <c r="FW178" s="42"/>
      <c r="FX178" s="42"/>
      <c r="FY178" s="42"/>
      <c r="FZ178" s="42"/>
      <c r="GA178" s="42"/>
      <c r="GB178" s="42"/>
      <c r="GC178" s="42"/>
      <c r="GD178" s="42"/>
      <c r="GE178" s="42"/>
      <c r="GF178" s="42"/>
      <c r="GG178" s="42"/>
      <c r="GH178" s="42"/>
      <c r="GI178" s="42"/>
      <c r="GJ178" s="42"/>
      <c r="GK178" s="42"/>
      <c r="GL178" s="42"/>
      <c r="GM178" s="42"/>
      <c r="GN178" s="42"/>
      <c r="GO178" s="42"/>
      <c r="GP178" s="42"/>
      <c r="GQ178" s="42"/>
      <c r="GR178" s="42"/>
      <c r="GS178" s="42"/>
      <c r="GT178" s="42"/>
      <c r="GU178" s="42"/>
      <c r="GV178" s="42"/>
      <c r="GW178" s="42"/>
      <c r="GX178" s="42"/>
      <c r="GY178" s="42"/>
      <c r="GZ178" s="42"/>
      <c r="HA178" s="42"/>
      <c r="HB178" s="42"/>
      <c r="HC178" s="42"/>
      <c r="HD178" s="42"/>
      <c r="HE178" s="42"/>
      <c r="HF178" s="42"/>
      <c r="HG178" s="42"/>
      <c r="HH178" s="42"/>
      <c r="HI178" s="42"/>
      <c r="HJ178" s="42"/>
      <c r="HK178" s="42"/>
      <c r="HL178" s="42"/>
      <c r="HM178" s="42"/>
      <c r="HN178" s="42"/>
      <c r="HO178" s="42"/>
      <c r="HP178" s="42"/>
      <c r="HQ178" s="42"/>
      <c r="HR178" s="42"/>
      <c r="HS178" s="42"/>
      <c r="HT178" s="42"/>
      <c r="HU178" s="42"/>
      <c r="HV178" s="42"/>
      <c r="HW178" s="42"/>
      <c r="HX178" s="42"/>
    </row>
    <row r="179" spans="1:232" s="41" customFormat="1" x14ac:dyDescent="0.25">
      <c r="A179" s="29"/>
      <c r="B179" s="30"/>
      <c r="C179" s="31" t="s">
        <v>7317</v>
      </c>
      <c r="D179" s="57">
        <v>0</v>
      </c>
      <c r="E179" s="57">
        <v>1</v>
      </c>
      <c r="F179" s="32" t="s">
        <v>560</v>
      </c>
      <c r="G179" s="32" t="s">
        <v>560</v>
      </c>
      <c r="H179" s="4">
        <v>9105870582</v>
      </c>
      <c r="I179" s="32" t="s">
        <v>560</v>
      </c>
      <c r="J179" s="33" t="s">
        <v>7652</v>
      </c>
      <c r="K179" s="34"/>
      <c r="L179" s="46" t="s">
        <v>25</v>
      </c>
      <c r="M179" s="33" t="s">
        <v>756</v>
      </c>
      <c r="N179" s="35" t="s">
        <v>560</v>
      </c>
      <c r="O179" s="6" t="s">
        <v>3137</v>
      </c>
      <c r="P179" s="36"/>
      <c r="Q179" s="36"/>
      <c r="R179" s="36"/>
      <c r="S179" s="33" t="s">
        <v>7653</v>
      </c>
      <c r="T179" s="36"/>
      <c r="U179" s="36"/>
      <c r="V179" s="33" t="s">
        <v>7653</v>
      </c>
      <c r="W179" s="36"/>
      <c r="X179" s="36"/>
      <c r="Y179" s="33" t="s">
        <v>2824</v>
      </c>
      <c r="Z179" s="36"/>
      <c r="AA179" s="30"/>
      <c r="AB179" s="57">
        <v>5111</v>
      </c>
      <c r="AC179" s="57">
        <v>131</v>
      </c>
      <c r="AD179" s="30"/>
      <c r="AE179" s="58">
        <v>3</v>
      </c>
      <c r="AF179" s="37"/>
      <c r="AG179" s="37">
        <v>111058</v>
      </c>
      <c r="AH179" s="38">
        <v>333174</v>
      </c>
      <c r="AI179" s="37"/>
      <c r="AJ179" s="37"/>
      <c r="AK179" s="39"/>
      <c r="AL179" s="40">
        <v>8</v>
      </c>
      <c r="AM179" s="37"/>
      <c r="AN179" s="37">
        <v>26653.920000000002</v>
      </c>
      <c r="AO179" s="59">
        <v>33311</v>
      </c>
      <c r="AP179" s="39"/>
      <c r="AQ179" s="59" t="s">
        <v>3131</v>
      </c>
      <c r="AR179" s="60">
        <v>156</v>
      </c>
      <c r="AS179" s="60">
        <v>632</v>
      </c>
      <c r="AV179" s="39"/>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c r="BZ179" s="42"/>
      <c r="CA179" s="42"/>
      <c r="CB179" s="42"/>
      <c r="CC179" s="42"/>
      <c r="CD179" s="42"/>
      <c r="CE179" s="42"/>
      <c r="CF179" s="42"/>
      <c r="CG179" s="42"/>
      <c r="CH179" s="42"/>
      <c r="CI179" s="42"/>
      <c r="CJ179" s="42"/>
      <c r="CK179" s="42"/>
      <c r="CL179" s="42"/>
      <c r="CM179" s="42"/>
      <c r="CN179" s="42"/>
      <c r="CO179" s="42"/>
      <c r="CP179" s="42"/>
      <c r="CQ179" s="42"/>
      <c r="CR179" s="42"/>
      <c r="CS179" s="42"/>
      <c r="CT179" s="42"/>
      <c r="CU179" s="42"/>
      <c r="CV179" s="42"/>
      <c r="CW179" s="42"/>
      <c r="CX179" s="42"/>
      <c r="CY179" s="42"/>
      <c r="CZ179" s="42"/>
      <c r="DA179" s="42"/>
      <c r="DB179" s="42"/>
      <c r="DC179" s="42"/>
      <c r="DD179" s="42"/>
      <c r="DE179" s="42"/>
      <c r="DF179" s="42"/>
      <c r="DG179" s="42"/>
      <c r="DH179" s="42"/>
      <c r="DI179" s="42"/>
      <c r="DJ179" s="42"/>
      <c r="DK179" s="42"/>
      <c r="DL179" s="42"/>
      <c r="DM179" s="42"/>
      <c r="DN179" s="42"/>
      <c r="DO179" s="42"/>
      <c r="DP179" s="42"/>
      <c r="DQ179" s="42"/>
      <c r="DR179" s="42"/>
      <c r="DS179" s="42"/>
      <c r="DT179" s="42"/>
      <c r="DU179" s="42"/>
      <c r="DV179" s="42"/>
      <c r="DW179" s="42"/>
      <c r="DX179" s="42"/>
      <c r="DY179" s="42"/>
      <c r="DZ179" s="42"/>
      <c r="EA179" s="42"/>
      <c r="EB179" s="42"/>
      <c r="EC179" s="42"/>
      <c r="ED179" s="42"/>
      <c r="EE179" s="42"/>
      <c r="EF179" s="42"/>
      <c r="EG179" s="42"/>
      <c r="EH179" s="42"/>
      <c r="EI179" s="42"/>
      <c r="EJ179" s="42"/>
      <c r="EK179" s="42"/>
      <c r="EL179" s="42"/>
      <c r="EM179" s="42"/>
      <c r="EN179" s="42"/>
      <c r="EO179" s="42"/>
      <c r="EP179" s="42"/>
      <c r="EQ179" s="42"/>
      <c r="ER179" s="42"/>
      <c r="ES179" s="42"/>
      <c r="ET179" s="42"/>
      <c r="EU179" s="42"/>
      <c r="EV179" s="42"/>
      <c r="EW179" s="42"/>
      <c r="EX179" s="42"/>
      <c r="EY179" s="42"/>
      <c r="EZ179" s="42"/>
      <c r="FA179" s="42"/>
      <c r="FB179" s="42"/>
      <c r="FC179" s="42"/>
      <c r="FD179" s="42"/>
      <c r="FE179" s="42"/>
      <c r="FF179" s="42"/>
      <c r="FG179" s="42"/>
      <c r="FH179" s="42"/>
      <c r="FI179" s="42"/>
      <c r="FJ179" s="42"/>
      <c r="FK179" s="42"/>
      <c r="FL179" s="42"/>
      <c r="FM179" s="42"/>
      <c r="FN179" s="42"/>
      <c r="FO179" s="42"/>
      <c r="FP179" s="42"/>
      <c r="FQ179" s="42"/>
      <c r="FR179" s="42"/>
      <c r="FS179" s="42"/>
      <c r="FT179" s="42"/>
      <c r="FU179" s="42"/>
      <c r="FV179" s="42"/>
      <c r="FW179" s="42"/>
      <c r="FX179" s="42"/>
      <c r="FY179" s="42"/>
      <c r="FZ179" s="42"/>
      <c r="GA179" s="42"/>
      <c r="GB179" s="42"/>
      <c r="GC179" s="42"/>
      <c r="GD179" s="42"/>
      <c r="GE179" s="42"/>
      <c r="GF179" s="42"/>
      <c r="GG179" s="42"/>
      <c r="GH179" s="42"/>
      <c r="GI179" s="42"/>
      <c r="GJ179" s="42"/>
      <c r="GK179" s="42"/>
      <c r="GL179" s="42"/>
      <c r="GM179" s="42"/>
      <c r="GN179" s="42"/>
      <c r="GO179" s="42"/>
      <c r="GP179" s="42"/>
      <c r="GQ179" s="42"/>
      <c r="GR179" s="42"/>
      <c r="GS179" s="42"/>
      <c r="GT179" s="42"/>
      <c r="GU179" s="42"/>
      <c r="GV179" s="42"/>
      <c r="GW179" s="42"/>
      <c r="GX179" s="42"/>
      <c r="GY179" s="42"/>
      <c r="GZ179" s="42"/>
      <c r="HA179" s="42"/>
      <c r="HB179" s="42"/>
      <c r="HC179" s="42"/>
      <c r="HD179" s="42"/>
      <c r="HE179" s="42"/>
      <c r="HF179" s="42"/>
      <c r="HG179" s="42"/>
      <c r="HH179" s="42"/>
      <c r="HI179" s="42"/>
      <c r="HJ179" s="42"/>
      <c r="HK179" s="42"/>
      <c r="HL179" s="42"/>
      <c r="HM179" s="42"/>
      <c r="HN179" s="42"/>
      <c r="HO179" s="42"/>
      <c r="HP179" s="42"/>
      <c r="HQ179" s="42"/>
      <c r="HR179" s="42"/>
      <c r="HS179" s="42"/>
      <c r="HT179" s="42"/>
      <c r="HU179" s="42"/>
      <c r="HV179" s="42"/>
      <c r="HW179" s="42"/>
      <c r="HX179" s="42"/>
    </row>
    <row r="180" spans="1:232" s="41" customFormat="1" x14ac:dyDescent="0.25">
      <c r="A180" s="29"/>
      <c r="B180" s="30"/>
      <c r="C180" s="31" t="s">
        <v>7317</v>
      </c>
      <c r="D180" s="57">
        <v>0</v>
      </c>
      <c r="E180" s="57">
        <v>1</v>
      </c>
      <c r="F180" s="32" t="s">
        <v>560</v>
      </c>
      <c r="G180" s="32" t="s">
        <v>560</v>
      </c>
      <c r="H180" s="4">
        <v>9105870610</v>
      </c>
      <c r="I180" s="32" t="s">
        <v>560</v>
      </c>
      <c r="J180" s="33" t="s">
        <v>7654</v>
      </c>
      <c r="K180" s="34"/>
      <c r="L180" s="46" t="s">
        <v>25</v>
      </c>
      <c r="M180" s="33" t="s">
        <v>715</v>
      </c>
      <c r="N180" s="35" t="s">
        <v>560</v>
      </c>
      <c r="O180" s="6" t="s">
        <v>3132</v>
      </c>
      <c r="P180" s="36"/>
      <c r="Q180" s="36"/>
      <c r="R180" s="36"/>
      <c r="S180" s="33" t="s">
        <v>7655</v>
      </c>
      <c r="T180" s="36"/>
      <c r="U180" s="36"/>
      <c r="V180" s="33" t="s">
        <v>7655</v>
      </c>
      <c r="W180" s="36"/>
      <c r="X180" s="36"/>
      <c r="Y180" s="33" t="s">
        <v>2824</v>
      </c>
      <c r="Z180" s="36"/>
      <c r="AA180" s="30"/>
      <c r="AB180" s="57">
        <v>5111</v>
      </c>
      <c r="AC180" s="57">
        <v>131</v>
      </c>
      <c r="AD180" s="30"/>
      <c r="AE180" s="58">
        <v>3</v>
      </c>
      <c r="AF180" s="37"/>
      <c r="AG180" s="37">
        <v>111058</v>
      </c>
      <c r="AH180" s="38">
        <v>333174</v>
      </c>
      <c r="AI180" s="37"/>
      <c r="AJ180" s="37"/>
      <c r="AK180" s="39"/>
      <c r="AL180" s="40">
        <v>8</v>
      </c>
      <c r="AM180" s="37"/>
      <c r="AN180" s="37">
        <v>26653.920000000002</v>
      </c>
      <c r="AO180" s="59">
        <v>33311</v>
      </c>
      <c r="AP180" s="39"/>
      <c r="AQ180" s="59" t="s">
        <v>3131</v>
      </c>
      <c r="AR180" s="60">
        <v>156</v>
      </c>
      <c r="AS180" s="60">
        <v>632</v>
      </c>
      <c r="AV180" s="39"/>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c r="BZ180" s="42"/>
      <c r="CA180" s="42"/>
      <c r="CB180" s="42"/>
      <c r="CC180" s="42"/>
      <c r="CD180" s="42"/>
      <c r="CE180" s="42"/>
      <c r="CF180" s="42"/>
      <c r="CG180" s="42"/>
      <c r="CH180" s="42"/>
      <c r="CI180" s="42"/>
      <c r="CJ180" s="42"/>
      <c r="CK180" s="42"/>
      <c r="CL180" s="42"/>
      <c r="CM180" s="42"/>
      <c r="CN180" s="42"/>
      <c r="CO180" s="42"/>
      <c r="CP180" s="42"/>
      <c r="CQ180" s="42"/>
      <c r="CR180" s="42"/>
      <c r="CS180" s="42"/>
      <c r="CT180" s="42"/>
      <c r="CU180" s="42"/>
      <c r="CV180" s="42"/>
      <c r="CW180" s="42"/>
      <c r="CX180" s="42"/>
      <c r="CY180" s="42"/>
      <c r="CZ180" s="42"/>
      <c r="DA180" s="42"/>
      <c r="DB180" s="42"/>
      <c r="DC180" s="42"/>
      <c r="DD180" s="42"/>
      <c r="DE180" s="42"/>
      <c r="DF180" s="42"/>
      <c r="DG180" s="42"/>
      <c r="DH180" s="42"/>
      <c r="DI180" s="42"/>
      <c r="DJ180" s="42"/>
      <c r="DK180" s="42"/>
      <c r="DL180" s="42"/>
      <c r="DM180" s="42"/>
      <c r="DN180" s="42"/>
      <c r="DO180" s="42"/>
      <c r="DP180" s="42"/>
      <c r="DQ180" s="42"/>
      <c r="DR180" s="42"/>
      <c r="DS180" s="42"/>
      <c r="DT180" s="42"/>
      <c r="DU180" s="42"/>
      <c r="DV180" s="42"/>
      <c r="DW180" s="42"/>
      <c r="DX180" s="42"/>
      <c r="DY180" s="42"/>
      <c r="DZ180" s="42"/>
      <c r="EA180" s="42"/>
      <c r="EB180" s="42"/>
      <c r="EC180" s="42"/>
      <c r="ED180" s="42"/>
      <c r="EE180" s="42"/>
      <c r="EF180" s="42"/>
      <c r="EG180" s="42"/>
      <c r="EH180" s="42"/>
      <c r="EI180" s="42"/>
      <c r="EJ180" s="42"/>
      <c r="EK180" s="42"/>
      <c r="EL180" s="42"/>
      <c r="EM180" s="42"/>
      <c r="EN180" s="42"/>
      <c r="EO180" s="42"/>
      <c r="EP180" s="42"/>
      <c r="EQ180" s="42"/>
      <c r="ER180" s="42"/>
      <c r="ES180" s="42"/>
      <c r="ET180" s="42"/>
      <c r="EU180" s="42"/>
      <c r="EV180" s="42"/>
      <c r="EW180" s="42"/>
      <c r="EX180" s="42"/>
      <c r="EY180" s="42"/>
      <c r="EZ180" s="42"/>
      <c r="FA180" s="42"/>
      <c r="FB180" s="42"/>
      <c r="FC180" s="42"/>
      <c r="FD180" s="42"/>
      <c r="FE180" s="42"/>
      <c r="FF180" s="42"/>
      <c r="FG180" s="42"/>
      <c r="FH180" s="42"/>
      <c r="FI180" s="42"/>
      <c r="FJ180" s="42"/>
      <c r="FK180" s="42"/>
      <c r="FL180" s="42"/>
      <c r="FM180" s="42"/>
      <c r="FN180" s="42"/>
      <c r="FO180" s="42"/>
      <c r="FP180" s="42"/>
      <c r="FQ180" s="42"/>
      <c r="FR180" s="42"/>
      <c r="FS180" s="42"/>
      <c r="FT180" s="42"/>
      <c r="FU180" s="42"/>
      <c r="FV180" s="42"/>
      <c r="FW180" s="42"/>
      <c r="FX180" s="42"/>
      <c r="FY180" s="42"/>
      <c r="FZ180" s="42"/>
      <c r="GA180" s="42"/>
      <c r="GB180" s="42"/>
      <c r="GC180" s="42"/>
      <c r="GD180" s="42"/>
      <c r="GE180" s="42"/>
      <c r="GF180" s="42"/>
      <c r="GG180" s="42"/>
      <c r="GH180" s="42"/>
      <c r="GI180" s="42"/>
      <c r="GJ180" s="42"/>
      <c r="GK180" s="42"/>
      <c r="GL180" s="42"/>
      <c r="GM180" s="42"/>
      <c r="GN180" s="42"/>
      <c r="GO180" s="42"/>
      <c r="GP180" s="42"/>
      <c r="GQ180" s="42"/>
      <c r="GR180" s="42"/>
      <c r="GS180" s="42"/>
      <c r="GT180" s="42"/>
      <c r="GU180" s="42"/>
      <c r="GV180" s="42"/>
      <c r="GW180" s="42"/>
      <c r="GX180" s="42"/>
      <c r="GY180" s="42"/>
      <c r="GZ180" s="42"/>
      <c r="HA180" s="42"/>
      <c r="HB180" s="42"/>
      <c r="HC180" s="42"/>
      <c r="HD180" s="42"/>
      <c r="HE180" s="42"/>
      <c r="HF180" s="42"/>
      <c r="HG180" s="42"/>
      <c r="HH180" s="42"/>
      <c r="HI180" s="42"/>
      <c r="HJ180" s="42"/>
      <c r="HK180" s="42"/>
      <c r="HL180" s="42"/>
      <c r="HM180" s="42"/>
      <c r="HN180" s="42"/>
      <c r="HO180" s="42"/>
      <c r="HP180" s="42"/>
      <c r="HQ180" s="42"/>
      <c r="HR180" s="42"/>
      <c r="HS180" s="42"/>
      <c r="HT180" s="42"/>
      <c r="HU180" s="42"/>
      <c r="HV180" s="42"/>
      <c r="HW180" s="42"/>
      <c r="HX180" s="42"/>
    </row>
    <row r="181" spans="1:232" s="41" customFormat="1" x14ac:dyDescent="0.25">
      <c r="A181" s="29"/>
      <c r="B181" s="30"/>
      <c r="C181" s="31" t="s">
        <v>7317</v>
      </c>
      <c r="D181" s="57">
        <v>0</v>
      </c>
      <c r="E181" s="57">
        <v>1</v>
      </c>
      <c r="F181" s="32" t="s">
        <v>560</v>
      </c>
      <c r="G181" s="32" t="s">
        <v>560</v>
      </c>
      <c r="H181" s="4">
        <v>9105870615</v>
      </c>
      <c r="I181" s="32" t="s">
        <v>560</v>
      </c>
      <c r="J181" s="33" t="s">
        <v>7656</v>
      </c>
      <c r="K181" s="34"/>
      <c r="L181" s="46" t="s">
        <v>25</v>
      </c>
      <c r="M181" s="33" t="s">
        <v>713</v>
      </c>
      <c r="N181" s="35" t="s">
        <v>560</v>
      </c>
      <c r="O181" s="6" t="s">
        <v>3166</v>
      </c>
      <c r="P181" s="36"/>
      <c r="Q181" s="36"/>
      <c r="R181" s="36"/>
      <c r="S181" s="33" t="s">
        <v>7657</v>
      </c>
      <c r="T181" s="36"/>
      <c r="U181" s="36"/>
      <c r="V181" s="33" t="s">
        <v>7657</v>
      </c>
      <c r="W181" s="36"/>
      <c r="X181" s="36"/>
      <c r="Y181" s="33" t="s">
        <v>2824</v>
      </c>
      <c r="Z181" s="36"/>
      <c r="AA181" s="30"/>
      <c r="AB181" s="57">
        <v>5111</v>
      </c>
      <c r="AC181" s="57">
        <v>131</v>
      </c>
      <c r="AD181" s="30"/>
      <c r="AE181" s="58">
        <v>1</v>
      </c>
      <c r="AF181" s="37"/>
      <c r="AG181" s="37">
        <v>111058</v>
      </c>
      <c r="AH181" s="38">
        <v>111058</v>
      </c>
      <c r="AI181" s="37"/>
      <c r="AJ181" s="37"/>
      <c r="AK181" s="39"/>
      <c r="AL181" s="40">
        <v>8</v>
      </c>
      <c r="AM181" s="37"/>
      <c r="AN181" s="37">
        <v>8884.64</v>
      </c>
      <c r="AO181" s="59">
        <v>33311</v>
      </c>
      <c r="AP181" s="39"/>
      <c r="AQ181" s="59" t="s">
        <v>3131</v>
      </c>
      <c r="AR181" s="60">
        <v>156</v>
      </c>
      <c r="AS181" s="60">
        <v>632</v>
      </c>
      <c r="AV181" s="39"/>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c r="BZ181" s="42"/>
      <c r="CA181" s="42"/>
      <c r="CB181" s="42"/>
      <c r="CC181" s="42"/>
      <c r="CD181" s="42"/>
      <c r="CE181" s="42"/>
      <c r="CF181" s="42"/>
      <c r="CG181" s="42"/>
      <c r="CH181" s="42"/>
      <c r="CI181" s="42"/>
      <c r="CJ181" s="42"/>
      <c r="CK181" s="42"/>
      <c r="CL181" s="42"/>
      <c r="CM181" s="42"/>
      <c r="CN181" s="42"/>
      <c r="CO181" s="42"/>
      <c r="CP181" s="42"/>
      <c r="CQ181" s="42"/>
      <c r="CR181" s="42"/>
      <c r="CS181" s="42"/>
      <c r="CT181" s="42"/>
      <c r="CU181" s="42"/>
      <c r="CV181" s="42"/>
      <c r="CW181" s="42"/>
      <c r="CX181" s="42"/>
      <c r="CY181" s="42"/>
      <c r="CZ181" s="42"/>
      <c r="DA181" s="42"/>
      <c r="DB181" s="42"/>
      <c r="DC181" s="42"/>
      <c r="DD181" s="42"/>
      <c r="DE181" s="42"/>
      <c r="DF181" s="42"/>
      <c r="DG181" s="42"/>
      <c r="DH181" s="42"/>
      <c r="DI181" s="42"/>
      <c r="DJ181" s="42"/>
      <c r="DK181" s="42"/>
      <c r="DL181" s="42"/>
      <c r="DM181" s="42"/>
      <c r="DN181" s="42"/>
      <c r="DO181" s="42"/>
      <c r="DP181" s="42"/>
      <c r="DQ181" s="42"/>
      <c r="DR181" s="42"/>
      <c r="DS181" s="42"/>
      <c r="DT181" s="42"/>
      <c r="DU181" s="42"/>
      <c r="DV181" s="42"/>
      <c r="DW181" s="42"/>
      <c r="DX181" s="42"/>
      <c r="DY181" s="42"/>
      <c r="DZ181" s="42"/>
      <c r="EA181" s="42"/>
      <c r="EB181" s="42"/>
      <c r="EC181" s="42"/>
      <c r="ED181" s="42"/>
      <c r="EE181" s="42"/>
      <c r="EF181" s="42"/>
      <c r="EG181" s="42"/>
      <c r="EH181" s="42"/>
      <c r="EI181" s="42"/>
      <c r="EJ181" s="42"/>
      <c r="EK181" s="42"/>
      <c r="EL181" s="42"/>
      <c r="EM181" s="42"/>
      <c r="EN181" s="42"/>
      <c r="EO181" s="42"/>
      <c r="EP181" s="42"/>
      <c r="EQ181" s="42"/>
      <c r="ER181" s="42"/>
      <c r="ES181" s="42"/>
      <c r="ET181" s="42"/>
      <c r="EU181" s="42"/>
      <c r="EV181" s="42"/>
      <c r="EW181" s="42"/>
      <c r="EX181" s="42"/>
      <c r="EY181" s="42"/>
      <c r="EZ181" s="42"/>
      <c r="FA181" s="42"/>
      <c r="FB181" s="42"/>
      <c r="FC181" s="42"/>
      <c r="FD181" s="42"/>
      <c r="FE181" s="42"/>
      <c r="FF181" s="42"/>
      <c r="FG181" s="42"/>
      <c r="FH181" s="42"/>
      <c r="FI181" s="42"/>
      <c r="FJ181" s="42"/>
      <c r="FK181" s="42"/>
      <c r="FL181" s="42"/>
      <c r="FM181" s="42"/>
      <c r="FN181" s="42"/>
      <c r="FO181" s="42"/>
      <c r="FP181" s="42"/>
      <c r="FQ181" s="42"/>
      <c r="FR181" s="42"/>
      <c r="FS181" s="42"/>
      <c r="FT181" s="42"/>
      <c r="FU181" s="42"/>
      <c r="FV181" s="42"/>
      <c r="FW181" s="42"/>
      <c r="FX181" s="42"/>
      <c r="FY181" s="42"/>
      <c r="FZ181" s="42"/>
      <c r="GA181" s="42"/>
      <c r="GB181" s="42"/>
      <c r="GC181" s="42"/>
      <c r="GD181" s="42"/>
      <c r="GE181" s="42"/>
      <c r="GF181" s="42"/>
      <c r="GG181" s="42"/>
      <c r="GH181" s="42"/>
      <c r="GI181" s="42"/>
      <c r="GJ181" s="42"/>
      <c r="GK181" s="42"/>
      <c r="GL181" s="42"/>
      <c r="GM181" s="42"/>
      <c r="GN181" s="42"/>
      <c r="GO181" s="42"/>
      <c r="GP181" s="42"/>
      <c r="GQ181" s="42"/>
      <c r="GR181" s="42"/>
      <c r="GS181" s="42"/>
      <c r="GT181" s="42"/>
      <c r="GU181" s="42"/>
      <c r="GV181" s="42"/>
      <c r="GW181" s="42"/>
      <c r="GX181" s="42"/>
      <c r="GY181" s="42"/>
      <c r="GZ181" s="42"/>
      <c r="HA181" s="42"/>
      <c r="HB181" s="42"/>
      <c r="HC181" s="42"/>
      <c r="HD181" s="42"/>
      <c r="HE181" s="42"/>
      <c r="HF181" s="42"/>
      <c r="HG181" s="42"/>
      <c r="HH181" s="42"/>
      <c r="HI181" s="42"/>
      <c r="HJ181" s="42"/>
      <c r="HK181" s="42"/>
      <c r="HL181" s="42"/>
      <c r="HM181" s="42"/>
      <c r="HN181" s="42"/>
      <c r="HO181" s="42"/>
      <c r="HP181" s="42"/>
      <c r="HQ181" s="42"/>
      <c r="HR181" s="42"/>
      <c r="HS181" s="42"/>
      <c r="HT181" s="42"/>
      <c r="HU181" s="42"/>
      <c r="HV181" s="42"/>
      <c r="HW181" s="42"/>
      <c r="HX181" s="42"/>
    </row>
    <row r="182" spans="1:232" s="41" customFormat="1" x14ac:dyDescent="0.25">
      <c r="A182" s="29"/>
      <c r="B182" s="30"/>
      <c r="C182" s="31" t="s">
        <v>7317</v>
      </c>
      <c r="D182" s="57">
        <v>0</v>
      </c>
      <c r="E182" s="57">
        <v>1</v>
      </c>
      <c r="F182" s="32" t="s">
        <v>560</v>
      </c>
      <c r="G182" s="32" t="s">
        <v>560</v>
      </c>
      <c r="H182" s="4">
        <v>9105870615</v>
      </c>
      <c r="I182" s="32" t="s">
        <v>560</v>
      </c>
      <c r="J182" s="33" t="s">
        <v>7656</v>
      </c>
      <c r="K182" s="34"/>
      <c r="L182" s="46" t="s">
        <v>25</v>
      </c>
      <c r="M182" s="33" t="s">
        <v>713</v>
      </c>
      <c r="N182" s="35" t="s">
        <v>560</v>
      </c>
      <c r="O182" s="6" t="s">
        <v>3166</v>
      </c>
      <c r="P182" s="36"/>
      <c r="Q182" s="36"/>
      <c r="R182" s="36"/>
      <c r="S182" s="33" t="s">
        <v>7657</v>
      </c>
      <c r="T182" s="36"/>
      <c r="U182" s="36"/>
      <c r="V182" s="33" t="s">
        <v>7657</v>
      </c>
      <c r="W182" s="36"/>
      <c r="X182" s="36"/>
      <c r="Y182" s="33" t="s">
        <v>3013</v>
      </c>
      <c r="Z182" s="36"/>
      <c r="AA182" s="30"/>
      <c r="AB182" s="57">
        <v>5111</v>
      </c>
      <c r="AC182" s="57">
        <v>131</v>
      </c>
      <c r="AD182" s="30"/>
      <c r="AE182" s="58">
        <v>2</v>
      </c>
      <c r="AF182" s="37"/>
      <c r="AG182" s="37">
        <v>46000</v>
      </c>
      <c r="AH182" s="38">
        <v>92000</v>
      </c>
      <c r="AI182" s="37"/>
      <c r="AJ182" s="37"/>
      <c r="AK182" s="39"/>
      <c r="AL182" s="40">
        <v>8</v>
      </c>
      <c r="AM182" s="37"/>
      <c r="AN182" s="37">
        <v>7360</v>
      </c>
      <c r="AO182" s="59">
        <v>33311</v>
      </c>
      <c r="AP182" s="39"/>
      <c r="AQ182" s="59" t="s">
        <v>3131</v>
      </c>
      <c r="AR182" s="60">
        <v>156</v>
      </c>
      <c r="AS182" s="60">
        <v>632</v>
      </c>
      <c r="AV182" s="39"/>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c r="BZ182" s="42"/>
      <c r="CA182" s="42"/>
      <c r="CB182" s="42"/>
      <c r="CC182" s="42"/>
      <c r="CD182" s="42"/>
      <c r="CE182" s="42"/>
      <c r="CF182" s="42"/>
      <c r="CG182" s="42"/>
      <c r="CH182" s="42"/>
      <c r="CI182" s="42"/>
      <c r="CJ182" s="42"/>
      <c r="CK182" s="42"/>
      <c r="CL182" s="42"/>
      <c r="CM182" s="42"/>
      <c r="CN182" s="42"/>
      <c r="CO182" s="42"/>
      <c r="CP182" s="42"/>
      <c r="CQ182" s="42"/>
      <c r="CR182" s="42"/>
      <c r="CS182" s="42"/>
      <c r="CT182" s="42"/>
      <c r="CU182" s="42"/>
      <c r="CV182" s="42"/>
      <c r="CW182" s="42"/>
      <c r="CX182" s="42"/>
      <c r="CY182" s="42"/>
      <c r="CZ182" s="42"/>
      <c r="DA182" s="42"/>
      <c r="DB182" s="42"/>
      <c r="DC182" s="42"/>
      <c r="DD182" s="42"/>
      <c r="DE182" s="42"/>
      <c r="DF182" s="42"/>
      <c r="DG182" s="42"/>
      <c r="DH182" s="42"/>
      <c r="DI182" s="42"/>
      <c r="DJ182" s="42"/>
      <c r="DK182" s="42"/>
      <c r="DL182" s="42"/>
      <c r="DM182" s="42"/>
      <c r="DN182" s="42"/>
      <c r="DO182" s="42"/>
      <c r="DP182" s="42"/>
      <c r="DQ182" s="42"/>
      <c r="DR182" s="42"/>
      <c r="DS182" s="42"/>
      <c r="DT182" s="42"/>
      <c r="DU182" s="42"/>
      <c r="DV182" s="42"/>
      <c r="DW182" s="42"/>
      <c r="DX182" s="42"/>
      <c r="DY182" s="42"/>
      <c r="DZ182" s="42"/>
      <c r="EA182" s="42"/>
      <c r="EB182" s="42"/>
      <c r="EC182" s="42"/>
      <c r="ED182" s="42"/>
      <c r="EE182" s="42"/>
      <c r="EF182" s="42"/>
      <c r="EG182" s="42"/>
      <c r="EH182" s="42"/>
      <c r="EI182" s="42"/>
      <c r="EJ182" s="42"/>
      <c r="EK182" s="42"/>
      <c r="EL182" s="42"/>
      <c r="EM182" s="42"/>
      <c r="EN182" s="42"/>
      <c r="EO182" s="42"/>
      <c r="EP182" s="42"/>
      <c r="EQ182" s="42"/>
      <c r="ER182" s="42"/>
      <c r="ES182" s="42"/>
      <c r="ET182" s="42"/>
      <c r="EU182" s="42"/>
      <c r="EV182" s="42"/>
      <c r="EW182" s="42"/>
      <c r="EX182" s="42"/>
      <c r="EY182" s="42"/>
      <c r="EZ182" s="42"/>
      <c r="FA182" s="42"/>
      <c r="FB182" s="42"/>
      <c r="FC182" s="42"/>
      <c r="FD182" s="42"/>
      <c r="FE182" s="42"/>
      <c r="FF182" s="42"/>
      <c r="FG182" s="42"/>
      <c r="FH182" s="42"/>
      <c r="FI182" s="42"/>
      <c r="FJ182" s="42"/>
      <c r="FK182" s="42"/>
      <c r="FL182" s="42"/>
      <c r="FM182" s="42"/>
      <c r="FN182" s="42"/>
      <c r="FO182" s="42"/>
      <c r="FP182" s="42"/>
      <c r="FQ182" s="42"/>
      <c r="FR182" s="42"/>
      <c r="FS182" s="42"/>
      <c r="FT182" s="42"/>
      <c r="FU182" s="42"/>
      <c r="FV182" s="42"/>
      <c r="FW182" s="42"/>
      <c r="FX182" s="42"/>
      <c r="FY182" s="42"/>
      <c r="FZ182" s="42"/>
      <c r="GA182" s="42"/>
      <c r="GB182" s="42"/>
      <c r="GC182" s="42"/>
      <c r="GD182" s="42"/>
      <c r="GE182" s="42"/>
      <c r="GF182" s="42"/>
      <c r="GG182" s="42"/>
      <c r="GH182" s="42"/>
      <c r="GI182" s="42"/>
      <c r="GJ182" s="42"/>
      <c r="GK182" s="42"/>
      <c r="GL182" s="42"/>
      <c r="GM182" s="42"/>
      <c r="GN182" s="42"/>
      <c r="GO182" s="42"/>
      <c r="GP182" s="42"/>
      <c r="GQ182" s="42"/>
      <c r="GR182" s="42"/>
      <c r="GS182" s="42"/>
      <c r="GT182" s="42"/>
      <c r="GU182" s="42"/>
      <c r="GV182" s="42"/>
      <c r="GW182" s="42"/>
      <c r="GX182" s="42"/>
      <c r="GY182" s="42"/>
      <c r="GZ182" s="42"/>
      <c r="HA182" s="42"/>
      <c r="HB182" s="42"/>
      <c r="HC182" s="42"/>
      <c r="HD182" s="42"/>
      <c r="HE182" s="42"/>
      <c r="HF182" s="42"/>
      <c r="HG182" s="42"/>
      <c r="HH182" s="42"/>
      <c r="HI182" s="42"/>
      <c r="HJ182" s="42"/>
      <c r="HK182" s="42"/>
      <c r="HL182" s="42"/>
      <c r="HM182" s="42"/>
      <c r="HN182" s="42"/>
      <c r="HO182" s="42"/>
      <c r="HP182" s="42"/>
      <c r="HQ182" s="42"/>
      <c r="HR182" s="42"/>
      <c r="HS182" s="42"/>
      <c r="HT182" s="42"/>
      <c r="HU182" s="42"/>
      <c r="HV182" s="42"/>
      <c r="HW182" s="42"/>
      <c r="HX182" s="42"/>
    </row>
    <row r="183" spans="1:232" s="41" customFormat="1" x14ac:dyDescent="0.25">
      <c r="A183" s="29"/>
      <c r="B183" s="30"/>
      <c r="C183" s="31" t="s">
        <v>7317</v>
      </c>
      <c r="D183" s="57">
        <v>0</v>
      </c>
      <c r="E183" s="57">
        <v>1</v>
      </c>
      <c r="F183" s="32" t="s">
        <v>560</v>
      </c>
      <c r="G183" s="32" t="s">
        <v>560</v>
      </c>
      <c r="H183" s="4">
        <v>9105870679</v>
      </c>
      <c r="I183" s="32" t="s">
        <v>560</v>
      </c>
      <c r="J183" s="33" t="s">
        <v>7660</v>
      </c>
      <c r="K183" s="34"/>
      <c r="L183" s="46" t="s">
        <v>25</v>
      </c>
      <c r="M183" s="33" t="s">
        <v>655</v>
      </c>
      <c r="N183" s="35" t="s">
        <v>560</v>
      </c>
      <c r="O183" s="6" t="s">
        <v>3166</v>
      </c>
      <c r="P183" s="36"/>
      <c r="Q183" s="36"/>
      <c r="R183" s="36"/>
      <c r="S183" s="33" t="s">
        <v>7661</v>
      </c>
      <c r="T183" s="36"/>
      <c r="U183" s="36"/>
      <c r="V183" s="33" t="s">
        <v>7661</v>
      </c>
      <c r="W183" s="36"/>
      <c r="X183" s="36"/>
      <c r="Y183" s="33" t="s">
        <v>2826</v>
      </c>
      <c r="Z183" s="36"/>
      <c r="AA183" s="30"/>
      <c r="AB183" s="57">
        <v>5111</v>
      </c>
      <c r="AC183" s="57">
        <v>131</v>
      </c>
      <c r="AD183" s="30"/>
      <c r="AE183" s="58">
        <v>1</v>
      </c>
      <c r="AF183" s="37"/>
      <c r="AG183" s="37">
        <v>50182</v>
      </c>
      <c r="AH183" s="38">
        <v>50182</v>
      </c>
      <c r="AI183" s="37"/>
      <c r="AJ183" s="37"/>
      <c r="AK183" s="39"/>
      <c r="AL183" s="40">
        <v>8</v>
      </c>
      <c r="AM183" s="37"/>
      <c r="AN183" s="37">
        <v>4014.56</v>
      </c>
      <c r="AO183" s="59">
        <v>33311</v>
      </c>
      <c r="AP183" s="39"/>
      <c r="AQ183" s="59" t="s">
        <v>3131</v>
      </c>
      <c r="AR183" s="60">
        <v>156</v>
      </c>
      <c r="AS183" s="60">
        <v>632</v>
      </c>
      <c r="AV183" s="39"/>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c r="BZ183" s="42"/>
      <c r="CA183" s="42"/>
      <c r="CB183" s="42"/>
      <c r="CC183" s="42"/>
      <c r="CD183" s="42"/>
      <c r="CE183" s="42"/>
      <c r="CF183" s="42"/>
      <c r="CG183" s="42"/>
      <c r="CH183" s="42"/>
      <c r="CI183" s="42"/>
      <c r="CJ183" s="42"/>
      <c r="CK183" s="42"/>
      <c r="CL183" s="42"/>
      <c r="CM183" s="42"/>
      <c r="CN183" s="42"/>
      <c r="CO183" s="42"/>
      <c r="CP183" s="42"/>
      <c r="CQ183" s="42"/>
      <c r="CR183" s="42"/>
      <c r="CS183" s="42"/>
      <c r="CT183" s="42"/>
      <c r="CU183" s="42"/>
      <c r="CV183" s="42"/>
      <c r="CW183" s="42"/>
      <c r="CX183" s="42"/>
      <c r="CY183" s="42"/>
      <c r="CZ183" s="42"/>
      <c r="DA183" s="42"/>
      <c r="DB183" s="42"/>
      <c r="DC183" s="42"/>
      <c r="DD183" s="42"/>
      <c r="DE183" s="42"/>
      <c r="DF183" s="42"/>
      <c r="DG183" s="42"/>
      <c r="DH183" s="42"/>
      <c r="DI183" s="42"/>
      <c r="DJ183" s="42"/>
      <c r="DK183" s="42"/>
      <c r="DL183" s="42"/>
      <c r="DM183" s="42"/>
      <c r="DN183" s="42"/>
      <c r="DO183" s="42"/>
      <c r="DP183" s="42"/>
      <c r="DQ183" s="42"/>
      <c r="DR183" s="42"/>
      <c r="DS183" s="42"/>
      <c r="DT183" s="42"/>
      <c r="DU183" s="42"/>
      <c r="DV183" s="42"/>
      <c r="DW183" s="42"/>
      <c r="DX183" s="42"/>
      <c r="DY183" s="42"/>
      <c r="DZ183" s="42"/>
      <c r="EA183" s="42"/>
      <c r="EB183" s="42"/>
      <c r="EC183" s="42"/>
      <c r="ED183" s="42"/>
      <c r="EE183" s="42"/>
      <c r="EF183" s="42"/>
      <c r="EG183" s="42"/>
      <c r="EH183" s="42"/>
      <c r="EI183" s="42"/>
      <c r="EJ183" s="42"/>
      <c r="EK183" s="42"/>
      <c r="EL183" s="42"/>
      <c r="EM183" s="42"/>
      <c r="EN183" s="42"/>
      <c r="EO183" s="42"/>
      <c r="EP183" s="42"/>
      <c r="EQ183" s="42"/>
      <c r="ER183" s="42"/>
      <c r="ES183" s="42"/>
      <c r="ET183" s="42"/>
      <c r="EU183" s="42"/>
      <c r="EV183" s="42"/>
      <c r="EW183" s="42"/>
      <c r="EX183" s="42"/>
      <c r="EY183" s="42"/>
      <c r="EZ183" s="42"/>
      <c r="FA183" s="42"/>
      <c r="FB183" s="42"/>
      <c r="FC183" s="42"/>
      <c r="FD183" s="42"/>
      <c r="FE183" s="42"/>
      <c r="FF183" s="42"/>
      <c r="FG183" s="42"/>
      <c r="FH183" s="42"/>
      <c r="FI183" s="42"/>
      <c r="FJ183" s="42"/>
      <c r="FK183" s="42"/>
      <c r="FL183" s="42"/>
      <c r="FM183" s="42"/>
      <c r="FN183" s="42"/>
      <c r="FO183" s="42"/>
      <c r="FP183" s="42"/>
      <c r="FQ183" s="42"/>
      <c r="FR183" s="42"/>
      <c r="FS183" s="42"/>
      <c r="FT183" s="42"/>
      <c r="FU183" s="42"/>
      <c r="FV183" s="42"/>
      <c r="FW183" s="42"/>
      <c r="FX183" s="42"/>
      <c r="FY183" s="42"/>
      <c r="FZ183" s="42"/>
      <c r="GA183" s="42"/>
      <c r="GB183" s="42"/>
      <c r="GC183" s="42"/>
      <c r="GD183" s="42"/>
      <c r="GE183" s="42"/>
      <c r="GF183" s="42"/>
      <c r="GG183" s="42"/>
      <c r="GH183" s="42"/>
      <c r="GI183" s="42"/>
      <c r="GJ183" s="42"/>
      <c r="GK183" s="42"/>
      <c r="GL183" s="42"/>
      <c r="GM183" s="42"/>
      <c r="GN183" s="42"/>
      <c r="GO183" s="42"/>
      <c r="GP183" s="42"/>
      <c r="GQ183" s="42"/>
      <c r="GR183" s="42"/>
      <c r="GS183" s="42"/>
      <c r="GT183" s="42"/>
      <c r="GU183" s="42"/>
      <c r="GV183" s="42"/>
      <c r="GW183" s="42"/>
      <c r="GX183" s="42"/>
      <c r="GY183" s="42"/>
      <c r="GZ183" s="42"/>
      <c r="HA183" s="42"/>
      <c r="HB183" s="42"/>
      <c r="HC183" s="42"/>
      <c r="HD183" s="42"/>
      <c r="HE183" s="42"/>
      <c r="HF183" s="42"/>
      <c r="HG183" s="42"/>
      <c r="HH183" s="42"/>
      <c r="HI183" s="42"/>
      <c r="HJ183" s="42"/>
      <c r="HK183" s="42"/>
      <c r="HL183" s="42"/>
      <c r="HM183" s="42"/>
      <c r="HN183" s="42"/>
      <c r="HO183" s="42"/>
      <c r="HP183" s="42"/>
      <c r="HQ183" s="42"/>
      <c r="HR183" s="42"/>
      <c r="HS183" s="42"/>
      <c r="HT183" s="42"/>
      <c r="HU183" s="42"/>
      <c r="HV183" s="42"/>
      <c r="HW183" s="42"/>
      <c r="HX183" s="42"/>
    </row>
    <row r="184" spans="1:232" s="41" customFormat="1" x14ac:dyDescent="0.25">
      <c r="A184" s="29"/>
      <c r="B184" s="30"/>
      <c r="C184" s="31" t="s">
        <v>7317</v>
      </c>
      <c r="D184" s="57">
        <v>0</v>
      </c>
      <c r="E184" s="57">
        <v>1</v>
      </c>
      <c r="F184" s="32" t="s">
        <v>560</v>
      </c>
      <c r="G184" s="32" t="s">
        <v>560</v>
      </c>
      <c r="H184" s="4">
        <v>9105870679</v>
      </c>
      <c r="I184" s="32" t="s">
        <v>560</v>
      </c>
      <c r="J184" s="33" t="s">
        <v>7660</v>
      </c>
      <c r="K184" s="34"/>
      <c r="L184" s="46" t="s">
        <v>25</v>
      </c>
      <c r="M184" s="33" t="s">
        <v>655</v>
      </c>
      <c r="N184" s="35" t="s">
        <v>560</v>
      </c>
      <c r="O184" s="6" t="s">
        <v>3166</v>
      </c>
      <c r="P184" s="36"/>
      <c r="Q184" s="36"/>
      <c r="R184" s="36"/>
      <c r="S184" s="33" t="s">
        <v>7661</v>
      </c>
      <c r="T184" s="36"/>
      <c r="U184" s="36"/>
      <c r="V184" s="33" t="s">
        <v>7661</v>
      </c>
      <c r="W184" s="36"/>
      <c r="X184" s="36"/>
      <c r="Y184" s="33" t="s">
        <v>3013</v>
      </c>
      <c r="Z184" s="36"/>
      <c r="AA184" s="30"/>
      <c r="AB184" s="57">
        <v>5111</v>
      </c>
      <c r="AC184" s="57">
        <v>131</v>
      </c>
      <c r="AD184" s="30"/>
      <c r="AE184" s="58">
        <v>3</v>
      </c>
      <c r="AF184" s="37"/>
      <c r="AG184" s="37">
        <v>46000</v>
      </c>
      <c r="AH184" s="38">
        <v>138000</v>
      </c>
      <c r="AI184" s="37"/>
      <c r="AJ184" s="37"/>
      <c r="AK184" s="39"/>
      <c r="AL184" s="40">
        <v>8</v>
      </c>
      <c r="AM184" s="37"/>
      <c r="AN184" s="37">
        <v>11040</v>
      </c>
      <c r="AO184" s="59">
        <v>33311</v>
      </c>
      <c r="AP184" s="39"/>
      <c r="AQ184" s="59" t="s">
        <v>3131</v>
      </c>
      <c r="AR184" s="60">
        <v>156</v>
      </c>
      <c r="AS184" s="60">
        <v>632</v>
      </c>
      <c r="AV184" s="39"/>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c r="BZ184" s="42"/>
      <c r="CA184" s="42"/>
      <c r="CB184" s="42"/>
      <c r="CC184" s="42"/>
      <c r="CD184" s="42"/>
      <c r="CE184" s="42"/>
      <c r="CF184" s="42"/>
      <c r="CG184" s="42"/>
      <c r="CH184" s="42"/>
      <c r="CI184" s="42"/>
      <c r="CJ184" s="42"/>
      <c r="CK184" s="42"/>
      <c r="CL184" s="42"/>
      <c r="CM184" s="42"/>
      <c r="CN184" s="42"/>
      <c r="CO184" s="42"/>
      <c r="CP184" s="42"/>
      <c r="CQ184" s="42"/>
      <c r="CR184" s="42"/>
      <c r="CS184" s="42"/>
      <c r="CT184" s="42"/>
      <c r="CU184" s="42"/>
      <c r="CV184" s="42"/>
      <c r="CW184" s="42"/>
      <c r="CX184" s="42"/>
      <c r="CY184" s="42"/>
      <c r="CZ184" s="42"/>
      <c r="DA184" s="42"/>
      <c r="DB184" s="42"/>
      <c r="DC184" s="42"/>
      <c r="DD184" s="42"/>
      <c r="DE184" s="42"/>
      <c r="DF184" s="42"/>
      <c r="DG184" s="42"/>
      <c r="DH184" s="42"/>
      <c r="DI184" s="42"/>
      <c r="DJ184" s="42"/>
      <c r="DK184" s="42"/>
      <c r="DL184" s="42"/>
      <c r="DM184" s="42"/>
      <c r="DN184" s="42"/>
      <c r="DO184" s="42"/>
      <c r="DP184" s="42"/>
      <c r="DQ184" s="42"/>
      <c r="DR184" s="42"/>
      <c r="DS184" s="42"/>
      <c r="DT184" s="42"/>
      <c r="DU184" s="42"/>
      <c r="DV184" s="42"/>
      <c r="DW184" s="42"/>
      <c r="DX184" s="42"/>
      <c r="DY184" s="42"/>
      <c r="DZ184" s="42"/>
      <c r="EA184" s="42"/>
      <c r="EB184" s="42"/>
      <c r="EC184" s="42"/>
      <c r="ED184" s="42"/>
      <c r="EE184" s="42"/>
      <c r="EF184" s="42"/>
      <c r="EG184" s="42"/>
      <c r="EH184" s="42"/>
      <c r="EI184" s="42"/>
      <c r="EJ184" s="42"/>
      <c r="EK184" s="42"/>
      <c r="EL184" s="42"/>
      <c r="EM184" s="42"/>
      <c r="EN184" s="42"/>
      <c r="EO184" s="42"/>
      <c r="EP184" s="42"/>
      <c r="EQ184" s="42"/>
      <c r="ER184" s="42"/>
      <c r="ES184" s="42"/>
      <c r="ET184" s="42"/>
      <c r="EU184" s="42"/>
      <c r="EV184" s="42"/>
      <c r="EW184" s="42"/>
      <c r="EX184" s="42"/>
      <c r="EY184" s="42"/>
      <c r="EZ184" s="42"/>
      <c r="FA184" s="42"/>
      <c r="FB184" s="42"/>
      <c r="FC184" s="42"/>
      <c r="FD184" s="42"/>
      <c r="FE184" s="42"/>
      <c r="FF184" s="42"/>
      <c r="FG184" s="42"/>
      <c r="FH184" s="42"/>
      <c r="FI184" s="42"/>
      <c r="FJ184" s="42"/>
      <c r="FK184" s="42"/>
      <c r="FL184" s="42"/>
      <c r="FM184" s="42"/>
      <c r="FN184" s="42"/>
      <c r="FO184" s="42"/>
      <c r="FP184" s="42"/>
      <c r="FQ184" s="42"/>
      <c r="FR184" s="42"/>
      <c r="FS184" s="42"/>
      <c r="FT184" s="42"/>
      <c r="FU184" s="42"/>
      <c r="FV184" s="42"/>
      <c r="FW184" s="42"/>
      <c r="FX184" s="42"/>
      <c r="FY184" s="42"/>
      <c r="FZ184" s="42"/>
      <c r="GA184" s="42"/>
      <c r="GB184" s="42"/>
      <c r="GC184" s="42"/>
      <c r="GD184" s="42"/>
      <c r="GE184" s="42"/>
      <c r="GF184" s="42"/>
      <c r="GG184" s="42"/>
      <c r="GH184" s="42"/>
      <c r="GI184" s="42"/>
      <c r="GJ184" s="42"/>
      <c r="GK184" s="42"/>
      <c r="GL184" s="42"/>
      <c r="GM184" s="42"/>
      <c r="GN184" s="42"/>
      <c r="GO184" s="42"/>
      <c r="GP184" s="42"/>
      <c r="GQ184" s="42"/>
      <c r="GR184" s="42"/>
      <c r="GS184" s="42"/>
      <c r="GT184" s="42"/>
      <c r="GU184" s="42"/>
      <c r="GV184" s="42"/>
      <c r="GW184" s="42"/>
      <c r="GX184" s="42"/>
      <c r="GY184" s="42"/>
      <c r="GZ184" s="42"/>
      <c r="HA184" s="42"/>
      <c r="HB184" s="42"/>
      <c r="HC184" s="42"/>
      <c r="HD184" s="42"/>
      <c r="HE184" s="42"/>
      <c r="HF184" s="42"/>
      <c r="HG184" s="42"/>
      <c r="HH184" s="42"/>
      <c r="HI184" s="42"/>
      <c r="HJ184" s="42"/>
      <c r="HK184" s="42"/>
      <c r="HL184" s="42"/>
      <c r="HM184" s="42"/>
      <c r="HN184" s="42"/>
      <c r="HO184" s="42"/>
      <c r="HP184" s="42"/>
      <c r="HQ184" s="42"/>
      <c r="HR184" s="42"/>
      <c r="HS184" s="42"/>
      <c r="HT184" s="42"/>
      <c r="HU184" s="42"/>
      <c r="HV184" s="42"/>
      <c r="HW184" s="42"/>
      <c r="HX184" s="42"/>
    </row>
    <row r="185" spans="1:232" s="41" customFormat="1" x14ac:dyDescent="0.25">
      <c r="A185" s="29"/>
      <c r="B185" s="30"/>
      <c r="C185" s="31" t="s">
        <v>7317</v>
      </c>
      <c r="D185" s="57">
        <v>0</v>
      </c>
      <c r="E185" s="57">
        <v>1</v>
      </c>
      <c r="F185" s="32" t="s">
        <v>560</v>
      </c>
      <c r="G185" s="32" t="s">
        <v>560</v>
      </c>
      <c r="H185" s="4">
        <v>9105870679</v>
      </c>
      <c r="I185" s="32" t="s">
        <v>560</v>
      </c>
      <c r="J185" s="33" t="s">
        <v>7660</v>
      </c>
      <c r="K185" s="34"/>
      <c r="L185" s="46" t="s">
        <v>25</v>
      </c>
      <c r="M185" s="33" t="s">
        <v>655</v>
      </c>
      <c r="N185" s="35" t="s">
        <v>560</v>
      </c>
      <c r="O185" s="6" t="s">
        <v>3166</v>
      </c>
      <c r="P185" s="36"/>
      <c r="Q185" s="36"/>
      <c r="R185" s="36"/>
      <c r="S185" s="33" t="s">
        <v>7661</v>
      </c>
      <c r="T185" s="36"/>
      <c r="U185" s="36"/>
      <c r="V185" s="33" t="s">
        <v>7661</v>
      </c>
      <c r="W185" s="36"/>
      <c r="X185" s="36"/>
      <c r="Y185" s="33" t="s">
        <v>2883</v>
      </c>
      <c r="Z185" s="36"/>
      <c r="AA185" s="30"/>
      <c r="AB185" s="57">
        <v>5111</v>
      </c>
      <c r="AC185" s="57">
        <v>131</v>
      </c>
      <c r="AD185" s="30"/>
      <c r="AE185" s="58">
        <v>1</v>
      </c>
      <c r="AF185" s="37"/>
      <c r="AG185" s="37">
        <v>50400</v>
      </c>
      <c r="AH185" s="38">
        <v>50400</v>
      </c>
      <c r="AI185" s="37"/>
      <c r="AJ185" s="37"/>
      <c r="AK185" s="39"/>
      <c r="AL185" s="40">
        <v>8</v>
      </c>
      <c r="AM185" s="37"/>
      <c r="AN185" s="37">
        <v>4032</v>
      </c>
      <c r="AO185" s="59">
        <v>33311</v>
      </c>
      <c r="AP185" s="39"/>
      <c r="AQ185" s="59" t="s">
        <v>3131</v>
      </c>
      <c r="AR185" s="60">
        <v>156</v>
      </c>
      <c r="AS185" s="60">
        <v>632</v>
      </c>
      <c r="AV185" s="39"/>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c r="BZ185" s="42"/>
      <c r="CA185" s="42"/>
      <c r="CB185" s="42"/>
      <c r="CC185" s="42"/>
      <c r="CD185" s="42"/>
      <c r="CE185" s="42"/>
      <c r="CF185" s="42"/>
      <c r="CG185" s="42"/>
      <c r="CH185" s="42"/>
      <c r="CI185" s="42"/>
      <c r="CJ185" s="42"/>
      <c r="CK185" s="42"/>
      <c r="CL185" s="42"/>
      <c r="CM185" s="42"/>
      <c r="CN185" s="42"/>
      <c r="CO185" s="42"/>
      <c r="CP185" s="42"/>
      <c r="CQ185" s="42"/>
      <c r="CR185" s="42"/>
      <c r="CS185" s="42"/>
      <c r="CT185" s="42"/>
      <c r="CU185" s="42"/>
      <c r="CV185" s="42"/>
      <c r="CW185" s="42"/>
      <c r="CX185" s="42"/>
      <c r="CY185" s="42"/>
      <c r="CZ185" s="42"/>
      <c r="DA185" s="42"/>
      <c r="DB185" s="42"/>
      <c r="DC185" s="42"/>
      <c r="DD185" s="42"/>
      <c r="DE185" s="42"/>
      <c r="DF185" s="42"/>
      <c r="DG185" s="42"/>
      <c r="DH185" s="42"/>
      <c r="DI185" s="42"/>
      <c r="DJ185" s="42"/>
      <c r="DK185" s="42"/>
      <c r="DL185" s="42"/>
      <c r="DM185" s="42"/>
      <c r="DN185" s="42"/>
      <c r="DO185" s="42"/>
      <c r="DP185" s="42"/>
      <c r="DQ185" s="42"/>
      <c r="DR185" s="42"/>
      <c r="DS185" s="42"/>
      <c r="DT185" s="42"/>
      <c r="DU185" s="42"/>
      <c r="DV185" s="42"/>
      <c r="DW185" s="42"/>
      <c r="DX185" s="42"/>
      <c r="DY185" s="42"/>
      <c r="DZ185" s="42"/>
      <c r="EA185" s="42"/>
      <c r="EB185" s="42"/>
      <c r="EC185" s="42"/>
      <c r="ED185" s="42"/>
      <c r="EE185" s="42"/>
      <c r="EF185" s="42"/>
      <c r="EG185" s="42"/>
      <c r="EH185" s="42"/>
      <c r="EI185" s="42"/>
      <c r="EJ185" s="42"/>
      <c r="EK185" s="42"/>
      <c r="EL185" s="42"/>
      <c r="EM185" s="42"/>
      <c r="EN185" s="42"/>
      <c r="EO185" s="42"/>
      <c r="EP185" s="42"/>
      <c r="EQ185" s="42"/>
      <c r="ER185" s="42"/>
      <c r="ES185" s="42"/>
      <c r="ET185" s="42"/>
      <c r="EU185" s="42"/>
      <c r="EV185" s="42"/>
      <c r="EW185" s="42"/>
      <c r="EX185" s="42"/>
      <c r="EY185" s="42"/>
      <c r="EZ185" s="42"/>
      <c r="FA185" s="42"/>
      <c r="FB185" s="42"/>
      <c r="FC185" s="42"/>
      <c r="FD185" s="42"/>
      <c r="FE185" s="42"/>
      <c r="FF185" s="42"/>
      <c r="FG185" s="42"/>
      <c r="FH185" s="42"/>
      <c r="FI185" s="42"/>
      <c r="FJ185" s="42"/>
      <c r="FK185" s="42"/>
      <c r="FL185" s="42"/>
      <c r="FM185" s="42"/>
      <c r="FN185" s="42"/>
      <c r="FO185" s="42"/>
      <c r="FP185" s="42"/>
      <c r="FQ185" s="42"/>
      <c r="FR185" s="42"/>
      <c r="FS185" s="42"/>
      <c r="FT185" s="42"/>
      <c r="FU185" s="42"/>
      <c r="FV185" s="42"/>
      <c r="FW185" s="42"/>
      <c r="FX185" s="42"/>
      <c r="FY185" s="42"/>
      <c r="FZ185" s="42"/>
      <c r="GA185" s="42"/>
      <c r="GB185" s="42"/>
      <c r="GC185" s="42"/>
      <c r="GD185" s="42"/>
      <c r="GE185" s="42"/>
      <c r="GF185" s="42"/>
      <c r="GG185" s="42"/>
      <c r="GH185" s="42"/>
      <c r="GI185" s="42"/>
      <c r="GJ185" s="42"/>
      <c r="GK185" s="42"/>
      <c r="GL185" s="42"/>
      <c r="GM185" s="42"/>
      <c r="GN185" s="42"/>
      <c r="GO185" s="42"/>
      <c r="GP185" s="42"/>
      <c r="GQ185" s="42"/>
      <c r="GR185" s="42"/>
      <c r="GS185" s="42"/>
      <c r="GT185" s="42"/>
      <c r="GU185" s="42"/>
      <c r="GV185" s="42"/>
      <c r="GW185" s="42"/>
      <c r="GX185" s="42"/>
      <c r="GY185" s="42"/>
      <c r="GZ185" s="42"/>
      <c r="HA185" s="42"/>
      <c r="HB185" s="42"/>
      <c r="HC185" s="42"/>
      <c r="HD185" s="42"/>
      <c r="HE185" s="42"/>
      <c r="HF185" s="42"/>
      <c r="HG185" s="42"/>
      <c r="HH185" s="42"/>
      <c r="HI185" s="42"/>
      <c r="HJ185" s="42"/>
      <c r="HK185" s="42"/>
      <c r="HL185" s="42"/>
      <c r="HM185" s="42"/>
      <c r="HN185" s="42"/>
      <c r="HO185" s="42"/>
      <c r="HP185" s="42"/>
      <c r="HQ185" s="42"/>
      <c r="HR185" s="42"/>
      <c r="HS185" s="42"/>
      <c r="HT185" s="42"/>
      <c r="HU185" s="42"/>
      <c r="HV185" s="42"/>
      <c r="HW185" s="42"/>
      <c r="HX185" s="42"/>
    </row>
    <row r="186" spans="1:232" s="41" customFormat="1" x14ac:dyDescent="0.25">
      <c r="A186" s="29"/>
      <c r="B186" s="30"/>
      <c r="C186" s="31" t="s">
        <v>7317</v>
      </c>
      <c r="D186" s="57">
        <v>0</v>
      </c>
      <c r="E186" s="57">
        <v>1</v>
      </c>
      <c r="F186" s="32" t="s">
        <v>560</v>
      </c>
      <c r="G186" s="32" t="s">
        <v>560</v>
      </c>
      <c r="H186" s="4">
        <v>9105870727</v>
      </c>
      <c r="I186" s="32" t="s">
        <v>560</v>
      </c>
      <c r="J186" s="33" t="s">
        <v>7667</v>
      </c>
      <c r="K186" s="34"/>
      <c r="L186" s="46" t="s">
        <v>25</v>
      </c>
      <c r="M186" s="33" t="s">
        <v>697</v>
      </c>
      <c r="N186" s="35" t="s">
        <v>560</v>
      </c>
      <c r="O186" s="6" t="s">
        <v>3139</v>
      </c>
      <c r="P186" s="36"/>
      <c r="Q186" s="36"/>
      <c r="R186" s="36"/>
      <c r="S186" s="33" t="s">
        <v>7668</v>
      </c>
      <c r="T186" s="36"/>
      <c r="U186" s="36"/>
      <c r="V186" s="33" t="s">
        <v>7668</v>
      </c>
      <c r="W186" s="36"/>
      <c r="X186" s="36"/>
      <c r="Y186" s="33" t="s">
        <v>2779</v>
      </c>
      <c r="Z186" s="36"/>
      <c r="AA186" s="30"/>
      <c r="AB186" s="57">
        <v>5111</v>
      </c>
      <c r="AC186" s="57">
        <v>131</v>
      </c>
      <c r="AD186" s="30"/>
      <c r="AE186" s="58">
        <v>1</v>
      </c>
      <c r="AF186" s="37"/>
      <c r="AG186" s="37">
        <v>73431</v>
      </c>
      <c r="AH186" s="38">
        <v>73431</v>
      </c>
      <c r="AI186" s="37"/>
      <c r="AJ186" s="37"/>
      <c r="AK186" s="39"/>
      <c r="AL186" s="40">
        <v>8</v>
      </c>
      <c r="AM186" s="37"/>
      <c r="AN186" s="37">
        <v>5874.4800000000005</v>
      </c>
      <c r="AO186" s="59">
        <v>33311</v>
      </c>
      <c r="AP186" s="39"/>
      <c r="AQ186" s="59" t="s">
        <v>3131</v>
      </c>
      <c r="AR186" s="60">
        <v>156</v>
      </c>
      <c r="AS186" s="60">
        <v>632</v>
      </c>
      <c r="AV186" s="39"/>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c r="BZ186" s="42"/>
      <c r="CA186" s="42"/>
      <c r="CB186" s="42"/>
      <c r="CC186" s="42"/>
      <c r="CD186" s="42"/>
      <c r="CE186" s="42"/>
      <c r="CF186" s="42"/>
      <c r="CG186" s="42"/>
      <c r="CH186" s="42"/>
      <c r="CI186" s="42"/>
      <c r="CJ186" s="42"/>
      <c r="CK186" s="42"/>
      <c r="CL186" s="42"/>
      <c r="CM186" s="42"/>
      <c r="CN186" s="42"/>
      <c r="CO186" s="42"/>
      <c r="CP186" s="42"/>
      <c r="CQ186" s="42"/>
      <c r="CR186" s="42"/>
      <c r="CS186" s="42"/>
      <c r="CT186" s="42"/>
      <c r="CU186" s="42"/>
      <c r="CV186" s="42"/>
      <c r="CW186" s="42"/>
      <c r="CX186" s="42"/>
      <c r="CY186" s="42"/>
      <c r="CZ186" s="42"/>
      <c r="DA186" s="42"/>
      <c r="DB186" s="42"/>
      <c r="DC186" s="42"/>
      <c r="DD186" s="42"/>
      <c r="DE186" s="42"/>
      <c r="DF186" s="42"/>
      <c r="DG186" s="42"/>
      <c r="DH186" s="42"/>
      <c r="DI186" s="42"/>
      <c r="DJ186" s="42"/>
      <c r="DK186" s="42"/>
      <c r="DL186" s="42"/>
      <c r="DM186" s="42"/>
      <c r="DN186" s="42"/>
      <c r="DO186" s="42"/>
      <c r="DP186" s="42"/>
      <c r="DQ186" s="42"/>
      <c r="DR186" s="42"/>
      <c r="DS186" s="42"/>
      <c r="DT186" s="42"/>
      <c r="DU186" s="42"/>
      <c r="DV186" s="42"/>
      <c r="DW186" s="42"/>
      <c r="DX186" s="42"/>
      <c r="DY186" s="42"/>
      <c r="DZ186" s="42"/>
      <c r="EA186" s="42"/>
      <c r="EB186" s="42"/>
      <c r="EC186" s="42"/>
      <c r="ED186" s="42"/>
      <c r="EE186" s="42"/>
      <c r="EF186" s="42"/>
      <c r="EG186" s="42"/>
      <c r="EH186" s="42"/>
      <c r="EI186" s="42"/>
      <c r="EJ186" s="42"/>
      <c r="EK186" s="42"/>
      <c r="EL186" s="42"/>
      <c r="EM186" s="42"/>
      <c r="EN186" s="42"/>
      <c r="EO186" s="42"/>
      <c r="EP186" s="42"/>
      <c r="EQ186" s="42"/>
      <c r="ER186" s="42"/>
      <c r="ES186" s="42"/>
      <c r="ET186" s="42"/>
      <c r="EU186" s="42"/>
      <c r="EV186" s="42"/>
      <c r="EW186" s="42"/>
      <c r="EX186" s="42"/>
      <c r="EY186" s="42"/>
      <c r="EZ186" s="42"/>
      <c r="FA186" s="42"/>
      <c r="FB186" s="42"/>
      <c r="FC186" s="42"/>
      <c r="FD186" s="42"/>
      <c r="FE186" s="42"/>
      <c r="FF186" s="42"/>
      <c r="FG186" s="42"/>
      <c r="FH186" s="42"/>
      <c r="FI186" s="42"/>
      <c r="FJ186" s="42"/>
      <c r="FK186" s="42"/>
      <c r="FL186" s="42"/>
      <c r="FM186" s="42"/>
      <c r="FN186" s="42"/>
      <c r="FO186" s="42"/>
      <c r="FP186" s="42"/>
      <c r="FQ186" s="42"/>
      <c r="FR186" s="42"/>
      <c r="FS186" s="42"/>
      <c r="FT186" s="42"/>
      <c r="FU186" s="42"/>
      <c r="FV186" s="42"/>
      <c r="FW186" s="42"/>
      <c r="FX186" s="42"/>
      <c r="FY186" s="42"/>
      <c r="FZ186" s="42"/>
      <c r="GA186" s="42"/>
      <c r="GB186" s="42"/>
      <c r="GC186" s="42"/>
      <c r="GD186" s="42"/>
      <c r="GE186" s="42"/>
      <c r="GF186" s="42"/>
      <c r="GG186" s="42"/>
      <c r="GH186" s="42"/>
      <c r="GI186" s="42"/>
      <c r="GJ186" s="42"/>
      <c r="GK186" s="42"/>
      <c r="GL186" s="42"/>
      <c r="GM186" s="42"/>
      <c r="GN186" s="42"/>
      <c r="GO186" s="42"/>
      <c r="GP186" s="42"/>
      <c r="GQ186" s="42"/>
      <c r="GR186" s="42"/>
      <c r="GS186" s="42"/>
      <c r="GT186" s="42"/>
      <c r="GU186" s="42"/>
      <c r="GV186" s="42"/>
      <c r="GW186" s="42"/>
      <c r="GX186" s="42"/>
      <c r="GY186" s="42"/>
      <c r="GZ186" s="42"/>
      <c r="HA186" s="42"/>
      <c r="HB186" s="42"/>
      <c r="HC186" s="42"/>
      <c r="HD186" s="42"/>
      <c r="HE186" s="42"/>
      <c r="HF186" s="42"/>
      <c r="HG186" s="42"/>
      <c r="HH186" s="42"/>
      <c r="HI186" s="42"/>
      <c r="HJ186" s="42"/>
      <c r="HK186" s="42"/>
      <c r="HL186" s="42"/>
      <c r="HM186" s="42"/>
      <c r="HN186" s="42"/>
      <c r="HO186" s="42"/>
      <c r="HP186" s="42"/>
      <c r="HQ186" s="42"/>
      <c r="HR186" s="42"/>
      <c r="HS186" s="42"/>
      <c r="HT186" s="42"/>
      <c r="HU186" s="42"/>
      <c r="HV186" s="42"/>
      <c r="HW186" s="42"/>
      <c r="HX186" s="42"/>
    </row>
    <row r="187" spans="1:232" s="41" customFormat="1" x14ac:dyDescent="0.25">
      <c r="A187" s="29"/>
      <c r="B187" s="30"/>
      <c r="C187" s="31" t="s">
        <v>7317</v>
      </c>
      <c r="D187" s="57">
        <v>0</v>
      </c>
      <c r="E187" s="57">
        <v>1</v>
      </c>
      <c r="F187" s="32" t="s">
        <v>560</v>
      </c>
      <c r="G187" s="32" t="s">
        <v>560</v>
      </c>
      <c r="H187" s="4">
        <v>9105870727</v>
      </c>
      <c r="I187" s="32" t="s">
        <v>560</v>
      </c>
      <c r="J187" s="33" t="s">
        <v>7667</v>
      </c>
      <c r="K187" s="34"/>
      <c r="L187" s="46" t="s">
        <v>25</v>
      </c>
      <c r="M187" s="33" t="s">
        <v>697</v>
      </c>
      <c r="N187" s="35" t="s">
        <v>560</v>
      </c>
      <c r="O187" s="6" t="s">
        <v>3139</v>
      </c>
      <c r="P187" s="36"/>
      <c r="Q187" s="36"/>
      <c r="R187" s="36"/>
      <c r="S187" s="33" t="s">
        <v>7668</v>
      </c>
      <c r="T187" s="36"/>
      <c r="U187" s="36"/>
      <c r="V187" s="33" t="s">
        <v>7668</v>
      </c>
      <c r="W187" s="36"/>
      <c r="X187" s="36"/>
      <c r="Y187" s="33" t="s">
        <v>3013</v>
      </c>
      <c r="Z187" s="36"/>
      <c r="AA187" s="30"/>
      <c r="AB187" s="57">
        <v>5111</v>
      </c>
      <c r="AC187" s="57">
        <v>131</v>
      </c>
      <c r="AD187" s="30"/>
      <c r="AE187" s="58">
        <v>1</v>
      </c>
      <c r="AF187" s="37"/>
      <c r="AG187" s="37">
        <v>46000</v>
      </c>
      <c r="AH187" s="38">
        <v>46000</v>
      </c>
      <c r="AI187" s="37"/>
      <c r="AJ187" s="37"/>
      <c r="AK187" s="39"/>
      <c r="AL187" s="40">
        <v>8</v>
      </c>
      <c r="AM187" s="37"/>
      <c r="AN187" s="37">
        <v>3680</v>
      </c>
      <c r="AO187" s="59">
        <v>33311</v>
      </c>
      <c r="AP187" s="39"/>
      <c r="AQ187" s="59" t="s">
        <v>3131</v>
      </c>
      <c r="AR187" s="60">
        <v>156</v>
      </c>
      <c r="AS187" s="60">
        <v>632</v>
      </c>
      <c r="AV187" s="39"/>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c r="BZ187" s="42"/>
      <c r="CA187" s="42"/>
      <c r="CB187" s="42"/>
      <c r="CC187" s="42"/>
      <c r="CD187" s="42"/>
      <c r="CE187" s="42"/>
      <c r="CF187" s="42"/>
      <c r="CG187" s="42"/>
      <c r="CH187" s="42"/>
      <c r="CI187" s="42"/>
      <c r="CJ187" s="42"/>
      <c r="CK187" s="42"/>
      <c r="CL187" s="42"/>
      <c r="CM187" s="42"/>
      <c r="CN187" s="42"/>
      <c r="CO187" s="42"/>
      <c r="CP187" s="42"/>
      <c r="CQ187" s="42"/>
      <c r="CR187" s="42"/>
      <c r="CS187" s="42"/>
      <c r="CT187" s="42"/>
      <c r="CU187" s="42"/>
      <c r="CV187" s="42"/>
      <c r="CW187" s="42"/>
      <c r="CX187" s="42"/>
      <c r="CY187" s="42"/>
      <c r="CZ187" s="42"/>
      <c r="DA187" s="42"/>
      <c r="DB187" s="42"/>
      <c r="DC187" s="42"/>
      <c r="DD187" s="42"/>
      <c r="DE187" s="42"/>
      <c r="DF187" s="42"/>
      <c r="DG187" s="42"/>
      <c r="DH187" s="42"/>
      <c r="DI187" s="42"/>
      <c r="DJ187" s="42"/>
      <c r="DK187" s="42"/>
      <c r="DL187" s="42"/>
      <c r="DM187" s="42"/>
      <c r="DN187" s="42"/>
      <c r="DO187" s="42"/>
      <c r="DP187" s="42"/>
      <c r="DQ187" s="42"/>
      <c r="DR187" s="42"/>
      <c r="DS187" s="42"/>
      <c r="DT187" s="42"/>
      <c r="DU187" s="42"/>
      <c r="DV187" s="42"/>
      <c r="DW187" s="42"/>
      <c r="DX187" s="42"/>
      <c r="DY187" s="42"/>
      <c r="DZ187" s="42"/>
      <c r="EA187" s="42"/>
      <c r="EB187" s="42"/>
      <c r="EC187" s="42"/>
      <c r="ED187" s="42"/>
      <c r="EE187" s="42"/>
      <c r="EF187" s="42"/>
      <c r="EG187" s="42"/>
      <c r="EH187" s="42"/>
      <c r="EI187" s="42"/>
      <c r="EJ187" s="42"/>
      <c r="EK187" s="42"/>
      <c r="EL187" s="42"/>
      <c r="EM187" s="42"/>
      <c r="EN187" s="42"/>
      <c r="EO187" s="42"/>
      <c r="EP187" s="42"/>
      <c r="EQ187" s="42"/>
      <c r="ER187" s="42"/>
      <c r="ES187" s="42"/>
      <c r="ET187" s="42"/>
      <c r="EU187" s="42"/>
      <c r="EV187" s="42"/>
      <c r="EW187" s="42"/>
      <c r="EX187" s="42"/>
      <c r="EY187" s="42"/>
      <c r="EZ187" s="42"/>
      <c r="FA187" s="42"/>
      <c r="FB187" s="42"/>
      <c r="FC187" s="42"/>
      <c r="FD187" s="42"/>
      <c r="FE187" s="42"/>
      <c r="FF187" s="42"/>
      <c r="FG187" s="42"/>
      <c r="FH187" s="42"/>
      <c r="FI187" s="42"/>
      <c r="FJ187" s="42"/>
      <c r="FK187" s="42"/>
      <c r="FL187" s="42"/>
      <c r="FM187" s="42"/>
      <c r="FN187" s="42"/>
      <c r="FO187" s="42"/>
      <c r="FP187" s="42"/>
      <c r="FQ187" s="42"/>
      <c r="FR187" s="42"/>
      <c r="FS187" s="42"/>
      <c r="FT187" s="42"/>
      <c r="FU187" s="42"/>
      <c r="FV187" s="42"/>
      <c r="FW187" s="42"/>
      <c r="FX187" s="42"/>
      <c r="FY187" s="42"/>
      <c r="FZ187" s="42"/>
      <c r="GA187" s="42"/>
      <c r="GB187" s="42"/>
      <c r="GC187" s="42"/>
      <c r="GD187" s="42"/>
      <c r="GE187" s="42"/>
      <c r="GF187" s="42"/>
      <c r="GG187" s="42"/>
      <c r="GH187" s="42"/>
      <c r="GI187" s="42"/>
      <c r="GJ187" s="42"/>
      <c r="GK187" s="42"/>
      <c r="GL187" s="42"/>
      <c r="GM187" s="42"/>
      <c r="GN187" s="42"/>
      <c r="GO187" s="42"/>
      <c r="GP187" s="42"/>
      <c r="GQ187" s="42"/>
      <c r="GR187" s="42"/>
      <c r="GS187" s="42"/>
      <c r="GT187" s="42"/>
      <c r="GU187" s="42"/>
      <c r="GV187" s="42"/>
      <c r="GW187" s="42"/>
      <c r="GX187" s="42"/>
      <c r="GY187" s="42"/>
      <c r="GZ187" s="42"/>
      <c r="HA187" s="42"/>
      <c r="HB187" s="42"/>
      <c r="HC187" s="42"/>
      <c r="HD187" s="42"/>
      <c r="HE187" s="42"/>
      <c r="HF187" s="42"/>
      <c r="HG187" s="42"/>
      <c r="HH187" s="42"/>
      <c r="HI187" s="42"/>
      <c r="HJ187" s="42"/>
      <c r="HK187" s="42"/>
      <c r="HL187" s="42"/>
      <c r="HM187" s="42"/>
      <c r="HN187" s="42"/>
      <c r="HO187" s="42"/>
      <c r="HP187" s="42"/>
      <c r="HQ187" s="42"/>
      <c r="HR187" s="42"/>
      <c r="HS187" s="42"/>
      <c r="HT187" s="42"/>
      <c r="HU187" s="42"/>
      <c r="HV187" s="42"/>
      <c r="HW187" s="42"/>
      <c r="HX187" s="42"/>
    </row>
    <row r="188" spans="1:232" s="41" customFormat="1" x14ac:dyDescent="0.25">
      <c r="A188" s="29"/>
      <c r="B188" s="30"/>
      <c r="C188" s="31" t="s">
        <v>7317</v>
      </c>
      <c r="D188" s="57">
        <v>0</v>
      </c>
      <c r="E188" s="57">
        <v>1</v>
      </c>
      <c r="F188" s="32" t="s">
        <v>560</v>
      </c>
      <c r="G188" s="32" t="s">
        <v>560</v>
      </c>
      <c r="H188" s="4">
        <v>9105870715</v>
      </c>
      <c r="I188" s="32" t="s">
        <v>560</v>
      </c>
      <c r="J188" s="33" t="s">
        <v>7669</v>
      </c>
      <c r="K188" s="34"/>
      <c r="L188" s="46" t="s">
        <v>25</v>
      </c>
      <c r="M188" s="33" t="s">
        <v>649</v>
      </c>
      <c r="N188" s="35" t="s">
        <v>560</v>
      </c>
      <c r="O188" s="6" t="s">
        <v>3166</v>
      </c>
      <c r="P188" s="36"/>
      <c r="Q188" s="36"/>
      <c r="R188" s="36"/>
      <c r="S188" s="33" t="s">
        <v>7670</v>
      </c>
      <c r="T188" s="36"/>
      <c r="U188" s="36"/>
      <c r="V188" s="33" t="s">
        <v>7670</v>
      </c>
      <c r="W188" s="36"/>
      <c r="X188" s="36"/>
      <c r="Y188" s="33" t="s">
        <v>2883</v>
      </c>
      <c r="Z188" s="36"/>
      <c r="AA188" s="30"/>
      <c r="AB188" s="57">
        <v>5111</v>
      </c>
      <c r="AC188" s="57">
        <v>131</v>
      </c>
      <c r="AD188" s="30"/>
      <c r="AE188" s="58">
        <v>1</v>
      </c>
      <c r="AF188" s="37"/>
      <c r="AG188" s="37">
        <v>50400</v>
      </c>
      <c r="AH188" s="38">
        <v>50400</v>
      </c>
      <c r="AI188" s="37"/>
      <c r="AJ188" s="37"/>
      <c r="AK188" s="39"/>
      <c r="AL188" s="40">
        <v>8</v>
      </c>
      <c r="AM188" s="37"/>
      <c r="AN188" s="37">
        <v>4032</v>
      </c>
      <c r="AO188" s="59">
        <v>33311</v>
      </c>
      <c r="AP188" s="39"/>
      <c r="AQ188" s="59" t="s">
        <v>3131</v>
      </c>
      <c r="AR188" s="60">
        <v>156</v>
      </c>
      <c r="AS188" s="60">
        <v>632</v>
      </c>
      <c r="AV188" s="39"/>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c r="BZ188" s="42"/>
      <c r="CA188" s="42"/>
      <c r="CB188" s="42"/>
      <c r="CC188" s="42"/>
      <c r="CD188" s="42"/>
      <c r="CE188" s="42"/>
      <c r="CF188" s="42"/>
      <c r="CG188" s="42"/>
      <c r="CH188" s="42"/>
      <c r="CI188" s="42"/>
      <c r="CJ188" s="42"/>
      <c r="CK188" s="42"/>
      <c r="CL188" s="42"/>
      <c r="CM188" s="42"/>
      <c r="CN188" s="42"/>
      <c r="CO188" s="42"/>
      <c r="CP188" s="42"/>
      <c r="CQ188" s="42"/>
      <c r="CR188" s="42"/>
      <c r="CS188" s="42"/>
      <c r="CT188" s="42"/>
      <c r="CU188" s="42"/>
      <c r="CV188" s="42"/>
      <c r="CW188" s="42"/>
      <c r="CX188" s="42"/>
      <c r="CY188" s="42"/>
      <c r="CZ188" s="42"/>
      <c r="DA188" s="42"/>
      <c r="DB188" s="42"/>
      <c r="DC188" s="42"/>
      <c r="DD188" s="42"/>
      <c r="DE188" s="42"/>
      <c r="DF188" s="42"/>
      <c r="DG188" s="42"/>
      <c r="DH188" s="42"/>
      <c r="DI188" s="42"/>
      <c r="DJ188" s="42"/>
      <c r="DK188" s="42"/>
      <c r="DL188" s="42"/>
      <c r="DM188" s="42"/>
      <c r="DN188" s="42"/>
      <c r="DO188" s="42"/>
      <c r="DP188" s="42"/>
      <c r="DQ188" s="42"/>
      <c r="DR188" s="42"/>
      <c r="DS188" s="42"/>
      <c r="DT188" s="42"/>
      <c r="DU188" s="42"/>
      <c r="DV188" s="42"/>
      <c r="DW188" s="42"/>
      <c r="DX188" s="42"/>
      <c r="DY188" s="42"/>
      <c r="DZ188" s="42"/>
      <c r="EA188" s="42"/>
      <c r="EB188" s="42"/>
      <c r="EC188" s="42"/>
      <c r="ED188" s="42"/>
      <c r="EE188" s="42"/>
      <c r="EF188" s="42"/>
      <c r="EG188" s="42"/>
      <c r="EH188" s="42"/>
      <c r="EI188" s="42"/>
      <c r="EJ188" s="42"/>
      <c r="EK188" s="42"/>
      <c r="EL188" s="42"/>
      <c r="EM188" s="42"/>
      <c r="EN188" s="42"/>
      <c r="EO188" s="42"/>
      <c r="EP188" s="42"/>
      <c r="EQ188" s="42"/>
      <c r="ER188" s="42"/>
      <c r="ES188" s="42"/>
      <c r="ET188" s="42"/>
      <c r="EU188" s="42"/>
      <c r="EV188" s="42"/>
      <c r="EW188" s="42"/>
      <c r="EX188" s="42"/>
      <c r="EY188" s="42"/>
      <c r="EZ188" s="42"/>
      <c r="FA188" s="42"/>
      <c r="FB188" s="42"/>
      <c r="FC188" s="42"/>
      <c r="FD188" s="42"/>
      <c r="FE188" s="42"/>
      <c r="FF188" s="42"/>
      <c r="FG188" s="42"/>
      <c r="FH188" s="42"/>
      <c r="FI188" s="42"/>
      <c r="FJ188" s="42"/>
      <c r="FK188" s="42"/>
      <c r="FL188" s="42"/>
      <c r="FM188" s="42"/>
      <c r="FN188" s="42"/>
      <c r="FO188" s="42"/>
      <c r="FP188" s="42"/>
      <c r="FQ188" s="42"/>
      <c r="FR188" s="42"/>
      <c r="FS188" s="42"/>
      <c r="FT188" s="42"/>
      <c r="FU188" s="42"/>
      <c r="FV188" s="42"/>
      <c r="FW188" s="42"/>
      <c r="FX188" s="42"/>
      <c r="FY188" s="42"/>
      <c r="FZ188" s="42"/>
      <c r="GA188" s="42"/>
      <c r="GB188" s="42"/>
      <c r="GC188" s="42"/>
      <c r="GD188" s="42"/>
      <c r="GE188" s="42"/>
      <c r="GF188" s="42"/>
      <c r="GG188" s="42"/>
      <c r="GH188" s="42"/>
      <c r="GI188" s="42"/>
      <c r="GJ188" s="42"/>
      <c r="GK188" s="42"/>
      <c r="GL188" s="42"/>
      <c r="GM188" s="42"/>
      <c r="GN188" s="42"/>
      <c r="GO188" s="42"/>
      <c r="GP188" s="42"/>
      <c r="GQ188" s="42"/>
      <c r="GR188" s="42"/>
      <c r="GS188" s="42"/>
      <c r="GT188" s="42"/>
      <c r="GU188" s="42"/>
      <c r="GV188" s="42"/>
      <c r="GW188" s="42"/>
      <c r="GX188" s="42"/>
      <c r="GY188" s="42"/>
      <c r="GZ188" s="42"/>
      <c r="HA188" s="42"/>
      <c r="HB188" s="42"/>
      <c r="HC188" s="42"/>
      <c r="HD188" s="42"/>
      <c r="HE188" s="42"/>
      <c r="HF188" s="42"/>
      <c r="HG188" s="42"/>
      <c r="HH188" s="42"/>
      <c r="HI188" s="42"/>
      <c r="HJ188" s="42"/>
      <c r="HK188" s="42"/>
      <c r="HL188" s="42"/>
      <c r="HM188" s="42"/>
      <c r="HN188" s="42"/>
      <c r="HO188" s="42"/>
      <c r="HP188" s="42"/>
      <c r="HQ188" s="42"/>
      <c r="HR188" s="42"/>
      <c r="HS188" s="42"/>
      <c r="HT188" s="42"/>
      <c r="HU188" s="42"/>
      <c r="HV188" s="42"/>
      <c r="HW188" s="42"/>
      <c r="HX188" s="42"/>
    </row>
    <row r="189" spans="1:232" s="41" customFormat="1" x14ac:dyDescent="0.25">
      <c r="A189" s="29"/>
      <c r="B189" s="30"/>
      <c r="C189" s="31" t="s">
        <v>7317</v>
      </c>
      <c r="D189" s="57">
        <v>0</v>
      </c>
      <c r="E189" s="57">
        <v>1</v>
      </c>
      <c r="F189" s="32" t="s">
        <v>560</v>
      </c>
      <c r="G189" s="32" t="s">
        <v>560</v>
      </c>
      <c r="H189" s="4">
        <v>9105870715</v>
      </c>
      <c r="I189" s="32" t="s">
        <v>560</v>
      </c>
      <c r="J189" s="33" t="s">
        <v>7669</v>
      </c>
      <c r="K189" s="34"/>
      <c r="L189" s="46" t="s">
        <v>25</v>
      </c>
      <c r="M189" s="33" t="s">
        <v>649</v>
      </c>
      <c r="N189" s="35" t="s">
        <v>560</v>
      </c>
      <c r="O189" s="6" t="s">
        <v>3166</v>
      </c>
      <c r="P189" s="36"/>
      <c r="Q189" s="36"/>
      <c r="R189" s="36"/>
      <c r="S189" s="33" t="s">
        <v>7670</v>
      </c>
      <c r="T189" s="36"/>
      <c r="U189" s="36"/>
      <c r="V189" s="33" t="s">
        <v>7670</v>
      </c>
      <c r="W189" s="36"/>
      <c r="X189" s="36"/>
      <c r="Y189" s="33" t="s">
        <v>2771</v>
      </c>
      <c r="Z189" s="36"/>
      <c r="AA189" s="30"/>
      <c r="AB189" s="57">
        <v>5111</v>
      </c>
      <c r="AC189" s="57">
        <v>131</v>
      </c>
      <c r="AD189" s="30"/>
      <c r="AE189" s="58">
        <v>3</v>
      </c>
      <c r="AF189" s="37"/>
      <c r="AG189" s="37">
        <v>74250</v>
      </c>
      <c r="AH189" s="38">
        <v>222750</v>
      </c>
      <c r="AI189" s="37"/>
      <c r="AJ189" s="37"/>
      <c r="AK189" s="39"/>
      <c r="AL189" s="40">
        <v>8</v>
      </c>
      <c r="AM189" s="37"/>
      <c r="AN189" s="37">
        <v>17820</v>
      </c>
      <c r="AO189" s="59">
        <v>33311</v>
      </c>
      <c r="AP189" s="39"/>
      <c r="AQ189" s="59" t="s">
        <v>3131</v>
      </c>
      <c r="AR189" s="60">
        <v>156</v>
      </c>
      <c r="AS189" s="60">
        <v>632</v>
      </c>
      <c r="AV189" s="39"/>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c r="BZ189" s="42"/>
      <c r="CA189" s="42"/>
      <c r="CB189" s="42"/>
      <c r="CC189" s="42"/>
      <c r="CD189" s="42"/>
      <c r="CE189" s="42"/>
      <c r="CF189" s="42"/>
      <c r="CG189" s="42"/>
      <c r="CH189" s="42"/>
      <c r="CI189" s="42"/>
      <c r="CJ189" s="42"/>
      <c r="CK189" s="42"/>
      <c r="CL189" s="42"/>
      <c r="CM189" s="42"/>
      <c r="CN189" s="42"/>
      <c r="CO189" s="42"/>
      <c r="CP189" s="42"/>
      <c r="CQ189" s="42"/>
      <c r="CR189" s="42"/>
      <c r="CS189" s="42"/>
      <c r="CT189" s="42"/>
      <c r="CU189" s="42"/>
      <c r="CV189" s="42"/>
      <c r="CW189" s="42"/>
      <c r="CX189" s="42"/>
      <c r="CY189" s="42"/>
      <c r="CZ189" s="42"/>
      <c r="DA189" s="42"/>
      <c r="DB189" s="42"/>
      <c r="DC189" s="42"/>
      <c r="DD189" s="42"/>
      <c r="DE189" s="42"/>
      <c r="DF189" s="42"/>
      <c r="DG189" s="42"/>
      <c r="DH189" s="42"/>
      <c r="DI189" s="42"/>
      <c r="DJ189" s="42"/>
      <c r="DK189" s="42"/>
      <c r="DL189" s="42"/>
      <c r="DM189" s="42"/>
      <c r="DN189" s="42"/>
      <c r="DO189" s="42"/>
      <c r="DP189" s="42"/>
      <c r="DQ189" s="42"/>
      <c r="DR189" s="42"/>
      <c r="DS189" s="42"/>
      <c r="DT189" s="42"/>
      <c r="DU189" s="42"/>
      <c r="DV189" s="42"/>
      <c r="DW189" s="42"/>
      <c r="DX189" s="42"/>
      <c r="DY189" s="42"/>
      <c r="DZ189" s="42"/>
      <c r="EA189" s="42"/>
      <c r="EB189" s="42"/>
      <c r="EC189" s="42"/>
      <c r="ED189" s="42"/>
      <c r="EE189" s="42"/>
      <c r="EF189" s="42"/>
      <c r="EG189" s="42"/>
      <c r="EH189" s="42"/>
      <c r="EI189" s="42"/>
      <c r="EJ189" s="42"/>
      <c r="EK189" s="42"/>
      <c r="EL189" s="42"/>
      <c r="EM189" s="42"/>
      <c r="EN189" s="42"/>
      <c r="EO189" s="42"/>
      <c r="EP189" s="42"/>
      <c r="EQ189" s="42"/>
      <c r="ER189" s="42"/>
      <c r="ES189" s="42"/>
      <c r="ET189" s="42"/>
      <c r="EU189" s="42"/>
      <c r="EV189" s="42"/>
      <c r="EW189" s="42"/>
      <c r="EX189" s="42"/>
      <c r="EY189" s="42"/>
      <c r="EZ189" s="42"/>
      <c r="FA189" s="42"/>
      <c r="FB189" s="42"/>
      <c r="FC189" s="42"/>
      <c r="FD189" s="42"/>
      <c r="FE189" s="42"/>
      <c r="FF189" s="42"/>
      <c r="FG189" s="42"/>
      <c r="FH189" s="42"/>
      <c r="FI189" s="42"/>
      <c r="FJ189" s="42"/>
      <c r="FK189" s="42"/>
      <c r="FL189" s="42"/>
      <c r="FM189" s="42"/>
      <c r="FN189" s="42"/>
      <c r="FO189" s="42"/>
      <c r="FP189" s="42"/>
      <c r="FQ189" s="42"/>
      <c r="FR189" s="42"/>
      <c r="FS189" s="42"/>
      <c r="FT189" s="42"/>
      <c r="FU189" s="42"/>
      <c r="FV189" s="42"/>
      <c r="FW189" s="42"/>
      <c r="FX189" s="42"/>
      <c r="FY189" s="42"/>
      <c r="FZ189" s="42"/>
      <c r="GA189" s="42"/>
      <c r="GB189" s="42"/>
      <c r="GC189" s="42"/>
      <c r="GD189" s="42"/>
      <c r="GE189" s="42"/>
      <c r="GF189" s="42"/>
      <c r="GG189" s="42"/>
      <c r="GH189" s="42"/>
      <c r="GI189" s="42"/>
      <c r="GJ189" s="42"/>
      <c r="GK189" s="42"/>
      <c r="GL189" s="42"/>
      <c r="GM189" s="42"/>
      <c r="GN189" s="42"/>
      <c r="GO189" s="42"/>
      <c r="GP189" s="42"/>
      <c r="GQ189" s="42"/>
      <c r="GR189" s="42"/>
      <c r="GS189" s="42"/>
      <c r="GT189" s="42"/>
      <c r="GU189" s="42"/>
      <c r="GV189" s="42"/>
      <c r="GW189" s="42"/>
      <c r="GX189" s="42"/>
      <c r="GY189" s="42"/>
      <c r="GZ189" s="42"/>
      <c r="HA189" s="42"/>
      <c r="HB189" s="42"/>
      <c r="HC189" s="42"/>
      <c r="HD189" s="42"/>
      <c r="HE189" s="42"/>
      <c r="HF189" s="42"/>
      <c r="HG189" s="42"/>
      <c r="HH189" s="42"/>
      <c r="HI189" s="42"/>
      <c r="HJ189" s="42"/>
      <c r="HK189" s="42"/>
      <c r="HL189" s="42"/>
      <c r="HM189" s="42"/>
      <c r="HN189" s="42"/>
      <c r="HO189" s="42"/>
      <c r="HP189" s="42"/>
      <c r="HQ189" s="42"/>
      <c r="HR189" s="42"/>
      <c r="HS189" s="42"/>
      <c r="HT189" s="42"/>
      <c r="HU189" s="42"/>
      <c r="HV189" s="42"/>
      <c r="HW189" s="42"/>
      <c r="HX189" s="42"/>
    </row>
    <row r="190" spans="1:232" s="41" customFormat="1" x14ac:dyDescent="0.25">
      <c r="A190" s="29"/>
      <c r="B190" s="30"/>
      <c r="C190" s="31" t="s">
        <v>7317</v>
      </c>
      <c r="D190" s="57">
        <v>0</v>
      </c>
      <c r="E190" s="57">
        <v>1</v>
      </c>
      <c r="F190" s="32" t="s">
        <v>560</v>
      </c>
      <c r="G190" s="32" t="s">
        <v>560</v>
      </c>
      <c r="H190" s="4">
        <v>9105870715</v>
      </c>
      <c r="I190" s="32" t="s">
        <v>560</v>
      </c>
      <c r="J190" s="33" t="s">
        <v>7669</v>
      </c>
      <c r="K190" s="34"/>
      <c r="L190" s="46" t="s">
        <v>25</v>
      </c>
      <c r="M190" s="33" t="s">
        <v>649</v>
      </c>
      <c r="N190" s="35" t="s">
        <v>560</v>
      </c>
      <c r="O190" s="6" t="s">
        <v>3166</v>
      </c>
      <c r="P190" s="36"/>
      <c r="Q190" s="36"/>
      <c r="R190" s="36"/>
      <c r="S190" s="33" t="s">
        <v>7670</v>
      </c>
      <c r="T190" s="36"/>
      <c r="U190" s="36"/>
      <c r="V190" s="33" t="s">
        <v>7670</v>
      </c>
      <c r="W190" s="36"/>
      <c r="X190" s="36"/>
      <c r="Y190" s="33" t="s">
        <v>3013</v>
      </c>
      <c r="Z190" s="36"/>
      <c r="AA190" s="30"/>
      <c r="AB190" s="57">
        <v>5111</v>
      </c>
      <c r="AC190" s="57">
        <v>131</v>
      </c>
      <c r="AD190" s="30"/>
      <c r="AE190" s="58">
        <v>3</v>
      </c>
      <c r="AF190" s="37"/>
      <c r="AG190" s="37">
        <v>46000</v>
      </c>
      <c r="AH190" s="38">
        <v>138000</v>
      </c>
      <c r="AI190" s="37"/>
      <c r="AJ190" s="37"/>
      <c r="AK190" s="39"/>
      <c r="AL190" s="40">
        <v>8</v>
      </c>
      <c r="AM190" s="37"/>
      <c r="AN190" s="37">
        <v>11040</v>
      </c>
      <c r="AO190" s="59">
        <v>33311</v>
      </c>
      <c r="AP190" s="39"/>
      <c r="AQ190" s="59" t="s">
        <v>3131</v>
      </c>
      <c r="AR190" s="60">
        <v>156</v>
      </c>
      <c r="AS190" s="60">
        <v>632</v>
      </c>
      <c r="AV190" s="39"/>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c r="BZ190" s="42"/>
      <c r="CA190" s="42"/>
      <c r="CB190" s="42"/>
      <c r="CC190" s="42"/>
      <c r="CD190" s="42"/>
      <c r="CE190" s="42"/>
      <c r="CF190" s="42"/>
      <c r="CG190" s="42"/>
      <c r="CH190" s="42"/>
      <c r="CI190" s="42"/>
      <c r="CJ190" s="42"/>
      <c r="CK190" s="42"/>
      <c r="CL190" s="42"/>
      <c r="CM190" s="42"/>
      <c r="CN190" s="42"/>
      <c r="CO190" s="42"/>
      <c r="CP190" s="42"/>
      <c r="CQ190" s="42"/>
      <c r="CR190" s="42"/>
      <c r="CS190" s="42"/>
      <c r="CT190" s="42"/>
      <c r="CU190" s="42"/>
      <c r="CV190" s="42"/>
      <c r="CW190" s="42"/>
      <c r="CX190" s="42"/>
      <c r="CY190" s="42"/>
      <c r="CZ190" s="42"/>
      <c r="DA190" s="42"/>
      <c r="DB190" s="42"/>
      <c r="DC190" s="42"/>
      <c r="DD190" s="42"/>
      <c r="DE190" s="42"/>
      <c r="DF190" s="42"/>
      <c r="DG190" s="42"/>
      <c r="DH190" s="42"/>
      <c r="DI190" s="42"/>
      <c r="DJ190" s="42"/>
      <c r="DK190" s="42"/>
      <c r="DL190" s="42"/>
      <c r="DM190" s="42"/>
      <c r="DN190" s="42"/>
      <c r="DO190" s="42"/>
      <c r="DP190" s="42"/>
      <c r="DQ190" s="42"/>
      <c r="DR190" s="42"/>
      <c r="DS190" s="42"/>
      <c r="DT190" s="42"/>
      <c r="DU190" s="42"/>
      <c r="DV190" s="42"/>
      <c r="DW190" s="42"/>
      <c r="DX190" s="42"/>
      <c r="DY190" s="42"/>
      <c r="DZ190" s="42"/>
      <c r="EA190" s="42"/>
      <c r="EB190" s="42"/>
      <c r="EC190" s="42"/>
      <c r="ED190" s="42"/>
      <c r="EE190" s="42"/>
      <c r="EF190" s="42"/>
      <c r="EG190" s="42"/>
      <c r="EH190" s="42"/>
      <c r="EI190" s="42"/>
      <c r="EJ190" s="42"/>
      <c r="EK190" s="42"/>
      <c r="EL190" s="42"/>
      <c r="EM190" s="42"/>
      <c r="EN190" s="42"/>
      <c r="EO190" s="42"/>
      <c r="EP190" s="42"/>
      <c r="EQ190" s="42"/>
      <c r="ER190" s="42"/>
      <c r="ES190" s="42"/>
      <c r="ET190" s="42"/>
      <c r="EU190" s="42"/>
      <c r="EV190" s="42"/>
      <c r="EW190" s="42"/>
      <c r="EX190" s="42"/>
      <c r="EY190" s="42"/>
      <c r="EZ190" s="42"/>
      <c r="FA190" s="42"/>
      <c r="FB190" s="42"/>
      <c r="FC190" s="42"/>
      <c r="FD190" s="42"/>
      <c r="FE190" s="42"/>
      <c r="FF190" s="42"/>
      <c r="FG190" s="42"/>
      <c r="FH190" s="42"/>
      <c r="FI190" s="42"/>
      <c r="FJ190" s="42"/>
      <c r="FK190" s="42"/>
      <c r="FL190" s="42"/>
      <c r="FM190" s="42"/>
      <c r="FN190" s="42"/>
      <c r="FO190" s="42"/>
      <c r="FP190" s="42"/>
      <c r="FQ190" s="42"/>
      <c r="FR190" s="42"/>
      <c r="FS190" s="42"/>
      <c r="FT190" s="42"/>
      <c r="FU190" s="42"/>
      <c r="FV190" s="42"/>
      <c r="FW190" s="42"/>
      <c r="FX190" s="42"/>
      <c r="FY190" s="42"/>
      <c r="FZ190" s="42"/>
      <c r="GA190" s="42"/>
      <c r="GB190" s="42"/>
      <c r="GC190" s="42"/>
      <c r="GD190" s="42"/>
      <c r="GE190" s="42"/>
      <c r="GF190" s="42"/>
      <c r="GG190" s="42"/>
      <c r="GH190" s="42"/>
      <c r="GI190" s="42"/>
      <c r="GJ190" s="42"/>
      <c r="GK190" s="42"/>
      <c r="GL190" s="42"/>
      <c r="GM190" s="42"/>
      <c r="GN190" s="42"/>
      <c r="GO190" s="42"/>
      <c r="GP190" s="42"/>
      <c r="GQ190" s="42"/>
      <c r="GR190" s="42"/>
      <c r="GS190" s="42"/>
      <c r="GT190" s="42"/>
      <c r="GU190" s="42"/>
      <c r="GV190" s="42"/>
      <c r="GW190" s="42"/>
      <c r="GX190" s="42"/>
      <c r="GY190" s="42"/>
      <c r="GZ190" s="42"/>
      <c r="HA190" s="42"/>
      <c r="HB190" s="42"/>
      <c r="HC190" s="42"/>
      <c r="HD190" s="42"/>
      <c r="HE190" s="42"/>
      <c r="HF190" s="42"/>
      <c r="HG190" s="42"/>
      <c r="HH190" s="42"/>
      <c r="HI190" s="42"/>
      <c r="HJ190" s="42"/>
      <c r="HK190" s="42"/>
      <c r="HL190" s="42"/>
      <c r="HM190" s="42"/>
      <c r="HN190" s="42"/>
      <c r="HO190" s="42"/>
      <c r="HP190" s="42"/>
      <c r="HQ190" s="42"/>
      <c r="HR190" s="42"/>
      <c r="HS190" s="42"/>
      <c r="HT190" s="42"/>
      <c r="HU190" s="42"/>
      <c r="HV190" s="42"/>
      <c r="HW190" s="42"/>
      <c r="HX190" s="42"/>
    </row>
    <row r="191" spans="1:232" s="41" customFormat="1" x14ac:dyDescent="0.25">
      <c r="A191" s="29"/>
      <c r="B191" s="30"/>
      <c r="C191" s="31" t="s">
        <v>7317</v>
      </c>
      <c r="D191" s="57">
        <v>0</v>
      </c>
      <c r="E191" s="57">
        <v>1</v>
      </c>
      <c r="F191" s="32" t="s">
        <v>560</v>
      </c>
      <c r="G191" s="32" t="s">
        <v>560</v>
      </c>
      <c r="H191" s="4">
        <v>9105870859</v>
      </c>
      <c r="I191" s="32" t="s">
        <v>560</v>
      </c>
      <c r="J191" s="33" t="s">
        <v>7674</v>
      </c>
      <c r="K191" s="34"/>
      <c r="L191" s="46" t="s">
        <v>25</v>
      </c>
      <c r="M191" s="33" t="s">
        <v>691</v>
      </c>
      <c r="N191" s="35" t="s">
        <v>560</v>
      </c>
      <c r="O191" s="6" t="s">
        <v>3132</v>
      </c>
      <c r="P191" s="36"/>
      <c r="Q191" s="36"/>
      <c r="R191" s="36"/>
      <c r="S191" s="33" t="s">
        <v>7675</v>
      </c>
      <c r="T191" s="36"/>
      <c r="U191" s="36"/>
      <c r="V191" s="33" t="s">
        <v>7675</v>
      </c>
      <c r="W191" s="36"/>
      <c r="X191" s="36"/>
      <c r="Y191" s="33" t="s">
        <v>2824</v>
      </c>
      <c r="Z191" s="36"/>
      <c r="AA191" s="30"/>
      <c r="AB191" s="57">
        <v>5111</v>
      </c>
      <c r="AC191" s="57">
        <v>131</v>
      </c>
      <c r="AD191" s="30"/>
      <c r="AE191" s="58">
        <v>3</v>
      </c>
      <c r="AF191" s="37"/>
      <c r="AG191" s="37">
        <v>111058</v>
      </c>
      <c r="AH191" s="38">
        <v>333174</v>
      </c>
      <c r="AI191" s="37"/>
      <c r="AJ191" s="37"/>
      <c r="AK191" s="39"/>
      <c r="AL191" s="40">
        <v>8</v>
      </c>
      <c r="AM191" s="37"/>
      <c r="AN191" s="37">
        <v>26653.920000000002</v>
      </c>
      <c r="AO191" s="59">
        <v>33311</v>
      </c>
      <c r="AP191" s="39"/>
      <c r="AQ191" s="59" t="s">
        <v>3131</v>
      </c>
      <c r="AR191" s="60">
        <v>156</v>
      </c>
      <c r="AS191" s="60">
        <v>632</v>
      </c>
      <c r="AV191" s="39"/>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c r="BZ191" s="42"/>
      <c r="CA191" s="42"/>
      <c r="CB191" s="42"/>
      <c r="CC191" s="42"/>
      <c r="CD191" s="42"/>
      <c r="CE191" s="42"/>
      <c r="CF191" s="42"/>
      <c r="CG191" s="42"/>
      <c r="CH191" s="42"/>
      <c r="CI191" s="42"/>
      <c r="CJ191" s="42"/>
      <c r="CK191" s="42"/>
      <c r="CL191" s="42"/>
      <c r="CM191" s="42"/>
      <c r="CN191" s="42"/>
      <c r="CO191" s="42"/>
      <c r="CP191" s="42"/>
      <c r="CQ191" s="42"/>
      <c r="CR191" s="42"/>
      <c r="CS191" s="42"/>
      <c r="CT191" s="42"/>
      <c r="CU191" s="42"/>
      <c r="CV191" s="42"/>
      <c r="CW191" s="42"/>
      <c r="CX191" s="42"/>
      <c r="CY191" s="42"/>
      <c r="CZ191" s="42"/>
      <c r="DA191" s="42"/>
      <c r="DB191" s="42"/>
      <c r="DC191" s="42"/>
      <c r="DD191" s="42"/>
      <c r="DE191" s="42"/>
      <c r="DF191" s="42"/>
      <c r="DG191" s="42"/>
      <c r="DH191" s="42"/>
      <c r="DI191" s="42"/>
      <c r="DJ191" s="42"/>
      <c r="DK191" s="42"/>
      <c r="DL191" s="42"/>
      <c r="DM191" s="42"/>
      <c r="DN191" s="42"/>
      <c r="DO191" s="42"/>
      <c r="DP191" s="42"/>
      <c r="DQ191" s="42"/>
      <c r="DR191" s="42"/>
      <c r="DS191" s="42"/>
      <c r="DT191" s="42"/>
      <c r="DU191" s="42"/>
      <c r="DV191" s="42"/>
      <c r="DW191" s="42"/>
      <c r="DX191" s="42"/>
      <c r="DY191" s="42"/>
      <c r="DZ191" s="42"/>
      <c r="EA191" s="42"/>
      <c r="EB191" s="42"/>
      <c r="EC191" s="42"/>
      <c r="ED191" s="42"/>
      <c r="EE191" s="42"/>
      <c r="EF191" s="42"/>
      <c r="EG191" s="42"/>
      <c r="EH191" s="42"/>
      <c r="EI191" s="42"/>
      <c r="EJ191" s="42"/>
      <c r="EK191" s="42"/>
      <c r="EL191" s="42"/>
      <c r="EM191" s="42"/>
      <c r="EN191" s="42"/>
      <c r="EO191" s="42"/>
      <c r="EP191" s="42"/>
      <c r="EQ191" s="42"/>
      <c r="ER191" s="42"/>
      <c r="ES191" s="42"/>
      <c r="ET191" s="42"/>
      <c r="EU191" s="42"/>
      <c r="EV191" s="42"/>
      <c r="EW191" s="42"/>
      <c r="EX191" s="42"/>
      <c r="EY191" s="42"/>
      <c r="EZ191" s="42"/>
      <c r="FA191" s="42"/>
      <c r="FB191" s="42"/>
      <c r="FC191" s="42"/>
      <c r="FD191" s="42"/>
      <c r="FE191" s="42"/>
      <c r="FF191" s="42"/>
      <c r="FG191" s="42"/>
      <c r="FH191" s="42"/>
      <c r="FI191" s="42"/>
      <c r="FJ191" s="42"/>
      <c r="FK191" s="42"/>
      <c r="FL191" s="42"/>
      <c r="FM191" s="42"/>
      <c r="FN191" s="42"/>
      <c r="FO191" s="42"/>
      <c r="FP191" s="42"/>
      <c r="FQ191" s="42"/>
      <c r="FR191" s="42"/>
      <c r="FS191" s="42"/>
      <c r="FT191" s="42"/>
      <c r="FU191" s="42"/>
      <c r="FV191" s="42"/>
      <c r="FW191" s="42"/>
      <c r="FX191" s="42"/>
      <c r="FY191" s="42"/>
      <c r="FZ191" s="42"/>
      <c r="GA191" s="42"/>
      <c r="GB191" s="42"/>
      <c r="GC191" s="42"/>
      <c r="GD191" s="42"/>
      <c r="GE191" s="42"/>
      <c r="GF191" s="42"/>
      <c r="GG191" s="42"/>
      <c r="GH191" s="42"/>
      <c r="GI191" s="42"/>
      <c r="GJ191" s="42"/>
      <c r="GK191" s="42"/>
      <c r="GL191" s="42"/>
      <c r="GM191" s="42"/>
      <c r="GN191" s="42"/>
      <c r="GO191" s="42"/>
      <c r="GP191" s="42"/>
      <c r="GQ191" s="42"/>
      <c r="GR191" s="42"/>
      <c r="GS191" s="42"/>
      <c r="GT191" s="42"/>
      <c r="GU191" s="42"/>
      <c r="GV191" s="42"/>
      <c r="GW191" s="42"/>
      <c r="GX191" s="42"/>
      <c r="GY191" s="42"/>
      <c r="GZ191" s="42"/>
      <c r="HA191" s="42"/>
      <c r="HB191" s="42"/>
      <c r="HC191" s="42"/>
      <c r="HD191" s="42"/>
      <c r="HE191" s="42"/>
      <c r="HF191" s="42"/>
      <c r="HG191" s="42"/>
      <c r="HH191" s="42"/>
      <c r="HI191" s="42"/>
      <c r="HJ191" s="42"/>
      <c r="HK191" s="42"/>
      <c r="HL191" s="42"/>
      <c r="HM191" s="42"/>
      <c r="HN191" s="42"/>
      <c r="HO191" s="42"/>
      <c r="HP191" s="42"/>
      <c r="HQ191" s="42"/>
      <c r="HR191" s="42"/>
      <c r="HS191" s="42"/>
      <c r="HT191" s="42"/>
      <c r="HU191" s="42"/>
      <c r="HV191" s="42"/>
      <c r="HW191" s="42"/>
      <c r="HX191" s="42"/>
    </row>
    <row r="192" spans="1:232" s="41" customFormat="1" x14ac:dyDescent="0.25">
      <c r="A192" s="29"/>
      <c r="B192" s="30"/>
      <c r="C192" s="31" t="s">
        <v>7317</v>
      </c>
      <c r="D192" s="57">
        <v>0</v>
      </c>
      <c r="E192" s="57">
        <v>1</v>
      </c>
      <c r="F192" s="32" t="s">
        <v>560</v>
      </c>
      <c r="G192" s="32" t="s">
        <v>560</v>
      </c>
      <c r="H192" s="4">
        <v>9105870859</v>
      </c>
      <c r="I192" s="32" t="s">
        <v>560</v>
      </c>
      <c r="J192" s="33" t="s">
        <v>7674</v>
      </c>
      <c r="K192" s="34"/>
      <c r="L192" s="46" t="s">
        <v>25</v>
      </c>
      <c r="M192" s="33" t="s">
        <v>691</v>
      </c>
      <c r="N192" s="35" t="s">
        <v>560</v>
      </c>
      <c r="O192" s="6" t="s">
        <v>3132</v>
      </c>
      <c r="P192" s="36"/>
      <c r="Q192" s="36"/>
      <c r="R192" s="36"/>
      <c r="S192" s="33" t="s">
        <v>7675</v>
      </c>
      <c r="T192" s="36"/>
      <c r="U192" s="36"/>
      <c r="V192" s="33" t="s">
        <v>7675</v>
      </c>
      <c r="W192" s="36"/>
      <c r="X192" s="36"/>
      <c r="Y192" s="33" t="s">
        <v>3047</v>
      </c>
      <c r="Z192" s="36"/>
      <c r="AA192" s="30"/>
      <c r="AB192" s="57">
        <v>5111</v>
      </c>
      <c r="AC192" s="57">
        <v>131</v>
      </c>
      <c r="AD192" s="30"/>
      <c r="AE192" s="58">
        <v>1</v>
      </c>
      <c r="AF192" s="37"/>
      <c r="AG192" s="37">
        <v>55595</v>
      </c>
      <c r="AH192" s="38">
        <v>55595</v>
      </c>
      <c r="AI192" s="37"/>
      <c r="AJ192" s="37"/>
      <c r="AK192" s="39"/>
      <c r="AL192" s="40">
        <v>8</v>
      </c>
      <c r="AM192" s="37"/>
      <c r="AN192" s="37">
        <v>4447.6000000000004</v>
      </c>
      <c r="AO192" s="59">
        <v>33311</v>
      </c>
      <c r="AP192" s="39"/>
      <c r="AQ192" s="59" t="s">
        <v>3131</v>
      </c>
      <c r="AR192" s="60">
        <v>156</v>
      </c>
      <c r="AS192" s="60">
        <v>632</v>
      </c>
      <c r="AV192" s="39"/>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c r="BZ192" s="42"/>
      <c r="CA192" s="42"/>
      <c r="CB192" s="42"/>
      <c r="CC192" s="42"/>
      <c r="CD192" s="42"/>
      <c r="CE192" s="42"/>
      <c r="CF192" s="42"/>
      <c r="CG192" s="42"/>
      <c r="CH192" s="42"/>
      <c r="CI192" s="42"/>
      <c r="CJ192" s="42"/>
      <c r="CK192" s="42"/>
      <c r="CL192" s="42"/>
      <c r="CM192" s="42"/>
      <c r="CN192" s="42"/>
      <c r="CO192" s="42"/>
      <c r="CP192" s="42"/>
      <c r="CQ192" s="42"/>
      <c r="CR192" s="42"/>
      <c r="CS192" s="42"/>
      <c r="CT192" s="42"/>
      <c r="CU192" s="42"/>
      <c r="CV192" s="42"/>
      <c r="CW192" s="42"/>
      <c r="CX192" s="42"/>
      <c r="CY192" s="42"/>
      <c r="CZ192" s="42"/>
      <c r="DA192" s="42"/>
      <c r="DB192" s="42"/>
      <c r="DC192" s="42"/>
      <c r="DD192" s="42"/>
      <c r="DE192" s="42"/>
      <c r="DF192" s="42"/>
      <c r="DG192" s="42"/>
      <c r="DH192" s="42"/>
      <c r="DI192" s="42"/>
      <c r="DJ192" s="42"/>
      <c r="DK192" s="42"/>
      <c r="DL192" s="42"/>
      <c r="DM192" s="42"/>
      <c r="DN192" s="42"/>
      <c r="DO192" s="42"/>
      <c r="DP192" s="42"/>
      <c r="DQ192" s="42"/>
      <c r="DR192" s="42"/>
      <c r="DS192" s="42"/>
      <c r="DT192" s="42"/>
      <c r="DU192" s="42"/>
      <c r="DV192" s="42"/>
      <c r="DW192" s="42"/>
      <c r="DX192" s="42"/>
      <c r="DY192" s="42"/>
      <c r="DZ192" s="42"/>
      <c r="EA192" s="42"/>
      <c r="EB192" s="42"/>
      <c r="EC192" s="42"/>
      <c r="ED192" s="42"/>
      <c r="EE192" s="42"/>
      <c r="EF192" s="42"/>
      <c r="EG192" s="42"/>
      <c r="EH192" s="42"/>
      <c r="EI192" s="42"/>
      <c r="EJ192" s="42"/>
      <c r="EK192" s="42"/>
      <c r="EL192" s="42"/>
      <c r="EM192" s="42"/>
      <c r="EN192" s="42"/>
      <c r="EO192" s="42"/>
      <c r="EP192" s="42"/>
      <c r="EQ192" s="42"/>
      <c r="ER192" s="42"/>
      <c r="ES192" s="42"/>
      <c r="ET192" s="42"/>
      <c r="EU192" s="42"/>
      <c r="EV192" s="42"/>
      <c r="EW192" s="42"/>
      <c r="EX192" s="42"/>
      <c r="EY192" s="42"/>
      <c r="EZ192" s="42"/>
      <c r="FA192" s="42"/>
      <c r="FB192" s="42"/>
      <c r="FC192" s="42"/>
      <c r="FD192" s="42"/>
      <c r="FE192" s="42"/>
      <c r="FF192" s="42"/>
      <c r="FG192" s="42"/>
      <c r="FH192" s="42"/>
      <c r="FI192" s="42"/>
      <c r="FJ192" s="42"/>
      <c r="FK192" s="42"/>
      <c r="FL192" s="42"/>
      <c r="FM192" s="42"/>
      <c r="FN192" s="42"/>
      <c r="FO192" s="42"/>
      <c r="FP192" s="42"/>
      <c r="FQ192" s="42"/>
      <c r="FR192" s="42"/>
      <c r="FS192" s="42"/>
      <c r="FT192" s="42"/>
      <c r="FU192" s="42"/>
      <c r="FV192" s="42"/>
      <c r="FW192" s="42"/>
      <c r="FX192" s="42"/>
      <c r="FY192" s="42"/>
      <c r="FZ192" s="42"/>
      <c r="GA192" s="42"/>
      <c r="GB192" s="42"/>
      <c r="GC192" s="42"/>
      <c r="GD192" s="42"/>
      <c r="GE192" s="42"/>
      <c r="GF192" s="42"/>
      <c r="GG192" s="42"/>
      <c r="GH192" s="42"/>
      <c r="GI192" s="42"/>
      <c r="GJ192" s="42"/>
      <c r="GK192" s="42"/>
      <c r="GL192" s="42"/>
      <c r="GM192" s="42"/>
      <c r="GN192" s="42"/>
      <c r="GO192" s="42"/>
      <c r="GP192" s="42"/>
      <c r="GQ192" s="42"/>
      <c r="GR192" s="42"/>
      <c r="GS192" s="42"/>
      <c r="GT192" s="42"/>
      <c r="GU192" s="42"/>
      <c r="GV192" s="42"/>
      <c r="GW192" s="42"/>
      <c r="GX192" s="42"/>
      <c r="GY192" s="42"/>
      <c r="GZ192" s="42"/>
      <c r="HA192" s="42"/>
      <c r="HB192" s="42"/>
      <c r="HC192" s="42"/>
      <c r="HD192" s="42"/>
      <c r="HE192" s="42"/>
      <c r="HF192" s="42"/>
      <c r="HG192" s="42"/>
      <c r="HH192" s="42"/>
      <c r="HI192" s="42"/>
      <c r="HJ192" s="42"/>
      <c r="HK192" s="42"/>
      <c r="HL192" s="42"/>
      <c r="HM192" s="42"/>
      <c r="HN192" s="42"/>
      <c r="HO192" s="42"/>
      <c r="HP192" s="42"/>
      <c r="HQ192" s="42"/>
      <c r="HR192" s="42"/>
      <c r="HS192" s="42"/>
      <c r="HT192" s="42"/>
      <c r="HU192" s="42"/>
      <c r="HV192" s="42"/>
      <c r="HW192" s="42"/>
      <c r="HX192" s="42"/>
    </row>
    <row r="193" spans="1:232" s="41" customFormat="1" x14ac:dyDescent="0.25">
      <c r="A193" s="29"/>
      <c r="B193" s="30"/>
      <c r="C193" s="31" t="s">
        <v>7317</v>
      </c>
      <c r="D193" s="57">
        <v>0</v>
      </c>
      <c r="E193" s="57">
        <v>1</v>
      </c>
      <c r="F193" s="32" t="s">
        <v>560</v>
      </c>
      <c r="G193" s="32" t="s">
        <v>560</v>
      </c>
      <c r="H193" s="4">
        <v>9105870832</v>
      </c>
      <c r="I193" s="32" t="s">
        <v>560</v>
      </c>
      <c r="J193" s="33" t="s">
        <v>7678</v>
      </c>
      <c r="K193" s="34"/>
      <c r="L193" s="46" t="s">
        <v>25</v>
      </c>
      <c r="M193" s="33" t="s">
        <v>579</v>
      </c>
      <c r="N193" s="35" t="s">
        <v>560</v>
      </c>
      <c r="O193" s="6" t="s">
        <v>3151</v>
      </c>
      <c r="P193" s="36"/>
      <c r="Q193" s="36"/>
      <c r="R193" s="36"/>
      <c r="S193" s="33" t="s">
        <v>7679</v>
      </c>
      <c r="T193" s="36"/>
      <c r="U193" s="36"/>
      <c r="V193" s="33" t="s">
        <v>7679</v>
      </c>
      <c r="W193" s="36"/>
      <c r="X193" s="36"/>
      <c r="Y193" s="33" t="s">
        <v>2824</v>
      </c>
      <c r="Z193" s="36"/>
      <c r="AA193" s="30"/>
      <c r="AB193" s="57">
        <v>5111</v>
      </c>
      <c r="AC193" s="57">
        <v>131</v>
      </c>
      <c r="AD193" s="30"/>
      <c r="AE193" s="58">
        <v>1</v>
      </c>
      <c r="AF193" s="37"/>
      <c r="AG193" s="37">
        <v>111058</v>
      </c>
      <c r="AH193" s="38">
        <v>111058</v>
      </c>
      <c r="AI193" s="37"/>
      <c r="AJ193" s="37"/>
      <c r="AK193" s="39"/>
      <c r="AL193" s="40">
        <v>8</v>
      </c>
      <c r="AM193" s="37"/>
      <c r="AN193" s="37">
        <v>8884.64</v>
      </c>
      <c r="AO193" s="59">
        <v>33311</v>
      </c>
      <c r="AP193" s="39"/>
      <c r="AQ193" s="59" t="s">
        <v>3131</v>
      </c>
      <c r="AR193" s="60">
        <v>156</v>
      </c>
      <c r="AS193" s="60">
        <v>632</v>
      </c>
      <c r="AV193" s="39"/>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c r="BZ193" s="42"/>
      <c r="CA193" s="42"/>
      <c r="CB193" s="42"/>
      <c r="CC193" s="42"/>
      <c r="CD193" s="42"/>
      <c r="CE193" s="42"/>
      <c r="CF193" s="42"/>
      <c r="CG193" s="42"/>
      <c r="CH193" s="42"/>
      <c r="CI193" s="42"/>
      <c r="CJ193" s="42"/>
      <c r="CK193" s="42"/>
      <c r="CL193" s="42"/>
      <c r="CM193" s="42"/>
      <c r="CN193" s="42"/>
      <c r="CO193" s="42"/>
      <c r="CP193" s="42"/>
      <c r="CQ193" s="42"/>
      <c r="CR193" s="42"/>
      <c r="CS193" s="42"/>
      <c r="CT193" s="42"/>
      <c r="CU193" s="42"/>
      <c r="CV193" s="42"/>
      <c r="CW193" s="42"/>
      <c r="CX193" s="42"/>
      <c r="CY193" s="42"/>
      <c r="CZ193" s="42"/>
      <c r="DA193" s="42"/>
      <c r="DB193" s="42"/>
      <c r="DC193" s="42"/>
      <c r="DD193" s="42"/>
      <c r="DE193" s="42"/>
      <c r="DF193" s="42"/>
      <c r="DG193" s="42"/>
      <c r="DH193" s="42"/>
      <c r="DI193" s="42"/>
      <c r="DJ193" s="42"/>
      <c r="DK193" s="42"/>
      <c r="DL193" s="42"/>
      <c r="DM193" s="42"/>
      <c r="DN193" s="42"/>
      <c r="DO193" s="42"/>
      <c r="DP193" s="42"/>
      <c r="DQ193" s="42"/>
      <c r="DR193" s="42"/>
      <c r="DS193" s="42"/>
      <c r="DT193" s="42"/>
      <c r="DU193" s="42"/>
      <c r="DV193" s="42"/>
      <c r="DW193" s="42"/>
      <c r="DX193" s="42"/>
      <c r="DY193" s="42"/>
      <c r="DZ193" s="42"/>
      <c r="EA193" s="42"/>
      <c r="EB193" s="42"/>
      <c r="EC193" s="42"/>
      <c r="ED193" s="42"/>
      <c r="EE193" s="42"/>
      <c r="EF193" s="42"/>
      <c r="EG193" s="42"/>
      <c r="EH193" s="42"/>
      <c r="EI193" s="42"/>
      <c r="EJ193" s="42"/>
      <c r="EK193" s="42"/>
      <c r="EL193" s="42"/>
      <c r="EM193" s="42"/>
      <c r="EN193" s="42"/>
      <c r="EO193" s="42"/>
      <c r="EP193" s="42"/>
      <c r="EQ193" s="42"/>
      <c r="ER193" s="42"/>
      <c r="ES193" s="42"/>
      <c r="ET193" s="42"/>
      <c r="EU193" s="42"/>
      <c r="EV193" s="42"/>
      <c r="EW193" s="42"/>
      <c r="EX193" s="42"/>
      <c r="EY193" s="42"/>
      <c r="EZ193" s="42"/>
      <c r="FA193" s="42"/>
      <c r="FB193" s="42"/>
      <c r="FC193" s="42"/>
      <c r="FD193" s="42"/>
      <c r="FE193" s="42"/>
      <c r="FF193" s="42"/>
      <c r="FG193" s="42"/>
      <c r="FH193" s="42"/>
      <c r="FI193" s="42"/>
      <c r="FJ193" s="42"/>
      <c r="FK193" s="42"/>
      <c r="FL193" s="42"/>
      <c r="FM193" s="42"/>
      <c r="FN193" s="42"/>
      <c r="FO193" s="42"/>
      <c r="FP193" s="42"/>
      <c r="FQ193" s="42"/>
      <c r="FR193" s="42"/>
      <c r="FS193" s="42"/>
      <c r="FT193" s="42"/>
      <c r="FU193" s="42"/>
      <c r="FV193" s="42"/>
      <c r="FW193" s="42"/>
      <c r="FX193" s="42"/>
      <c r="FY193" s="42"/>
      <c r="FZ193" s="42"/>
      <c r="GA193" s="42"/>
      <c r="GB193" s="42"/>
      <c r="GC193" s="42"/>
      <c r="GD193" s="42"/>
      <c r="GE193" s="42"/>
      <c r="GF193" s="42"/>
      <c r="GG193" s="42"/>
      <c r="GH193" s="42"/>
      <c r="GI193" s="42"/>
      <c r="GJ193" s="42"/>
      <c r="GK193" s="42"/>
      <c r="GL193" s="42"/>
      <c r="GM193" s="42"/>
      <c r="GN193" s="42"/>
      <c r="GO193" s="42"/>
      <c r="GP193" s="42"/>
      <c r="GQ193" s="42"/>
      <c r="GR193" s="42"/>
      <c r="GS193" s="42"/>
      <c r="GT193" s="42"/>
      <c r="GU193" s="42"/>
      <c r="GV193" s="42"/>
      <c r="GW193" s="42"/>
      <c r="GX193" s="42"/>
      <c r="GY193" s="42"/>
      <c r="GZ193" s="42"/>
      <c r="HA193" s="42"/>
      <c r="HB193" s="42"/>
      <c r="HC193" s="42"/>
      <c r="HD193" s="42"/>
      <c r="HE193" s="42"/>
      <c r="HF193" s="42"/>
      <c r="HG193" s="42"/>
      <c r="HH193" s="42"/>
      <c r="HI193" s="42"/>
      <c r="HJ193" s="42"/>
      <c r="HK193" s="42"/>
      <c r="HL193" s="42"/>
      <c r="HM193" s="42"/>
      <c r="HN193" s="42"/>
      <c r="HO193" s="42"/>
      <c r="HP193" s="42"/>
      <c r="HQ193" s="42"/>
      <c r="HR193" s="42"/>
      <c r="HS193" s="42"/>
      <c r="HT193" s="42"/>
      <c r="HU193" s="42"/>
      <c r="HV193" s="42"/>
      <c r="HW193" s="42"/>
      <c r="HX193" s="42"/>
    </row>
    <row r="194" spans="1:232" s="41" customFormat="1" x14ac:dyDescent="0.25">
      <c r="A194" s="29"/>
      <c r="B194" s="30"/>
      <c r="C194" s="31" t="s">
        <v>7317</v>
      </c>
      <c r="D194" s="57">
        <v>0</v>
      </c>
      <c r="E194" s="57">
        <v>1</v>
      </c>
      <c r="F194" s="32" t="s">
        <v>560</v>
      </c>
      <c r="G194" s="32" t="s">
        <v>560</v>
      </c>
      <c r="H194" s="4">
        <v>9105870832</v>
      </c>
      <c r="I194" s="32" t="s">
        <v>560</v>
      </c>
      <c r="J194" s="33" t="s">
        <v>7678</v>
      </c>
      <c r="K194" s="34"/>
      <c r="L194" s="46" t="s">
        <v>25</v>
      </c>
      <c r="M194" s="33" t="s">
        <v>579</v>
      </c>
      <c r="N194" s="35" t="s">
        <v>560</v>
      </c>
      <c r="O194" s="6" t="s">
        <v>3151</v>
      </c>
      <c r="P194" s="36"/>
      <c r="Q194" s="36"/>
      <c r="R194" s="36"/>
      <c r="S194" s="33" t="s">
        <v>7679</v>
      </c>
      <c r="T194" s="36"/>
      <c r="U194" s="36"/>
      <c r="V194" s="33" t="s">
        <v>7679</v>
      </c>
      <c r="W194" s="36"/>
      <c r="X194" s="36"/>
      <c r="Y194" s="33" t="s">
        <v>3013</v>
      </c>
      <c r="Z194" s="36"/>
      <c r="AA194" s="30"/>
      <c r="AB194" s="57">
        <v>5111</v>
      </c>
      <c r="AC194" s="57">
        <v>131</v>
      </c>
      <c r="AD194" s="30"/>
      <c r="AE194" s="58">
        <v>1</v>
      </c>
      <c r="AF194" s="37"/>
      <c r="AG194" s="37">
        <v>46000</v>
      </c>
      <c r="AH194" s="38">
        <v>46000</v>
      </c>
      <c r="AI194" s="37"/>
      <c r="AJ194" s="37"/>
      <c r="AK194" s="39"/>
      <c r="AL194" s="40">
        <v>8</v>
      </c>
      <c r="AM194" s="37"/>
      <c r="AN194" s="37">
        <v>3680</v>
      </c>
      <c r="AO194" s="59">
        <v>33311</v>
      </c>
      <c r="AP194" s="39"/>
      <c r="AQ194" s="59" t="s">
        <v>3131</v>
      </c>
      <c r="AR194" s="60">
        <v>156</v>
      </c>
      <c r="AS194" s="60">
        <v>632</v>
      </c>
      <c r="AV194" s="39"/>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c r="BZ194" s="42"/>
      <c r="CA194" s="42"/>
      <c r="CB194" s="42"/>
      <c r="CC194" s="42"/>
      <c r="CD194" s="42"/>
      <c r="CE194" s="42"/>
      <c r="CF194" s="42"/>
      <c r="CG194" s="42"/>
      <c r="CH194" s="42"/>
      <c r="CI194" s="42"/>
      <c r="CJ194" s="42"/>
      <c r="CK194" s="42"/>
      <c r="CL194" s="42"/>
      <c r="CM194" s="42"/>
      <c r="CN194" s="42"/>
      <c r="CO194" s="42"/>
      <c r="CP194" s="42"/>
      <c r="CQ194" s="42"/>
      <c r="CR194" s="42"/>
      <c r="CS194" s="42"/>
      <c r="CT194" s="42"/>
      <c r="CU194" s="42"/>
      <c r="CV194" s="42"/>
      <c r="CW194" s="42"/>
      <c r="CX194" s="42"/>
      <c r="CY194" s="42"/>
      <c r="CZ194" s="42"/>
      <c r="DA194" s="42"/>
      <c r="DB194" s="42"/>
      <c r="DC194" s="42"/>
      <c r="DD194" s="42"/>
      <c r="DE194" s="42"/>
      <c r="DF194" s="42"/>
      <c r="DG194" s="42"/>
      <c r="DH194" s="42"/>
      <c r="DI194" s="42"/>
      <c r="DJ194" s="42"/>
      <c r="DK194" s="42"/>
      <c r="DL194" s="42"/>
      <c r="DM194" s="42"/>
      <c r="DN194" s="42"/>
      <c r="DO194" s="42"/>
      <c r="DP194" s="42"/>
      <c r="DQ194" s="42"/>
      <c r="DR194" s="42"/>
      <c r="DS194" s="42"/>
      <c r="DT194" s="42"/>
      <c r="DU194" s="42"/>
      <c r="DV194" s="42"/>
      <c r="DW194" s="42"/>
      <c r="DX194" s="42"/>
      <c r="DY194" s="42"/>
      <c r="DZ194" s="42"/>
      <c r="EA194" s="42"/>
      <c r="EB194" s="42"/>
      <c r="EC194" s="42"/>
      <c r="ED194" s="42"/>
      <c r="EE194" s="42"/>
      <c r="EF194" s="42"/>
      <c r="EG194" s="42"/>
      <c r="EH194" s="42"/>
      <c r="EI194" s="42"/>
      <c r="EJ194" s="42"/>
      <c r="EK194" s="42"/>
      <c r="EL194" s="42"/>
      <c r="EM194" s="42"/>
      <c r="EN194" s="42"/>
      <c r="EO194" s="42"/>
      <c r="EP194" s="42"/>
      <c r="EQ194" s="42"/>
      <c r="ER194" s="42"/>
      <c r="ES194" s="42"/>
      <c r="ET194" s="42"/>
      <c r="EU194" s="42"/>
      <c r="EV194" s="42"/>
      <c r="EW194" s="42"/>
      <c r="EX194" s="42"/>
      <c r="EY194" s="42"/>
      <c r="EZ194" s="42"/>
      <c r="FA194" s="42"/>
      <c r="FB194" s="42"/>
      <c r="FC194" s="42"/>
      <c r="FD194" s="42"/>
      <c r="FE194" s="42"/>
      <c r="FF194" s="42"/>
      <c r="FG194" s="42"/>
      <c r="FH194" s="42"/>
      <c r="FI194" s="42"/>
      <c r="FJ194" s="42"/>
      <c r="FK194" s="42"/>
      <c r="FL194" s="42"/>
      <c r="FM194" s="42"/>
      <c r="FN194" s="42"/>
      <c r="FO194" s="42"/>
      <c r="FP194" s="42"/>
      <c r="FQ194" s="42"/>
      <c r="FR194" s="42"/>
      <c r="FS194" s="42"/>
      <c r="FT194" s="42"/>
      <c r="FU194" s="42"/>
      <c r="FV194" s="42"/>
      <c r="FW194" s="42"/>
      <c r="FX194" s="42"/>
      <c r="FY194" s="42"/>
      <c r="FZ194" s="42"/>
      <c r="GA194" s="42"/>
      <c r="GB194" s="42"/>
      <c r="GC194" s="42"/>
      <c r="GD194" s="42"/>
      <c r="GE194" s="42"/>
      <c r="GF194" s="42"/>
      <c r="GG194" s="42"/>
      <c r="GH194" s="42"/>
      <c r="GI194" s="42"/>
      <c r="GJ194" s="42"/>
      <c r="GK194" s="42"/>
      <c r="GL194" s="42"/>
      <c r="GM194" s="42"/>
      <c r="GN194" s="42"/>
      <c r="GO194" s="42"/>
      <c r="GP194" s="42"/>
      <c r="GQ194" s="42"/>
      <c r="GR194" s="42"/>
      <c r="GS194" s="42"/>
      <c r="GT194" s="42"/>
      <c r="GU194" s="42"/>
      <c r="GV194" s="42"/>
      <c r="GW194" s="42"/>
      <c r="GX194" s="42"/>
      <c r="GY194" s="42"/>
      <c r="GZ194" s="42"/>
      <c r="HA194" s="42"/>
      <c r="HB194" s="42"/>
      <c r="HC194" s="42"/>
      <c r="HD194" s="42"/>
      <c r="HE194" s="42"/>
      <c r="HF194" s="42"/>
      <c r="HG194" s="42"/>
      <c r="HH194" s="42"/>
      <c r="HI194" s="42"/>
      <c r="HJ194" s="42"/>
      <c r="HK194" s="42"/>
      <c r="HL194" s="42"/>
      <c r="HM194" s="42"/>
      <c r="HN194" s="42"/>
      <c r="HO194" s="42"/>
      <c r="HP194" s="42"/>
      <c r="HQ194" s="42"/>
      <c r="HR194" s="42"/>
      <c r="HS194" s="42"/>
      <c r="HT194" s="42"/>
      <c r="HU194" s="42"/>
      <c r="HV194" s="42"/>
      <c r="HW194" s="42"/>
      <c r="HX194" s="42"/>
    </row>
    <row r="195" spans="1:232" s="41" customFormat="1" x14ac:dyDescent="0.25">
      <c r="A195" s="29"/>
      <c r="B195" s="30"/>
      <c r="C195" s="31" t="s">
        <v>7317</v>
      </c>
      <c r="D195" s="57">
        <v>0</v>
      </c>
      <c r="E195" s="57">
        <v>1</v>
      </c>
      <c r="F195" s="32" t="s">
        <v>560</v>
      </c>
      <c r="G195" s="32" t="s">
        <v>560</v>
      </c>
      <c r="H195" s="4">
        <v>9105871014</v>
      </c>
      <c r="I195" s="32" t="s">
        <v>560</v>
      </c>
      <c r="J195" s="33" t="s">
        <v>7682</v>
      </c>
      <c r="K195" s="34"/>
      <c r="L195" s="46" t="s">
        <v>25</v>
      </c>
      <c r="M195" s="33" t="s">
        <v>817</v>
      </c>
      <c r="N195" s="35" t="s">
        <v>560</v>
      </c>
      <c r="O195" s="6" t="s">
        <v>3132</v>
      </c>
      <c r="P195" s="36"/>
      <c r="Q195" s="36"/>
      <c r="R195" s="36"/>
      <c r="S195" s="33" t="s">
        <v>7683</v>
      </c>
      <c r="T195" s="36"/>
      <c r="U195" s="36"/>
      <c r="V195" s="33" t="s">
        <v>7683</v>
      </c>
      <c r="W195" s="36"/>
      <c r="X195" s="36"/>
      <c r="Y195" s="33" t="s">
        <v>2824</v>
      </c>
      <c r="Z195" s="36"/>
      <c r="AA195" s="30"/>
      <c r="AB195" s="57">
        <v>5111</v>
      </c>
      <c r="AC195" s="57">
        <v>131</v>
      </c>
      <c r="AD195" s="30"/>
      <c r="AE195" s="58">
        <v>2</v>
      </c>
      <c r="AF195" s="37"/>
      <c r="AG195" s="37">
        <v>111058</v>
      </c>
      <c r="AH195" s="38">
        <v>222116</v>
      </c>
      <c r="AI195" s="37"/>
      <c r="AJ195" s="37"/>
      <c r="AK195" s="39"/>
      <c r="AL195" s="40">
        <v>8</v>
      </c>
      <c r="AM195" s="37"/>
      <c r="AN195" s="37">
        <v>17769.28</v>
      </c>
      <c r="AO195" s="59">
        <v>33311</v>
      </c>
      <c r="AP195" s="39"/>
      <c r="AQ195" s="59" t="s">
        <v>3131</v>
      </c>
      <c r="AR195" s="60">
        <v>156</v>
      </c>
      <c r="AS195" s="60">
        <v>632</v>
      </c>
      <c r="AV195" s="39"/>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c r="BZ195" s="42"/>
      <c r="CA195" s="42"/>
      <c r="CB195" s="42"/>
      <c r="CC195" s="42"/>
      <c r="CD195" s="42"/>
      <c r="CE195" s="42"/>
      <c r="CF195" s="42"/>
      <c r="CG195" s="42"/>
      <c r="CH195" s="42"/>
      <c r="CI195" s="42"/>
      <c r="CJ195" s="42"/>
      <c r="CK195" s="42"/>
      <c r="CL195" s="42"/>
      <c r="CM195" s="42"/>
      <c r="CN195" s="42"/>
      <c r="CO195" s="42"/>
      <c r="CP195" s="42"/>
      <c r="CQ195" s="42"/>
      <c r="CR195" s="42"/>
      <c r="CS195" s="42"/>
      <c r="CT195" s="42"/>
      <c r="CU195" s="42"/>
      <c r="CV195" s="42"/>
      <c r="CW195" s="42"/>
      <c r="CX195" s="42"/>
      <c r="CY195" s="42"/>
      <c r="CZ195" s="42"/>
      <c r="DA195" s="42"/>
      <c r="DB195" s="42"/>
      <c r="DC195" s="42"/>
      <c r="DD195" s="42"/>
      <c r="DE195" s="42"/>
      <c r="DF195" s="42"/>
      <c r="DG195" s="42"/>
      <c r="DH195" s="42"/>
      <c r="DI195" s="42"/>
      <c r="DJ195" s="42"/>
      <c r="DK195" s="42"/>
      <c r="DL195" s="42"/>
      <c r="DM195" s="42"/>
      <c r="DN195" s="42"/>
      <c r="DO195" s="42"/>
      <c r="DP195" s="42"/>
      <c r="DQ195" s="42"/>
      <c r="DR195" s="42"/>
      <c r="DS195" s="42"/>
      <c r="DT195" s="42"/>
      <c r="DU195" s="42"/>
      <c r="DV195" s="42"/>
      <c r="DW195" s="42"/>
      <c r="DX195" s="42"/>
      <c r="DY195" s="42"/>
      <c r="DZ195" s="42"/>
      <c r="EA195" s="42"/>
      <c r="EB195" s="42"/>
      <c r="EC195" s="42"/>
      <c r="ED195" s="42"/>
      <c r="EE195" s="42"/>
      <c r="EF195" s="42"/>
      <c r="EG195" s="42"/>
      <c r="EH195" s="42"/>
      <c r="EI195" s="42"/>
      <c r="EJ195" s="42"/>
      <c r="EK195" s="42"/>
      <c r="EL195" s="42"/>
      <c r="EM195" s="42"/>
      <c r="EN195" s="42"/>
      <c r="EO195" s="42"/>
      <c r="EP195" s="42"/>
      <c r="EQ195" s="42"/>
      <c r="ER195" s="42"/>
      <c r="ES195" s="42"/>
      <c r="ET195" s="42"/>
      <c r="EU195" s="42"/>
      <c r="EV195" s="42"/>
      <c r="EW195" s="42"/>
      <c r="EX195" s="42"/>
      <c r="EY195" s="42"/>
      <c r="EZ195" s="42"/>
      <c r="FA195" s="42"/>
      <c r="FB195" s="42"/>
      <c r="FC195" s="42"/>
      <c r="FD195" s="42"/>
      <c r="FE195" s="42"/>
      <c r="FF195" s="42"/>
      <c r="FG195" s="42"/>
      <c r="FH195" s="42"/>
      <c r="FI195" s="42"/>
      <c r="FJ195" s="42"/>
      <c r="FK195" s="42"/>
      <c r="FL195" s="42"/>
      <c r="FM195" s="42"/>
      <c r="FN195" s="42"/>
      <c r="FO195" s="42"/>
      <c r="FP195" s="42"/>
      <c r="FQ195" s="42"/>
      <c r="FR195" s="42"/>
      <c r="FS195" s="42"/>
      <c r="FT195" s="42"/>
      <c r="FU195" s="42"/>
      <c r="FV195" s="42"/>
      <c r="FW195" s="42"/>
      <c r="FX195" s="42"/>
      <c r="FY195" s="42"/>
      <c r="FZ195" s="42"/>
      <c r="GA195" s="42"/>
      <c r="GB195" s="42"/>
      <c r="GC195" s="42"/>
      <c r="GD195" s="42"/>
      <c r="GE195" s="42"/>
      <c r="GF195" s="42"/>
      <c r="GG195" s="42"/>
      <c r="GH195" s="42"/>
      <c r="GI195" s="42"/>
      <c r="GJ195" s="42"/>
      <c r="GK195" s="42"/>
      <c r="GL195" s="42"/>
      <c r="GM195" s="42"/>
      <c r="GN195" s="42"/>
      <c r="GO195" s="42"/>
      <c r="GP195" s="42"/>
      <c r="GQ195" s="42"/>
      <c r="GR195" s="42"/>
      <c r="GS195" s="42"/>
      <c r="GT195" s="42"/>
      <c r="GU195" s="42"/>
      <c r="GV195" s="42"/>
      <c r="GW195" s="42"/>
      <c r="GX195" s="42"/>
      <c r="GY195" s="42"/>
      <c r="GZ195" s="42"/>
      <c r="HA195" s="42"/>
      <c r="HB195" s="42"/>
      <c r="HC195" s="42"/>
      <c r="HD195" s="42"/>
      <c r="HE195" s="42"/>
      <c r="HF195" s="42"/>
      <c r="HG195" s="42"/>
      <c r="HH195" s="42"/>
      <c r="HI195" s="42"/>
      <c r="HJ195" s="42"/>
      <c r="HK195" s="42"/>
      <c r="HL195" s="42"/>
      <c r="HM195" s="42"/>
      <c r="HN195" s="42"/>
      <c r="HO195" s="42"/>
      <c r="HP195" s="42"/>
      <c r="HQ195" s="42"/>
      <c r="HR195" s="42"/>
      <c r="HS195" s="42"/>
      <c r="HT195" s="42"/>
      <c r="HU195" s="42"/>
      <c r="HV195" s="42"/>
      <c r="HW195" s="42"/>
      <c r="HX195" s="42"/>
    </row>
    <row r="196" spans="1:232" s="41" customFormat="1" x14ac:dyDescent="0.25">
      <c r="A196" s="29"/>
      <c r="B196" s="30"/>
      <c r="C196" s="31" t="s">
        <v>7317</v>
      </c>
      <c r="D196" s="57">
        <v>0</v>
      </c>
      <c r="E196" s="57">
        <v>1</v>
      </c>
      <c r="F196" s="32" t="s">
        <v>560</v>
      </c>
      <c r="G196" s="32" t="s">
        <v>560</v>
      </c>
      <c r="H196" s="4">
        <v>9105871078</v>
      </c>
      <c r="I196" s="32" t="s">
        <v>560</v>
      </c>
      <c r="J196" s="33" t="s">
        <v>7688</v>
      </c>
      <c r="K196" s="34"/>
      <c r="L196" s="46" t="s">
        <v>25</v>
      </c>
      <c r="M196" s="33" t="s">
        <v>682</v>
      </c>
      <c r="N196" s="35" t="s">
        <v>560</v>
      </c>
      <c r="O196" s="6" t="s">
        <v>3139</v>
      </c>
      <c r="P196" s="36"/>
      <c r="Q196" s="36"/>
      <c r="R196" s="36"/>
      <c r="S196" s="33" t="s">
        <v>7689</v>
      </c>
      <c r="T196" s="36"/>
      <c r="U196" s="36"/>
      <c r="V196" s="33" t="s">
        <v>7689</v>
      </c>
      <c r="W196" s="36"/>
      <c r="X196" s="36"/>
      <c r="Y196" s="33" t="s">
        <v>3047</v>
      </c>
      <c r="Z196" s="36"/>
      <c r="AA196" s="30"/>
      <c r="AB196" s="57">
        <v>5111</v>
      </c>
      <c r="AC196" s="57">
        <v>131</v>
      </c>
      <c r="AD196" s="30"/>
      <c r="AE196" s="58">
        <v>3</v>
      </c>
      <c r="AF196" s="37"/>
      <c r="AG196" s="37">
        <v>55595</v>
      </c>
      <c r="AH196" s="38">
        <v>166785</v>
      </c>
      <c r="AI196" s="37"/>
      <c r="AJ196" s="37"/>
      <c r="AK196" s="39"/>
      <c r="AL196" s="40">
        <v>8</v>
      </c>
      <c r="AM196" s="37"/>
      <c r="AN196" s="37">
        <v>13342.800000000001</v>
      </c>
      <c r="AO196" s="59">
        <v>33311</v>
      </c>
      <c r="AP196" s="39"/>
      <c r="AQ196" s="59" t="s">
        <v>3131</v>
      </c>
      <c r="AR196" s="60">
        <v>156</v>
      </c>
      <c r="AS196" s="60">
        <v>632</v>
      </c>
      <c r="AV196" s="39"/>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c r="BZ196" s="42"/>
      <c r="CA196" s="42"/>
      <c r="CB196" s="42"/>
      <c r="CC196" s="42"/>
      <c r="CD196" s="42"/>
      <c r="CE196" s="42"/>
      <c r="CF196" s="42"/>
      <c r="CG196" s="42"/>
      <c r="CH196" s="42"/>
      <c r="CI196" s="42"/>
      <c r="CJ196" s="42"/>
      <c r="CK196" s="42"/>
      <c r="CL196" s="42"/>
      <c r="CM196" s="42"/>
      <c r="CN196" s="42"/>
      <c r="CO196" s="42"/>
      <c r="CP196" s="42"/>
      <c r="CQ196" s="42"/>
      <c r="CR196" s="42"/>
      <c r="CS196" s="42"/>
      <c r="CT196" s="42"/>
      <c r="CU196" s="42"/>
      <c r="CV196" s="42"/>
      <c r="CW196" s="42"/>
      <c r="CX196" s="42"/>
      <c r="CY196" s="42"/>
      <c r="CZ196" s="42"/>
      <c r="DA196" s="42"/>
      <c r="DB196" s="42"/>
      <c r="DC196" s="42"/>
      <c r="DD196" s="42"/>
      <c r="DE196" s="42"/>
      <c r="DF196" s="42"/>
      <c r="DG196" s="42"/>
      <c r="DH196" s="42"/>
      <c r="DI196" s="42"/>
      <c r="DJ196" s="42"/>
      <c r="DK196" s="42"/>
      <c r="DL196" s="42"/>
      <c r="DM196" s="42"/>
      <c r="DN196" s="42"/>
      <c r="DO196" s="42"/>
      <c r="DP196" s="42"/>
      <c r="DQ196" s="42"/>
      <c r="DR196" s="42"/>
      <c r="DS196" s="42"/>
      <c r="DT196" s="42"/>
      <c r="DU196" s="42"/>
      <c r="DV196" s="42"/>
      <c r="DW196" s="42"/>
      <c r="DX196" s="42"/>
      <c r="DY196" s="42"/>
      <c r="DZ196" s="42"/>
      <c r="EA196" s="42"/>
      <c r="EB196" s="42"/>
      <c r="EC196" s="42"/>
      <c r="ED196" s="42"/>
      <c r="EE196" s="42"/>
      <c r="EF196" s="42"/>
      <c r="EG196" s="42"/>
      <c r="EH196" s="42"/>
      <c r="EI196" s="42"/>
      <c r="EJ196" s="42"/>
      <c r="EK196" s="42"/>
      <c r="EL196" s="42"/>
      <c r="EM196" s="42"/>
      <c r="EN196" s="42"/>
      <c r="EO196" s="42"/>
      <c r="EP196" s="42"/>
      <c r="EQ196" s="42"/>
      <c r="ER196" s="42"/>
      <c r="ES196" s="42"/>
      <c r="ET196" s="42"/>
      <c r="EU196" s="42"/>
      <c r="EV196" s="42"/>
      <c r="EW196" s="42"/>
      <c r="EX196" s="42"/>
      <c r="EY196" s="42"/>
      <c r="EZ196" s="42"/>
      <c r="FA196" s="42"/>
      <c r="FB196" s="42"/>
      <c r="FC196" s="42"/>
      <c r="FD196" s="42"/>
      <c r="FE196" s="42"/>
      <c r="FF196" s="42"/>
      <c r="FG196" s="42"/>
      <c r="FH196" s="42"/>
      <c r="FI196" s="42"/>
      <c r="FJ196" s="42"/>
      <c r="FK196" s="42"/>
      <c r="FL196" s="42"/>
      <c r="FM196" s="42"/>
      <c r="FN196" s="42"/>
      <c r="FO196" s="42"/>
      <c r="FP196" s="42"/>
      <c r="FQ196" s="42"/>
      <c r="FR196" s="42"/>
      <c r="FS196" s="42"/>
      <c r="FT196" s="42"/>
      <c r="FU196" s="42"/>
      <c r="FV196" s="42"/>
      <c r="FW196" s="42"/>
      <c r="FX196" s="42"/>
      <c r="FY196" s="42"/>
      <c r="FZ196" s="42"/>
      <c r="GA196" s="42"/>
      <c r="GB196" s="42"/>
      <c r="GC196" s="42"/>
      <c r="GD196" s="42"/>
      <c r="GE196" s="42"/>
      <c r="GF196" s="42"/>
      <c r="GG196" s="42"/>
      <c r="GH196" s="42"/>
      <c r="GI196" s="42"/>
      <c r="GJ196" s="42"/>
      <c r="GK196" s="42"/>
      <c r="GL196" s="42"/>
      <c r="GM196" s="42"/>
      <c r="GN196" s="42"/>
      <c r="GO196" s="42"/>
      <c r="GP196" s="42"/>
      <c r="GQ196" s="42"/>
      <c r="GR196" s="42"/>
      <c r="GS196" s="42"/>
      <c r="GT196" s="42"/>
      <c r="GU196" s="42"/>
      <c r="GV196" s="42"/>
      <c r="GW196" s="42"/>
      <c r="GX196" s="42"/>
      <c r="GY196" s="42"/>
      <c r="GZ196" s="42"/>
      <c r="HA196" s="42"/>
      <c r="HB196" s="42"/>
      <c r="HC196" s="42"/>
      <c r="HD196" s="42"/>
      <c r="HE196" s="42"/>
      <c r="HF196" s="42"/>
      <c r="HG196" s="42"/>
      <c r="HH196" s="42"/>
      <c r="HI196" s="42"/>
      <c r="HJ196" s="42"/>
      <c r="HK196" s="42"/>
      <c r="HL196" s="42"/>
      <c r="HM196" s="42"/>
      <c r="HN196" s="42"/>
      <c r="HO196" s="42"/>
      <c r="HP196" s="42"/>
      <c r="HQ196" s="42"/>
      <c r="HR196" s="42"/>
      <c r="HS196" s="42"/>
      <c r="HT196" s="42"/>
      <c r="HU196" s="42"/>
      <c r="HV196" s="42"/>
      <c r="HW196" s="42"/>
      <c r="HX196" s="42"/>
    </row>
    <row r="197" spans="1:232" s="41" customFormat="1" x14ac:dyDescent="0.25">
      <c r="A197" s="29"/>
      <c r="B197" s="30"/>
      <c r="C197" s="31" t="s">
        <v>7317</v>
      </c>
      <c r="D197" s="57">
        <v>0</v>
      </c>
      <c r="E197" s="57">
        <v>1</v>
      </c>
      <c r="F197" s="32" t="s">
        <v>560</v>
      </c>
      <c r="G197" s="32" t="s">
        <v>560</v>
      </c>
      <c r="H197" s="4">
        <v>9105871078</v>
      </c>
      <c r="I197" s="32" t="s">
        <v>560</v>
      </c>
      <c r="J197" s="33" t="s">
        <v>7688</v>
      </c>
      <c r="K197" s="34"/>
      <c r="L197" s="46" t="s">
        <v>25</v>
      </c>
      <c r="M197" s="33" t="s">
        <v>682</v>
      </c>
      <c r="N197" s="35" t="s">
        <v>560</v>
      </c>
      <c r="O197" s="6" t="s">
        <v>3139</v>
      </c>
      <c r="P197" s="36"/>
      <c r="Q197" s="36"/>
      <c r="R197" s="36"/>
      <c r="S197" s="33" t="s">
        <v>7689</v>
      </c>
      <c r="T197" s="36"/>
      <c r="U197" s="36"/>
      <c r="V197" s="33" t="s">
        <v>7689</v>
      </c>
      <c r="W197" s="36"/>
      <c r="X197" s="36"/>
      <c r="Y197" s="33" t="s">
        <v>2771</v>
      </c>
      <c r="Z197" s="36"/>
      <c r="AA197" s="30"/>
      <c r="AB197" s="57">
        <v>5111</v>
      </c>
      <c r="AC197" s="57">
        <v>131</v>
      </c>
      <c r="AD197" s="30"/>
      <c r="AE197" s="58">
        <v>2</v>
      </c>
      <c r="AF197" s="37"/>
      <c r="AG197" s="37">
        <v>74250</v>
      </c>
      <c r="AH197" s="38">
        <v>148500</v>
      </c>
      <c r="AI197" s="37"/>
      <c r="AJ197" s="37"/>
      <c r="AK197" s="39"/>
      <c r="AL197" s="40">
        <v>8</v>
      </c>
      <c r="AM197" s="37"/>
      <c r="AN197" s="37">
        <v>11880</v>
      </c>
      <c r="AO197" s="59">
        <v>33311</v>
      </c>
      <c r="AP197" s="39"/>
      <c r="AQ197" s="59" t="s">
        <v>3131</v>
      </c>
      <c r="AR197" s="60">
        <v>156</v>
      </c>
      <c r="AS197" s="60">
        <v>632</v>
      </c>
      <c r="AV197" s="39"/>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c r="BZ197" s="42"/>
      <c r="CA197" s="42"/>
      <c r="CB197" s="42"/>
      <c r="CC197" s="42"/>
      <c r="CD197" s="42"/>
      <c r="CE197" s="42"/>
      <c r="CF197" s="42"/>
      <c r="CG197" s="42"/>
      <c r="CH197" s="42"/>
      <c r="CI197" s="42"/>
      <c r="CJ197" s="42"/>
      <c r="CK197" s="42"/>
      <c r="CL197" s="42"/>
      <c r="CM197" s="42"/>
      <c r="CN197" s="42"/>
      <c r="CO197" s="42"/>
      <c r="CP197" s="42"/>
      <c r="CQ197" s="42"/>
      <c r="CR197" s="42"/>
      <c r="CS197" s="42"/>
      <c r="CT197" s="42"/>
      <c r="CU197" s="42"/>
      <c r="CV197" s="42"/>
      <c r="CW197" s="42"/>
      <c r="CX197" s="42"/>
      <c r="CY197" s="42"/>
      <c r="CZ197" s="42"/>
      <c r="DA197" s="42"/>
      <c r="DB197" s="42"/>
      <c r="DC197" s="42"/>
      <c r="DD197" s="42"/>
      <c r="DE197" s="42"/>
      <c r="DF197" s="42"/>
      <c r="DG197" s="42"/>
      <c r="DH197" s="42"/>
      <c r="DI197" s="42"/>
      <c r="DJ197" s="42"/>
      <c r="DK197" s="42"/>
      <c r="DL197" s="42"/>
      <c r="DM197" s="42"/>
      <c r="DN197" s="42"/>
      <c r="DO197" s="42"/>
      <c r="DP197" s="42"/>
      <c r="DQ197" s="42"/>
      <c r="DR197" s="42"/>
      <c r="DS197" s="42"/>
      <c r="DT197" s="42"/>
      <c r="DU197" s="42"/>
      <c r="DV197" s="42"/>
      <c r="DW197" s="42"/>
      <c r="DX197" s="42"/>
      <c r="DY197" s="42"/>
      <c r="DZ197" s="42"/>
      <c r="EA197" s="42"/>
      <c r="EB197" s="42"/>
      <c r="EC197" s="42"/>
      <c r="ED197" s="42"/>
      <c r="EE197" s="42"/>
      <c r="EF197" s="42"/>
      <c r="EG197" s="42"/>
      <c r="EH197" s="42"/>
      <c r="EI197" s="42"/>
      <c r="EJ197" s="42"/>
      <c r="EK197" s="42"/>
      <c r="EL197" s="42"/>
      <c r="EM197" s="42"/>
      <c r="EN197" s="42"/>
      <c r="EO197" s="42"/>
      <c r="EP197" s="42"/>
      <c r="EQ197" s="42"/>
      <c r="ER197" s="42"/>
      <c r="ES197" s="42"/>
      <c r="ET197" s="42"/>
      <c r="EU197" s="42"/>
      <c r="EV197" s="42"/>
      <c r="EW197" s="42"/>
      <c r="EX197" s="42"/>
      <c r="EY197" s="42"/>
      <c r="EZ197" s="42"/>
      <c r="FA197" s="42"/>
      <c r="FB197" s="42"/>
      <c r="FC197" s="42"/>
      <c r="FD197" s="42"/>
      <c r="FE197" s="42"/>
      <c r="FF197" s="42"/>
      <c r="FG197" s="42"/>
      <c r="FH197" s="42"/>
      <c r="FI197" s="42"/>
      <c r="FJ197" s="42"/>
      <c r="FK197" s="42"/>
      <c r="FL197" s="42"/>
      <c r="FM197" s="42"/>
      <c r="FN197" s="42"/>
      <c r="FO197" s="42"/>
      <c r="FP197" s="42"/>
      <c r="FQ197" s="42"/>
      <c r="FR197" s="42"/>
      <c r="FS197" s="42"/>
      <c r="FT197" s="42"/>
      <c r="FU197" s="42"/>
      <c r="FV197" s="42"/>
      <c r="FW197" s="42"/>
      <c r="FX197" s="42"/>
      <c r="FY197" s="42"/>
      <c r="FZ197" s="42"/>
      <c r="GA197" s="42"/>
      <c r="GB197" s="42"/>
      <c r="GC197" s="42"/>
      <c r="GD197" s="42"/>
      <c r="GE197" s="42"/>
      <c r="GF197" s="42"/>
      <c r="GG197" s="42"/>
      <c r="GH197" s="42"/>
      <c r="GI197" s="42"/>
      <c r="GJ197" s="42"/>
      <c r="GK197" s="42"/>
      <c r="GL197" s="42"/>
      <c r="GM197" s="42"/>
      <c r="GN197" s="42"/>
      <c r="GO197" s="42"/>
      <c r="GP197" s="42"/>
      <c r="GQ197" s="42"/>
      <c r="GR197" s="42"/>
      <c r="GS197" s="42"/>
      <c r="GT197" s="42"/>
      <c r="GU197" s="42"/>
      <c r="GV197" s="42"/>
      <c r="GW197" s="42"/>
      <c r="GX197" s="42"/>
      <c r="GY197" s="42"/>
      <c r="GZ197" s="42"/>
      <c r="HA197" s="42"/>
      <c r="HB197" s="42"/>
      <c r="HC197" s="42"/>
      <c r="HD197" s="42"/>
      <c r="HE197" s="42"/>
      <c r="HF197" s="42"/>
      <c r="HG197" s="42"/>
      <c r="HH197" s="42"/>
      <c r="HI197" s="42"/>
      <c r="HJ197" s="42"/>
      <c r="HK197" s="42"/>
      <c r="HL197" s="42"/>
      <c r="HM197" s="42"/>
      <c r="HN197" s="42"/>
      <c r="HO197" s="42"/>
      <c r="HP197" s="42"/>
      <c r="HQ197" s="42"/>
      <c r="HR197" s="42"/>
      <c r="HS197" s="42"/>
      <c r="HT197" s="42"/>
      <c r="HU197" s="42"/>
      <c r="HV197" s="42"/>
      <c r="HW197" s="42"/>
      <c r="HX197" s="42"/>
    </row>
    <row r="198" spans="1:232" s="41" customFormat="1" x14ac:dyDescent="0.25">
      <c r="A198" s="29"/>
      <c r="B198" s="30"/>
      <c r="C198" s="31" t="s">
        <v>7317</v>
      </c>
      <c r="D198" s="57">
        <v>0</v>
      </c>
      <c r="E198" s="57">
        <v>1</v>
      </c>
      <c r="F198" s="32" t="s">
        <v>560</v>
      </c>
      <c r="G198" s="32" t="s">
        <v>560</v>
      </c>
      <c r="H198" s="4">
        <v>9105871078</v>
      </c>
      <c r="I198" s="32" t="s">
        <v>560</v>
      </c>
      <c r="J198" s="33" t="s">
        <v>7688</v>
      </c>
      <c r="K198" s="34"/>
      <c r="L198" s="46" t="s">
        <v>25</v>
      </c>
      <c r="M198" s="33" t="s">
        <v>682</v>
      </c>
      <c r="N198" s="35" t="s">
        <v>560</v>
      </c>
      <c r="O198" s="6" t="s">
        <v>3139</v>
      </c>
      <c r="P198" s="36"/>
      <c r="Q198" s="36"/>
      <c r="R198" s="36"/>
      <c r="S198" s="33" t="s">
        <v>7689</v>
      </c>
      <c r="T198" s="36"/>
      <c r="U198" s="36"/>
      <c r="V198" s="33" t="s">
        <v>7689</v>
      </c>
      <c r="W198" s="36"/>
      <c r="X198" s="36"/>
      <c r="Y198" s="33" t="s">
        <v>2826</v>
      </c>
      <c r="Z198" s="36"/>
      <c r="AA198" s="30"/>
      <c r="AB198" s="57">
        <v>5111</v>
      </c>
      <c r="AC198" s="57">
        <v>131</v>
      </c>
      <c r="AD198" s="30"/>
      <c r="AE198" s="58">
        <v>2</v>
      </c>
      <c r="AF198" s="37"/>
      <c r="AG198" s="37">
        <v>50182</v>
      </c>
      <c r="AH198" s="38">
        <v>100364</v>
      </c>
      <c r="AI198" s="37"/>
      <c r="AJ198" s="37"/>
      <c r="AK198" s="39"/>
      <c r="AL198" s="40">
        <v>8</v>
      </c>
      <c r="AM198" s="37"/>
      <c r="AN198" s="37">
        <v>8029.12</v>
      </c>
      <c r="AO198" s="59">
        <v>33311</v>
      </c>
      <c r="AP198" s="39"/>
      <c r="AQ198" s="59" t="s">
        <v>3131</v>
      </c>
      <c r="AR198" s="60">
        <v>156</v>
      </c>
      <c r="AS198" s="60">
        <v>632</v>
      </c>
      <c r="AV198" s="39"/>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c r="BZ198" s="42"/>
      <c r="CA198" s="42"/>
      <c r="CB198" s="42"/>
      <c r="CC198" s="42"/>
      <c r="CD198" s="42"/>
      <c r="CE198" s="42"/>
      <c r="CF198" s="42"/>
      <c r="CG198" s="42"/>
      <c r="CH198" s="42"/>
      <c r="CI198" s="42"/>
      <c r="CJ198" s="42"/>
      <c r="CK198" s="42"/>
      <c r="CL198" s="42"/>
      <c r="CM198" s="42"/>
      <c r="CN198" s="42"/>
      <c r="CO198" s="42"/>
      <c r="CP198" s="42"/>
      <c r="CQ198" s="42"/>
      <c r="CR198" s="42"/>
      <c r="CS198" s="42"/>
      <c r="CT198" s="42"/>
      <c r="CU198" s="42"/>
      <c r="CV198" s="42"/>
      <c r="CW198" s="42"/>
      <c r="CX198" s="42"/>
      <c r="CY198" s="42"/>
      <c r="CZ198" s="42"/>
      <c r="DA198" s="42"/>
      <c r="DB198" s="42"/>
      <c r="DC198" s="42"/>
      <c r="DD198" s="42"/>
      <c r="DE198" s="42"/>
      <c r="DF198" s="42"/>
      <c r="DG198" s="42"/>
      <c r="DH198" s="42"/>
      <c r="DI198" s="42"/>
      <c r="DJ198" s="42"/>
      <c r="DK198" s="42"/>
      <c r="DL198" s="42"/>
      <c r="DM198" s="42"/>
      <c r="DN198" s="42"/>
      <c r="DO198" s="42"/>
      <c r="DP198" s="42"/>
      <c r="DQ198" s="42"/>
      <c r="DR198" s="42"/>
      <c r="DS198" s="42"/>
      <c r="DT198" s="42"/>
      <c r="DU198" s="42"/>
      <c r="DV198" s="42"/>
      <c r="DW198" s="42"/>
      <c r="DX198" s="42"/>
      <c r="DY198" s="42"/>
      <c r="DZ198" s="42"/>
      <c r="EA198" s="42"/>
      <c r="EB198" s="42"/>
      <c r="EC198" s="42"/>
      <c r="ED198" s="42"/>
      <c r="EE198" s="42"/>
      <c r="EF198" s="42"/>
      <c r="EG198" s="42"/>
      <c r="EH198" s="42"/>
      <c r="EI198" s="42"/>
      <c r="EJ198" s="42"/>
      <c r="EK198" s="42"/>
      <c r="EL198" s="42"/>
      <c r="EM198" s="42"/>
      <c r="EN198" s="42"/>
      <c r="EO198" s="42"/>
      <c r="EP198" s="42"/>
      <c r="EQ198" s="42"/>
      <c r="ER198" s="42"/>
      <c r="ES198" s="42"/>
      <c r="ET198" s="42"/>
      <c r="EU198" s="42"/>
      <c r="EV198" s="42"/>
      <c r="EW198" s="42"/>
      <c r="EX198" s="42"/>
      <c r="EY198" s="42"/>
      <c r="EZ198" s="42"/>
      <c r="FA198" s="42"/>
      <c r="FB198" s="42"/>
      <c r="FC198" s="42"/>
      <c r="FD198" s="42"/>
      <c r="FE198" s="42"/>
      <c r="FF198" s="42"/>
      <c r="FG198" s="42"/>
      <c r="FH198" s="42"/>
      <c r="FI198" s="42"/>
      <c r="FJ198" s="42"/>
      <c r="FK198" s="42"/>
      <c r="FL198" s="42"/>
      <c r="FM198" s="42"/>
      <c r="FN198" s="42"/>
      <c r="FO198" s="42"/>
      <c r="FP198" s="42"/>
      <c r="FQ198" s="42"/>
      <c r="FR198" s="42"/>
      <c r="FS198" s="42"/>
      <c r="FT198" s="42"/>
      <c r="FU198" s="42"/>
      <c r="FV198" s="42"/>
      <c r="FW198" s="42"/>
      <c r="FX198" s="42"/>
      <c r="FY198" s="42"/>
      <c r="FZ198" s="42"/>
      <c r="GA198" s="42"/>
      <c r="GB198" s="42"/>
      <c r="GC198" s="42"/>
      <c r="GD198" s="42"/>
      <c r="GE198" s="42"/>
      <c r="GF198" s="42"/>
      <c r="GG198" s="42"/>
      <c r="GH198" s="42"/>
      <c r="GI198" s="42"/>
      <c r="GJ198" s="42"/>
      <c r="GK198" s="42"/>
      <c r="GL198" s="42"/>
      <c r="GM198" s="42"/>
      <c r="GN198" s="42"/>
      <c r="GO198" s="42"/>
      <c r="GP198" s="42"/>
      <c r="GQ198" s="42"/>
      <c r="GR198" s="42"/>
      <c r="GS198" s="42"/>
      <c r="GT198" s="42"/>
      <c r="GU198" s="42"/>
      <c r="GV198" s="42"/>
      <c r="GW198" s="42"/>
      <c r="GX198" s="42"/>
      <c r="GY198" s="42"/>
      <c r="GZ198" s="42"/>
      <c r="HA198" s="42"/>
      <c r="HB198" s="42"/>
      <c r="HC198" s="42"/>
      <c r="HD198" s="42"/>
      <c r="HE198" s="42"/>
      <c r="HF198" s="42"/>
      <c r="HG198" s="42"/>
      <c r="HH198" s="42"/>
      <c r="HI198" s="42"/>
      <c r="HJ198" s="42"/>
      <c r="HK198" s="42"/>
      <c r="HL198" s="42"/>
      <c r="HM198" s="42"/>
      <c r="HN198" s="42"/>
      <c r="HO198" s="42"/>
      <c r="HP198" s="42"/>
      <c r="HQ198" s="42"/>
      <c r="HR198" s="42"/>
      <c r="HS198" s="42"/>
      <c r="HT198" s="42"/>
      <c r="HU198" s="42"/>
      <c r="HV198" s="42"/>
      <c r="HW198" s="42"/>
      <c r="HX198" s="42"/>
    </row>
    <row r="199" spans="1:232" s="41" customFormat="1" x14ac:dyDescent="0.25">
      <c r="A199" s="29"/>
      <c r="B199" s="30"/>
      <c r="C199" s="31" t="s">
        <v>7317</v>
      </c>
      <c r="D199" s="57">
        <v>0</v>
      </c>
      <c r="E199" s="57">
        <v>1</v>
      </c>
      <c r="F199" s="32" t="s">
        <v>560</v>
      </c>
      <c r="G199" s="32" t="s">
        <v>560</v>
      </c>
      <c r="H199" s="4">
        <v>9105871079</v>
      </c>
      <c r="I199" s="32" t="s">
        <v>560</v>
      </c>
      <c r="J199" s="33" t="s">
        <v>7690</v>
      </c>
      <c r="K199" s="34"/>
      <c r="L199" s="46" t="s">
        <v>25</v>
      </c>
      <c r="M199" s="33" t="s">
        <v>819</v>
      </c>
      <c r="N199" s="35" t="s">
        <v>560</v>
      </c>
      <c r="O199" s="6" t="s">
        <v>3153</v>
      </c>
      <c r="P199" s="36"/>
      <c r="Q199" s="36"/>
      <c r="R199" s="36"/>
      <c r="S199" s="33" t="s">
        <v>7691</v>
      </c>
      <c r="T199" s="36"/>
      <c r="U199" s="36"/>
      <c r="V199" s="33" t="s">
        <v>7691</v>
      </c>
      <c r="W199" s="36"/>
      <c r="X199" s="36"/>
      <c r="Y199" s="33" t="s">
        <v>2824</v>
      </c>
      <c r="Z199" s="36"/>
      <c r="AA199" s="30"/>
      <c r="AB199" s="57">
        <v>5111</v>
      </c>
      <c r="AC199" s="57">
        <v>131</v>
      </c>
      <c r="AD199" s="30"/>
      <c r="AE199" s="58">
        <v>3</v>
      </c>
      <c r="AF199" s="37"/>
      <c r="AG199" s="37">
        <v>111058</v>
      </c>
      <c r="AH199" s="38">
        <v>333174</v>
      </c>
      <c r="AI199" s="37"/>
      <c r="AJ199" s="37"/>
      <c r="AK199" s="39"/>
      <c r="AL199" s="40">
        <v>8</v>
      </c>
      <c r="AM199" s="37"/>
      <c r="AN199" s="37">
        <v>26653.920000000002</v>
      </c>
      <c r="AO199" s="59">
        <v>33311</v>
      </c>
      <c r="AP199" s="39"/>
      <c r="AQ199" s="59" t="s">
        <v>3131</v>
      </c>
      <c r="AR199" s="60">
        <v>156</v>
      </c>
      <c r="AS199" s="60">
        <v>632</v>
      </c>
      <c r="AV199" s="39"/>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c r="BZ199" s="42"/>
      <c r="CA199" s="42"/>
      <c r="CB199" s="42"/>
      <c r="CC199" s="42"/>
      <c r="CD199" s="42"/>
      <c r="CE199" s="42"/>
      <c r="CF199" s="42"/>
      <c r="CG199" s="42"/>
      <c r="CH199" s="42"/>
      <c r="CI199" s="42"/>
      <c r="CJ199" s="42"/>
      <c r="CK199" s="42"/>
      <c r="CL199" s="42"/>
      <c r="CM199" s="42"/>
      <c r="CN199" s="42"/>
      <c r="CO199" s="42"/>
      <c r="CP199" s="42"/>
      <c r="CQ199" s="42"/>
      <c r="CR199" s="42"/>
      <c r="CS199" s="42"/>
      <c r="CT199" s="42"/>
      <c r="CU199" s="42"/>
      <c r="CV199" s="42"/>
      <c r="CW199" s="42"/>
      <c r="CX199" s="42"/>
      <c r="CY199" s="42"/>
      <c r="CZ199" s="42"/>
      <c r="DA199" s="42"/>
      <c r="DB199" s="42"/>
      <c r="DC199" s="42"/>
      <c r="DD199" s="42"/>
      <c r="DE199" s="42"/>
      <c r="DF199" s="42"/>
      <c r="DG199" s="42"/>
      <c r="DH199" s="42"/>
      <c r="DI199" s="42"/>
      <c r="DJ199" s="42"/>
      <c r="DK199" s="42"/>
      <c r="DL199" s="42"/>
      <c r="DM199" s="42"/>
      <c r="DN199" s="42"/>
      <c r="DO199" s="42"/>
      <c r="DP199" s="42"/>
      <c r="DQ199" s="42"/>
      <c r="DR199" s="42"/>
      <c r="DS199" s="42"/>
      <c r="DT199" s="42"/>
      <c r="DU199" s="42"/>
      <c r="DV199" s="42"/>
      <c r="DW199" s="42"/>
      <c r="DX199" s="42"/>
      <c r="DY199" s="42"/>
      <c r="DZ199" s="42"/>
      <c r="EA199" s="42"/>
      <c r="EB199" s="42"/>
      <c r="EC199" s="42"/>
      <c r="ED199" s="42"/>
      <c r="EE199" s="42"/>
      <c r="EF199" s="42"/>
      <c r="EG199" s="42"/>
      <c r="EH199" s="42"/>
      <c r="EI199" s="42"/>
      <c r="EJ199" s="42"/>
      <c r="EK199" s="42"/>
      <c r="EL199" s="42"/>
      <c r="EM199" s="42"/>
      <c r="EN199" s="42"/>
      <c r="EO199" s="42"/>
      <c r="EP199" s="42"/>
      <c r="EQ199" s="42"/>
      <c r="ER199" s="42"/>
      <c r="ES199" s="42"/>
      <c r="ET199" s="42"/>
      <c r="EU199" s="42"/>
      <c r="EV199" s="42"/>
      <c r="EW199" s="42"/>
      <c r="EX199" s="42"/>
      <c r="EY199" s="42"/>
      <c r="EZ199" s="42"/>
      <c r="FA199" s="42"/>
      <c r="FB199" s="42"/>
      <c r="FC199" s="42"/>
      <c r="FD199" s="42"/>
      <c r="FE199" s="42"/>
      <c r="FF199" s="42"/>
      <c r="FG199" s="42"/>
      <c r="FH199" s="42"/>
      <c r="FI199" s="42"/>
      <c r="FJ199" s="42"/>
      <c r="FK199" s="42"/>
      <c r="FL199" s="42"/>
      <c r="FM199" s="42"/>
      <c r="FN199" s="42"/>
      <c r="FO199" s="42"/>
      <c r="FP199" s="42"/>
      <c r="FQ199" s="42"/>
      <c r="FR199" s="42"/>
      <c r="FS199" s="42"/>
      <c r="FT199" s="42"/>
      <c r="FU199" s="42"/>
      <c r="FV199" s="42"/>
      <c r="FW199" s="42"/>
      <c r="FX199" s="42"/>
      <c r="FY199" s="42"/>
      <c r="FZ199" s="42"/>
      <c r="GA199" s="42"/>
      <c r="GB199" s="42"/>
      <c r="GC199" s="42"/>
      <c r="GD199" s="42"/>
      <c r="GE199" s="42"/>
      <c r="GF199" s="42"/>
      <c r="GG199" s="42"/>
      <c r="GH199" s="42"/>
      <c r="GI199" s="42"/>
      <c r="GJ199" s="42"/>
      <c r="GK199" s="42"/>
      <c r="GL199" s="42"/>
      <c r="GM199" s="42"/>
      <c r="GN199" s="42"/>
      <c r="GO199" s="42"/>
      <c r="GP199" s="42"/>
      <c r="GQ199" s="42"/>
      <c r="GR199" s="42"/>
      <c r="GS199" s="42"/>
      <c r="GT199" s="42"/>
      <c r="GU199" s="42"/>
      <c r="GV199" s="42"/>
      <c r="GW199" s="42"/>
      <c r="GX199" s="42"/>
      <c r="GY199" s="42"/>
      <c r="GZ199" s="42"/>
      <c r="HA199" s="42"/>
      <c r="HB199" s="42"/>
      <c r="HC199" s="42"/>
      <c r="HD199" s="42"/>
      <c r="HE199" s="42"/>
      <c r="HF199" s="42"/>
      <c r="HG199" s="42"/>
      <c r="HH199" s="42"/>
      <c r="HI199" s="42"/>
      <c r="HJ199" s="42"/>
      <c r="HK199" s="42"/>
      <c r="HL199" s="42"/>
      <c r="HM199" s="42"/>
      <c r="HN199" s="42"/>
      <c r="HO199" s="42"/>
      <c r="HP199" s="42"/>
      <c r="HQ199" s="42"/>
      <c r="HR199" s="42"/>
      <c r="HS199" s="42"/>
      <c r="HT199" s="42"/>
      <c r="HU199" s="42"/>
      <c r="HV199" s="42"/>
      <c r="HW199" s="42"/>
      <c r="HX199" s="42"/>
    </row>
    <row r="200" spans="1:232" s="41" customFormat="1" x14ac:dyDescent="0.25">
      <c r="A200" s="29"/>
      <c r="B200" s="30"/>
      <c r="C200" s="31" t="s">
        <v>7317</v>
      </c>
      <c r="D200" s="57">
        <v>0</v>
      </c>
      <c r="E200" s="57">
        <v>1</v>
      </c>
      <c r="F200" s="32" t="s">
        <v>560</v>
      </c>
      <c r="G200" s="32" t="s">
        <v>560</v>
      </c>
      <c r="H200" s="4">
        <v>9105871082</v>
      </c>
      <c r="I200" s="32" t="s">
        <v>560</v>
      </c>
      <c r="J200" s="33" t="s">
        <v>7692</v>
      </c>
      <c r="K200" s="34"/>
      <c r="L200" s="46" t="s">
        <v>25</v>
      </c>
      <c r="M200" s="33" t="s">
        <v>735</v>
      </c>
      <c r="N200" s="35" t="s">
        <v>560</v>
      </c>
      <c r="O200" s="6" t="s">
        <v>3132</v>
      </c>
      <c r="P200" s="36"/>
      <c r="Q200" s="36"/>
      <c r="R200" s="36"/>
      <c r="S200" s="33" t="s">
        <v>7693</v>
      </c>
      <c r="T200" s="36"/>
      <c r="U200" s="36"/>
      <c r="V200" s="33" t="s">
        <v>7693</v>
      </c>
      <c r="W200" s="36"/>
      <c r="X200" s="36"/>
      <c r="Y200" s="33" t="s">
        <v>3047</v>
      </c>
      <c r="Z200" s="36"/>
      <c r="AA200" s="30"/>
      <c r="AB200" s="57">
        <v>5111</v>
      </c>
      <c r="AC200" s="57">
        <v>131</v>
      </c>
      <c r="AD200" s="30"/>
      <c r="AE200" s="58">
        <v>2</v>
      </c>
      <c r="AF200" s="37"/>
      <c r="AG200" s="37">
        <v>55595</v>
      </c>
      <c r="AH200" s="38">
        <v>111190</v>
      </c>
      <c r="AI200" s="37"/>
      <c r="AJ200" s="37"/>
      <c r="AK200" s="39"/>
      <c r="AL200" s="40">
        <v>8</v>
      </c>
      <c r="AM200" s="37"/>
      <c r="AN200" s="37">
        <v>8895.2000000000007</v>
      </c>
      <c r="AO200" s="59">
        <v>33311</v>
      </c>
      <c r="AP200" s="39"/>
      <c r="AQ200" s="59" t="s">
        <v>3131</v>
      </c>
      <c r="AR200" s="60">
        <v>156</v>
      </c>
      <c r="AS200" s="60">
        <v>632</v>
      </c>
      <c r="AV200" s="39"/>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c r="BZ200" s="42"/>
      <c r="CA200" s="42"/>
      <c r="CB200" s="42"/>
      <c r="CC200" s="42"/>
      <c r="CD200" s="42"/>
      <c r="CE200" s="42"/>
      <c r="CF200" s="42"/>
      <c r="CG200" s="42"/>
      <c r="CH200" s="42"/>
      <c r="CI200" s="42"/>
      <c r="CJ200" s="42"/>
      <c r="CK200" s="42"/>
      <c r="CL200" s="42"/>
      <c r="CM200" s="42"/>
      <c r="CN200" s="42"/>
      <c r="CO200" s="42"/>
      <c r="CP200" s="42"/>
      <c r="CQ200" s="42"/>
      <c r="CR200" s="42"/>
      <c r="CS200" s="42"/>
      <c r="CT200" s="42"/>
      <c r="CU200" s="42"/>
      <c r="CV200" s="42"/>
      <c r="CW200" s="42"/>
      <c r="CX200" s="42"/>
      <c r="CY200" s="42"/>
      <c r="CZ200" s="42"/>
      <c r="DA200" s="42"/>
      <c r="DB200" s="42"/>
      <c r="DC200" s="42"/>
      <c r="DD200" s="42"/>
      <c r="DE200" s="42"/>
      <c r="DF200" s="42"/>
      <c r="DG200" s="42"/>
      <c r="DH200" s="42"/>
      <c r="DI200" s="42"/>
      <c r="DJ200" s="42"/>
      <c r="DK200" s="42"/>
      <c r="DL200" s="42"/>
      <c r="DM200" s="42"/>
      <c r="DN200" s="42"/>
      <c r="DO200" s="42"/>
      <c r="DP200" s="42"/>
      <c r="DQ200" s="42"/>
      <c r="DR200" s="42"/>
      <c r="DS200" s="42"/>
      <c r="DT200" s="42"/>
      <c r="DU200" s="42"/>
      <c r="DV200" s="42"/>
      <c r="DW200" s="42"/>
      <c r="DX200" s="42"/>
      <c r="DY200" s="42"/>
      <c r="DZ200" s="42"/>
      <c r="EA200" s="42"/>
      <c r="EB200" s="42"/>
      <c r="EC200" s="42"/>
      <c r="ED200" s="42"/>
      <c r="EE200" s="42"/>
      <c r="EF200" s="42"/>
      <c r="EG200" s="42"/>
      <c r="EH200" s="42"/>
      <c r="EI200" s="42"/>
      <c r="EJ200" s="42"/>
      <c r="EK200" s="42"/>
      <c r="EL200" s="42"/>
      <c r="EM200" s="42"/>
      <c r="EN200" s="42"/>
      <c r="EO200" s="42"/>
      <c r="EP200" s="42"/>
      <c r="EQ200" s="42"/>
      <c r="ER200" s="42"/>
      <c r="ES200" s="42"/>
      <c r="ET200" s="42"/>
      <c r="EU200" s="42"/>
      <c r="EV200" s="42"/>
      <c r="EW200" s="42"/>
      <c r="EX200" s="42"/>
      <c r="EY200" s="42"/>
      <c r="EZ200" s="42"/>
      <c r="FA200" s="42"/>
      <c r="FB200" s="42"/>
      <c r="FC200" s="42"/>
      <c r="FD200" s="42"/>
      <c r="FE200" s="42"/>
      <c r="FF200" s="42"/>
      <c r="FG200" s="42"/>
      <c r="FH200" s="42"/>
      <c r="FI200" s="42"/>
      <c r="FJ200" s="42"/>
      <c r="FK200" s="42"/>
      <c r="FL200" s="42"/>
      <c r="FM200" s="42"/>
      <c r="FN200" s="42"/>
      <c r="FO200" s="42"/>
      <c r="FP200" s="42"/>
      <c r="FQ200" s="42"/>
      <c r="FR200" s="42"/>
      <c r="FS200" s="42"/>
      <c r="FT200" s="42"/>
      <c r="FU200" s="42"/>
      <c r="FV200" s="42"/>
      <c r="FW200" s="42"/>
      <c r="FX200" s="42"/>
      <c r="FY200" s="42"/>
      <c r="FZ200" s="42"/>
      <c r="GA200" s="42"/>
      <c r="GB200" s="42"/>
      <c r="GC200" s="42"/>
      <c r="GD200" s="42"/>
      <c r="GE200" s="42"/>
      <c r="GF200" s="42"/>
      <c r="GG200" s="42"/>
      <c r="GH200" s="42"/>
      <c r="GI200" s="42"/>
      <c r="GJ200" s="42"/>
      <c r="GK200" s="42"/>
      <c r="GL200" s="42"/>
      <c r="GM200" s="42"/>
      <c r="GN200" s="42"/>
      <c r="GO200" s="42"/>
      <c r="GP200" s="42"/>
      <c r="GQ200" s="42"/>
      <c r="GR200" s="42"/>
      <c r="GS200" s="42"/>
      <c r="GT200" s="42"/>
      <c r="GU200" s="42"/>
      <c r="GV200" s="42"/>
      <c r="GW200" s="42"/>
      <c r="GX200" s="42"/>
      <c r="GY200" s="42"/>
      <c r="GZ200" s="42"/>
      <c r="HA200" s="42"/>
      <c r="HB200" s="42"/>
      <c r="HC200" s="42"/>
      <c r="HD200" s="42"/>
      <c r="HE200" s="42"/>
      <c r="HF200" s="42"/>
      <c r="HG200" s="42"/>
      <c r="HH200" s="42"/>
      <c r="HI200" s="42"/>
      <c r="HJ200" s="42"/>
      <c r="HK200" s="42"/>
      <c r="HL200" s="42"/>
      <c r="HM200" s="42"/>
      <c r="HN200" s="42"/>
      <c r="HO200" s="42"/>
      <c r="HP200" s="42"/>
      <c r="HQ200" s="42"/>
      <c r="HR200" s="42"/>
      <c r="HS200" s="42"/>
      <c r="HT200" s="42"/>
      <c r="HU200" s="42"/>
      <c r="HV200" s="42"/>
      <c r="HW200" s="42"/>
      <c r="HX200" s="42"/>
    </row>
    <row r="201" spans="1:232" s="41" customFormat="1" x14ac:dyDescent="0.25">
      <c r="A201" s="29"/>
      <c r="B201" s="30"/>
      <c r="C201" s="31" t="s">
        <v>7317</v>
      </c>
      <c r="D201" s="57">
        <v>0</v>
      </c>
      <c r="E201" s="57">
        <v>1</v>
      </c>
      <c r="F201" s="32" t="s">
        <v>560</v>
      </c>
      <c r="G201" s="32" t="s">
        <v>560</v>
      </c>
      <c r="H201" s="4">
        <v>9105871082</v>
      </c>
      <c r="I201" s="32" t="s">
        <v>560</v>
      </c>
      <c r="J201" s="33" t="s">
        <v>7692</v>
      </c>
      <c r="K201" s="34"/>
      <c r="L201" s="46" t="s">
        <v>25</v>
      </c>
      <c r="M201" s="33" t="s">
        <v>735</v>
      </c>
      <c r="N201" s="35" t="s">
        <v>560</v>
      </c>
      <c r="O201" s="6" t="s">
        <v>3132</v>
      </c>
      <c r="P201" s="36"/>
      <c r="Q201" s="36"/>
      <c r="R201" s="36"/>
      <c r="S201" s="33" t="s">
        <v>7693</v>
      </c>
      <c r="T201" s="36"/>
      <c r="U201" s="36"/>
      <c r="V201" s="33" t="s">
        <v>7693</v>
      </c>
      <c r="W201" s="36"/>
      <c r="X201" s="36"/>
      <c r="Y201" s="33" t="s">
        <v>2824</v>
      </c>
      <c r="Z201" s="36"/>
      <c r="AA201" s="30"/>
      <c r="AB201" s="57">
        <v>5111</v>
      </c>
      <c r="AC201" s="57">
        <v>131</v>
      </c>
      <c r="AD201" s="30"/>
      <c r="AE201" s="58">
        <v>2</v>
      </c>
      <c r="AF201" s="37"/>
      <c r="AG201" s="37">
        <v>111058</v>
      </c>
      <c r="AH201" s="38">
        <v>222116</v>
      </c>
      <c r="AI201" s="37"/>
      <c r="AJ201" s="37"/>
      <c r="AK201" s="39"/>
      <c r="AL201" s="40">
        <v>8</v>
      </c>
      <c r="AM201" s="37"/>
      <c r="AN201" s="37">
        <v>17769.28</v>
      </c>
      <c r="AO201" s="59">
        <v>33311</v>
      </c>
      <c r="AP201" s="39"/>
      <c r="AQ201" s="59" t="s">
        <v>3131</v>
      </c>
      <c r="AR201" s="60">
        <v>156</v>
      </c>
      <c r="AS201" s="60">
        <v>632</v>
      </c>
      <c r="AV201" s="39"/>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c r="BZ201" s="42"/>
      <c r="CA201" s="42"/>
      <c r="CB201" s="42"/>
      <c r="CC201" s="42"/>
      <c r="CD201" s="42"/>
      <c r="CE201" s="42"/>
      <c r="CF201" s="42"/>
      <c r="CG201" s="42"/>
      <c r="CH201" s="42"/>
      <c r="CI201" s="42"/>
      <c r="CJ201" s="42"/>
      <c r="CK201" s="42"/>
      <c r="CL201" s="42"/>
      <c r="CM201" s="42"/>
      <c r="CN201" s="42"/>
      <c r="CO201" s="42"/>
      <c r="CP201" s="42"/>
      <c r="CQ201" s="42"/>
      <c r="CR201" s="42"/>
      <c r="CS201" s="42"/>
      <c r="CT201" s="42"/>
      <c r="CU201" s="42"/>
      <c r="CV201" s="42"/>
      <c r="CW201" s="42"/>
      <c r="CX201" s="42"/>
      <c r="CY201" s="42"/>
      <c r="CZ201" s="42"/>
      <c r="DA201" s="42"/>
      <c r="DB201" s="42"/>
      <c r="DC201" s="42"/>
      <c r="DD201" s="42"/>
      <c r="DE201" s="42"/>
      <c r="DF201" s="42"/>
      <c r="DG201" s="42"/>
      <c r="DH201" s="42"/>
      <c r="DI201" s="42"/>
      <c r="DJ201" s="42"/>
      <c r="DK201" s="42"/>
      <c r="DL201" s="42"/>
      <c r="DM201" s="42"/>
      <c r="DN201" s="42"/>
      <c r="DO201" s="42"/>
      <c r="DP201" s="42"/>
      <c r="DQ201" s="42"/>
      <c r="DR201" s="42"/>
      <c r="DS201" s="42"/>
      <c r="DT201" s="42"/>
      <c r="DU201" s="42"/>
      <c r="DV201" s="42"/>
      <c r="DW201" s="42"/>
      <c r="DX201" s="42"/>
      <c r="DY201" s="42"/>
      <c r="DZ201" s="42"/>
      <c r="EA201" s="42"/>
      <c r="EB201" s="42"/>
      <c r="EC201" s="42"/>
      <c r="ED201" s="42"/>
      <c r="EE201" s="42"/>
      <c r="EF201" s="42"/>
      <c r="EG201" s="42"/>
      <c r="EH201" s="42"/>
      <c r="EI201" s="42"/>
      <c r="EJ201" s="42"/>
      <c r="EK201" s="42"/>
      <c r="EL201" s="42"/>
      <c r="EM201" s="42"/>
      <c r="EN201" s="42"/>
      <c r="EO201" s="42"/>
      <c r="EP201" s="42"/>
      <c r="EQ201" s="42"/>
      <c r="ER201" s="42"/>
      <c r="ES201" s="42"/>
      <c r="ET201" s="42"/>
      <c r="EU201" s="42"/>
      <c r="EV201" s="42"/>
      <c r="EW201" s="42"/>
      <c r="EX201" s="42"/>
      <c r="EY201" s="42"/>
      <c r="EZ201" s="42"/>
      <c r="FA201" s="42"/>
      <c r="FB201" s="42"/>
      <c r="FC201" s="42"/>
      <c r="FD201" s="42"/>
      <c r="FE201" s="42"/>
      <c r="FF201" s="42"/>
      <c r="FG201" s="42"/>
      <c r="FH201" s="42"/>
      <c r="FI201" s="42"/>
      <c r="FJ201" s="42"/>
      <c r="FK201" s="42"/>
      <c r="FL201" s="42"/>
      <c r="FM201" s="42"/>
      <c r="FN201" s="42"/>
      <c r="FO201" s="42"/>
      <c r="FP201" s="42"/>
      <c r="FQ201" s="42"/>
      <c r="FR201" s="42"/>
      <c r="FS201" s="42"/>
      <c r="FT201" s="42"/>
      <c r="FU201" s="42"/>
      <c r="FV201" s="42"/>
      <c r="FW201" s="42"/>
      <c r="FX201" s="42"/>
      <c r="FY201" s="42"/>
      <c r="FZ201" s="42"/>
      <c r="GA201" s="42"/>
      <c r="GB201" s="42"/>
      <c r="GC201" s="42"/>
      <c r="GD201" s="42"/>
      <c r="GE201" s="42"/>
      <c r="GF201" s="42"/>
      <c r="GG201" s="42"/>
      <c r="GH201" s="42"/>
      <c r="GI201" s="42"/>
      <c r="GJ201" s="42"/>
      <c r="GK201" s="42"/>
      <c r="GL201" s="42"/>
      <c r="GM201" s="42"/>
      <c r="GN201" s="42"/>
      <c r="GO201" s="42"/>
      <c r="GP201" s="42"/>
      <c r="GQ201" s="42"/>
      <c r="GR201" s="42"/>
      <c r="GS201" s="42"/>
      <c r="GT201" s="42"/>
      <c r="GU201" s="42"/>
      <c r="GV201" s="42"/>
      <c r="GW201" s="42"/>
      <c r="GX201" s="42"/>
      <c r="GY201" s="42"/>
      <c r="GZ201" s="42"/>
      <c r="HA201" s="42"/>
      <c r="HB201" s="42"/>
      <c r="HC201" s="42"/>
      <c r="HD201" s="42"/>
      <c r="HE201" s="42"/>
      <c r="HF201" s="42"/>
      <c r="HG201" s="42"/>
      <c r="HH201" s="42"/>
      <c r="HI201" s="42"/>
      <c r="HJ201" s="42"/>
      <c r="HK201" s="42"/>
      <c r="HL201" s="42"/>
      <c r="HM201" s="42"/>
      <c r="HN201" s="42"/>
      <c r="HO201" s="42"/>
      <c r="HP201" s="42"/>
      <c r="HQ201" s="42"/>
      <c r="HR201" s="42"/>
      <c r="HS201" s="42"/>
      <c r="HT201" s="42"/>
      <c r="HU201" s="42"/>
      <c r="HV201" s="42"/>
      <c r="HW201" s="42"/>
      <c r="HX201" s="42"/>
    </row>
    <row r="202" spans="1:232" s="41" customFormat="1" x14ac:dyDescent="0.25">
      <c r="A202" s="29"/>
      <c r="B202" s="30"/>
      <c r="C202" s="31" t="s">
        <v>7317</v>
      </c>
      <c r="D202" s="57">
        <v>0</v>
      </c>
      <c r="E202" s="57">
        <v>1</v>
      </c>
      <c r="F202" s="32" t="s">
        <v>560</v>
      </c>
      <c r="G202" s="32" t="s">
        <v>560</v>
      </c>
      <c r="H202" s="4">
        <v>9105871082</v>
      </c>
      <c r="I202" s="32" t="s">
        <v>560</v>
      </c>
      <c r="J202" s="33" t="s">
        <v>7692</v>
      </c>
      <c r="K202" s="34"/>
      <c r="L202" s="46" t="s">
        <v>25</v>
      </c>
      <c r="M202" s="33" t="s">
        <v>735</v>
      </c>
      <c r="N202" s="35" t="s">
        <v>560</v>
      </c>
      <c r="O202" s="6" t="s">
        <v>3132</v>
      </c>
      <c r="P202" s="36"/>
      <c r="Q202" s="36"/>
      <c r="R202" s="36"/>
      <c r="S202" s="33" t="s">
        <v>7693</v>
      </c>
      <c r="T202" s="36"/>
      <c r="U202" s="36"/>
      <c r="V202" s="33" t="s">
        <v>7693</v>
      </c>
      <c r="W202" s="36"/>
      <c r="X202" s="36"/>
      <c r="Y202" s="33" t="s">
        <v>2819</v>
      </c>
      <c r="Z202" s="36"/>
      <c r="AA202" s="30"/>
      <c r="AB202" s="57">
        <v>5111</v>
      </c>
      <c r="AC202" s="57">
        <v>131</v>
      </c>
      <c r="AD202" s="30"/>
      <c r="AE202" s="58">
        <v>1</v>
      </c>
      <c r="AF202" s="37"/>
      <c r="AG202" s="37">
        <v>56760</v>
      </c>
      <c r="AH202" s="38">
        <v>56760</v>
      </c>
      <c r="AI202" s="37"/>
      <c r="AJ202" s="37"/>
      <c r="AK202" s="39"/>
      <c r="AL202" s="40">
        <v>8</v>
      </c>
      <c r="AM202" s="37"/>
      <c r="AN202" s="37">
        <v>4540.8</v>
      </c>
      <c r="AO202" s="59">
        <v>33311</v>
      </c>
      <c r="AP202" s="39"/>
      <c r="AQ202" s="59" t="s">
        <v>3131</v>
      </c>
      <c r="AR202" s="60">
        <v>156</v>
      </c>
      <c r="AS202" s="60">
        <v>632</v>
      </c>
      <c r="AV202" s="39"/>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c r="BZ202" s="42"/>
      <c r="CA202" s="42"/>
      <c r="CB202" s="42"/>
      <c r="CC202" s="42"/>
      <c r="CD202" s="42"/>
      <c r="CE202" s="42"/>
      <c r="CF202" s="42"/>
      <c r="CG202" s="42"/>
      <c r="CH202" s="42"/>
      <c r="CI202" s="42"/>
      <c r="CJ202" s="42"/>
      <c r="CK202" s="42"/>
      <c r="CL202" s="42"/>
      <c r="CM202" s="42"/>
      <c r="CN202" s="42"/>
      <c r="CO202" s="42"/>
      <c r="CP202" s="42"/>
      <c r="CQ202" s="42"/>
      <c r="CR202" s="42"/>
      <c r="CS202" s="42"/>
      <c r="CT202" s="42"/>
      <c r="CU202" s="42"/>
      <c r="CV202" s="42"/>
      <c r="CW202" s="42"/>
      <c r="CX202" s="42"/>
      <c r="CY202" s="42"/>
      <c r="CZ202" s="42"/>
      <c r="DA202" s="42"/>
      <c r="DB202" s="42"/>
      <c r="DC202" s="42"/>
      <c r="DD202" s="42"/>
      <c r="DE202" s="42"/>
      <c r="DF202" s="42"/>
      <c r="DG202" s="42"/>
      <c r="DH202" s="42"/>
      <c r="DI202" s="42"/>
      <c r="DJ202" s="42"/>
      <c r="DK202" s="42"/>
      <c r="DL202" s="42"/>
      <c r="DM202" s="42"/>
      <c r="DN202" s="42"/>
      <c r="DO202" s="42"/>
      <c r="DP202" s="42"/>
      <c r="DQ202" s="42"/>
      <c r="DR202" s="42"/>
      <c r="DS202" s="42"/>
      <c r="DT202" s="42"/>
      <c r="DU202" s="42"/>
      <c r="DV202" s="42"/>
      <c r="DW202" s="42"/>
      <c r="DX202" s="42"/>
      <c r="DY202" s="42"/>
      <c r="DZ202" s="42"/>
      <c r="EA202" s="42"/>
      <c r="EB202" s="42"/>
      <c r="EC202" s="42"/>
      <c r="ED202" s="42"/>
      <c r="EE202" s="42"/>
      <c r="EF202" s="42"/>
      <c r="EG202" s="42"/>
      <c r="EH202" s="42"/>
      <c r="EI202" s="42"/>
      <c r="EJ202" s="42"/>
      <c r="EK202" s="42"/>
      <c r="EL202" s="42"/>
      <c r="EM202" s="42"/>
      <c r="EN202" s="42"/>
      <c r="EO202" s="42"/>
      <c r="EP202" s="42"/>
      <c r="EQ202" s="42"/>
      <c r="ER202" s="42"/>
      <c r="ES202" s="42"/>
      <c r="ET202" s="42"/>
      <c r="EU202" s="42"/>
      <c r="EV202" s="42"/>
      <c r="EW202" s="42"/>
      <c r="EX202" s="42"/>
      <c r="EY202" s="42"/>
      <c r="EZ202" s="42"/>
      <c r="FA202" s="42"/>
      <c r="FB202" s="42"/>
      <c r="FC202" s="42"/>
      <c r="FD202" s="42"/>
      <c r="FE202" s="42"/>
      <c r="FF202" s="42"/>
      <c r="FG202" s="42"/>
      <c r="FH202" s="42"/>
      <c r="FI202" s="42"/>
      <c r="FJ202" s="42"/>
      <c r="FK202" s="42"/>
      <c r="FL202" s="42"/>
      <c r="FM202" s="42"/>
      <c r="FN202" s="42"/>
      <c r="FO202" s="42"/>
      <c r="FP202" s="42"/>
      <c r="FQ202" s="42"/>
      <c r="FR202" s="42"/>
      <c r="FS202" s="42"/>
      <c r="FT202" s="42"/>
      <c r="FU202" s="42"/>
      <c r="FV202" s="42"/>
      <c r="FW202" s="42"/>
      <c r="FX202" s="42"/>
      <c r="FY202" s="42"/>
      <c r="FZ202" s="42"/>
      <c r="GA202" s="42"/>
      <c r="GB202" s="42"/>
      <c r="GC202" s="42"/>
      <c r="GD202" s="42"/>
      <c r="GE202" s="42"/>
      <c r="GF202" s="42"/>
      <c r="GG202" s="42"/>
      <c r="GH202" s="42"/>
      <c r="GI202" s="42"/>
      <c r="GJ202" s="42"/>
      <c r="GK202" s="42"/>
      <c r="GL202" s="42"/>
      <c r="GM202" s="42"/>
      <c r="GN202" s="42"/>
      <c r="GO202" s="42"/>
      <c r="GP202" s="42"/>
      <c r="GQ202" s="42"/>
      <c r="GR202" s="42"/>
      <c r="GS202" s="42"/>
      <c r="GT202" s="42"/>
      <c r="GU202" s="42"/>
      <c r="GV202" s="42"/>
      <c r="GW202" s="42"/>
      <c r="GX202" s="42"/>
      <c r="GY202" s="42"/>
      <c r="GZ202" s="42"/>
      <c r="HA202" s="42"/>
      <c r="HB202" s="42"/>
      <c r="HC202" s="42"/>
      <c r="HD202" s="42"/>
      <c r="HE202" s="42"/>
      <c r="HF202" s="42"/>
      <c r="HG202" s="42"/>
      <c r="HH202" s="42"/>
      <c r="HI202" s="42"/>
      <c r="HJ202" s="42"/>
      <c r="HK202" s="42"/>
      <c r="HL202" s="42"/>
      <c r="HM202" s="42"/>
      <c r="HN202" s="42"/>
      <c r="HO202" s="42"/>
      <c r="HP202" s="42"/>
      <c r="HQ202" s="42"/>
      <c r="HR202" s="42"/>
      <c r="HS202" s="42"/>
      <c r="HT202" s="42"/>
      <c r="HU202" s="42"/>
      <c r="HV202" s="42"/>
      <c r="HW202" s="42"/>
      <c r="HX202" s="42"/>
    </row>
    <row r="203" spans="1:232" s="41" customFormat="1" x14ac:dyDescent="0.25">
      <c r="A203" s="29"/>
      <c r="B203" s="30"/>
      <c r="C203" s="31" t="s">
        <v>7317</v>
      </c>
      <c r="D203" s="57">
        <v>0</v>
      </c>
      <c r="E203" s="57">
        <v>1</v>
      </c>
      <c r="F203" s="32" t="s">
        <v>560</v>
      </c>
      <c r="G203" s="32" t="s">
        <v>560</v>
      </c>
      <c r="H203" s="4">
        <v>9105871085</v>
      </c>
      <c r="I203" s="32" t="s">
        <v>560</v>
      </c>
      <c r="J203" s="33" t="s">
        <v>7694</v>
      </c>
      <c r="K203" s="34"/>
      <c r="L203" s="46" t="s">
        <v>25</v>
      </c>
      <c r="M203" s="33" t="s">
        <v>739</v>
      </c>
      <c r="N203" s="35" t="s">
        <v>560</v>
      </c>
      <c r="O203" s="6" t="s">
        <v>3132</v>
      </c>
      <c r="P203" s="36"/>
      <c r="Q203" s="36"/>
      <c r="R203" s="36"/>
      <c r="S203" s="33" t="s">
        <v>7693</v>
      </c>
      <c r="T203" s="36"/>
      <c r="U203" s="36"/>
      <c r="V203" s="33" t="s">
        <v>7693</v>
      </c>
      <c r="W203" s="36"/>
      <c r="X203" s="36"/>
      <c r="Y203" s="33" t="s">
        <v>2824</v>
      </c>
      <c r="Z203" s="36"/>
      <c r="AA203" s="30"/>
      <c r="AB203" s="57">
        <v>5111</v>
      </c>
      <c r="AC203" s="57">
        <v>131</v>
      </c>
      <c r="AD203" s="30"/>
      <c r="AE203" s="58">
        <v>1</v>
      </c>
      <c r="AF203" s="37"/>
      <c r="AG203" s="37">
        <v>111058</v>
      </c>
      <c r="AH203" s="38">
        <v>111058</v>
      </c>
      <c r="AI203" s="37"/>
      <c r="AJ203" s="37"/>
      <c r="AK203" s="39"/>
      <c r="AL203" s="40">
        <v>8</v>
      </c>
      <c r="AM203" s="37"/>
      <c r="AN203" s="37">
        <v>8884.64</v>
      </c>
      <c r="AO203" s="59">
        <v>33311</v>
      </c>
      <c r="AP203" s="39"/>
      <c r="AQ203" s="59" t="s">
        <v>3131</v>
      </c>
      <c r="AR203" s="60">
        <v>156</v>
      </c>
      <c r="AS203" s="60">
        <v>632</v>
      </c>
      <c r="AV203" s="39"/>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c r="BZ203" s="42"/>
      <c r="CA203" s="42"/>
      <c r="CB203" s="42"/>
      <c r="CC203" s="42"/>
      <c r="CD203" s="42"/>
      <c r="CE203" s="42"/>
      <c r="CF203" s="42"/>
      <c r="CG203" s="42"/>
      <c r="CH203" s="42"/>
      <c r="CI203" s="42"/>
      <c r="CJ203" s="42"/>
      <c r="CK203" s="42"/>
      <c r="CL203" s="42"/>
      <c r="CM203" s="42"/>
      <c r="CN203" s="42"/>
      <c r="CO203" s="42"/>
      <c r="CP203" s="42"/>
      <c r="CQ203" s="42"/>
      <c r="CR203" s="42"/>
      <c r="CS203" s="42"/>
      <c r="CT203" s="42"/>
      <c r="CU203" s="42"/>
      <c r="CV203" s="42"/>
      <c r="CW203" s="42"/>
      <c r="CX203" s="42"/>
      <c r="CY203" s="42"/>
      <c r="CZ203" s="42"/>
      <c r="DA203" s="42"/>
      <c r="DB203" s="42"/>
      <c r="DC203" s="42"/>
      <c r="DD203" s="42"/>
      <c r="DE203" s="42"/>
      <c r="DF203" s="42"/>
      <c r="DG203" s="42"/>
      <c r="DH203" s="42"/>
      <c r="DI203" s="42"/>
      <c r="DJ203" s="42"/>
      <c r="DK203" s="42"/>
      <c r="DL203" s="42"/>
      <c r="DM203" s="42"/>
      <c r="DN203" s="42"/>
      <c r="DO203" s="42"/>
      <c r="DP203" s="42"/>
      <c r="DQ203" s="42"/>
      <c r="DR203" s="42"/>
      <c r="DS203" s="42"/>
      <c r="DT203" s="42"/>
      <c r="DU203" s="42"/>
      <c r="DV203" s="42"/>
      <c r="DW203" s="42"/>
      <c r="DX203" s="42"/>
      <c r="DY203" s="42"/>
      <c r="DZ203" s="42"/>
      <c r="EA203" s="42"/>
      <c r="EB203" s="42"/>
      <c r="EC203" s="42"/>
      <c r="ED203" s="42"/>
      <c r="EE203" s="42"/>
      <c r="EF203" s="42"/>
      <c r="EG203" s="42"/>
      <c r="EH203" s="42"/>
      <c r="EI203" s="42"/>
      <c r="EJ203" s="42"/>
      <c r="EK203" s="42"/>
      <c r="EL203" s="42"/>
      <c r="EM203" s="42"/>
      <c r="EN203" s="42"/>
      <c r="EO203" s="42"/>
      <c r="EP203" s="42"/>
      <c r="EQ203" s="42"/>
      <c r="ER203" s="42"/>
      <c r="ES203" s="42"/>
      <c r="ET203" s="42"/>
      <c r="EU203" s="42"/>
      <c r="EV203" s="42"/>
      <c r="EW203" s="42"/>
      <c r="EX203" s="42"/>
      <c r="EY203" s="42"/>
      <c r="EZ203" s="42"/>
      <c r="FA203" s="42"/>
      <c r="FB203" s="42"/>
      <c r="FC203" s="42"/>
      <c r="FD203" s="42"/>
      <c r="FE203" s="42"/>
      <c r="FF203" s="42"/>
      <c r="FG203" s="42"/>
      <c r="FH203" s="42"/>
      <c r="FI203" s="42"/>
      <c r="FJ203" s="42"/>
      <c r="FK203" s="42"/>
      <c r="FL203" s="42"/>
      <c r="FM203" s="42"/>
      <c r="FN203" s="42"/>
      <c r="FO203" s="42"/>
      <c r="FP203" s="42"/>
      <c r="FQ203" s="42"/>
      <c r="FR203" s="42"/>
      <c r="FS203" s="42"/>
      <c r="FT203" s="42"/>
      <c r="FU203" s="42"/>
      <c r="FV203" s="42"/>
      <c r="FW203" s="42"/>
      <c r="FX203" s="42"/>
      <c r="FY203" s="42"/>
      <c r="FZ203" s="42"/>
      <c r="GA203" s="42"/>
      <c r="GB203" s="42"/>
      <c r="GC203" s="42"/>
      <c r="GD203" s="42"/>
      <c r="GE203" s="42"/>
      <c r="GF203" s="42"/>
      <c r="GG203" s="42"/>
      <c r="GH203" s="42"/>
      <c r="GI203" s="42"/>
      <c r="GJ203" s="42"/>
      <c r="GK203" s="42"/>
      <c r="GL203" s="42"/>
      <c r="GM203" s="42"/>
      <c r="GN203" s="42"/>
      <c r="GO203" s="42"/>
      <c r="GP203" s="42"/>
      <c r="GQ203" s="42"/>
      <c r="GR203" s="42"/>
      <c r="GS203" s="42"/>
      <c r="GT203" s="42"/>
      <c r="GU203" s="42"/>
      <c r="GV203" s="42"/>
      <c r="GW203" s="42"/>
      <c r="GX203" s="42"/>
      <c r="GY203" s="42"/>
      <c r="GZ203" s="42"/>
      <c r="HA203" s="42"/>
      <c r="HB203" s="42"/>
      <c r="HC203" s="42"/>
      <c r="HD203" s="42"/>
      <c r="HE203" s="42"/>
      <c r="HF203" s="42"/>
      <c r="HG203" s="42"/>
      <c r="HH203" s="42"/>
      <c r="HI203" s="42"/>
      <c r="HJ203" s="42"/>
      <c r="HK203" s="42"/>
      <c r="HL203" s="42"/>
      <c r="HM203" s="42"/>
      <c r="HN203" s="42"/>
      <c r="HO203" s="42"/>
      <c r="HP203" s="42"/>
      <c r="HQ203" s="42"/>
      <c r="HR203" s="42"/>
      <c r="HS203" s="42"/>
      <c r="HT203" s="42"/>
      <c r="HU203" s="42"/>
      <c r="HV203" s="42"/>
      <c r="HW203" s="42"/>
      <c r="HX203" s="42"/>
    </row>
    <row r="204" spans="1:232" s="41" customFormat="1" x14ac:dyDescent="0.25">
      <c r="A204" s="29"/>
      <c r="B204" s="30"/>
      <c r="C204" s="31" t="s">
        <v>7317</v>
      </c>
      <c r="D204" s="57">
        <v>0</v>
      </c>
      <c r="E204" s="57">
        <v>1</v>
      </c>
      <c r="F204" s="32" t="s">
        <v>560</v>
      </c>
      <c r="G204" s="32" t="s">
        <v>560</v>
      </c>
      <c r="H204" s="4">
        <v>9105871112</v>
      </c>
      <c r="I204" s="32" t="s">
        <v>560</v>
      </c>
      <c r="J204" s="33" t="s">
        <v>7695</v>
      </c>
      <c r="K204" s="34"/>
      <c r="L204" s="46" t="s">
        <v>25</v>
      </c>
      <c r="M204" s="33" t="s">
        <v>604</v>
      </c>
      <c r="N204" s="35" t="s">
        <v>560</v>
      </c>
      <c r="O204" s="6" t="s">
        <v>3166</v>
      </c>
      <c r="P204" s="36"/>
      <c r="Q204" s="36"/>
      <c r="R204" s="36"/>
      <c r="S204" s="33" t="s">
        <v>7696</v>
      </c>
      <c r="T204" s="36"/>
      <c r="U204" s="36"/>
      <c r="V204" s="33" t="s">
        <v>7696</v>
      </c>
      <c r="W204" s="36"/>
      <c r="X204" s="36"/>
      <c r="Y204" s="33" t="s">
        <v>3047</v>
      </c>
      <c r="Z204" s="36"/>
      <c r="AA204" s="30"/>
      <c r="AB204" s="57">
        <v>5111</v>
      </c>
      <c r="AC204" s="57">
        <v>131</v>
      </c>
      <c r="AD204" s="30"/>
      <c r="AE204" s="58">
        <v>1</v>
      </c>
      <c r="AF204" s="37"/>
      <c r="AG204" s="37">
        <v>55595</v>
      </c>
      <c r="AH204" s="38">
        <v>55595</v>
      </c>
      <c r="AI204" s="37"/>
      <c r="AJ204" s="37"/>
      <c r="AK204" s="39"/>
      <c r="AL204" s="40">
        <v>8</v>
      </c>
      <c r="AM204" s="37"/>
      <c r="AN204" s="37">
        <v>4447.6000000000004</v>
      </c>
      <c r="AO204" s="59">
        <v>33311</v>
      </c>
      <c r="AP204" s="39"/>
      <c r="AQ204" s="59" t="s">
        <v>3131</v>
      </c>
      <c r="AR204" s="60">
        <v>156</v>
      </c>
      <c r="AS204" s="60">
        <v>632</v>
      </c>
      <c r="AV204" s="39"/>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c r="BZ204" s="42"/>
      <c r="CA204" s="42"/>
      <c r="CB204" s="42"/>
      <c r="CC204" s="42"/>
      <c r="CD204" s="42"/>
      <c r="CE204" s="42"/>
      <c r="CF204" s="42"/>
      <c r="CG204" s="42"/>
      <c r="CH204" s="42"/>
      <c r="CI204" s="42"/>
      <c r="CJ204" s="42"/>
      <c r="CK204" s="42"/>
      <c r="CL204" s="42"/>
      <c r="CM204" s="42"/>
      <c r="CN204" s="42"/>
      <c r="CO204" s="42"/>
      <c r="CP204" s="42"/>
      <c r="CQ204" s="42"/>
      <c r="CR204" s="42"/>
      <c r="CS204" s="42"/>
      <c r="CT204" s="42"/>
      <c r="CU204" s="42"/>
      <c r="CV204" s="42"/>
      <c r="CW204" s="42"/>
      <c r="CX204" s="42"/>
      <c r="CY204" s="42"/>
      <c r="CZ204" s="42"/>
      <c r="DA204" s="42"/>
      <c r="DB204" s="42"/>
      <c r="DC204" s="42"/>
      <c r="DD204" s="42"/>
      <c r="DE204" s="42"/>
      <c r="DF204" s="42"/>
      <c r="DG204" s="42"/>
      <c r="DH204" s="42"/>
      <c r="DI204" s="42"/>
      <c r="DJ204" s="42"/>
      <c r="DK204" s="42"/>
      <c r="DL204" s="42"/>
      <c r="DM204" s="42"/>
      <c r="DN204" s="42"/>
      <c r="DO204" s="42"/>
      <c r="DP204" s="42"/>
      <c r="DQ204" s="42"/>
      <c r="DR204" s="42"/>
      <c r="DS204" s="42"/>
      <c r="DT204" s="42"/>
      <c r="DU204" s="42"/>
      <c r="DV204" s="42"/>
      <c r="DW204" s="42"/>
      <c r="DX204" s="42"/>
      <c r="DY204" s="42"/>
      <c r="DZ204" s="42"/>
      <c r="EA204" s="42"/>
      <c r="EB204" s="42"/>
      <c r="EC204" s="42"/>
      <c r="ED204" s="42"/>
      <c r="EE204" s="42"/>
      <c r="EF204" s="42"/>
      <c r="EG204" s="42"/>
      <c r="EH204" s="42"/>
      <c r="EI204" s="42"/>
      <c r="EJ204" s="42"/>
      <c r="EK204" s="42"/>
      <c r="EL204" s="42"/>
      <c r="EM204" s="42"/>
      <c r="EN204" s="42"/>
      <c r="EO204" s="42"/>
      <c r="EP204" s="42"/>
      <c r="EQ204" s="42"/>
      <c r="ER204" s="42"/>
      <c r="ES204" s="42"/>
      <c r="ET204" s="42"/>
      <c r="EU204" s="42"/>
      <c r="EV204" s="42"/>
      <c r="EW204" s="42"/>
      <c r="EX204" s="42"/>
      <c r="EY204" s="42"/>
      <c r="EZ204" s="42"/>
      <c r="FA204" s="42"/>
      <c r="FB204" s="42"/>
      <c r="FC204" s="42"/>
      <c r="FD204" s="42"/>
      <c r="FE204" s="42"/>
      <c r="FF204" s="42"/>
      <c r="FG204" s="42"/>
      <c r="FH204" s="42"/>
      <c r="FI204" s="42"/>
      <c r="FJ204" s="42"/>
      <c r="FK204" s="42"/>
      <c r="FL204" s="42"/>
      <c r="FM204" s="42"/>
      <c r="FN204" s="42"/>
      <c r="FO204" s="42"/>
      <c r="FP204" s="42"/>
      <c r="FQ204" s="42"/>
      <c r="FR204" s="42"/>
      <c r="FS204" s="42"/>
      <c r="FT204" s="42"/>
      <c r="FU204" s="42"/>
      <c r="FV204" s="42"/>
      <c r="FW204" s="42"/>
      <c r="FX204" s="42"/>
      <c r="FY204" s="42"/>
      <c r="FZ204" s="42"/>
      <c r="GA204" s="42"/>
      <c r="GB204" s="42"/>
      <c r="GC204" s="42"/>
      <c r="GD204" s="42"/>
      <c r="GE204" s="42"/>
      <c r="GF204" s="42"/>
      <c r="GG204" s="42"/>
      <c r="GH204" s="42"/>
      <c r="GI204" s="42"/>
      <c r="GJ204" s="42"/>
      <c r="GK204" s="42"/>
      <c r="GL204" s="42"/>
      <c r="GM204" s="42"/>
      <c r="GN204" s="42"/>
      <c r="GO204" s="42"/>
      <c r="GP204" s="42"/>
      <c r="GQ204" s="42"/>
      <c r="GR204" s="42"/>
      <c r="GS204" s="42"/>
      <c r="GT204" s="42"/>
      <c r="GU204" s="42"/>
      <c r="GV204" s="42"/>
      <c r="GW204" s="42"/>
      <c r="GX204" s="42"/>
      <c r="GY204" s="42"/>
      <c r="GZ204" s="42"/>
      <c r="HA204" s="42"/>
      <c r="HB204" s="42"/>
      <c r="HC204" s="42"/>
      <c r="HD204" s="42"/>
      <c r="HE204" s="42"/>
      <c r="HF204" s="42"/>
      <c r="HG204" s="42"/>
      <c r="HH204" s="42"/>
      <c r="HI204" s="42"/>
      <c r="HJ204" s="42"/>
      <c r="HK204" s="42"/>
      <c r="HL204" s="42"/>
      <c r="HM204" s="42"/>
      <c r="HN204" s="42"/>
      <c r="HO204" s="42"/>
      <c r="HP204" s="42"/>
      <c r="HQ204" s="42"/>
      <c r="HR204" s="42"/>
      <c r="HS204" s="42"/>
      <c r="HT204" s="42"/>
      <c r="HU204" s="42"/>
      <c r="HV204" s="42"/>
      <c r="HW204" s="42"/>
      <c r="HX204" s="42"/>
    </row>
    <row r="205" spans="1:232" s="41" customFormat="1" x14ac:dyDescent="0.25">
      <c r="A205" s="29"/>
      <c r="B205" s="30"/>
      <c r="C205" s="31" t="s">
        <v>7317</v>
      </c>
      <c r="D205" s="57">
        <v>0</v>
      </c>
      <c r="E205" s="57">
        <v>1</v>
      </c>
      <c r="F205" s="32" t="s">
        <v>560</v>
      </c>
      <c r="G205" s="32" t="s">
        <v>560</v>
      </c>
      <c r="H205" s="4">
        <v>9105871173</v>
      </c>
      <c r="I205" s="32" t="s">
        <v>560</v>
      </c>
      <c r="J205" s="33" t="s">
        <v>7698</v>
      </c>
      <c r="K205" s="34"/>
      <c r="L205" s="46" t="s">
        <v>25</v>
      </c>
      <c r="M205" s="33" t="s">
        <v>568</v>
      </c>
      <c r="N205" s="35" t="s">
        <v>560</v>
      </c>
      <c r="O205" s="6" t="s">
        <v>3136</v>
      </c>
      <c r="P205" s="36"/>
      <c r="Q205" s="36"/>
      <c r="R205" s="36"/>
      <c r="S205" s="33" t="s">
        <v>7699</v>
      </c>
      <c r="T205" s="36"/>
      <c r="U205" s="36"/>
      <c r="V205" s="33" t="s">
        <v>7699</v>
      </c>
      <c r="W205" s="36"/>
      <c r="X205" s="36"/>
      <c r="Y205" s="33" t="s">
        <v>3013</v>
      </c>
      <c r="Z205" s="36"/>
      <c r="AA205" s="30"/>
      <c r="AB205" s="57">
        <v>5111</v>
      </c>
      <c r="AC205" s="57">
        <v>131</v>
      </c>
      <c r="AD205" s="30"/>
      <c r="AE205" s="58">
        <v>3</v>
      </c>
      <c r="AF205" s="37"/>
      <c r="AG205" s="37">
        <v>46000</v>
      </c>
      <c r="AH205" s="38">
        <v>138000</v>
      </c>
      <c r="AI205" s="37"/>
      <c r="AJ205" s="37"/>
      <c r="AK205" s="39"/>
      <c r="AL205" s="40">
        <v>8</v>
      </c>
      <c r="AM205" s="37"/>
      <c r="AN205" s="37">
        <v>11040</v>
      </c>
      <c r="AO205" s="59">
        <v>33311</v>
      </c>
      <c r="AP205" s="39"/>
      <c r="AQ205" s="59" t="s">
        <v>3131</v>
      </c>
      <c r="AR205" s="60">
        <v>156</v>
      </c>
      <c r="AS205" s="60">
        <v>632</v>
      </c>
      <c r="AV205" s="39"/>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c r="BZ205" s="42"/>
      <c r="CA205" s="42"/>
      <c r="CB205" s="42"/>
      <c r="CC205" s="42"/>
      <c r="CD205" s="42"/>
      <c r="CE205" s="42"/>
      <c r="CF205" s="42"/>
      <c r="CG205" s="42"/>
      <c r="CH205" s="42"/>
      <c r="CI205" s="42"/>
      <c r="CJ205" s="42"/>
      <c r="CK205" s="42"/>
      <c r="CL205" s="42"/>
      <c r="CM205" s="42"/>
      <c r="CN205" s="42"/>
      <c r="CO205" s="42"/>
      <c r="CP205" s="42"/>
      <c r="CQ205" s="42"/>
      <c r="CR205" s="42"/>
      <c r="CS205" s="42"/>
      <c r="CT205" s="42"/>
      <c r="CU205" s="42"/>
      <c r="CV205" s="42"/>
      <c r="CW205" s="42"/>
      <c r="CX205" s="42"/>
      <c r="CY205" s="42"/>
      <c r="CZ205" s="42"/>
      <c r="DA205" s="42"/>
      <c r="DB205" s="42"/>
      <c r="DC205" s="42"/>
      <c r="DD205" s="42"/>
      <c r="DE205" s="42"/>
      <c r="DF205" s="42"/>
      <c r="DG205" s="42"/>
      <c r="DH205" s="42"/>
      <c r="DI205" s="42"/>
      <c r="DJ205" s="42"/>
      <c r="DK205" s="42"/>
      <c r="DL205" s="42"/>
      <c r="DM205" s="42"/>
      <c r="DN205" s="42"/>
      <c r="DO205" s="42"/>
      <c r="DP205" s="42"/>
      <c r="DQ205" s="42"/>
      <c r="DR205" s="42"/>
      <c r="DS205" s="42"/>
      <c r="DT205" s="42"/>
      <c r="DU205" s="42"/>
      <c r="DV205" s="42"/>
      <c r="DW205" s="42"/>
      <c r="DX205" s="42"/>
      <c r="DY205" s="42"/>
      <c r="DZ205" s="42"/>
      <c r="EA205" s="42"/>
      <c r="EB205" s="42"/>
      <c r="EC205" s="42"/>
      <c r="ED205" s="42"/>
      <c r="EE205" s="42"/>
      <c r="EF205" s="42"/>
      <c r="EG205" s="42"/>
      <c r="EH205" s="42"/>
      <c r="EI205" s="42"/>
      <c r="EJ205" s="42"/>
      <c r="EK205" s="42"/>
      <c r="EL205" s="42"/>
      <c r="EM205" s="42"/>
      <c r="EN205" s="42"/>
      <c r="EO205" s="42"/>
      <c r="EP205" s="42"/>
      <c r="EQ205" s="42"/>
      <c r="ER205" s="42"/>
      <c r="ES205" s="42"/>
      <c r="ET205" s="42"/>
      <c r="EU205" s="42"/>
      <c r="EV205" s="42"/>
      <c r="EW205" s="42"/>
      <c r="EX205" s="42"/>
      <c r="EY205" s="42"/>
      <c r="EZ205" s="42"/>
      <c r="FA205" s="42"/>
      <c r="FB205" s="42"/>
      <c r="FC205" s="42"/>
      <c r="FD205" s="42"/>
      <c r="FE205" s="42"/>
      <c r="FF205" s="42"/>
      <c r="FG205" s="42"/>
      <c r="FH205" s="42"/>
      <c r="FI205" s="42"/>
      <c r="FJ205" s="42"/>
      <c r="FK205" s="42"/>
      <c r="FL205" s="42"/>
      <c r="FM205" s="42"/>
      <c r="FN205" s="42"/>
      <c r="FO205" s="42"/>
      <c r="FP205" s="42"/>
      <c r="FQ205" s="42"/>
      <c r="FR205" s="42"/>
      <c r="FS205" s="42"/>
      <c r="FT205" s="42"/>
      <c r="FU205" s="42"/>
      <c r="FV205" s="42"/>
      <c r="FW205" s="42"/>
      <c r="FX205" s="42"/>
      <c r="FY205" s="42"/>
      <c r="FZ205" s="42"/>
      <c r="GA205" s="42"/>
      <c r="GB205" s="42"/>
      <c r="GC205" s="42"/>
      <c r="GD205" s="42"/>
      <c r="GE205" s="42"/>
      <c r="GF205" s="42"/>
      <c r="GG205" s="42"/>
      <c r="GH205" s="42"/>
      <c r="GI205" s="42"/>
      <c r="GJ205" s="42"/>
      <c r="GK205" s="42"/>
      <c r="GL205" s="42"/>
      <c r="GM205" s="42"/>
      <c r="GN205" s="42"/>
      <c r="GO205" s="42"/>
      <c r="GP205" s="42"/>
      <c r="GQ205" s="42"/>
      <c r="GR205" s="42"/>
      <c r="GS205" s="42"/>
      <c r="GT205" s="42"/>
      <c r="GU205" s="42"/>
      <c r="GV205" s="42"/>
      <c r="GW205" s="42"/>
      <c r="GX205" s="42"/>
      <c r="GY205" s="42"/>
      <c r="GZ205" s="42"/>
      <c r="HA205" s="42"/>
      <c r="HB205" s="42"/>
      <c r="HC205" s="42"/>
      <c r="HD205" s="42"/>
      <c r="HE205" s="42"/>
      <c r="HF205" s="42"/>
      <c r="HG205" s="42"/>
      <c r="HH205" s="42"/>
      <c r="HI205" s="42"/>
      <c r="HJ205" s="42"/>
      <c r="HK205" s="42"/>
      <c r="HL205" s="42"/>
      <c r="HM205" s="42"/>
      <c r="HN205" s="42"/>
      <c r="HO205" s="42"/>
      <c r="HP205" s="42"/>
      <c r="HQ205" s="42"/>
      <c r="HR205" s="42"/>
      <c r="HS205" s="42"/>
      <c r="HT205" s="42"/>
      <c r="HU205" s="42"/>
      <c r="HV205" s="42"/>
      <c r="HW205" s="42"/>
      <c r="HX205" s="42"/>
    </row>
    <row r="206" spans="1:232" s="41" customFormat="1" x14ac:dyDescent="0.25">
      <c r="A206" s="29"/>
      <c r="B206" s="30"/>
      <c r="C206" s="31" t="s">
        <v>7317</v>
      </c>
      <c r="D206" s="57">
        <v>0</v>
      </c>
      <c r="E206" s="57">
        <v>1</v>
      </c>
      <c r="F206" s="32" t="s">
        <v>560</v>
      </c>
      <c r="G206" s="32" t="s">
        <v>560</v>
      </c>
      <c r="H206" s="4">
        <v>9105871174</v>
      </c>
      <c r="I206" s="32" t="s">
        <v>560</v>
      </c>
      <c r="J206" s="33" t="s">
        <v>7700</v>
      </c>
      <c r="K206" s="34"/>
      <c r="L206" s="46" t="s">
        <v>25</v>
      </c>
      <c r="M206" s="33" t="s">
        <v>680</v>
      </c>
      <c r="N206" s="35" t="s">
        <v>560</v>
      </c>
      <c r="O206" s="6" t="s">
        <v>3137</v>
      </c>
      <c r="P206" s="36"/>
      <c r="Q206" s="36"/>
      <c r="R206" s="36"/>
      <c r="S206" s="33" t="s">
        <v>7701</v>
      </c>
      <c r="T206" s="36"/>
      <c r="U206" s="36"/>
      <c r="V206" s="33" t="s">
        <v>7701</v>
      </c>
      <c r="W206" s="36"/>
      <c r="X206" s="36"/>
      <c r="Y206" s="33" t="s">
        <v>2824</v>
      </c>
      <c r="Z206" s="36"/>
      <c r="AA206" s="30"/>
      <c r="AB206" s="57">
        <v>5111</v>
      </c>
      <c r="AC206" s="57">
        <v>131</v>
      </c>
      <c r="AD206" s="30"/>
      <c r="AE206" s="58">
        <v>2</v>
      </c>
      <c r="AF206" s="37"/>
      <c r="AG206" s="37">
        <v>111058</v>
      </c>
      <c r="AH206" s="38">
        <v>222116</v>
      </c>
      <c r="AI206" s="37"/>
      <c r="AJ206" s="37"/>
      <c r="AK206" s="39"/>
      <c r="AL206" s="40">
        <v>8</v>
      </c>
      <c r="AM206" s="37"/>
      <c r="AN206" s="37">
        <v>17769.28</v>
      </c>
      <c r="AO206" s="59">
        <v>33311</v>
      </c>
      <c r="AP206" s="39"/>
      <c r="AQ206" s="59" t="s">
        <v>3131</v>
      </c>
      <c r="AR206" s="60">
        <v>156</v>
      </c>
      <c r="AS206" s="60">
        <v>632</v>
      </c>
      <c r="AV206" s="39"/>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c r="BZ206" s="42"/>
      <c r="CA206" s="42"/>
      <c r="CB206" s="42"/>
      <c r="CC206" s="42"/>
      <c r="CD206" s="42"/>
      <c r="CE206" s="42"/>
      <c r="CF206" s="42"/>
      <c r="CG206" s="42"/>
      <c r="CH206" s="42"/>
      <c r="CI206" s="42"/>
      <c r="CJ206" s="42"/>
      <c r="CK206" s="42"/>
      <c r="CL206" s="42"/>
      <c r="CM206" s="42"/>
      <c r="CN206" s="42"/>
      <c r="CO206" s="42"/>
      <c r="CP206" s="42"/>
      <c r="CQ206" s="42"/>
      <c r="CR206" s="42"/>
      <c r="CS206" s="42"/>
      <c r="CT206" s="42"/>
      <c r="CU206" s="42"/>
      <c r="CV206" s="42"/>
      <c r="CW206" s="42"/>
      <c r="CX206" s="42"/>
      <c r="CY206" s="42"/>
      <c r="CZ206" s="42"/>
      <c r="DA206" s="42"/>
      <c r="DB206" s="42"/>
      <c r="DC206" s="42"/>
      <c r="DD206" s="42"/>
      <c r="DE206" s="42"/>
      <c r="DF206" s="42"/>
      <c r="DG206" s="42"/>
      <c r="DH206" s="42"/>
      <c r="DI206" s="42"/>
      <c r="DJ206" s="42"/>
      <c r="DK206" s="42"/>
      <c r="DL206" s="42"/>
      <c r="DM206" s="42"/>
      <c r="DN206" s="42"/>
      <c r="DO206" s="42"/>
      <c r="DP206" s="42"/>
      <c r="DQ206" s="42"/>
      <c r="DR206" s="42"/>
      <c r="DS206" s="42"/>
      <c r="DT206" s="42"/>
      <c r="DU206" s="42"/>
      <c r="DV206" s="42"/>
      <c r="DW206" s="42"/>
      <c r="DX206" s="42"/>
      <c r="DY206" s="42"/>
      <c r="DZ206" s="42"/>
      <c r="EA206" s="42"/>
      <c r="EB206" s="42"/>
      <c r="EC206" s="42"/>
      <c r="ED206" s="42"/>
      <c r="EE206" s="42"/>
      <c r="EF206" s="42"/>
      <c r="EG206" s="42"/>
      <c r="EH206" s="42"/>
      <c r="EI206" s="42"/>
      <c r="EJ206" s="42"/>
      <c r="EK206" s="42"/>
      <c r="EL206" s="42"/>
      <c r="EM206" s="42"/>
      <c r="EN206" s="42"/>
      <c r="EO206" s="42"/>
      <c r="EP206" s="42"/>
      <c r="EQ206" s="42"/>
      <c r="ER206" s="42"/>
      <c r="ES206" s="42"/>
      <c r="ET206" s="42"/>
      <c r="EU206" s="42"/>
      <c r="EV206" s="42"/>
      <c r="EW206" s="42"/>
      <c r="EX206" s="42"/>
      <c r="EY206" s="42"/>
      <c r="EZ206" s="42"/>
      <c r="FA206" s="42"/>
      <c r="FB206" s="42"/>
      <c r="FC206" s="42"/>
      <c r="FD206" s="42"/>
      <c r="FE206" s="42"/>
      <c r="FF206" s="42"/>
      <c r="FG206" s="42"/>
      <c r="FH206" s="42"/>
      <c r="FI206" s="42"/>
      <c r="FJ206" s="42"/>
      <c r="FK206" s="42"/>
      <c r="FL206" s="42"/>
      <c r="FM206" s="42"/>
      <c r="FN206" s="42"/>
      <c r="FO206" s="42"/>
      <c r="FP206" s="42"/>
      <c r="FQ206" s="42"/>
      <c r="FR206" s="42"/>
      <c r="FS206" s="42"/>
      <c r="FT206" s="42"/>
      <c r="FU206" s="42"/>
      <c r="FV206" s="42"/>
      <c r="FW206" s="42"/>
      <c r="FX206" s="42"/>
      <c r="FY206" s="42"/>
      <c r="FZ206" s="42"/>
      <c r="GA206" s="42"/>
      <c r="GB206" s="42"/>
      <c r="GC206" s="42"/>
      <c r="GD206" s="42"/>
      <c r="GE206" s="42"/>
      <c r="GF206" s="42"/>
      <c r="GG206" s="42"/>
      <c r="GH206" s="42"/>
      <c r="GI206" s="42"/>
      <c r="GJ206" s="42"/>
      <c r="GK206" s="42"/>
      <c r="GL206" s="42"/>
      <c r="GM206" s="42"/>
      <c r="GN206" s="42"/>
      <c r="GO206" s="42"/>
      <c r="GP206" s="42"/>
      <c r="GQ206" s="42"/>
      <c r="GR206" s="42"/>
      <c r="GS206" s="42"/>
      <c r="GT206" s="42"/>
      <c r="GU206" s="42"/>
      <c r="GV206" s="42"/>
      <c r="GW206" s="42"/>
      <c r="GX206" s="42"/>
      <c r="GY206" s="42"/>
      <c r="GZ206" s="42"/>
      <c r="HA206" s="42"/>
      <c r="HB206" s="42"/>
      <c r="HC206" s="42"/>
      <c r="HD206" s="42"/>
      <c r="HE206" s="42"/>
      <c r="HF206" s="42"/>
      <c r="HG206" s="42"/>
      <c r="HH206" s="42"/>
      <c r="HI206" s="42"/>
      <c r="HJ206" s="42"/>
      <c r="HK206" s="42"/>
      <c r="HL206" s="42"/>
      <c r="HM206" s="42"/>
      <c r="HN206" s="42"/>
      <c r="HO206" s="42"/>
      <c r="HP206" s="42"/>
      <c r="HQ206" s="42"/>
      <c r="HR206" s="42"/>
      <c r="HS206" s="42"/>
      <c r="HT206" s="42"/>
      <c r="HU206" s="42"/>
      <c r="HV206" s="42"/>
      <c r="HW206" s="42"/>
      <c r="HX206" s="42"/>
    </row>
    <row r="207" spans="1:232" s="41" customFormat="1" x14ac:dyDescent="0.25">
      <c r="A207" s="29"/>
      <c r="B207" s="30"/>
      <c r="C207" s="31" t="s">
        <v>7317</v>
      </c>
      <c r="D207" s="57">
        <v>0</v>
      </c>
      <c r="E207" s="57">
        <v>1</v>
      </c>
      <c r="F207" s="32" t="s">
        <v>560</v>
      </c>
      <c r="G207" s="32" t="s">
        <v>560</v>
      </c>
      <c r="H207" s="4">
        <v>9105871246</v>
      </c>
      <c r="I207" s="32" t="s">
        <v>560</v>
      </c>
      <c r="J207" s="33" t="s">
        <v>7702</v>
      </c>
      <c r="K207" s="34"/>
      <c r="L207" s="46" t="s">
        <v>25</v>
      </c>
      <c r="M207" s="33" t="s">
        <v>804</v>
      </c>
      <c r="N207" s="35" t="s">
        <v>560</v>
      </c>
      <c r="O207" s="6" t="s">
        <v>3165</v>
      </c>
      <c r="P207" s="36"/>
      <c r="Q207" s="36"/>
      <c r="R207" s="36"/>
      <c r="S207" s="33" t="s">
        <v>7703</v>
      </c>
      <c r="T207" s="36"/>
      <c r="U207" s="36"/>
      <c r="V207" s="33" t="s">
        <v>7703</v>
      </c>
      <c r="W207" s="36"/>
      <c r="X207" s="36"/>
      <c r="Y207" s="33" t="s">
        <v>2824</v>
      </c>
      <c r="Z207" s="36"/>
      <c r="AA207" s="30"/>
      <c r="AB207" s="57">
        <v>5111</v>
      </c>
      <c r="AC207" s="57">
        <v>131</v>
      </c>
      <c r="AD207" s="30"/>
      <c r="AE207" s="58">
        <v>1</v>
      </c>
      <c r="AF207" s="37"/>
      <c r="AG207" s="37">
        <v>111058</v>
      </c>
      <c r="AH207" s="38">
        <v>111058</v>
      </c>
      <c r="AI207" s="37"/>
      <c r="AJ207" s="37"/>
      <c r="AK207" s="39"/>
      <c r="AL207" s="40">
        <v>8</v>
      </c>
      <c r="AM207" s="37"/>
      <c r="AN207" s="37">
        <v>8884.64</v>
      </c>
      <c r="AO207" s="59">
        <v>33311</v>
      </c>
      <c r="AP207" s="39"/>
      <c r="AQ207" s="59" t="s">
        <v>3131</v>
      </c>
      <c r="AR207" s="60">
        <v>156</v>
      </c>
      <c r="AS207" s="60">
        <v>632</v>
      </c>
      <c r="AV207" s="39"/>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c r="BZ207" s="42"/>
      <c r="CA207" s="42"/>
      <c r="CB207" s="42"/>
      <c r="CC207" s="42"/>
      <c r="CD207" s="42"/>
      <c r="CE207" s="42"/>
      <c r="CF207" s="42"/>
      <c r="CG207" s="42"/>
      <c r="CH207" s="42"/>
      <c r="CI207" s="42"/>
      <c r="CJ207" s="42"/>
      <c r="CK207" s="42"/>
      <c r="CL207" s="42"/>
      <c r="CM207" s="42"/>
      <c r="CN207" s="42"/>
      <c r="CO207" s="42"/>
      <c r="CP207" s="42"/>
      <c r="CQ207" s="42"/>
      <c r="CR207" s="42"/>
      <c r="CS207" s="42"/>
      <c r="CT207" s="42"/>
      <c r="CU207" s="42"/>
      <c r="CV207" s="42"/>
      <c r="CW207" s="42"/>
      <c r="CX207" s="42"/>
      <c r="CY207" s="42"/>
      <c r="CZ207" s="42"/>
      <c r="DA207" s="42"/>
      <c r="DB207" s="42"/>
      <c r="DC207" s="42"/>
      <c r="DD207" s="42"/>
      <c r="DE207" s="42"/>
      <c r="DF207" s="42"/>
      <c r="DG207" s="42"/>
      <c r="DH207" s="42"/>
      <c r="DI207" s="42"/>
      <c r="DJ207" s="42"/>
      <c r="DK207" s="42"/>
      <c r="DL207" s="42"/>
      <c r="DM207" s="42"/>
      <c r="DN207" s="42"/>
      <c r="DO207" s="42"/>
      <c r="DP207" s="42"/>
      <c r="DQ207" s="42"/>
      <c r="DR207" s="42"/>
      <c r="DS207" s="42"/>
      <c r="DT207" s="42"/>
      <c r="DU207" s="42"/>
      <c r="DV207" s="42"/>
      <c r="DW207" s="42"/>
      <c r="DX207" s="42"/>
      <c r="DY207" s="42"/>
      <c r="DZ207" s="42"/>
      <c r="EA207" s="42"/>
      <c r="EB207" s="42"/>
      <c r="EC207" s="42"/>
      <c r="ED207" s="42"/>
      <c r="EE207" s="42"/>
      <c r="EF207" s="42"/>
      <c r="EG207" s="42"/>
      <c r="EH207" s="42"/>
      <c r="EI207" s="42"/>
      <c r="EJ207" s="42"/>
      <c r="EK207" s="42"/>
      <c r="EL207" s="42"/>
      <c r="EM207" s="42"/>
      <c r="EN207" s="42"/>
      <c r="EO207" s="42"/>
      <c r="EP207" s="42"/>
      <c r="EQ207" s="42"/>
      <c r="ER207" s="42"/>
      <c r="ES207" s="42"/>
      <c r="ET207" s="42"/>
      <c r="EU207" s="42"/>
      <c r="EV207" s="42"/>
      <c r="EW207" s="42"/>
      <c r="EX207" s="42"/>
      <c r="EY207" s="42"/>
      <c r="EZ207" s="42"/>
      <c r="FA207" s="42"/>
      <c r="FB207" s="42"/>
      <c r="FC207" s="42"/>
      <c r="FD207" s="42"/>
      <c r="FE207" s="42"/>
      <c r="FF207" s="42"/>
      <c r="FG207" s="42"/>
      <c r="FH207" s="42"/>
      <c r="FI207" s="42"/>
      <c r="FJ207" s="42"/>
      <c r="FK207" s="42"/>
      <c r="FL207" s="42"/>
      <c r="FM207" s="42"/>
      <c r="FN207" s="42"/>
      <c r="FO207" s="42"/>
      <c r="FP207" s="42"/>
      <c r="FQ207" s="42"/>
      <c r="FR207" s="42"/>
      <c r="FS207" s="42"/>
      <c r="FT207" s="42"/>
      <c r="FU207" s="42"/>
      <c r="FV207" s="42"/>
      <c r="FW207" s="42"/>
      <c r="FX207" s="42"/>
      <c r="FY207" s="42"/>
      <c r="FZ207" s="42"/>
      <c r="GA207" s="42"/>
      <c r="GB207" s="42"/>
      <c r="GC207" s="42"/>
      <c r="GD207" s="42"/>
      <c r="GE207" s="42"/>
      <c r="GF207" s="42"/>
      <c r="GG207" s="42"/>
      <c r="GH207" s="42"/>
      <c r="GI207" s="42"/>
      <c r="GJ207" s="42"/>
      <c r="GK207" s="42"/>
      <c r="GL207" s="42"/>
      <c r="GM207" s="42"/>
      <c r="GN207" s="42"/>
      <c r="GO207" s="42"/>
      <c r="GP207" s="42"/>
      <c r="GQ207" s="42"/>
      <c r="GR207" s="42"/>
      <c r="GS207" s="42"/>
      <c r="GT207" s="42"/>
      <c r="GU207" s="42"/>
      <c r="GV207" s="42"/>
      <c r="GW207" s="42"/>
      <c r="GX207" s="42"/>
      <c r="GY207" s="42"/>
      <c r="GZ207" s="42"/>
      <c r="HA207" s="42"/>
      <c r="HB207" s="42"/>
      <c r="HC207" s="42"/>
      <c r="HD207" s="42"/>
      <c r="HE207" s="42"/>
      <c r="HF207" s="42"/>
      <c r="HG207" s="42"/>
      <c r="HH207" s="42"/>
      <c r="HI207" s="42"/>
      <c r="HJ207" s="42"/>
      <c r="HK207" s="42"/>
      <c r="HL207" s="42"/>
      <c r="HM207" s="42"/>
      <c r="HN207" s="42"/>
      <c r="HO207" s="42"/>
      <c r="HP207" s="42"/>
      <c r="HQ207" s="42"/>
      <c r="HR207" s="42"/>
      <c r="HS207" s="42"/>
      <c r="HT207" s="42"/>
      <c r="HU207" s="42"/>
      <c r="HV207" s="42"/>
      <c r="HW207" s="42"/>
      <c r="HX207" s="42"/>
    </row>
    <row r="208" spans="1:232" s="41" customFormat="1" x14ac:dyDescent="0.25">
      <c r="A208" s="29"/>
      <c r="B208" s="30"/>
      <c r="C208" s="31" t="s">
        <v>7317</v>
      </c>
      <c r="D208" s="57">
        <v>0</v>
      </c>
      <c r="E208" s="57">
        <v>1</v>
      </c>
      <c r="F208" s="32" t="s">
        <v>560</v>
      </c>
      <c r="G208" s="32" t="s">
        <v>560</v>
      </c>
      <c r="H208" s="4">
        <v>9105871308</v>
      </c>
      <c r="I208" s="32" t="s">
        <v>560</v>
      </c>
      <c r="J208" s="33" t="s">
        <v>7704</v>
      </c>
      <c r="K208" s="34"/>
      <c r="L208" s="46" t="s">
        <v>25</v>
      </c>
      <c r="M208" s="33" t="s">
        <v>745</v>
      </c>
      <c r="N208" s="35" t="s">
        <v>560</v>
      </c>
      <c r="O208" s="6" t="s">
        <v>3132</v>
      </c>
      <c r="P208" s="36"/>
      <c r="Q208" s="36"/>
      <c r="R208" s="36"/>
      <c r="S208" s="33" t="s">
        <v>7705</v>
      </c>
      <c r="T208" s="36"/>
      <c r="U208" s="36"/>
      <c r="V208" s="33" t="s">
        <v>7705</v>
      </c>
      <c r="W208" s="36"/>
      <c r="X208" s="36"/>
      <c r="Y208" s="33" t="s">
        <v>2824</v>
      </c>
      <c r="Z208" s="36"/>
      <c r="AA208" s="30"/>
      <c r="AB208" s="57">
        <v>5111</v>
      </c>
      <c r="AC208" s="57">
        <v>131</v>
      </c>
      <c r="AD208" s="30"/>
      <c r="AE208" s="58">
        <v>2</v>
      </c>
      <c r="AF208" s="37"/>
      <c r="AG208" s="37">
        <v>111058</v>
      </c>
      <c r="AH208" s="38">
        <v>222116</v>
      </c>
      <c r="AI208" s="37"/>
      <c r="AJ208" s="37"/>
      <c r="AK208" s="39"/>
      <c r="AL208" s="40">
        <v>8</v>
      </c>
      <c r="AM208" s="37"/>
      <c r="AN208" s="37">
        <v>17769.28</v>
      </c>
      <c r="AO208" s="59">
        <v>33311</v>
      </c>
      <c r="AP208" s="39"/>
      <c r="AQ208" s="59" t="s">
        <v>3131</v>
      </c>
      <c r="AR208" s="60">
        <v>156</v>
      </c>
      <c r="AS208" s="60">
        <v>632</v>
      </c>
      <c r="AV208" s="39"/>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c r="BZ208" s="42"/>
      <c r="CA208" s="42"/>
      <c r="CB208" s="42"/>
      <c r="CC208" s="42"/>
      <c r="CD208" s="42"/>
      <c r="CE208" s="42"/>
      <c r="CF208" s="42"/>
      <c r="CG208" s="42"/>
      <c r="CH208" s="42"/>
      <c r="CI208" s="42"/>
      <c r="CJ208" s="42"/>
      <c r="CK208" s="42"/>
      <c r="CL208" s="42"/>
      <c r="CM208" s="42"/>
      <c r="CN208" s="42"/>
      <c r="CO208" s="42"/>
      <c r="CP208" s="42"/>
      <c r="CQ208" s="42"/>
      <c r="CR208" s="42"/>
      <c r="CS208" s="42"/>
      <c r="CT208" s="42"/>
      <c r="CU208" s="42"/>
      <c r="CV208" s="42"/>
      <c r="CW208" s="42"/>
      <c r="CX208" s="42"/>
      <c r="CY208" s="42"/>
      <c r="CZ208" s="42"/>
      <c r="DA208" s="42"/>
      <c r="DB208" s="42"/>
      <c r="DC208" s="42"/>
      <c r="DD208" s="42"/>
      <c r="DE208" s="42"/>
      <c r="DF208" s="42"/>
      <c r="DG208" s="42"/>
      <c r="DH208" s="42"/>
      <c r="DI208" s="42"/>
      <c r="DJ208" s="42"/>
      <c r="DK208" s="42"/>
      <c r="DL208" s="42"/>
      <c r="DM208" s="42"/>
      <c r="DN208" s="42"/>
      <c r="DO208" s="42"/>
      <c r="DP208" s="42"/>
      <c r="DQ208" s="42"/>
      <c r="DR208" s="42"/>
      <c r="DS208" s="42"/>
      <c r="DT208" s="42"/>
      <c r="DU208" s="42"/>
      <c r="DV208" s="42"/>
      <c r="DW208" s="42"/>
      <c r="DX208" s="42"/>
      <c r="DY208" s="42"/>
      <c r="DZ208" s="42"/>
      <c r="EA208" s="42"/>
      <c r="EB208" s="42"/>
      <c r="EC208" s="42"/>
      <c r="ED208" s="42"/>
      <c r="EE208" s="42"/>
      <c r="EF208" s="42"/>
      <c r="EG208" s="42"/>
      <c r="EH208" s="42"/>
      <c r="EI208" s="42"/>
      <c r="EJ208" s="42"/>
      <c r="EK208" s="42"/>
      <c r="EL208" s="42"/>
      <c r="EM208" s="42"/>
      <c r="EN208" s="42"/>
      <c r="EO208" s="42"/>
      <c r="EP208" s="42"/>
      <c r="EQ208" s="42"/>
      <c r="ER208" s="42"/>
      <c r="ES208" s="42"/>
      <c r="ET208" s="42"/>
      <c r="EU208" s="42"/>
      <c r="EV208" s="42"/>
      <c r="EW208" s="42"/>
      <c r="EX208" s="42"/>
      <c r="EY208" s="42"/>
      <c r="EZ208" s="42"/>
      <c r="FA208" s="42"/>
      <c r="FB208" s="42"/>
      <c r="FC208" s="42"/>
      <c r="FD208" s="42"/>
      <c r="FE208" s="42"/>
      <c r="FF208" s="42"/>
      <c r="FG208" s="42"/>
      <c r="FH208" s="42"/>
      <c r="FI208" s="42"/>
      <c r="FJ208" s="42"/>
      <c r="FK208" s="42"/>
      <c r="FL208" s="42"/>
      <c r="FM208" s="42"/>
      <c r="FN208" s="42"/>
      <c r="FO208" s="42"/>
      <c r="FP208" s="42"/>
      <c r="FQ208" s="42"/>
      <c r="FR208" s="42"/>
      <c r="FS208" s="42"/>
      <c r="FT208" s="42"/>
      <c r="FU208" s="42"/>
      <c r="FV208" s="42"/>
      <c r="FW208" s="42"/>
      <c r="FX208" s="42"/>
      <c r="FY208" s="42"/>
      <c r="FZ208" s="42"/>
      <c r="GA208" s="42"/>
      <c r="GB208" s="42"/>
      <c r="GC208" s="42"/>
      <c r="GD208" s="42"/>
      <c r="GE208" s="42"/>
      <c r="GF208" s="42"/>
      <c r="GG208" s="42"/>
      <c r="GH208" s="42"/>
      <c r="GI208" s="42"/>
      <c r="GJ208" s="42"/>
      <c r="GK208" s="42"/>
      <c r="GL208" s="42"/>
      <c r="GM208" s="42"/>
      <c r="GN208" s="42"/>
      <c r="GO208" s="42"/>
      <c r="GP208" s="42"/>
      <c r="GQ208" s="42"/>
      <c r="GR208" s="42"/>
      <c r="GS208" s="42"/>
      <c r="GT208" s="42"/>
      <c r="GU208" s="42"/>
      <c r="GV208" s="42"/>
      <c r="GW208" s="42"/>
      <c r="GX208" s="42"/>
      <c r="GY208" s="42"/>
      <c r="GZ208" s="42"/>
      <c r="HA208" s="42"/>
      <c r="HB208" s="42"/>
      <c r="HC208" s="42"/>
      <c r="HD208" s="42"/>
      <c r="HE208" s="42"/>
      <c r="HF208" s="42"/>
      <c r="HG208" s="42"/>
      <c r="HH208" s="42"/>
      <c r="HI208" s="42"/>
      <c r="HJ208" s="42"/>
      <c r="HK208" s="42"/>
      <c r="HL208" s="42"/>
      <c r="HM208" s="42"/>
      <c r="HN208" s="42"/>
      <c r="HO208" s="42"/>
      <c r="HP208" s="42"/>
      <c r="HQ208" s="42"/>
      <c r="HR208" s="42"/>
      <c r="HS208" s="42"/>
      <c r="HT208" s="42"/>
      <c r="HU208" s="42"/>
      <c r="HV208" s="42"/>
      <c r="HW208" s="42"/>
      <c r="HX208" s="42"/>
    </row>
    <row r="209" spans="1:232" s="41" customFormat="1" x14ac:dyDescent="0.25">
      <c r="A209" s="29"/>
      <c r="B209" s="30"/>
      <c r="C209" s="31" t="s">
        <v>7317</v>
      </c>
      <c r="D209" s="57">
        <v>0</v>
      </c>
      <c r="E209" s="57">
        <v>1</v>
      </c>
      <c r="F209" s="32" t="s">
        <v>560</v>
      </c>
      <c r="G209" s="32" t="s">
        <v>560</v>
      </c>
      <c r="H209" s="4">
        <v>9105871334</v>
      </c>
      <c r="I209" s="32" t="s">
        <v>560</v>
      </c>
      <c r="J209" s="33" t="s">
        <v>7710</v>
      </c>
      <c r="K209" s="34"/>
      <c r="L209" s="46" t="s">
        <v>25</v>
      </c>
      <c r="M209" s="33" t="s">
        <v>860</v>
      </c>
      <c r="N209" s="35" t="s">
        <v>560</v>
      </c>
      <c r="O209" s="6" t="s">
        <v>3176</v>
      </c>
      <c r="P209" s="36"/>
      <c r="Q209" s="36"/>
      <c r="R209" s="36"/>
      <c r="S209" s="33" t="s">
        <v>7711</v>
      </c>
      <c r="T209" s="36"/>
      <c r="U209" s="36"/>
      <c r="V209" s="33" t="s">
        <v>7711</v>
      </c>
      <c r="W209" s="36"/>
      <c r="X209" s="36"/>
      <c r="Y209" s="33" t="s">
        <v>2771</v>
      </c>
      <c r="Z209" s="36"/>
      <c r="AA209" s="30"/>
      <c r="AB209" s="57">
        <v>5111</v>
      </c>
      <c r="AC209" s="57">
        <v>131</v>
      </c>
      <c r="AD209" s="30"/>
      <c r="AE209" s="58">
        <v>1</v>
      </c>
      <c r="AF209" s="37"/>
      <c r="AG209" s="37">
        <v>74250</v>
      </c>
      <c r="AH209" s="38">
        <v>74250</v>
      </c>
      <c r="AI209" s="37"/>
      <c r="AJ209" s="37"/>
      <c r="AK209" s="39"/>
      <c r="AL209" s="40">
        <v>8</v>
      </c>
      <c r="AM209" s="37"/>
      <c r="AN209" s="37">
        <v>5940</v>
      </c>
      <c r="AO209" s="59">
        <v>33311</v>
      </c>
      <c r="AP209" s="39"/>
      <c r="AQ209" s="59" t="s">
        <v>3131</v>
      </c>
      <c r="AR209" s="60">
        <v>156</v>
      </c>
      <c r="AS209" s="60">
        <v>632</v>
      </c>
      <c r="AV209" s="39"/>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c r="BZ209" s="42"/>
      <c r="CA209" s="42"/>
      <c r="CB209" s="42"/>
      <c r="CC209" s="42"/>
      <c r="CD209" s="42"/>
      <c r="CE209" s="42"/>
      <c r="CF209" s="42"/>
      <c r="CG209" s="42"/>
      <c r="CH209" s="42"/>
      <c r="CI209" s="42"/>
      <c r="CJ209" s="42"/>
      <c r="CK209" s="42"/>
      <c r="CL209" s="42"/>
      <c r="CM209" s="42"/>
      <c r="CN209" s="42"/>
      <c r="CO209" s="42"/>
      <c r="CP209" s="42"/>
      <c r="CQ209" s="42"/>
      <c r="CR209" s="42"/>
      <c r="CS209" s="42"/>
      <c r="CT209" s="42"/>
      <c r="CU209" s="42"/>
      <c r="CV209" s="42"/>
      <c r="CW209" s="42"/>
      <c r="CX209" s="42"/>
      <c r="CY209" s="42"/>
      <c r="CZ209" s="42"/>
      <c r="DA209" s="42"/>
      <c r="DB209" s="42"/>
      <c r="DC209" s="42"/>
      <c r="DD209" s="42"/>
      <c r="DE209" s="42"/>
      <c r="DF209" s="42"/>
      <c r="DG209" s="42"/>
      <c r="DH209" s="42"/>
      <c r="DI209" s="42"/>
      <c r="DJ209" s="42"/>
      <c r="DK209" s="42"/>
      <c r="DL209" s="42"/>
      <c r="DM209" s="42"/>
      <c r="DN209" s="42"/>
      <c r="DO209" s="42"/>
      <c r="DP209" s="42"/>
      <c r="DQ209" s="42"/>
      <c r="DR209" s="42"/>
      <c r="DS209" s="42"/>
      <c r="DT209" s="42"/>
      <c r="DU209" s="42"/>
      <c r="DV209" s="42"/>
      <c r="DW209" s="42"/>
      <c r="DX209" s="42"/>
      <c r="DY209" s="42"/>
      <c r="DZ209" s="42"/>
      <c r="EA209" s="42"/>
      <c r="EB209" s="42"/>
      <c r="EC209" s="42"/>
      <c r="ED209" s="42"/>
      <c r="EE209" s="42"/>
      <c r="EF209" s="42"/>
      <c r="EG209" s="42"/>
      <c r="EH209" s="42"/>
      <c r="EI209" s="42"/>
      <c r="EJ209" s="42"/>
      <c r="EK209" s="42"/>
      <c r="EL209" s="42"/>
      <c r="EM209" s="42"/>
      <c r="EN209" s="42"/>
      <c r="EO209" s="42"/>
      <c r="EP209" s="42"/>
      <c r="EQ209" s="42"/>
      <c r="ER209" s="42"/>
      <c r="ES209" s="42"/>
      <c r="ET209" s="42"/>
      <c r="EU209" s="42"/>
      <c r="EV209" s="42"/>
      <c r="EW209" s="42"/>
      <c r="EX209" s="42"/>
      <c r="EY209" s="42"/>
      <c r="EZ209" s="42"/>
      <c r="FA209" s="42"/>
      <c r="FB209" s="42"/>
      <c r="FC209" s="42"/>
      <c r="FD209" s="42"/>
      <c r="FE209" s="42"/>
      <c r="FF209" s="42"/>
      <c r="FG209" s="42"/>
      <c r="FH209" s="42"/>
      <c r="FI209" s="42"/>
      <c r="FJ209" s="42"/>
      <c r="FK209" s="42"/>
      <c r="FL209" s="42"/>
      <c r="FM209" s="42"/>
      <c r="FN209" s="42"/>
      <c r="FO209" s="42"/>
      <c r="FP209" s="42"/>
      <c r="FQ209" s="42"/>
      <c r="FR209" s="42"/>
      <c r="FS209" s="42"/>
      <c r="FT209" s="42"/>
      <c r="FU209" s="42"/>
      <c r="FV209" s="42"/>
      <c r="FW209" s="42"/>
      <c r="FX209" s="42"/>
      <c r="FY209" s="42"/>
      <c r="FZ209" s="42"/>
      <c r="GA209" s="42"/>
      <c r="GB209" s="42"/>
      <c r="GC209" s="42"/>
      <c r="GD209" s="42"/>
      <c r="GE209" s="42"/>
      <c r="GF209" s="42"/>
      <c r="GG209" s="42"/>
      <c r="GH209" s="42"/>
      <c r="GI209" s="42"/>
      <c r="GJ209" s="42"/>
      <c r="GK209" s="42"/>
      <c r="GL209" s="42"/>
      <c r="GM209" s="42"/>
      <c r="GN209" s="42"/>
      <c r="GO209" s="42"/>
      <c r="GP209" s="42"/>
      <c r="GQ209" s="42"/>
      <c r="GR209" s="42"/>
      <c r="GS209" s="42"/>
      <c r="GT209" s="42"/>
      <c r="GU209" s="42"/>
      <c r="GV209" s="42"/>
      <c r="GW209" s="42"/>
      <c r="GX209" s="42"/>
      <c r="GY209" s="42"/>
      <c r="GZ209" s="42"/>
      <c r="HA209" s="42"/>
      <c r="HB209" s="42"/>
      <c r="HC209" s="42"/>
      <c r="HD209" s="42"/>
      <c r="HE209" s="42"/>
      <c r="HF209" s="42"/>
      <c r="HG209" s="42"/>
      <c r="HH209" s="42"/>
      <c r="HI209" s="42"/>
      <c r="HJ209" s="42"/>
      <c r="HK209" s="42"/>
      <c r="HL209" s="42"/>
      <c r="HM209" s="42"/>
      <c r="HN209" s="42"/>
      <c r="HO209" s="42"/>
      <c r="HP209" s="42"/>
      <c r="HQ209" s="42"/>
      <c r="HR209" s="42"/>
      <c r="HS209" s="42"/>
      <c r="HT209" s="42"/>
      <c r="HU209" s="42"/>
      <c r="HV209" s="42"/>
      <c r="HW209" s="42"/>
      <c r="HX209" s="42"/>
    </row>
    <row r="210" spans="1:232" s="41" customFormat="1" x14ac:dyDescent="0.25">
      <c r="A210" s="29"/>
      <c r="B210" s="30"/>
      <c r="C210" s="31" t="s">
        <v>7317</v>
      </c>
      <c r="D210" s="57">
        <v>0</v>
      </c>
      <c r="E210" s="57">
        <v>1</v>
      </c>
      <c r="F210" s="32" t="s">
        <v>560</v>
      </c>
      <c r="G210" s="32" t="s">
        <v>560</v>
      </c>
      <c r="H210" s="4">
        <v>9105871304</v>
      </c>
      <c r="I210" s="32" t="s">
        <v>560</v>
      </c>
      <c r="J210" s="33" t="s">
        <v>7712</v>
      </c>
      <c r="K210" s="34"/>
      <c r="L210" s="46" t="s">
        <v>25</v>
      </c>
      <c r="M210" s="33" t="s">
        <v>951</v>
      </c>
      <c r="N210" s="35" t="s">
        <v>560</v>
      </c>
      <c r="O210" s="6" t="s">
        <v>3150</v>
      </c>
      <c r="P210" s="36"/>
      <c r="Q210" s="36"/>
      <c r="R210" s="36"/>
      <c r="S210" s="33" t="s">
        <v>7713</v>
      </c>
      <c r="T210" s="36"/>
      <c r="U210" s="36"/>
      <c r="V210" s="33" t="s">
        <v>7713</v>
      </c>
      <c r="W210" s="36"/>
      <c r="X210" s="36"/>
      <c r="Y210" s="33" t="s">
        <v>2824</v>
      </c>
      <c r="Z210" s="36"/>
      <c r="AA210" s="30"/>
      <c r="AB210" s="57">
        <v>5111</v>
      </c>
      <c r="AC210" s="57">
        <v>131</v>
      </c>
      <c r="AD210" s="30"/>
      <c r="AE210" s="58">
        <v>1</v>
      </c>
      <c r="AF210" s="37"/>
      <c r="AG210" s="37">
        <v>111058</v>
      </c>
      <c r="AH210" s="38">
        <v>111058</v>
      </c>
      <c r="AI210" s="37"/>
      <c r="AJ210" s="37"/>
      <c r="AK210" s="39"/>
      <c r="AL210" s="40">
        <v>8</v>
      </c>
      <c r="AM210" s="37"/>
      <c r="AN210" s="37">
        <v>8884.64</v>
      </c>
      <c r="AO210" s="59">
        <v>33311</v>
      </c>
      <c r="AP210" s="39"/>
      <c r="AQ210" s="59" t="s">
        <v>3131</v>
      </c>
      <c r="AR210" s="60">
        <v>156</v>
      </c>
      <c r="AS210" s="60">
        <v>632</v>
      </c>
      <c r="AV210" s="39"/>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c r="BZ210" s="42"/>
      <c r="CA210" s="42"/>
      <c r="CB210" s="42"/>
      <c r="CC210" s="42"/>
      <c r="CD210" s="42"/>
      <c r="CE210" s="42"/>
      <c r="CF210" s="42"/>
      <c r="CG210" s="42"/>
      <c r="CH210" s="42"/>
      <c r="CI210" s="42"/>
      <c r="CJ210" s="42"/>
      <c r="CK210" s="42"/>
      <c r="CL210" s="42"/>
      <c r="CM210" s="42"/>
      <c r="CN210" s="42"/>
      <c r="CO210" s="42"/>
      <c r="CP210" s="42"/>
      <c r="CQ210" s="42"/>
      <c r="CR210" s="42"/>
      <c r="CS210" s="42"/>
      <c r="CT210" s="42"/>
      <c r="CU210" s="42"/>
      <c r="CV210" s="42"/>
      <c r="CW210" s="42"/>
      <c r="CX210" s="42"/>
      <c r="CY210" s="42"/>
      <c r="CZ210" s="42"/>
      <c r="DA210" s="42"/>
      <c r="DB210" s="42"/>
      <c r="DC210" s="42"/>
      <c r="DD210" s="42"/>
      <c r="DE210" s="42"/>
      <c r="DF210" s="42"/>
      <c r="DG210" s="42"/>
      <c r="DH210" s="42"/>
      <c r="DI210" s="42"/>
      <c r="DJ210" s="42"/>
      <c r="DK210" s="42"/>
      <c r="DL210" s="42"/>
      <c r="DM210" s="42"/>
      <c r="DN210" s="42"/>
      <c r="DO210" s="42"/>
      <c r="DP210" s="42"/>
      <c r="DQ210" s="42"/>
      <c r="DR210" s="42"/>
      <c r="DS210" s="42"/>
      <c r="DT210" s="42"/>
      <c r="DU210" s="42"/>
      <c r="DV210" s="42"/>
      <c r="DW210" s="42"/>
      <c r="DX210" s="42"/>
      <c r="DY210" s="42"/>
      <c r="DZ210" s="42"/>
      <c r="EA210" s="42"/>
      <c r="EB210" s="42"/>
      <c r="EC210" s="42"/>
      <c r="ED210" s="42"/>
      <c r="EE210" s="42"/>
      <c r="EF210" s="42"/>
      <c r="EG210" s="42"/>
      <c r="EH210" s="42"/>
      <c r="EI210" s="42"/>
      <c r="EJ210" s="42"/>
      <c r="EK210" s="42"/>
      <c r="EL210" s="42"/>
      <c r="EM210" s="42"/>
      <c r="EN210" s="42"/>
      <c r="EO210" s="42"/>
      <c r="EP210" s="42"/>
      <c r="EQ210" s="42"/>
      <c r="ER210" s="42"/>
      <c r="ES210" s="42"/>
      <c r="ET210" s="42"/>
      <c r="EU210" s="42"/>
      <c r="EV210" s="42"/>
      <c r="EW210" s="42"/>
      <c r="EX210" s="42"/>
      <c r="EY210" s="42"/>
      <c r="EZ210" s="42"/>
      <c r="FA210" s="42"/>
      <c r="FB210" s="42"/>
      <c r="FC210" s="42"/>
      <c r="FD210" s="42"/>
      <c r="FE210" s="42"/>
      <c r="FF210" s="42"/>
      <c r="FG210" s="42"/>
      <c r="FH210" s="42"/>
      <c r="FI210" s="42"/>
      <c r="FJ210" s="42"/>
      <c r="FK210" s="42"/>
      <c r="FL210" s="42"/>
      <c r="FM210" s="42"/>
      <c r="FN210" s="42"/>
      <c r="FO210" s="42"/>
      <c r="FP210" s="42"/>
      <c r="FQ210" s="42"/>
      <c r="FR210" s="42"/>
      <c r="FS210" s="42"/>
      <c r="FT210" s="42"/>
      <c r="FU210" s="42"/>
      <c r="FV210" s="42"/>
      <c r="FW210" s="42"/>
      <c r="FX210" s="42"/>
      <c r="FY210" s="42"/>
      <c r="FZ210" s="42"/>
      <c r="GA210" s="42"/>
      <c r="GB210" s="42"/>
      <c r="GC210" s="42"/>
      <c r="GD210" s="42"/>
      <c r="GE210" s="42"/>
      <c r="GF210" s="42"/>
      <c r="GG210" s="42"/>
      <c r="GH210" s="42"/>
      <c r="GI210" s="42"/>
      <c r="GJ210" s="42"/>
      <c r="GK210" s="42"/>
      <c r="GL210" s="42"/>
      <c r="GM210" s="42"/>
      <c r="GN210" s="42"/>
      <c r="GO210" s="42"/>
      <c r="GP210" s="42"/>
      <c r="GQ210" s="42"/>
      <c r="GR210" s="42"/>
      <c r="GS210" s="42"/>
      <c r="GT210" s="42"/>
      <c r="GU210" s="42"/>
      <c r="GV210" s="42"/>
      <c r="GW210" s="42"/>
      <c r="GX210" s="42"/>
      <c r="GY210" s="42"/>
      <c r="GZ210" s="42"/>
      <c r="HA210" s="42"/>
      <c r="HB210" s="42"/>
      <c r="HC210" s="42"/>
      <c r="HD210" s="42"/>
      <c r="HE210" s="42"/>
      <c r="HF210" s="42"/>
      <c r="HG210" s="42"/>
      <c r="HH210" s="42"/>
      <c r="HI210" s="42"/>
      <c r="HJ210" s="42"/>
      <c r="HK210" s="42"/>
      <c r="HL210" s="42"/>
      <c r="HM210" s="42"/>
      <c r="HN210" s="42"/>
      <c r="HO210" s="42"/>
      <c r="HP210" s="42"/>
      <c r="HQ210" s="42"/>
      <c r="HR210" s="42"/>
      <c r="HS210" s="42"/>
      <c r="HT210" s="42"/>
      <c r="HU210" s="42"/>
      <c r="HV210" s="42"/>
      <c r="HW210" s="42"/>
      <c r="HX210" s="42"/>
    </row>
    <row r="211" spans="1:232" s="41" customFormat="1" x14ac:dyDescent="0.25">
      <c r="A211" s="29"/>
      <c r="B211" s="30"/>
      <c r="C211" s="31" t="s">
        <v>7317</v>
      </c>
      <c r="D211" s="57">
        <v>0</v>
      </c>
      <c r="E211" s="57">
        <v>1</v>
      </c>
      <c r="F211" s="32" t="s">
        <v>560</v>
      </c>
      <c r="G211" s="32" t="s">
        <v>560</v>
      </c>
      <c r="H211" s="4">
        <v>9105871356</v>
      </c>
      <c r="I211" s="32" t="s">
        <v>560</v>
      </c>
      <c r="J211" s="33" t="s">
        <v>7714</v>
      </c>
      <c r="K211" s="34"/>
      <c r="L211" s="46" t="s">
        <v>25</v>
      </c>
      <c r="M211" s="33" t="s">
        <v>927</v>
      </c>
      <c r="N211" s="35" t="s">
        <v>560</v>
      </c>
      <c r="O211" s="6" t="s">
        <v>3151</v>
      </c>
      <c r="P211" s="36"/>
      <c r="Q211" s="36"/>
      <c r="R211" s="36"/>
      <c r="S211" s="33" t="s">
        <v>7715</v>
      </c>
      <c r="T211" s="36"/>
      <c r="U211" s="36"/>
      <c r="V211" s="33" t="s">
        <v>7715</v>
      </c>
      <c r="W211" s="36"/>
      <c r="X211" s="36"/>
      <c r="Y211" s="33" t="s">
        <v>3013</v>
      </c>
      <c r="Z211" s="36"/>
      <c r="AA211" s="30"/>
      <c r="AB211" s="57">
        <v>5111</v>
      </c>
      <c r="AC211" s="57">
        <v>131</v>
      </c>
      <c r="AD211" s="30"/>
      <c r="AE211" s="58">
        <v>1</v>
      </c>
      <c r="AF211" s="37"/>
      <c r="AG211" s="37">
        <v>46000</v>
      </c>
      <c r="AH211" s="38">
        <v>46000</v>
      </c>
      <c r="AI211" s="37"/>
      <c r="AJ211" s="37"/>
      <c r="AK211" s="39"/>
      <c r="AL211" s="40">
        <v>8</v>
      </c>
      <c r="AM211" s="37"/>
      <c r="AN211" s="37">
        <v>3680</v>
      </c>
      <c r="AO211" s="59">
        <v>33311</v>
      </c>
      <c r="AP211" s="39"/>
      <c r="AQ211" s="59" t="s">
        <v>3131</v>
      </c>
      <c r="AR211" s="60">
        <v>156</v>
      </c>
      <c r="AS211" s="60">
        <v>632</v>
      </c>
      <c r="AV211" s="39"/>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c r="BZ211" s="42"/>
      <c r="CA211" s="42"/>
      <c r="CB211" s="42"/>
      <c r="CC211" s="42"/>
      <c r="CD211" s="42"/>
      <c r="CE211" s="42"/>
      <c r="CF211" s="42"/>
      <c r="CG211" s="42"/>
      <c r="CH211" s="42"/>
      <c r="CI211" s="42"/>
      <c r="CJ211" s="42"/>
      <c r="CK211" s="42"/>
      <c r="CL211" s="42"/>
      <c r="CM211" s="42"/>
      <c r="CN211" s="42"/>
      <c r="CO211" s="42"/>
      <c r="CP211" s="42"/>
      <c r="CQ211" s="42"/>
      <c r="CR211" s="42"/>
      <c r="CS211" s="42"/>
      <c r="CT211" s="42"/>
      <c r="CU211" s="42"/>
      <c r="CV211" s="42"/>
      <c r="CW211" s="42"/>
      <c r="CX211" s="42"/>
      <c r="CY211" s="42"/>
      <c r="CZ211" s="42"/>
      <c r="DA211" s="42"/>
      <c r="DB211" s="42"/>
      <c r="DC211" s="42"/>
      <c r="DD211" s="42"/>
      <c r="DE211" s="42"/>
      <c r="DF211" s="42"/>
      <c r="DG211" s="42"/>
      <c r="DH211" s="42"/>
      <c r="DI211" s="42"/>
      <c r="DJ211" s="42"/>
      <c r="DK211" s="42"/>
      <c r="DL211" s="42"/>
      <c r="DM211" s="42"/>
      <c r="DN211" s="42"/>
      <c r="DO211" s="42"/>
      <c r="DP211" s="42"/>
      <c r="DQ211" s="42"/>
      <c r="DR211" s="42"/>
      <c r="DS211" s="42"/>
      <c r="DT211" s="42"/>
      <c r="DU211" s="42"/>
      <c r="DV211" s="42"/>
      <c r="DW211" s="42"/>
      <c r="DX211" s="42"/>
      <c r="DY211" s="42"/>
      <c r="DZ211" s="42"/>
      <c r="EA211" s="42"/>
      <c r="EB211" s="42"/>
      <c r="EC211" s="42"/>
      <c r="ED211" s="42"/>
      <c r="EE211" s="42"/>
      <c r="EF211" s="42"/>
      <c r="EG211" s="42"/>
      <c r="EH211" s="42"/>
      <c r="EI211" s="42"/>
      <c r="EJ211" s="42"/>
      <c r="EK211" s="42"/>
      <c r="EL211" s="42"/>
      <c r="EM211" s="42"/>
      <c r="EN211" s="42"/>
      <c r="EO211" s="42"/>
      <c r="EP211" s="42"/>
      <c r="EQ211" s="42"/>
      <c r="ER211" s="42"/>
      <c r="ES211" s="42"/>
      <c r="ET211" s="42"/>
      <c r="EU211" s="42"/>
      <c r="EV211" s="42"/>
      <c r="EW211" s="42"/>
      <c r="EX211" s="42"/>
      <c r="EY211" s="42"/>
      <c r="EZ211" s="42"/>
      <c r="FA211" s="42"/>
      <c r="FB211" s="42"/>
      <c r="FC211" s="42"/>
      <c r="FD211" s="42"/>
      <c r="FE211" s="42"/>
      <c r="FF211" s="42"/>
      <c r="FG211" s="42"/>
      <c r="FH211" s="42"/>
      <c r="FI211" s="42"/>
      <c r="FJ211" s="42"/>
      <c r="FK211" s="42"/>
      <c r="FL211" s="42"/>
      <c r="FM211" s="42"/>
      <c r="FN211" s="42"/>
      <c r="FO211" s="42"/>
      <c r="FP211" s="42"/>
      <c r="FQ211" s="42"/>
      <c r="FR211" s="42"/>
      <c r="FS211" s="42"/>
      <c r="FT211" s="42"/>
      <c r="FU211" s="42"/>
      <c r="FV211" s="42"/>
      <c r="FW211" s="42"/>
      <c r="FX211" s="42"/>
      <c r="FY211" s="42"/>
      <c r="FZ211" s="42"/>
      <c r="GA211" s="42"/>
      <c r="GB211" s="42"/>
      <c r="GC211" s="42"/>
      <c r="GD211" s="42"/>
      <c r="GE211" s="42"/>
      <c r="GF211" s="42"/>
      <c r="GG211" s="42"/>
      <c r="GH211" s="42"/>
      <c r="GI211" s="42"/>
      <c r="GJ211" s="42"/>
      <c r="GK211" s="42"/>
      <c r="GL211" s="42"/>
      <c r="GM211" s="42"/>
      <c r="GN211" s="42"/>
      <c r="GO211" s="42"/>
      <c r="GP211" s="42"/>
      <c r="GQ211" s="42"/>
      <c r="GR211" s="42"/>
      <c r="GS211" s="42"/>
      <c r="GT211" s="42"/>
      <c r="GU211" s="42"/>
      <c r="GV211" s="42"/>
      <c r="GW211" s="42"/>
      <c r="GX211" s="42"/>
      <c r="GY211" s="42"/>
      <c r="GZ211" s="42"/>
      <c r="HA211" s="42"/>
      <c r="HB211" s="42"/>
      <c r="HC211" s="42"/>
      <c r="HD211" s="42"/>
      <c r="HE211" s="42"/>
      <c r="HF211" s="42"/>
      <c r="HG211" s="42"/>
      <c r="HH211" s="42"/>
      <c r="HI211" s="42"/>
      <c r="HJ211" s="42"/>
      <c r="HK211" s="42"/>
      <c r="HL211" s="42"/>
      <c r="HM211" s="42"/>
      <c r="HN211" s="42"/>
      <c r="HO211" s="42"/>
      <c r="HP211" s="42"/>
      <c r="HQ211" s="42"/>
      <c r="HR211" s="42"/>
      <c r="HS211" s="42"/>
      <c r="HT211" s="42"/>
      <c r="HU211" s="42"/>
      <c r="HV211" s="42"/>
      <c r="HW211" s="42"/>
      <c r="HX211" s="42"/>
    </row>
    <row r="212" spans="1:232" s="41" customFormat="1" x14ac:dyDescent="0.25">
      <c r="A212" s="29"/>
      <c r="B212" s="30"/>
      <c r="C212" s="31" t="s">
        <v>7317</v>
      </c>
      <c r="D212" s="57">
        <v>0</v>
      </c>
      <c r="E212" s="57">
        <v>1</v>
      </c>
      <c r="F212" s="32" t="s">
        <v>560</v>
      </c>
      <c r="G212" s="32" t="s">
        <v>560</v>
      </c>
      <c r="H212" s="4">
        <v>9105871356</v>
      </c>
      <c r="I212" s="32" t="s">
        <v>560</v>
      </c>
      <c r="J212" s="33" t="s">
        <v>7714</v>
      </c>
      <c r="K212" s="34"/>
      <c r="L212" s="46" t="s">
        <v>25</v>
      </c>
      <c r="M212" s="33" t="s">
        <v>927</v>
      </c>
      <c r="N212" s="35" t="s">
        <v>560</v>
      </c>
      <c r="O212" s="6" t="s">
        <v>3151</v>
      </c>
      <c r="P212" s="36"/>
      <c r="Q212" s="36"/>
      <c r="R212" s="36"/>
      <c r="S212" s="33" t="s">
        <v>7715</v>
      </c>
      <c r="T212" s="36"/>
      <c r="U212" s="36"/>
      <c r="V212" s="33" t="s">
        <v>7715</v>
      </c>
      <c r="W212" s="36"/>
      <c r="X212" s="36"/>
      <c r="Y212" s="33" t="s">
        <v>2873</v>
      </c>
      <c r="Z212" s="36"/>
      <c r="AA212" s="30"/>
      <c r="AB212" s="57">
        <v>5111</v>
      </c>
      <c r="AC212" s="57">
        <v>131</v>
      </c>
      <c r="AD212" s="30"/>
      <c r="AE212" s="58">
        <v>3</v>
      </c>
      <c r="AF212" s="37"/>
      <c r="AG212" s="37">
        <v>49500</v>
      </c>
      <c r="AH212" s="38">
        <v>148500</v>
      </c>
      <c r="AI212" s="37"/>
      <c r="AJ212" s="37"/>
      <c r="AK212" s="39"/>
      <c r="AL212" s="40">
        <v>8</v>
      </c>
      <c r="AM212" s="37"/>
      <c r="AN212" s="37">
        <v>11880</v>
      </c>
      <c r="AO212" s="59">
        <v>33311</v>
      </c>
      <c r="AP212" s="39"/>
      <c r="AQ212" s="59" t="s">
        <v>3131</v>
      </c>
      <c r="AR212" s="60">
        <v>156</v>
      </c>
      <c r="AS212" s="60">
        <v>632</v>
      </c>
      <c r="AV212" s="39"/>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c r="BZ212" s="42"/>
      <c r="CA212" s="42"/>
      <c r="CB212" s="42"/>
      <c r="CC212" s="42"/>
      <c r="CD212" s="42"/>
      <c r="CE212" s="42"/>
      <c r="CF212" s="42"/>
      <c r="CG212" s="42"/>
      <c r="CH212" s="42"/>
      <c r="CI212" s="42"/>
      <c r="CJ212" s="42"/>
      <c r="CK212" s="42"/>
      <c r="CL212" s="42"/>
      <c r="CM212" s="42"/>
      <c r="CN212" s="42"/>
      <c r="CO212" s="42"/>
      <c r="CP212" s="42"/>
      <c r="CQ212" s="42"/>
      <c r="CR212" s="42"/>
      <c r="CS212" s="42"/>
      <c r="CT212" s="42"/>
      <c r="CU212" s="42"/>
      <c r="CV212" s="42"/>
      <c r="CW212" s="42"/>
      <c r="CX212" s="42"/>
      <c r="CY212" s="42"/>
      <c r="CZ212" s="42"/>
      <c r="DA212" s="42"/>
      <c r="DB212" s="42"/>
      <c r="DC212" s="42"/>
      <c r="DD212" s="42"/>
      <c r="DE212" s="42"/>
      <c r="DF212" s="42"/>
      <c r="DG212" s="42"/>
      <c r="DH212" s="42"/>
      <c r="DI212" s="42"/>
      <c r="DJ212" s="42"/>
      <c r="DK212" s="42"/>
      <c r="DL212" s="42"/>
      <c r="DM212" s="42"/>
      <c r="DN212" s="42"/>
      <c r="DO212" s="42"/>
      <c r="DP212" s="42"/>
      <c r="DQ212" s="42"/>
      <c r="DR212" s="42"/>
      <c r="DS212" s="42"/>
      <c r="DT212" s="42"/>
      <c r="DU212" s="42"/>
      <c r="DV212" s="42"/>
      <c r="DW212" s="42"/>
      <c r="DX212" s="42"/>
      <c r="DY212" s="42"/>
      <c r="DZ212" s="42"/>
      <c r="EA212" s="42"/>
      <c r="EB212" s="42"/>
      <c r="EC212" s="42"/>
      <c r="ED212" s="42"/>
      <c r="EE212" s="42"/>
      <c r="EF212" s="42"/>
      <c r="EG212" s="42"/>
      <c r="EH212" s="42"/>
      <c r="EI212" s="42"/>
      <c r="EJ212" s="42"/>
      <c r="EK212" s="42"/>
      <c r="EL212" s="42"/>
      <c r="EM212" s="42"/>
      <c r="EN212" s="42"/>
      <c r="EO212" s="42"/>
      <c r="EP212" s="42"/>
      <c r="EQ212" s="42"/>
      <c r="ER212" s="42"/>
      <c r="ES212" s="42"/>
      <c r="ET212" s="42"/>
      <c r="EU212" s="42"/>
      <c r="EV212" s="42"/>
      <c r="EW212" s="42"/>
      <c r="EX212" s="42"/>
      <c r="EY212" s="42"/>
      <c r="EZ212" s="42"/>
      <c r="FA212" s="42"/>
      <c r="FB212" s="42"/>
      <c r="FC212" s="42"/>
      <c r="FD212" s="42"/>
      <c r="FE212" s="42"/>
      <c r="FF212" s="42"/>
      <c r="FG212" s="42"/>
      <c r="FH212" s="42"/>
      <c r="FI212" s="42"/>
      <c r="FJ212" s="42"/>
      <c r="FK212" s="42"/>
      <c r="FL212" s="42"/>
      <c r="FM212" s="42"/>
      <c r="FN212" s="42"/>
      <c r="FO212" s="42"/>
      <c r="FP212" s="42"/>
      <c r="FQ212" s="42"/>
      <c r="FR212" s="42"/>
      <c r="FS212" s="42"/>
      <c r="FT212" s="42"/>
      <c r="FU212" s="42"/>
      <c r="FV212" s="42"/>
      <c r="FW212" s="42"/>
      <c r="FX212" s="42"/>
      <c r="FY212" s="42"/>
      <c r="FZ212" s="42"/>
      <c r="GA212" s="42"/>
      <c r="GB212" s="42"/>
      <c r="GC212" s="42"/>
      <c r="GD212" s="42"/>
      <c r="GE212" s="42"/>
      <c r="GF212" s="42"/>
      <c r="GG212" s="42"/>
      <c r="GH212" s="42"/>
      <c r="GI212" s="42"/>
      <c r="GJ212" s="42"/>
      <c r="GK212" s="42"/>
      <c r="GL212" s="42"/>
      <c r="GM212" s="42"/>
      <c r="GN212" s="42"/>
      <c r="GO212" s="42"/>
      <c r="GP212" s="42"/>
      <c r="GQ212" s="42"/>
      <c r="GR212" s="42"/>
      <c r="GS212" s="42"/>
      <c r="GT212" s="42"/>
      <c r="GU212" s="42"/>
      <c r="GV212" s="42"/>
      <c r="GW212" s="42"/>
      <c r="GX212" s="42"/>
      <c r="GY212" s="42"/>
      <c r="GZ212" s="42"/>
      <c r="HA212" s="42"/>
      <c r="HB212" s="42"/>
      <c r="HC212" s="42"/>
      <c r="HD212" s="42"/>
      <c r="HE212" s="42"/>
      <c r="HF212" s="42"/>
      <c r="HG212" s="42"/>
      <c r="HH212" s="42"/>
      <c r="HI212" s="42"/>
      <c r="HJ212" s="42"/>
      <c r="HK212" s="42"/>
      <c r="HL212" s="42"/>
      <c r="HM212" s="42"/>
      <c r="HN212" s="42"/>
      <c r="HO212" s="42"/>
      <c r="HP212" s="42"/>
      <c r="HQ212" s="42"/>
      <c r="HR212" s="42"/>
      <c r="HS212" s="42"/>
      <c r="HT212" s="42"/>
      <c r="HU212" s="42"/>
      <c r="HV212" s="42"/>
      <c r="HW212" s="42"/>
      <c r="HX212" s="42"/>
    </row>
    <row r="213" spans="1:232" s="41" customFormat="1" x14ac:dyDescent="0.25">
      <c r="A213" s="29"/>
      <c r="B213" s="30"/>
      <c r="C213" s="31" t="s">
        <v>7317</v>
      </c>
      <c r="D213" s="57">
        <v>0</v>
      </c>
      <c r="E213" s="57">
        <v>1</v>
      </c>
      <c r="F213" s="32" t="s">
        <v>560</v>
      </c>
      <c r="G213" s="32" t="s">
        <v>560</v>
      </c>
      <c r="H213" s="4">
        <v>9105871356</v>
      </c>
      <c r="I213" s="32" t="s">
        <v>560</v>
      </c>
      <c r="J213" s="33" t="s">
        <v>7714</v>
      </c>
      <c r="K213" s="34"/>
      <c r="L213" s="46" t="s">
        <v>25</v>
      </c>
      <c r="M213" s="33" t="s">
        <v>927</v>
      </c>
      <c r="N213" s="35" t="s">
        <v>560</v>
      </c>
      <c r="O213" s="6" t="s">
        <v>3151</v>
      </c>
      <c r="P213" s="36"/>
      <c r="Q213" s="36"/>
      <c r="R213" s="36"/>
      <c r="S213" s="33" t="s">
        <v>7715</v>
      </c>
      <c r="T213" s="36"/>
      <c r="U213" s="36"/>
      <c r="V213" s="33" t="s">
        <v>7715</v>
      </c>
      <c r="W213" s="36"/>
      <c r="X213" s="36"/>
      <c r="Y213" s="33" t="s">
        <v>2826</v>
      </c>
      <c r="Z213" s="36"/>
      <c r="AA213" s="30"/>
      <c r="AB213" s="57">
        <v>5111</v>
      </c>
      <c r="AC213" s="57">
        <v>131</v>
      </c>
      <c r="AD213" s="30"/>
      <c r="AE213" s="58">
        <v>4</v>
      </c>
      <c r="AF213" s="37"/>
      <c r="AG213" s="37">
        <v>50182</v>
      </c>
      <c r="AH213" s="38">
        <v>200728</v>
      </c>
      <c r="AI213" s="37"/>
      <c r="AJ213" s="37"/>
      <c r="AK213" s="39"/>
      <c r="AL213" s="40">
        <v>8</v>
      </c>
      <c r="AM213" s="37"/>
      <c r="AN213" s="37">
        <v>16058.24</v>
      </c>
      <c r="AO213" s="59">
        <v>33311</v>
      </c>
      <c r="AP213" s="39"/>
      <c r="AQ213" s="59" t="s">
        <v>3131</v>
      </c>
      <c r="AR213" s="60">
        <v>156</v>
      </c>
      <c r="AS213" s="60">
        <v>632</v>
      </c>
      <c r="AV213" s="39"/>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c r="BZ213" s="42"/>
      <c r="CA213" s="42"/>
      <c r="CB213" s="42"/>
      <c r="CC213" s="42"/>
      <c r="CD213" s="42"/>
      <c r="CE213" s="42"/>
      <c r="CF213" s="42"/>
      <c r="CG213" s="42"/>
      <c r="CH213" s="42"/>
      <c r="CI213" s="42"/>
      <c r="CJ213" s="42"/>
      <c r="CK213" s="42"/>
      <c r="CL213" s="42"/>
      <c r="CM213" s="42"/>
      <c r="CN213" s="42"/>
      <c r="CO213" s="42"/>
      <c r="CP213" s="42"/>
      <c r="CQ213" s="42"/>
      <c r="CR213" s="42"/>
      <c r="CS213" s="42"/>
      <c r="CT213" s="42"/>
      <c r="CU213" s="42"/>
      <c r="CV213" s="42"/>
      <c r="CW213" s="42"/>
      <c r="CX213" s="42"/>
      <c r="CY213" s="42"/>
      <c r="CZ213" s="42"/>
      <c r="DA213" s="42"/>
      <c r="DB213" s="42"/>
      <c r="DC213" s="42"/>
      <c r="DD213" s="42"/>
      <c r="DE213" s="42"/>
      <c r="DF213" s="42"/>
      <c r="DG213" s="42"/>
      <c r="DH213" s="42"/>
      <c r="DI213" s="42"/>
      <c r="DJ213" s="42"/>
      <c r="DK213" s="42"/>
      <c r="DL213" s="42"/>
      <c r="DM213" s="42"/>
      <c r="DN213" s="42"/>
      <c r="DO213" s="42"/>
      <c r="DP213" s="42"/>
      <c r="DQ213" s="42"/>
      <c r="DR213" s="42"/>
      <c r="DS213" s="42"/>
      <c r="DT213" s="42"/>
      <c r="DU213" s="42"/>
      <c r="DV213" s="42"/>
      <c r="DW213" s="42"/>
      <c r="DX213" s="42"/>
      <c r="DY213" s="42"/>
      <c r="DZ213" s="42"/>
      <c r="EA213" s="42"/>
      <c r="EB213" s="42"/>
      <c r="EC213" s="42"/>
      <c r="ED213" s="42"/>
      <c r="EE213" s="42"/>
      <c r="EF213" s="42"/>
      <c r="EG213" s="42"/>
      <c r="EH213" s="42"/>
      <c r="EI213" s="42"/>
      <c r="EJ213" s="42"/>
      <c r="EK213" s="42"/>
      <c r="EL213" s="42"/>
      <c r="EM213" s="42"/>
      <c r="EN213" s="42"/>
      <c r="EO213" s="42"/>
      <c r="EP213" s="42"/>
      <c r="EQ213" s="42"/>
      <c r="ER213" s="42"/>
      <c r="ES213" s="42"/>
      <c r="ET213" s="42"/>
      <c r="EU213" s="42"/>
      <c r="EV213" s="42"/>
      <c r="EW213" s="42"/>
      <c r="EX213" s="42"/>
      <c r="EY213" s="42"/>
      <c r="EZ213" s="42"/>
      <c r="FA213" s="42"/>
      <c r="FB213" s="42"/>
      <c r="FC213" s="42"/>
      <c r="FD213" s="42"/>
      <c r="FE213" s="42"/>
      <c r="FF213" s="42"/>
      <c r="FG213" s="42"/>
      <c r="FH213" s="42"/>
      <c r="FI213" s="42"/>
      <c r="FJ213" s="42"/>
      <c r="FK213" s="42"/>
      <c r="FL213" s="42"/>
      <c r="FM213" s="42"/>
      <c r="FN213" s="42"/>
      <c r="FO213" s="42"/>
      <c r="FP213" s="42"/>
      <c r="FQ213" s="42"/>
      <c r="FR213" s="42"/>
      <c r="FS213" s="42"/>
      <c r="FT213" s="42"/>
      <c r="FU213" s="42"/>
      <c r="FV213" s="42"/>
      <c r="FW213" s="42"/>
      <c r="FX213" s="42"/>
      <c r="FY213" s="42"/>
      <c r="FZ213" s="42"/>
      <c r="GA213" s="42"/>
      <c r="GB213" s="42"/>
      <c r="GC213" s="42"/>
      <c r="GD213" s="42"/>
      <c r="GE213" s="42"/>
      <c r="GF213" s="42"/>
      <c r="GG213" s="42"/>
      <c r="GH213" s="42"/>
      <c r="GI213" s="42"/>
      <c r="GJ213" s="42"/>
      <c r="GK213" s="42"/>
      <c r="GL213" s="42"/>
      <c r="GM213" s="42"/>
      <c r="GN213" s="42"/>
      <c r="GO213" s="42"/>
      <c r="GP213" s="42"/>
      <c r="GQ213" s="42"/>
      <c r="GR213" s="42"/>
      <c r="GS213" s="42"/>
      <c r="GT213" s="42"/>
      <c r="GU213" s="42"/>
      <c r="GV213" s="42"/>
      <c r="GW213" s="42"/>
      <c r="GX213" s="42"/>
      <c r="GY213" s="42"/>
      <c r="GZ213" s="42"/>
      <c r="HA213" s="42"/>
      <c r="HB213" s="42"/>
      <c r="HC213" s="42"/>
      <c r="HD213" s="42"/>
      <c r="HE213" s="42"/>
      <c r="HF213" s="42"/>
      <c r="HG213" s="42"/>
      <c r="HH213" s="42"/>
      <c r="HI213" s="42"/>
      <c r="HJ213" s="42"/>
      <c r="HK213" s="42"/>
      <c r="HL213" s="42"/>
      <c r="HM213" s="42"/>
      <c r="HN213" s="42"/>
      <c r="HO213" s="42"/>
      <c r="HP213" s="42"/>
      <c r="HQ213" s="42"/>
      <c r="HR213" s="42"/>
      <c r="HS213" s="42"/>
      <c r="HT213" s="42"/>
      <c r="HU213" s="42"/>
      <c r="HV213" s="42"/>
      <c r="HW213" s="42"/>
      <c r="HX213" s="42"/>
    </row>
    <row r="214" spans="1:232" s="41" customFormat="1" x14ac:dyDescent="0.25">
      <c r="A214" s="29"/>
      <c r="B214" s="30"/>
      <c r="C214" s="31" t="s">
        <v>7317</v>
      </c>
      <c r="D214" s="57">
        <v>0</v>
      </c>
      <c r="E214" s="57">
        <v>1</v>
      </c>
      <c r="F214" s="32" t="s">
        <v>560</v>
      </c>
      <c r="G214" s="32" t="s">
        <v>560</v>
      </c>
      <c r="H214" s="4">
        <v>9105871356</v>
      </c>
      <c r="I214" s="32" t="s">
        <v>560</v>
      </c>
      <c r="J214" s="33" t="s">
        <v>7714</v>
      </c>
      <c r="K214" s="34"/>
      <c r="L214" s="46" t="s">
        <v>25</v>
      </c>
      <c r="M214" s="33" t="s">
        <v>927</v>
      </c>
      <c r="N214" s="35" t="s">
        <v>560</v>
      </c>
      <c r="O214" s="6" t="s">
        <v>3151</v>
      </c>
      <c r="P214" s="36"/>
      <c r="Q214" s="36"/>
      <c r="R214" s="36"/>
      <c r="S214" s="33" t="s">
        <v>7715</v>
      </c>
      <c r="T214" s="36"/>
      <c r="U214" s="36"/>
      <c r="V214" s="33" t="s">
        <v>7715</v>
      </c>
      <c r="W214" s="36"/>
      <c r="X214" s="36"/>
      <c r="Y214" s="33" t="s">
        <v>2883</v>
      </c>
      <c r="Z214" s="36"/>
      <c r="AA214" s="30"/>
      <c r="AB214" s="57">
        <v>5111</v>
      </c>
      <c r="AC214" s="57">
        <v>131</v>
      </c>
      <c r="AD214" s="30"/>
      <c r="AE214" s="58">
        <v>2</v>
      </c>
      <c r="AF214" s="37"/>
      <c r="AG214" s="37">
        <v>50400</v>
      </c>
      <c r="AH214" s="38">
        <v>100800</v>
      </c>
      <c r="AI214" s="37"/>
      <c r="AJ214" s="37"/>
      <c r="AK214" s="39"/>
      <c r="AL214" s="40">
        <v>8</v>
      </c>
      <c r="AM214" s="37"/>
      <c r="AN214" s="37">
        <v>8064</v>
      </c>
      <c r="AO214" s="59">
        <v>33311</v>
      </c>
      <c r="AP214" s="39"/>
      <c r="AQ214" s="59" t="s">
        <v>3131</v>
      </c>
      <c r="AR214" s="60">
        <v>156</v>
      </c>
      <c r="AS214" s="60">
        <v>632</v>
      </c>
      <c r="AV214" s="39"/>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c r="BZ214" s="42"/>
      <c r="CA214" s="42"/>
      <c r="CB214" s="42"/>
      <c r="CC214" s="42"/>
      <c r="CD214" s="42"/>
      <c r="CE214" s="42"/>
      <c r="CF214" s="42"/>
      <c r="CG214" s="42"/>
      <c r="CH214" s="42"/>
      <c r="CI214" s="42"/>
      <c r="CJ214" s="42"/>
      <c r="CK214" s="42"/>
      <c r="CL214" s="42"/>
      <c r="CM214" s="42"/>
      <c r="CN214" s="42"/>
      <c r="CO214" s="42"/>
      <c r="CP214" s="42"/>
      <c r="CQ214" s="42"/>
      <c r="CR214" s="42"/>
      <c r="CS214" s="42"/>
      <c r="CT214" s="42"/>
      <c r="CU214" s="42"/>
      <c r="CV214" s="42"/>
      <c r="CW214" s="42"/>
      <c r="CX214" s="42"/>
      <c r="CY214" s="42"/>
      <c r="CZ214" s="42"/>
      <c r="DA214" s="42"/>
      <c r="DB214" s="42"/>
      <c r="DC214" s="42"/>
      <c r="DD214" s="42"/>
      <c r="DE214" s="42"/>
      <c r="DF214" s="42"/>
      <c r="DG214" s="42"/>
      <c r="DH214" s="42"/>
      <c r="DI214" s="42"/>
      <c r="DJ214" s="42"/>
      <c r="DK214" s="42"/>
      <c r="DL214" s="42"/>
      <c r="DM214" s="42"/>
      <c r="DN214" s="42"/>
      <c r="DO214" s="42"/>
      <c r="DP214" s="42"/>
      <c r="DQ214" s="42"/>
      <c r="DR214" s="42"/>
      <c r="DS214" s="42"/>
      <c r="DT214" s="42"/>
      <c r="DU214" s="42"/>
      <c r="DV214" s="42"/>
      <c r="DW214" s="42"/>
      <c r="DX214" s="42"/>
      <c r="DY214" s="42"/>
      <c r="DZ214" s="42"/>
      <c r="EA214" s="42"/>
      <c r="EB214" s="42"/>
      <c r="EC214" s="42"/>
      <c r="ED214" s="42"/>
      <c r="EE214" s="42"/>
      <c r="EF214" s="42"/>
      <c r="EG214" s="42"/>
      <c r="EH214" s="42"/>
      <c r="EI214" s="42"/>
      <c r="EJ214" s="42"/>
      <c r="EK214" s="42"/>
      <c r="EL214" s="42"/>
      <c r="EM214" s="42"/>
      <c r="EN214" s="42"/>
      <c r="EO214" s="42"/>
      <c r="EP214" s="42"/>
      <c r="EQ214" s="42"/>
      <c r="ER214" s="42"/>
      <c r="ES214" s="42"/>
      <c r="ET214" s="42"/>
      <c r="EU214" s="42"/>
      <c r="EV214" s="42"/>
      <c r="EW214" s="42"/>
      <c r="EX214" s="42"/>
      <c r="EY214" s="42"/>
      <c r="EZ214" s="42"/>
      <c r="FA214" s="42"/>
      <c r="FB214" s="42"/>
      <c r="FC214" s="42"/>
      <c r="FD214" s="42"/>
      <c r="FE214" s="42"/>
      <c r="FF214" s="42"/>
      <c r="FG214" s="42"/>
      <c r="FH214" s="42"/>
      <c r="FI214" s="42"/>
      <c r="FJ214" s="42"/>
      <c r="FK214" s="42"/>
      <c r="FL214" s="42"/>
      <c r="FM214" s="42"/>
      <c r="FN214" s="42"/>
      <c r="FO214" s="42"/>
      <c r="FP214" s="42"/>
      <c r="FQ214" s="42"/>
      <c r="FR214" s="42"/>
      <c r="FS214" s="42"/>
      <c r="FT214" s="42"/>
      <c r="FU214" s="42"/>
      <c r="FV214" s="42"/>
      <c r="FW214" s="42"/>
      <c r="FX214" s="42"/>
      <c r="FY214" s="42"/>
      <c r="FZ214" s="42"/>
      <c r="GA214" s="42"/>
      <c r="GB214" s="42"/>
      <c r="GC214" s="42"/>
      <c r="GD214" s="42"/>
      <c r="GE214" s="42"/>
      <c r="GF214" s="42"/>
      <c r="GG214" s="42"/>
      <c r="GH214" s="42"/>
      <c r="GI214" s="42"/>
      <c r="GJ214" s="42"/>
      <c r="GK214" s="42"/>
      <c r="GL214" s="42"/>
      <c r="GM214" s="42"/>
      <c r="GN214" s="42"/>
      <c r="GO214" s="42"/>
      <c r="GP214" s="42"/>
      <c r="GQ214" s="42"/>
      <c r="GR214" s="42"/>
      <c r="GS214" s="42"/>
      <c r="GT214" s="42"/>
      <c r="GU214" s="42"/>
      <c r="GV214" s="42"/>
      <c r="GW214" s="42"/>
      <c r="GX214" s="42"/>
      <c r="GY214" s="42"/>
      <c r="GZ214" s="42"/>
      <c r="HA214" s="42"/>
      <c r="HB214" s="42"/>
      <c r="HC214" s="42"/>
      <c r="HD214" s="42"/>
      <c r="HE214" s="42"/>
      <c r="HF214" s="42"/>
      <c r="HG214" s="42"/>
      <c r="HH214" s="42"/>
      <c r="HI214" s="42"/>
      <c r="HJ214" s="42"/>
      <c r="HK214" s="42"/>
      <c r="HL214" s="42"/>
      <c r="HM214" s="42"/>
      <c r="HN214" s="42"/>
      <c r="HO214" s="42"/>
      <c r="HP214" s="42"/>
      <c r="HQ214" s="42"/>
      <c r="HR214" s="42"/>
      <c r="HS214" s="42"/>
      <c r="HT214" s="42"/>
      <c r="HU214" s="42"/>
      <c r="HV214" s="42"/>
      <c r="HW214" s="42"/>
      <c r="HX214" s="42"/>
    </row>
    <row r="215" spans="1:232" s="41" customFormat="1" x14ac:dyDescent="0.25">
      <c r="A215" s="29"/>
      <c r="B215" s="30"/>
      <c r="C215" s="31" t="s">
        <v>7317</v>
      </c>
      <c r="D215" s="57">
        <v>0</v>
      </c>
      <c r="E215" s="57">
        <v>1</v>
      </c>
      <c r="F215" s="32" t="s">
        <v>560</v>
      </c>
      <c r="G215" s="32" t="s">
        <v>560</v>
      </c>
      <c r="H215" s="4">
        <v>9105871356</v>
      </c>
      <c r="I215" s="32" t="s">
        <v>560</v>
      </c>
      <c r="J215" s="33" t="s">
        <v>7714</v>
      </c>
      <c r="K215" s="34"/>
      <c r="L215" s="46" t="s">
        <v>25</v>
      </c>
      <c r="M215" s="33" t="s">
        <v>927</v>
      </c>
      <c r="N215" s="35" t="s">
        <v>560</v>
      </c>
      <c r="O215" s="6" t="s">
        <v>3151</v>
      </c>
      <c r="P215" s="36"/>
      <c r="Q215" s="36"/>
      <c r="R215" s="36"/>
      <c r="S215" s="33" t="s">
        <v>7715</v>
      </c>
      <c r="T215" s="36"/>
      <c r="U215" s="36"/>
      <c r="V215" s="33" t="s">
        <v>7715</v>
      </c>
      <c r="W215" s="36"/>
      <c r="X215" s="36"/>
      <c r="Y215" s="33" t="s">
        <v>2771</v>
      </c>
      <c r="Z215" s="36"/>
      <c r="AA215" s="30"/>
      <c r="AB215" s="57">
        <v>5111</v>
      </c>
      <c r="AC215" s="57">
        <v>131</v>
      </c>
      <c r="AD215" s="30"/>
      <c r="AE215" s="58">
        <v>1</v>
      </c>
      <c r="AF215" s="37"/>
      <c r="AG215" s="37">
        <v>74250</v>
      </c>
      <c r="AH215" s="38">
        <v>74250</v>
      </c>
      <c r="AI215" s="37"/>
      <c r="AJ215" s="37"/>
      <c r="AK215" s="39"/>
      <c r="AL215" s="40">
        <v>8</v>
      </c>
      <c r="AM215" s="37"/>
      <c r="AN215" s="37">
        <v>5940</v>
      </c>
      <c r="AO215" s="59">
        <v>33311</v>
      </c>
      <c r="AP215" s="39"/>
      <c r="AQ215" s="59" t="s">
        <v>3131</v>
      </c>
      <c r="AR215" s="60">
        <v>156</v>
      </c>
      <c r="AS215" s="60">
        <v>632</v>
      </c>
      <c r="AV215" s="39"/>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c r="BZ215" s="42"/>
      <c r="CA215" s="42"/>
      <c r="CB215" s="42"/>
      <c r="CC215" s="42"/>
      <c r="CD215" s="42"/>
      <c r="CE215" s="42"/>
      <c r="CF215" s="42"/>
      <c r="CG215" s="42"/>
      <c r="CH215" s="42"/>
      <c r="CI215" s="42"/>
      <c r="CJ215" s="42"/>
      <c r="CK215" s="42"/>
      <c r="CL215" s="42"/>
      <c r="CM215" s="42"/>
      <c r="CN215" s="42"/>
      <c r="CO215" s="42"/>
      <c r="CP215" s="42"/>
      <c r="CQ215" s="42"/>
      <c r="CR215" s="42"/>
      <c r="CS215" s="42"/>
      <c r="CT215" s="42"/>
      <c r="CU215" s="42"/>
      <c r="CV215" s="42"/>
      <c r="CW215" s="42"/>
      <c r="CX215" s="42"/>
      <c r="CY215" s="42"/>
      <c r="CZ215" s="42"/>
      <c r="DA215" s="42"/>
      <c r="DB215" s="42"/>
      <c r="DC215" s="42"/>
      <c r="DD215" s="42"/>
      <c r="DE215" s="42"/>
      <c r="DF215" s="42"/>
      <c r="DG215" s="42"/>
      <c r="DH215" s="42"/>
      <c r="DI215" s="42"/>
      <c r="DJ215" s="42"/>
      <c r="DK215" s="42"/>
      <c r="DL215" s="42"/>
      <c r="DM215" s="42"/>
      <c r="DN215" s="42"/>
      <c r="DO215" s="42"/>
      <c r="DP215" s="42"/>
      <c r="DQ215" s="42"/>
      <c r="DR215" s="42"/>
      <c r="DS215" s="42"/>
      <c r="DT215" s="42"/>
      <c r="DU215" s="42"/>
      <c r="DV215" s="42"/>
      <c r="DW215" s="42"/>
      <c r="DX215" s="42"/>
      <c r="DY215" s="42"/>
      <c r="DZ215" s="42"/>
      <c r="EA215" s="42"/>
      <c r="EB215" s="42"/>
      <c r="EC215" s="42"/>
      <c r="ED215" s="42"/>
      <c r="EE215" s="42"/>
      <c r="EF215" s="42"/>
      <c r="EG215" s="42"/>
      <c r="EH215" s="42"/>
      <c r="EI215" s="42"/>
      <c r="EJ215" s="42"/>
      <c r="EK215" s="42"/>
      <c r="EL215" s="42"/>
      <c r="EM215" s="42"/>
      <c r="EN215" s="42"/>
      <c r="EO215" s="42"/>
      <c r="EP215" s="42"/>
      <c r="EQ215" s="42"/>
      <c r="ER215" s="42"/>
      <c r="ES215" s="42"/>
      <c r="ET215" s="42"/>
      <c r="EU215" s="42"/>
      <c r="EV215" s="42"/>
      <c r="EW215" s="42"/>
      <c r="EX215" s="42"/>
      <c r="EY215" s="42"/>
      <c r="EZ215" s="42"/>
      <c r="FA215" s="42"/>
      <c r="FB215" s="42"/>
      <c r="FC215" s="42"/>
      <c r="FD215" s="42"/>
      <c r="FE215" s="42"/>
      <c r="FF215" s="42"/>
      <c r="FG215" s="42"/>
      <c r="FH215" s="42"/>
      <c r="FI215" s="42"/>
      <c r="FJ215" s="42"/>
      <c r="FK215" s="42"/>
      <c r="FL215" s="42"/>
      <c r="FM215" s="42"/>
      <c r="FN215" s="42"/>
      <c r="FO215" s="42"/>
      <c r="FP215" s="42"/>
      <c r="FQ215" s="42"/>
      <c r="FR215" s="42"/>
      <c r="FS215" s="42"/>
      <c r="FT215" s="42"/>
      <c r="FU215" s="42"/>
      <c r="FV215" s="42"/>
      <c r="FW215" s="42"/>
      <c r="FX215" s="42"/>
      <c r="FY215" s="42"/>
      <c r="FZ215" s="42"/>
      <c r="GA215" s="42"/>
      <c r="GB215" s="42"/>
      <c r="GC215" s="42"/>
      <c r="GD215" s="42"/>
      <c r="GE215" s="42"/>
      <c r="GF215" s="42"/>
      <c r="GG215" s="42"/>
      <c r="GH215" s="42"/>
      <c r="GI215" s="42"/>
      <c r="GJ215" s="42"/>
      <c r="GK215" s="42"/>
      <c r="GL215" s="42"/>
      <c r="GM215" s="42"/>
      <c r="GN215" s="42"/>
      <c r="GO215" s="42"/>
      <c r="GP215" s="42"/>
      <c r="GQ215" s="42"/>
      <c r="GR215" s="42"/>
      <c r="GS215" s="42"/>
      <c r="GT215" s="42"/>
      <c r="GU215" s="42"/>
      <c r="GV215" s="42"/>
      <c r="GW215" s="42"/>
      <c r="GX215" s="42"/>
      <c r="GY215" s="42"/>
      <c r="GZ215" s="42"/>
      <c r="HA215" s="42"/>
      <c r="HB215" s="42"/>
      <c r="HC215" s="42"/>
      <c r="HD215" s="42"/>
      <c r="HE215" s="42"/>
      <c r="HF215" s="42"/>
      <c r="HG215" s="42"/>
      <c r="HH215" s="42"/>
      <c r="HI215" s="42"/>
      <c r="HJ215" s="42"/>
      <c r="HK215" s="42"/>
      <c r="HL215" s="42"/>
      <c r="HM215" s="42"/>
      <c r="HN215" s="42"/>
      <c r="HO215" s="42"/>
      <c r="HP215" s="42"/>
      <c r="HQ215" s="42"/>
      <c r="HR215" s="42"/>
      <c r="HS215" s="42"/>
      <c r="HT215" s="42"/>
      <c r="HU215" s="42"/>
      <c r="HV215" s="42"/>
      <c r="HW215" s="42"/>
      <c r="HX215" s="42"/>
    </row>
    <row r="216" spans="1:232" s="41" customFormat="1" x14ac:dyDescent="0.25">
      <c r="A216" s="29"/>
      <c r="B216" s="30"/>
      <c r="C216" s="31" t="s">
        <v>7317</v>
      </c>
      <c r="D216" s="57">
        <v>0</v>
      </c>
      <c r="E216" s="57">
        <v>1</v>
      </c>
      <c r="F216" s="32" t="s">
        <v>560</v>
      </c>
      <c r="G216" s="32" t="s">
        <v>560</v>
      </c>
      <c r="H216" s="4">
        <v>9105871373</v>
      </c>
      <c r="I216" s="32" t="s">
        <v>560</v>
      </c>
      <c r="J216" s="33" t="s">
        <v>7716</v>
      </c>
      <c r="K216" s="34"/>
      <c r="L216" s="46" t="s">
        <v>25</v>
      </c>
      <c r="M216" s="33" t="s">
        <v>633</v>
      </c>
      <c r="N216" s="35" t="s">
        <v>560</v>
      </c>
      <c r="O216" s="6" t="s">
        <v>3132</v>
      </c>
      <c r="P216" s="36"/>
      <c r="Q216" s="36"/>
      <c r="R216" s="36"/>
      <c r="S216" s="33" t="s">
        <v>7717</v>
      </c>
      <c r="T216" s="36"/>
      <c r="U216" s="36"/>
      <c r="V216" s="33" t="s">
        <v>7717</v>
      </c>
      <c r="W216" s="36"/>
      <c r="X216" s="36"/>
      <c r="Y216" s="33" t="s">
        <v>2819</v>
      </c>
      <c r="Z216" s="36"/>
      <c r="AA216" s="30"/>
      <c r="AB216" s="57">
        <v>5111</v>
      </c>
      <c r="AC216" s="57">
        <v>131</v>
      </c>
      <c r="AD216" s="30"/>
      <c r="AE216" s="58">
        <v>3</v>
      </c>
      <c r="AF216" s="37"/>
      <c r="AG216" s="37">
        <v>56760</v>
      </c>
      <c r="AH216" s="38">
        <v>170280</v>
      </c>
      <c r="AI216" s="37"/>
      <c r="AJ216" s="37"/>
      <c r="AK216" s="39"/>
      <c r="AL216" s="40">
        <v>8</v>
      </c>
      <c r="AM216" s="37"/>
      <c r="AN216" s="37">
        <v>13622.4</v>
      </c>
      <c r="AO216" s="59">
        <v>33311</v>
      </c>
      <c r="AP216" s="39"/>
      <c r="AQ216" s="59" t="s">
        <v>3131</v>
      </c>
      <c r="AR216" s="60">
        <v>156</v>
      </c>
      <c r="AS216" s="60">
        <v>632</v>
      </c>
      <c r="AV216" s="39"/>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c r="BZ216" s="42"/>
      <c r="CA216" s="42"/>
      <c r="CB216" s="42"/>
      <c r="CC216" s="42"/>
      <c r="CD216" s="42"/>
      <c r="CE216" s="42"/>
      <c r="CF216" s="42"/>
      <c r="CG216" s="42"/>
      <c r="CH216" s="42"/>
      <c r="CI216" s="42"/>
      <c r="CJ216" s="42"/>
      <c r="CK216" s="42"/>
      <c r="CL216" s="42"/>
      <c r="CM216" s="42"/>
      <c r="CN216" s="42"/>
      <c r="CO216" s="42"/>
      <c r="CP216" s="42"/>
      <c r="CQ216" s="42"/>
      <c r="CR216" s="42"/>
      <c r="CS216" s="42"/>
      <c r="CT216" s="42"/>
      <c r="CU216" s="42"/>
      <c r="CV216" s="42"/>
      <c r="CW216" s="42"/>
      <c r="CX216" s="42"/>
      <c r="CY216" s="42"/>
      <c r="CZ216" s="42"/>
      <c r="DA216" s="42"/>
      <c r="DB216" s="42"/>
      <c r="DC216" s="42"/>
      <c r="DD216" s="42"/>
      <c r="DE216" s="42"/>
      <c r="DF216" s="42"/>
      <c r="DG216" s="42"/>
      <c r="DH216" s="42"/>
      <c r="DI216" s="42"/>
      <c r="DJ216" s="42"/>
      <c r="DK216" s="42"/>
      <c r="DL216" s="42"/>
      <c r="DM216" s="42"/>
      <c r="DN216" s="42"/>
      <c r="DO216" s="42"/>
      <c r="DP216" s="42"/>
      <c r="DQ216" s="42"/>
      <c r="DR216" s="42"/>
      <c r="DS216" s="42"/>
      <c r="DT216" s="42"/>
      <c r="DU216" s="42"/>
      <c r="DV216" s="42"/>
      <c r="DW216" s="42"/>
      <c r="DX216" s="42"/>
      <c r="DY216" s="42"/>
      <c r="DZ216" s="42"/>
      <c r="EA216" s="42"/>
      <c r="EB216" s="42"/>
      <c r="EC216" s="42"/>
      <c r="ED216" s="42"/>
      <c r="EE216" s="42"/>
      <c r="EF216" s="42"/>
      <c r="EG216" s="42"/>
      <c r="EH216" s="42"/>
      <c r="EI216" s="42"/>
      <c r="EJ216" s="42"/>
      <c r="EK216" s="42"/>
      <c r="EL216" s="42"/>
      <c r="EM216" s="42"/>
      <c r="EN216" s="42"/>
      <c r="EO216" s="42"/>
      <c r="EP216" s="42"/>
      <c r="EQ216" s="42"/>
      <c r="ER216" s="42"/>
      <c r="ES216" s="42"/>
      <c r="ET216" s="42"/>
      <c r="EU216" s="42"/>
      <c r="EV216" s="42"/>
      <c r="EW216" s="42"/>
      <c r="EX216" s="42"/>
      <c r="EY216" s="42"/>
      <c r="EZ216" s="42"/>
      <c r="FA216" s="42"/>
      <c r="FB216" s="42"/>
      <c r="FC216" s="42"/>
      <c r="FD216" s="42"/>
      <c r="FE216" s="42"/>
      <c r="FF216" s="42"/>
      <c r="FG216" s="42"/>
      <c r="FH216" s="42"/>
      <c r="FI216" s="42"/>
      <c r="FJ216" s="42"/>
      <c r="FK216" s="42"/>
      <c r="FL216" s="42"/>
      <c r="FM216" s="42"/>
      <c r="FN216" s="42"/>
      <c r="FO216" s="42"/>
      <c r="FP216" s="42"/>
      <c r="FQ216" s="42"/>
      <c r="FR216" s="42"/>
      <c r="FS216" s="42"/>
      <c r="FT216" s="42"/>
      <c r="FU216" s="42"/>
      <c r="FV216" s="42"/>
      <c r="FW216" s="42"/>
      <c r="FX216" s="42"/>
      <c r="FY216" s="42"/>
      <c r="FZ216" s="42"/>
      <c r="GA216" s="42"/>
      <c r="GB216" s="42"/>
      <c r="GC216" s="42"/>
      <c r="GD216" s="42"/>
      <c r="GE216" s="42"/>
      <c r="GF216" s="42"/>
      <c r="GG216" s="42"/>
      <c r="GH216" s="42"/>
      <c r="GI216" s="42"/>
      <c r="GJ216" s="42"/>
      <c r="GK216" s="42"/>
      <c r="GL216" s="42"/>
      <c r="GM216" s="42"/>
      <c r="GN216" s="42"/>
      <c r="GO216" s="42"/>
      <c r="GP216" s="42"/>
      <c r="GQ216" s="42"/>
      <c r="GR216" s="42"/>
      <c r="GS216" s="42"/>
      <c r="GT216" s="42"/>
      <c r="GU216" s="42"/>
      <c r="GV216" s="42"/>
      <c r="GW216" s="42"/>
      <c r="GX216" s="42"/>
      <c r="GY216" s="42"/>
      <c r="GZ216" s="42"/>
      <c r="HA216" s="42"/>
      <c r="HB216" s="42"/>
      <c r="HC216" s="42"/>
      <c r="HD216" s="42"/>
      <c r="HE216" s="42"/>
      <c r="HF216" s="42"/>
      <c r="HG216" s="42"/>
      <c r="HH216" s="42"/>
      <c r="HI216" s="42"/>
      <c r="HJ216" s="42"/>
      <c r="HK216" s="42"/>
      <c r="HL216" s="42"/>
      <c r="HM216" s="42"/>
      <c r="HN216" s="42"/>
      <c r="HO216" s="42"/>
      <c r="HP216" s="42"/>
      <c r="HQ216" s="42"/>
      <c r="HR216" s="42"/>
      <c r="HS216" s="42"/>
      <c r="HT216" s="42"/>
      <c r="HU216" s="42"/>
      <c r="HV216" s="42"/>
      <c r="HW216" s="42"/>
      <c r="HX216" s="42"/>
    </row>
    <row r="217" spans="1:232" s="41" customFormat="1" x14ac:dyDescent="0.25">
      <c r="A217" s="29"/>
      <c r="B217" s="30"/>
      <c r="C217" s="31" t="s">
        <v>7317</v>
      </c>
      <c r="D217" s="57">
        <v>0</v>
      </c>
      <c r="E217" s="57">
        <v>1</v>
      </c>
      <c r="F217" s="32" t="s">
        <v>560</v>
      </c>
      <c r="G217" s="32" t="s">
        <v>560</v>
      </c>
      <c r="H217" s="4">
        <v>9105871373</v>
      </c>
      <c r="I217" s="32" t="s">
        <v>560</v>
      </c>
      <c r="J217" s="33" t="s">
        <v>7716</v>
      </c>
      <c r="K217" s="34"/>
      <c r="L217" s="46" t="s">
        <v>25</v>
      </c>
      <c r="M217" s="33" t="s">
        <v>633</v>
      </c>
      <c r="N217" s="35" t="s">
        <v>560</v>
      </c>
      <c r="O217" s="6" t="s">
        <v>3132</v>
      </c>
      <c r="P217" s="36"/>
      <c r="Q217" s="36"/>
      <c r="R217" s="36"/>
      <c r="S217" s="33" t="s">
        <v>7717</v>
      </c>
      <c r="T217" s="36"/>
      <c r="U217" s="36"/>
      <c r="V217" s="33" t="s">
        <v>7717</v>
      </c>
      <c r="W217" s="36"/>
      <c r="X217" s="36"/>
      <c r="Y217" s="33" t="s">
        <v>2824</v>
      </c>
      <c r="Z217" s="36"/>
      <c r="AA217" s="30"/>
      <c r="AB217" s="57">
        <v>5111</v>
      </c>
      <c r="AC217" s="57">
        <v>131</v>
      </c>
      <c r="AD217" s="30"/>
      <c r="AE217" s="58">
        <v>1</v>
      </c>
      <c r="AF217" s="37"/>
      <c r="AG217" s="37">
        <v>111058</v>
      </c>
      <c r="AH217" s="38">
        <v>111058</v>
      </c>
      <c r="AI217" s="37"/>
      <c r="AJ217" s="37"/>
      <c r="AK217" s="39"/>
      <c r="AL217" s="40">
        <v>8</v>
      </c>
      <c r="AM217" s="37"/>
      <c r="AN217" s="37">
        <v>8884.64</v>
      </c>
      <c r="AO217" s="59">
        <v>33311</v>
      </c>
      <c r="AP217" s="39"/>
      <c r="AQ217" s="59" t="s">
        <v>3131</v>
      </c>
      <c r="AR217" s="60">
        <v>156</v>
      </c>
      <c r="AS217" s="60">
        <v>632</v>
      </c>
      <c r="AV217" s="39"/>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c r="BZ217" s="42"/>
      <c r="CA217" s="42"/>
      <c r="CB217" s="42"/>
      <c r="CC217" s="42"/>
      <c r="CD217" s="42"/>
      <c r="CE217" s="42"/>
      <c r="CF217" s="42"/>
      <c r="CG217" s="42"/>
      <c r="CH217" s="42"/>
      <c r="CI217" s="42"/>
      <c r="CJ217" s="42"/>
      <c r="CK217" s="42"/>
      <c r="CL217" s="42"/>
      <c r="CM217" s="42"/>
      <c r="CN217" s="42"/>
      <c r="CO217" s="42"/>
      <c r="CP217" s="42"/>
      <c r="CQ217" s="42"/>
      <c r="CR217" s="42"/>
      <c r="CS217" s="42"/>
      <c r="CT217" s="42"/>
      <c r="CU217" s="42"/>
      <c r="CV217" s="42"/>
      <c r="CW217" s="42"/>
      <c r="CX217" s="42"/>
      <c r="CY217" s="42"/>
      <c r="CZ217" s="42"/>
      <c r="DA217" s="42"/>
      <c r="DB217" s="42"/>
      <c r="DC217" s="42"/>
      <c r="DD217" s="42"/>
      <c r="DE217" s="42"/>
      <c r="DF217" s="42"/>
      <c r="DG217" s="42"/>
      <c r="DH217" s="42"/>
      <c r="DI217" s="42"/>
      <c r="DJ217" s="42"/>
      <c r="DK217" s="42"/>
      <c r="DL217" s="42"/>
      <c r="DM217" s="42"/>
      <c r="DN217" s="42"/>
      <c r="DO217" s="42"/>
      <c r="DP217" s="42"/>
      <c r="DQ217" s="42"/>
      <c r="DR217" s="42"/>
      <c r="DS217" s="42"/>
      <c r="DT217" s="42"/>
      <c r="DU217" s="42"/>
      <c r="DV217" s="42"/>
      <c r="DW217" s="42"/>
      <c r="DX217" s="42"/>
      <c r="DY217" s="42"/>
      <c r="DZ217" s="42"/>
      <c r="EA217" s="42"/>
      <c r="EB217" s="42"/>
      <c r="EC217" s="42"/>
      <c r="ED217" s="42"/>
      <c r="EE217" s="42"/>
      <c r="EF217" s="42"/>
      <c r="EG217" s="42"/>
      <c r="EH217" s="42"/>
      <c r="EI217" s="42"/>
      <c r="EJ217" s="42"/>
      <c r="EK217" s="42"/>
      <c r="EL217" s="42"/>
      <c r="EM217" s="42"/>
      <c r="EN217" s="42"/>
      <c r="EO217" s="42"/>
      <c r="EP217" s="42"/>
      <c r="EQ217" s="42"/>
      <c r="ER217" s="42"/>
      <c r="ES217" s="42"/>
      <c r="ET217" s="42"/>
      <c r="EU217" s="42"/>
      <c r="EV217" s="42"/>
      <c r="EW217" s="42"/>
      <c r="EX217" s="42"/>
      <c r="EY217" s="42"/>
      <c r="EZ217" s="42"/>
      <c r="FA217" s="42"/>
      <c r="FB217" s="42"/>
      <c r="FC217" s="42"/>
      <c r="FD217" s="42"/>
      <c r="FE217" s="42"/>
      <c r="FF217" s="42"/>
      <c r="FG217" s="42"/>
      <c r="FH217" s="42"/>
      <c r="FI217" s="42"/>
      <c r="FJ217" s="42"/>
      <c r="FK217" s="42"/>
      <c r="FL217" s="42"/>
      <c r="FM217" s="42"/>
      <c r="FN217" s="42"/>
      <c r="FO217" s="42"/>
      <c r="FP217" s="42"/>
      <c r="FQ217" s="42"/>
      <c r="FR217" s="42"/>
      <c r="FS217" s="42"/>
      <c r="FT217" s="42"/>
      <c r="FU217" s="42"/>
      <c r="FV217" s="42"/>
      <c r="FW217" s="42"/>
      <c r="FX217" s="42"/>
      <c r="FY217" s="42"/>
      <c r="FZ217" s="42"/>
      <c r="GA217" s="42"/>
      <c r="GB217" s="42"/>
      <c r="GC217" s="42"/>
      <c r="GD217" s="42"/>
      <c r="GE217" s="42"/>
      <c r="GF217" s="42"/>
      <c r="GG217" s="42"/>
      <c r="GH217" s="42"/>
      <c r="GI217" s="42"/>
      <c r="GJ217" s="42"/>
      <c r="GK217" s="42"/>
      <c r="GL217" s="42"/>
      <c r="GM217" s="42"/>
      <c r="GN217" s="42"/>
      <c r="GO217" s="42"/>
      <c r="GP217" s="42"/>
      <c r="GQ217" s="42"/>
      <c r="GR217" s="42"/>
      <c r="GS217" s="42"/>
      <c r="GT217" s="42"/>
      <c r="GU217" s="42"/>
      <c r="GV217" s="42"/>
      <c r="GW217" s="42"/>
      <c r="GX217" s="42"/>
      <c r="GY217" s="42"/>
      <c r="GZ217" s="42"/>
      <c r="HA217" s="42"/>
      <c r="HB217" s="42"/>
      <c r="HC217" s="42"/>
      <c r="HD217" s="42"/>
      <c r="HE217" s="42"/>
      <c r="HF217" s="42"/>
      <c r="HG217" s="42"/>
      <c r="HH217" s="42"/>
      <c r="HI217" s="42"/>
      <c r="HJ217" s="42"/>
      <c r="HK217" s="42"/>
      <c r="HL217" s="42"/>
      <c r="HM217" s="42"/>
      <c r="HN217" s="42"/>
      <c r="HO217" s="42"/>
      <c r="HP217" s="42"/>
      <c r="HQ217" s="42"/>
      <c r="HR217" s="42"/>
      <c r="HS217" s="42"/>
      <c r="HT217" s="42"/>
      <c r="HU217" s="42"/>
      <c r="HV217" s="42"/>
      <c r="HW217" s="42"/>
      <c r="HX217" s="42"/>
    </row>
    <row r="218" spans="1:232" s="41" customFormat="1" x14ac:dyDescent="0.25">
      <c r="A218" s="29"/>
      <c r="B218" s="30"/>
      <c r="C218" s="31" t="s">
        <v>7317</v>
      </c>
      <c r="D218" s="57">
        <v>0</v>
      </c>
      <c r="E218" s="57">
        <v>1</v>
      </c>
      <c r="F218" s="32" t="s">
        <v>560</v>
      </c>
      <c r="G218" s="32" t="s">
        <v>560</v>
      </c>
      <c r="H218" s="4">
        <v>9105871373</v>
      </c>
      <c r="I218" s="32" t="s">
        <v>560</v>
      </c>
      <c r="J218" s="33" t="s">
        <v>7716</v>
      </c>
      <c r="K218" s="34"/>
      <c r="L218" s="46" t="s">
        <v>25</v>
      </c>
      <c r="M218" s="33" t="s">
        <v>633</v>
      </c>
      <c r="N218" s="35" t="s">
        <v>560</v>
      </c>
      <c r="O218" s="6" t="s">
        <v>3132</v>
      </c>
      <c r="P218" s="36"/>
      <c r="Q218" s="36"/>
      <c r="R218" s="36"/>
      <c r="S218" s="33" t="s">
        <v>7717</v>
      </c>
      <c r="T218" s="36"/>
      <c r="U218" s="36"/>
      <c r="V218" s="33" t="s">
        <v>7717</v>
      </c>
      <c r="W218" s="36"/>
      <c r="X218" s="36"/>
      <c r="Y218" s="33" t="s">
        <v>2771</v>
      </c>
      <c r="Z218" s="36"/>
      <c r="AA218" s="30"/>
      <c r="AB218" s="57">
        <v>5111</v>
      </c>
      <c r="AC218" s="57">
        <v>131</v>
      </c>
      <c r="AD218" s="30"/>
      <c r="AE218" s="58">
        <v>2</v>
      </c>
      <c r="AF218" s="37"/>
      <c r="AG218" s="37">
        <v>74250</v>
      </c>
      <c r="AH218" s="38">
        <v>148500</v>
      </c>
      <c r="AI218" s="37"/>
      <c r="AJ218" s="37"/>
      <c r="AK218" s="39"/>
      <c r="AL218" s="40">
        <v>8</v>
      </c>
      <c r="AM218" s="37"/>
      <c r="AN218" s="37">
        <v>11880</v>
      </c>
      <c r="AO218" s="59">
        <v>33311</v>
      </c>
      <c r="AP218" s="39"/>
      <c r="AQ218" s="59" t="s">
        <v>3131</v>
      </c>
      <c r="AR218" s="60">
        <v>156</v>
      </c>
      <c r="AS218" s="60">
        <v>632</v>
      </c>
      <c r="AV218" s="39"/>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c r="BZ218" s="42"/>
      <c r="CA218" s="42"/>
      <c r="CB218" s="42"/>
      <c r="CC218" s="42"/>
      <c r="CD218" s="42"/>
      <c r="CE218" s="42"/>
      <c r="CF218" s="42"/>
      <c r="CG218" s="42"/>
      <c r="CH218" s="42"/>
      <c r="CI218" s="42"/>
      <c r="CJ218" s="42"/>
      <c r="CK218" s="42"/>
      <c r="CL218" s="42"/>
      <c r="CM218" s="42"/>
      <c r="CN218" s="42"/>
      <c r="CO218" s="42"/>
      <c r="CP218" s="42"/>
      <c r="CQ218" s="42"/>
      <c r="CR218" s="42"/>
      <c r="CS218" s="42"/>
      <c r="CT218" s="42"/>
      <c r="CU218" s="42"/>
      <c r="CV218" s="42"/>
      <c r="CW218" s="42"/>
      <c r="CX218" s="42"/>
      <c r="CY218" s="42"/>
      <c r="CZ218" s="42"/>
      <c r="DA218" s="42"/>
      <c r="DB218" s="42"/>
      <c r="DC218" s="42"/>
      <c r="DD218" s="42"/>
      <c r="DE218" s="42"/>
      <c r="DF218" s="42"/>
      <c r="DG218" s="42"/>
      <c r="DH218" s="42"/>
      <c r="DI218" s="42"/>
      <c r="DJ218" s="42"/>
      <c r="DK218" s="42"/>
      <c r="DL218" s="42"/>
      <c r="DM218" s="42"/>
      <c r="DN218" s="42"/>
      <c r="DO218" s="42"/>
      <c r="DP218" s="42"/>
      <c r="DQ218" s="42"/>
      <c r="DR218" s="42"/>
      <c r="DS218" s="42"/>
      <c r="DT218" s="42"/>
      <c r="DU218" s="42"/>
      <c r="DV218" s="42"/>
      <c r="DW218" s="42"/>
      <c r="DX218" s="42"/>
      <c r="DY218" s="42"/>
      <c r="DZ218" s="42"/>
      <c r="EA218" s="42"/>
      <c r="EB218" s="42"/>
      <c r="EC218" s="42"/>
      <c r="ED218" s="42"/>
      <c r="EE218" s="42"/>
      <c r="EF218" s="42"/>
      <c r="EG218" s="42"/>
      <c r="EH218" s="42"/>
      <c r="EI218" s="42"/>
      <c r="EJ218" s="42"/>
      <c r="EK218" s="42"/>
      <c r="EL218" s="42"/>
      <c r="EM218" s="42"/>
      <c r="EN218" s="42"/>
      <c r="EO218" s="42"/>
      <c r="EP218" s="42"/>
      <c r="EQ218" s="42"/>
      <c r="ER218" s="42"/>
      <c r="ES218" s="42"/>
      <c r="ET218" s="42"/>
      <c r="EU218" s="42"/>
      <c r="EV218" s="42"/>
      <c r="EW218" s="42"/>
      <c r="EX218" s="42"/>
      <c r="EY218" s="42"/>
      <c r="EZ218" s="42"/>
      <c r="FA218" s="42"/>
      <c r="FB218" s="42"/>
      <c r="FC218" s="42"/>
      <c r="FD218" s="42"/>
      <c r="FE218" s="42"/>
      <c r="FF218" s="42"/>
      <c r="FG218" s="42"/>
      <c r="FH218" s="42"/>
      <c r="FI218" s="42"/>
      <c r="FJ218" s="42"/>
      <c r="FK218" s="42"/>
      <c r="FL218" s="42"/>
      <c r="FM218" s="42"/>
      <c r="FN218" s="42"/>
      <c r="FO218" s="42"/>
      <c r="FP218" s="42"/>
      <c r="FQ218" s="42"/>
      <c r="FR218" s="42"/>
      <c r="FS218" s="42"/>
      <c r="FT218" s="42"/>
      <c r="FU218" s="42"/>
      <c r="FV218" s="42"/>
      <c r="FW218" s="42"/>
      <c r="FX218" s="42"/>
      <c r="FY218" s="42"/>
      <c r="FZ218" s="42"/>
      <c r="GA218" s="42"/>
      <c r="GB218" s="42"/>
      <c r="GC218" s="42"/>
      <c r="GD218" s="42"/>
      <c r="GE218" s="42"/>
      <c r="GF218" s="42"/>
      <c r="GG218" s="42"/>
      <c r="GH218" s="42"/>
      <c r="GI218" s="42"/>
      <c r="GJ218" s="42"/>
      <c r="GK218" s="42"/>
      <c r="GL218" s="42"/>
      <c r="GM218" s="42"/>
      <c r="GN218" s="42"/>
      <c r="GO218" s="42"/>
      <c r="GP218" s="42"/>
      <c r="GQ218" s="42"/>
      <c r="GR218" s="42"/>
      <c r="GS218" s="42"/>
      <c r="GT218" s="42"/>
      <c r="GU218" s="42"/>
      <c r="GV218" s="42"/>
      <c r="GW218" s="42"/>
      <c r="GX218" s="42"/>
      <c r="GY218" s="42"/>
      <c r="GZ218" s="42"/>
      <c r="HA218" s="42"/>
      <c r="HB218" s="42"/>
      <c r="HC218" s="42"/>
      <c r="HD218" s="42"/>
      <c r="HE218" s="42"/>
      <c r="HF218" s="42"/>
      <c r="HG218" s="42"/>
      <c r="HH218" s="42"/>
      <c r="HI218" s="42"/>
      <c r="HJ218" s="42"/>
      <c r="HK218" s="42"/>
      <c r="HL218" s="42"/>
      <c r="HM218" s="42"/>
      <c r="HN218" s="42"/>
      <c r="HO218" s="42"/>
      <c r="HP218" s="42"/>
      <c r="HQ218" s="42"/>
      <c r="HR218" s="42"/>
      <c r="HS218" s="42"/>
      <c r="HT218" s="42"/>
      <c r="HU218" s="42"/>
      <c r="HV218" s="42"/>
      <c r="HW218" s="42"/>
      <c r="HX218" s="42"/>
    </row>
    <row r="219" spans="1:232" s="41" customFormat="1" x14ac:dyDescent="0.25">
      <c r="A219" s="29"/>
      <c r="B219" s="30"/>
      <c r="C219" s="31" t="s">
        <v>7317</v>
      </c>
      <c r="D219" s="57">
        <v>0</v>
      </c>
      <c r="E219" s="57">
        <v>1</v>
      </c>
      <c r="F219" s="32" t="s">
        <v>560</v>
      </c>
      <c r="G219" s="32" t="s">
        <v>560</v>
      </c>
      <c r="H219" s="4">
        <v>9105871395</v>
      </c>
      <c r="I219" s="32" t="s">
        <v>560</v>
      </c>
      <c r="J219" s="33" t="s">
        <v>7718</v>
      </c>
      <c r="K219" s="34"/>
      <c r="L219" s="46" t="s">
        <v>25</v>
      </c>
      <c r="M219" s="33" t="s">
        <v>925</v>
      </c>
      <c r="N219" s="35" t="s">
        <v>560</v>
      </c>
      <c r="O219" s="6" t="s">
        <v>3151</v>
      </c>
      <c r="P219" s="36"/>
      <c r="Q219" s="36"/>
      <c r="R219" s="36"/>
      <c r="S219" s="33" t="s">
        <v>7719</v>
      </c>
      <c r="T219" s="36"/>
      <c r="U219" s="36"/>
      <c r="V219" s="33" t="s">
        <v>7719</v>
      </c>
      <c r="W219" s="36"/>
      <c r="X219" s="36"/>
      <c r="Y219" s="33" t="s">
        <v>2824</v>
      </c>
      <c r="Z219" s="36"/>
      <c r="AA219" s="30"/>
      <c r="AB219" s="57">
        <v>5111</v>
      </c>
      <c r="AC219" s="57">
        <v>131</v>
      </c>
      <c r="AD219" s="30"/>
      <c r="AE219" s="58">
        <v>1</v>
      </c>
      <c r="AF219" s="37"/>
      <c r="AG219" s="37">
        <v>111058</v>
      </c>
      <c r="AH219" s="38">
        <v>111058</v>
      </c>
      <c r="AI219" s="37"/>
      <c r="AJ219" s="37"/>
      <c r="AK219" s="39"/>
      <c r="AL219" s="40">
        <v>8</v>
      </c>
      <c r="AM219" s="37"/>
      <c r="AN219" s="37">
        <v>8884.64</v>
      </c>
      <c r="AO219" s="59">
        <v>33311</v>
      </c>
      <c r="AP219" s="39"/>
      <c r="AQ219" s="59" t="s">
        <v>3131</v>
      </c>
      <c r="AR219" s="60">
        <v>156</v>
      </c>
      <c r="AS219" s="60">
        <v>632</v>
      </c>
      <c r="AV219" s="39"/>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c r="BZ219" s="42"/>
      <c r="CA219" s="42"/>
      <c r="CB219" s="42"/>
      <c r="CC219" s="42"/>
      <c r="CD219" s="42"/>
      <c r="CE219" s="42"/>
      <c r="CF219" s="42"/>
      <c r="CG219" s="42"/>
      <c r="CH219" s="42"/>
      <c r="CI219" s="42"/>
      <c r="CJ219" s="42"/>
      <c r="CK219" s="42"/>
      <c r="CL219" s="42"/>
      <c r="CM219" s="42"/>
      <c r="CN219" s="42"/>
      <c r="CO219" s="42"/>
      <c r="CP219" s="42"/>
      <c r="CQ219" s="42"/>
      <c r="CR219" s="42"/>
      <c r="CS219" s="42"/>
      <c r="CT219" s="42"/>
      <c r="CU219" s="42"/>
      <c r="CV219" s="42"/>
      <c r="CW219" s="42"/>
      <c r="CX219" s="42"/>
      <c r="CY219" s="42"/>
      <c r="CZ219" s="42"/>
      <c r="DA219" s="42"/>
      <c r="DB219" s="42"/>
      <c r="DC219" s="42"/>
      <c r="DD219" s="42"/>
      <c r="DE219" s="42"/>
      <c r="DF219" s="42"/>
      <c r="DG219" s="42"/>
      <c r="DH219" s="42"/>
      <c r="DI219" s="42"/>
      <c r="DJ219" s="42"/>
      <c r="DK219" s="42"/>
      <c r="DL219" s="42"/>
      <c r="DM219" s="42"/>
      <c r="DN219" s="42"/>
      <c r="DO219" s="42"/>
      <c r="DP219" s="42"/>
      <c r="DQ219" s="42"/>
      <c r="DR219" s="42"/>
      <c r="DS219" s="42"/>
      <c r="DT219" s="42"/>
      <c r="DU219" s="42"/>
      <c r="DV219" s="42"/>
      <c r="DW219" s="42"/>
      <c r="DX219" s="42"/>
      <c r="DY219" s="42"/>
      <c r="DZ219" s="42"/>
      <c r="EA219" s="42"/>
      <c r="EB219" s="42"/>
      <c r="EC219" s="42"/>
      <c r="ED219" s="42"/>
      <c r="EE219" s="42"/>
      <c r="EF219" s="42"/>
      <c r="EG219" s="42"/>
      <c r="EH219" s="42"/>
      <c r="EI219" s="42"/>
      <c r="EJ219" s="42"/>
      <c r="EK219" s="42"/>
      <c r="EL219" s="42"/>
      <c r="EM219" s="42"/>
      <c r="EN219" s="42"/>
      <c r="EO219" s="42"/>
      <c r="EP219" s="42"/>
      <c r="EQ219" s="42"/>
      <c r="ER219" s="42"/>
      <c r="ES219" s="42"/>
      <c r="ET219" s="42"/>
      <c r="EU219" s="42"/>
      <c r="EV219" s="42"/>
      <c r="EW219" s="42"/>
      <c r="EX219" s="42"/>
      <c r="EY219" s="42"/>
      <c r="EZ219" s="42"/>
      <c r="FA219" s="42"/>
      <c r="FB219" s="42"/>
      <c r="FC219" s="42"/>
      <c r="FD219" s="42"/>
      <c r="FE219" s="42"/>
      <c r="FF219" s="42"/>
      <c r="FG219" s="42"/>
      <c r="FH219" s="42"/>
      <c r="FI219" s="42"/>
      <c r="FJ219" s="42"/>
      <c r="FK219" s="42"/>
      <c r="FL219" s="42"/>
      <c r="FM219" s="42"/>
      <c r="FN219" s="42"/>
      <c r="FO219" s="42"/>
      <c r="FP219" s="42"/>
      <c r="FQ219" s="42"/>
      <c r="FR219" s="42"/>
      <c r="FS219" s="42"/>
      <c r="FT219" s="42"/>
      <c r="FU219" s="42"/>
      <c r="FV219" s="42"/>
      <c r="FW219" s="42"/>
      <c r="FX219" s="42"/>
      <c r="FY219" s="42"/>
      <c r="FZ219" s="42"/>
      <c r="GA219" s="42"/>
      <c r="GB219" s="42"/>
      <c r="GC219" s="42"/>
      <c r="GD219" s="42"/>
      <c r="GE219" s="42"/>
      <c r="GF219" s="42"/>
      <c r="GG219" s="42"/>
      <c r="GH219" s="42"/>
      <c r="GI219" s="42"/>
      <c r="GJ219" s="42"/>
      <c r="GK219" s="42"/>
      <c r="GL219" s="42"/>
      <c r="GM219" s="42"/>
      <c r="GN219" s="42"/>
      <c r="GO219" s="42"/>
      <c r="GP219" s="42"/>
      <c r="GQ219" s="42"/>
      <c r="GR219" s="42"/>
      <c r="GS219" s="42"/>
      <c r="GT219" s="42"/>
      <c r="GU219" s="42"/>
      <c r="GV219" s="42"/>
      <c r="GW219" s="42"/>
      <c r="GX219" s="42"/>
      <c r="GY219" s="42"/>
      <c r="GZ219" s="42"/>
      <c r="HA219" s="42"/>
      <c r="HB219" s="42"/>
      <c r="HC219" s="42"/>
      <c r="HD219" s="42"/>
      <c r="HE219" s="42"/>
      <c r="HF219" s="42"/>
      <c r="HG219" s="42"/>
      <c r="HH219" s="42"/>
      <c r="HI219" s="42"/>
      <c r="HJ219" s="42"/>
      <c r="HK219" s="42"/>
      <c r="HL219" s="42"/>
      <c r="HM219" s="42"/>
      <c r="HN219" s="42"/>
      <c r="HO219" s="42"/>
      <c r="HP219" s="42"/>
      <c r="HQ219" s="42"/>
      <c r="HR219" s="42"/>
      <c r="HS219" s="42"/>
      <c r="HT219" s="42"/>
      <c r="HU219" s="42"/>
      <c r="HV219" s="42"/>
      <c r="HW219" s="42"/>
      <c r="HX219" s="42"/>
    </row>
    <row r="220" spans="1:232" s="41" customFormat="1" x14ac:dyDescent="0.25">
      <c r="A220" s="29"/>
      <c r="B220" s="30"/>
      <c r="C220" s="31" t="s">
        <v>7317</v>
      </c>
      <c r="D220" s="57">
        <v>0</v>
      </c>
      <c r="E220" s="57">
        <v>1</v>
      </c>
      <c r="F220" s="32" t="s">
        <v>560</v>
      </c>
      <c r="G220" s="32" t="s">
        <v>560</v>
      </c>
      <c r="H220" s="4">
        <v>9105871471</v>
      </c>
      <c r="I220" s="32" t="s">
        <v>560</v>
      </c>
      <c r="J220" s="33" t="s">
        <v>7720</v>
      </c>
      <c r="K220" s="34"/>
      <c r="L220" s="46" t="s">
        <v>25</v>
      </c>
      <c r="M220" s="33" t="s">
        <v>885</v>
      </c>
      <c r="N220" s="35" t="s">
        <v>560</v>
      </c>
      <c r="O220" s="6" t="s">
        <v>3132</v>
      </c>
      <c r="P220" s="36"/>
      <c r="Q220" s="36"/>
      <c r="R220" s="36"/>
      <c r="S220" s="33" t="s">
        <v>7721</v>
      </c>
      <c r="T220" s="36"/>
      <c r="U220" s="36"/>
      <c r="V220" s="33" t="s">
        <v>7721</v>
      </c>
      <c r="W220" s="36"/>
      <c r="X220" s="36"/>
      <c r="Y220" s="33" t="s">
        <v>2779</v>
      </c>
      <c r="Z220" s="36"/>
      <c r="AA220" s="30"/>
      <c r="AB220" s="57">
        <v>5111</v>
      </c>
      <c r="AC220" s="57">
        <v>131</v>
      </c>
      <c r="AD220" s="30"/>
      <c r="AE220" s="58">
        <v>1</v>
      </c>
      <c r="AF220" s="37"/>
      <c r="AG220" s="37">
        <v>73431</v>
      </c>
      <c r="AH220" s="38">
        <v>73431</v>
      </c>
      <c r="AI220" s="37"/>
      <c r="AJ220" s="37"/>
      <c r="AK220" s="39"/>
      <c r="AL220" s="40">
        <v>8</v>
      </c>
      <c r="AM220" s="37"/>
      <c r="AN220" s="37">
        <v>5874.4800000000005</v>
      </c>
      <c r="AO220" s="59">
        <v>33311</v>
      </c>
      <c r="AP220" s="39"/>
      <c r="AQ220" s="59" t="s">
        <v>3131</v>
      </c>
      <c r="AR220" s="60">
        <v>156</v>
      </c>
      <c r="AS220" s="60">
        <v>632</v>
      </c>
      <c r="AV220" s="39"/>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c r="BZ220" s="42"/>
      <c r="CA220" s="42"/>
      <c r="CB220" s="42"/>
      <c r="CC220" s="42"/>
      <c r="CD220" s="42"/>
      <c r="CE220" s="42"/>
      <c r="CF220" s="42"/>
      <c r="CG220" s="42"/>
      <c r="CH220" s="42"/>
      <c r="CI220" s="42"/>
      <c r="CJ220" s="42"/>
      <c r="CK220" s="42"/>
      <c r="CL220" s="42"/>
      <c r="CM220" s="42"/>
      <c r="CN220" s="42"/>
      <c r="CO220" s="42"/>
      <c r="CP220" s="42"/>
      <c r="CQ220" s="42"/>
      <c r="CR220" s="42"/>
      <c r="CS220" s="42"/>
      <c r="CT220" s="42"/>
      <c r="CU220" s="42"/>
      <c r="CV220" s="42"/>
      <c r="CW220" s="42"/>
      <c r="CX220" s="42"/>
      <c r="CY220" s="42"/>
      <c r="CZ220" s="42"/>
      <c r="DA220" s="42"/>
      <c r="DB220" s="42"/>
      <c r="DC220" s="42"/>
      <c r="DD220" s="42"/>
      <c r="DE220" s="42"/>
      <c r="DF220" s="42"/>
      <c r="DG220" s="42"/>
      <c r="DH220" s="42"/>
      <c r="DI220" s="42"/>
      <c r="DJ220" s="42"/>
      <c r="DK220" s="42"/>
      <c r="DL220" s="42"/>
      <c r="DM220" s="42"/>
      <c r="DN220" s="42"/>
      <c r="DO220" s="42"/>
      <c r="DP220" s="42"/>
      <c r="DQ220" s="42"/>
      <c r="DR220" s="42"/>
      <c r="DS220" s="42"/>
      <c r="DT220" s="42"/>
      <c r="DU220" s="42"/>
      <c r="DV220" s="42"/>
      <c r="DW220" s="42"/>
      <c r="DX220" s="42"/>
      <c r="DY220" s="42"/>
      <c r="DZ220" s="42"/>
      <c r="EA220" s="42"/>
      <c r="EB220" s="42"/>
      <c r="EC220" s="42"/>
      <c r="ED220" s="42"/>
      <c r="EE220" s="42"/>
      <c r="EF220" s="42"/>
      <c r="EG220" s="42"/>
      <c r="EH220" s="42"/>
      <c r="EI220" s="42"/>
      <c r="EJ220" s="42"/>
      <c r="EK220" s="42"/>
      <c r="EL220" s="42"/>
      <c r="EM220" s="42"/>
      <c r="EN220" s="42"/>
      <c r="EO220" s="42"/>
      <c r="EP220" s="42"/>
      <c r="EQ220" s="42"/>
      <c r="ER220" s="42"/>
      <c r="ES220" s="42"/>
      <c r="ET220" s="42"/>
      <c r="EU220" s="42"/>
      <c r="EV220" s="42"/>
      <c r="EW220" s="42"/>
      <c r="EX220" s="42"/>
      <c r="EY220" s="42"/>
      <c r="EZ220" s="42"/>
      <c r="FA220" s="42"/>
      <c r="FB220" s="42"/>
      <c r="FC220" s="42"/>
      <c r="FD220" s="42"/>
      <c r="FE220" s="42"/>
      <c r="FF220" s="42"/>
      <c r="FG220" s="42"/>
      <c r="FH220" s="42"/>
      <c r="FI220" s="42"/>
      <c r="FJ220" s="42"/>
      <c r="FK220" s="42"/>
      <c r="FL220" s="42"/>
      <c r="FM220" s="42"/>
      <c r="FN220" s="42"/>
      <c r="FO220" s="42"/>
      <c r="FP220" s="42"/>
      <c r="FQ220" s="42"/>
      <c r="FR220" s="42"/>
      <c r="FS220" s="42"/>
      <c r="FT220" s="42"/>
      <c r="FU220" s="42"/>
      <c r="FV220" s="42"/>
      <c r="FW220" s="42"/>
      <c r="FX220" s="42"/>
      <c r="FY220" s="42"/>
      <c r="FZ220" s="42"/>
      <c r="GA220" s="42"/>
      <c r="GB220" s="42"/>
      <c r="GC220" s="42"/>
      <c r="GD220" s="42"/>
      <c r="GE220" s="42"/>
      <c r="GF220" s="42"/>
      <c r="GG220" s="42"/>
      <c r="GH220" s="42"/>
      <c r="GI220" s="42"/>
      <c r="GJ220" s="42"/>
      <c r="GK220" s="42"/>
      <c r="GL220" s="42"/>
      <c r="GM220" s="42"/>
      <c r="GN220" s="42"/>
      <c r="GO220" s="42"/>
      <c r="GP220" s="42"/>
      <c r="GQ220" s="42"/>
      <c r="GR220" s="42"/>
      <c r="GS220" s="42"/>
      <c r="GT220" s="42"/>
      <c r="GU220" s="42"/>
      <c r="GV220" s="42"/>
      <c r="GW220" s="42"/>
      <c r="GX220" s="42"/>
      <c r="GY220" s="42"/>
      <c r="GZ220" s="42"/>
      <c r="HA220" s="42"/>
      <c r="HB220" s="42"/>
      <c r="HC220" s="42"/>
      <c r="HD220" s="42"/>
      <c r="HE220" s="42"/>
      <c r="HF220" s="42"/>
      <c r="HG220" s="42"/>
      <c r="HH220" s="42"/>
      <c r="HI220" s="42"/>
      <c r="HJ220" s="42"/>
      <c r="HK220" s="42"/>
      <c r="HL220" s="42"/>
      <c r="HM220" s="42"/>
      <c r="HN220" s="42"/>
      <c r="HO220" s="42"/>
      <c r="HP220" s="42"/>
      <c r="HQ220" s="42"/>
      <c r="HR220" s="42"/>
      <c r="HS220" s="42"/>
      <c r="HT220" s="42"/>
      <c r="HU220" s="42"/>
      <c r="HV220" s="42"/>
      <c r="HW220" s="42"/>
      <c r="HX220" s="42"/>
    </row>
    <row r="221" spans="1:232" s="41" customFormat="1" x14ac:dyDescent="0.25">
      <c r="A221" s="29"/>
      <c r="B221" s="30"/>
      <c r="C221" s="31" t="s">
        <v>7317</v>
      </c>
      <c r="D221" s="57">
        <v>0</v>
      </c>
      <c r="E221" s="57">
        <v>1</v>
      </c>
      <c r="F221" s="32" t="s">
        <v>560</v>
      </c>
      <c r="G221" s="32" t="s">
        <v>560</v>
      </c>
      <c r="H221" s="4">
        <v>9105871488</v>
      </c>
      <c r="I221" s="32" t="s">
        <v>560</v>
      </c>
      <c r="J221" s="33" t="s">
        <v>7722</v>
      </c>
      <c r="K221" s="34"/>
      <c r="L221" s="46" t="s">
        <v>25</v>
      </c>
      <c r="M221" s="33" t="s">
        <v>897</v>
      </c>
      <c r="N221" s="35" t="s">
        <v>560</v>
      </c>
      <c r="O221" s="6" t="s">
        <v>3151</v>
      </c>
      <c r="P221" s="36"/>
      <c r="Q221" s="36"/>
      <c r="R221" s="36"/>
      <c r="S221" s="33" t="s">
        <v>7723</v>
      </c>
      <c r="T221" s="36"/>
      <c r="U221" s="36"/>
      <c r="V221" s="33" t="s">
        <v>7723</v>
      </c>
      <c r="W221" s="36"/>
      <c r="X221" s="36"/>
      <c r="Y221" s="33" t="s">
        <v>2819</v>
      </c>
      <c r="Z221" s="36"/>
      <c r="AA221" s="30"/>
      <c r="AB221" s="57">
        <v>5111</v>
      </c>
      <c r="AC221" s="57">
        <v>131</v>
      </c>
      <c r="AD221" s="30"/>
      <c r="AE221" s="58">
        <v>1</v>
      </c>
      <c r="AF221" s="37"/>
      <c r="AG221" s="37">
        <v>56760</v>
      </c>
      <c r="AH221" s="38">
        <v>56760</v>
      </c>
      <c r="AI221" s="37"/>
      <c r="AJ221" s="37"/>
      <c r="AK221" s="39"/>
      <c r="AL221" s="40">
        <v>8</v>
      </c>
      <c r="AM221" s="37"/>
      <c r="AN221" s="37">
        <v>4540.8</v>
      </c>
      <c r="AO221" s="59">
        <v>33311</v>
      </c>
      <c r="AP221" s="39"/>
      <c r="AQ221" s="59" t="s">
        <v>3131</v>
      </c>
      <c r="AR221" s="60">
        <v>156</v>
      </c>
      <c r="AS221" s="60">
        <v>632</v>
      </c>
      <c r="AV221" s="39"/>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c r="BZ221" s="42"/>
      <c r="CA221" s="42"/>
      <c r="CB221" s="42"/>
      <c r="CC221" s="42"/>
      <c r="CD221" s="42"/>
      <c r="CE221" s="42"/>
      <c r="CF221" s="42"/>
      <c r="CG221" s="42"/>
      <c r="CH221" s="42"/>
      <c r="CI221" s="42"/>
      <c r="CJ221" s="42"/>
      <c r="CK221" s="42"/>
      <c r="CL221" s="42"/>
      <c r="CM221" s="42"/>
      <c r="CN221" s="42"/>
      <c r="CO221" s="42"/>
      <c r="CP221" s="42"/>
      <c r="CQ221" s="42"/>
      <c r="CR221" s="42"/>
      <c r="CS221" s="42"/>
      <c r="CT221" s="42"/>
      <c r="CU221" s="42"/>
      <c r="CV221" s="42"/>
      <c r="CW221" s="42"/>
      <c r="CX221" s="42"/>
      <c r="CY221" s="42"/>
      <c r="CZ221" s="42"/>
      <c r="DA221" s="42"/>
      <c r="DB221" s="42"/>
      <c r="DC221" s="42"/>
      <c r="DD221" s="42"/>
      <c r="DE221" s="42"/>
      <c r="DF221" s="42"/>
      <c r="DG221" s="42"/>
      <c r="DH221" s="42"/>
      <c r="DI221" s="42"/>
      <c r="DJ221" s="42"/>
      <c r="DK221" s="42"/>
      <c r="DL221" s="42"/>
      <c r="DM221" s="42"/>
      <c r="DN221" s="42"/>
      <c r="DO221" s="42"/>
      <c r="DP221" s="42"/>
      <c r="DQ221" s="42"/>
      <c r="DR221" s="42"/>
      <c r="DS221" s="42"/>
      <c r="DT221" s="42"/>
      <c r="DU221" s="42"/>
      <c r="DV221" s="42"/>
      <c r="DW221" s="42"/>
      <c r="DX221" s="42"/>
      <c r="DY221" s="42"/>
      <c r="DZ221" s="42"/>
      <c r="EA221" s="42"/>
      <c r="EB221" s="42"/>
      <c r="EC221" s="42"/>
      <c r="ED221" s="42"/>
      <c r="EE221" s="42"/>
      <c r="EF221" s="42"/>
      <c r="EG221" s="42"/>
      <c r="EH221" s="42"/>
      <c r="EI221" s="42"/>
      <c r="EJ221" s="42"/>
      <c r="EK221" s="42"/>
      <c r="EL221" s="42"/>
      <c r="EM221" s="42"/>
      <c r="EN221" s="42"/>
      <c r="EO221" s="42"/>
      <c r="EP221" s="42"/>
      <c r="EQ221" s="42"/>
      <c r="ER221" s="42"/>
      <c r="ES221" s="42"/>
      <c r="ET221" s="42"/>
      <c r="EU221" s="42"/>
      <c r="EV221" s="42"/>
      <c r="EW221" s="42"/>
      <c r="EX221" s="42"/>
      <c r="EY221" s="42"/>
      <c r="EZ221" s="42"/>
      <c r="FA221" s="42"/>
      <c r="FB221" s="42"/>
      <c r="FC221" s="42"/>
      <c r="FD221" s="42"/>
      <c r="FE221" s="42"/>
      <c r="FF221" s="42"/>
      <c r="FG221" s="42"/>
      <c r="FH221" s="42"/>
      <c r="FI221" s="42"/>
      <c r="FJ221" s="42"/>
      <c r="FK221" s="42"/>
      <c r="FL221" s="42"/>
      <c r="FM221" s="42"/>
      <c r="FN221" s="42"/>
      <c r="FO221" s="42"/>
      <c r="FP221" s="42"/>
      <c r="FQ221" s="42"/>
      <c r="FR221" s="42"/>
      <c r="FS221" s="42"/>
      <c r="FT221" s="42"/>
      <c r="FU221" s="42"/>
      <c r="FV221" s="42"/>
      <c r="FW221" s="42"/>
      <c r="FX221" s="42"/>
      <c r="FY221" s="42"/>
      <c r="FZ221" s="42"/>
      <c r="GA221" s="42"/>
      <c r="GB221" s="42"/>
      <c r="GC221" s="42"/>
      <c r="GD221" s="42"/>
      <c r="GE221" s="42"/>
      <c r="GF221" s="42"/>
      <c r="GG221" s="42"/>
      <c r="GH221" s="42"/>
      <c r="GI221" s="42"/>
      <c r="GJ221" s="42"/>
      <c r="GK221" s="42"/>
      <c r="GL221" s="42"/>
      <c r="GM221" s="42"/>
      <c r="GN221" s="42"/>
      <c r="GO221" s="42"/>
      <c r="GP221" s="42"/>
      <c r="GQ221" s="42"/>
      <c r="GR221" s="42"/>
      <c r="GS221" s="42"/>
      <c r="GT221" s="42"/>
      <c r="GU221" s="42"/>
      <c r="GV221" s="42"/>
      <c r="GW221" s="42"/>
      <c r="GX221" s="42"/>
      <c r="GY221" s="42"/>
      <c r="GZ221" s="42"/>
      <c r="HA221" s="42"/>
      <c r="HB221" s="42"/>
      <c r="HC221" s="42"/>
      <c r="HD221" s="42"/>
      <c r="HE221" s="42"/>
      <c r="HF221" s="42"/>
      <c r="HG221" s="42"/>
      <c r="HH221" s="42"/>
      <c r="HI221" s="42"/>
      <c r="HJ221" s="42"/>
      <c r="HK221" s="42"/>
      <c r="HL221" s="42"/>
      <c r="HM221" s="42"/>
      <c r="HN221" s="42"/>
      <c r="HO221" s="42"/>
      <c r="HP221" s="42"/>
      <c r="HQ221" s="42"/>
      <c r="HR221" s="42"/>
      <c r="HS221" s="42"/>
      <c r="HT221" s="42"/>
      <c r="HU221" s="42"/>
      <c r="HV221" s="42"/>
      <c r="HW221" s="42"/>
      <c r="HX221" s="42"/>
    </row>
    <row r="222" spans="1:232" s="41" customFormat="1" x14ac:dyDescent="0.25">
      <c r="A222" s="29"/>
      <c r="B222" s="30"/>
      <c r="C222" s="31" t="s">
        <v>7317</v>
      </c>
      <c r="D222" s="57">
        <v>0</v>
      </c>
      <c r="E222" s="57">
        <v>1</v>
      </c>
      <c r="F222" s="32" t="s">
        <v>560</v>
      </c>
      <c r="G222" s="32" t="s">
        <v>560</v>
      </c>
      <c r="H222" s="4">
        <v>9105871488</v>
      </c>
      <c r="I222" s="32" t="s">
        <v>560</v>
      </c>
      <c r="J222" s="33" t="s">
        <v>7722</v>
      </c>
      <c r="K222" s="34"/>
      <c r="L222" s="46" t="s">
        <v>25</v>
      </c>
      <c r="M222" s="33" t="s">
        <v>897</v>
      </c>
      <c r="N222" s="35" t="s">
        <v>560</v>
      </c>
      <c r="O222" s="6" t="s">
        <v>3151</v>
      </c>
      <c r="P222" s="36"/>
      <c r="Q222" s="36"/>
      <c r="R222" s="36"/>
      <c r="S222" s="33" t="s">
        <v>7723</v>
      </c>
      <c r="T222" s="36"/>
      <c r="U222" s="36"/>
      <c r="V222" s="33" t="s">
        <v>7723</v>
      </c>
      <c r="W222" s="36"/>
      <c r="X222" s="36"/>
      <c r="Y222" s="33" t="s">
        <v>2826</v>
      </c>
      <c r="Z222" s="36"/>
      <c r="AA222" s="30"/>
      <c r="AB222" s="57">
        <v>5111</v>
      </c>
      <c r="AC222" s="57">
        <v>131</v>
      </c>
      <c r="AD222" s="30"/>
      <c r="AE222" s="58">
        <v>1</v>
      </c>
      <c r="AF222" s="37"/>
      <c r="AG222" s="37">
        <v>50182</v>
      </c>
      <c r="AH222" s="38">
        <v>50182</v>
      </c>
      <c r="AI222" s="37"/>
      <c r="AJ222" s="37"/>
      <c r="AK222" s="39"/>
      <c r="AL222" s="40">
        <v>8</v>
      </c>
      <c r="AM222" s="37"/>
      <c r="AN222" s="37">
        <v>4014.56</v>
      </c>
      <c r="AO222" s="59">
        <v>33311</v>
      </c>
      <c r="AP222" s="39"/>
      <c r="AQ222" s="59" t="s">
        <v>3131</v>
      </c>
      <c r="AR222" s="60">
        <v>156</v>
      </c>
      <c r="AS222" s="60">
        <v>632</v>
      </c>
      <c r="AV222" s="39"/>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c r="BZ222" s="42"/>
      <c r="CA222" s="42"/>
      <c r="CB222" s="42"/>
      <c r="CC222" s="42"/>
      <c r="CD222" s="42"/>
      <c r="CE222" s="42"/>
      <c r="CF222" s="42"/>
      <c r="CG222" s="42"/>
      <c r="CH222" s="42"/>
      <c r="CI222" s="42"/>
      <c r="CJ222" s="42"/>
      <c r="CK222" s="42"/>
      <c r="CL222" s="42"/>
      <c r="CM222" s="42"/>
      <c r="CN222" s="42"/>
      <c r="CO222" s="42"/>
      <c r="CP222" s="42"/>
      <c r="CQ222" s="42"/>
      <c r="CR222" s="42"/>
      <c r="CS222" s="42"/>
      <c r="CT222" s="42"/>
      <c r="CU222" s="42"/>
      <c r="CV222" s="42"/>
      <c r="CW222" s="42"/>
      <c r="CX222" s="42"/>
      <c r="CY222" s="42"/>
      <c r="CZ222" s="42"/>
      <c r="DA222" s="42"/>
      <c r="DB222" s="42"/>
      <c r="DC222" s="42"/>
      <c r="DD222" s="42"/>
      <c r="DE222" s="42"/>
      <c r="DF222" s="42"/>
      <c r="DG222" s="42"/>
      <c r="DH222" s="42"/>
      <c r="DI222" s="42"/>
      <c r="DJ222" s="42"/>
      <c r="DK222" s="42"/>
      <c r="DL222" s="42"/>
      <c r="DM222" s="42"/>
      <c r="DN222" s="42"/>
      <c r="DO222" s="42"/>
      <c r="DP222" s="42"/>
      <c r="DQ222" s="42"/>
      <c r="DR222" s="42"/>
      <c r="DS222" s="42"/>
      <c r="DT222" s="42"/>
      <c r="DU222" s="42"/>
      <c r="DV222" s="42"/>
      <c r="DW222" s="42"/>
      <c r="DX222" s="42"/>
      <c r="DY222" s="42"/>
      <c r="DZ222" s="42"/>
      <c r="EA222" s="42"/>
      <c r="EB222" s="42"/>
      <c r="EC222" s="42"/>
      <c r="ED222" s="42"/>
      <c r="EE222" s="42"/>
      <c r="EF222" s="42"/>
      <c r="EG222" s="42"/>
      <c r="EH222" s="42"/>
      <c r="EI222" s="42"/>
      <c r="EJ222" s="42"/>
      <c r="EK222" s="42"/>
      <c r="EL222" s="42"/>
      <c r="EM222" s="42"/>
      <c r="EN222" s="42"/>
      <c r="EO222" s="42"/>
      <c r="EP222" s="42"/>
      <c r="EQ222" s="42"/>
      <c r="ER222" s="42"/>
      <c r="ES222" s="42"/>
      <c r="ET222" s="42"/>
      <c r="EU222" s="42"/>
      <c r="EV222" s="42"/>
      <c r="EW222" s="42"/>
      <c r="EX222" s="42"/>
      <c r="EY222" s="42"/>
      <c r="EZ222" s="42"/>
      <c r="FA222" s="42"/>
      <c r="FB222" s="42"/>
      <c r="FC222" s="42"/>
      <c r="FD222" s="42"/>
      <c r="FE222" s="42"/>
      <c r="FF222" s="42"/>
      <c r="FG222" s="42"/>
      <c r="FH222" s="42"/>
      <c r="FI222" s="42"/>
      <c r="FJ222" s="42"/>
      <c r="FK222" s="42"/>
      <c r="FL222" s="42"/>
      <c r="FM222" s="42"/>
      <c r="FN222" s="42"/>
      <c r="FO222" s="42"/>
      <c r="FP222" s="42"/>
      <c r="FQ222" s="42"/>
      <c r="FR222" s="42"/>
      <c r="FS222" s="42"/>
      <c r="FT222" s="42"/>
      <c r="FU222" s="42"/>
      <c r="FV222" s="42"/>
      <c r="FW222" s="42"/>
      <c r="FX222" s="42"/>
      <c r="FY222" s="42"/>
      <c r="FZ222" s="42"/>
      <c r="GA222" s="42"/>
      <c r="GB222" s="42"/>
      <c r="GC222" s="42"/>
      <c r="GD222" s="42"/>
      <c r="GE222" s="42"/>
      <c r="GF222" s="42"/>
      <c r="GG222" s="42"/>
      <c r="GH222" s="42"/>
      <c r="GI222" s="42"/>
      <c r="GJ222" s="42"/>
      <c r="GK222" s="42"/>
      <c r="GL222" s="42"/>
      <c r="GM222" s="42"/>
      <c r="GN222" s="42"/>
      <c r="GO222" s="42"/>
      <c r="GP222" s="42"/>
      <c r="GQ222" s="42"/>
      <c r="GR222" s="42"/>
      <c r="GS222" s="42"/>
      <c r="GT222" s="42"/>
      <c r="GU222" s="42"/>
      <c r="GV222" s="42"/>
      <c r="GW222" s="42"/>
      <c r="GX222" s="42"/>
      <c r="GY222" s="42"/>
      <c r="GZ222" s="42"/>
      <c r="HA222" s="42"/>
      <c r="HB222" s="42"/>
      <c r="HC222" s="42"/>
      <c r="HD222" s="42"/>
      <c r="HE222" s="42"/>
      <c r="HF222" s="42"/>
      <c r="HG222" s="42"/>
      <c r="HH222" s="42"/>
      <c r="HI222" s="42"/>
      <c r="HJ222" s="42"/>
      <c r="HK222" s="42"/>
      <c r="HL222" s="42"/>
      <c r="HM222" s="42"/>
      <c r="HN222" s="42"/>
      <c r="HO222" s="42"/>
      <c r="HP222" s="42"/>
      <c r="HQ222" s="42"/>
      <c r="HR222" s="42"/>
      <c r="HS222" s="42"/>
      <c r="HT222" s="42"/>
      <c r="HU222" s="42"/>
      <c r="HV222" s="42"/>
      <c r="HW222" s="42"/>
      <c r="HX222" s="42"/>
    </row>
    <row r="223" spans="1:232" s="41" customFormat="1" x14ac:dyDescent="0.25">
      <c r="A223" s="29"/>
      <c r="B223" s="30"/>
      <c r="C223" s="31" t="s">
        <v>7317</v>
      </c>
      <c r="D223" s="57">
        <v>0</v>
      </c>
      <c r="E223" s="57">
        <v>1</v>
      </c>
      <c r="F223" s="32" t="s">
        <v>560</v>
      </c>
      <c r="G223" s="32" t="s">
        <v>560</v>
      </c>
      <c r="H223" s="4">
        <v>9105871488</v>
      </c>
      <c r="I223" s="32" t="s">
        <v>560</v>
      </c>
      <c r="J223" s="33" t="s">
        <v>7722</v>
      </c>
      <c r="K223" s="34"/>
      <c r="L223" s="46" t="s">
        <v>25</v>
      </c>
      <c r="M223" s="33" t="s">
        <v>897</v>
      </c>
      <c r="N223" s="35" t="s">
        <v>560</v>
      </c>
      <c r="O223" s="6" t="s">
        <v>3151</v>
      </c>
      <c r="P223" s="36"/>
      <c r="Q223" s="36"/>
      <c r="R223" s="36"/>
      <c r="S223" s="33" t="s">
        <v>7723</v>
      </c>
      <c r="T223" s="36"/>
      <c r="U223" s="36"/>
      <c r="V223" s="33" t="s">
        <v>7723</v>
      </c>
      <c r="W223" s="36"/>
      <c r="X223" s="36"/>
      <c r="Y223" s="33" t="s">
        <v>3013</v>
      </c>
      <c r="Z223" s="36"/>
      <c r="AA223" s="30"/>
      <c r="AB223" s="57">
        <v>5111</v>
      </c>
      <c r="AC223" s="57">
        <v>131</v>
      </c>
      <c r="AD223" s="30"/>
      <c r="AE223" s="58">
        <v>4</v>
      </c>
      <c r="AF223" s="37"/>
      <c r="AG223" s="37">
        <v>46000</v>
      </c>
      <c r="AH223" s="38">
        <v>184000</v>
      </c>
      <c r="AI223" s="37"/>
      <c r="AJ223" s="37"/>
      <c r="AK223" s="39"/>
      <c r="AL223" s="40">
        <v>8</v>
      </c>
      <c r="AM223" s="37"/>
      <c r="AN223" s="37">
        <v>14720</v>
      </c>
      <c r="AO223" s="59">
        <v>33311</v>
      </c>
      <c r="AP223" s="39"/>
      <c r="AQ223" s="59" t="s">
        <v>3131</v>
      </c>
      <c r="AR223" s="60">
        <v>156</v>
      </c>
      <c r="AS223" s="60">
        <v>632</v>
      </c>
      <c r="AV223" s="39"/>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c r="BZ223" s="42"/>
      <c r="CA223" s="42"/>
      <c r="CB223" s="42"/>
      <c r="CC223" s="42"/>
      <c r="CD223" s="42"/>
      <c r="CE223" s="42"/>
      <c r="CF223" s="42"/>
      <c r="CG223" s="42"/>
      <c r="CH223" s="42"/>
      <c r="CI223" s="42"/>
      <c r="CJ223" s="42"/>
      <c r="CK223" s="42"/>
      <c r="CL223" s="42"/>
      <c r="CM223" s="42"/>
      <c r="CN223" s="42"/>
      <c r="CO223" s="42"/>
      <c r="CP223" s="42"/>
      <c r="CQ223" s="42"/>
      <c r="CR223" s="42"/>
      <c r="CS223" s="42"/>
      <c r="CT223" s="42"/>
      <c r="CU223" s="42"/>
      <c r="CV223" s="42"/>
      <c r="CW223" s="42"/>
      <c r="CX223" s="42"/>
      <c r="CY223" s="42"/>
      <c r="CZ223" s="42"/>
      <c r="DA223" s="42"/>
      <c r="DB223" s="42"/>
      <c r="DC223" s="42"/>
      <c r="DD223" s="42"/>
      <c r="DE223" s="42"/>
      <c r="DF223" s="42"/>
      <c r="DG223" s="42"/>
      <c r="DH223" s="42"/>
      <c r="DI223" s="42"/>
      <c r="DJ223" s="42"/>
      <c r="DK223" s="42"/>
      <c r="DL223" s="42"/>
      <c r="DM223" s="42"/>
      <c r="DN223" s="42"/>
      <c r="DO223" s="42"/>
      <c r="DP223" s="42"/>
      <c r="DQ223" s="42"/>
      <c r="DR223" s="42"/>
      <c r="DS223" s="42"/>
      <c r="DT223" s="42"/>
      <c r="DU223" s="42"/>
      <c r="DV223" s="42"/>
      <c r="DW223" s="42"/>
      <c r="DX223" s="42"/>
      <c r="DY223" s="42"/>
      <c r="DZ223" s="42"/>
      <c r="EA223" s="42"/>
      <c r="EB223" s="42"/>
      <c r="EC223" s="42"/>
      <c r="ED223" s="42"/>
      <c r="EE223" s="42"/>
      <c r="EF223" s="42"/>
      <c r="EG223" s="42"/>
      <c r="EH223" s="42"/>
      <c r="EI223" s="42"/>
      <c r="EJ223" s="42"/>
      <c r="EK223" s="42"/>
      <c r="EL223" s="42"/>
      <c r="EM223" s="42"/>
      <c r="EN223" s="42"/>
      <c r="EO223" s="42"/>
      <c r="EP223" s="42"/>
      <c r="EQ223" s="42"/>
      <c r="ER223" s="42"/>
      <c r="ES223" s="42"/>
      <c r="ET223" s="42"/>
      <c r="EU223" s="42"/>
      <c r="EV223" s="42"/>
      <c r="EW223" s="42"/>
      <c r="EX223" s="42"/>
      <c r="EY223" s="42"/>
      <c r="EZ223" s="42"/>
      <c r="FA223" s="42"/>
      <c r="FB223" s="42"/>
      <c r="FC223" s="42"/>
      <c r="FD223" s="42"/>
      <c r="FE223" s="42"/>
      <c r="FF223" s="42"/>
      <c r="FG223" s="42"/>
      <c r="FH223" s="42"/>
      <c r="FI223" s="42"/>
      <c r="FJ223" s="42"/>
      <c r="FK223" s="42"/>
      <c r="FL223" s="42"/>
      <c r="FM223" s="42"/>
      <c r="FN223" s="42"/>
      <c r="FO223" s="42"/>
      <c r="FP223" s="42"/>
      <c r="FQ223" s="42"/>
      <c r="FR223" s="42"/>
      <c r="FS223" s="42"/>
      <c r="FT223" s="42"/>
      <c r="FU223" s="42"/>
      <c r="FV223" s="42"/>
      <c r="FW223" s="42"/>
      <c r="FX223" s="42"/>
      <c r="FY223" s="42"/>
      <c r="FZ223" s="42"/>
      <c r="GA223" s="42"/>
      <c r="GB223" s="42"/>
      <c r="GC223" s="42"/>
      <c r="GD223" s="42"/>
      <c r="GE223" s="42"/>
      <c r="GF223" s="42"/>
      <c r="GG223" s="42"/>
      <c r="GH223" s="42"/>
      <c r="GI223" s="42"/>
      <c r="GJ223" s="42"/>
      <c r="GK223" s="42"/>
      <c r="GL223" s="42"/>
      <c r="GM223" s="42"/>
      <c r="GN223" s="42"/>
      <c r="GO223" s="42"/>
      <c r="GP223" s="42"/>
      <c r="GQ223" s="42"/>
      <c r="GR223" s="42"/>
      <c r="GS223" s="42"/>
      <c r="GT223" s="42"/>
      <c r="GU223" s="42"/>
      <c r="GV223" s="42"/>
      <c r="GW223" s="42"/>
      <c r="GX223" s="42"/>
      <c r="GY223" s="42"/>
      <c r="GZ223" s="42"/>
      <c r="HA223" s="42"/>
      <c r="HB223" s="42"/>
      <c r="HC223" s="42"/>
      <c r="HD223" s="42"/>
      <c r="HE223" s="42"/>
      <c r="HF223" s="42"/>
      <c r="HG223" s="42"/>
      <c r="HH223" s="42"/>
      <c r="HI223" s="42"/>
      <c r="HJ223" s="42"/>
      <c r="HK223" s="42"/>
      <c r="HL223" s="42"/>
      <c r="HM223" s="42"/>
      <c r="HN223" s="42"/>
      <c r="HO223" s="42"/>
      <c r="HP223" s="42"/>
      <c r="HQ223" s="42"/>
      <c r="HR223" s="42"/>
      <c r="HS223" s="42"/>
      <c r="HT223" s="42"/>
      <c r="HU223" s="42"/>
      <c r="HV223" s="42"/>
      <c r="HW223" s="42"/>
      <c r="HX223" s="42"/>
    </row>
    <row r="224" spans="1:232" s="41" customFormat="1" x14ac:dyDescent="0.25">
      <c r="A224" s="29"/>
      <c r="B224" s="30"/>
      <c r="C224" s="31" t="s">
        <v>7317</v>
      </c>
      <c r="D224" s="57">
        <v>0</v>
      </c>
      <c r="E224" s="57">
        <v>1</v>
      </c>
      <c r="F224" s="32" t="s">
        <v>560</v>
      </c>
      <c r="G224" s="32" t="s">
        <v>560</v>
      </c>
      <c r="H224" s="4">
        <v>9105871515</v>
      </c>
      <c r="I224" s="32" t="s">
        <v>560</v>
      </c>
      <c r="J224" s="33" t="s">
        <v>7724</v>
      </c>
      <c r="K224" s="34"/>
      <c r="L224" s="46" t="s">
        <v>25</v>
      </c>
      <c r="M224" s="33" t="s">
        <v>911</v>
      </c>
      <c r="N224" s="35" t="s">
        <v>560</v>
      </c>
      <c r="O224" s="6" t="s">
        <v>3145</v>
      </c>
      <c r="P224" s="36"/>
      <c r="Q224" s="36"/>
      <c r="R224" s="36"/>
      <c r="S224" s="33" t="s">
        <v>7725</v>
      </c>
      <c r="T224" s="36"/>
      <c r="U224" s="36"/>
      <c r="V224" s="33" t="s">
        <v>7725</v>
      </c>
      <c r="W224" s="36"/>
      <c r="X224" s="36"/>
      <c r="Y224" s="33" t="s">
        <v>2873</v>
      </c>
      <c r="Z224" s="36"/>
      <c r="AA224" s="30"/>
      <c r="AB224" s="57">
        <v>5111</v>
      </c>
      <c r="AC224" s="57">
        <v>131</v>
      </c>
      <c r="AD224" s="30"/>
      <c r="AE224" s="58">
        <v>1</v>
      </c>
      <c r="AF224" s="37"/>
      <c r="AG224" s="37">
        <v>49500</v>
      </c>
      <c r="AH224" s="38">
        <v>49500</v>
      </c>
      <c r="AI224" s="37"/>
      <c r="AJ224" s="37"/>
      <c r="AK224" s="39"/>
      <c r="AL224" s="40">
        <v>8</v>
      </c>
      <c r="AM224" s="37"/>
      <c r="AN224" s="37">
        <v>3960</v>
      </c>
      <c r="AO224" s="59">
        <v>33311</v>
      </c>
      <c r="AP224" s="39"/>
      <c r="AQ224" s="59" t="s">
        <v>3131</v>
      </c>
      <c r="AR224" s="60">
        <v>156</v>
      </c>
      <c r="AS224" s="60">
        <v>632</v>
      </c>
      <c r="AV224" s="39"/>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42"/>
      <c r="CC224" s="42"/>
      <c r="CD224" s="42"/>
      <c r="CE224" s="42"/>
      <c r="CF224" s="42"/>
      <c r="CG224" s="42"/>
      <c r="CH224" s="42"/>
      <c r="CI224" s="42"/>
      <c r="CJ224" s="42"/>
      <c r="CK224" s="42"/>
      <c r="CL224" s="42"/>
      <c r="CM224" s="42"/>
      <c r="CN224" s="42"/>
      <c r="CO224" s="42"/>
      <c r="CP224" s="42"/>
      <c r="CQ224" s="42"/>
      <c r="CR224" s="42"/>
      <c r="CS224" s="42"/>
      <c r="CT224" s="42"/>
      <c r="CU224" s="42"/>
      <c r="CV224" s="42"/>
      <c r="CW224" s="42"/>
      <c r="CX224" s="42"/>
      <c r="CY224" s="42"/>
      <c r="CZ224" s="42"/>
      <c r="DA224" s="42"/>
      <c r="DB224" s="42"/>
      <c r="DC224" s="42"/>
      <c r="DD224" s="42"/>
      <c r="DE224" s="42"/>
      <c r="DF224" s="42"/>
      <c r="DG224" s="42"/>
      <c r="DH224" s="42"/>
      <c r="DI224" s="42"/>
      <c r="DJ224" s="42"/>
      <c r="DK224" s="42"/>
      <c r="DL224" s="42"/>
      <c r="DM224" s="42"/>
      <c r="DN224" s="42"/>
      <c r="DO224" s="42"/>
      <c r="DP224" s="42"/>
      <c r="DQ224" s="42"/>
      <c r="DR224" s="42"/>
      <c r="DS224" s="42"/>
      <c r="DT224" s="42"/>
      <c r="DU224" s="42"/>
      <c r="DV224" s="42"/>
      <c r="DW224" s="42"/>
      <c r="DX224" s="42"/>
      <c r="DY224" s="42"/>
      <c r="DZ224" s="42"/>
      <c r="EA224" s="42"/>
      <c r="EB224" s="42"/>
      <c r="EC224" s="42"/>
      <c r="ED224" s="42"/>
      <c r="EE224" s="42"/>
      <c r="EF224" s="42"/>
      <c r="EG224" s="42"/>
      <c r="EH224" s="42"/>
      <c r="EI224" s="42"/>
      <c r="EJ224" s="42"/>
      <c r="EK224" s="42"/>
      <c r="EL224" s="42"/>
      <c r="EM224" s="42"/>
      <c r="EN224" s="42"/>
      <c r="EO224" s="42"/>
      <c r="EP224" s="42"/>
      <c r="EQ224" s="42"/>
      <c r="ER224" s="42"/>
      <c r="ES224" s="42"/>
      <c r="ET224" s="42"/>
      <c r="EU224" s="42"/>
      <c r="EV224" s="42"/>
      <c r="EW224" s="42"/>
      <c r="EX224" s="42"/>
      <c r="EY224" s="42"/>
      <c r="EZ224" s="42"/>
      <c r="FA224" s="42"/>
      <c r="FB224" s="42"/>
      <c r="FC224" s="42"/>
      <c r="FD224" s="42"/>
      <c r="FE224" s="42"/>
      <c r="FF224" s="42"/>
      <c r="FG224" s="42"/>
      <c r="FH224" s="42"/>
      <c r="FI224" s="42"/>
      <c r="FJ224" s="42"/>
      <c r="FK224" s="42"/>
      <c r="FL224" s="42"/>
      <c r="FM224" s="42"/>
      <c r="FN224" s="42"/>
      <c r="FO224" s="42"/>
      <c r="FP224" s="42"/>
      <c r="FQ224" s="42"/>
      <c r="FR224" s="42"/>
      <c r="FS224" s="42"/>
      <c r="FT224" s="42"/>
      <c r="FU224" s="42"/>
      <c r="FV224" s="42"/>
      <c r="FW224" s="42"/>
      <c r="FX224" s="42"/>
      <c r="FY224" s="42"/>
      <c r="FZ224" s="42"/>
      <c r="GA224" s="42"/>
      <c r="GB224" s="42"/>
      <c r="GC224" s="42"/>
      <c r="GD224" s="42"/>
      <c r="GE224" s="42"/>
      <c r="GF224" s="42"/>
      <c r="GG224" s="42"/>
      <c r="GH224" s="42"/>
      <c r="GI224" s="42"/>
      <c r="GJ224" s="42"/>
      <c r="GK224" s="42"/>
      <c r="GL224" s="42"/>
      <c r="GM224" s="42"/>
      <c r="GN224" s="42"/>
      <c r="GO224" s="42"/>
      <c r="GP224" s="42"/>
      <c r="GQ224" s="42"/>
      <c r="GR224" s="42"/>
      <c r="GS224" s="42"/>
      <c r="GT224" s="42"/>
      <c r="GU224" s="42"/>
      <c r="GV224" s="42"/>
      <c r="GW224" s="42"/>
      <c r="GX224" s="42"/>
      <c r="GY224" s="42"/>
      <c r="GZ224" s="42"/>
      <c r="HA224" s="42"/>
      <c r="HB224" s="42"/>
      <c r="HC224" s="42"/>
      <c r="HD224" s="42"/>
      <c r="HE224" s="42"/>
      <c r="HF224" s="42"/>
      <c r="HG224" s="42"/>
      <c r="HH224" s="42"/>
      <c r="HI224" s="42"/>
      <c r="HJ224" s="42"/>
      <c r="HK224" s="42"/>
      <c r="HL224" s="42"/>
      <c r="HM224" s="42"/>
      <c r="HN224" s="42"/>
      <c r="HO224" s="42"/>
      <c r="HP224" s="42"/>
      <c r="HQ224" s="42"/>
      <c r="HR224" s="42"/>
      <c r="HS224" s="42"/>
      <c r="HT224" s="42"/>
      <c r="HU224" s="42"/>
      <c r="HV224" s="42"/>
      <c r="HW224" s="42"/>
      <c r="HX224" s="42"/>
    </row>
    <row r="225" spans="1:232" s="41" customFormat="1" x14ac:dyDescent="0.25">
      <c r="A225" s="29"/>
      <c r="B225" s="30"/>
      <c r="C225" s="31" t="s">
        <v>7317</v>
      </c>
      <c r="D225" s="57">
        <v>0</v>
      </c>
      <c r="E225" s="57">
        <v>1</v>
      </c>
      <c r="F225" s="32" t="s">
        <v>560</v>
      </c>
      <c r="G225" s="32" t="s">
        <v>560</v>
      </c>
      <c r="H225" s="4">
        <v>9105871515</v>
      </c>
      <c r="I225" s="32" t="s">
        <v>560</v>
      </c>
      <c r="J225" s="33" t="s">
        <v>7724</v>
      </c>
      <c r="K225" s="34"/>
      <c r="L225" s="46" t="s">
        <v>25</v>
      </c>
      <c r="M225" s="33" t="s">
        <v>911</v>
      </c>
      <c r="N225" s="35" t="s">
        <v>560</v>
      </c>
      <c r="O225" s="6" t="s">
        <v>3145</v>
      </c>
      <c r="P225" s="36"/>
      <c r="Q225" s="36"/>
      <c r="R225" s="36"/>
      <c r="S225" s="33" t="s">
        <v>7725</v>
      </c>
      <c r="T225" s="36"/>
      <c r="U225" s="36"/>
      <c r="V225" s="33" t="s">
        <v>7725</v>
      </c>
      <c r="W225" s="36"/>
      <c r="X225" s="36"/>
      <c r="Y225" s="33" t="s">
        <v>3013</v>
      </c>
      <c r="Z225" s="36"/>
      <c r="AA225" s="30"/>
      <c r="AB225" s="57">
        <v>5111</v>
      </c>
      <c r="AC225" s="57">
        <v>131</v>
      </c>
      <c r="AD225" s="30"/>
      <c r="AE225" s="58">
        <v>3</v>
      </c>
      <c r="AF225" s="37"/>
      <c r="AG225" s="37">
        <v>46000</v>
      </c>
      <c r="AH225" s="38">
        <v>138000</v>
      </c>
      <c r="AI225" s="37"/>
      <c r="AJ225" s="37"/>
      <c r="AK225" s="39"/>
      <c r="AL225" s="40">
        <v>8</v>
      </c>
      <c r="AM225" s="37"/>
      <c r="AN225" s="37">
        <v>11040</v>
      </c>
      <c r="AO225" s="59">
        <v>33311</v>
      </c>
      <c r="AP225" s="39"/>
      <c r="AQ225" s="59" t="s">
        <v>3131</v>
      </c>
      <c r="AR225" s="60">
        <v>156</v>
      </c>
      <c r="AS225" s="60">
        <v>632</v>
      </c>
      <c r="AV225" s="39"/>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c r="BZ225" s="42"/>
      <c r="CA225" s="42"/>
      <c r="CB225" s="42"/>
      <c r="CC225" s="42"/>
      <c r="CD225" s="42"/>
      <c r="CE225" s="42"/>
      <c r="CF225" s="42"/>
      <c r="CG225" s="42"/>
      <c r="CH225" s="42"/>
      <c r="CI225" s="42"/>
      <c r="CJ225" s="42"/>
      <c r="CK225" s="42"/>
      <c r="CL225" s="42"/>
      <c r="CM225" s="42"/>
      <c r="CN225" s="42"/>
      <c r="CO225" s="42"/>
      <c r="CP225" s="42"/>
      <c r="CQ225" s="42"/>
      <c r="CR225" s="42"/>
      <c r="CS225" s="42"/>
      <c r="CT225" s="42"/>
      <c r="CU225" s="42"/>
      <c r="CV225" s="42"/>
      <c r="CW225" s="42"/>
      <c r="CX225" s="42"/>
      <c r="CY225" s="42"/>
      <c r="CZ225" s="42"/>
      <c r="DA225" s="42"/>
      <c r="DB225" s="42"/>
      <c r="DC225" s="42"/>
      <c r="DD225" s="42"/>
      <c r="DE225" s="42"/>
      <c r="DF225" s="42"/>
      <c r="DG225" s="42"/>
      <c r="DH225" s="42"/>
      <c r="DI225" s="42"/>
      <c r="DJ225" s="42"/>
      <c r="DK225" s="42"/>
      <c r="DL225" s="42"/>
      <c r="DM225" s="42"/>
      <c r="DN225" s="42"/>
      <c r="DO225" s="42"/>
      <c r="DP225" s="42"/>
      <c r="DQ225" s="42"/>
      <c r="DR225" s="42"/>
      <c r="DS225" s="42"/>
      <c r="DT225" s="42"/>
      <c r="DU225" s="42"/>
      <c r="DV225" s="42"/>
      <c r="DW225" s="42"/>
      <c r="DX225" s="42"/>
      <c r="DY225" s="42"/>
      <c r="DZ225" s="42"/>
      <c r="EA225" s="42"/>
      <c r="EB225" s="42"/>
      <c r="EC225" s="42"/>
      <c r="ED225" s="42"/>
      <c r="EE225" s="42"/>
      <c r="EF225" s="42"/>
      <c r="EG225" s="42"/>
      <c r="EH225" s="42"/>
      <c r="EI225" s="42"/>
      <c r="EJ225" s="42"/>
      <c r="EK225" s="42"/>
      <c r="EL225" s="42"/>
      <c r="EM225" s="42"/>
      <c r="EN225" s="42"/>
      <c r="EO225" s="42"/>
      <c r="EP225" s="42"/>
      <c r="EQ225" s="42"/>
      <c r="ER225" s="42"/>
      <c r="ES225" s="42"/>
      <c r="ET225" s="42"/>
      <c r="EU225" s="42"/>
      <c r="EV225" s="42"/>
      <c r="EW225" s="42"/>
      <c r="EX225" s="42"/>
      <c r="EY225" s="42"/>
      <c r="EZ225" s="42"/>
      <c r="FA225" s="42"/>
      <c r="FB225" s="42"/>
      <c r="FC225" s="42"/>
      <c r="FD225" s="42"/>
      <c r="FE225" s="42"/>
      <c r="FF225" s="42"/>
      <c r="FG225" s="42"/>
      <c r="FH225" s="42"/>
      <c r="FI225" s="42"/>
      <c r="FJ225" s="42"/>
      <c r="FK225" s="42"/>
      <c r="FL225" s="42"/>
      <c r="FM225" s="42"/>
      <c r="FN225" s="42"/>
      <c r="FO225" s="42"/>
      <c r="FP225" s="42"/>
      <c r="FQ225" s="42"/>
      <c r="FR225" s="42"/>
      <c r="FS225" s="42"/>
      <c r="FT225" s="42"/>
      <c r="FU225" s="42"/>
      <c r="FV225" s="42"/>
      <c r="FW225" s="42"/>
      <c r="FX225" s="42"/>
      <c r="FY225" s="42"/>
      <c r="FZ225" s="42"/>
      <c r="GA225" s="42"/>
      <c r="GB225" s="42"/>
      <c r="GC225" s="42"/>
      <c r="GD225" s="42"/>
      <c r="GE225" s="42"/>
      <c r="GF225" s="42"/>
      <c r="GG225" s="42"/>
      <c r="GH225" s="42"/>
      <c r="GI225" s="42"/>
      <c r="GJ225" s="42"/>
      <c r="GK225" s="42"/>
      <c r="GL225" s="42"/>
      <c r="GM225" s="42"/>
      <c r="GN225" s="42"/>
      <c r="GO225" s="42"/>
      <c r="GP225" s="42"/>
      <c r="GQ225" s="42"/>
      <c r="GR225" s="42"/>
      <c r="GS225" s="42"/>
      <c r="GT225" s="42"/>
      <c r="GU225" s="42"/>
      <c r="GV225" s="42"/>
      <c r="GW225" s="42"/>
      <c r="GX225" s="42"/>
      <c r="GY225" s="42"/>
      <c r="GZ225" s="42"/>
      <c r="HA225" s="42"/>
      <c r="HB225" s="42"/>
      <c r="HC225" s="42"/>
      <c r="HD225" s="42"/>
      <c r="HE225" s="42"/>
      <c r="HF225" s="42"/>
      <c r="HG225" s="42"/>
      <c r="HH225" s="42"/>
      <c r="HI225" s="42"/>
      <c r="HJ225" s="42"/>
      <c r="HK225" s="42"/>
      <c r="HL225" s="42"/>
      <c r="HM225" s="42"/>
      <c r="HN225" s="42"/>
      <c r="HO225" s="42"/>
      <c r="HP225" s="42"/>
      <c r="HQ225" s="42"/>
      <c r="HR225" s="42"/>
      <c r="HS225" s="42"/>
      <c r="HT225" s="42"/>
      <c r="HU225" s="42"/>
      <c r="HV225" s="42"/>
      <c r="HW225" s="42"/>
      <c r="HX225" s="42"/>
    </row>
    <row r="226" spans="1:232" s="41" customFormat="1" x14ac:dyDescent="0.25">
      <c r="A226" s="29"/>
      <c r="B226" s="30"/>
      <c r="C226" s="31" t="s">
        <v>7317</v>
      </c>
      <c r="D226" s="57">
        <v>0</v>
      </c>
      <c r="E226" s="57">
        <v>1</v>
      </c>
      <c r="F226" s="32" t="s">
        <v>560</v>
      </c>
      <c r="G226" s="32" t="s">
        <v>560</v>
      </c>
      <c r="H226" s="4">
        <v>9105871556</v>
      </c>
      <c r="I226" s="32" t="s">
        <v>560</v>
      </c>
      <c r="J226" s="33" t="s">
        <v>7728</v>
      </c>
      <c r="K226" s="34"/>
      <c r="L226" s="46" t="s">
        <v>25</v>
      </c>
      <c r="M226" s="33" t="s">
        <v>705</v>
      </c>
      <c r="N226" s="35" t="s">
        <v>560</v>
      </c>
      <c r="O226" s="6" t="s">
        <v>3132</v>
      </c>
      <c r="P226" s="36"/>
      <c r="Q226" s="36"/>
      <c r="R226" s="36"/>
      <c r="S226" s="33" t="s">
        <v>7729</v>
      </c>
      <c r="T226" s="36"/>
      <c r="U226" s="36"/>
      <c r="V226" s="33" t="s">
        <v>7729</v>
      </c>
      <c r="W226" s="36"/>
      <c r="X226" s="36"/>
      <c r="Y226" s="33" t="s">
        <v>2824</v>
      </c>
      <c r="Z226" s="36"/>
      <c r="AA226" s="30"/>
      <c r="AB226" s="57">
        <v>5111</v>
      </c>
      <c r="AC226" s="57">
        <v>131</v>
      </c>
      <c r="AD226" s="30"/>
      <c r="AE226" s="58">
        <v>1</v>
      </c>
      <c r="AF226" s="37"/>
      <c r="AG226" s="37">
        <v>111058</v>
      </c>
      <c r="AH226" s="38">
        <v>111058</v>
      </c>
      <c r="AI226" s="37"/>
      <c r="AJ226" s="37"/>
      <c r="AK226" s="39"/>
      <c r="AL226" s="40">
        <v>8</v>
      </c>
      <c r="AM226" s="37"/>
      <c r="AN226" s="37">
        <v>8884.64</v>
      </c>
      <c r="AO226" s="59">
        <v>33311</v>
      </c>
      <c r="AP226" s="39"/>
      <c r="AQ226" s="59" t="s">
        <v>3131</v>
      </c>
      <c r="AR226" s="60">
        <v>156</v>
      </c>
      <c r="AS226" s="60">
        <v>632</v>
      </c>
      <c r="AV226" s="39"/>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c r="BZ226" s="42"/>
      <c r="CA226" s="42"/>
      <c r="CB226" s="42"/>
      <c r="CC226" s="42"/>
      <c r="CD226" s="42"/>
      <c r="CE226" s="42"/>
      <c r="CF226" s="42"/>
      <c r="CG226" s="42"/>
      <c r="CH226" s="42"/>
      <c r="CI226" s="42"/>
      <c r="CJ226" s="42"/>
      <c r="CK226" s="42"/>
      <c r="CL226" s="42"/>
      <c r="CM226" s="42"/>
      <c r="CN226" s="42"/>
      <c r="CO226" s="42"/>
      <c r="CP226" s="42"/>
      <c r="CQ226" s="42"/>
      <c r="CR226" s="42"/>
      <c r="CS226" s="42"/>
      <c r="CT226" s="42"/>
      <c r="CU226" s="42"/>
      <c r="CV226" s="42"/>
      <c r="CW226" s="42"/>
      <c r="CX226" s="42"/>
      <c r="CY226" s="42"/>
      <c r="CZ226" s="42"/>
      <c r="DA226" s="42"/>
      <c r="DB226" s="42"/>
      <c r="DC226" s="42"/>
      <c r="DD226" s="42"/>
      <c r="DE226" s="42"/>
      <c r="DF226" s="42"/>
      <c r="DG226" s="42"/>
      <c r="DH226" s="42"/>
      <c r="DI226" s="42"/>
      <c r="DJ226" s="42"/>
      <c r="DK226" s="42"/>
      <c r="DL226" s="42"/>
      <c r="DM226" s="42"/>
      <c r="DN226" s="42"/>
      <c r="DO226" s="42"/>
      <c r="DP226" s="42"/>
      <c r="DQ226" s="42"/>
      <c r="DR226" s="42"/>
      <c r="DS226" s="42"/>
      <c r="DT226" s="42"/>
      <c r="DU226" s="42"/>
      <c r="DV226" s="42"/>
      <c r="DW226" s="42"/>
      <c r="DX226" s="42"/>
      <c r="DY226" s="42"/>
      <c r="DZ226" s="42"/>
      <c r="EA226" s="42"/>
      <c r="EB226" s="42"/>
      <c r="EC226" s="42"/>
      <c r="ED226" s="42"/>
      <c r="EE226" s="42"/>
      <c r="EF226" s="42"/>
      <c r="EG226" s="42"/>
      <c r="EH226" s="42"/>
      <c r="EI226" s="42"/>
      <c r="EJ226" s="42"/>
      <c r="EK226" s="42"/>
      <c r="EL226" s="42"/>
      <c r="EM226" s="42"/>
      <c r="EN226" s="42"/>
      <c r="EO226" s="42"/>
      <c r="EP226" s="42"/>
      <c r="EQ226" s="42"/>
      <c r="ER226" s="42"/>
      <c r="ES226" s="42"/>
      <c r="ET226" s="42"/>
      <c r="EU226" s="42"/>
      <c r="EV226" s="42"/>
      <c r="EW226" s="42"/>
      <c r="EX226" s="42"/>
      <c r="EY226" s="42"/>
      <c r="EZ226" s="42"/>
      <c r="FA226" s="42"/>
      <c r="FB226" s="42"/>
      <c r="FC226" s="42"/>
      <c r="FD226" s="42"/>
      <c r="FE226" s="42"/>
      <c r="FF226" s="42"/>
      <c r="FG226" s="42"/>
      <c r="FH226" s="42"/>
      <c r="FI226" s="42"/>
      <c r="FJ226" s="42"/>
      <c r="FK226" s="42"/>
      <c r="FL226" s="42"/>
      <c r="FM226" s="42"/>
      <c r="FN226" s="42"/>
      <c r="FO226" s="42"/>
      <c r="FP226" s="42"/>
      <c r="FQ226" s="42"/>
      <c r="FR226" s="42"/>
      <c r="FS226" s="42"/>
      <c r="FT226" s="42"/>
      <c r="FU226" s="42"/>
      <c r="FV226" s="42"/>
      <c r="FW226" s="42"/>
      <c r="FX226" s="42"/>
      <c r="FY226" s="42"/>
      <c r="FZ226" s="42"/>
      <c r="GA226" s="42"/>
      <c r="GB226" s="42"/>
      <c r="GC226" s="42"/>
      <c r="GD226" s="42"/>
      <c r="GE226" s="42"/>
      <c r="GF226" s="42"/>
      <c r="GG226" s="42"/>
      <c r="GH226" s="42"/>
      <c r="GI226" s="42"/>
      <c r="GJ226" s="42"/>
      <c r="GK226" s="42"/>
      <c r="GL226" s="42"/>
      <c r="GM226" s="42"/>
      <c r="GN226" s="42"/>
      <c r="GO226" s="42"/>
      <c r="GP226" s="42"/>
      <c r="GQ226" s="42"/>
      <c r="GR226" s="42"/>
      <c r="GS226" s="42"/>
      <c r="GT226" s="42"/>
      <c r="GU226" s="42"/>
      <c r="GV226" s="42"/>
      <c r="GW226" s="42"/>
      <c r="GX226" s="42"/>
      <c r="GY226" s="42"/>
      <c r="GZ226" s="42"/>
      <c r="HA226" s="42"/>
      <c r="HB226" s="42"/>
      <c r="HC226" s="42"/>
      <c r="HD226" s="42"/>
      <c r="HE226" s="42"/>
      <c r="HF226" s="42"/>
      <c r="HG226" s="42"/>
      <c r="HH226" s="42"/>
      <c r="HI226" s="42"/>
      <c r="HJ226" s="42"/>
      <c r="HK226" s="42"/>
      <c r="HL226" s="42"/>
      <c r="HM226" s="42"/>
      <c r="HN226" s="42"/>
      <c r="HO226" s="42"/>
      <c r="HP226" s="42"/>
      <c r="HQ226" s="42"/>
      <c r="HR226" s="42"/>
      <c r="HS226" s="42"/>
      <c r="HT226" s="42"/>
      <c r="HU226" s="42"/>
      <c r="HV226" s="42"/>
      <c r="HW226" s="42"/>
      <c r="HX226" s="42"/>
    </row>
    <row r="227" spans="1:232" s="41" customFormat="1" x14ac:dyDescent="0.25">
      <c r="A227" s="29"/>
      <c r="B227" s="30"/>
      <c r="C227" s="31" t="s">
        <v>7317</v>
      </c>
      <c r="D227" s="57">
        <v>0</v>
      </c>
      <c r="E227" s="57">
        <v>1</v>
      </c>
      <c r="F227" s="32" t="s">
        <v>560</v>
      </c>
      <c r="G227" s="32" t="s">
        <v>560</v>
      </c>
      <c r="H227" s="4">
        <v>9105871571</v>
      </c>
      <c r="I227" s="32" t="s">
        <v>560</v>
      </c>
      <c r="J227" s="33" t="s">
        <v>7730</v>
      </c>
      <c r="K227" s="34"/>
      <c r="L227" s="46" t="s">
        <v>25</v>
      </c>
      <c r="M227" s="33" t="s">
        <v>695</v>
      </c>
      <c r="N227" s="35" t="s">
        <v>560</v>
      </c>
      <c r="O227" s="6" t="s">
        <v>3132</v>
      </c>
      <c r="P227" s="36"/>
      <c r="Q227" s="36"/>
      <c r="R227" s="36"/>
      <c r="S227" s="33" t="s">
        <v>7327</v>
      </c>
      <c r="T227" s="36"/>
      <c r="U227" s="36"/>
      <c r="V227" s="33" t="s">
        <v>7327</v>
      </c>
      <c r="W227" s="36"/>
      <c r="X227" s="36"/>
      <c r="Y227" s="33" t="s">
        <v>3013</v>
      </c>
      <c r="Z227" s="36"/>
      <c r="AA227" s="30"/>
      <c r="AB227" s="57">
        <v>5111</v>
      </c>
      <c r="AC227" s="57">
        <v>131</v>
      </c>
      <c r="AD227" s="30"/>
      <c r="AE227" s="58">
        <v>1</v>
      </c>
      <c r="AF227" s="37"/>
      <c r="AG227" s="37">
        <v>46000</v>
      </c>
      <c r="AH227" s="38">
        <v>46000</v>
      </c>
      <c r="AI227" s="37"/>
      <c r="AJ227" s="37"/>
      <c r="AK227" s="39"/>
      <c r="AL227" s="40">
        <v>8</v>
      </c>
      <c r="AM227" s="37"/>
      <c r="AN227" s="37">
        <v>3680</v>
      </c>
      <c r="AO227" s="59">
        <v>33311</v>
      </c>
      <c r="AP227" s="39"/>
      <c r="AQ227" s="59" t="s">
        <v>3131</v>
      </c>
      <c r="AR227" s="60">
        <v>156</v>
      </c>
      <c r="AS227" s="60">
        <v>632</v>
      </c>
      <c r="AV227" s="39"/>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c r="BZ227" s="42"/>
      <c r="CA227" s="42"/>
      <c r="CB227" s="42"/>
      <c r="CC227" s="42"/>
      <c r="CD227" s="42"/>
      <c r="CE227" s="42"/>
      <c r="CF227" s="42"/>
      <c r="CG227" s="42"/>
      <c r="CH227" s="42"/>
      <c r="CI227" s="42"/>
      <c r="CJ227" s="42"/>
      <c r="CK227" s="42"/>
      <c r="CL227" s="42"/>
      <c r="CM227" s="42"/>
      <c r="CN227" s="42"/>
      <c r="CO227" s="42"/>
      <c r="CP227" s="42"/>
      <c r="CQ227" s="42"/>
      <c r="CR227" s="42"/>
      <c r="CS227" s="42"/>
      <c r="CT227" s="42"/>
      <c r="CU227" s="42"/>
      <c r="CV227" s="42"/>
      <c r="CW227" s="42"/>
      <c r="CX227" s="42"/>
      <c r="CY227" s="42"/>
      <c r="CZ227" s="42"/>
      <c r="DA227" s="42"/>
      <c r="DB227" s="42"/>
      <c r="DC227" s="42"/>
      <c r="DD227" s="42"/>
      <c r="DE227" s="42"/>
      <c r="DF227" s="42"/>
      <c r="DG227" s="42"/>
      <c r="DH227" s="42"/>
      <c r="DI227" s="42"/>
      <c r="DJ227" s="42"/>
      <c r="DK227" s="42"/>
      <c r="DL227" s="42"/>
      <c r="DM227" s="42"/>
      <c r="DN227" s="42"/>
      <c r="DO227" s="42"/>
      <c r="DP227" s="42"/>
      <c r="DQ227" s="42"/>
      <c r="DR227" s="42"/>
      <c r="DS227" s="42"/>
      <c r="DT227" s="42"/>
      <c r="DU227" s="42"/>
      <c r="DV227" s="42"/>
      <c r="DW227" s="42"/>
      <c r="DX227" s="42"/>
      <c r="DY227" s="42"/>
      <c r="DZ227" s="42"/>
      <c r="EA227" s="42"/>
      <c r="EB227" s="42"/>
      <c r="EC227" s="42"/>
      <c r="ED227" s="42"/>
      <c r="EE227" s="42"/>
      <c r="EF227" s="42"/>
      <c r="EG227" s="42"/>
      <c r="EH227" s="42"/>
      <c r="EI227" s="42"/>
      <c r="EJ227" s="42"/>
      <c r="EK227" s="42"/>
      <c r="EL227" s="42"/>
      <c r="EM227" s="42"/>
      <c r="EN227" s="42"/>
      <c r="EO227" s="42"/>
      <c r="EP227" s="42"/>
      <c r="EQ227" s="42"/>
      <c r="ER227" s="42"/>
      <c r="ES227" s="42"/>
      <c r="ET227" s="42"/>
      <c r="EU227" s="42"/>
      <c r="EV227" s="42"/>
      <c r="EW227" s="42"/>
      <c r="EX227" s="42"/>
      <c r="EY227" s="42"/>
      <c r="EZ227" s="42"/>
      <c r="FA227" s="42"/>
      <c r="FB227" s="42"/>
      <c r="FC227" s="42"/>
      <c r="FD227" s="42"/>
      <c r="FE227" s="42"/>
      <c r="FF227" s="42"/>
      <c r="FG227" s="42"/>
      <c r="FH227" s="42"/>
      <c r="FI227" s="42"/>
      <c r="FJ227" s="42"/>
      <c r="FK227" s="42"/>
      <c r="FL227" s="42"/>
      <c r="FM227" s="42"/>
      <c r="FN227" s="42"/>
      <c r="FO227" s="42"/>
      <c r="FP227" s="42"/>
      <c r="FQ227" s="42"/>
      <c r="FR227" s="42"/>
      <c r="FS227" s="42"/>
      <c r="FT227" s="42"/>
      <c r="FU227" s="42"/>
      <c r="FV227" s="42"/>
      <c r="FW227" s="42"/>
      <c r="FX227" s="42"/>
      <c r="FY227" s="42"/>
      <c r="FZ227" s="42"/>
      <c r="GA227" s="42"/>
      <c r="GB227" s="42"/>
      <c r="GC227" s="42"/>
      <c r="GD227" s="42"/>
      <c r="GE227" s="42"/>
      <c r="GF227" s="42"/>
      <c r="GG227" s="42"/>
      <c r="GH227" s="42"/>
      <c r="GI227" s="42"/>
      <c r="GJ227" s="42"/>
      <c r="GK227" s="42"/>
      <c r="GL227" s="42"/>
      <c r="GM227" s="42"/>
      <c r="GN227" s="42"/>
      <c r="GO227" s="42"/>
      <c r="GP227" s="42"/>
      <c r="GQ227" s="42"/>
      <c r="GR227" s="42"/>
      <c r="GS227" s="42"/>
      <c r="GT227" s="42"/>
      <c r="GU227" s="42"/>
      <c r="GV227" s="42"/>
      <c r="GW227" s="42"/>
      <c r="GX227" s="42"/>
      <c r="GY227" s="42"/>
      <c r="GZ227" s="42"/>
      <c r="HA227" s="42"/>
      <c r="HB227" s="42"/>
      <c r="HC227" s="42"/>
      <c r="HD227" s="42"/>
      <c r="HE227" s="42"/>
      <c r="HF227" s="42"/>
      <c r="HG227" s="42"/>
      <c r="HH227" s="42"/>
      <c r="HI227" s="42"/>
      <c r="HJ227" s="42"/>
      <c r="HK227" s="42"/>
      <c r="HL227" s="42"/>
      <c r="HM227" s="42"/>
      <c r="HN227" s="42"/>
      <c r="HO227" s="42"/>
      <c r="HP227" s="42"/>
      <c r="HQ227" s="42"/>
      <c r="HR227" s="42"/>
      <c r="HS227" s="42"/>
      <c r="HT227" s="42"/>
      <c r="HU227" s="42"/>
      <c r="HV227" s="42"/>
      <c r="HW227" s="42"/>
      <c r="HX227" s="42"/>
    </row>
    <row r="228" spans="1:232" s="41" customFormat="1" x14ac:dyDescent="0.25">
      <c r="A228" s="29"/>
      <c r="B228" s="30"/>
      <c r="C228" s="31" t="s">
        <v>7317</v>
      </c>
      <c r="D228" s="57">
        <v>0</v>
      </c>
      <c r="E228" s="57">
        <v>1</v>
      </c>
      <c r="F228" s="32" t="s">
        <v>560</v>
      </c>
      <c r="G228" s="32" t="s">
        <v>560</v>
      </c>
      <c r="H228" s="4">
        <v>9105871665</v>
      </c>
      <c r="I228" s="32" t="s">
        <v>560</v>
      </c>
      <c r="J228" s="33" t="s">
        <v>7731</v>
      </c>
      <c r="K228" s="34"/>
      <c r="L228" s="46" t="s">
        <v>25</v>
      </c>
      <c r="M228" s="33" t="s">
        <v>949</v>
      </c>
      <c r="N228" s="35" t="s">
        <v>560</v>
      </c>
      <c r="O228" s="6" t="s">
        <v>3170</v>
      </c>
      <c r="P228" s="36"/>
      <c r="Q228" s="36"/>
      <c r="R228" s="36"/>
      <c r="S228" s="33" t="s">
        <v>7732</v>
      </c>
      <c r="T228" s="36"/>
      <c r="U228" s="36"/>
      <c r="V228" s="33" t="s">
        <v>7732</v>
      </c>
      <c r="W228" s="36"/>
      <c r="X228" s="36"/>
      <c r="Y228" s="33" t="s">
        <v>2779</v>
      </c>
      <c r="Z228" s="36"/>
      <c r="AA228" s="30"/>
      <c r="AB228" s="57">
        <v>5111</v>
      </c>
      <c r="AC228" s="57">
        <v>131</v>
      </c>
      <c r="AD228" s="30"/>
      <c r="AE228" s="58">
        <v>1</v>
      </c>
      <c r="AF228" s="37"/>
      <c r="AG228" s="37">
        <v>73431</v>
      </c>
      <c r="AH228" s="38">
        <v>73431</v>
      </c>
      <c r="AI228" s="37"/>
      <c r="AJ228" s="37"/>
      <c r="AK228" s="39"/>
      <c r="AL228" s="40">
        <v>8</v>
      </c>
      <c r="AM228" s="37"/>
      <c r="AN228" s="37">
        <v>5874.4800000000005</v>
      </c>
      <c r="AO228" s="59">
        <v>33311</v>
      </c>
      <c r="AP228" s="39"/>
      <c r="AQ228" s="59" t="s">
        <v>3131</v>
      </c>
      <c r="AR228" s="60">
        <v>156</v>
      </c>
      <c r="AS228" s="60">
        <v>632</v>
      </c>
      <c r="AV228" s="39"/>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c r="BZ228" s="42"/>
      <c r="CA228" s="42"/>
      <c r="CB228" s="42"/>
      <c r="CC228" s="42"/>
      <c r="CD228" s="42"/>
      <c r="CE228" s="42"/>
      <c r="CF228" s="42"/>
      <c r="CG228" s="42"/>
      <c r="CH228" s="42"/>
      <c r="CI228" s="42"/>
      <c r="CJ228" s="42"/>
      <c r="CK228" s="42"/>
      <c r="CL228" s="42"/>
      <c r="CM228" s="42"/>
      <c r="CN228" s="42"/>
      <c r="CO228" s="42"/>
      <c r="CP228" s="42"/>
      <c r="CQ228" s="42"/>
      <c r="CR228" s="42"/>
      <c r="CS228" s="42"/>
      <c r="CT228" s="42"/>
      <c r="CU228" s="42"/>
      <c r="CV228" s="42"/>
      <c r="CW228" s="42"/>
      <c r="CX228" s="42"/>
      <c r="CY228" s="42"/>
      <c r="CZ228" s="42"/>
      <c r="DA228" s="42"/>
      <c r="DB228" s="42"/>
      <c r="DC228" s="42"/>
      <c r="DD228" s="42"/>
      <c r="DE228" s="42"/>
      <c r="DF228" s="42"/>
      <c r="DG228" s="42"/>
      <c r="DH228" s="42"/>
      <c r="DI228" s="42"/>
      <c r="DJ228" s="42"/>
      <c r="DK228" s="42"/>
      <c r="DL228" s="42"/>
      <c r="DM228" s="42"/>
      <c r="DN228" s="42"/>
      <c r="DO228" s="42"/>
      <c r="DP228" s="42"/>
      <c r="DQ228" s="42"/>
      <c r="DR228" s="42"/>
      <c r="DS228" s="42"/>
      <c r="DT228" s="42"/>
      <c r="DU228" s="42"/>
      <c r="DV228" s="42"/>
      <c r="DW228" s="42"/>
      <c r="DX228" s="42"/>
      <c r="DY228" s="42"/>
      <c r="DZ228" s="42"/>
      <c r="EA228" s="42"/>
      <c r="EB228" s="42"/>
      <c r="EC228" s="42"/>
      <c r="ED228" s="42"/>
      <c r="EE228" s="42"/>
      <c r="EF228" s="42"/>
      <c r="EG228" s="42"/>
      <c r="EH228" s="42"/>
      <c r="EI228" s="42"/>
      <c r="EJ228" s="42"/>
      <c r="EK228" s="42"/>
      <c r="EL228" s="42"/>
      <c r="EM228" s="42"/>
      <c r="EN228" s="42"/>
      <c r="EO228" s="42"/>
      <c r="EP228" s="42"/>
      <c r="EQ228" s="42"/>
      <c r="ER228" s="42"/>
      <c r="ES228" s="42"/>
      <c r="ET228" s="42"/>
      <c r="EU228" s="42"/>
      <c r="EV228" s="42"/>
      <c r="EW228" s="42"/>
      <c r="EX228" s="42"/>
      <c r="EY228" s="42"/>
      <c r="EZ228" s="42"/>
      <c r="FA228" s="42"/>
      <c r="FB228" s="42"/>
      <c r="FC228" s="42"/>
      <c r="FD228" s="42"/>
      <c r="FE228" s="42"/>
      <c r="FF228" s="42"/>
      <c r="FG228" s="42"/>
      <c r="FH228" s="42"/>
      <c r="FI228" s="42"/>
      <c r="FJ228" s="42"/>
      <c r="FK228" s="42"/>
      <c r="FL228" s="42"/>
      <c r="FM228" s="42"/>
      <c r="FN228" s="42"/>
      <c r="FO228" s="42"/>
      <c r="FP228" s="42"/>
      <c r="FQ228" s="42"/>
      <c r="FR228" s="42"/>
      <c r="FS228" s="42"/>
      <c r="FT228" s="42"/>
      <c r="FU228" s="42"/>
      <c r="FV228" s="42"/>
      <c r="FW228" s="42"/>
      <c r="FX228" s="42"/>
      <c r="FY228" s="42"/>
      <c r="FZ228" s="42"/>
      <c r="GA228" s="42"/>
      <c r="GB228" s="42"/>
      <c r="GC228" s="42"/>
      <c r="GD228" s="42"/>
      <c r="GE228" s="42"/>
      <c r="GF228" s="42"/>
      <c r="GG228" s="42"/>
      <c r="GH228" s="42"/>
      <c r="GI228" s="42"/>
      <c r="GJ228" s="42"/>
      <c r="GK228" s="42"/>
      <c r="GL228" s="42"/>
      <c r="GM228" s="42"/>
      <c r="GN228" s="42"/>
      <c r="GO228" s="42"/>
      <c r="GP228" s="42"/>
      <c r="GQ228" s="42"/>
      <c r="GR228" s="42"/>
      <c r="GS228" s="42"/>
      <c r="GT228" s="42"/>
      <c r="GU228" s="42"/>
      <c r="GV228" s="42"/>
      <c r="GW228" s="42"/>
      <c r="GX228" s="42"/>
      <c r="GY228" s="42"/>
      <c r="GZ228" s="42"/>
      <c r="HA228" s="42"/>
      <c r="HB228" s="42"/>
      <c r="HC228" s="42"/>
      <c r="HD228" s="42"/>
      <c r="HE228" s="42"/>
      <c r="HF228" s="42"/>
      <c r="HG228" s="42"/>
      <c r="HH228" s="42"/>
      <c r="HI228" s="42"/>
      <c r="HJ228" s="42"/>
      <c r="HK228" s="42"/>
      <c r="HL228" s="42"/>
      <c r="HM228" s="42"/>
      <c r="HN228" s="42"/>
      <c r="HO228" s="42"/>
      <c r="HP228" s="42"/>
      <c r="HQ228" s="42"/>
      <c r="HR228" s="42"/>
      <c r="HS228" s="42"/>
      <c r="HT228" s="42"/>
      <c r="HU228" s="42"/>
      <c r="HV228" s="42"/>
      <c r="HW228" s="42"/>
      <c r="HX228" s="42"/>
    </row>
    <row r="229" spans="1:232" s="41" customFormat="1" x14ac:dyDescent="0.25">
      <c r="A229" s="29"/>
      <c r="B229" s="30"/>
      <c r="C229" s="31" t="s">
        <v>7317</v>
      </c>
      <c r="D229" s="57">
        <v>0</v>
      </c>
      <c r="E229" s="57">
        <v>1</v>
      </c>
      <c r="F229" s="32" t="s">
        <v>560</v>
      </c>
      <c r="G229" s="32" t="s">
        <v>560</v>
      </c>
      <c r="H229" s="4">
        <v>9105871665</v>
      </c>
      <c r="I229" s="32" t="s">
        <v>560</v>
      </c>
      <c r="J229" s="33" t="s">
        <v>7731</v>
      </c>
      <c r="K229" s="34"/>
      <c r="L229" s="46" t="s">
        <v>25</v>
      </c>
      <c r="M229" s="33" t="s">
        <v>949</v>
      </c>
      <c r="N229" s="35" t="s">
        <v>560</v>
      </c>
      <c r="O229" s="6" t="s">
        <v>3170</v>
      </c>
      <c r="P229" s="36"/>
      <c r="Q229" s="36"/>
      <c r="R229" s="36"/>
      <c r="S229" s="33" t="s">
        <v>7732</v>
      </c>
      <c r="T229" s="36"/>
      <c r="U229" s="36"/>
      <c r="V229" s="33" t="s">
        <v>7732</v>
      </c>
      <c r="W229" s="36"/>
      <c r="X229" s="36"/>
      <c r="Y229" s="33" t="s">
        <v>2824</v>
      </c>
      <c r="Z229" s="36"/>
      <c r="AA229" s="30"/>
      <c r="AB229" s="57">
        <v>5111</v>
      </c>
      <c r="AC229" s="57">
        <v>131</v>
      </c>
      <c r="AD229" s="30"/>
      <c r="AE229" s="58">
        <v>2</v>
      </c>
      <c r="AF229" s="37"/>
      <c r="AG229" s="37">
        <v>111058</v>
      </c>
      <c r="AH229" s="38">
        <v>222116</v>
      </c>
      <c r="AI229" s="37"/>
      <c r="AJ229" s="37"/>
      <c r="AK229" s="39"/>
      <c r="AL229" s="40">
        <v>8</v>
      </c>
      <c r="AM229" s="37"/>
      <c r="AN229" s="37">
        <v>17769.28</v>
      </c>
      <c r="AO229" s="59">
        <v>33311</v>
      </c>
      <c r="AP229" s="39"/>
      <c r="AQ229" s="59" t="s">
        <v>3131</v>
      </c>
      <c r="AR229" s="60">
        <v>156</v>
      </c>
      <c r="AS229" s="60">
        <v>632</v>
      </c>
      <c r="AV229" s="39"/>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c r="BZ229" s="42"/>
      <c r="CA229" s="42"/>
      <c r="CB229" s="42"/>
      <c r="CC229" s="42"/>
      <c r="CD229" s="42"/>
      <c r="CE229" s="42"/>
      <c r="CF229" s="42"/>
      <c r="CG229" s="42"/>
      <c r="CH229" s="42"/>
      <c r="CI229" s="42"/>
      <c r="CJ229" s="42"/>
      <c r="CK229" s="42"/>
      <c r="CL229" s="42"/>
      <c r="CM229" s="42"/>
      <c r="CN229" s="42"/>
      <c r="CO229" s="42"/>
      <c r="CP229" s="42"/>
      <c r="CQ229" s="42"/>
      <c r="CR229" s="42"/>
      <c r="CS229" s="42"/>
      <c r="CT229" s="42"/>
      <c r="CU229" s="42"/>
      <c r="CV229" s="42"/>
      <c r="CW229" s="42"/>
      <c r="CX229" s="42"/>
      <c r="CY229" s="42"/>
      <c r="CZ229" s="42"/>
      <c r="DA229" s="42"/>
      <c r="DB229" s="42"/>
      <c r="DC229" s="42"/>
      <c r="DD229" s="42"/>
      <c r="DE229" s="42"/>
      <c r="DF229" s="42"/>
      <c r="DG229" s="42"/>
      <c r="DH229" s="42"/>
      <c r="DI229" s="42"/>
      <c r="DJ229" s="42"/>
      <c r="DK229" s="42"/>
      <c r="DL229" s="42"/>
      <c r="DM229" s="42"/>
      <c r="DN229" s="42"/>
      <c r="DO229" s="42"/>
      <c r="DP229" s="42"/>
      <c r="DQ229" s="42"/>
      <c r="DR229" s="42"/>
      <c r="DS229" s="42"/>
      <c r="DT229" s="42"/>
      <c r="DU229" s="42"/>
      <c r="DV229" s="42"/>
      <c r="DW229" s="42"/>
      <c r="DX229" s="42"/>
      <c r="DY229" s="42"/>
      <c r="DZ229" s="42"/>
      <c r="EA229" s="42"/>
      <c r="EB229" s="42"/>
      <c r="EC229" s="42"/>
      <c r="ED229" s="42"/>
      <c r="EE229" s="42"/>
      <c r="EF229" s="42"/>
      <c r="EG229" s="42"/>
      <c r="EH229" s="42"/>
      <c r="EI229" s="42"/>
      <c r="EJ229" s="42"/>
      <c r="EK229" s="42"/>
      <c r="EL229" s="42"/>
      <c r="EM229" s="42"/>
      <c r="EN229" s="42"/>
      <c r="EO229" s="42"/>
      <c r="EP229" s="42"/>
      <c r="EQ229" s="42"/>
      <c r="ER229" s="42"/>
      <c r="ES229" s="42"/>
      <c r="ET229" s="42"/>
      <c r="EU229" s="42"/>
      <c r="EV229" s="42"/>
      <c r="EW229" s="42"/>
      <c r="EX229" s="42"/>
      <c r="EY229" s="42"/>
      <c r="EZ229" s="42"/>
      <c r="FA229" s="42"/>
      <c r="FB229" s="42"/>
      <c r="FC229" s="42"/>
      <c r="FD229" s="42"/>
      <c r="FE229" s="42"/>
      <c r="FF229" s="42"/>
      <c r="FG229" s="42"/>
      <c r="FH229" s="42"/>
      <c r="FI229" s="42"/>
      <c r="FJ229" s="42"/>
      <c r="FK229" s="42"/>
      <c r="FL229" s="42"/>
      <c r="FM229" s="42"/>
      <c r="FN229" s="42"/>
      <c r="FO229" s="42"/>
      <c r="FP229" s="42"/>
      <c r="FQ229" s="42"/>
      <c r="FR229" s="42"/>
      <c r="FS229" s="42"/>
      <c r="FT229" s="42"/>
      <c r="FU229" s="42"/>
      <c r="FV229" s="42"/>
      <c r="FW229" s="42"/>
      <c r="FX229" s="42"/>
      <c r="FY229" s="42"/>
      <c r="FZ229" s="42"/>
      <c r="GA229" s="42"/>
      <c r="GB229" s="42"/>
      <c r="GC229" s="42"/>
      <c r="GD229" s="42"/>
      <c r="GE229" s="42"/>
      <c r="GF229" s="42"/>
      <c r="GG229" s="42"/>
      <c r="GH229" s="42"/>
      <c r="GI229" s="42"/>
      <c r="GJ229" s="42"/>
      <c r="GK229" s="42"/>
      <c r="GL229" s="42"/>
      <c r="GM229" s="42"/>
      <c r="GN229" s="42"/>
      <c r="GO229" s="42"/>
      <c r="GP229" s="42"/>
      <c r="GQ229" s="42"/>
      <c r="GR229" s="42"/>
      <c r="GS229" s="42"/>
      <c r="GT229" s="42"/>
      <c r="GU229" s="42"/>
      <c r="GV229" s="42"/>
      <c r="GW229" s="42"/>
      <c r="GX229" s="42"/>
      <c r="GY229" s="42"/>
      <c r="GZ229" s="42"/>
      <c r="HA229" s="42"/>
      <c r="HB229" s="42"/>
      <c r="HC229" s="42"/>
      <c r="HD229" s="42"/>
      <c r="HE229" s="42"/>
      <c r="HF229" s="42"/>
      <c r="HG229" s="42"/>
      <c r="HH229" s="42"/>
      <c r="HI229" s="42"/>
      <c r="HJ229" s="42"/>
      <c r="HK229" s="42"/>
      <c r="HL229" s="42"/>
      <c r="HM229" s="42"/>
      <c r="HN229" s="42"/>
      <c r="HO229" s="42"/>
      <c r="HP229" s="42"/>
      <c r="HQ229" s="42"/>
      <c r="HR229" s="42"/>
      <c r="HS229" s="42"/>
      <c r="HT229" s="42"/>
      <c r="HU229" s="42"/>
      <c r="HV229" s="42"/>
      <c r="HW229" s="42"/>
      <c r="HX229" s="42"/>
    </row>
    <row r="230" spans="1:232" s="41" customFormat="1" x14ac:dyDescent="0.25">
      <c r="A230" s="29"/>
      <c r="B230" s="30"/>
      <c r="C230" s="31" t="s">
        <v>7317</v>
      </c>
      <c r="D230" s="57">
        <v>0</v>
      </c>
      <c r="E230" s="57">
        <v>1</v>
      </c>
      <c r="F230" s="32" t="s">
        <v>560</v>
      </c>
      <c r="G230" s="32" t="s">
        <v>560</v>
      </c>
      <c r="H230" s="4">
        <v>9105871756</v>
      </c>
      <c r="I230" s="32" t="s">
        <v>560</v>
      </c>
      <c r="J230" s="33" t="s">
        <v>7736</v>
      </c>
      <c r="K230" s="34"/>
      <c r="L230" s="46" t="s">
        <v>25</v>
      </c>
      <c r="M230" s="33" t="s">
        <v>669</v>
      </c>
      <c r="N230" s="35" t="s">
        <v>560</v>
      </c>
      <c r="O230" s="6" t="s">
        <v>3173</v>
      </c>
      <c r="P230" s="36"/>
      <c r="Q230" s="36"/>
      <c r="R230" s="36"/>
      <c r="S230" s="33" t="s">
        <v>7737</v>
      </c>
      <c r="T230" s="36"/>
      <c r="U230" s="36"/>
      <c r="V230" s="33" t="s">
        <v>7737</v>
      </c>
      <c r="W230" s="36"/>
      <c r="X230" s="36"/>
      <c r="Y230" s="33" t="s">
        <v>2826</v>
      </c>
      <c r="Z230" s="36"/>
      <c r="AA230" s="30"/>
      <c r="AB230" s="57">
        <v>5111</v>
      </c>
      <c r="AC230" s="57">
        <v>131</v>
      </c>
      <c r="AD230" s="30"/>
      <c r="AE230" s="58">
        <v>3</v>
      </c>
      <c r="AF230" s="37"/>
      <c r="AG230" s="37">
        <v>50182</v>
      </c>
      <c r="AH230" s="38">
        <v>150546</v>
      </c>
      <c r="AI230" s="37"/>
      <c r="AJ230" s="37"/>
      <c r="AK230" s="39"/>
      <c r="AL230" s="40">
        <v>8</v>
      </c>
      <c r="AM230" s="37"/>
      <c r="AN230" s="37">
        <v>12043.68</v>
      </c>
      <c r="AO230" s="59">
        <v>33311</v>
      </c>
      <c r="AP230" s="39"/>
      <c r="AQ230" s="59" t="s">
        <v>3131</v>
      </c>
      <c r="AR230" s="60">
        <v>156</v>
      </c>
      <c r="AS230" s="60">
        <v>632</v>
      </c>
      <c r="AV230" s="39"/>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c r="BZ230" s="42"/>
      <c r="CA230" s="42"/>
      <c r="CB230" s="42"/>
      <c r="CC230" s="42"/>
      <c r="CD230" s="42"/>
      <c r="CE230" s="42"/>
      <c r="CF230" s="42"/>
      <c r="CG230" s="42"/>
      <c r="CH230" s="42"/>
      <c r="CI230" s="42"/>
      <c r="CJ230" s="42"/>
      <c r="CK230" s="42"/>
      <c r="CL230" s="42"/>
      <c r="CM230" s="42"/>
      <c r="CN230" s="42"/>
      <c r="CO230" s="42"/>
      <c r="CP230" s="42"/>
      <c r="CQ230" s="42"/>
      <c r="CR230" s="42"/>
      <c r="CS230" s="42"/>
      <c r="CT230" s="42"/>
      <c r="CU230" s="42"/>
      <c r="CV230" s="42"/>
      <c r="CW230" s="42"/>
      <c r="CX230" s="42"/>
      <c r="CY230" s="42"/>
      <c r="CZ230" s="42"/>
      <c r="DA230" s="42"/>
      <c r="DB230" s="42"/>
      <c r="DC230" s="42"/>
      <c r="DD230" s="42"/>
      <c r="DE230" s="42"/>
      <c r="DF230" s="42"/>
      <c r="DG230" s="42"/>
      <c r="DH230" s="42"/>
      <c r="DI230" s="42"/>
      <c r="DJ230" s="42"/>
      <c r="DK230" s="42"/>
      <c r="DL230" s="42"/>
      <c r="DM230" s="42"/>
      <c r="DN230" s="42"/>
      <c r="DO230" s="42"/>
      <c r="DP230" s="42"/>
      <c r="DQ230" s="42"/>
      <c r="DR230" s="42"/>
      <c r="DS230" s="42"/>
      <c r="DT230" s="42"/>
      <c r="DU230" s="42"/>
      <c r="DV230" s="42"/>
      <c r="DW230" s="42"/>
      <c r="DX230" s="42"/>
      <c r="DY230" s="42"/>
      <c r="DZ230" s="42"/>
      <c r="EA230" s="42"/>
      <c r="EB230" s="42"/>
      <c r="EC230" s="42"/>
      <c r="ED230" s="42"/>
      <c r="EE230" s="42"/>
      <c r="EF230" s="42"/>
      <c r="EG230" s="42"/>
      <c r="EH230" s="42"/>
      <c r="EI230" s="42"/>
      <c r="EJ230" s="42"/>
      <c r="EK230" s="42"/>
      <c r="EL230" s="42"/>
      <c r="EM230" s="42"/>
      <c r="EN230" s="42"/>
      <c r="EO230" s="42"/>
      <c r="EP230" s="42"/>
      <c r="EQ230" s="42"/>
      <c r="ER230" s="42"/>
      <c r="ES230" s="42"/>
      <c r="ET230" s="42"/>
      <c r="EU230" s="42"/>
      <c r="EV230" s="42"/>
      <c r="EW230" s="42"/>
      <c r="EX230" s="42"/>
      <c r="EY230" s="42"/>
      <c r="EZ230" s="42"/>
      <c r="FA230" s="42"/>
      <c r="FB230" s="42"/>
      <c r="FC230" s="42"/>
      <c r="FD230" s="42"/>
      <c r="FE230" s="42"/>
      <c r="FF230" s="42"/>
      <c r="FG230" s="42"/>
      <c r="FH230" s="42"/>
      <c r="FI230" s="42"/>
      <c r="FJ230" s="42"/>
      <c r="FK230" s="42"/>
      <c r="FL230" s="42"/>
      <c r="FM230" s="42"/>
      <c r="FN230" s="42"/>
      <c r="FO230" s="42"/>
      <c r="FP230" s="42"/>
      <c r="FQ230" s="42"/>
      <c r="FR230" s="42"/>
      <c r="FS230" s="42"/>
      <c r="FT230" s="42"/>
      <c r="FU230" s="42"/>
      <c r="FV230" s="42"/>
      <c r="FW230" s="42"/>
      <c r="FX230" s="42"/>
      <c r="FY230" s="42"/>
      <c r="FZ230" s="42"/>
      <c r="GA230" s="42"/>
      <c r="GB230" s="42"/>
      <c r="GC230" s="42"/>
      <c r="GD230" s="42"/>
      <c r="GE230" s="42"/>
      <c r="GF230" s="42"/>
      <c r="GG230" s="42"/>
      <c r="GH230" s="42"/>
      <c r="GI230" s="42"/>
      <c r="GJ230" s="42"/>
      <c r="GK230" s="42"/>
      <c r="GL230" s="42"/>
      <c r="GM230" s="42"/>
      <c r="GN230" s="42"/>
      <c r="GO230" s="42"/>
      <c r="GP230" s="42"/>
      <c r="GQ230" s="42"/>
      <c r="GR230" s="42"/>
      <c r="GS230" s="42"/>
      <c r="GT230" s="42"/>
      <c r="GU230" s="42"/>
      <c r="GV230" s="42"/>
      <c r="GW230" s="42"/>
      <c r="GX230" s="42"/>
      <c r="GY230" s="42"/>
      <c r="GZ230" s="42"/>
      <c r="HA230" s="42"/>
      <c r="HB230" s="42"/>
      <c r="HC230" s="42"/>
      <c r="HD230" s="42"/>
      <c r="HE230" s="42"/>
      <c r="HF230" s="42"/>
      <c r="HG230" s="42"/>
      <c r="HH230" s="42"/>
      <c r="HI230" s="42"/>
      <c r="HJ230" s="42"/>
      <c r="HK230" s="42"/>
      <c r="HL230" s="42"/>
      <c r="HM230" s="42"/>
      <c r="HN230" s="42"/>
      <c r="HO230" s="42"/>
      <c r="HP230" s="42"/>
      <c r="HQ230" s="42"/>
      <c r="HR230" s="42"/>
      <c r="HS230" s="42"/>
      <c r="HT230" s="42"/>
      <c r="HU230" s="42"/>
      <c r="HV230" s="42"/>
      <c r="HW230" s="42"/>
      <c r="HX230" s="42"/>
    </row>
    <row r="231" spans="1:232" s="41" customFormat="1" x14ac:dyDescent="0.25">
      <c r="A231" s="29"/>
      <c r="B231" s="30"/>
      <c r="C231" s="31" t="s">
        <v>7317</v>
      </c>
      <c r="D231" s="57">
        <v>0</v>
      </c>
      <c r="E231" s="57">
        <v>1</v>
      </c>
      <c r="F231" s="32" t="s">
        <v>560</v>
      </c>
      <c r="G231" s="32" t="s">
        <v>560</v>
      </c>
      <c r="H231" s="4">
        <v>9105871831</v>
      </c>
      <c r="I231" s="32" t="s">
        <v>560</v>
      </c>
      <c r="J231" s="33" t="s">
        <v>7738</v>
      </c>
      <c r="K231" s="34"/>
      <c r="L231" s="46" t="s">
        <v>25</v>
      </c>
      <c r="M231" s="33" t="s">
        <v>823</v>
      </c>
      <c r="N231" s="35" t="s">
        <v>560</v>
      </c>
      <c r="O231" s="6" t="s">
        <v>3151</v>
      </c>
      <c r="P231" s="36"/>
      <c r="Q231" s="36"/>
      <c r="R231" s="36"/>
      <c r="S231" s="33" t="s">
        <v>7739</v>
      </c>
      <c r="T231" s="36"/>
      <c r="U231" s="36"/>
      <c r="V231" s="33" t="s">
        <v>7739</v>
      </c>
      <c r="W231" s="36"/>
      <c r="X231" s="36"/>
      <c r="Y231" s="33" t="s">
        <v>2771</v>
      </c>
      <c r="Z231" s="36"/>
      <c r="AA231" s="30"/>
      <c r="AB231" s="57">
        <v>5111</v>
      </c>
      <c r="AC231" s="57">
        <v>131</v>
      </c>
      <c r="AD231" s="30"/>
      <c r="AE231" s="58">
        <v>1</v>
      </c>
      <c r="AF231" s="37"/>
      <c r="AG231" s="37">
        <v>74250</v>
      </c>
      <c r="AH231" s="38">
        <v>74250</v>
      </c>
      <c r="AI231" s="37"/>
      <c r="AJ231" s="37"/>
      <c r="AK231" s="39"/>
      <c r="AL231" s="40">
        <v>8</v>
      </c>
      <c r="AM231" s="37"/>
      <c r="AN231" s="37">
        <v>5940</v>
      </c>
      <c r="AO231" s="59">
        <v>33311</v>
      </c>
      <c r="AP231" s="39"/>
      <c r="AQ231" s="59" t="s">
        <v>3131</v>
      </c>
      <c r="AR231" s="60">
        <v>156</v>
      </c>
      <c r="AS231" s="60">
        <v>632</v>
      </c>
      <c r="AV231" s="39"/>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c r="BZ231" s="42"/>
      <c r="CA231" s="42"/>
      <c r="CB231" s="42"/>
      <c r="CC231" s="42"/>
      <c r="CD231" s="42"/>
      <c r="CE231" s="42"/>
      <c r="CF231" s="42"/>
      <c r="CG231" s="42"/>
      <c r="CH231" s="42"/>
      <c r="CI231" s="42"/>
      <c r="CJ231" s="42"/>
      <c r="CK231" s="42"/>
      <c r="CL231" s="42"/>
      <c r="CM231" s="42"/>
      <c r="CN231" s="42"/>
      <c r="CO231" s="42"/>
      <c r="CP231" s="42"/>
      <c r="CQ231" s="42"/>
      <c r="CR231" s="42"/>
      <c r="CS231" s="42"/>
      <c r="CT231" s="42"/>
      <c r="CU231" s="42"/>
      <c r="CV231" s="42"/>
      <c r="CW231" s="42"/>
      <c r="CX231" s="42"/>
      <c r="CY231" s="42"/>
      <c r="CZ231" s="42"/>
      <c r="DA231" s="42"/>
      <c r="DB231" s="42"/>
      <c r="DC231" s="42"/>
      <c r="DD231" s="42"/>
      <c r="DE231" s="42"/>
      <c r="DF231" s="42"/>
      <c r="DG231" s="42"/>
      <c r="DH231" s="42"/>
      <c r="DI231" s="42"/>
      <c r="DJ231" s="42"/>
      <c r="DK231" s="42"/>
      <c r="DL231" s="42"/>
      <c r="DM231" s="42"/>
      <c r="DN231" s="42"/>
      <c r="DO231" s="42"/>
      <c r="DP231" s="42"/>
      <c r="DQ231" s="42"/>
      <c r="DR231" s="42"/>
      <c r="DS231" s="42"/>
      <c r="DT231" s="42"/>
      <c r="DU231" s="42"/>
      <c r="DV231" s="42"/>
      <c r="DW231" s="42"/>
      <c r="DX231" s="42"/>
      <c r="DY231" s="42"/>
      <c r="DZ231" s="42"/>
      <c r="EA231" s="42"/>
      <c r="EB231" s="42"/>
      <c r="EC231" s="42"/>
      <c r="ED231" s="42"/>
      <c r="EE231" s="42"/>
      <c r="EF231" s="42"/>
      <c r="EG231" s="42"/>
      <c r="EH231" s="42"/>
      <c r="EI231" s="42"/>
      <c r="EJ231" s="42"/>
      <c r="EK231" s="42"/>
      <c r="EL231" s="42"/>
      <c r="EM231" s="42"/>
      <c r="EN231" s="42"/>
      <c r="EO231" s="42"/>
      <c r="EP231" s="42"/>
      <c r="EQ231" s="42"/>
      <c r="ER231" s="42"/>
      <c r="ES231" s="42"/>
      <c r="ET231" s="42"/>
      <c r="EU231" s="42"/>
      <c r="EV231" s="42"/>
      <c r="EW231" s="42"/>
      <c r="EX231" s="42"/>
      <c r="EY231" s="42"/>
      <c r="EZ231" s="42"/>
      <c r="FA231" s="42"/>
      <c r="FB231" s="42"/>
      <c r="FC231" s="42"/>
      <c r="FD231" s="42"/>
      <c r="FE231" s="42"/>
      <c r="FF231" s="42"/>
      <c r="FG231" s="42"/>
      <c r="FH231" s="42"/>
      <c r="FI231" s="42"/>
      <c r="FJ231" s="42"/>
      <c r="FK231" s="42"/>
      <c r="FL231" s="42"/>
      <c r="FM231" s="42"/>
      <c r="FN231" s="42"/>
      <c r="FO231" s="42"/>
      <c r="FP231" s="42"/>
      <c r="FQ231" s="42"/>
      <c r="FR231" s="42"/>
      <c r="FS231" s="42"/>
      <c r="FT231" s="42"/>
      <c r="FU231" s="42"/>
      <c r="FV231" s="42"/>
      <c r="FW231" s="42"/>
      <c r="FX231" s="42"/>
      <c r="FY231" s="42"/>
      <c r="FZ231" s="42"/>
      <c r="GA231" s="42"/>
      <c r="GB231" s="42"/>
      <c r="GC231" s="42"/>
      <c r="GD231" s="42"/>
      <c r="GE231" s="42"/>
      <c r="GF231" s="42"/>
      <c r="GG231" s="42"/>
      <c r="GH231" s="42"/>
      <c r="GI231" s="42"/>
      <c r="GJ231" s="42"/>
      <c r="GK231" s="42"/>
      <c r="GL231" s="42"/>
      <c r="GM231" s="42"/>
      <c r="GN231" s="42"/>
      <c r="GO231" s="42"/>
      <c r="GP231" s="42"/>
      <c r="GQ231" s="42"/>
      <c r="GR231" s="42"/>
      <c r="GS231" s="42"/>
      <c r="GT231" s="42"/>
      <c r="GU231" s="42"/>
      <c r="GV231" s="42"/>
      <c r="GW231" s="42"/>
      <c r="GX231" s="42"/>
      <c r="GY231" s="42"/>
      <c r="GZ231" s="42"/>
      <c r="HA231" s="42"/>
      <c r="HB231" s="42"/>
      <c r="HC231" s="42"/>
      <c r="HD231" s="42"/>
      <c r="HE231" s="42"/>
      <c r="HF231" s="42"/>
      <c r="HG231" s="42"/>
      <c r="HH231" s="42"/>
      <c r="HI231" s="42"/>
      <c r="HJ231" s="42"/>
      <c r="HK231" s="42"/>
      <c r="HL231" s="42"/>
      <c r="HM231" s="42"/>
      <c r="HN231" s="42"/>
      <c r="HO231" s="42"/>
      <c r="HP231" s="42"/>
      <c r="HQ231" s="42"/>
      <c r="HR231" s="42"/>
      <c r="HS231" s="42"/>
      <c r="HT231" s="42"/>
      <c r="HU231" s="42"/>
      <c r="HV231" s="42"/>
      <c r="HW231" s="42"/>
      <c r="HX231" s="42"/>
    </row>
    <row r="232" spans="1:232" s="41" customFormat="1" x14ac:dyDescent="0.25">
      <c r="A232" s="29"/>
      <c r="B232" s="30"/>
      <c r="C232" s="31" t="s">
        <v>7317</v>
      </c>
      <c r="D232" s="57">
        <v>0</v>
      </c>
      <c r="E232" s="57">
        <v>1</v>
      </c>
      <c r="F232" s="32" t="s">
        <v>560</v>
      </c>
      <c r="G232" s="32" t="s">
        <v>560</v>
      </c>
      <c r="H232" s="4">
        <v>9105871831</v>
      </c>
      <c r="I232" s="32" t="s">
        <v>560</v>
      </c>
      <c r="J232" s="33" t="s">
        <v>7738</v>
      </c>
      <c r="K232" s="34"/>
      <c r="L232" s="46" t="s">
        <v>25</v>
      </c>
      <c r="M232" s="33" t="s">
        <v>823</v>
      </c>
      <c r="N232" s="35" t="s">
        <v>560</v>
      </c>
      <c r="O232" s="6" t="s">
        <v>3151</v>
      </c>
      <c r="P232" s="36"/>
      <c r="Q232" s="36"/>
      <c r="R232" s="36"/>
      <c r="S232" s="33" t="s">
        <v>7739</v>
      </c>
      <c r="T232" s="36"/>
      <c r="U232" s="36"/>
      <c r="V232" s="33" t="s">
        <v>7739</v>
      </c>
      <c r="W232" s="36"/>
      <c r="X232" s="36"/>
      <c r="Y232" s="33" t="s">
        <v>2826</v>
      </c>
      <c r="Z232" s="36"/>
      <c r="AA232" s="30"/>
      <c r="AB232" s="57">
        <v>5111</v>
      </c>
      <c r="AC232" s="57">
        <v>131</v>
      </c>
      <c r="AD232" s="30"/>
      <c r="AE232" s="58">
        <v>1</v>
      </c>
      <c r="AF232" s="37"/>
      <c r="AG232" s="37">
        <v>50182</v>
      </c>
      <c r="AH232" s="38">
        <v>50182</v>
      </c>
      <c r="AI232" s="37"/>
      <c r="AJ232" s="37"/>
      <c r="AK232" s="39"/>
      <c r="AL232" s="40">
        <v>8</v>
      </c>
      <c r="AM232" s="37"/>
      <c r="AN232" s="37">
        <v>4014.56</v>
      </c>
      <c r="AO232" s="59">
        <v>33311</v>
      </c>
      <c r="AP232" s="39"/>
      <c r="AQ232" s="59" t="s">
        <v>3131</v>
      </c>
      <c r="AR232" s="60">
        <v>156</v>
      </c>
      <c r="AS232" s="60">
        <v>632</v>
      </c>
      <c r="AV232" s="39"/>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c r="BZ232" s="42"/>
      <c r="CA232" s="42"/>
      <c r="CB232" s="42"/>
      <c r="CC232" s="42"/>
      <c r="CD232" s="42"/>
      <c r="CE232" s="42"/>
      <c r="CF232" s="42"/>
      <c r="CG232" s="42"/>
      <c r="CH232" s="42"/>
      <c r="CI232" s="42"/>
      <c r="CJ232" s="42"/>
      <c r="CK232" s="42"/>
      <c r="CL232" s="42"/>
      <c r="CM232" s="42"/>
      <c r="CN232" s="42"/>
      <c r="CO232" s="42"/>
      <c r="CP232" s="42"/>
      <c r="CQ232" s="42"/>
      <c r="CR232" s="42"/>
      <c r="CS232" s="42"/>
      <c r="CT232" s="42"/>
      <c r="CU232" s="42"/>
      <c r="CV232" s="42"/>
      <c r="CW232" s="42"/>
      <c r="CX232" s="42"/>
      <c r="CY232" s="42"/>
      <c r="CZ232" s="42"/>
      <c r="DA232" s="42"/>
      <c r="DB232" s="42"/>
      <c r="DC232" s="42"/>
      <c r="DD232" s="42"/>
      <c r="DE232" s="42"/>
      <c r="DF232" s="42"/>
      <c r="DG232" s="42"/>
      <c r="DH232" s="42"/>
      <c r="DI232" s="42"/>
      <c r="DJ232" s="42"/>
      <c r="DK232" s="42"/>
      <c r="DL232" s="42"/>
      <c r="DM232" s="42"/>
      <c r="DN232" s="42"/>
      <c r="DO232" s="42"/>
      <c r="DP232" s="42"/>
      <c r="DQ232" s="42"/>
      <c r="DR232" s="42"/>
      <c r="DS232" s="42"/>
      <c r="DT232" s="42"/>
      <c r="DU232" s="42"/>
      <c r="DV232" s="42"/>
      <c r="DW232" s="42"/>
      <c r="DX232" s="42"/>
      <c r="DY232" s="42"/>
      <c r="DZ232" s="42"/>
      <c r="EA232" s="42"/>
      <c r="EB232" s="42"/>
      <c r="EC232" s="42"/>
      <c r="ED232" s="42"/>
      <c r="EE232" s="42"/>
      <c r="EF232" s="42"/>
      <c r="EG232" s="42"/>
      <c r="EH232" s="42"/>
      <c r="EI232" s="42"/>
      <c r="EJ232" s="42"/>
      <c r="EK232" s="42"/>
      <c r="EL232" s="42"/>
      <c r="EM232" s="42"/>
      <c r="EN232" s="42"/>
      <c r="EO232" s="42"/>
      <c r="EP232" s="42"/>
      <c r="EQ232" s="42"/>
      <c r="ER232" s="42"/>
      <c r="ES232" s="42"/>
      <c r="ET232" s="42"/>
      <c r="EU232" s="42"/>
      <c r="EV232" s="42"/>
      <c r="EW232" s="42"/>
      <c r="EX232" s="42"/>
      <c r="EY232" s="42"/>
      <c r="EZ232" s="42"/>
      <c r="FA232" s="42"/>
      <c r="FB232" s="42"/>
      <c r="FC232" s="42"/>
      <c r="FD232" s="42"/>
      <c r="FE232" s="42"/>
      <c r="FF232" s="42"/>
      <c r="FG232" s="42"/>
      <c r="FH232" s="42"/>
      <c r="FI232" s="42"/>
      <c r="FJ232" s="42"/>
      <c r="FK232" s="42"/>
      <c r="FL232" s="42"/>
      <c r="FM232" s="42"/>
      <c r="FN232" s="42"/>
      <c r="FO232" s="42"/>
      <c r="FP232" s="42"/>
      <c r="FQ232" s="42"/>
      <c r="FR232" s="42"/>
      <c r="FS232" s="42"/>
      <c r="FT232" s="42"/>
      <c r="FU232" s="42"/>
      <c r="FV232" s="42"/>
      <c r="FW232" s="42"/>
      <c r="FX232" s="42"/>
      <c r="FY232" s="42"/>
      <c r="FZ232" s="42"/>
      <c r="GA232" s="42"/>
      <c r="GB232" s="42"/>
      <c r="GC232" s="42"/>
      <c r="GD232" s="42"/>
      <c r="GE232" s="42"/>
      <c r="GF232" s="42"/>
      <c r="GG232" s="42"/>
      <c r="GH232" s="42"/>
      <c r="GI232" s="42"/>
      <c r="GJ232" s="42"/>
      <c r="GK232" s="42"/>
      <c r="GL232" s="42"/>
      <c r="GM232" s="42"/>
      <c r="GN232" s="42"/>
      <c r="GO232" s="42"/>
      <c r="GP232" s="42"/>
      <c r="GQ232" s="42"/>
      <c r="GR232" s="42"/>
      <c r="GS232" s="42"/>
      <c r="GT232" s="42"/>
      <c r="GU232" s="42"/>
      <c r="GV232" s="42"/>
      <c r="GW232" s="42"/>
      <c r="GX232" s="42"/>
      <c r="GY232" s="42"/>
      <c r="GZ232" s="42"/>
      <c r="HA232" s="42"/>
      <c r="HB232" s="42"/>
      <c r="HC232" s="42"/>
      <c r="HD232" s="42"/>
      <c r="HE232" s="42"/>
      <c r="HF232" s="42"/>
      <c r="HG232" s="42"/>
      <c r="HH232" s="42"/>
      <c r="HI232" s="42"/>
      <c r="HJ232" s="42"/>
      <c r="HK232" s="42"/>
      <c r="HL232" s="42"/>
      <c r="HM232" s="42"/>
      <c r="HN232" s="42"/>
      <c r="HO232" s="42"/>
      <c r="HP232" s="42"/>
      <c r="HQ232" s="42"/>
      <c r="HR232" s="42"/>
      <c r="HS232" s="42"/>
      <c r="HT232" s="42"/>
      <c r="HU232" s="42"/>
      <c r="HV232" s="42"/>
      <c r="HW232" s="42"/>
      <c r="HX232" s="42"/>
    </row>
    <row r="233" spans="1:232" s="41" customFormat="1" x14ac:dyDescent="0.25">
      <c r="A233" s="29"/>
      <c r="B233" s="30"/>
      <c r="C233" s="31" t="s">
        <v>7317</v>
      </c>
      <c r="D233" s="57">
        <v>0</v>
      </c>
      <c r="E233" s="57">
        <v>1</v>
      </c>
      <c r="F233" s="32" t="s">
        <v>560</v>
      </c>
      <c r="G233" s="32" t="s">
        <v>560</v>
      </c>
      <c r="H233" s="4">
        <v>9105871845</v>
      </c>
      <c r="I233" s="32" t="s">
        <v>560</v>
      </c>
      <c r="J233" s="33" t="s">
        <v>7740</v>
      </c>
      <c r="K233" s="34"/>
      <c r="L233" s="46" t="s">
        <v>25</v>
      </c>
      <c r="M233" s="33" t="s">
        <v>907</v>
      </c>
      <c r="N233" s="35" t="s">
        <v>560</v>
      </c>
      <c r="O233" s="6" t="s">
        <v>3142</v>
      </c>
      <c r="P233" s="36"/>
      <c r="Q233" s="36"/>
      <c r="R233" s="36"/>
      <c r="S233" s="33" t="s">
        <v>7741</v>
      </c>
      <c r="T233" s="36"/>
      <c r="U233" s="36"/>
      <c r="V233" s="33" t="s">
        <v>7741</v>
      </c>
      <c r="W233" s="36"/>
      <c r="X233" s="36"/>
      <c r="Y233" s="33" t="s">
        <v>2826</v>
      </c>
      <c r="Z233" s="36"/>
      <c r="AA233" s="30"/>
      <c r="AB233" s="57">
        <v>5111</v>
      </c>
      <c r="AC233" s="57">
        <v>131</v>
      </c>
      <c r="AD233" s="30"/>
      <c r="AE233" s="58">
        <v>1</v>
      </c>
      <c r="AF233" s="37"/>
      <c r="AG233" s="37">
        <v>50182</v>
      </c>
      <c r="AH233" s="38">
        <v>50182</v>
      </c>
      <c r="AI233" s="37"/>
      <c r="AJ233" s="37"/>
      <c r="AK233" s="39"/>
      <c r="AL233" s="40">
        <v>8</v>
      </c>
      <c r="AM233" s="37"/>
      <c r="AN233" s="37">
        <v>4014.56</v>
      </c>
      <c r="AO233" s="59">
        <v>33311</v>
      </c>
      <c r="AP233" s="39"/>
      <c r="AQ233" s="59" t="s">
        <v>3131</v>
      </c>
      <c r="AR233" s="60">
        <v>156</v>
      </c>
      <c r="AS233" s="60">
        <v>632</v>
      </c>
      <c r="AV233" s="39"/>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c r="BZ233" s="42"/>
      <c r="CA233" s="42"/>
      <c r="CB233" s="42"/>
      <c r="CC233" s="42"/>
      <c r="CD233" s="42"/>
      <c r="CE233" s="42"/>
      <c r="CF233" s="42"/>
      <c r="CG233" s="42"/>
      <c r="CH233" s="42"/>
      <c r="CI233" s="42"/>
      <c r="CJ233" s="42"/>
      <c r="CK233" s="42"/>
      <c r="CL233" s="42"/>
      <c r="CM233" s="42"/>
      <c r="CN233" s="42"/>
      <c r="CO233" s="42"/>
      <c r="CP233" s="42"/>
      <c r="CQ233" s="42"/>
      <c r="CR233" s="42"/>
      <c r="CS233" s="42"/>
      <c r="CT233" s="42"/>
      <c r="CU233" s="42"/>
      <c r="CV233" s="42"/>
      <c r="CW233" s="42"/>
      <c r="CX233" s="42"/>
      <c r="CY233" s="42"/>
      <c r="CZ233" s="42"/>
      <c r="DA233" s="42"/>
      <c r="DB233" s="42"/>
      <c r="DC233" s="42"/>
      <c r="DD233" s="42"/>
      <c r="DE233" s="42"/>
      <c r="DF233" s="42"/>
      <c r="DG233" s="42"/>
      <c r="DH233" s="42"/>
      <c r="DI233" s="42"/>
      <c r="DJ233" s="42"/>
      <c r="DK233" s="42"/>
      <c r="DL233" s="42"/>
      <c r="DM233" s="42"/>
      <c r="DN233" s="42"/>
      <c r="DO233" s="42"/>
      <c r="DP233" s="42"/>
      <c r="DQ233" s="42"/>
      <c r="DR233" s="42"/>
      <c r="DS233" s="42"/>
      <c r="DT233" s="42"/>
      <c r="DU233" s="42"/>
      <c r="DV233" s="42"/>
      <c r="DW233" s="42"/>
      <c r="DX233" s="42"/>
      <c r="DY233" s="42"/>
      <c r="DZ233" s="42"/>
      <c r="EA233" s="42"/>
      <c r="EB233" s="42"/>
      <c r="EC233" s="42"/>
      <c r="ED233" s="42"/>
      <c r="EE233" s="42"/>
      <c r="EF233" s="42"/>
      <c r="EG233" s="42"/>
      <c r="EH233" s="42"/>
      <c r="EI233" s="42"/>
      <c r="EJ233" s="42"/>
      <c r="EK233" s="42"/>
      <c r="EL233" s="42"/>
      <c r="EM233" s="42"/>
      <c r="EN233" s="42"/>
      <c r="EO233" s="42"/>
      <c r="EP233" s="42"/>
      <c r="EQ233" s="42"/>
      <c r="ER233" s="42"/>
      <c r="ES233" s="42"/>
      <c r="ET233" s="42"/>
      <c r="EU233" s="42"/>
      <c r="EV233" s="42"/>
      <c r="EW233" s="42"/>
      <c r="EX233" s="42"/>
      <c r="EY233" s="42"/>
      <c r="EZ233" s="42"/>
      <c r="FA233" s="42"/>
      <c r="FB233" s="42"/>
      <c r="FC233" s="42"/>
      <c r="FD233" s="42"/>
      <c r="FE233" s="42"/>
      <c r="FF233" s="42"/>
      <c r="FG233" s="42"/>
      <c r="FH233" s="42"/>
      <c r="FI233" s="42"/>
      <c r="FJ233" s="42"/>
      <c r="FK233" s="42"/>
      <c r="FL233" s="42"/>
      <c r="FM233" s="42"/>
      <c r="FN233" s="42"/>
      <c r="FO233" s="42"/>
      <c r="FP233" s="42"/>
      <c r="FQ233" s="42"/>
      <c r="FR233" s="42"/>
      <c r="FS233" s="42"/>
      <c r="FT233" s="42"/>
      <c r="FU233" s="42"/>
      <c r="FV233" s="42"/>
      <c r="FW233" s="42"/>
      <c r="FX233" s="42"/>
      <c r="FY233" s="42"/>
      <c r="FZ233" s="42"/>
      <c r="GA233" s="42"/>
      <c r="GB233" s="42"/>
      <c r="GC233" s="42"/>
      <c r="GD233" s="42"/>
      <c r="GE233" s="42"/>
      <c r="GF233" s="42"/>
      <c r="GG233" s="42"/>
      <c r="GH233" s="42"/>
      <c r="GI233" s="42"/>
      <c r="GJ233" s="42"/>
      <c r="GK233" s="42"/>
      <c r="GL233" s="42"/>
      <c r="GM233" s="42"/>
      <c r="GN233" s="42"/>
      <c r="GO233" s="42"/>
      <c r="GP233" s="42"/>
      <c r="GQ233" s="42"/>
      <c r="GR233" s="42"/>
      <c r="GS233" s="42"/>
      <c r="GT233" s="42"/>
      <c r="GU233" s="42"/>
      <c r="GV233" s="42"/>
      <c r="GW233" s="42"/>
      <c r="GX233" s="42"/>
      <c r="GY233" s="42"/>
      <c r="GZ233" s="42"/>
      <c r="HA233" s="42"/>
      <c r="HB233" s="42"/>
      <c r="HC233" s="42"/>
      <c r="HD233" s="42"/>
      <c r="HE233" s="42"/>
      <c r="HF233" s="42"/>
      <c r="HG233" s="42"/>
      <c r="HH233" s="42"/>
      <c r="HI233" s="42"/>
      <c r="HJ233" s="42"/>
      <c r="HK233" s="42"/>
      <c r="HL233" s="42"/>
      <c r="HM233" s="42"/>
      <c r="HN233" s="42"/>
      <c r="HO233" s="42"/>
      <c r="HP233" s="42"/>
      <c r="HQ233" s="42"/>
      <c r="HR233" s="42"/>
      <c r="HS233" s="42"/>
      <c r="HT233" s="42"/>
      <c r="HU233" s="42"/>
      <c r="HV233" s="42"/>
      <c r="HW233" s="42"/>
      <c r="HX233" s="42"/>
    </row>
    <row r="234" spans="1:232" s="41" customFormat="1" x14ac:dyDescent="0.25">
      <c r="A234" s="29"/>
      <c r="B234" s="30"/>
      <c r="C234" s="31" t="s">
        <v>7317</v>
      </c>
      <c r="D234" s="57">
        <v>0</v>
      </c>
      <c r="E234" s="57">
        <v>1</v>
      </c>
      <c r="F234" s="32" t="s">
        <v>953</v>
      </c>
      <c r="G234" s="32" t="s">
        <v>953</v>
      </c>
      <c r="H234" s="4">
        <v>9105871949</v>
      </c>
      <c r="I234" s="32" t="s">
        <v>953</v>
      </c>
      <c r="J234" s="33" t="s">
        <v>7742</v>
      </c>
      <c r="K234" s="34"/>
      <c r="L234" s="46" t="s">
        <v>25</v>
      </c>
      <c r="M234" s="33" t="s">
        <v>1214</v>
      </c>
      <c r="N234" s="35" t="s">
        <v>953</v>
      </c>
      <c r="O234" s="6" t="s">
        <v>3132</v>
      </c>
      <c r="P234" s="36"/>
      <c r="Q234" s="36"/>
      <c r="R234" s="36"/>
      <c r="S234" s="33" t="s">
        <v>7743</v>
      </c>
      <c r="T234" s="36"/>
      <c r="U234" s="36"/>
      <c r="V234" s="33" t="s">
        <v>7743</v>
      </c>
      <c r="W234" s="36"/>
      <c r="X234" s="36"/>
      <c r="Y234" s="33" t="s">
        <v>3047</v>
      </c>
      <c r="Z234" s="36"/>
      <c r="AA234" s="30"/>
      <c r="AB234" s="57">
        <v>5111</v>
      </c>
      <c r="AC234" s="57">
        <v>131</v>
      </c>
      <c r="AD234" s="30"/>
      <c r="AE234" s="58">
        <v>3</v>
      </c>
      <c r="AF234" s="37"/>
      <c r="AG234" s="37">
        <v>55595</v>
      </c>
      <c r="AH234" s="38">
        <v>166785</v>
      </c>
      <c r="AI234" s="37"/>
      <c r="AJ234" s="37"/>
      <c r="AK234" s="39"/>
      <c r="AL234" s="40">
        <v>8</v>
      </c>
      <c r="AM234" s="37"/>
      <c r="AN234" s="37">
        <v>13342.800000000001</v>
      </c>
      <c r="AO234" s="59">
        <v>33311</v>
      </c>
      <c r="AP234" s="39"/>
      <c r="AQ234" s="59" t="s">
        <v>3131</v>
      </c>
      <c r="AR234" s="60">
        <v>156</v>
      </c>
      <c r="AS234" s="60">
        <v>632</v>
      </c>
      <c r="AV234" s="39"/>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c r="BZ234" s="42"/>
      <c r="CA234" s="42"/>
      <c r="CB234" s="42"/>
      <c r="CC234" s="42"/>
      <c r="CD234" s="42"/>
      <c r="CE234" s="42"/>
      <c r="CF234" s="42"/>
      <c r="CG234" s="42"/>
      <c r="CH234" s="42"/>
      <c r="CI234" s="42"/>
      <c r="CJ234" s="42"/>
      <c r="CK234" s="42"/>
      <c r="CL234" s="42"/>
      <c r="CM234" s="42"/>
      <c r="CN234" s="42"/>
      <c r="CO234" s="42"/>
      <c r="CP234" s="42"/>
      <c r="CQ234" s="42"/>
      <c r="CR234" s="42"/>
      <c r="CS234" s="42"/>
      <c r="CT234" s="42"/>
      <c r="CU234" s="42"/>
      <c r="CV234" s="42"/>
      <c r="CW234" s="42"/>
      <c r="CX234" s="42"/>
      <c r="CY234" s="42"/>
      <c r="CZ234" s="42"/>
      <c r="DA234" s="42"/>
      <c r="DB234" s="42"/>
      <c r="DC234" s="42"/>
      <c r="DD234" s="42"/>
      <c r="DE234" s="42"/>
      <c r="DF234" s="42"/>
      <c r="DG234" s="42"/>
      <c r="DH234" s="42"/>
      <c r="DI234" s="42"/>
      <c r="DJ234" s="42"/>
      <c r="DK234" s="42"/>
      <c r="DL234" s="42"/>
      <c r="DM234" s="42"/>
      <c r="DN234" s="42"/>
      <c r="DO234" s="42"/>
      <c r="DP234" s="42"/>
      <c r="DQ234" s="42"/>
      <c r="DR234" s="42"/>
      <c r="DS234" s="42"/>
      <c r="DT234" s="42"/>
      <c r="DU234" s="42"/>
      <c r="DV234" s="42"/>
      <c r="DW234" s="42"/>
      <c r="DX234" s="42"/>
      <c r="DY234" s="42"/>
      <c r="DZ234" s="42"/>
      <c r="EA234" s="42"/>
      <c r="EB234" s="42"/>
      <c r="EC234" s="42"/>
      <c r="ED234" s="42"/>
      <c r="EE234" s="42"/>
      <c r="EF234" s="42"/>
      <c r="EG234" s="42"/>
      <c r="EH234" s="42"/>
      <c r="EI234" s="42"/>
      <c r="EJ234" s="42"/>
      <c r="EK234" s="42"/>
      <c r="EL234" s="42"/>
      <c r="EM234" s="42"/>
      <c r="EN234" s="42"/>
      <c r="EO234" s="42"/>
      <c r="EP234" s="42"/>
      <c r="EQ234" s="42"/>
      <c r="ER234" s="42"/>
      <c r="ES234" s="42"/>
      <c r="ET234" s="42"/>
      <c r="EU234" s="42"/>
      <c r="EV234" s="42"/>
      <c r="EW234" s="42"/>
      <c r="EX234" s="42"/>
      <c r="EY234" s="42"/>
      <c r="EZ234" s="42"/>
      <c r="FA234" s="42"/>
      <c r="FB234" s="42"/>
      <c r="FC234" s="42"/>
      <c r="FD234" s="42"/>
      <c r="FE234" s="42"/>
      <c r="FF234" s="42"/>
      <c r="FG234" s="42"/>
      <c r="FH234" s="42"/>
      <c r="FI234" s="42"/>
      <c r="FJ234" s="42"/>
      <c r="FK234" s="42"/>
      <c r="FL234" s="42"/>
      <c r="FM234" s="42"/>
      <c r="FN234" s="42"/>
      <c r="FO234" s="42"/>
      <c r="FP234" s="42"/>
      <c r="FQ234" s="42"/>
      <c r="FR234" s="42"/>
      <c r="FS234" s="42"/>
      <c r="FT234" s="42"/>
      <c r="FU234" s="42"/>
      <c r="FV234" s="42"/>
      <c r="FW234" s="42"/>
      <c r="FX234" s="42"/>
      <c r="FY234" s="42"/>
      <c r="FZ234" s="42"/>
      <c r="GA234" s="42"/>
      <c r="GB234" s="42"/>
      <c r="GC234" s="42"/>
      <c r="GD234" s="42"/>
      <c r="GE234" s="42"/>
      <c r="GF234" s="42"/>
      <c r="GG234" s="42"/>
      <c r="GH234" s="42"/>
      <c r="GI234" s="42"/>
      <c r="GJ234" s="42"/>
      <c r="GK234" s="42"/>
      <c r="GL234" s="42"/>
      <c r="GM234" s="42"/>
      <c r="GN234" s="42"/>
      <c r="GO234" s="42"/>
      <c r="GP234" s="42"/>
      <c r="GQ234" s="42"/>
      <c r="GR234" s="42"/>
      <c r="GS234" s="42"/>
      <c r="GT234" s="42"/>
      <c r="GU234" s="42"/>
      <c r="GV234" s="42"/>
      <c r="GW234" s="42"/>
      <c r="GX234" s="42"/>
      <c r="GY234" s="42"/>
      <c r="GZ234" s="42"/>
      <c r="HA234" s="42"/>
      <c r="HB234" s="42"/>
      <c r="HC234" s="42"/>
      <c r="HD234" s="42"/>
      <c r="HE234" s="42"/>
      <c r="HF234" s="42"/>
      <c r="HG234" s="42"/>
      <c r="HH234" s="42"/>
      <c r="HI234" s="42"/>
      <c r="HJ234" s="42"/>
      <c r="HK234" s="42"/>
      <c r="HL234" s="42"/>
      <c r="HM234" s="42"/>
      <c r="HN234" s="42"/>
      <c r="HO234" s="42"/>
      <c r="HP234" s="42"/>
      <c r="HQ234" s="42"/>
      <c r="HR234" s="42"/>
      <c r="HS234" s="42"/>
      <c r="HT234" s="42"/>
      <c r="HU234" s="42"/>
      <c r="HV234" s="42"/>
      <c r="HW234" s="42"/>
      <c r="HX234" s="42"/>
    </row>
    <row r="235" spans="1:232" s="41" customFormat="1" x14ac:dyDescent="0.25">
      <c r="A235" s="29"/>
      <c r="B235" s="30"/>
      <c r="C235" s="31" t="s">
        <v>7317</v>
      </c>
      <c r="D235" s="57">
        <v>0</v>
      </c>
      <c r="E235" s="57">
        <v>1</v>
      </c>
      <c r="F235" s="32" t="s">
        <v>953</v>
      </c>
      <c r="G235" s="32" t="s">
        <v>953</v>
      </c>
      <c r="H235" s="4">
        <v>9105871949</v>
      </c>
      <c r="I235" s="32" t="s">
        <v>953</v>
      </c>
      <c r="J235" s="33" t="s">
        <v>7742</v>
      </c>
      <c r="K235" s="34"/>
      <c r="L235" s="46" t="s">
        <v>25</v>
      </c>
      <c r="M235" s="33" t="s">
        <v>1214</v>
      </c>
      <c r="N235" s="35" t="s">
        <v>953</v>
      </c>
      <c r="O235" s="6" t="s">
        <v>3132</v>
      </c>
      <c r="P235" s="36"/>
      <c r="Q235" s="36"/>
      <c r="R235" s="36"/>
      <c r="S235" s="33" t="s">
        <v>7743</v>
      </c>
      <c r="T235" s="36"/>
      <c r="U235" s="36"/>
      <c r="V235" s="33" t="s">
        <v>7743</v>
      </c>
      <c r="W235" s="36"/>
      <c r="X235" s="36"/>
      <c r="Y235" s="33" t="s">
        <v>2826</v>
      </c>
      <c r="Z235" s="36"/>
      <c r="AA235" s="30"/>
      <c r="AB235" s="57">
        <v>5111</v>
      </c>
      <c r="AC235" s="57">
        <v>131</v>
      </c>
      <c r="AD235" s="30"/>
      <c r="AE235" s="58">
        <v>3</v>
      </c>
      <c r="AF235" s="37"/>
      <c r="AG235" s="37">
        <v>50182</v>
      </c>
      <c r="AH235" s="38">
        <v>150546</v>
      </c>
      <c r="AI235" s="37"/>
      <c r="AJ235" s="37"/>
      <c r="AK235" s="39"/>
      <c r="AL235" s="40">
        <v>8</v>
      </c>
      <c r="AM235" s="37"/>
      <c r="AN235" s="37">
        <v>12043.68</v>
      </c>
      <c r="AO235" s="59">
        <v>33311</v>
      </c>
      <c r="AP235" s="39"/>
      <c r="AQ235" s="59" t="s">
        <v>3131</v>
      </c>
      <c r="AR235" s="60">
        <v>156</v>
      </c>
      <c r="AS235" s="60">
        <v>632</v>
      </c>
      <c r="AV235" s="39"/>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c r="BZ235" s="42"/>
      <c r="CA235" s="42"/>
      <c r="CB235" s="42"/>
      <c r="CC235" s="42"/>
      <c r="CD235" s="42"/>
      <c r="CE235" s="42"/>
      <c r="CF235" s="42"/>
      <c r="CG235" s="42"/>
      <c r="CH235" s="42"/>
      <c r="CI235" s="42"/>
      <c r="CJ235" s="42"/>
      <c r="CK235" s="42"/>
      <c r="CL235" s="42"/>
      <c r="CM235" s="42"/>
      <c r="CN235" s="42"/>
      <c r="CO235" s="42"/>
      <c r="CP235" s="42"/>
      <c r="CQ235" s="42"/>
      <c r="CR235" s="42"/>
      <c r="CS235" s="42"/>
      <c r="CT235" s="42"/>
      <c r="CU235" s="42"/>
      <c r="CV235" s="42"/>
      <c r="CW235" s="42"/>
      <c r="CX235" s="42"/>
      <c r="CY235" s="42"/>
      <c r="CZ235" s="42"/>
      <c r="DA235" s="42"/>
      <c r="DB235" s="42"/>
      <c r="DC235" s="42"/>
      <c r="DD235" s="42"/>
      <c r="DE235" s="42"/>
      <c r="DF235" s="42"/>
      <c r="DG235" s="42"/>
      <c r="DH235" s="42"/>
      <c r="DI235" s="42"/>
      <c r="DJ235" s="42"/>
      <c r="DK235" s="42"/>
      <c r="DL235" s="42"/>
      <c r="DM235" s="42"/>
      <c r="DN235" s="42"/>
      <c r="DO235" s="42"/>
      <c r="DP235" s="42"/>
      <c r="DQ235" s="42"/>
      <c r="DR235" s="42"/>
      <c r="DS235" s="42"/>
      <c r="DT235" s="42"/>
      <c r="DU235" s="42"/>
      <c r="DV235" s="42"/>
      <c r="DW235" s="42"/>
      <c r="DX235" s="42"/>
      <c r="DY235" s="42"/>
      <c r="DZ235" s="42"/>
      <c r="EA235" s="42"/>
      <c r="EB235" s="42"/>
      <c r="EC235" s="42"/>
      <c r="ED235" s="42"/>
      <c r="EE235" s="42"/>
      <c r="EF235" s="42"/>
      <c r="EG235" s="42"/>
      <c r="EH235" s="42"/>
      <c r="EI235" s="42"/>
      <c r="EJ235" s="42"/>
      <c r="EK235" s="42"/>
      <c r="EL235" s="42"/>
      <c r="EM235" s="42"/>
      <c r="EN235" s="42"/>
      <c r="EO235" s="42"/>
      <c r="EP235" s="42"/>
      <c r="EQ235" s="42"/>
      <c r="ER235" s="42"/>
      <c r="ES235" s="42"/>
      <c r="ET235" s="42"/>
      <c r="EU235" s="42"/>
      <c r="EV235" s="42"/>
      <c r="EW235" s="42"/>
      <c r="EX235" s="42"/>
      <c r="EY235" s="42"/>
      <c r="EZ235" s="42"/>
      <c r="FA235" s="42"/>
      <c r="FB235" s="42"/>
      <c r="FC235" s="42"/>
      <c r="FD235" s="42"/>
      <c r="FE235" s="42"/>
      <c r="FF235" s="42"/>
      <c r="FG235" s="42"/>
      <c r="FH235" s="42"/>
      <c r="FI235" s="42"/>
      <c r="FJ235" s="42"/>
      <c r="FK235" s="42"/>
      <c r="FL235" s="42"/>
      <c r="FM235" s="42"/>
      <c r="FN235" s="42"/>
      <c r="FO235" s="42"/>
      <c r="FP235" s="42"/>
      <c r="FQ235" s="42"/>
      <c r="FR235" s="42"/>
      <c r="FS235" s="42"/>
      <c r="FT235" s="42"/>
      <c r="FU235" s="42"/>
      <c r="FV235" s="42"/>
      <c r="FW235" s="42"/>
      <c r="FX235" s="42"/>
      <c r="FY235" s="42"/>
      <c r="FZ235" s="42"/>
      <c r="GA235" s="42"/>
      <c r="GB235" s="42"/>
      <c r="GC235" s="42"/>
      <c r="GD235" s="42"/>
      <c r="GE235" s="42"/>
      <c r="GF235" s="42"/>
      <c r="GG235" s="42"/>
      <c r="GH235" s="42"/>
      <c r="GI235" s="42"/>
      <c r="GJ235" s="42"/>
      <c r="GK235" s="42"/>
      <c r="GL235" s="42"/>
      <c r="GM235" s="42"/>
      <c r="GN235" s="42"/>
      <c r="GO235" s="42"/>
      <c r="GP235" s="42"/>
      <c r="GQ235" s="42"/>
      <c r="GR235" s="42"/>
      <c r="GS235" s="42"/>
      <c r="GT235" s="42"/>
      <c r="GU235" s="42"/>
      <c r="GV235" s="42"/>
      <c r="GW235" s="42"/>
      <c r="GX235" s="42"/>
      <c r="GY235" s="42"/>
      <c r="GZ235" s="42"/>
      <c r="HA235" s="42"/>
      <c r="HB235" s="42"/>
      <c r="HC235" s="42"/>
      <c r="HD235" s="42"/>
      <c r="HE235" s="42"/>
      <c r="HF235" s="42"/>
      <c r="HG235" s="42"/>
      <c r="HH235" s="42"/>
      <c r="HI235" s="42"/>
      <c r="HJ235" s="42"/>
      <c r="HK235" s="42"/>
      <c r="HL235" s="42"/>
      <c r="HM235" s="42"/>
      <c r="HN235" s="42"/>
      <c r="HO235" s="42"/>
      <c r="HP235" s="42"/>
      <c r="HQ235" s="42"/>
      <c r="HR235" s="42"/>
      <c r="HS235" s="42"/>
      <c r="HT235" s="42"/>
      <c r="HU235" s="42"/>
      <c r="HV235" s="42"/>
      <c r="HW235" s="42"/>
      <c r="HX235" s="42"/>
    </row>
    <row r="236" spans="1:232" s="41" customFormat="1" x14ac:dyDescent="0.25">
      <c r="A236" s="29"/>
      <c r="B236" s="30"/>
      <c r="C236" s="31" t="s">
        <v>7317</v>
      </c>
      <c r="D236" s="57">
        <v>0</v>
      </c>
      <c r="E236" s="57">
        <v>1</v>
      </c>
      <c r="F236" s="32" t="s">
        <v>953</v>
      </c>
      <c r="G236" s="32" t="s">
        <v>953</v>
      </c>
      <c r="H236" s="4">
        <v>9105871949</v>
      </c>
      <c r="I236" s="32" t="s">
        <v>953</v>
      </c>
      <c r="J236" s="33" t="s">
        <v>7742</v>
      </c>
      <c r="K236" s="34"/>
      <c r="L236" s="46" t="s">
        <v>25</v>
      </c>
      <c r="M236" s="33" t="s">
        <v>1214</v>
      </c>
      <c r="N236" s="35" t="s">
        <v>953</v>
      </c>
      <c r="O236" s="6" t="s">
        <v>3132</v>
      </c>
      <c r="P236" s="36"/>
      <c r="Q236" s="36"/>
      <c r="R236" s="36"/>
      <c r="S236" s="33" t="s">
        <v>7743</v>
      </c>
      <c r="T236" s="36"/>
      <c r="U236" s="36"/>
      <c r="V236" s="33" t="s">
        <v>7743</v>
      </c>
      <c r="W236" s="36"/>
      <c r="X236" s="36"/>
      <c r="Y236" s="33" t="s">
        <v>2819</v>
      </c>
      <c r="Z236" s="36"/>
      <c r="AA236" s="30"/>
      <c r="AB236" s="57">
        <v>5111</v>
      </c>
      <c r="AC236" s="57">
        <v>131</v>
      </c>
      <c r="AD236" s="30"/>
      <c r="AE236" s="58">
        <v>3</v>
      </c>
      <c r="AF236" s="37"/>
      <c r="AG236" s="37">
        <v>56760</v>
      </c>
      <c r="AH236" s="38">
        <v>170280</v>
      </c>
      <c r="AI236" s="37"/>
      <c r="AJ236" s="37"/>
      <c r="AK236" s="39"/>
      <c r="AL236" s="40">
        <v>8</v>
      </c>
      <c r="AM236" s="37"/>
      <c r="AN236" s="37">
        <v>13622.4</v>
      </c>
      <c r="AO236" s="59">
        <v>33311</v>
      </c>
      <c r="AP236" s="39"/>
      <c r="AQ236" s="59" t="s">
        <v>3131</v>
      </c>
      <c r="AR236" s="60">
        <v>156</v>
      </c>
      <c r="AS236" s="60">
        <v>632</v>
      </c>
      <c r="AV236" s="39"/>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c r="BZ236" s="42"/>
      <c r="CA236" s="42"/>
      <c r="CB236" s="42"/>
      <c r="CC236" s="42"/>
      <c r="CD236" s="42"/>
      <c r="CE236" s="42"/>
      <c r="CF236" s="42"/>
      <c r="CG236" s="42"/>
      <c r="CH236" s="42"/>
      <c r="CI236" s="42"/>
      <c r="CJ236" s="42"/>
      <c r="CK236" s="42"/>
      <c r="CL236" s="42"/>
      <c r="CM236" s="42"/>
      <c r="CN236" s="42"/>
      <c r="CO236" s="42"/>
      <c r="CP236" s="42"/>
      <c r="CQ236" s="42"/>
      <c r="CR236" s="42"/>
      <c r="CS236" s="42"/>
      <c r="CT236" s="42"/>
      <c r="CU236" s="42"/>
      <c r="CV236" s="42"/>
      <c r="CW236" s="42"/>
      <c r="CX236" s="42"/>
      <c r="CY236" s="42"/>
      <c r="CZ236" s="42"/>
      <c r="DA236" s="42"/>
      <c r="DB236" s="42"/>
      <c r="DC236" s="42"/>
      <c r="DD236" s="42"/>
      <c r="DE236" s="42"/>
      <c r="DF236" s="42"/>
      <c r="DG236" s="42"/>
      <c r="DH236" s="42"/>
      <c r="DI236" s="42"/>
      <c r="DJ236" s="42"/>
      <c r="DK236" s="42"/>
      <c r="DL236" s="42"/>
      <c r="DM236" s="42"/>
      <c r="DN236" s="42"/>
      <c r="DO236" s="42"/>
      <c r="DP236" s="42"/>
      <c r="DQ236" s="42"/>
      <c r="DR236" s="42"/>
      <c r="DS236" s="42"/>
      <c r="DT236" s="42"/>
      <c r="DU236" s="42"/>
      <c r="DV236" s="42"/>
      <c r="DW236" s="42"/>
      <c r="DX236" s="42"/>
      <c r="DY236" s="42"/>
      <c r="DZ236" s="42"/>
      <c r="EA236" s="42"/>
      <c r="EB236" s="42"/>
      <c r="EC236" s="42"/>
      <c r="ED236" s="42"/>
      <c r="EE236" s="42"/>
      <c r="EF236" s="42"/>
      <c r="EG236" s="42"/>
      <c r="EH236" s="42"/>
      <c r="EI236" s="42"/>
      <c r="EJ236" s="42"/>
      <c r="EK236" s="42"/>
      <c r="EL236" s="42"/>
      <c r="EM236" s="42"/>
      <c r="EN236" s="42"/>
      <c r="EO236" s="42"/>
      <c r="EP236" s="42"/>
      <c r="EQ236" s="42"/>
      <c r="ER236" s="42"/>
      <c r="ES236" s="42"/>
      <c r="ET236" s="42"/>
      <c r="EU236" s="42"/>
      <c r="EV236" s="42"/>
      <c r="EW236" s="42"/>
      <c r="EX236" s="42"/>
      <c r="EY236" s="42"/>
      <c r="EZ236" s="42"/>
      <c r="FA236" s="42"/>
      <c r="FB236" s="42"/>
      <c r="FC236" s="42"/>
      <c r="FD236" s="42"/>
      <c r="FE236" s="42"/>
      <c r="FF236" s="42"/>
      <c r="FG236" s="42"/>
      <c r="FH236" s="42"/>
      <c r="FI236" s="42"/>
      <c r="FJ236" s="42"/>
      <c r="FK236" s="42"/>
      <c r="FL236" s="42"/>
      <c r="FM236" s="42"/>
      <c r="FN236" s="42"/>
      <c r="FO236" s="42"/>
      <c r="FP236" s="42"/>
      <c r="FQ236" s="42"/>
      <c r="FR236" s="42"/>
      <c r="FS236" s="42"/>
      <c r="FT236" s="42"/>
      <c r="FU236" s="42"/>
      <c r="FV236" s="42"/>
      <c r="FW236" s="42"/>
      <c r="FX236" s="42"/>
      <c r="FY236" s="42"/>
      <c r="FZ236" s="42"/>
      <c r="GA236" s="42"/>
      <c r="GB236" s="42"/>
      <c r="GC236" s="42"/>
      <c r="GD236" s="42"/>
      <c r="GE236" s="42"/>
      <c r="GF236" s="42"/>
      <c r="GG236" s="42"/>
      <c r="GH236" s="42"/>
      <c r="GI236" s="42"/>
      <c r="GJ236" s="42"/>
      <c r="GK236" s="42"/>
      <c r="GL236" s="42"/>
      <c r="GM236" s="42"/>
      <c r="GN236" s="42"/>
      <c r="GO236" s="42"/>
      <c r="GP236" s="42"/>
      <c r="GQ236" s="42"/>
      <c r="GR236" s="42"/>
      <c r="GS236" s="42"/>
      <c r="GT236" s="42"/>
      <c r="GU236" s="42"/>
      <c r="GV236" s="42"/>
      <c r="GW236" s="42"/>
      <c r="GX236" s="42"/>
      <c r="GY236" s="42"/>
      <c r="GZ236" s="42"/>
      <c r="HA236" s="42"/>
      <c r="HB236" s="42"/>
      <c r="HC236" s="42"/>
      <c r="HD236" s="42"/>
      <c r="HE236" s="42"/>
      <c r="HF236" s="42"/>
      <c r="HG236" s="42"/>
      <c r="HH236" s="42"/>
      <c r="HI236" s="42"/>
      <c r="HJ236" s="42"/>
      <c r="HK236" s="42"/>
      <c r="HL236" s="42"/>
      <c r="HM236" s="42"/>
      <c r="HN236" s="42"/>
      <c r="HO236" s="42"/>
      <c r="HP236" s="42"/>
      <c r="HQ236" s="42"/>
      <c r="HR236" s="42"/>
      <c r="HS236" s="42"/>
      <c r="HT236" s="42"/>
      <c r="HU236" s="42"/>
      <c r="HV236" s="42"/>
      <c r="HW236" s="42"/>
      <c r="HX236" s="42"/>
    </row>
    <row r="237" spans="1:232" s="41" customFormat="1" x14ac:dyDescent="0.25">
      <c r="A237" s="29"/>
      <c r="B237" s="30"/>
      <c r="C237" s="31" t="s">
        <v>7317</v>
      </c>
      <c r="D237" s="57">
        <v>0</v>
      </c>
      <c r="E237" s="57">
        <v>1</v>
      </c>
      <c r="F237" s="32" t="s">
        <v>953</v>
      </c>
      <c r="G237" s="32" t="s">
        <v>953</v>
      </c>
      <c r="H237" s="4">
        <v>9105871950</v>
      </c>
      <c r="I237" s="32" t="s">
        <v>953</v>
      </c>
      <c r="J237" s="33" t="s">
        <v>7744</v>
      </c>
      <c r="K237" s="34"/>
      <c r="L237" s="46" t="s">
        <v>25</v>
      </c>
      <c r="M237" s="33" t="s">
        <v>1218</v>
      </c>
      <c r="N237" s="35" t="s">
        <v>953</v>
      </c>
      <c r="O237" s="6" t="s">
        <v>3132</v>
      </c>
      <c r="P237" s="36"/>
      <c r="Q237" s="36"/>
      <c r="R237" s="36"/>
      <c r="S237" s="33" t="s">
        <v>7743</v>
      </c>
      <c r="T237" s="36"/>
      <c r="U237" s="36"/>
      <c r="V237" s="33" t="s">
        <v>7743</v>
      </c>
      <c r="W237" s="36"/>
      <c r="X237" s="36"/>
      <c r="Y237" s="33" t="s">
        <v>2771</v>
      </c>
      <c r="Z237" s="36"/>
      <c r="AA237" s="30"/>
      <c r="AB237" s="57">
        <v>5111</v>
      </c>
      <c r="AC237" s="57">
        <v>131</v>
      </c>
      <c r="AD237" s="30"/>
      <c r="AE237" s="58">
        <v>2</v>
      </c>
      <c r="AF237" s="37"/>
      <c r="AG237" s="37">
        <v>74250</v>
      </c>
      <c r="AH237" s="38">
        <v>148500</v>
      </c>
      <c r="AI237" s="37"/>
      <c r="AJ237" s="37"/>
      <c r="AK237" s="39"/>
      <c r="AL237" s="40">
        <v>8</v>
      </c>
      <c r="AM237" s="37"/>
      <c r="AN237" s="37">
        <v>11880</v>
      </c>
      <c r="AO237" s="59">
        <v>33311</v>
      </c>
      <c r="AP237" s="39"/>
      <c r="AQ237" s="59" t="s">
        <v>3131</v>
      </c>
      <c r="AR237" s="60">
        <v>156</v>
      </c>
      <c r="AS237" s="60">
        <v>632</v>
      </c>
      <c r="AV237" s="39"/>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c r="BZ237" s="42"/>
      <c r="CA237" s="42"/>
      <c r="CB237" s="42"/>
      <c r="CC237" s="42"/>
      <c r="CD237" s="42"/>
      <c r="CE237" s="42"/>
      <c r="CF237" s="42"/>
      <c r="CG237" s="42"/>
      <c r="CH237" s="42"/>
      <c r="CI237" s="42"/>
      <c r="CJ237" s="42"/>
      <c r="CK237" s="42"/>
      <c r="CL237" s="42"/>
      <c r="CM237" s="42"/>
      <c r="CN237" s="42"/>
      <c r="CO237" s="42"/>
      <c r="CP237" s="42"/>
      <c r="CQ237" s="42"/>
      <c r="CR237" s="42"/>
      <c r="CS237" s="42"/>
      <c r="CT237" s="42"/>
      <c r="CU237" s="42"/>
      <c r="CV237" s="42"/>
      <c r="CW237" s="42"/>
      <c r="CX237" s="42"/>
      <c r="CY237" s="42"/>
      <c r="CZ237" s="42"/>
      <c r="DA237" s="42"/>
      <c r="DB237" s="42"/>
      <c r="DC237" s="42"/>
      <c r="DD237" s="42"/>
      <c r="DE237" s="42"/>
      <c r="DF237" s="42"/>
      <c r="DG237" s="42"/>
      <c r="DH237" s="42"/>
      <c r="DI237" s="42"/>
      <c r="DJ237" s="42"/>
      <c r="DK237" s="42"/>
      <c r="DL237" s="42"/>
      <c r="DM237" s="42"/>
      <c r="DN237" s="42"/>
      <c r="DO237" s="42"/>
      <c r="DP237" s="42"/>
      <c r="DQ237" s="42"/>
      <c r="DR237" s="42"/>
      <c r="DS237" s="42"/>
      <c r="DT237" s="42"/>
      <c r="DU237" s="42"/>
      <c r="DV237" s="42"/>
      <c r="DW237" s="42"/>
      <c r="DX237" s="42"/>
      <c r="DY237" s="42"/>
      <c r="DZ237" s="42"/>
      <c r="EA237" s="42"/>
      <c r="EB237" s="42"/>
      <c r="EC237" s="42"/>
      <c r="ED237" s="42"/>
      <c r="EE237" s="42"/>
      <c r="EF237" s="42"/>
      <c r="EG237" s="42"/>
      <c r="EH237" s="42"/>
      <c r="EI237" s="42"/>
      <c r="EJ237" s="42"/>
      <c r="EK237" s="42"/>
      <c r="EL237" s="42"/>
      <c r="EM237" s="42"/>
      <c r="EN237" s="42"/>
      <c r="EO237" s="42"/>
      <c r="EP237" s="42"/>
      <c r="EQ237" s="42"/>
      <c r="ER237" s="42"/>
      <c r="ES237" s="42"/>
      <c r="ET237" s="42"/>
      <c r="EU237" s="42"/>
      <c r="EV237" s="42"/>
      <c r="EW237" s="42"/>
      <c r="EX237" s="42"/>
      <c r="EY237" s="42"/>
      <c r="EZ237" s="42"/>
      <c r="FA237" s="42"/>
      <c r="FB237" s="42"/>
      <c r="FC237" s="42"/>
      <c r="FD237" s="42"/>
      <c r="FE237" s="42"/>
      <c r="FF237" s="42"/>
      <c r="FG237" s="42"/>
      <c r="FH237" s="42"/>
      <c r="FI237" s="42"/>
      <c r="FJ237" s="42"/>
      <c r="FK237" s="42"/>
      <c r="FL237" s="42"/>
      <c r="FM237" s="42"/>
      <c r="FN237" s="42"/>
      <c r="FO237" s="42"/>
      <c r="FP237" s="42"/>
      <c r="FQ237" s="42"/>
      <c r="FR237" s="42"/>
      <c r="FS237" s="42"/>
      <c r="FT237" s="42"/>
      <c r="FU237" s="42"/>
      <c r="FV237" s="42"/>
      <c r="FW237" s="42"/>
      <c r="FX237" s="42"/>
      <c r="FY237" s="42"/>
      <c r="FZ237" s="42"/>
      <c r="GA237" s="42"/>
      <c r="GB237" s="42"/>
      <c r="GC237" s="42"/>
      <c r="GD237" s="42"/>
      <c r="GE237" s="42"/>
      <c r="GF237" s="42"/>
      <c r="GG237" s="42"/>
      <c r="GH237" s="42"/>
      <c r="GI237" s="42"/>
      <c r="GJ237" s="42"/>
      <c r="GK237" s="42"/>
      <c r="GL237" s="42"/>
      <c r="GM237" s="42"/>
      <c r="GN237" s="42"/>
      <c r="GO237" s="42"/>
      <c r="GP237" s="42"/>
      <c r="GQ237" s="42"/>
      <c r="GR237" s="42"/>
      <c r="GS237" s="42"/>
      <c r="GT237" s="42"/>
      <c r="GU237" s="42"/>
      <c r="GV237" s="42"/>
      <c r="GW237" s="42"/>
      <c r="GX237" s="42"/>
      <c r="GY237" s="42"/>
      <c r="GZ237" s="42"/>
      <c r="HA237" s="42"/>
      <c r="HB237" s="42"/>
      <c r="HC237" s="42"/>
      <c r="HD237" s="42"/>
      <c r="HE237" s="42"/>
      <c r="HF237" s="42"/>
      <c r="HG237" s="42"/>
      <c r="HH237" s="42"/>
      <c r="HI237" s="42"/>
      <c r="HJ237" s="42"/>
      <c r="HK237" s="42"/>
      <c r="HL237" s="42"/>
      <c r="HM237" s="42"/>
      <c r="HN237" s="42"/>
      <c r="HO237" s="42"/>
      <c r="HP237" s="42"/>
      <c r="HQ237" s="42"/>
      <c r="HR237" s="42"/>
      <c r="HS237" s="42"/>
      <c r="HT237" s="42"/>
      <c r="HU237" s="42"/>
      <c r="HV237" s="42"/>
      <c r="HW237" s="42"/>
      <c r="HX237" s="42"/>
    </row>
    <row r="238" spans="1:232" s="41" customFormat="1" x14ac:dyDescent="0.25">
      <c r="A238" s="29"/>
      <c r="B238" s="30"/>
      <c r="C238" s="31" t="s">
        <v>7317</v>
      </c>
      <c r="D238" s="57">
        <v>0</v>
      </c>
      <c r="E238" s="57">
        <v>1</v>
      </c>
      <c r="F238" s="32" t="s">
        <v>560</v>
      </c>
      <c r="G238" s="32" t="s">
        <v>560</v>
      </c>
      <c r="H238" s="4">
        <v>9105871985</v>
      </c>
      <c r="I238" s="32" t="s">
        <v>560</v>
      </c>
      <c r="J238" s="33" t="s">
        <v>7747</v>
      </c>
      <c r="K238" s="34"/>
      <c r="L238" s="46" t="s">
        <v>25</v>
      </c>
      <c r="M238" s="33" t="s">
        <v>921</v>
      </c>
      <c r="N238" s="35" t="s">
        <v>560</v>
      </c>
      <c r="O238" s="6" t="s">
        <v>3132</v>
      </c>
      <c r="P238" s="36"/>
      <c r="Q238" s="36"/>
      <c r="R238" s="36"/>
      <c r="S238" s="33" t="s">
        <v>7748</v>
      </c>
      <c r="T238" s="36"/>
      <c r="U238" s="36"/>
      <c r="V238" s="33" t="s">
        <v>7748</v>
      </c>
      <c r="W238" s="36"/>
      <c r="X238" s="36"/>
      <c r="Y238" s="33" t="s">
        <v>2771</v>
      </c>
      <c r="Z238" s="36"/>
      <c r="AA238" s="30"/>
      <c r="AB238" s="57">
        <v>5111</v>
      </c>
      <c r="AC238" s="57">
        <v>131</v>
      </c>
      <c r="AD238" s="30"/>
      <c r="AE238" s="58">
        <v>4</v>
      </c>
      <c r="AF238" s="37"/>
      <c r="AG238" s="37">
        <v>74250</v>
      </c>
      <c r="AH238" s="38">
        <v>297000</v>
      </c>
      <c r="AI238" s="37"/>
      <c r="AJ238" s="37"/>
      <c r="AK238" s="39"/>
      <c r="AL238" s="40">
        <v>8</v>
      </c>
      <c r="AM238" s="37"/>
      <c r="AN238" s="37">
        <v>23760</v>
      </c>
      <c r="AO238" s="59">
        <v>33311</v>
      </c>
      <c r="AP238" s="39"/>
      <c r="AQ238" s="59" t="s">
        <v>3131</v>
      </c>
      <c r="AR238" s="60">
        <v>156</v>
      </c>
      <c r="AS238" s="60">
        <v>632</v>
      </c>
      <c r="AV238" s="39"/>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c r="BZ238" s="42"/>
      <c r="CA238" s="42"/>
      <c r="CB238" s="42"/>
      <c r="CC238" s="42"/>
      <c r="CD238" s="42"/>
      <c r="CE238" s="42"/>
      <c r="CF238" s="42"/>
      <c r="CG238" s="42"/>
      <c r="CH238" s="42"/>
      <c r="CI238" s="42"/>
      <c r="CJ238" s="42"/>
      <c r="CK238" s="42"/>
      <c r="CL238" s="42"/>
      <c r="CM238" s="42"/>
      <c r="CN238" s="42"/>
      <c r="CO238" s="42"/>
      <c r="CP238" s="42"/>
      <c r="CQ238" s="42"/>
      <c r="CR238" s="42"/>
      <c r="CS238" s="42"/>
      <c r="CT238" s="42"/>
      <c r="CU238" s="42"/>
      <c r="CV238" s="42"/>
      <c r="CW238" s="42"/>
      <c r="CX238" s="42"/>
      <c r="CY238" s="42"/>
      <c r="CZ238" s="42"/>
      <c r="DA238" s="42"/>
      <c r="DB238" s="42"/>
      <c r="DC238" s="42"/>
      <c r="DD238" s="42"/>
      <c r="DE238" s="42"/>
      <c r="DF238" s="42"/>
      <c r="DG238" s="42"/>
      <c r="DH238" s="42"/>
      <c r="DI238" s="42"/>
      <c r="DJ238" s="42"/>
      <c r="DK238" s="42"/>
      <c r="DL238" s="42"/>
      <c r="DM238" s="42"/>
      <c r="DN238" s="42"/>
      <c r="DO238" s="42"/>
      <c r="DP238" s="42"/>
      <c r="DQ238" s="42"/>
      <c r="DR238" s="42"/>
      <c r="DS238" s="42"/>
      <c r="DT238" s="42"/>
      <c r="DU238" s="42"/>
      <c r="DV238" s="42"/>
      <c r="DW238" s="42"/>
      <c r="DX238" s="42"/>
      <c r="DY238" s="42"/>
      <c r="DZ238" s="42"/>
      <c r="EA238" s="42"/>
      <c r="EB238" s="42"/>
      <c r="EC238" s="42"/>
      <c r="ED238" s="42"/>
      <c r="EE238" s="42"/>
      <c r="EF238" s="42"/>
      <c r="EG238" s="42"/>
      <c r="EH238" s="42"/>
      <c r="EI238" s="42"/>
      <c r="EJ238" s="42"/>
      <c r="EK238" s="42"/>
      <c r="EL238" s="42"/>
      <c r="EM238" s="42"/>
      <c r="EN238" s="42"/>
      <c r="EO238" s="42"/>
      <c r="EP238" s="42"/>
      <c r="EQ238" s="42"/>
      <c r="ER238" s="42"/>
      <c r="ES238" s="42"/>
      <c r="ET238" s="42"/>
      <c r="EU238" s="42"/>
      <c r="EV238" s="42"/>
      <c r="EW238" s="42"/>
      <c r="EX238" s="42"/>
      <c r="EY238" s="42"/>
      <c r="EZ238" s="42"/>
      <c r="FA238" s="42"/>
      <c r="FB238" s="42"/>
      <c r="FC238" s="42"/>
      <c r="FD238" s="42"/>
      <c r="FE238" s="42"/>
      <c r="FF238" s="42"/>
      <c r="FG238" s="42"/>
      <c r="FH238" s="42"/>
      <c r="FI238" s="42"/>
      <c r="FJ238" s="42"/>
      <c r="FK238" s="42"/>
      <c r="FL238" s="42"/>
      <c r="FM238" s="42"/>
      <c r="FN238" s="42"/>
      <c r="FO238" s="42"/>
      <c r="FP238" s="42"/>
      <c r="FQ238" s="42"/>
      <c r="FR238" s="42"/>
      <c r="FS238" s="42"/>
      <c r="FT238" s="42"/>
      <c r="FU238" s="42"/>
      <c r="FV238" s="42"/>
      <c r="FW238" s="42"/>
      <c r="FX238" s="42"/>
      <c r="FY238" s="42"/>
      <c r="FZ238" s="42"/>
      <c r="GA238" s="42"/>
      <c r="GB238" s="42"/>
      <c r="GC238" s="42"/>
      <c r="GD238" s="42"/>
      <c r="GE238" s="42"/>
      <c r="GF238" s="42"/>
      <c r="GG238" s="42"/>
      <c r="GH238" s="42"/>
      <c r="GI238" s="42"/>
      <c r="GJ238" s="42"/>
      <c r="GK238" s="42"/>
      <c r="GL238" s="42"/>
      <c r="GM238" s="42"/>
      <c r="GN238" s="42"/>
      <c r="GO238" s="42"/>
      <c r="GP238" s="42"/>
      <c r="GQ238" s="42"/>
      <c r="GR238" s="42"/>
      <c r="GS238" s="42"/>
      <c r="GT238" s="42"/>
      <c r="GU238" s="42"/>
      <c r="GV238" s="42"/>
      <c r="GW238" s="42"/>
      <c r="GX238" s="42"/>
      <c r="GY238" s="42"/>
      <c r="GZ238" s="42"/>
      <c r="HA238" s="42"/>
      <c r="HB238" s="42"/>
      <c r="HC238" s="42"/>
      <c r="HD238" s="42"/>
      <c r="HE238" s="42"/>
      <c r="HF238" s="42"/>
      <c r="HG238" s="42"/>
      <c r="HH238" s="42"/>
      <c r="HI238" s="42"/>
      <c r="HJ238" s="42"/>
      <c r="HK238" s="42"/>
      <c r="HL238" s="42"/>
      <c r="HM238" s="42"/>
      <c r="HN238" s="42"/>
      <c r="HO238" s="42"/>
      <c r="HP238" s="42"/>
      <c r="HQ238" s="42"/>
      <c r="HR238" s="42"/>
      <c r="HS238" s="42"/>
      <c r="HT238" s="42"/>
      <c r="HU238" s="42"/>
      <c r="HV238" s="42"/>
      <c r="HW238" s="42"/>
      <c r="HX238" s="42"/>
    </row>
    <row r="239" spans="1:232" s="41" customFormat="1" x14ac:dyDescent="0.25">
      <c r="A239" s="29"/>
      <c r="B239" s="30"/>
      <c r="C239" s="31" t="s">
        <v>7317</v>
      </c>
      <c r="D239" s="57">
        <v>0</v>
      </c>
      <c r="E239" s="57">
        <v>1</v>
      </c>
      <c r="F239" s="32" t="s">
        <v>560</v>
      </c>
      <c r="G239" s="32" t="s">
        <v>560</v>
      </c>
      <c r="H239" s="4">
        <v>9105872085</v>
      </c>
      <c r="I239" s="32" t="s">
        <v>560</v>
      </c>
      <c r="J239" s="33" t="s">
        <v>7749</v>
      </c>
      <c r="K239" s="34"/>
      <c r="L239" s="46" t="s">
        <v>25</v>
      </c>
      <c r="M239" s="33" t="s">
        <v>939</v>
      </c>
      <c r="N239" s="35" t="s">
        <v>560</v>
      </c>
      <c r="O239" s="6" t="s">
        <v>3170</v>
      </c>
      <c r="P239" s="36"/>
      <c r="Q239" s="36"/>
      <c r="R239" s="36"/>
      <c r="S239" s="33" t="s">
        <v>7750</v>
      </c>
      <c r="T239" s="36"/>
      <c r="U239" s="36"/>
      <c r="V239" s="33" t="s">
        <v>7750</v>
      </c>
      <c r="W239" s="36"/>
      <c r="X239" s="36"/>
      <c r="Y239" s="33" t="s">
        <v>2824</v>
      </c>
      <c r="Z239" s="36"/>
      <c r="AA239" s="30"/>
      <c r="AB239" s="57">
        <v>5111</v>
      </c>
      <c r="AC239" s="57">
        <v>131</v>
      </c>
      <c r="AD239" s="30"/>
      <c r="AE239" s="58">
        <v>5</v>
      </c>
      <c r="AF239" s="37"/>
      <c r="AG239" s="37">
        <v>111058</v>
      </c>
      <c r="AH239" s="38">
        <v>555290</v>
      </c>
      <c r="AI239" s="37"/>
      <c r="AJ239" s="37"/>
      <c r="AK239" s="39"/>
      <c r="AL239" s="40">
        <v>8</v>
      </c>
      <c r="AM239" s="37"/>
      <c r="AN239" s="37">
        <v>44423.200000000004</v>
      </c>
      <c r="AO239" s="59">
        <v>33311</v>
      </c>
      <c r="AP239" s="39"/>
      <c r="AQ239" s="59" t="s">
        <v>3131</v>
      </c>
      <c r="AR239" s="60">
        <v>156</v>
      </c>
      <c r="AS239" s="60">
        <v>632</v>
      </c>
      <c r="AV239" s="39"/>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c r="BZ239" s="42"/>
      <c r="CA239" s="42"/>
      <c r="CB239" s="42"/>
      <c r="CC239" s="42"/>
      <c r="CD239" s="42"/>
      <c r="CE239" s="42"/>
      <c r="CF239" s="42"/>
      <c r="CG239" s="42"/>
      <c r="CH239" s="42"/>
      <c r="CI239" s="42"/>
      <c r="CJ239" s="42"/>
      <c r="CK239" s="42"/>
      <c r="CL239" s="42"/>
      <c r="CM239" s="42"/>
      <c r="CN239" s="42"/>
      <c r="CO239" s="42"/>
      <c r="CP239" s="42"/>
      <c r="CQ239" s="42"/>
      <c r="CR239" s="42"/>
      <c r="CS239" s="42"/>
      <c r="CT239" s="42"/>
      <c r="CU239" s="42"/>
      <c r="CV239" s="42"/>
      <c r="CW239" s="42"/>
      <c r="CX239" s="42"/>
      <c r="CY239" s="42"/>
      <c r="CZ239" s="42"/>
      <c r="DA239" s="42"/>
      <c r="DB239" s="42"/>
      <c r="DC239" s="42"/>
      <c r="DD239" s="42"/>
      <c r="DE239" s="42"/>
      <c r="DF239" s="42"/>
      <c r="DG239" s="42"/>
      <c r="DH239" s="42"/>
      <c r="DI239" s="42"/>
      <c r="DJ239" s="42"/>
      <c r="DK239" s="42"/>
      <c r="DL239" s="42"/>
      <c r="DM239" s="42"/>
      <c r="DN239" s="42"/>
      <c r="DO239" s="42"/>
      <c r="DP239" s="42"/>
      <c r="DQ239" s="42"/>
      <c r="DR239" s="42"/>
      <c r="DS239" s="42"/>
      <c r="DT239" s="42"/>
      <c r="DU239" s="42"/>
      <c r="DV239" s="42"/>
      <c r="DW239" s="42"/>
      <c r="DX239" s="42"/>
      <c r="DY239" s="42"/>
      <c r="DZ239" s="42"/>
      <c r="EA239" s="42"/>
      <c r="EB239" s="42"/>
      <c r="EC239" s="42"/>
      <c r="ED239" s="42"/>
      <c r="EE239" s="42"/>
      <c r="EF239" s="42"/>
      <c r="EG239" s="42"/>
      <c r="EH239" s="42"/>
      <c r="EI239" s="42"/>
      <c r="EJ239" s="42"/>
      <c r="EK239" s="42"/>
      <c r="EL239" s="42"/>
      <c r="EM239" s="42"/>
      <c r="EN239" s="42"/>
      <c r="EO239" s="42"/>
      <c r="EP239" s="42"/>
      <c r="EQ239" s="42"/>
      <c r="ER239" s="42"/>
      <c r="ES239" s="42"/>
      <c r="ET239" s="42"/>
      <c r="EU239" s="42"/>
      <c r="EV239" s="42"/>
      <c r="EW239" s="42"/>
      <c r="EX239" s="42"/>
      <c r="EY239" s="42"/>
      <c r="EZ239" s="42"/>
      <c r="FA239" s="42"/>
      <c r="FB239" s="42"/>
      <c r="FC239" s="42"/>
      <c r="FD239" s="42"/>
      <c r="FE239" s="42"/>
      <c r="FF239" s="42"/>
      <c r="FG239" s="42"/>
      <c r="FH239" s="42"/>
      <c r="FI239" s="42"/>
      <c r="FJ239" s="42"/>
      <c r="FK239" s="42"/>
      <c r="FL239" s="42"/>
      <c r="FM239" s="42"/>
      <c r="FN239" s="42"/>
      <c r="FO239" s="42"/>
      <c r="FP239" s="42"/>
      <c r="FQ239" s="42"/>
      <c r="FR239" s="42"/>
      <c r="FS239" s="42"/>
      <c r="FT239" s="42"/>
      <c r="FU239" s="42"/>
      <c r="FV239" s="42"/>
      <c r="FW239" s="42"/>
      <c r="FX239" s="42"/>
      <c r="FY239" s="42"/>
      <c r="FZ239" s="42"/>
      <c r="GA239" s="42"/>
      <c r="GB239" s="42"/>
      <c r="GC239" s="42"/>
      <c r="GD239" s="42"/>
      <c r="GE239" s="42"/>
      <c r="GF239" s="42"/>
      <c r="GG239" s="42"/>
      <c r="GH239" s="42"/>
      <c r="GI239" s="42"/>
      <c r="GJ239" s="42"/>
      <c r="GK239" s="42"/>
      <c r="GL239" s="42"/>
      <c r="GM239" s="42"/>
      <c r="GN239" s="42"/>
      <c r="GO239" s="42"/>
      <c r="GP239" s="42"/>
      <c r="GQ239" s="42"/>
      <c r="GR239" s="42"/>
      <c r="GS239" s="42"/>
      <c r="GT239" s="42"/>
      <c r="GU239" s="42"/>
      <c r="GV239" s="42"/>
      <c r="GW239" s="42"/>
      <c r="GX239" s="42"/>
      <c r="GY239" s="42"/>
      <c r="GZ239" s="42"/>
      <c r="HA239" s="42"/>
      <c r="HB239" s="42"/>
      <c r="HC239" s="42"/>
      <c r="HD239" s="42"/>
      <c r="HE239" s="42"/>
      <c r="HF239" s="42"/>
      <c r="HG239" s="42"/>
      <c r="HH239" s="42"/>
      <c r="HI239" s="42"/>
      <c r="HJ239" s="42"/>
      <c r="HK239" s="42"/>
      <c r="HL239" s="42"/>
      <c r="HM239" s="42"/>
      <c r="HN239" s="42"/>
      <c r="HO239" s="42"/>
      <c r="HP239" s="42"/>
      <c r="HQ239" s="42"/>
      <c r="HR239" s="42"/>
      <c r="HS239" s="42"/>
      <c r="HT239" s="42"/>
      <c r="HU239" s="42"/>
      <c r="HV239" s="42"/>
      <c r="HW239" s="42"/>
      <c r="HX239" s="42"/>
    </row>
    <row r="240" spans="1:232" s="41" customFormat="1" x14ac:dyDescent="0.25">
      <c r="A240" s="29"/>
      <c r="B240" s="30"/>
      <c r="C240" s="31" t="s">
        <v>7317</v>
      </c>
      <c r="D240" s="57">
        <v>0</v>
      </c>
      <c r="E240" s="57">
        <v>1</v>
      </c>
      <c r="F240" s="32" t="s">
        <v>560</v>
      </c>
      <c r="G240" s="32" t="s">
        <v>560</v>
      </c>
      <c r="H240" s="4">
        <v>9105872085</v>
      </c>
      <c r="I240" s="32" t="s">
        <v>560</v>
      </c>
      <c r="J240" s="33" t="s">
        <v>7749</v>
      </c>
      <c r="K240" s="34"/>
      <c r="L240" s="46" t="s">
        <v>25</v>
      </c>
      <c r="M240" s="33" t="s">
        <v>939</v>
      </c>
      <c r="N240" s="35" t="s">
        <v>560</v>
      </c>
      <c r="O240" s="6" t="s">
        <v>3170</v>
      </c>
      <c r="P240" s="36"/>
      <c r="Q240" s="36"/>
      <c r="R240" s="36"/>
      <c r="S240" s="33" t="s">
        <v>7750</v>
      </c>
      <c r="T240" s="36"/>
      <c r="U240" s="36"/>
      <c r="V240" s="33" t="s">
        <v>7750</v>
      </c>
      <c r="W240" s="36"/>
      <c r="X240" s="36"/>
      <c r="Y240" s="33" t="s">
        <v>3047</v>
      </c>
      <c r="Z240" s="36"/>
      <c r="AA240" s="30"/>
      <c r="AB240" s="57">
        <v>5111</v>
      </c>
      <c r="AC240" s="57">
        <v>131</v>
      </c>
      <c r="AD240" s="30"/>
      <c r="AE240" s="58">
        <v>1</v>
      </c>
      <c r="AF240" s="37"/>
      <c r="AG240" s="37">
        <v>55595</v>
      </c>
      <c r="AH240" s="38">
        <v>55595</v>
      </c>
      <c r="AI240" s="37"/>
      <c r="AJ240" s="37"/>
      <c r="AK240" s="39"/>
      <c r="AL240" s="40">
        <v>8</v>
      </c>
      <c r="AM240" s="37"/>
      <c r="AN240" s="37">
        <v>4447.6000000000004</v>
      </c>
      <c r="AO240" s="59">
        <v>33311</v>
      </c>
      <c r="AP240" s="39"/>
      <c r="AQ240" s="59" t="s">
        <v>3131</v>
      </c>
      <c r="AR240" s="60">
        <v>156</v>
      </c>
      <c r="AS240" s="60">
        <v>632</v>
      </c>
      <c r="AV240" s="39"/>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c r="BZ240" s="42"/>
      <c r="CA240" s="42"/>
      <c r="CB240" s="42"/>
      <c r="CC240" s="42"/>
      <c r="CD240" s="42"/>
      <c r="CE240" s="42"/>
      <c r="CF240" s="42"/>
      <c r="CG240" s="42"/>
      <c r="CH240" s="42"/>
      <c r="CI240" s="42"/>
      <c r="CJ240" s="42"/>
      <c r="CK240" s="42"/>
      <c r="CL240" s="42"/>
      <c r="CM240" s="42"/>
      <c r="CN240" s="42"/>
      <c r="CO240" s="42"/>
      <c r="CP240" s="42"/>
      <c r="CQ240" s="42"/>
      <c r="CR240" s="42"/>
      <c r="CS240" s="42"/>
      <c r="CT240" s="42"/>
      <c r="CU240" s="42"/>
      <c r="CV240" s="42"/>
      <c r="CW240" s="42"/>
      <c r="CX240" s="42"/>
      <c r="CY240" s="42"/>
      <c r="CZ240" s="42"/>
      <c r="DA240" s="42"/>
      <c r="DB240" s="42"/>
      <c r="DC240" s="42"/>
      <c r="DD240" s="42"/>
      <c r="DE240" s="42"/>
      <c r="DF240" s="42"/>
      <c r="DG240" s="42"/>
      <c r="DH240" s="42"/>
      <c r="DI240" s="42"/>
      <c r="DJ240" s="42"/>
      <c r="DK240" s="42"/>
      <c r="DL240" s="42"/>
      <c r="DM240" s="42"/>
      <c r="DN240" s="42"/>
      <c r="DO240" s="42"/>
      <c r="DP240" s="42"/>
      <c r="DQ240" s="42"/>
      <c r="DR240" s="42"/>
      <c r="DS240" s="42"/>
      <c r="DT240" s="42"/>
      <c r="DU240" s="42"/>
      <c r="DV240" s="42"/>
      <c r="DW240" s="42"/>
      <c r="DX240" s="42"/>
      <c r="DY240" s="42"/>
      <c r="DZ240" s="42"/>
      <c r="EA240" s="42"/>
      <c r="EB240" s="42"/>
      <c r="EC240" s="42"/>
      <c r="ED240" s="42"/>
      <c r="EE240" s="42"/>
      <c r="EF240" s="42"/>
      <c r="EG240" s="42"/>
      <c r="EH240" s="42"/>
      <c r="EI240" s="42"/>
      <c r="EJ240" s="42"/>
      <c r="EK240" s="42"/>
      <c r="EL240" s="42"/>
      <c r="EM240" s="42"/>
      <c r="EN240" s="42"/>
      <c r="EO240" s="42"/>
      <c r="EP240" s="42"/>
      <c r="EQ240" s="42"/>
      <c r="ER240" s="42"/>
      <c r="ES240" s="42"/>
      <c r="ET240" s="42"/>
      <c r="EU240" s="42"/>
      <c r="EV240" s="42"/>
      <c r="EW240" s="42"/>
      <c r="EX240" s="42"/>
      <c r="EY240" s="42"/>
      <c r="EZ240" s="42"/>
      <c r="FA240" s="42"/>
      <c r="FB240" s="42"/>
      <c r="FC240" s="42"/>
      <c r="FD240" s="42"/>
      <c r="FE240" s="42"/>
      <c r="FF240" s="42"/>
      <c r="FG240" s="42"/>
      <c r="FH240" s="42"/>
      <c r="FI240" s="42"/>
      <c r="FJ240" s="42"/>
      <c r="FK240" s="42"/>
      <c r="FL240" s="42"/>
      <c r="FM240" s="42"/>
      <c r="FN240" s="42"/>
      <c r="FO240" s="42"/>
      <c r="FP240" s="42"/>
      <c r="FQ240" s="42"/>
      <c r="FR240" s="42"/>
      <c r="FS240" s="42"/>
      <c r="FT240" s="42"/>
      <c r="FU240" s="42"/>
      <c r="FV240" s="42"/>
      <c r="FW240" s="42"/>
      <c r="FX240" s="42"/>
      <c r="FY240" s="42"/>
      <c r="FZ240" s="42"/>
      <c r="GA240" s="42"/>
      <c r="GB240" s="42"/>
      <c r="GC240" s="42"/>
      <c r="GD240" s="42"/>
      <c r="GE240" s="42"/>
      <c r="GF240" s="42"/>
      <c r="GG240" s="42"/>
      <c r="GH240" s="42"/>
      <c r="GI240" s="42"/>
      <c r="GJ240" s="42"/>
      <c r="GK240" s="42"/>
      <c r="GL240" s="42"/>
      <c r="GM240" s="42"/>
      <c r="GN240" s="42"/>
      <c r="GO240" s="42"/>
      <c r="GP240" s="42"/>
      <c r="GQ240" s="42"/>
      <c r="GR240" s="42"/>
      <c r="GS240" s="42"/>
      <c r="GT240" s="42"/>
      <c r="GU240" s="42"/>
      <c r="GV240" s="42"/>
      <c r="GW240" s="42"/>
      <c r="GX240" s="42"/>
      <c r="GY240" s="42"/>
      <c r="GZ240" s="42"/>
      <c r="HA240" s="42"/>
      <c r="HB240" s="42"/>
      <c r="HC240" s="42"/>
      <c r="HD240" s="42"/>
      <c r="HE240" s="42"/>
      <c r="HF240" s="42"/>
      <c r="HG240" s="42"/>
      <c r="HH240" s="42"/>
      <c r="HI240" s="42"/>
      <c r="HJ240" s="42"/>
      <c r="HK240" s="42"/>
      <c r="HL240" s="42"/>
      <c r="HM240" s="42"/>
      <c r="HN240" s="42"/>
      <c r="HO240" s="42"/>
      <c r="HP240" s="42"/>
      <c r="HQ240" s="42"/>
      <c r="HR240" s="42"/>
      <c r="HS240" s="42"/>
      <c r="HT240" s="42"/>
      <c r="HU240" s="42"/>
      <c r="HV240" s="42"/>
      <c r="HW240" s="42"/>
      <c r="HX240" s="42"/>
    </row>
    <row r="241" spans="1:232" s="41" customFormat="1" x14ac:dyDescent="0.25">
      <c r="A241" s="29"/>
      <c r="B241" s="30"/>
      <c r="C241" s="31" t="s">
        <v>7317</v>
      </c>
      <c r="D241" s="57">
        <v>0</v>
      </c>
      <c r="E241" s="57">
        <v>1</v>
      </c>
      <c r="F241" s="32" t="s">
        <v>560</v>
      </c>
      <c r="G241" s="32" t="s">
        <v>560</v>
      </c>
      <c r="H241" s="4">
        <v>9105872139</v>
      </c>
      <c r="I241" s="32" t="s">
        <v>560</v>
      </c>
      <c r="J241" s="33" t="s">
        <v>7751</v>
      </c>
      <c r="K241" s="34"/>
      <c r="L241" s="46" t="s">
        <v>25</v>
      </c>
      <c r="M241" s="33" t="s">
        <v>933</v>
      </c>
      <c r="N241" s="35" t="s">
        <v>560</v>
      </c>
      <c r="O241" s="6" t="s">
        <v>3170</v>
      </c>
      <c r="P241" s="36"/>
      <c r="Q241" s="36"/>
      <c r="R241" s="36"/>
      <c r="S241" s="33" t="s">
        <v>7750</v>
      </c>
      <c r="T241" s="36"/>
      <c r="U241" s="36"/>
      <c r="V241" s="33" t="s">
        <v>7750</v>
      </c>
      <c r="W241" s="36"/>
      <c r="X241" s="36"/>
      <c r="Y241" s="33" t="s">
        <v>2824</v>
      </c>
      <c r="Z241" s="36"/>
      <c r="AA241" s="30"/>
      <c r="AB241" s="57">
        <v>5111</v>
      </c>
      <c r="AC241" s="57">
        <v>131</v>
      </c>
      <c r="AD241" s="30"/>
      <c r="AE241" s="58">
        <v>7</v>
      </c>
      <c r="AF241" s="37"/>
      <c r="AG241" s="37">
        <v>111058</v>
      </c>
      <c r="AH241" s="38">
        <v>777406</v>
      </c>
      <c r="AI241" s="37"/>
      <c r="AJ241" s="37"/>
      <c r="AK241" s="39"/>
      <c r="AL241" s="40">
        <v>8</v>
      </c>
      <c r="AM241" s="37"/>
      <c r="AN241" s="37">
        <v>62192.480000000003</v>
      </c>
      <c r="AO241" s="59">
        <v>33311</v>
      </c>
      <c r="AP241" s="39"/>
      <c r="AQ241" s="59" t="s">
        <v>3131</v>
      </c>
      <c r="AR241" s="60">
        <v>156</v>
      </c>
      <c r="AS241" s="60">
        <v>632</v>
      </c>
      <c r="AV241" s="39"/>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c r="BZ241" s="42"/>
      <c r="CA241" s="42"/>
      <c r="CB241" s="42"/>
      <c r="CC241" s="42"/>
      <c r="CD241" s="42"/>
      <c r="CE241" s="42"/>
      <c r="CF241" s="42"/>
      <c r="CG241" s="42"/>
      <c r="CH241" s="42"/>
      <c r="CI241" s="42"/>
      <c r="CJ241" s="42"/>
      <c r="CK241" s="42"/>
      <c r="CL241" s="42"/>
      <c r="CM241" s="42"/>
      <c r="CN241" s="42"/>
      <c r="CO241" s="42"/>
      <c r="CP241" s="42"/>
      <c r="CQ241" s="42"/>
      <c r="CR241" s="42"/>
      <c r="CS241" s="42"/>
      <c r="CT241" s="42"/>
      <c r="CU241" s="42"/>
      <c r="CV241" s="42"/>
      <c r="CW241" s="42"/>
      <c r="CX241" s="42"/>
      <c r="CY241" s="42"/>
      <c r="CZ241" s="42"/>
      <c r="DA241" s="42"/>
      <c r="DB241" s="42"/>
      <c r="DC241" s="42"/>
      <c r="DD241" s="42"/>
      <c r="DE241" s="42"/>
      <c r="DF241" s="42"/>
      <c r="DG241" s="42"/>
      <c r="DH241" s="42"/>
      <c r="DI241" s="42"/>
      <c r="DJ241" s="42"/>
      <c r="DK241" s="42"/>
      <c r="DL241" s="42"/>
      <c r="DM241" s="42"/>
      <c r="DN241" s="42"/>
      <c r="DO241" s="42"/>
      <c r="DP241" s="42"/>
      <c r="DQ241" s="42"/>
      <c r="DR241" s="42"/>
      <c r="DS241" s="42"/>
      <c r="DT241" s="42"/>
      <c r="DU241" s="42"/>
      <c r="DV241" s="42"/>
      <c r="DW241" s="42"/>
      <c r="DX241" s="42"/>
      <c r="DY241" s="42"/>
      <c r="DZ241" s="42"/>
      <c r="EA241" s="42"/>
      <c r="EB241" s="42"/>
      <c r="EC241" s="42"/>
      <c r="ED241" s="42"/>
      <c r="EE241" s="42"/>
      <c r="EF241" s="42"/>
      <c r="EG241" s="42"/>
      <c r="EH241" s="42"/>
      <c r="EI241" s="42"/>
      <c r="EJ241" s="42"/>
      <c r="EK241" s="42"/>
      <c r="EL241" s="42"/>
      <c r="EM241" s="42"/>
      <c r="EN241" s="42"/>
      <c r="EO241" s="42"/>
      <c r="EP241" s="42"/>
      <c r="EQ241" s="42"/>
      <c r="ER241" s="42"/>
      <c r="ES241" s="42"/>
      <c r="ET241" s="42"/>
      <c r="EU241" s="42"/>
      <c r="EV241" s="42"/>
      <c r="EW241" s="42"/>
      <c r="EX241" s="42"/>
      <c r="EY241" s="42"/>
      <c r="EZ241" s="42"/>
      <c r="FA241" s="42"/>
      <c r="FB241" s="42"/>
      <c r="FC241" s="42"/>
      <c r="FD241" s="42"/>
      <c r="FE241" s="42"/>
      <c r="FF241" s="42"/>
      <c r="FG241" s="42"/>
      <c r="FH241" s="42"/>
      <c r="FI241" s="42"/>
      <c r="FJ241" s="42"/>
      <c r="FK241" s="42"/>
      <c r="FL241" s="42"/>
      <c r="FM241" s="42"/>
      <c r="FN241" s="42"/>
      <c r="FO241" s="42"/>
      <c r="FP241" s="42"/>
      <c r="FQ241" s="42"/>
      <c r="FR241" s="42"/>
      <c r="FS241" s="42"/>
      <c r="FT241" s="42"/>
      <c r="FU241" s="42"/>
      <c r="FV241" s="42"/>
      <c r="FW241" s="42"/>
      <c r="FX241" s="42"/>
      <c r="FY241" s="42"/>
      <c r="FZ241" s="42"/>
      <c r="GA241" s="42"/>
      <c r="GB241" s="42"/>
      <c r="GC241" s="42"/>
      <c r="GD241" s="42"/>
      <c r="GE241" s="42"/>
      <c r="GF241" s="42"/>
      <c r="GG241" s="42"/>
      <c r="GH241" s="42"/>
      <c r="GI241" s="42"/>
      <c r="GJ241" s="42"/>
      <c r="GK241" s="42"/>
      <c r="GL241" s="42"/>
      <c r="GM241" s="42"/>
      <c r="GN241" s="42"/>
      <c r="GO241" s="42"/>
      <c r="GP241" s="42"/>
      <c r="GQ241" s="42"/>
      <c r="GR241" s="42"/>
      <c r="GS241" s="42"/>
      <c r="GT241" s="42"/>
      <c r="GU241" s="42"/>
      <c r="GV241" s="42"/>
      <c r="GW241" s="42"/>
      <c r="GX241" s="42"/>
      <c r="GY241" s="42"/>
      <c r="GZ241" s="42"/>
      <c r="HA241" s="42"/>
      <c r="HB241" s="42"/>
      <c r="HC241" s="42"/>
      <c r="HD241" s="42"/>
      <c r="HE241" s="42"/>
      <c r="HF241" s="42"/>
      <c r="HG241" s="42"/>
      <c r="HH241" s="42"/>
      <c r="HI241" s="42"/>
      <c r="HJ241" s="42"/>
      <c r="HK241" s="42"/>
      <c r="HL241" s="42"/>
      <c r="HM241" s="42"/>
      <c r="HN241" s="42"/>
      <c r="HO241" s="42"/>
      <c r="HP241" s="42"/>
      <c r="HQ241" s="42"/>
      <c r="HR241" s="42"/>
      <c r="HS241" s="42"/>
      <c r="HT241" s="42"/>
      <c r="HU241" s="42"/>
      <c r="HV241" s="42"/>
      <c r="HW241" s="42"/>
      <c r="HX241" s="42"/>
    </row>
    <row r="242" spans="1:232" s="41" customFormat="1" x14ac:dyDescent="0.25">
      <c r="A242" s="29"/>
      <c r="B242" s="30"/>
      <c r="C242" s="31" t="s">
        <v>7317</v>
      </c>
      <c r="D242" s="57">
        <v>0</v>
      </c>
      <c r="E242" s="57">
        <v>1</v>
      </c>
      <c r="F242" s="32" t="s">
        <v>560</v>
      </c>
      <c r="G242" s="32" t="s">
        <v>560</v>
      </c>
      <c r="H242" s="4">
        <v>9105872173</v>
      </c>
      <c r="I242" s="32" t="s">
        <v>560</v>
      </c>
      <c r="J242" s="33" t="s">
        <v>7752</v>
      </c>
      <c r="K242" s="34"/>
      <c r="L242" s="46" t="s">
        <v>25</v>
      </c>
      <c r="M242" s="33" t="s">
        <v>653</v>
      </c>
      <c r="N242" s="35" t="s">
        <v>560</v>
      </c>
      <c r="O242" s="6" t="s">
        <v>3132</v>
      </c>
      <c r="P242" s="36"/>
      <c r="Q242" s="36"/>
      <c r="R242" s="36"/>
      <c r="S242" s="33" t="s">
        <v>7753</v>
      </c>
      <c r="T242" s="36"/>
      <c r="U242" s="36"/>
      <c r="V242" s="33" t="s">
        <v>7753</v>
      </c>
      <c r="W242" s="36"/>
      <c r="X242" s="36"/>
      <c r="Y242" s="33" t="s">
        <v>2824</v>
      </c>
      <c r="Z242" s="36"/>
      <c r="AA242" s="30"/>
      <c r="AB242" s="57">
        <v>5111</v>
      </c>
      <c r="AC242" s="57">
        <v>131</v>
      </c>
      <c r="AD242" s="30"/>
      <c r="AE242" s="58">
        <v>2</v>
      </c>
      <c r="AF242" s="37"/>
      <c r="AG242" s="37">
        <v>111058</v>
      </c>
      <c r="AH242" s="38">
        <v>222116</v>
      </c>
      <c r="AI242" s="37"/>
      <c r="AJ242" s="37"/>
      <c r="AK242" s="39"/>
      <c r="AL242" s="40">
        <v>8</v>
      </c>
      <c r="AM242" s="37"/>
      <c r="AN242" s="37">
        <v>17769.28</v>
      </c>
      <c r="AO242" s="59">
        <v>33311</v>
      </c>
      <c r="AP242" s="39"/>
      <c r="AQ242" s="59" t="s">
        <v>3131</v>
      </c>
      <c r="AR242" s="60">
        <v>156</v>
      </c>
      <c r="AS242" s="60">
        <v>632</v>
      </c>
      <c r="AV242" s="39"/>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c r="BZ242" s="42"/>
      <c r="CA242" s="42"/>
      <c r="CB242" s="42"/>
      <c r="CC242" s="42"/>
      <c r="CD242" s="42"/>
      <c r="CE242" s="42"/>
      <c r="CF242" s="42"/>
      <c r="CG242" s="42"/>
      <c r="CH242" s="42"/>
      <c r="CI242" s="42"/>
      <c r="CJ242" s="42"/>
      <c r="CK242" s="42"/>
      <c r="CL242" s="42"/>
      <c r="CM242" s="42"/>
      <c r="CN242" s="42"/>
      <c r="CO242" s="42"/>
      <c r="CP242" s="42"/>
      <c r="CQ242" s="42"/>
      <c r="CR242" s="42"/>
      <c r="CS242" s="42"/>
      <c r="CT242" s="42"/>
      <c r="CU242" s="42"/>
      <c r="CV242" s="42"/>
      <c r="CW242" s="42"/>
      <c r="CX242" s="42"/>
      <c r="CY242" s="42"/>
      <c r="CZ242" s="42"/>
      <c r="DA242" s="42"/>
      <c r="DB242" s="42"/>
      <c r="DC242" s="42"/>
      <c r="DD242" s="42"/>
      <c r="DE242" s="42"/>
      <c r="DF242" s="42"/>
      <c r="DG242" s="42"/>
      <c r="DH242" s="42"/>
      <c r="DI242" s="42"/>
      <c r="DJ242" s="42"/>
      <c r="DK242" s="42"/>
      <c r="DL242" s="42"/>
      <c r="DM242" s="42"/>
      <c r="DN242" s="42"/>
      <c r="DO242" s="42"/>
      <c r="DP242" s="42"/>
      <c r="DQ242" s="42"/>
      <c r="DR242" s="42"/>
      <c r="DS242" s="42"/>
      <c r="DT242" s="42"/>
      <c r="DU242" s="42"/>
      <c r="DV242" s="42"/>
      <c r="DW242" s="42"/>
      <c r="DX242" s="42"/>
      <c r="DY242" s="42"/>
      <c r="DZ242" s="42"/>
      <c r="EA242" s="42"/>
      <c r="EB242" s="42"/>
      <c r="EC242" s="42"/>
      <c r="ED242" s="42"/>
      <c r="EE242" s="42"/>
      <c r="EF242" s="42"/>
      <c r="EG242" s="42"/>
      <c r="EH242" s="42"/>
      <c r="EI242" s="42"/>
      <c r="EJ242" s="42"/>
      <c r="EK242" s="42"/>
      <c r="EL242" s="42"/>
      <c r="EM242" s="42"/>
      <c r="EN242" s="42"/>
      <c r="EO242" s="42"/>
      <c r="EP242" s="42"/>
      <c r="EQ242" s="42"/>
      <c r="ER242" s="42"/>
      <c r="ES242" s="42"/>
      <c r="ET242" s="42"/>
      <c r="EU242" s="42"/>
      <c r="EV242" s="42"/>
      <c r="EW242" s="42"/>
      <c r="EX242" s="42"/>
      <c r="EY242" s="42"/>
      <c r="EZ242" s="42"/>
      <c r="FA242" s="42"/>
      <c r="FB242" s="42"/>
      <c r="FC242" s="42"/>
      <c r="FD242" s="42"/>
      <c r="FE242" s="42"/>
      <c r="FF242" s="42"/>
      <c r="FG242" s="42"/>
      <c r="FH242" s="42"/>
      <c r="FI242" s="42"/>
      <c r="FJ242" s="42"/>
      <c r="FK242" s="42"/>
      <c r="FL242" s="42"/>
      <c r="FM242" s="42"/>
      <c r="FN242" s="42"/>
      <c r="FO242" s="42"/>
      <c r="FP242" s="42"/>
      <c r="FQ242" s="42"/>
      <c r="FR242" s="42"/>
      <c r="FS242" s="42"/>
      <c r="FT242" s="42"/>
      <c r="FU242" s="42"/>
      <c r="FV242" s="42"/>
      <c r="FW242" s="42"/>
      <c r="FX242" s="42"/>
      <c r="FY242" s="42"/>
      <c r="FZ242" s="42"/>
      <c r="GA242" s="42"/>
      <c r="GB242" s="42"/>
      <c r="GC242" s="42"/>
      <c r="GD242" s="42"/>
      <c r="GE242" s="42"/>
      <c r="GF242" s="42"/>
      <c r="GG242" s="42"/>
      <c r="GH242" s="42"/>
      <c r="GI242" s="42"/>
      <c r="GJ242" s="42"/>
      <c r="GK242" s="42"/>
      <c r="GL242" s="42"/>
      <c r="GM242" s="42"/>
      <c r="GN242" s="42"/>
      <c r="GO242" s="42"/>
      <c r="GP242" s="42"/>
      <c r="GQ242" s="42"/>
      <c r="GR242" s="42"/>
      <c r="GS242" s="42"/>
      <c r="GT242" s="42"/>
      <c r="GU242" s="42"/>
      <c r="GV242" s="42"/>
      <c r="GW242" s="42"/>
      <c r="GX242" s="42"/>
      <c r="GY242" s="42"/>
      <c r="GZ242" s="42"/>
      <c r="HA242" s="42"/>
      <c r="HB242" s="42"/>
      <c r="HC242" s="42"/>
      <c r="HD242" s="42"/>
      <c r="HE242" s="42"/>
      <c r="HF242" s="42"/>
      <c r="HG242" s="42"/>
      <c r="HH242" s="42"/>
      <c r="HI242" s="42"/>
      <c r="HJ242" s="42"/>
      <c r="HK242" s="42"/>
      <c r="HL242" s="42"/>
      <c r="HM242" s="42"/>
      <c r="HN242" s="42"/>
      <c r="HO242" s="42"/>
      <c r="HP242" s="42"/>
      <c r="HQ242" s="42"/>
      <c r="HR242" s="42"/>
      <c r="HS242" s="42"/>
      <c r="HT242" s="42"/>
      <c r="HU242" s="42"/>
      <c r="HV242" s="42"/>
      <c r="HW242" s="42"/>
      <c r="HX242" s="42"/>
    </row>
    <row r="243" spans="1:232" s="41" customFormat="1" x14ac:dyDescent="0.25">
      <c r="A243" s="29"/>
      <c r="B243" s="30"/>
      <c r="C243" s="31" t="s">
        <v>7317</v>
      </c>
      <c r="D243" s="57">
        <v>0</v>
      </c>
      <c r="E243" s="57">
        <v>1</v>
      </c>
      <c r="F243" s="32" t="s">
        <v>560</v>
      </c>
      <c r="G243" s="32" t="s">
        <v>560</v>
      </c>
      <c r="H243" s="4">
        <v>9105872196</v>
      </c>
      <c r="I243" s="32" t="s">
        <v>560</v>
      </c>
      <c r="J243" s="33" t="s">
        <v>7754</v>
      </c>
      <c r="K243" s="34"/>
      <c r="L243" s="46" t="s">
        <v>25</v>
      </c>
      <c r="M243" s="33" t="s">
        <v>617</v>
      </c>
      <c r="N243" s="35" t="s">
        <v>560</v>
      </c>
      <c r="O243" s="6" t="s">
        <v>3132</v>
      </c>
      <c r="P243" s="36"/>
      <c r="Q243" s="36"/>
      <c r="R243" s="36"/>
      <c r="S243" s="33" t="s">
        <v>7755</v>
      </c>
      <c r="T243" s="36"/>
      <c r="U243" s="36"/>
      <c r="V243" s="33" t="s">
        <v>7755</v>
      </c>
      <c r="W243" s="36"/>
      <c r="X243" s="36"/>
      <c r="Y243" s="33" t="s">
        <v>2824</v>
      </c>
      <c r="Z243" s="36"/>
      <c r="AA243" s="30"/>
      <c r="AB243" s="57">
        <v>5111</v>
      </c>
      <c r="AC243" s="57">
        <v>131</v>
      </c>
      <c r="AD243" s="30"/>
      <c r="AE243" s="58">
        <v>1</v>
      </c>
      <c r="AF243" s="37"/>
      <c r="AG243" s="37">
        <v>111058</v>
      </c>
      <c r="AH243" s="38">
        <v>111058</v>
      </c>
      <c r="AI243" s="37"/>
      <c r="AJ243" s="37"/>
      <c r="AK243" s="39"/>
      <c r="AL243" s="40">
        <v>8</v>
      </c>
      <c r="AM243" s="37"/>
      <c r="AN243" s="37">
        <v>8884.64</v>
      </c>
      <c r="AO243" s="59">
        <v>33311</v>
      </c>
      <c r="AP243" s="39"/>
      <c r="AQ243" s="59" t="s">
        <v>3131</v>
      </c>
      <c r="AR243" s="60">
        <v>156</v>
      </c>
      <c r="AS243" s="60">
        <v>632</v>
      </c>
      <c r="AV243" s="39"/>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c r="BZ243" s="42"/>
      <c r="CA243" s="42"/>
      <c r="CB243" s="42"/>
      <c r="CC243" s="42"/>
      <c r="CD243" s="42"/>
      <c r="CE243" s="42"/>
      <c r="CF243" s="42"/>
      <c r="CG243" s="42"/>
      <c r="CH243" s="42"/>
      <c r="CI243" s="42"/>
      <c r="CJ243" s="42"/>
      <c r="CK243" s="42"/>
      <c r="CL243" s="42"/>
      <c r="CM243" s="42"/>
      <c r="CN243" s="42"/>
      <c r="CO243" s="42"/>
      <c r="CP243" s="42"/>
      <c r="CQ243" s="42"/>
      <c r="CR243" s="42"/>
      <c r="CS243" s="42"/>
      <c r="CT243" s="42"/>
      <c r="CU243" s="42"/>
      <c r="CV243" s="42"/>
      <c r="CW243" s="42"/>
      <c r="CX243" s="42"/>
      <c r="CY243" s="42"/>
      <c r="CZ243" s="42"/>
      <c r="DA243" s="42"/>
      <c r="DB243" s="42"/>
      <c r="DC243" s="42"/>
      <c r="DD243" s="42"/>
      <c r="DE243" s="42"/>
      <c r="DF243" s="42"/>
      <c r="DG243" s="42"/>
      <c r="DH243" s="42"/>
      <c r="DI243" s="42"/>
      <c r="DJ243" s="42"/>
      <c r="DK243" s="42"/>
      <c r="DL243" s="42"/>
      <c r="DM243" s="42"/>
      <c r="DN243" s="42"/>
      <c r="DO243" s="42"/>
      <c r="DP243" s="42"/>
      <c r="DQ243" s="42"/>
      <c r="DR243" s="42"/>
      <c r="DS243" s="42"/>
      <c r="DT243" s="42"/>
      <c r="DU243" s="42"/>
      <c r="DV243" s="42"/>
      <c r="DW243" s="42"/>
      <c r="DX243" s="42"/>
      <c r="DY243" s="42"/>
      <c r="DZ243" s="42"/>
      <c r="EA243" s="42"/>
      <c r="EB243" s="42"/>
      <c r="EC243" s="42"/>
      <c r="ED243" s="42"/>
      <c r="EE243" s="42"/>
      <c r="EF243" s="42"/>
      <c r="EG243" s="42"/>
      <c r="EH243" s="42"/>
      <c r="EI243" s="42"/>
      <c r="EJ243" s="42"/>
      <c r="EK243" s="42"/>
      <c r="EL243" s="42"/>
      <c r="EM243" s="42"/>
      <c r="EN243" s="42"/>
      <c r="EO243" s="42"/>
      <c r="EP243" s="42"/>
      <c r="EQ243" s="42"/>
      <c r="ER243" s="42"/>
      <c r="ES243" s="42"/>
      <c r="ET243" s="42"/>
      <c r="EU243" s="42"/>
      <c r="EV243" s="42"/>
      <c r="EW243" s="42"/>
      <c r="EX243" s="42"/>
      <c r="EY243" s="42"/>
      <c r="EZ243" s="42"/>
      <c r="FA243" s="42"/>
      <c r="FB243" s="42"/>
      <c r="FC243" s="42"/>
      <c r="FD243" s="42"/>
      <c r="FE243" s="42"/>
      <c r="FF243" s="42"/>
      <c r="FG243" s="42"/>
      <c r="FH243" s="42"/>
      <c r="FI243" s="42"/>
      <c r="FJ243" s="42"/>
      <c r="FK243" s="42"/>
      <c r="FL243" s="42"/>
      <c r="FM243" s="42"/>
      <c r="FN243" s="42"/>
      <c r="FO243" s="42"/>
      <c r="FP243" s="42"/>
      <c r="FQ243" s="42"/>
      <c r="FR243" s="42"/>
      <c r="FS243" s="42"/>
      <c r="FT243" s="42"/>
      <c r="FU243" s="42"/>
      <c r="FV243" s="42"/>
      <c r="FW243" s="42"/>
      <c r="FX243" s="42"/>
      <c r="FY243" s="42"/>
      <c r="FZ243" s="42"/>
      <c r="GA243" s="42"/>
      <c r="GB243" s="42"/>
      <c r="GC243" s="42"/>
      <c r="GD243" s="42"/>
      <c r="GE243" s="42"/>
      <c r="GF243" s="42"/>
      <c r="GG243" s="42"/>
      <c r="GH243" s="42"/>
      <c r="GI243" s="42"/>
      <c r="GJ243" s="42"/>
      <c r="GK243" s="42"/>
      <c r="GL243" s="42"/>
      <c r="GM243" s="42"/>
      <c r="GN243" s="42"/>
      <c r="GO243" s="42"/>
      <c r="GP243" s="42"/>
      <c r="GQ243" s="42"/>
      <c r="GR243" s="42"/>
      <c r="GS243" s="42"/>
      <c r="GT243" s="42"/>
      <c r="GU243" s="42"/>
      <c r="GV243" s="42"/>
      <c r="GW243" s="42"/>
      <c r="GX243" s="42"/>
      <c r="GY243" s="42"/>
      <c r="GZ243" s="42"/>
      <c r="HA243" s="42"/>
      <c r="HB243" s="42"/>
      <c r="HC243" s="42"/>
      <c r="HD243" s="42"/>
      <c r="HE243" s="42"/>
      <c r="HF243" s="42"/>
      <c r="HG243" s="42"/>
      <c r="HH243" s="42"/>
      <c r="HI243" s="42"/>
      <c r="HJ243" s="42"/>
      <c r="HK243" s="42"/>
      <c r="HL243" s="42"/>
      <c r="HM243" s="42"/>
      <c r="HN243" s="42"/>
      <c r="HO243" s="42"/>
      <c r="HP243" s="42"/>
      <c r="HQ243" s="42"/>
      <c r="HR243" s="42"/>
      <c r="HS243" s="42"/>
      <c r="HT243" s="42"/>
      <c r="HU243" s="42"/>
      <c r="HV243" s="42"/>
      <c r="HW243" s="42"/>
      <c r="HX243" s="42"/>
    </row>
    <row r="244" spans="1:232" s="41" customFormat="1" x14ac:dyDescent="0.25">
      <c r="A244" s="29"/>
      <c r="B244" s="30"/>
      <c r="C244" s="31" t="s">
        <v>7317</v>
      </c>
      <c r="D244" s="57">
        <v>0</v>
      </c>
      <c r="E244" s="57">
        <v>1</v>
      </c>
      <c r="F244" s="32" t="s">
        <v>560</v>
      </c>
      <c r="G244" s="32" t="s">
        <v>560</v>
      </c>
      <c r="H244" s="4">
        <v>9105872204</v>
      </c>
      <c r="I244" s="32" t="s">
        <v>560</v>
      </c>
      <c r="J244" s="33" t="s">
        <v>7756</v>
      </c>
      <c r="K244" s="34"/>
      <c r="L244" s="46" t="s">
        <v>25</v>
      </c>
      <c r="M244" s="33" t="s">
        <v>758</v>
      </c>
      <c r="N244" s="35" t="s">
        <v>560</v>
      </c>
      <c r="O244" s="6" t="s">
        <v>3165</v>
      </c>
      <c r="P244" s="36"/>
      <c r="Q244" s="36"/>
      <c r="R244" s="36"/>
      <c r="S244" s="33" t="s">
        <v>7703</v>
      </c>
      <c r="T244" s="36"/>
      <c r="U244" s="36"/>
      <c r="V244" s="33" t="s">
        <v>7703</v>
      </c>
      <c r="W244" s="36"/>
      <c r="X244" s="36"/>
      <c r="Y244" s="33" t="s">
        <v>3047</v>
      </c>
      <c r="Z244" s="36"/>
      <c r="AA244" s="30"/>
      <c r="AB244" s="57">
        <v>5111</v>
      </c>
      <c r="AC244" s="57">
        <v>131</v>
      </c>
      <c r="AD244" s="30"/>
      <c r="AE244" s="58">
        <v>1</v>
      </c>
      <c r="AF244" s="37"/>
      <c r="AG244" s="37">
        <v>55595</v>
      </c>
      <c r="AH244" s="38">
        <v>55595</v>
      </c>
      <c r="AI244" s="37"/>
      <c r="AJ244" s="37"/>
      <c r="AK244" s="39"/>
      <c r="AL244" s="40">
        <v>8</v>
      </c>
      <c r="AM244" s="37"/>
      <c r="AN244" s="37">
        <v>4447.6000000000004</v>
      </c>
      <c r="AO244" s="59">
        <v>33311</v>
      </c>
      <c r="AP244" s="39"/>
      <c r="AQ244" s="59" t="s">
        <v>3131</v>
      </c>
      <c r="AR244" s="60">
        <v>156</v>
      </c>
      <c r="AS244" s="60">
        <v>632</v>
      </c>
      <c r="AV244" s="39"/>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c r="BZ244" s="42"/>
      <c r="CA244" s="42"/>
      <c r="CB244" s="42"/>
      <c r="CC244" s="42"/>
      <c r="CD244" s="42"/>
      <c r="CE244" s="42"/>
      <c r="CF244" s="42"/>
      <c r="CG244" s="42"/>
      <c r="CH244" s="42"/>
      <c r="CI244" s="42"/>
      <c r="CJ244" s="42"/>
      <c r="CK244" s="42"/>
      <c r="CL244" s="42"/>
      <c r="CM244" s="42"/>
      <c r="CN244" s="42"/>
      <c r="CO244" s="42"/>
      <c r="CP244" s="42"/>
      <c r="CQ244" s="42"/>
      <c r="CR244" s="42"/>
      <c r="CS244" s="42"/>
      <c r="CT244" s="42"/>
      <c r="CU244" s="42"/>
      <c r="CV244" s="42"/>
      <c r="CW244" s="42"/>
      <c r="CX244" s="42"/>
      <c r="CY244" s="42"/>
      <c r="CZ244" s="42"/>
      <c r="DA244" s="42"/>
      <c r="DB244" s="42"/>
      <c r="DC244" s="42"/>
      <c r="DD244" s="42"/>
      <c r="DE244" s="42"/>
      <c r="DF244" s="42"/>
      <c r="DG244" s="42"/>
      <c r="DH244" s="42"/>
      <c r="DI244" s="42"/>
      <c r="DJ244" s="42"/>
      <c r="DK244" s="42"/>
      <c r="DL244" s="42"/>
      <c r="DM244" s="42"/>
      <c r="DN244" s="42"/>
      <c r="DO244" s="42"/>
      <c r="DP244" s="42"/>
      <c r="DQ244" s="42"/>
      <c r="DR244" s="42"/>
      <c r="DS244" s="42"/>
      <c r="DT244" s="42"/>
      <c r="DU244" s="42"/>
      <c r="DV244" s="42"/>
      <c r="DW244" s="42"/>
      <c r="DX244" s="42"/>
      <c r="DY244" s="42"/>
      <c r="DZ244" s="42"/>
      <c r="EA244" s="42"/>
      <c r="EB244" s="42"/>
      <c r="EC244" s="42"/>
      <c r="ED244" s="42"/>
      <c r="EE244" s="42"/>
      <c r="EF244" s="42"/>
      <c r="EG244" s="42"/>
      <c r="EH244" s="42"/>
      <c r="EI244" s="42"/>
      <c r="EJ244" s="42"/>
      <c r="EK244" s="42"/>
      <c r="EL244" s="42"/>
      <c r="EM244" s="42"/>
      <c r="EN244" s="42"/>
      <c r="EO244" s="42"/>
      <c r="EP244" s="42"/>
      <c r="EQ244" s="42"/>
      <c r="ER244" s="42"/>
      <c r="ES244" s="42"/>
      <c r="ET244" s="42"/>
      <c r="EU244" s="42"/>
      <c r="EV244" s="42"/>
      <c r="EW244" s="42"/>
      <c r="EX244" s="42"/>
      <c r="EY244" s="42"/>
      <c r="EZ244" s="42"/>
      <c r="FA244" s="42"/>
      <c r="FB244" s="42"/>
      <c r="FC244" s="42"/>
      <c r="FD244" s="42"/>
      <c r="FE244" s="42"/>
      <c r="FF244" s="42"/>
      <c r="FG244" s="42"/>
      <c r="FH244" s="42"/>
      <c r="FI244" s="42"/>
      <c r="FJ244" s="42"/>
      <c r="FK244" s="42"/>
      <c r="FL244" s="42"/>
      <c r="FM244" s="42"/>
      <c r="FN244" s="42"/>
      <c r="FO244" s="42"/>
      <c r="FP244" s="42"/>
      <c r="FQ244" s="42"/>
      <c r="FR244" s="42"/>
      <c r="FS244" s="42"/>
      <c r="FT244" s="42"/>
      <c r="FU244" s="42"/>
      <c r="FV244" s="42"/>
      <c r="FW244" s="42"/>
      <c r="FX244" s="42"/>
      <c r="FY244" s="42"/>
      <c r="FZ244" s="42"/>
      <c r="GA244" s="42"/>
      <c r="GB244" s="42"/>
      <c r="GC244" s="42"/>
      <c r="GD244" s="42"/>
      <c r="GE244" s="42"/>
      <c r="GF244" s="42"/>
      <c r="GG244" s="42"/>
      <c r="GH244" s="42"/>
      <c r="GI244" s="42"/>
      <c r="GJ244" s="42"/>
      <c r="GK244" s="42"/>
      <c r="GL244" s="42"/>
      <c r="GM244" s="42"/>
      <c r="GN244" s="42"/>
      <c r="GO244" s="42"/>
      <c r="GP244" s="42"/>
      <c r="GQ244" s="42"/>
      <c r="GR244" s="42"/>
      <c r="GS244" s="42"/>
      <c r="GT244" s="42"/>
      <c r="GU244" s="42"/>
      <c r="GV244" s="42"/>
      <c r="GW244" s="42"/>
      <c r="GX244" s="42"/>
      <c r="GY244" s="42"/>
      <c r="GZ244" s="42"/>
      <c r="HA244" s="42"/>
      <c r="HB244" s="42"/>
      <c r="HC244" s="42"/>
      <c r="HD244" s="42"/>
      <c r="HE244" s="42"/>
      <c r="HF244" s="42"/>
      <c r="HG244" s="42"/>
      <c r="HH244" s="42"/>
      <c r="HI244" s="42"/>
      <c r="HJ244" s="42"/>
      <c r="HK244" s="42"/>
      <c r="HL244" s="42"/>
      <c r="HM244" s="42"/>
      <c r="HN244" s="42"/>
      <c r="HO244" s="42"/>
      <c r="HP244" s="42"/>
      <c r="HQ244" s="42"/>
      <c r="HR244" s="42"/>
      <c r="HS244" s="42"/>
      <c r="HT244" s="42"/>
      <c r="HU244" s="42"/>
      <c r="HV244" s="42"/>
      <c r="HW244" s="42"/>
      <c r="HX244" s="42"/>
    </row>
    <row r="245" spans="1:232" s="41" customFormat="1" x14ac:dyDescent="0.25">
      <c r="A245" s="29"/>
      <c r="B245" s="30"/>
      <c r="C245" s="31" t="s">
        <v>7317</v>
      </c>
      <c r="D245" s="57">
        <v>0</v>
      </c>
      <c r="E245" s="57">
        <v>1</v>
      </c>
      <c r="F245" s="32" t="s">
        <v>560</v>
      </c>
      <c r="G245" s="32" t="s">
        <v>560</v>
      </c>
      <c r="H245" s="4">
        <v>9105872274</v>
      </c>
      <c r="I245" s="32" t="s">
        <v>560</v>
      </c>
      <c r="J245" s="33" t="s">
        <v>7759</v>
      </c>
      <c r="K245" s="34"/>
      <c r="L245" s="46" t="s">
        <v>25</v>
      </c>
      <c r="M245" s="33" t="s">
        <v>641</v>
      </c>
      <c r="N245" s="35" t="s">
        <v>560</v>
      </c>
      <c r="O245" s="6" t="s">
        <v>3163</v>
      </c>
      <c r="P245" s="36"/>
      <c r="Q245" s="36"/>
      <c r="R245" s="36"/>
      <c r="S245" s="33" t="s">
        <v>7760</v>
      </c>
      <c r="T245" s="36"/>
      <c r="U245" s="36"/>
      <c r="V245" s="33" t="s">
        <v>7760</v>
      </c>
      <c r="W245" s="36"/>
      <c r="X245" s="36"/>
      <c r="Y245" s="33" t="s">
        <v>3013</v>
      </c>
      <c r="Z245" s="36"/>
      <c r="AA245" s="30"/>
      <c r="AB245" s="57">
        <v>5111</v>
      </c>
      <c r="AC245" s="57">
        <v>131</v>
      </c>
      <c r="AD245" s="30"/>
      <c r="AE245" s="58">
        <v>1</v>
      </c>
      <c r="AF245" s="37"/>
      <c r="AG245" s="37">
        <v>46000</v>
      </c>
      <c r="AH245" s="38">
        <v>46000</v>
      </c>
      <c r="AI245" s="37"/>
      <c r="AJ245" s="37"/>
      <c r="AK245" s="39"/>
      <c r="AL245" s="40">
        <v>8</v>
      </c>
      <c r="AM245" s="37"/>
      <c r="AN245" s="37">
        <v>3680</v>
      </c>
      <c r="AO245" s="59">
        <v>33311</v>
      </c>
      <c r="AP245" s="39"/>
      <c r="AQ245" s="59" t="s">
        <v>3131</v>
      </c>
      <c r="AR245" s="60">
        <v>156</v>
      </c>
      <c r="AS245" s="60">
        <v>632</v>
      </c>
      <c r="AV245" s="39"/>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c r="BZ245" s="42"/>
      <c r="CA245" s="42"/>
      <c r="CB245" s="42"/>
      <c r="CC245" s="42"/>
      <c r="CD245" s="42"/>
      <c r="CE245" s="42"/>
      <c r="CF245" s="42"/>
      <c r="CG245" s="42"/>
      <c r="CH245" s="42"/>
      <c r="CI245" s="42"/>
      <c r="CJ245" s="42"/>
      <c r="CK245" s="42"/>
      <c r="CL245" s="42"/>
      <c r="CM245" s="42"/>
      <c r="CN245" s="42"/>
      <c r="CO245" s="42"/>
      <c r="CP245" s="42"/>
      <c r="CQ245" s="42"/>
      <c r="CR245" s="42"/>
      <c r="CS245" s="42"/>
      <c r="CT245" s="42"/>
      <c r="CU245" s="42"/>
      <c r="CV245" s="42"/>
      <c r="CW245" s="42"/>
      <c r="CX245" s="42"/>
      <c r="CY245" s="42"/>
      <c r="CZ245" s="42"/>
      <c r="DA245" s="42"/>
      <c r="DB245" s="42"/>
      <c r="DC245" s="42"/>
      <c r="DD245" s="42"/>
      <c r="DE245" s="42"/>
      <c r="DF245" s="42"/>
      <c r="DG245" s="42"/>
      <c r="DH245" s="42"/>
      <c r="DI245" s="42"/>
      <c r="DJ245" s="42"/>
      <c r="DK245" s="42"/>
      <c r="DL245" s="42"/>
      <c r="DM245" s="42"/>
      <c r="DN245" s="42"/>
      <c r="DO245" s="42"/>
      <c r="DP245" s="42"/>
      <c r="DQ245" s="42"/>
      <c r="DR245" s="42"/>
      <c r="DS245" s="42"/>
      <c r="DT245" s="42"/>
      <c r="DU245" s="42"/>
      <c r="DV245" s="42"/>
      <c r="DW245" s="42"/>
      <c r="DX245" s="42"/>
      <c r="DY245" s="42"/>
      <c r="DZ245" s="42"/>
      <c r="EA245" s="42"/>
      <c r="EB245" s="42"/>
      <c r="EC245" s="42"/>
      <c r="ED245" s="42"/>
      <c r="EE245" s="42"/>
      <c r="EF245" s="42"/>
      <c r="EG245" s="42"/>
      <c r="EH245" s="42"/>
      <c r="EI245" s="42"/>
      <c r="EJ245" s="42"/>
      <c r="EK245" s="42"/>
      <c r="EL245" s="42"/>
      <c r="EM245" s="42"/>
      <c r="EN245" s="42"/>
      <c r="EO245" s="42"/>
      <c r="EP245" s="42"/>
      <c r="EQ245" s="42"/>
      <c r="ER245" s="42"/>
      <c r="ES245" s="42"/>
      <c r="ET245" s="42"/>
      <c r="EU245" s="42"/>
      <c r="EV245" s="42"/>
      <c r="EW245" s="42"/>
      <c r="EX245" s="42"/>
      <c r="EY245" s="42"/>
      <c r="EZ245" s="42"/>
      <c r="FA245" s="42"/>
      <c r="FB245" s="42"/>
      <c r="FC245" s="42"/>
      <c r="FD245" s="42"/>
      <c r="FE245" s="42"/>
      <c r="FF245" s="42"/>
      <c r="FG245" s="42"/>
      <c r="FH245" s="42"/>
      <c r="FI245" s="42"/>
      <c r="FJ245" s="42"/>
      <c r="FK245" s="42"/>
      <c r="FL245" s="42"/>
      <c r="FM245" s="42"/>
      <c r="FN245" s="42"/>
      <c r="FO245" s="42"/>
      <c r="FP245" s="42"/>
      <c r="FQ245" s="42"/>
      <c r="FR245" s="42"/>
      <c r="FS245" s="42"/>
      <c r="FT245" s="42"/>
      <c r="FU245" s="42"/>
      <c r="FV245" s="42"/>
      <c r="FW245" s="42"/>
      <c r="FX245" s="42"/>
      <c r="FY245" s="42"/>
      <c r="FZ245" s="42"/>
      <c r="GA245" s="42"/>
      <c r="GB245" s="42"/>
      <c r="GC245" s="42"/>
      <c r="GD245" s="42"/>
      <c r="GE245" s="42"/>
      <c r="GF245" s="42"/>
      <c r="GG245" s="42"/>
      <c r="GH245" s="42"/>
      <c r="GI245" s="42"/>
      <c r="GJ245" s="42"/>
      <c r="GK245" s="42"/>
      <c r="GL245" s="42"/>
      <c r="GM245" s="42"/>
      <c r="GN245" s="42"/>
      <c r="GO245" s="42"/>
      <c r="GP245" s="42"/>
      <c r="GQ245" s="42"/>
      <c r="GR245" s="42"/>
      <c r="GS245" s="42"/>
      <c r="GT245" s="42"/>
      <c r="GU245" s="42"/>
      <c r="GV245" s="42"/>
      <c r="GW245" s="42"/>
      <c r="GX245" s="42"/>
      <c r="GY245" s="42"/>
      <c r="GZ245" s="42"/>
      <c r="HA245" s="42"/>
      <c r="HB245" s="42"/>
      <c r="HC245" s="42"/>
      <c r="HD245" s="42"/>
      <c r="HE245" s="42"/>
      <c r="HF245" s="42"/>
      <c r="HG245" s="42"/>
      <c r="HH245" s="42"/>
      <c r="HI245" s="42"/>
      <c r="HJ245" s="42"/>
      <c r="HK245" s="42"/>
      <c r="HL245" s="42"/>
      <c r="HM245" s="42"/>
      <c r="HN245" s="42"/>
      <c r="HO245" s="42"/>
      <c r="HP245" s="42"/>
      <c r="HQ245" s="42"/>
      <c r="HR245" s="42"/>
      <c r="HS245" s="42"/>
      <c r="HT245" s="42"/>
      <c r="HU245" s="42"/>
      <c r="HV245" s="42"/>
      <c r="HW245" s="42"/>
      <c r="HX245" s="42"/>
    </row>
    <row r="246" spans="1:232" s="41" customFormat="1" x14ac:dyDescent="0.25">
      <c r="A246" s="29"/>
      <c r="B246" s="30"/>
      <c r="C246" s="31" t="s">
        <v>7317</v>
      </c>
      <c r="D246" s="57">
        <v>0</v>
      </c>
      <c r="E246" s="57">
        <v>1</v>
      </c>
      <c r="F246" s="32" t="s">
        <v>560</v>
      </c>
      <c r="G246" s="32" t="s">
        <v>560</v>
      </c>
      <c r="H246" s="4">
        <v>9105872226</v>
      </c>
      <c r="I246" s="32" t="s">
        <v>560</v>
      </c>
      <c r="J246" s="33" t="s">
        <v>7761</v>
      </c>
      <c r="K246" s="34"/>
      <c r="L246" s="46" t="s">
        <v>25</v>
      </c>
      <c r="M246" s="33" t="s">
        <v>783</v>
      </c>
      <c r="N246" s="35" t="s">
        <v>560</v>
      </c>
      <c r="O246" s="6" t="s">
        <v>3277</v>
      </c>
      <c r="P246" s="36"/>
      <c r="Q246" s="36"/>
      <c r="R246" s="36"/>
      <c r="S246" s="33" t="s">
        <v>7762</v>
      </c>
      <c r="T246" s="36"/>
      <c r="U246" s="36"/>
      <c r="V246" s="33" t="s">
        <v>7762</v>
      </c>
      <c r="W246" s="36"/>
      <c r="X246" s="36"/>
      <c r="Y246" s="33" t="s">
        <v>2824</v>
      </c>
      <c r="Z246" s="36"/>
      <c r="AA246" s="30"/>
      <c r="AB246" s="57">
        <v>5111</v>
      </c>
      <c r="AC246" s="57">
        <v>131</v>
      </c>
      <c r="AD246" s="30"/>
      <c r="AE246" s="58">
        <v>1</v>
      </c>
      <c r="AF246" s="37"/>
      <c r="AG246" s="37">
        <v>111058</v>
      </c>
      <c r="AH246" s="38">
        <v>111058</v>
      </c>
      <c r="AI246" s="37"/>
      <c r="AJ246" s="37"/>
      <c r="AK246" s="39"/>
      <c r="AL246" s="40">
        <v>8</v>
      </c>
      <c r="AM246" s="37"/>
      <c r="AN246" s="37">
        <v>8884.64</v>
      </c>
      <c r="AO246" s="59">
        <v>33311</v>
      </c>
      <c r="AP246" s="39"/>
      <c r="AQ246" s="59" t="s">
        <v>3131</v>
      </c>
      <c r="AR246" s="60">
        <v>156</v>
      </c>
      <c r="AS246" s="60">
        <v>632</v>
      </c>
      <c r="AV246" s="39"/>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c r="BZ246" s="42"/>
      <c r="CA246" s="42"/>
      <c r="CB246" s="42"/>
      <c r="CC246" s="42"/>
      <c r="CD246" s="42"/>
      <c r="CE246" s="42"/>
      <c r="CF246" s="42"/>
      <c r="CG246" s="42"/>
      <c r="CH246" s="42"/>
      <c r="CI246" s="42"/>
      <c r="CJ246" s="42"/>
      <c r="CK246" s="42"/>
      <c r="CL246" s="42"/>
      <c r="CM246" s="42"/>
      <c r="CN246" s="42"/>
      <c r="CO246" s="42"/>
      <c r="CP246" s="42"/>
      <c r="CQ246" s="42"/>
      <c r="CR246" s="42"/>
      <c r="CS246" s="42"/>
      <c r="CT246" s="42"/>
      <c r="CU246" s="42"/>
      <c r="CV246" s="42"/>
      <c r="CW246" s="42"/>
      <c r="CX246" s="42"/>
      <c r="CY246" s="42"/>
      <c r="CZ246" s="42"/>
      <c r="DA246" s="42"/>
      <c r="DB246" s="42"/>
      <c r="DC246" s="42"/>
      <c r="DD246" s="42"/>
      <c r="DE246" s="42"/>
      <c r="DF246" s="42"/>
      <c r="DG246" s="42"/>
      <c r="DH246" s="42"/>
      <c r="DI246" s="42"/>
      <c r="DJ246" s="42"/>
      <c r="DK246" s="42"/>
      <c r="DL246" s="42"/>
      <c r="DM246" s="42"/>
      <c r="DN246" s="42"/>
      <c r="DO246" s="42"/>
      <c r="DP246" s="42"/>
      <c r="DQ246" s="42"/>
      <c r="DR246" s="42"/>
      <c r="DS246" s="42"/>
      <c r="DT246" s="42"/>
      <c r="DU246" s="42"/>
      <c r="DV246" s="42"/>
      <c r="DW246" s="42"/>
      <c r="DX246" s="42"/>
      <c r="DY246" s="42"/>
      <c r="DZ246" s="42"/>
      <c r="EA246" s="42"/>
      <c r="EB246" s="42"/>
      <c r="EC246" s="42"/>
      <c r="ED246" s="42"/>
      <c r="EE246" s="42"/>
      <c r="EF246" s="42"/>
      <c r="EG246" s="42"/>
      <c r="EH246" s="42"/>
      <c r="EI246" s="42"/>
      <c r="EJ246" s="42"/>
      <c r="EK246" s="42"/>
      <c r="EL246" s="42"/>
      <c r="EM246" s="42"/>
      <c r="EN246" s="42"/>
      <c r="EO246" s="42"/>
      <c r="EP246" s="42"/>
      <c r="EQ246" s="42"/>
      <c r="ER246" s="42"/>
      <c r="ES246" s="42"/>
      <c r="ET246" s="42"/>
      <c r="EU246" s="42"/>
      <c r="EV246" s="42"/>
      <c r="EW246" s="42"/>
      <c r="EX246" s="42"/>
      <c r="EY246" s="42"/>
      <c r="EZ246" s="42"/>
      <c r="FA246" s="42"/>
      <c r="FB246" s="42"/>
      <c r="FC246" s="42"/>
      <c r="FD246" s="42"/>
      <c r="FE246" s="42"/>
      <c r="FF246" s="42"/>
      <c r="FG246" s="42"/>
      <c r="FH246" s="42"/>
      <c r="FI246" s="42"/>
      <c r="FJ246" s="42"/>
      <c r="FK246" s="42"/>
      <c r="FL246" s="42"/>
      <c r="FM246" s="42"/>
      <c r="FN246" s="42"/>
      <c r="FO246" s="42"/>
      <c r="FP246" s="42"/>
      <c r="FQ246" s="42"/>
      <c r="FR246" s="42"/>
      <c r="FS246" s="42"/>
      <c r="FT246" s="42"/>
      <c r="FU246" s="42"/>
      <c r="FV246" s="42"/>
      <c r="FW246" s="42"/>
      <c r="FX246" s="42"/>
      <c r="FY246" s="42"/>
      <c r="FZ246" s="42"/>
      <c r="GA246" s="42"/>
      <c r="GB246" s="42"/>
      <c r="GC246" s="42"/>
      <c r="GD246" s="42"/>
      <c r="GE246" s="42"/>
      <c r="GF246" s="42"/>
      <c r="GG246" s="42"/>
      <c r="GH246" s="42"/>
      <c r="GI246" s="42"/>
      <c r="GJ246" s="42"/>
      <c r="GK246" s="42"/>
      <c r="GL246" s="42"/>
      <c r="GM246" s="42"/>
      <c r="GN246" s="42"/>
      <c r="GO246" s="42"/>
      <c r="GP246" s="42"/>
      <c r="GQ246" s="42"/>
      <c r="GR246" s="42"/>
      <c r="GS246" s="42"/>
      <c r="GT246" s="42"/>
      <c r="GU246" s="42"/>
      <c r="GV246" s="42"/>
      <c r="GW246" s="42"/>
      <c r="GX246" s="42"/>
      <c r="GY246" s="42"/>
      <c r="GZ246" s="42"/>
      <c r="HA246" s="42"/>
      <c r="HB246" s="42"/>
      <c r="HC246" s="42"/>
      <c r="HD246" s="42"/>
      <c r="HE246" s="42"/>
      <c r="HF246" s="42"/>
      <c r="HG246" s="42"/>
      <c r="HH246" s="42"/>
      <c r="HI246" s="42"/>
      <c r="HJ246" s="42"/>
      <c r="HK246" s="42"/>
      <c r="HL246" s="42"/>
      <c r="HM246" s="42"/>
      <c r="HN246" s="42"/>
      <c r="HO246" s="42"/>
      <c r="HP246" s="42"/>
      <c r="HQ246" s="42"/>
      <c r="HR246" s="42"/>
      <c r="HS246" s="42"/>
      <c r="HT246" s="42"/>
      <c r="HU246" s="42"/>
      <c r="HV246" s="42"/>
      <c r="HW246" s="42"/>
      <c r="HX246" s="42"/>
    </row>
    <row r="247" spans="1:232" s="41" customFormat="1" x14ac:dyDescent="0.25">
      <c r="A247" s="29"/>
      <c r="B247" s="30"/>
      <c r="C247" s="31" t="s">
        <v>7317</v>
      </c>
      <c r="D247" s="57">
        <v>0</v>
      </c>
      <c r="E247" s="57">
        <v>1</v>
      </c>
      <c r="F247" s="32" t="s">
        <v>560</v>
      </c>
      <c r="G247" s="32" t="s">
        <v>560</v>
      </c>
      <c r="H247" s="4">
        <v>9105872382</v>
      </c>
      <c r="I247" s="32" t="s">
        <v>560</v>
      </c>
      <c r="J247" s="33" t="s">
        <v>7763</v>
      </c>
      <c r="K247" s="34"/>
      <c r="L247" s="46" t="s">
        <v>25</v>
      </c>
      <c r="M247" s="33" t="s">
        <v>909</v>
      </c>
      <c r="N247" s="35" t="s">
        <v>560</v>
      </c>
      <c r="O247" s="6" t="s">
        <v>3170</v>
      </c>
      <c r="P247" s="36"/>
      <c r="Q247" s="36"/>
      <c r="R247" s="36"/>
      <c r="S247" s="33" t="s">
        <v>7764</v>
      </c>
      <c r="T247" s="36"/>
      <c r="U247" s="36"/>
      <c r="V247" s="33" t="s">
        <v>7764</v>
      </c>
      <c r="W247" s="36"/>
      <c r="X247" s="36"/>
      <c r="Y247" s="33" t="s">
        <v>2819</v>
      </c>
      <c r="Z247" s="36"/>
      <c r="AA247" s="30"/>
      <c r="AB247" s="57">
        <v>5111</v>
      </c>
      <c r="AC247" s="57">
        <v>131</v>
      </c>
      <c r="AD247" s="30"/>
      <c r="AE247" s="58">
        <v>1</v>
      </c>
      <c r="AF247" s="37"/>
      <c r="AG247" s="37">
        <v>56760</v>
      </c>
      <c r="AH247" s="38">
        <v>56760</v>
      </c>
      <c r="AI247" s="37"/>
      <c r="AJ247" s="37"/>
      <c r="AK247" s="39"/>
      <c r="AL247" s="40">
        <v>8</v>
      </c>
      <c r="AM247" s="37"/>
      <c r="AN247" s="37">
        <v>4540.8</v>
      </c>
      <c r="AO247" s="59">
        <v>33311</v>
      </c>
      <c r="AP247" s="39"/>
      <c r="AQ247" s="59" t="s">
        <v>3131</v>
      </c>
      <c r="AR247" s="60">
        <v>156</v>
      </c>
      <c r="AS247" s="60">
        <v>632</v>
      </c>
      <c r="AV247" s="39"/>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c r="BZ247" s="42"/>
      <c r="CA247" s="42"/>
      <c r="CB247" s="42"/>
      <c r="CC247" s="42"/>
      <c r="CD247" s="42"/>
      <c r="CE247" s="42"/>
      <c r="CF247" s="42"/>
      <c r="CG247" s="42"/>
      <c r="CH247" s="42"/>
      <c r="CI247" s="42"/>
      <c r="CJ247" s="42"/>
      <c r="CK247" s="42"/>
      <c r="CL247" s="42"/>
      <c r="CM247" s="42"/>
      <c r="CN247" s="42"/>
      <c r="CO247" s="42"/>
      <c r="CP247" s="42"/>
      <c r="CQ247" s="42"/>
      <c r="CR247" s="42"/>
      <c r="CS247" s="42"/>
      <c r="CT247" s="42"/>
      <c r="CU247" s="42"/>
      <c r="CV247" s="42"/>
      <c r="CW247" s="42"/>
      <c r="CX247" s="42"/>
      <c r="CY247" s="42"/>
      <c r="CZ247" s="42"/>
      <c r="DA247" s="42"/>
      <c r="DB247" s="42"/>
      <c r="DC247" s="42"/>
      <c r="DD247" s="42"/>
      <c r="DE247" s="42"/>
      <c r="DF247" s="42"/>
      <c r="DG247" s="42"/>
      <c r="DH247" s="42"/>
      <c r="DI247" s="42"/>
      <c r="DJ247" s="42"/>
      <c r="DK247" s="42"/>
      <c r="DL247" s="42"/>
      <c r="DM247" s="42"/>
      <c r="DN247" s="42"/>
      <c r="DO247" s="42"/>
      <c r="DP247" s="42"/>
      <c r="DQ247" s="42"/>
      <c r="DR247" s="42"/>
      <c r="DS247" s="42"/>
      <c r="DT247" s="42"/>
      <c r="DU247" s="42"/>
      <c r="DV247" s="42"/>
      <c r="DW247" s="42"/>
      <c r="DX247" s="42"/>
      <c r="DY247" s="42"/>
      <c r="DZ247" s="42"/>
      <c r="EA247" s="42"/>
      <c r="EB247" s="42"/>
      <c r="EC247" s="42"/>
      <c r="ED247" s="42"/>
      <c r="EE247" s="42"/>
      <c r="EF247" s="42"/>
      <c r="EG247" s="42"/>
      <c r="EH247" s="42"/>
      <c r="EI247" s="42"/>
      <c r="EJ247" s="42"/>
      <c r="EK247" s="42"/>
      <c r="EL247" s="42"/>
      <c r="EM247" s="42"/>
      <c r="EN247" s="42"/>
      <c r="EO247" s="42"/>
      <c r="EP247" s="42"/>
      <c r="EQ247" s="42"/>
      <c r="ER247" s="42"/>
      <c r="ES247" s="42"/>
      <c r="ET247" s="42"/>
      <c r="EU247" s="42"/>
      <c r="EV247" s="42"/>
      <c r="EW247" s="42"/>
      <c r="EX247" s="42"/>
      <c r="EY247" s="42"/>
      <c r="EZ247" s="42"/>
      <c r="FA247" s="42"/>
      <c r="FB247" s="42"/>
      <c r="FC247" s="42"/>
      <c r="FD247" s="42"/>
      <c r="FE247" s="42"/>
      <c r="FF247" s="42"/>
      <c r="FG247" s="42"/>
      <c r="FH247" s="42"/>
      <c r="FI247" s="42"/>
      <c r="FJ247" s="42"/>
      <c r="FK247" s="42"/>
      <c r="FL247" s="42"/>
      <c r="FM247" s="42"/>
      <c r="FN247" s="42"/>
      <c r="FO247" s="42"/>
      <c r="FP247" s="42"/>
      <c r="FQ247" s="42"/>
      <c r="FR247" s="42"/>
      <c r="FS247" s="42"/>
      <c r="FT247" s="42"/>
      <c r="FU247" s="42"/>
      <c r="FV247" s="42"/>
      <c r="FW247" s="42"/>
      <c r="FX247" s="42"/>
      <c r="FY247" s="42"/>
      <c r="FZ247" s="42"/>
      <c r="GA247" s="42"/>
      <c r="GB247" s="42"/>
      <c r="GC247" s="42"/>
      <c r="GD247" s="42"/>
      <c r="GE247" s="42"/>
      <c r="GF247" s="42"/>
      <c r="GG247" s="42"/>
      <c r="GH247" s="42"/>
      <c r="GI247" s="42"/>
      <c r="GJ247" s="42"/>
      <c r="GK247" s="42"/>
      <c r="GL247" s="42"/>
      <c r="GM247" s="42"/>
      <c r="GN247" s="42"/>
      <c r="GO247" s="42"/>
      <c r="GP247" s="42"/>
      <c r="GQ247" s="42"/>
      <c r="GR247" s="42"/>
      <c r="GS247" s="42"/>
      <c r="GT247" s="42"/>
      <c r="GU247" s="42"/>
      <c r="GV247" s="42"/>
      <c r="GW247" s="42"/>
      <c r="GX247" s="42"/>
      <c r="GY247" s="42"/>
      <c r="GZ247" s="42"/>
      <c r="HA247" s="42"/>
      <c r="HB247" s="42"/>
      <c r="HC247" s="42"/>
      <c r="HD247" s="42"/>
      <c r="HE247" s="42"/>
      <c r="HF247" s="42"/>
      <c r="HG247" s="42"/>
      <c r="HH247" s="42"/>
      <c r="HI247" s="42"/>
      <c r="HJ247" s="42"/>
      <c r="HK247" s="42"/>
      <c r="HL247" s="42"/>
      <c r="HM247" s="42"/>
      <c r="HN247" s="42"/>
      <c r="HO247" s="42"/>
      <c r="HP247" s="42"/>
      <c r="HQ247" s="42"/>
      <c r="HR247" s="42"/>
      <c r="HS247" s="42"/>
      <c r="HT247" s="42"/>
      <c r="HU247" s="42"/>
      <c r="HV247" s="42"/>
      <c r="HW247" s="42"/>
      <c r="HX247" s="42"/>
    </row>
    <row r="248" spans="1:232" s="41" customFormat="1" x14ac:dyDescent="0.25">
      <c r="A248" s="29"/>
      <c r="B248" s="30"/>
      <c r="C248" s="31" t="s">
        <v>7317</v>
      </c>
      <c r="D248" s="57">
        <v>0</v>
      </c>
      <c r="E248" s="57">
        <v>1</v>
      </c>
      <c r="F248" s="32" t="s">
        <v>560</v>
      </c>
      <c r="G248" s="32" t="s">
        <v>560</v>
      </c>
      <c r="H248" s="4">
        <v>9105872434</v>
      </c>
      <c r="I248" s="32" t="s">
        <v>560</v>
      </c>
      <c r="J248" s="33" t="s">
        <v>7769</v>
      </c>
      <c r="K248" s="34"/>
      <c r="L248" s="46" t="s">
        <v>25</v>
      </c>
      <c r="M248" s="33" t="s">
        <v>595</v>
      </c>
      <c r="N248" s="35" t="s">
        <v>560</v>
      </c>
      <c r="O248" s="6" t="s">
        <v>3169</v>
      </c>
      <c r="P248" s="36"/>
      <c r="Q248" s="36"/>
      <c r="R248" s="36"/>
      <c r="S248" s="33" t="s">
        <v>7770</v>
      </c>
      <c r="T248" s="36"/>
      <c r="U248" s="36"/>
      <c r="V248" s="33" t="s">
        <v>7770</v>
      </c>
      <c r="W248" s="36"/>
      <c r="X248" s="36"/>
      <c r="Y248" s="33" t="s">
        <v>2824</v>
      </c>
      <c r="Z248" s="36"/>
      <c r="AA248" s="30"/>
      <c r="AB248" s="57">
        <v>5111</v>
      </c>
      <c r="AC248" s="57">
        <v>131</v>
      </c>
      <c r="AD248" s="30"/>
      <c r="AE248" s="58">
        <v>1</v>
      </c>
      <c r="AF248" s="37"/>
      <c r="AG248" s="37">
        <v>111058</v>
      </c>
      <c r="AH248" s="38">
        <v>111058</v>
      </c>
      <c r="AI248" s="37"/>
      <c r="AJ248" s="37"/>
      <c r="AK248" s="39"/>
      <c r="AL248" s="40">
        <v>8</v>
      </c>
      <c r="AM248" s="37"/>
      <c r="AN248" s="37">
        <v>8884.64</v>
      </c>
      <c r="AO248" s="59">
        <v>33311</v>
      </c>
      <c r="AP248" s="39"/>
      <c r="AQ248" s="59" t="s">
        <v>3131</v>
      </c>
      <c r="AR248" s="60">
        <v>156</v>
      </c>
      <c r="AS248" s="60">
        <v>632</v>
      </c>
      <c r="AV248" s="39"/>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c r="BZ248" s="42"/>
      <c r="CA248" s="42"/>
      <c r="CB248" s="42"/>
      <c r="CC248" s="42"/>
      <c r="CD248" s="42"/>
      <c r="CE248" s="42"/>
      <c r="CF248" s="42"/>
      <c r="CG248" s="42"/>
      <c r="CH248" s="42"/>
      <c r="CI248" s="42"/>
      <c r="CJ248" s="42"/>
      <c r="CK248" s="42"/>
      <c r="CL248" s="42"/>
      <c r="CM248" s="42"/>
      <c r="CN248" s="42"/>
      <c r="CO248" s="42"/>
      <c r="CP248" s="42"/>
      <c r="CQ248" s="42"/>
      <c r="CR248" s="42"/>
      <c r="CS248" s="42"/>
      <c r="CT248" s="42"/>
      <c r="CU248" s="42"/>
      <c r="CV248" s="42"/>
      <c r="CW248" s="42"/>
      <c r="CX248" s="42"/>
      <c r="CY248" s="42"/>
      <c r="CZ248" s="42"/>
      <c r="DA248" s="42"/>
      <c r="DB248" s="42"/>
      <c r="DC248" s="42"/>
      <c r="DD248" s="42"/>
      <c r="DE248" s="42"/>
      <c r="DF248" s="42"/>
      <c r="DG248" s="42"/>
      <c r="DH248" s="42"/>
      <c r="DI248" s="42"/>
      <c r="DJ248" s="42"/>
      <c r="DK248" s="42"/>
      <c r="DL248" s="42"/>
      <c r="DM248" s="42"/>
      <c r="DN248" s="42"/>
      <c r="DO248" s="42"/>
      <c r="DP248" s="42"/>
      <c r="DQ248" s="42"/>
      <c r="DR248" s="42"/>
      <c r="DS248" s="42"/>
      <c r="DT248" s="42"/>
      <c r="DU248" s="42"/>
      <c r="DV248" s="42"/>
      <c r="DW248" s="42"/>
      <c r="DX248" s="42"/>
      <c r="DY248" s="42"/>
      <c r="DZ248" s="42"/>
      <c r="EA248" s="42"/>
      <c r="EB248" s="42"/>
      <c r="EC248" s="42"/>
      <c r="ED248" s="42"/>
      <c r="EE248" s="42"/>
      <c r="EF248" s="42"/>
      <c r="EG248" s="42"/>
      <c r="EH248" s="42"/>
      <c r="EI248" s="42"/>
      <c r="EJ248" s="42"/>
      <c r="EK248" s="42"/>
      <c r="EL248" s="42"/>
      <c r="EM248" s="42"/>
      <c r="EN248" s="42"/>
      <c r="EO248" s="42"/>
      <c r="EP248" s="42"/>
      <c r="EQ248" s="42"/>
      <c r="ER248" s="42"/>
      <c r="ES248" s="42"/>
      <c r="ET248" s="42"/>
      <c r="EU248" s="42"/>
      <c r="EV248" s="42"/>
      <c r="EW248" s="42"/>
      <c r="EX248" s="42"/>
      <c r="EY248" s="42"/>
      <c r="EZ248" s="42"/>
      <c r="FA248" s="42"/>
      <c r="FB248" s="42"/>
      <c r="FC248" s="42"/>
      <c r="FD248" s="42"/>
      <c r="FE248" s="42"/>
      <c r="FF248" s="42"/>
      <c r="FG248" s="42"/>
      <c r="FH248" s="42"/>
      <c r="FI248" s="42"/>
      <c r="FJ248" s="42"/>
      <c r="FK248" s="42"/>
      <c r="FL248" s="42"/>
      <c r="FM248" s="42"/>
      <c r="FN248" s="42"/>
      <c r="FO248" s="42"/>
      <c r="FP248" s="42"/>
      <c r="FQ248" s="42"/>
      <c r="FR248" s="42"/>
      <c r="FS248" s="42"/>
      <c r="FT248" s="42"/>
      <c r="FU248" s="42"/>
      <c r="FV248" s="42"/>
      <c r="FW248" s="42"/>
      <c r="FX248" s="42"/>
      <c r="FY248" s="42"/>
      <c r="FZ248" s="42"/>
      <c r="GA248" s="42"/>
      <c r="GB248" s="42"/>
      <c r="GC248" s="42"/>
      <c r="GD248" s="42"/>
      <c r="GE248" s="42"/>
      <c r="GF248" s="42"/>
      <c r="GG248" s="42"/>
      <c r="GH248" s="42"/>
      <c r="GI248" s="42"/>
      <c r="GJ248" s="42"/>
      <c r="GK248" s="42"/>
      <c r="GL248" s="42"/>
      <c r="GM248" s="42"/>
      <c r="GN248" s="42"/>
      <c r="GO248" s="42"/>
      <c r="GP248" s="42"/>
      <c r="GQ248" s="42"/>
      <c r="GR248" s="42"/>
      <c r="GS248" s="42"/>
      <c r="GT248" s="42"/>
      <c r="GU248" s="42"/>
      <c r="GV248" s="42"/>
      <c r="GW248" s="42"/>
      <c r="GX248" s="42"/>
      <c r="GY248" s="42"/>
      <c r="GZ248" s="42"/>
      <c r="HA248" s="42"/>
      <c r="HB248" s="42"/>
      <c r="HC248" s="42"/>
      <c r="HD248" s="42"/>
      <c r="HE248" s="42"/>
      <c r="HF248" s="42"/>
      <c r="HG248" s="42"/>
      <c r="HH248" s="42"/>
      <c r="HI248" s="42"/>
      <c r="HJ248" s="42"/>
      <c r="HK248" s="42"/>
      <c r="HL248" s="42"/>
      <c r="HM248" s="42"/>
      <c r="HN248" s="42"/>
      <c r="HO248" s="42"/>
      <c r="HP248" s="42"/>
      <c r="HQ248" s="42"/>
      <c r="HR248" s="42"/>
      <c r="HS248" s="42"/>
      <c r="HT248" s="42"/>
      <c r="HU248" s="42"/>
      <c r="HV248" s="42"/>
      <c r="HW248" s="42"/>
      <c r="HX248" s="42"/>
    </row>
    <row r="249" spans="1:232" s="41" customFormat="1" x14ac:dyDescent="0.25">
      <c r="A249" s="29"/>
      <c r="B249" s="30"/>
      <c r="C249" s="31" t="s">
        <v>7317</v>
      </c>
      <c r="D249" s="57">
        <v>0</v>
      </c>
      <c r="E249" s="57">
        <v>1</v>
      </c>
      <c r="F249" s="32" t="s">
        <v>560</v>
      </c>
      <c r="G249" s="32" t="s">
        <v>560</v>
      </c>
      <c r="H249" s="4">
        <v>9105872451</v>
      </c>
      <c r="I249" s="32" t="s">
        <v>560</v>
      </c>
      <c r="J249" s="33" t="s">
        <v>7771</v>
      </c>
      <c r="K249" s="34"/>
      <c r="L249" s="46" t="s">
        <v>25</v>
      </c>
      <c r="M249" s="33" t="s">
        <v>895</v>
      </c>
      <c r="N249" s="35" t="s">
        <v>560</v>
      </c>
      <c r="O249" s="6" t="s">
        <v>3137</v>
      </c>
      <c r="P249" s="36"/>
      <c r="Q249" s="36"/>
      <c r="R249" s="36"/>
      <c r="S249" s="33" t="s">
        <v>7772</v>
      </c>
      <c r="T249" s="36"/>
      <c r="U249" s="36"/>
      <c r="V249" s="33" t="s">
        <v>7772</v>
      </c>
      <c r="W249" s="36"/>
      <c r="X249" s="36"/>
      <c r="Y249" s="33" t="s">
        <v>2819</v>
      </c>
      <c r="Z249" s="36"/>
      <c r="AA249" s="30"/>
      <c r="AB249" s="57">
        <v>5111</v>
      </c>
      <c r="AC249" s="57">
        <v>131</v>
      </c>
      <c r="AD249" s="30"/>
      <c r="AE249" s="58">
        <v>1</v>
      </c>
      <c r="AF249" s="37"/>
      <c r="AG249" s="37">
        <v>56760</v>
      </c>
      <c r="AH249" s="38">
        <v>56760</v>
      </c>
      <c r="AI249" s="37"/>
      <c r="AJ249" s="37"/>
      <c r="AK249" s="39"/>
      <c r="AL249" s="40">
        <v>8</v>
      </c>
      <c r="AM249" s="37"/>
      <c r="AN249" s="37">
        <v>4540.8</v>
      </c>
      <c r="AO249" s="59">
        <v>33311</v>
      </c>
      <c r="AP249" s="39"/>
      <c r="AQ249" s="59" t="s">
        <v>3131</v>
      </c>
      <c r="AR249" s="60">
        <v>156</v>
      </c>
      <c r="AS249" s="60">
        <v>632</v>
      </c>
      <c r="AV249" s="39"/>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c r="BZ249" s="42"/>
      <c r="CA249" s="42"/>
      <c r="CB249" s="42"/>
      <c r="CC249" s="42"/>
      <c r="CD249" s="42"/>
      <c r="CE249" s="42"/>
      <c r="CF249" s="42"/>
      <c r="CG249" s="42"/>
      <c r="CH249" s="42"/>
      <c r="CI249" s="42"/>
      <c r="CJ249" s="42"/>
      <c r="CK249" s="42"/>
      <c r="CL249" s="42"/>
      <c r="CM249" s="42"/>
      <c r="CN249" s="42"/>
      <c r="CO249" s="42"/>
      <c r="CP249" s="42"/>
      <c r="CQ249" s="42"/>
      <c r="CR249" s="42"/>
      <c r="CS249" s="42"/>
      <c r="CT249" s="42"/>
      <c r="CU249" s="42"/>
      <c r="CV249" s="42"/>
      <c r="CW249" s="42"/>
      <c r="CX249" s="42"/>
      <c r="CY249" s="42"/>
      <c r="CZ249" s="42"/>
      <c r="DA249" s="42"/>
      <c r="DB249" s="42"/>
      <c r="DC249" s="42"/>
      <c r="DD249" s="42"/>
      <c r="DE249" s="42"/>
      <c r="DF249" s="42"/>
      <c r="DG249" s="42"/>
      <c r="DH249" s="42"/>
      <c r="DI249" s="42"/>
      <c r="DJ249" s="42"/>
      <c r="DK249" s="42"/>
      <c r="DL249" s="42"/>
      <c r="DM249" s="42"/>
      <c r="DN249" s="42"/>
      <c r="DO249" s="42"/>
      <c r="DP249" s="42"/>
      <c r="DQ249" s="42"/>
      <c r="DR249" s="42"/>
      <c r="DS249" s="42"/>
      <c r="DT249" s="42"/>
      <c r="DU249" s="42"/>
      <c r="DV249" s="42"/>
      <c r="DW249" s="42"/>
      <c r="DX249" s="42"/>
      <c r="DY249" s="42"/>
      <c r="DZ249" s="42"/>
      <c r="EA249" s="42"/>
      <c r="EB249" s="42"/>
      <c r="EC249" s="42"/>
      <c r="ED249" s="42"/>
      <c r="EE249" s="42"/>
      <c r="EF249" s="42"/>
      <c r="EG249" s="42"/>
      <c r="EH249" s="42"/>
      <c r="EI249" s="42"/>
      <c r="EJ249" s="42"/>
      <c r="EK249" s="42"/>
      <c r="EL249" s="42"/>
      <c r="EM249" s="42"/>
      <c r="EN249" s="42"/>
      <c r="EO249" s="42"/>
      <c r="EP249" s="42"/>
      <c r="EQ249" s="42"/>
      <c r="ER249" s="42"/>
      <c r="ES249" s="42"/>
      <c r="ET249" s="42"/>
      <c r="EU249" s="42"/>
      <c r="EV249" s="42"/>
      <c r="EW249" s="42"/>
      <c r="EX249" s="42"/>
      <c r="EY249" s="42"/>
      <c r="EZ249" s="42"/>
      <c r="FA249" s="42"/>
      <c r="FB249" s="42"/>
      <c r="FC249" s="42"/>
      <c r="FD249" s="42"/>
      <c r="FE249" s="42"/>
      <c r="FF249" s="42"/>
      <c r="FG249" s="42"/>
      <c r="FH249" s="42"/>
      <c r="FI249" s="42"/>
      <c r="FJ249" s="42"/>
      <c r="FK249" s="42"/>
      <c r="FL249" s="42"/>
      <c r="FM249" s="42"/>
      <c r="FN249" s="42"/>
      <c r="FO249" s="42"/>
      <c r="FP249" s="42"/>
      <c r="FQ249" s="42"/>
      <c r="FR249" s="42"/>
      <c r="FS249" s="42"/>
      <c r="FT249" s="42"/>
      <c r="FU249" s="42"/>
      <c r="FV249" s="42"/>
      <c r="FW249" s="42"/>
      <c r="FX249" s="42"/>
      <c r="FY249" s="42"/>
      <c r="FZ249" s="42"/>
      <c r="GA249" s="42"/>
      <c r="GB249" s="42"/>
      <c r="GC249" s="42"/>
      <c r="GD249" s="42"/>
      <c r="GE249" s="42"/>
      <c r="GF249" s="42"/>
      <c r="GG249" s="42"/>
      <c r="GH249" s="42"/>
      <c r="GI249" s="42"/>
      <c r="GJ249" s="42"/>
      <c r="GK249" s="42"/>
      <c r="GL249" s="42"/>
      <c r="GM249" s="42"/>
      <c r="GN249" s="42"/>
      <c r="GO249" s="42"/>
      <c r="GP249" s="42"/>
      <c r="GQ249" s="42"/>
      <c r="GR249" s="42"/>
      <c r="GS249" s="42"/>
      <c r="GT249" s="42"/>
      <c r="GU249" s="42"/>
      <c r="GV249" s="42"/>
      <c r="GW249" s="42"/>
      <c r="GX249" s="42"/>
      <c r="GY249" s="42"/>
      <c r="GZ249" s="42"/>
      <c r="HA249" s="42"/>
      <c r="HB249" s="42"/>
      <c r="HC249" s="42"/>
      <c r="HD249" s="42"/>
      <c r="HE249" s="42"/>
      <c r="HF249" s="42"/>
      <c r="HG249" s="42"/>
      <c r="HH249" s="42"/>
      <c r="HI249" s="42"/>
      <c r="HJ249" s="42"/>
      <c r="HK249" s="42"/>
      <c r="HL249" s="42"/>
      <c r="HM249" s="42"/>
      <c r="HN249" s="42"/>
      <c r="HO249" s="42"/>
      <c r="HP249" s="42"/>
      <c r="HQ249" s="42"/>
      <c r="HR249" s="42"/>
      <c r="HS249" s="42"/>
      <c r="HT249" s="42"/>
      <c r="HU249" s="42"/>
      <c r="HV249" s="42"/>
      <c r="HW249" s="42"/>
      <c r="HX249" s="42"/>
    </row>
    <row r="250" spans="1:232" s="41" customFormat="1" x14ac:dyDescent="0.25">
      <c r="A250" s="29"/>
      <c r="B250" s="30"/>
      <c r="C250" s="31" t="s">
        <v>7317</v>
      </c>
      <c r="D250" s="57">
        <v>0</v>
      </c>
      <c r="E250" s="57">
        <v>1</v>
      </c>
      <c r="F250" s="32" t="s">
        <v>560</v>
      </c>
      <c r="G250" s="32" t="s">
        <v>560</v>
      </c>
      <c r="H250" s="4">
        <v>9105872563</v>
      </c>
      <c r="I250" s="32" t="s">
        <v>560</v>
      </c>
      <c r="J250" s="33" t="s">
        <v>7773</v>
      </c>
      <c r="K250" s="34"/>
      <c r="L250" s="46" t="s">
        <v>25</v>
      </c>
      <c r="M250" s="33" t="s">
        <v>639</v>
      </c>
      <c r="N250" s="35" t="s">
        <v>560</v>
      </c>
      <c r="O250" s="6" t="s">
        <v>3132</v>
      </c>
      <c r="P250" s="36"/>
      <c r="Q250" s="36"/>
      <c r="R250" s="36"/>
      <c r="S250" s="33" t="s">
        <v>7774</v>
      </c>
      <c r="T250" s="36"/>
      <c r="U250" s="36"/>
      <c r="V250" s="33" t="s">
        <v>7774</v>
      </c>
      <c r="W250" s="36"/>
      <c r="X250" s="36"/>
      <c r="Y250" s="33" t="s">
        <v>2819</v>
      </c>
      <c r="Z250" s="36"/>
      <c r="AA250" s="30"/>
      <c r="AB250" s="57">
        <v>5111</v>
      </c>
      <c r="AC250" s="57">
        <v>131</v>
      </c>
      <c r="AD250" s="30"/>
      <c r="AE250" s="58">
        <v>2</v>
      </c>
      <c r="AF250" s="37"/>
      <c r="AG250" s="37">
        <v>56760</v>
      </c>
      <c r="AH250" s="38">
        <v>113520</v>
      </c>
      <c r="AI250" s="37"/>
      <c r="AJ250" s="37"/>
      <c r="AK250" s="39"/>
      <c r="AL250" s="40">
        <v>8</v>
      </c>
      <c r="AM250" s="37"/>
      <c r="AN250" s="37">
        <v>9081.6</v>
      </c>
      <c r="AO250" s="59">
        <v>33311</v>
      </c>
      <c r="AP250" s="39"/>
      <c r="AQ250" s="59" t="s">
        <v>3131</v>
      </c>
      <c r="AR250" s="60">
        <v>156</v>
      </c>
      <c r="AS250" s="60">
        <v>632</v>
      </c>
      <c r="AV250" s="39"/>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c r="BZ250" s="42"/>
      <c r="CA250" s="42"/>
      <c r="CB250" s="42"/>
      <c r="CC250" s="42"/>
      <c r="CD250" s="42"/>
      <c r="CE250" s="42"/>
      <c r="CF250" s="42"/>
      <c r="CG250" s="42"/>
      <c r="CH250" s="42"/>
      <c r="CI250" s="42"/>
      <c r="CJ250" s="42"/>
      <c r="CK250" s="42"/>
      <c r="CL250" s="42"/>
      <c r="CM250" s="42"/>
      <c r="CN250" s="42"/>
      <c r="CO250" s="42"/>
      <c r="CP250" s="42"/>
      <c r="CQ250" s="42"/>
      <c r="CR250" s="42"/>
      <c r="CS250" s="42"/>
      <c r="CT250" s="42"/>
      <c r="CU250" s="42"/>
      <c r="CV250" s="42"/>
      <c r="CW250" s="42"/>
      <c r="CX250" s="42"/>
      <c r="CY250" s="42"/>
      <c r="CZ250" s="42"/>
      <c r="DA250" s="42"/>
      <c r="DB250" s="42"/>
      <c r="DC250" s="42"/>
      <c r="DD250" s="42"/>
      <c r="DE250" s="42"/>
      <c r="DF250" s="42"/>
      <c r="DG250" s="42"/>
      <c r="DH250" s="42"/>
      <c r="DI250" s="42"/>
      <c r="DJ250" s="42"/>
      <c r="DK250" s="42"/>
      <c r="DL250" s="42"/>
      <c r="DM250" s="42"/>
      <c r="DN250" s="42"/>
      <c r="DO250" s="42"/>
      <c r="DP250" s="42"/>
      <c r="DQ250" s="42"/>
      <c r="DR250" s="42"/>
      <c r="DS250" s="42"/>
      <c r="DT250" s="42"/>
      <c r="DU250" s="42"/>
      <c r="DV250" s="42"/>
      <c r="DW250" s="42"/>
      <c r="DX250" s="42"/>
      <c r="DY250" s="42"/>
      <c r="DZ250" s="42"/>
      <c r="EA250" s="42"/>
      <c r="EB250" s="42"/>
      <c r="EC250" s="42"/>
      <c r="ED250" s="42"/>
      <c r="EE250" s="42"/>
      <c r="EF250" s="42"/>
      <c r="EG250" s="42"/>
      <c r="EH250" s="42"/>
      <c r="EI250" s="42"/>
      <c r="EJ250" s="42"/>
      <c r="EK250" s="42"/>
      <c r="EL250" s="42"/>
      <c r="EM250" s="42"/>
      <c r="EN250" s="42"/>
      <c r="EO250" s="42"/>
      <c r="EP250" s="42"/>
      <c r="EQ250" s="42"/>
      <c r="ER250" s="42"/>
      <c r="ES250" s="42"/>
      <c r="ET250" s="42"/>
      <c r="EU250" s="42"/>
      <c r="EV250" s="42"/>
      <c r="EW250" s="42"/>
      <c r="EX250" s="42"/>
      <c r="EY250" s="42"/>
      <c r="EZ250" s="42"/>
      <c r="FA250" s="42"/>
      <c r="FB250" s="42"/>
      <c r="FC250" s="42"/>
      <c r="FD250" s="42"/>
      <c r="FE250" s="42"/>
      <c r="FF250" s="42"/>
      <c r="FG250" s="42"/>
      <c r="FH250" s="42"/>
      <c r="FI250" s="42"/>
      <c r="FJ250" s="42"/>
      <c r="FK250" s="42"/>
      <c r="FL250" s="42"/>
      <c r="FM250" s="42"/>
      <c r="FN250" s="42"/>
      <c r="FO250" s="42"/>
      <c r="FP250" s="42"/>
      <c r="FQ250" s="42"/>
      <c r="FR250" s="42"/>
      <c r="FS250" s="42"/>
      <c r="FT250" s="42"/>
      <c r="FU250" s="42"/>
      <c r="FV250" s="42"/>
      <c r="FW250" s="42"/>
      <c r="FX250" s="42"/>
      <c r="FY250" s="42"/>
      <c r="FZ250" s="42"/>
      <c r="GA250" s="42"/>
      <c r="GB250" s="42"/>
      <c r="GC250" s="42"/>
      <c r="GD250" s="42"/>
      <c r="GE250" s="42"/>
      <c r="GF250" s="42"/>
      <c r="GG250" s="42"/>
      <c r="GH250" s="42"/>
      <c r="GI250" s="42"/>
      <c r="GJ250" s="42"/>
      <c r="GK250" s="42"/>
      <c r="GL250" s="42"/>
      <c r="GM250" s="42"/>
      <c r="GN250" s="42"/>
      <c r="GO250" s="42"/>
      <c r="GP250" s="42"/>
      <c r="GQ250" s="42"/>
      <c r="GR250" s="42"/>
      <c r="GS250" s="42"/>
      <c r="GT250" s="42"/>
      <c r="GU250" s="42"/>
      <c r="GV250" s="42"/>
      <c r="GW250" s="42"/>
      <c r="GX250" s="42"/>
      <c r="GY250" s="42"/>
      <c r="GZ250" s="42"/>
      <c r="HA250" s="42"/>
      <c r="HB250" s="42"/>
      <c r="HC250" s="42"/>
      <c r="HD250" s="42"/>
      <c r="HE250" s="42"/>
      <c r="HF250" s="42"/>
      <c r="HG250" s="42"/>
      <c r="HH250" s="42"/>
      <c r="HI250" s="42"/>
      <c r="HJ250" s="42"/>
      <c r="HK250" s="42"/>
      <c r="HL250" s="42"/>
      <c r="HM250" s="42"/>
      <c r="HN250" s="42"/>
      <c r="HO250" s="42"/>
      <c r="HP250" s="42"/>
      <c r="HQ250" s="42"/>
      <c r="HR250" s="42"/>
      <c r="HS250" s="42"/>
      <c r="HT250" s="42"/>
      <c r="HU250" s="42"/>
      <c r="HV250" s="42"/>
      <c r="HW250" s="42"/>
      <c r="HX250" s="42"/>
    </row>
    <row r="251" spans="1:232" s="41" customFormat="1" x14ac:dyDescent="0.25">
      <c r="A251" s="29"/>
      <c r="B251" s="30"/>
      <c r="C251" s="31" t="s">
        <v>7317</v>
      </c>
      <c r="D251" s="57">
        <v>0</v>
      </c>
      <c r="E251" s="57">
        <v>1</v>
      </c>
      <c r="F251" s="32" t="s">
        <v>560</v>
      </c>
      <c r="G251" s="32" t="s">
        <v>560</v>
      </c>
      <c r="H251" s="4">
        <v>9105872564</v>
      </c>
      <c r="I251" s="32" t="s">
        <v>560</v>
      </c>
      <c r="J251" s="33" t="s">
        <v>7775</v>
      </c>
      <c r="K251" s="34"/>
      <c r="L251" s="46" t="s">
        <v>25</v>
      </c>
      <c r="M251" s="33" t="s">
        <v>889</v>
      </c>
      <c r="N251" s="35" t="s">
        <v>560</v>
      </c>
      <c r="O251" s="6" t="s">
        <v>3146</v>
      </c>
      <c r="P251" s="36"/>
      <c r="Q251" s="36"/>
      <c r="R251" s="36"/>
      <c r="S251" s="33" t="s">
        <v>7776</v>
      </c>
      <c r="T251" s="36"/>
      <c r="U251" s="36"/>
      <c r="V251" s="33" t="s">
        <v>7776</v>
      </c>
      <c r="W251" s="36"/>
      <c r="X251" s="36"/>
      <c r="Y251" s="33" t="s">
        <v>3013</v>
      </c>
      <c r="Z251" s="36"/>
      <c r="AA251" s="30"/>
      <c r="AB251" s="57">
        <v>5111</v>
      </c>
      <c r="AC251" s="57">
        <v>131</v>
      </c>
      <c r="AD251" s="30"/>
      <c r="AE251" s="58">
        <v>1</v>
      </c>
      <c r="AF251" s="37"/>
      <c r="AG251" s="37">
        <v>46000</v>
      </c>
      <c r="AH251" s="38">
        <v>46000</v>
      </c>
      <c r="AI251" s="37"/>
      <c r="AJ251" s="37"/>
      <c r="AK251" s="39"/>
      <c r="AL251" s="40">
        <v>8</v>
      </c>
      <c r="AM251" s="37"/>
      <c r="AN251" s="37">
        <v>3680</v>
      </c>
      <c r="AO251" s="59">
        <v>33311</v>
      </c>
      <c r="AP251" s="39"/>
      <c r="AQ251" s="59" t="s">
        <v>3131</v>
      </c>
      <c r="AR251" s="60">
        <v>156</v>
      </c>
      <c r="AS251" s="60">
        <v>632</v>
      </c>
      <c r="AV251" s="39"/>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c r="BZ251" s="42"/>
      <c r="CA251" s="42"/>
      <c r="CB251" s="42"/>
      <c r="CC251" s="42"/>
      <c r="CD251" s="42"/>
      <c r="CE251" s="42"/>
      <c r="CF251" s="42"/>
      <c r="CG251" s="42"/>
      <c r="CH251" s="42"/>
      <c r="CI251" s="42"/>
      <c r="CJ251" s="42"/>
      <c r="CK251" s="42"/>
      <c r="CL251" s="42"/>
      <c r="CM251" s="42"/>
      <c r="CN251" s="42"/>
      <c r="CO251" s="42"/>
      <c r="CP251" s="42"/>
      <c r="CQ251" s="42"/>
      <c r="CR251" s="42"/>
      <c r="CS251" s="42"/>
      <c r="CT251" s="42"/>
      <c r="CU251" s="42"/>
      <c r="CV251" s="42"/>
      <c r="CW251" s="42"/>
      <c r="CX251" s="42"/>
      <c r="CY251" s="42"/>
      <c r="CZ251" s="42"/>
      <c r="DA251" s="42"/>
      <c r="DB251" s="42"/>
      <c r="DC251" s="42"/>
      <c r="DD251" s="42"/>
      <c r="DE251" s="42"/>
      <c r="DF251" s="42"/>
      <c r="DG251" s="42"/>
      <c r="DH251" s="42"/>
      <c r="DI251" s="42"/>
      <c r="DJ251" s="42"/>
      <c r="DK251" s="42"/>
      <c r="DL251" s="42"/>
      <c r="DM251" s="42"/>
      <c r="DN251" s="42"/>
      <c r="DO251" s="42"/>
      <c r="DP251" s="42"/>
      <c r="DQ251" s="42"/>
      <c r="DR251" s="42"/>
      <c r="DS251" s="42"/>
      <c r="DT251" s="42"/>
      <c r="DU251" s="42"/>
      <c r="DV251" s="42"/>
      <c r="DW251" s="42"/>
      <c r="DX251" s="42"/>
      <c r="DY251" s="42"/>
      <c r="DZ251" s="42"/>
      <c r="EA251" s="42"/>
      <c r="EB251" s="42"/>
      <c r="EC251" s="42"/>
      <c r="ED251" s="42"/>
      <c r="EE251" s="42"/>
      <c r="EF251" s="42"/>
      <c r="EG251" s="42"/>
      <c r="EH251" s="42"/>
      <c r="EI251" s="42"/>
      <c r="EJ251" s="42"/>
      <c r="EK251" s="42"/>
      <c r="EL251" s="42"/>
      <c r="EM251" s="42"/>
      <c r="EN251" s="42"/>
      <c r="EO251" s="42"/>
      <c r="EP251" s="42"/>
      <c r="EQ251" s="42"/>
      <c r="ER251" s="42"/>
      <c r="ES251" s="42"/>
      <c r="ET251" s="42"/>
      <c r="EU251" s="42"/>
      <c r="EV251" s="42"/>
      <c r="EW251" s="42"/>
      <c r="EX251" s="42"/>
      <c r="EY251" s="42"/>
      <c r="EZ251" s="42"/>
      <c r="FA251" s="42"/>
      <c r="FB251" s="42"/>
      <c r="FC251" s="42"/>
      <c r="FD251" s="42"/>
      <c r="FE251" s="42"/>
      <c r="FF251" s="42"/>
      <c r="FG251" s="42"/>
      <c r="FH251" s="42"/>
      <c r="FI251" s="42"/>
      <c r="FJ251" s="42"/>
      <c r="FK251" s="42"/>
      <c r="FL251" s="42"/>
      <c r="FM251" s="42"/>
      <c r="FN251" s="42"/>
      <c r="FO251" s="42"/>
      <c r="FP251" s="42"/>
      <c r="FQ251" s="42"/>
      <c r="FR251" s="42"/>
      <c r="FS251" s="42"/>
      <c r="FT251" s="42"/>
      <c r="FU251" s="42"/>
      <c r="FV251" s="42"/>
      <c r="FW251" s="42"/>
      <c r="FX251" s="42"/>
      <c r="FY251" s="42"/>
      <c r="FZ251" s="42"/>
      <c r="GA251" s="42"/>
      <c r="GB251" s="42"/>
      <c r="GC251" s="42"/>
      <c r="GD251" s="42"/>
      <c r="GE251" s="42"/>
      <c r="GF251" s="42"/>
      <c r="GG251" s="42"/>
      <c r="GH251" s="42"/>
      <c r="GI251" s="42"/>
      <c r="GJ251" s="42"/>
      <c r="GK251" s="42"/>
      <c r="GL251" s="42"/>
      <c r="GM251" s="42"/>
      <c r="GN251" s="42"/>
      <c r="GO251" s="42"/>
      <c r="GP251" s="42"/>
      <c r="GQ251" s="42"/>
      <c r="GR251" s="42"/>
      <c r="GS251" s="42"/>
      <c r="GT251" s="42"/>
      <c r="GU251" s="42"/>
      <c r="GV251" s="42"/>
      <c r="GW251" s="42"/>
      <c r="GX251" s="42"/>
      <c r="GY251" s="42"/>
      <c r="GZ251" s="42"/>
      <c r="HA251" s="42"/>
      <c r="HB251" s="42"/>
      <c r="HC251" s="42"/>
      <c r="HD251" s="42"/>
      <c r="HE251" s="42"/>
      <c r="HF251" s="42"/>
      <c r="HG251" s="42"/>
      <c r="HH251" s="42"/>
      <c r="HI251" s="42"/>
      <c r="HJ251" s="42"/>
      <c r="HK251" s="42"/>
      <c r="HL251" s="42"/>
      <c r="HM251" s="42"/>
      <c r="HN251" s="42"/>
      <c r="HO251" s="42"/>
      <c r="HP251" s="42"/>
      <c r="HQ251" s="42"/>
      <c r="HR251" s="42"/>
      <c r="HS251" s="42"/>
      <c r="HT251" s="42"/>
      <c r="HU251" s="42"/>
      <c r="HV251" s="42"/>
      <c r="HW251" s="42"/>
      <c r="HX251" s="42"/>
    </row>
    <row r="252" spans="1:232" s="41" customFormat="1" x14ac:dyDescent="0.25">
      <c r="A252" s="29"/>
      <c r="B252" s="30"/>
      <c r="C252" s="31" t="s">
        <v>7317</v>
      </c>
      <c r="D252" s="57">
        <v>0</v>
      </c>
      <c r="E252" s="57">
        <v>1</v>
      </c>
      <c r="F252" s="32" t="s">
        <v>560</v>
      </c>
      <c r="G252" s="32" t="s">
        <v>560</v>
      </c>
      <c r="H252" s="4">
        <v>9105872604</v>
      </c>
      <c r="I252" s="32" t="s">
        <v>560</v>
      </c>
      <c r="J252" s="33" t="s">
        <v>7779</v>
      </c>
      <c r="K252" s="34"/>
      <c r="L252" s="46" t="s">
        <v>25</v>
      </c>
      <c r="M252" s="33" t="s">
        <v>623</v>
      </c>
      <c r="N252" s="35" t="s">
        <v>560</v>
      </c>
      <c r="O252" s="6" t="s">
        <v>3132</v>
      </c>
      <c r="P252" s="36"/>
      <c r="Q252" s="36"/>
      <c r="R252" s="36"/>
      <c r="S252" s="33" t="s">
        <v>7780</v>
      </c>
      <c r="T252" s="36"/>
      <c r="U252" s="36"/>
      <c r="V252" s="33" t="s">
        <v>7780</v>
      </c>
      <c r="W252" s="36"/>
      <c r="X252" s="36"/>
      <c r="Y252" s="33" t="s">
        <v>2824</v>
      </c>
      <c r="Z252" s="36"/>
      <c r="AA252" s="30"/>
      <c r="AB252" s="57">
        <v>5111</v>
      </c>
      <c r="AC252" s="57">
        <v>131</v>
      </c>
      <c r="AD252" s="30"/>
      <c r="AE252" s="58">
        <v>3</v>
      </c>
      <c r="AF252" s="37"/>
      <c r="AG252" s="37">
        <v>111058</v>
      </c>
      <c r="AH252" s="38">
        <v>333174</v>
      </c>
      <c r="AI252" s="37"/>
      <c r="AJ252" s="37"/>
      <c r="AK252" s="39"/>
      <c r="AL252" s="40">
        <v>8</v>
      </c>
      <c r="AM252" s="37"/>
      <c r="AN252" s="37">
        <v>26653.920000000002</v>
      </c>
      <c r="AO252" s="59">
        <v>33311</v>
      </c>
      <c r="AP252" s="39"/>
      <c r="AQ252" s="59" t="s">
        <v>3131</v>
      </c>
      <c r="AR252" s="60">
        <v>156</v>
      </c>
      <c r="AS252" s="60">
        <v>632</v>
      </c>
      <c r="AV252" s="39"/>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c r="BZ252" s="42"/>
      <c r="CA252" s="42"/>
      <c r="CB252" s="42"/>
      <c r="CC252" s="42"/>
      <c r="CD252" s="42"/>
      <c r="CE252" s="42"/>
      <c r="CF252" s="42"/>
      <c r="CG252" s="42"/>
      <c r="CH252" s="42"/>
      <c r="CI252" s="42"/>
      <c r="CJ252" s="42"/>
      <c r="CK252" s="42"/>
      <c r="CL252" s="42"/>
      <c r="CM252" s="42"/>
      <c r="CN252" s="42"/>
      <c r="CO252" s="42"/>
      <c r="CP252" s="42"/>
      <c r="CQ252" s="42"/>
      <c r="CR252" s="42"/>
      <c r="CS252" s="42"/>
      <c r="CT252" s="42"/>
      <c r="CU252" s="42"/>
      <c r="CV252" s="42"/>
      <c r="CW252" s="42"/>
      <c r="CX252" s="42"/>
      <c r="CY252" s="42"/>
      <c r="CZ252" s="42"/>
      <c r="DA252" s="42"/>
      <c r="DB252" s="42"/>
      <c r="DC252" s="42"/>
      <c r="DD252" s="42"/>
      <c r="DE252" s="42"/>
      <c r="DF252" s="42"/>
      <c r="DG252" s="42"/>
      <c r="DH252" s="42"/>
      <c r="DI252" s="42"/>
      <c r="DJ252" s="42"/>
      <c r="DK252" s="42"/>
      <c r="DL252" s="42"/>
      <c r="DM252" s="42"/>
      <c r="DN252" s="42"/>
      <c r="DO252" s="42"/>
      <c r="DP252" s="42"/>
      <c r="DQ252" s="42"/>
      <c r="DR252" s="42"/>
      <c r="DS252" s="42"/>
      <c r="DT252" s="42"/>
      <c r="DU252" s="42"/>
      <c r="DV252" s="42"/>
      <c r="DW252" s="42"/>
      <c r="DX252" s="42"/>
      <c r="DY252" s="42"/>
      <c r="DZ252" s="42"/>
      <c r="EA252" s="42"/>
      <c r="EB252" s="42"/>
      <c r="EC252" s="42"/>
      <c r="ED252" s="42"/>
      <c r="EE252" s="42"/>
      <c r="EF252" s="42"/>
      <c r="EG252" s="42"/>
      <c r="EH252" s="42"/>
      <c r="EI252" s="42"/>
      <c r="EJ252" s="42"/>
      <c r="EK252" s="42"/>
      <c r="EL252" s="42"/>
      <c r="EM252" s="42"/>
      <c r="EN252" s="42"/>
      <c r="EO252" s="42"/>
      <c r="EP252" s="42"/>
      <c r="EQ252" s="42"/>
      <c r="ER252" s="42"/>
      <c r="ES252" s="42"/>
      <c r="ET252" s="42"/>
      <c r="EU252" s="42"/>
      <c r="EV252" s="42"/>
      <c r="EW252" s="42"/>
      <c r="EX252" s="42"/>
      <c r="EY252" s="42"/>
      <c r="EZ252" s="42"/>
      <c r="FA252" s="42"/>
      <c r="FB252" s="42"/>
      <c r="FC252" s="42"/>
      <c r="FD252" s="42"/>
      <c r="FE252" s="42"/>
      <c r="FF252" s="42"/>
      <c r="FG252" s="42"/>
      <c r="FH252" s="42"/>
      <c r="FI252" s="42"/>
      <c r="FJ252" s="42"/>
      <c r="FK252" s="42"/>
      <c r="FL252" s="42"/>
      <c r="FM252" s="42"/>
      <c r="FN252" s="42"/>
      <c r="FO252" s="42"/>
      <c r="FP252" s="42"/>
      <c r="FQ252" s="42"/>
      <c r="FR252" s="42"/>
      <c r="FS252" s="42"/>
      <c r="FT252" s="42"/>
      <c r="FU252" s="42"/>
      <c r="FV252" s="42"/>
      <c r="FW252" s="42"/>
      <c r="FX252" s="42"/>
      <c r="FY252" s="42"/>
      <c r="FZ252" s="42"/>
      <c r="GA252" s="42"/>
      <c r="GB252" s="42"/>
      <c r="GC252" s="42"/>
      <c r="GD252" s="42"/>
      <c r="GE252" s="42"/>
      <c r="GF252" s="42"/>
      <c r="GG252" s="42"/>
      <c r="GH252" s="42"/>
      <c r="GI252" s="42"/>
      <c r="GJ252" s="42"/>
      <c r="GK252" s="42"/>
      <c r="GL252" s="42"/>
      <c r="GM252" s="42"/>
      <c r="GN252" s="42"/>
      <c r="GO252" s="42"/>
      <c r="GP252" s="42"/>
      <c r="GQ252" s="42"/>
      <c r="GR252" s="42"/>
      <c r="GS252" s="42"/>
      <c r="GT252" s="42"/>
      <c r="GU252" s="42"/>
      <c r="GV252" s="42"/>
      <c r="GW252" s="42"/>
      <c r="GX252" s="42"/>
      <c r="GY252" s="42"/>
      <c r="GZ252" s="42"/>
      <c r="HA252" s="42"/>
      <c r="HB252" s="42"/>
      <c r="HC252" s="42"/>
      <c r="HD252" s="42"/>
      <c r="HE252" s="42"/>
      <c r="HF252" s="42"/>
      <c r="HG252" s="42"/>
      <c r="HH252" s="42"/>
      <c r="HI252" s="42"/>
      <c r="HJ252" s="42"/>
      <c r="HK252" s="42"/>
      <c r="HL252" s="42"/>
      <c r="HM252" s="42"/>
      <c r="HN252" s="42"/>
      <c r="HO252" s="42"/>
      <c r="HP252" s="42"/>
      <c r="HQ252" s="42"/>
      <c r="HR252" s="42"/>
      <c r="HS252" s="42"/>
      <c r="HT252" s="42"/>
      <c r="HU252" s="42"/>
      <c r="HV252" s="42"/>
      <c r="HW252" s="42"/>
      <c r="HX252" s="42"/>
    </row>
    <row r="253" spans="1:232" s="41" customFormat="1" x14ac:dyDescent="0.25">
      <c r="A253" s="29"/>
      <c r="B253" s="30"/>
      <c r="C253" s="31" t="s">
        <v>7317</v>
      </c>
      <c r="D253" s="57">
        <v>0</v>
      </c>
      <c r="E253" s="57">
        <v>1</v>
      </c>
      <c r="F253" s="32" t="s">
        <v>560</v>
      </c>
      <c r="G253" s="32" t="s">
        <v>560</v>
      </c>
      <c r="H253" s="4">
        <v>9105872604</v>
      </c>
      <c r="I253" s="32" t="s">
        <v>560</v>
      </c>
      <c r="J253" s="33" t="s">
        <v>7779</v>
      </c>
      <c r="K253" s="34"/>
      <c r="L253" s="46" t="s">
        <v>25</v>
      </c>
      <c r="M253" s="33" t="s">
        <v>623</v>
      </c>
      <c r="N253" s="35" t="s">
        <v>560</v>
      </c>
      <c r="O253" s="6" t="s">
        <v>3132</v>
      </c>
      <c r="P253" s="36"/>
      <c r="Q253" s="36"/>
      <c r="R253" s="36"/>
      <c r="S253" s="33" t="s">
        <v>7780</v>
      </c>
      <c r="T253" s="36"/>
      <c r="U253" s="36"/>
      <c r="V253" s="33" t="s">
        <v>7780</v>
      </c>
      <c r="W253" s="36"/>
      <c r="X253" s="36"/>
      <c r="Y253" s="33" t="s">
        <v>3047</v>
      </c>
      <c r="Z253" s="36"/>
      <c r="AA253" s="30"/>
      <c r="AB253" s="57">
        <v>5111</v>
      </c>
      <c r="AC253" s="57">
        <v>131</v>
      </c>
      <c r="AD253" s="30"/>
      <c r="AE253" s="58">
        <v>1</v>
      </c>
      <c r="AF253" s="37"/>
      <c r="AG253" s="37">
        <v>55595</v>
      </c>
      <c r="AH253" s="38">
        <v>55595</v>
      </c>
      <c r="AI253" s="37"/>
      <c r="AJ253" s="37"/>
      <c r="AK253" s="39"/>
      <c r="AL253" s="40">
        <v>8</v>
      </c>
      <c r="AM253" s="37"/>
      <c r="AN253" s="37">
        <v>4447.6000000000004</v>
      </c>
      <c r="AO253" s="59">
        <v>33311</v>
      </c>
      <c r="AP253" s="39"/>
      <c r="AQ253" s="59" t="s">
        <v>3131</v>
      </c>
      <c r="AR253" s="60">
        <v>156</v>
      </c>
      <c r="AS253" s="60">
        <v>632</v>
      </c>
      <c r="AV253" s="39"/>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c r="BZ253" s="42"/>
      <c r="CA253" s="42"/>
      <c r="CB253" s="42"/>
      <c r="CC253" s="42"/>
      <c r="CD253" s="42"/>
      <c r="CE253" s="42"/>
      <c r="CF253" s="42"/>
      <c r="CG253" s="42"/>
      <c r="CH253" s="42"/>
      <c r="CI253" s="42"/>
      <c r="CJ253" s="42"/>
      <c r="CK253" s="42"/>
      <c r="CL253" s="42"/>
      <c r="CM253" s="42"/>
      <c r="CN253" s="42"/>
      <c r="CO253" s="42"/>
      <c r="CP253" s="42"/>
      <c r="CQ253" s="42"/>
      <c r="CR253" s="42"/>
      <c r="CS253" s="42"/>
      <c r="CT253" s="42"/>
      <c r="CU253" s="42"/>
      <c r="CV253" s="42"/>
      <c r="CW253" s="42"/>
      <c r="CX253" s="42"/>
      <c r="CY253" s="42"/>
      <c r="CZ253" s="42"/>
      <c r="DA253" s="42"/>
      <c r="DB253" s="42"/>
      <c r="DC253" s="42"/>
      <c r="DD253" s="42"/>
      <c r="DE253" s="42"/>
      <c r="DF253" s="42"/>
      <c r="DG253" s="42"/>
      <c r="DH253" s="42"/>
      <c r="DI253" s="42"/>
      <c r="DJ253" s="42"/>
      <c r="DK253" s="42"/>
      <c r="DL253" s="42"/>
      <c r="DM253" s="42"/>
      <c r="DN253" s="42"/>
      <c r="DO253" s="42"/>
      <c r="DP253" s="42"/>
      <c r="DQ253" s="42"/>
      <c r="DR253" s="42"/>
      <c r="DS253" s="42"/>
      <c r="DT253" s="42"/>
      <c r="DU253" s="42"/>
      <c r="DV253" s="42"/>
      <c r="DW253" s="42"/>
      <c r="DX253" s="42"/>
      <c r="DY253" s="42"/>
      <c r="DZ253" s="42"/>
      <c r="EA253" s="42"/>
      <c r="EB253" s="42"/>
      <c r="EC253" s="42"/>
      <c r="ED253" s="42"/>
      <c r="EE253" s="42"/>
      <c r="EF253" s="42"/>
      <c r="EG253" s="42"/>
      <c r="EH253" s="42"/>
      <c r="EI253" s="42"/>
      <c r="EJ253" s="42"/>
      <c r="EK253" s="42"/>
      <c r="EL253" s="42"/>
      <c r="EM253" s="42"/>
      <c r="EN253" s="42"/>
      <c r="EO253" s="42"/>
      <c r="EP253" s="42"/>
      <c r="EQ253" s="42"/>
      <c r="ER253" s="42"/>
      <c r="ES253" s="42"/>
      <c r="ET253" s="42"/>
      <c r="EU253" s="42"/>
      <c r="EV253" s="42"/>
      <c r="EW253" s="42"/>
      <c r="EX253" s="42"/>
      <c r="EY253" s="42"/>
      <c r="EZ253" s="42"/>
      <c r="FA253" s="42"/>
      <c r="FB253" s="42"/>
      <c r="FC253" s="42"/>
      <c r="FD253" s="42"/>
      <c r="FE253" s="42"/>
      <c r="FF253" s="42"/>
      <c r="FG253" s="42"/>
      <c r="FH253" s="42"/>
      <c r="FI253" s="42"/>
      <c r="FJ253" s="42"/>
      <c r="FK253" s="42"/>
      <c r="FL253" s="42"/>
      <c r="FM253" s="42"/>
      <c r="FN253" s="42"/>
      <c r="FO253" s="42"/>
      <c r="FP253" s="42"/>
      <c r="FQ253" s="42"/>
      <c r="FR253" s="42"/>
      <c r="FS253" s="42"/>
      <c r="FT253" s="42"/>
      <c r="FU253" s="42"/>
      <c r="FV253" s="42"/>
      <c r="FW253" s="42"/>
      <c r="FX253" s="42"/>
      <c r="FY253" s="42"/>
      <c r="FZ253" s="42"/>
      <c r="GA253" s="42"/>
      <c r="GB253" s="42"/>
      <c r="GC253" s="42"/>
      <c r="GD253" s="42"/>
      <c r="GE253" s="42"/>
      <c r="GF253" s="42"/>
      <c r="GG253" s="42"/>
      <c r="GH253" s="42"/>
      <c r="GI253" s="42"/>
      <c r="GJ253" s="42"/>
      <c r="GK253" s="42"/>
      <c r="GL253" s="42"/>
      <c r="GM253" s="42"/>
      <c r="GN253" s="42"/>
      <c r="GO253" s="42"/>
      <c r="GP253" s="42"/>
      <c r="GQ253" s="42"/>
      <c r="GR253" s="42"/>
      <c r="GS253" s="42"/>
      <c r="GT253" s="42"/>
      <c r="GU253" s="42"/>
      <c r="GV253" s="42"/>
      <c r="GW253" s="42"/>
      <c r="GX253" s="42"/>
      <c r="GY253" s="42"/>
      <c r="GZ253" s="42"/>
      <c r="HA253" s="42"/>
      <c r="HB253" s="42"/>
      <c r="HC253" s="42"/>
      <c r="HD253" s="42"/>
      <c r="HE253" s="42"/>
      <c r="HF253" s="42"/>
      <c r="HG253" s="42"/>
      <c r="HH253" s="42"/>
      <c r="HI253" s="42"/>
      <c r="HJ253" s="42"/>
      <c r="HK253" s="42"/>
      <c r="HL253" s="42"/>
      <c r="HM253" s="42"/>
      <c r="HN253" s="42"/>
      <c r="HO253" s="42"/>
      <c r="HP253" s="42"/>
      <c r="HQ253" s="42"/>
      <c r="HR253" s="42"/>
      <c r="HS253" s="42"/>
      <c r="HT253" s="42"/>
      <c r="HU253" s="42"/>
      <c r="HV253" s="42"/>
      <c r="HW253" s="42"/>
      <c r="HX253" s="42"/>
    </row>
    <row r="254" spans="1:232" s="41" customFormat="1" x14ac:dyDescent="0.25">
      <c r="A254" s="29"/>
      <c r="B254" s="30"/>
      <c r="C254" s="31" t="s">
        <v>7317</v>
      </c>
      <c r="D254" s="57">
        <v>0</v>
      </c>
      <c r="E254" s="57">
        <v>1</v>
      </c>
      <c r="F254" s="32" t="s">
        <v>560</v>
      </c>
      <c r="G254" s="32" t="s">
        <v>560</v>
      </c>
      <c r="H254" s="4">
        <v>9105872604</v>
      </c>
      <c r="I254" s="32" t="s">
        <v>560</v>
      </c>
      <c r="J254" s="33" t="s">
        <v>7779</v>
      </c>
      <c r="K254" s="34"/>
      <c r="L254" s="46" t="s">
        <v>25</v>
      </c>
      <c r="M254" s="33" t="s">
        <v>623</v>
      </c>
      <c r="N254" s="35" t="s">
        <v>560</v>
      </c>
      <c r="O254" s="6" t="s">
        <v>3132</v>
      </c>
      <c r="P254" s="36"/>
      <c r="Q254" s="36"/>
      <c r="R254" s="36"/>
      <c r="S254" s="33" t="s">
        <v>7780</v>
      </c>
      <c r="T254" s="36"/>
      <c r="U254" s="36"/>
      <c r="V254" s="33" t="s">
        <v>7780</v>
      </c>
      <c r="W254" s="36"/>
      <c r="X254" s="36"/>
      <c r="Y254" s="33" t="s">
        <v>2771</v>
      </c>
      <c r="Z254" s="36"/>
      <c r="AA254" s="30"/>
      <c r="AB254" s="57">
        <v>5111</v>
      </c>
      <c r="AC254" s="57">
        <v>131</v>
      </c>
      <c r="AD254" s="30"/>
      <c r="AE254" s="58">
        <v>2</v>
      </c>
      <c r="AF254" s="37"/>
      <c r="AG254" s="37">
        <v>74250</v>
      </c>
      <c r="AH254" s="38">
        <v>148500</v>
      </c>
      <c r="AI254" s="37"/>
      <c r="AJ254" s="37"/>
      <c r="AK254" s="39"/>
      <c r="AL254" s="40">
        <v>8</v>
      </c>
      <c r="AM254" s="37"/>
      <c r="AN254" s="37">
        <v>11880</v>
      </c>
      <c r="AO254" s="59">
        <v>33311</v>
      </c>
      <c r="AP254" s="39"/>
      <c r="AQ254" s="59" t="s">
        <v>3131</v>
      </c>
      <c r="AR254" s="60">
        <v>156</v>
      </c>
      <c r="AS254" s="60">
        <v>632</v>
      </c>
      <c r="AV254" s="39"/>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c r="BZ254" s="42"/>
      <c r="CA254" s="42"/>
      <c r="CB254" s="42"/>
      <c r="CC254" s="42"/>
      <c r="CD254" s="42"/>
      <c r="CE254" s="42"/>
      <c r="CF254" s="42"/>
      <c r="CG254" s="42"/>
      <c r="CH254" s="42"/>
      <c r="CI254" s="42"/>
      <c r="CJ254" s="42"/>
      <c r="CK254" s="42"/>
      <c r="CL254" s="42"/>
      <c r="CM254" s="42"/>
      <c r="CN254" s="42"/>
      <c r="CO254" s="42"/>
      <c r="CP254" s="42"/>
      <c r="CQ254" s="42"/>
      <c r="CR254" s="42"/>
      <c r="CS254" s="42"/>
      <c r="CT254" s="42"/>
      <c r="CU254" s="42"/>
      <c r="CV254" s="42"/>
      <c r="CW254" s="42"/>
      <c r="CX254" s="42"/>
      <c r="CY254" s="42"/>
      <c r="CZ254" s="42"/>
      <c r="DA254" s="42"/>
      <c r="DB254" s="42"/>
      <c r="DC254" s="42"/>
      <c r="DD254" s="42"/>
      <c r="DE254" s="42"/>
      <c r="DF254" s="42"/>
      <c r="DG254" s="42"/>
      <c r="DH254" s="42"/>
      <c r="DI254" s="42"/>
      <c r="DJ254" s="42"/>
      <c r="DK254" s="42"/>
      <c r="DL254" s="42"/>
      <c r="DM254" s="42"/>
      <c r="DN254" s="42"/>
      <c r="DO254" s="42"/>
      <c r="DP254" s="42"/>
      <c r="DQ254" s="42"/>
      <c r="DR254" s="42"/>
      <c r="DS254" s="42"/>
      <c r="DT254" s="42"/>
      <c r="DU254" s="42"/>
      <c r="DV254" s="42"/>
      <c r="DW254" s="42"/>
      <c r="DX254" s="42"/>
      <c r="DY254" s="42"/>
      <c r="DZ254" s="42"/>
      <c r="EA254" s="42"/>
      <c r="EB254" s="42"/>
      <c r="EC254" s="42"/>
      <c r="ED254" s="42"/>
      <c r="EE254" s="42"/>
      <c r="EF254" s="42"/>
      <c r="EG254" s="42"/>
      <c r="EH254" s="42"/>
      <c r="EI254" s="42"/>
      <c r="EJ254" s="42"/>
      <c r="EK254" s="42"/>
      <c r="EL254" s="42"/>
      <c r="EM254" s="42"/>
      <c r="EN254" s="42"/>
      <c r="EO254" s="42"/>
      <c r="EP254" s="42"/>
      <c r="EQ254" s="42"/>
      <c r="ER254" s="42"/>
      <c r="ES254" s="42"/>
      <c r="ET254" s="42"/>
      <c r="EU254" s="42"/>
      <c r="EV254" s="42"/>
      <c r="EW254" s="42"/>
      <c r="EX254" s="42"/>
      <c r="EY254" s="42"/>
      <c r="EZ254" s="42"/>
      <c r="FA254" s="42"/>
      <c r="FB254" s="42"/>
      <c r="FC254" s="42"/>
      <c r="FD254" s="42"/>
      <c r="FE254" s="42"/>
      <c r="FF254" s="42"/>
      <c r="FG254" s="42"/>
      <c r="FH254" s="42"/>
      <c r="FI254" s="42"/>
      <c r="FJ254" s="42"/>
      <c r="FK254" s="42"/>
      <c r="FL254" s="42"/>
      <c r="FM254" s="42"/>
      <c r="FN254" s="42"/>
      <c r="FO254" s="42"/>
      <c r="FP254" s="42"/>
      <c r="FQ254" s="42"/>
      <c r="FR254" s="42"/>
      <c r="FS254" s="42"/>
      <c r="FT254" s="42"/>
      <c r="FU254" s="42"/>
      <c r="FV254" s="42"/>
      <c r="FW254" s="42"/>
      <c r="FX254" s="42"/>
      <c r="FY254" s="42"/>
      <c r="FZ254" s="42"/>
      <c r="GA254" s="42"/>
      <c r="GB254" s="42"/>
      <c r="GC254" s="42"/>
      <c r="GD254" s="42"/>
      <c r="GE254" s="42"/>
      <c r="GF254" s="42"/>
      <c r="GG254" s="42"/>
      <c r="GH254" s="42"/>
      <c r="GI254" s="42"/>
      <c r="GJ254" s="42"/>
      <c r="GK254" s="42"/>
      <c r="GL254" s="42"/>
      <c r="GM254" s="42"/>
      <c r="GN254" s="42"/>
      <c r="GO254" s="42"/>
      <c r="GP254" s="42"/>
      <c r="GQ254" s="42"/>
      <c r="GR254" s="42"/>
      <c r="GS254" s="42"/>
      <c r="GT254" s="42"/>
      <c r="GU254" s="42"/>
      <c r="GV254" s="42"/>
      <c r="GW254" s="42"/>
      <c r="GX254" s="42"/>
      <c r="GY254" s="42"/>
      <c r="GZ254" s="42"/>
      <c r="HA254" s="42"/>
      <c r="HB254" s="42"/>
      <c r="HC254" s="42"/>
      <c r="HD254" s="42"/>
      <c r="HE254" s="42"/>
      <c r="HF254" s="42"/>
      <c r="HG254" s="42"/>
      <c r="HH254" s="42"/>
      <c r="HI254" s="42"/>
      <c r="HJ254" s="42"/>
      <c r="HK254" s="42"/>
      <c r="HL254" s="42"/>
      <c r="HM254" s="42"/>
      <c r="HN254" s="42"/>
      <c r="HO254" s="42"/>
      <c r="HP254" s="42"/>
      <c r="HQ254" s="42"/>
      <c r="HR254" s="42"/>
      <c r="HS254" s="42"/>
      <c r="HT254" s="42"/>
      <c r="HU254" s="42"/>
      <c r="HV254" s="42"/>
      <c r="HW254" s="42"/>
      <c r="HX254" s="42"/>
    </row>
    <row r="255" spans="1:232" s="41" customFormat="1" x14ac:dyDescent="0.25">
      <c r="A255" s="29"/>
      <c r="B255" s="30"/>
      <c r="C255" s="31" t="s">
        <v>7317</v>
      </c>
      <c r="D255" s="57">
        <v>0</v>
      </c>
      <c r="E255" s="57">
        <v>1</v>
      </c>
      <c r="F255" s="32" t="s">
        <v>560</v>
      </c>
      <c r="G255" s="32" t="s">
        <v>560</v>
      </c>
      <c r="H255" s="4">
        <v>9105872604</v>
      </c>
      <c r="I255" s="32" t="s">
        <v>560</v>
      </c>
      <c r="J255" s="33" t="s">
        <v>7779</v>
      </c>
      <c r="K255" s="34"/>
      <c r="L255" s="46" t="s">
        <v>25</v>
      </c>
      <c r="M255" s="33" t="s">
        <v>623</v>
      </c>
      <c r="N255" s="35" t="s">
        <v>560</v>
      </c>
      <c r="O255" s="6" t="s">
        <v>3132</v>
      </c>
      <c r="P255" s="36"/>
      <c r="Q255" s="36"/>
      <c r="R255" s="36"/>
      <c r="S255" s="33" t="s">
        <v>7780</v>
      </c>
      <c r="T255" s="36"/>
      <c r="U255" s="36"/>
      <c r="V255" s="33" t="s">
        <v>7780</v>
      </c>
      <c r="W255" s="36"/>
      <c r="X255" s="36"/>
      <c r="Y255" s="33" t="s">
        <v>2826</v>
      </c>
      <c r="Z255" s="36"/>
      <c r="AA255" s="30"/>
      <c r="AB255" s="57">
        <v>5111</v>
      </c>
      <c r="AC255" s="57">
        <v>131</v>
      </c>
      <c r="AD255" s="30"/>
      <c r="AE255" s="58">
        <v>3</v>
      </c>
      <c r="AF255" s="37"/>
      <c r="AG255" s="37">
        <v>50182</v>
      </c>
      <c r="AH255" s="38">
        <v>150546</v>
      </c>
      <c r="AI255" s="37"/>
      <c r="AJ255" s="37"/>
      <c r="AK255" s="39"/>
      <c r="AL255" s="40">
        <v>8</v>
      </c>
      <c r="AM255" s="37"/>
      <c r="AN255" s="37">
        <v>12043.68</v>
      </c>
      <c r="AO255" s="59">
        <v>33311</v>
      </c>
      <c r="AP255" s="39"/>
      <c r="AQ255" s="59" t="s">
        <v>3131</v>
      </c>
      <c r="AR255" s="60">
        <v>156</v>
      </c>
      <c r="AS255" s="60">
        <v>632</v>
      </c>
      <c r="AV255" s="39"/>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c r="BZ255" s="42"/>
      <c r="CA255" s="42"/>
      <c r="CB255" s="42"/>
      <c r="CC255" s="42"/>
      <c r="CD255" s="42"/>
      <c r="CE255" s="42"/>
      <c r="CF255" s="42"/>
      <c r="CG255" s="42"/>
      <c r="CH255" s="42"/>
      <c r="CI255" s="42"/>
      <c r="CJ255" s="42"/>
      <c r="CK255" s="42"/>
      <c r="CL255" s="42"/>
      <c r="CM255" s="42"/>
      <c r="CN255" s="42"/>
      <c r="CO255" s="42"/>
      <c r="CP255" s="42"/>
      <c r="CQ255" s="42"/>
      <c r="CR255" s="42"/>
      <c r="CS255" s="42"/>
      <c r="CT255" s="42"/>
      <c r="CU255" s="42"/>
      <c r="CV255" s="42"/>
      <c r="CW255" s="42"/>
      <c r="CX255" s="42"/>
      <c r="CY255" s="42"/>
      <c r="CZ255" s="42"/>
      <c r="DA255" s="42"/>
      <c r="DB255" s="42"/>
      <c r="DC255" s="42"/>
      <c r="DD255" s="42"/>
      <c r="DE255" s="42"/>
      <c r="DF255" s="42"/>
      <c r="DG255" s="42"/>
      <c r="DH255" s="42"/>
      <c r="DI255" s="42"/>
      <c r="DJ255" s="42"/>
      <c r="DK255" s="42"/>
      <c r="DL255" s="42"/>
      <c r="DM255" s="42"/>
      <c r="DN255" s="42"/>
      <c r="DO255" s="42"/>
      <c r="DP255" s="42"/>
      <c r="DQ255" s="42"/>
      <c r="DR255" s="42"/>
      <c r="DS255" s="42"/>
      <c r="DT255" s="42"/>
      <c r="DU255" s="42"/>
      <c r="DV255" s="42"/>
      <c r="DW255" s="42"/>
      <c r="DX255" s="42"/>
      <c r="DY255" s="42"/>
      <c r="DZ255" s="42"/>
      <c r="EA255" s="42"/>
      <c r="EB255" s="42"/>
      <c r="EC255" s="42"/>
      <c r="ED255" s="42"/>
      <c r="EE255" s="42"/>
      <c r="EF255" s="42"/>
      <c r="EG255" s="42"/>
      <c r="EH255" s="42"/>
      <c r="EI255" s="42"/>
      <c r="EJ255" s="42"/>
      <c r="EK255" s="42"/>
      <c r="EL255" s="42"/>
      <c r="EM255" s="42"/>
      <c r="EN255" s="42"/>
      <c r="EO255" s="42"/>
      <c r="EP255" s="42"/>
      <c r="EQ255" s="42"/>
      <c r="ER255" s="42"/>
      <c r="ES255" s="42"/>
      <c r="ET255" s="42"/>
      <c r="EU255" s="42"/>
      <c r="EV255" s="42"/>
      <c r="EW255" s="42"/>
      <c r="EX255" s="42"/>
      <c r="EY255" s="42"/>
      <c r="EZ255" s="42"/>
      <c r="FA255" s="42"/>
      <c r="FB255" s="42"/>
      <c r="FC255" s="42"/>
      <c r="FD255" s="42"/>
      <c r="FE255" s="42"/>
      <c r="FF255" s="42"/>
      <c r="FG255" s="42"/>
      <c r="FH255" s="42"/>
      <c r="FI255" s="42"/>
      <c r="FJ255" s="42"/>
      <c r="FK255" s="42"/>
      <c r="FL255" s="42"/>
      <c r="FM255" s="42"/>
      <c r="FN255" s="42"/>
      <c r="FO255" s="42"/>
      <c r="FP255" s="42"/>
      <c r="FQ255" s="42"/>
      <c r="FR255" s="42"/>
      <c r="FS255" s="42"/>
      <c r="FT255" s="42"/>
      <c r="FU255" s="42"/>
      <c r="FV255" s="42"/>
      <c r="FW255" s="42"/>
      <c r="FX255" s="42"/>
      <c r="FY255" s="42"/>
      <c r="FZ255" s="42"/>
      <c r="GA255" s="42"/>
      <c r="GB255" s="42"/>
      <c r="GC255" s="42"/>
      <c r="GD255" s="42"/>
      <c r="GE255" s="42"/>
      <c r="GF255" s="42"/>
      <c r="GG255" s="42"/>
      <c r="GH255" s="42"/>
      <c r="GI255" s="42"/>
      <c r="GJ255" s="42"/>
      <c r="GK255" s="42"/>
      <c r="GL255" s="42"/>
      <c r="GM255" s="42"/>
      <c r="GN255" s="42"/>
      <c r="GO255" s="42"/>
      <c r="GP255" s="42"/>
      <c r="GQ255" s="42"/>
      <c r="GR255" s="42"/>
      <c r="GS255" s="42"/>
      <c r="GT255" s="42"/>
      <c r="GU255" s="42"/>
      <c r="GV255" s="42"/>
      <c r="GW255" s="42"/>
      <c r="GX255" s="42"/>
      <c r="GY255" s="42"/>
      <c r="GZ255" s="42"/>
      <c r="HA255" s="42"/>
      <c r="HB255" s="42"/>
      <c r="HC255" s="42"/>
      <c r="HD255" s="42"/>
      <c r="HE255" s="42"/>
      <c r="HF255" s="42"/>
      <c r="HG255" s="42"/>
      <c r="HH255" s="42"/>
      <c r="HI255" s="42"/>
      <c r="HJ255" s="42"/>
      <c r="HK255" s="42"/>
      <c r="HL255" s="42"/>
      <c r="HM255" s="42"/>
      <c r="HN255" s="42"/>
      <c r="HO255" s="42"/>
      <c r="HP255" s="42"/>
      <c r="HQ255" s="42"/>
      <c r="HR255" s="42"/>
      <c r="HS255" s="42"/>
      <c r="HT255" s="42"/>
      <c r="HU255" s="42"/>
      <c r="HV255" s="42"/>
      <c r="HW255" s="42"/>
      <c r="HX255" s="42"/>
    </row>
    <row r="256" spans="1:232" s="41" customFormat="1" x14ac:dyDescent="0.25">
      <c r="A256" s="29"/>
      <c r="B256" s="30"/>
      <c r="C256" s="31" t="s">
        <v>7317</v>
      </c>
      <c r="D256" s="57">
        <v>0</v>
      </c>
      <c r="E256" s="57">
        <v>1</v>
      </c>
      <c r="F256" s="32" t="s">
        <v>560</v>
      </c>
      <c r="G256" s="32" t="s">
        <v>560</v>
      </c>
      <c r="H256" s="4">
        <v>9105872604</v>
      </c>
      <c r="I256" s="32" t="s">
        <v>560</v>
      </c>
      <c r="J256" s="33" t="s">
        <v>7779</v>
      </c>
      <c r="K256" s="34"/>
      <c r="L256" s="46" t="s">
        <v>25</v>
      </c>
      <c r="M256" s="33" t="s">
        <v>623</v>
      </c>
      <c r="N256" s="35" t="s">
        <v>560</v>
      </c>
      <c r="O256" s="6" t="s">
        <v>3132</v>
      </c>
      <c r="P256" s="36"/>
      <c r="Q256" s="36"/>
      <c r="R256" s="36"/>
      <c r="S256" s="33" t="s">
        <v>7780</v>
      </c>
      <c r="T256" s="36"/>
      <c r="U256" s="36"/>
      <c r="V256" s="33" t="s">
        <v>7780</v>
      </c>
      <c r="W256" s="36"/>
      <c r="X256" s="36"/>
      <c r="Y256" s="33" t="s">
        <v>3013</v>
      </c>
      <c r="Z256" s="36"/>
      <c r="AA256" s="30"/>
      <c r="AB256" s="57">
        <v>5111</v>
      </c>
      <c r="AC256" s="57">
        <v>131</v>
      </c>
      <c r="AD256" s="30"/>
      <c r="AE256" s="58">
        <v>1</v>
      </c>
      <c r="AF256" s="37"/>
      <c r="AG256" s="37">
        <v>46000</v>
      </c>
      <c r="AH256" s="38">
        <v>46000</v>
      </c>
      <c r="AI256" s="37"/>
      <c r="AJ256" s="37"/>
      <c r="AK256" s="39"/>
      <c r="AL256" s="40">
        <v>8</v>
      </c>
      <c r="AM256" s="37"/>
      <c r="AN256" s="37">
        <v>3680</v>
      </c>
      <c r="AO256" s="59">
        <v>33311</v>
      </c>
      <c r="AP256" s="39"/>
      <c r="AQ256" s="59" t="s">
        <v>3131</v>
      </c>
      <c r="AR256" s="60">
        <v>156</v>
      </c>
      <c r="AS256" s="60">
        <v>632</v>
      </c>
      <c r="AV256" s="39"/>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c r="BZ256" s="42"/>
      <c r="CA256" s="42"/>
      <c r="CB256" s="42"/>
      <c r="CC256" s="42"/>
      <c r="CD256" s="42"/>
      <c r="CE256" s="42"/>
      <c r="CF256" s="42"/>
      <c r="CG256" s="42"/>
      <c r="CH256" s="42"/>
      <c r="CI256" s="42"/>
      <c r="CJ256" s="42"/>
      <c r="CK256" s="42"/>
      <c r="CL256" s="42"/>
      <c r="CM256" s="42"/>
      <c r="CN256" s="42"/>
      <c r="CO256" s="42"/>
      <c r="CP256" s="42"/>
      <c r="CQ256" s="42"/>
      <c r="CR256" s="42"/>
      <c r="CS256" s="42"/>
      <c r="CT256" s="42"/>
      <c r="CU256" s="42"/>
      <c r="CV256" s="42"/>
      <c r="CW256" s="42"/>
      <c r="CX256" s="42"/>
      <c r="CY256" s="42"/>
      <c r="CZ256" s="42"/>
      <c r="DA256" s="42"/>
      <c r="DB256" s="42"/>
      <c r="DC256" s="42"/>
      <c r="DD256" s="42"/>
      <c r="DE256" s="42"/>
      <c r="DF256" s="42"/>
      <c r="DG256" s="42"/>
      <c r="DH256" s="42"/>
      <c r="DI256" s="42"/>
      <c r="DJ256" s="42"/>
      <c r="DK256" s="42"/>
      <c r="DL256" s="42"/>
      <c r="DM256" s="42"/>
      <c r="DN256" s="42"/>
      <c r="DO256" s="42"/>
      <c r="DP256" s="42"/>
      <c r="DQ256" s="42"/>
      <c r="DR256" s="42"/>
      <c r="DS256" s="42"/>
      <c r="DT256" s="42"/>
      <c r="DU256" s="42"/>
      <c r="DV256" s="42"/>
      <c r="DW256" s="42"/>
      <c r="DX256" s="42"/>
      <c r="DY256" s="42"/>
      <c r="DZ256" s="42"/>
      <c r="EA256" s="42"/>
      <c r="EB256" s="42"/>
      <c r="EC256" s="42"/>
      <c r="ED256" s="42"/>
      <c r="EE256" s="42"/>
      <c r="EF256" s="42"/>
      <c r="EG256" s="42"/>
      <c r="EH256" s="42"/>
      <c r="EI256" s="42"/>
      <c r="EJ256" s="42"/>
      <c r="EK256" s="42"/>
      <c r="EL256" s="42"/>
      <c r="EM256" s="42"/>
      <c r="EN256" s="42"/>
      <c r="EO256" s="42"/>
      <c r="EP256" s="42"/>
      <c r="EQ256" s="42"/>
      <c r="ER256" s="42"/>
      <c r="ES256" s="42"/>
      <c r="ET256" s="42"/>
      <c r="EU256" s="42"/>
      <c r="EV256" s="42"/>
      <c r="EW256" s="42"/>
      <c r="EX256" s="42"/>
      <c r="EY256" s="42"/>
      <c r="EZ256" s="42"/>
      <c r="FA256" s="42"/>
      <c r="FB256" s="42"/>
      <c r="FC256" s="42"/>
      <c r="FD256" s="42"/>
      <c r="FE256" s="42"/>
      <c r="FF256" s="42"/>
      <c r="FG256" s="42"/>
      <c r="FH256" s="42"/>
      <c r="FI256" s="42"/>
      <c r="FJ256" s="42"/>
      <c r="FK256" s="42"/>
      <c r="FL256" s="42"/>
      <c r="FM256" s="42"/>
      <c r="FN256" s="42"/>
      <c r="FO256" s="42"/>
      <c r="FP256" s="42"/>
      <c r="FQ256" s="42"/>
      <c r="FR256" s="42"/>
      <c r="FS256" s="42"/>
      <c r="FT256" s="42"/>
      <c r="FU256" s="42"/>
      <c r="FV256" s="42"/>
      <c r="FW256" s="42"/>
      <c r="FX256" s="42"/>
      <c r="FY256" s="42"/>
      <c r="FZ256" s="42"/>
      <c r="GA256" s="42"/>
      <c r="GB256" s="42"/>
      <c r="GC256" s="42"/>
      <c r="GD256" s="42"/>
      <c r="GE256" s="42"/>
      <c r="GF256" s="42"/>
      <c r="GG256" s="42"/>
      <c r="GH256" s="42"/>
      <c r="GI256" s="42"/>
      <c r="GJ256" s="42"/>
      <c r="GK256" s="42"/>
      <c r="GL256" s="42"/>
      <c r="GM256" s="42"/>
      <c r="GN256" s="42"/>
      <c r="GO256" s="42"/>
      <c r="GP256" s="42"/>
      <c r="GQ256" s="42"/>
      <c r="GR256" s="42"/>
      <c r="GS256" s="42"/>
      <c r="GT256" s="42"/>
      <c r="GU256" s="42"/>
      <c r="GV256" s="42"/>
      <c r="GW256" s="42"/>
      <c r="GX256" s="42"/>
      <c r="GY256" s="42"/>
      <c r="GZ256" s="42"/>
      <c r="HA256" s="42"/>
      <c r="HB256" s="42"/>
      <c r="HC256" s="42"/>
      <c r="HD256" s="42"/>
      <c r="HE256" s="42"/>
      <c r="HF256" s="42"/>
      <c r="HG256" s="42"/>
      <c r="HH256" s="42"/>
      <c r="HI256" s="42"/>
      <c r="HJ256" s="42"/>
      <c r="HK256" s="42"/>
      <c r="HL256" s="42"/>
      <c r="HM256" s="42"/>
      <c r="HN256" s="42"/>
      <c r="HO256" s="42"/>
      <c r="HP256" s="42"/>
      <c r="HQ256" s="42"/>
      <c r="HR256" s="42"/>
      <c r="HS256" s="42"/>
      <c r="HT256" s="42"/>
      <c r="HU256" s="42"/>
      <c r="HV256" s="42"/>
      <c r="HW256" s="42"/>
      <c r="HX256" s="42"/>
    </row>
    <row r="257" spans="1:232" s="41" customFormat="1" x14ac:dyDescent="0.25">
      <c r="A257" s="29"/>
      <c r="B257" s="30"/>
      <c r="C257" s="31" t="s">
        <v>7317</v>
      </c>
      <c r="D257" s="57">
        <v>0</v>
      </c>
      <c r="E257" s="57">
        <v>1</v>
      </c>
      <c r="F257" s="32" t="s">
        <v>560</v>
      </c>
      <c r="G257" s="32" t="s">
        <v>560</v>
      </c>
      <c r="H257" s="4">
        <v>9105872718</v>
      </c>
      <c r="I257" s="32" t="s">
        <v>560</v>
      </c>
      <c r="J257" s="33" t="s">
        <v>7785</v>
      </c>
      <c r="K257" s="34"/>
      <c r="L257" s="46" t="s">
        <v>25</v>
      </c>
      <c r="M257" s="33" t="s">
        <v>915</v>
      </c>
      <c r="N257" s="35" t="s">
        <v>560</v>
      </c>
      <c r="O257" s="6" t="s">
        <v>3132</v>
      </c>
      <c r="P257" s="36"/>
      <c r="Q257" s="36"/>
      <c r="R257" s="36"/>
      <c r="S257" s="33" t="s">
        <v>7786</v>
      </c>
      <c r="T257" s="36"/>
      <c r="U257" s="36"/>
      <c r="V257" s="33" t="s">
        <v>7786</v>
      </c>
      <c r="W257" s="36"/>
      <c r="X257" s="36"/>
      <c r="Y257" s="33" t="s">
        <v>2824</v>
      </c>
      <c r="Z257" s="36"/>
      <c r="AA257" s="30"/>
      <c r="AB257" s="57">
        <v>5111</v>
      </c>
      <c r="AC257" s="57">
        <v>131</v>
      </c>
      <c r="AD257" s="30"/>
      <c r="AE257" s="58">
        <v>2</v>
      </c>
      <c r="AF257" s="37"/>
      <c r="AG257" s="37">
        <v>111058</v>
      </c>
      <c r="AH257" s="38">
        <v>222116</v>
      </c>
      <c r="AI257" s="37"/>
      <c r="AJ257" s="37"/>
      <c r="AK257" s="39"/>
      <c r="AL257" s="40">
        <v>8</v>
      </c>
      <c r="AM257" s="37"/>
      <c r="AN257" s="37">
        <v>17769.28</v>
      </c>
      <c r="AO257" s="59">
        <v>33311</v>
      </c>
      <c r="AP257" s="39"/>
      <c r="AQ257" s="59" t="s">
        <v>3131</v>
      </c>
      <c r="AR257" s="60">
        <v>156</v>
      </c>
      <c r="AS257" s="60">
        <v>632</v>
      </c>
      <c r="AV257" s="39"/>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c r="BZ257" s="42"/>
      <c r="CA257" s="42"/>
      <c r="CB257" s="42"/>
      <c r="CC257" s="42"/>
      <c r="CD257" s="42"/>
      <c r="CE257" s="42"/>
      <c r="CF257" s="42"/>
      <c r="CG257" s="42"/>
      <c r="CH257" s="42"/>
      <c r="CI257" s="42"/>
      <c r="CJ257" s="42"/>
      <c r="CK257" s="42"/>
      <c r="CL257" s="42"/>
      <c r="CM257" s="42"/>
      <c r="CN257" s="42"/>
      <c r="CO257" s="42"/>
      <c r="CP257" s="42"/>
      <c r="CQ257" s="42"/>
      <c r="CR257" s="42"/>
      <c r="CS257" s="42"/>
      <c r="CT257" s="42"/>
      <c r="CU257" s="42"/>
      <c r="CV257" s="42"/>
      <c r="CW257" s="42"/>
      <c r="CX257" s="42"/>
      <c r="CY257" s="42"/>
      <c r="CZ257" s="42"/>
      <c r="DA257" s="42"/>
      <c r="DB257" s="42"/>
      <c r="DC257" s="42"/>
      <c r="DD257" s="42"/>
      <c r="DE257" s="42"/>
      <c r="DF257" s="42"/>
      <c r="DG257" s="42"/>
      <c r="DH257" s="42"/>
      <c r="DI257" s="42"/>
      <c r="DJ257" s="42"/>
      <c r="DK257" s="42"/>
      <c r="DL257" s="42"/>
      <c r="DM257" s="42"/>
      <c r="DN257" s="42"/>
      <c r="DO257" s="42"/>
      <c r="DP257" s="42"/>
      <c r="DQ257" s="42"/>
      <c r="DR257" s="42"/>
      <c r="DS257" s="42"/>
      <c r="DT257" s="42"/>
      <c r="DU257" s="42"/>
      <c r="DV257" s="42"/>
      <c r="DW257" s="42"/>
      <c r="DX257" s="42"/>
      <c r="DY257" s="42"/>
      <c r="DZ257" s="42"/>
      <c r="EA257" s="42"/>
      <c r="EB257" s="42"/>
      <c r="EC257" s="42"/>
      <c r="ED257" s="42"/>
      <c r="EE257" s="42"/>
      <c r="EF257" s="42"/>
      <c r="EG257" s="42"/>
      <c r="EH257" s="42"/>
      <c r="EI257" s="42"/>
      <c r="EJ257" s="42"/>
      <c r="EK257" s="42"/>
      <c r="EL257" s="42"/>
      <c r="EM257" s="42"/>
      <c r="EN257" s="42"/>
      <c r="EO257" s="42"/>
      <c r="EP257" s="42"/>
      <c r="EQ257" s="42"/>
      <c r="ER257" s="42"/>
      <c r="ES257" s="42"/>
      <c r="ET257" s="42"/>
      <c r="EU257" s="42"/>
      <c r="EV257" s="42"/>
      <c r="EW257" s="42"/>
      <c r="EX257" s="42"/>
      <c r="EY257" s="42"/>
      <c r="EZ257" s="42"/>
      <c r="FA257" s="42"/>
      <c r="FB257" s="42"/>
      <c r="FC257" s="42"/>
      <c r="FD257" s="42"/>
      <c r="FE257" s="42"/>
      <c r="FF257" s="42"/>
      <c r="FG257" s="42"/>
      <c r="FH257" s="42"/>
      <c r="FI257" s="42"/>
      <c r="FJ257" s="42"/>
      <c r="FK257" s="42"/>
      <c r="FL257" s="42"/>
      <c r="FM257" s="42"/>
      <c r="FN257" s="42"/>
      <c r="FO257" s="42"/>
      <c r="FP257" s="42"/>
      <c r="FQ257" s="42"/>
      <c r="FR257" s="42"/>
      <c r="FS257" s="42"/>
      <c r="FT257" s="42"/>
      <c r="FU257" s="42"/>
      <c r="FV257" s="42"/>
      <c r="FW257" s="42"/>
      <c r="FX257" s="42"/>
      <c r="FY257" s="42"/>
      <c r="FZ257" s="42"/>
      <c r="GA257" s="42"/>
      <c r="GB257" s="42"/>
      <c r="GC257" s="42"/>
      <c r="GD257" s="42"/>
      <c r="GE257" s="42"/>
      <c r="GF257" s="42"/>
      <c r="GG257" s="42"/>
      <c r="GH257" s="42"/>
      <c r="GI257" s="42"/>
      <c r="GJ257" s="42"/>
      <c r="GK257" s="42"/>
      <c r="GL257" s="42"/>
      <c r="GM257" s="42"/>
      <c r="GN257" s="42"/>
      <c r="GO257" s="42"/>
      <c r="GP257" s="42"/>
      <c r="GQ257" s="42"/>
      <c r="GR257" s="42"/>
      <c r="GS257" s="42"/>
      <c r="GT257" s="42"/>
      <c r="GU257" s="42"/>
      <c r="GV257" s="42"/>
      <c r="GW257" s="42"/>
      <c r="GX257" s="42"/>
      <c r="GY257" s="42"/>
      <c r="GZ257" s="42"/>
      <c r="HA257" s="42"/>
      <c r="HB257" s="42"/>
      <c r="HC257" s="42"/>
      <c r="HD257" s="42"/>
      <c r="HE257" s="42"/>
      <c r="HF257" s="42"/>
      <c r="HG257" s="42"/>
      <c r="HH257" s="42"/>
      <c r="HI257" s="42"/>
      <c r="HJ257" s="42"/>
      <c r="HK257" s="42"/>
      <c r="HL257" s="42"/>
      <c r="HM257" s="42"/>
      <c r="HN257" s="42"/>
      <c r="HO257" s="42"/>
      <c r="HP257" s="42"/>
      <c r="HQ257" s="42"/>
      <c r="HR257" s="42"/>
      <c r="HS257" s="42"/>
      <c r="HT257" s="42"/>
      <c r="HU257" s="42"/>
      <c r="HV257" s="42"/>
      <c r="HW257" s="42"/>
      <c r="HX257" s="42"/>
    </row>
    <row r="258" spans="1:232" s="41" customFormat="1" x14ac:dyDescent="0.25">
      <c r="A258" s="29"/>
      <c r="B258" s="30"/>
      <c r="C258" s="31" t="s">
        <v>7317</v>
      </c>
      <c r="D258" s="57">
        <v>0</v>
      </c>
      <c r="E258" s="57">
        <v>1</v>
      </c>
      <c r="F258" s="32" t="s">
        <v>560</v>
      </c>
      <c r="G258" s="32" t="s">
        <v>560</v>
      </c>
      <c r="H258" s="4">
        <v>9105872731</v>
      </c>
      <c r="I258" s="32" t="s">
        <v>560</v>
      </c>
      <c r="J258" s="33" t="s">
        <v>7787</v>
      </c>
      <c r="K258" s="34"/>
      <c r="L258" s="46" t="s">
        <v>25</v>
      </c>
      <c r="M258" s="33" t="s">
        <v>871</v>
      </c>
      <c r="N258" s="35" t="s">
        <v>560</v>
      </c>
      <c r="O258" s="6" t="s">
        <v>3170</v>
      </c>
      <c r="P258" s="36"/>
      <c r="Q258" s="36"/>
      <c r="R258" s="36"/>
      <c r="S258" s="33" t="s">
        <v>7788</v>
      </c>
      <c r="T258" s="36"/>
      <c r="U258" s="36"/>
      <c r="V258" s="33" t="s">
        <v>7788</v>
      </c>
      <c r="W258" s="36"/>
      <c r="X258" s="36"/>
      <c r="Y258" s="33" t="s">
        <v>2771</v>
      </c>
      <c r="Z258" s="36"/>
      <c r="AA258" s="30"/>
      <c r="AB258" s="57">
        <v>5111</v>
      </c>
      <c r="AC258" s="57">
        <v>131</v>
      </c>
      <c r="AD258" s="30"/>
      <c r="AE258" s="58">
        <v>3</v>
      </c>
      <c r="AF258" s="37"/>
      <c r="AG258" s="37">
        <v>74250</v>
      </c>
      <c r="AH258" s="38">
        <v>222750</v>
      </c>
      <c r="AI258" s="37"/>
      <c r="AJ258" s="37"/>
      <c r="AK258" s="39"/>
      <c r="AL258" s="40">
        <v>8</v>
      </c>
      <c r="AM258" s="37"/>
      <c r="AN258" s="37">
        <v>17820</v>
      </c>
      <c r="AO258" s="59">
        <v>33311</v>
      </c>
      <c r="AP258" s="39"/>
      <c r="AQ258" s="59" t="s">
        <v>3131</v>
      </c>
      <c r="AR258" s="60">
        <v>156</v>
      </c>
      <c r="AS258" s="60">
        <v>632</v>
      </c>
      <c r="AV258" s="39"/>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c r="BZ258" s="42"/>
      <c r="CA258" s="42"/>
      <c r="CB258" s="42"/>
      <c r="CC258" s="42"/>
      <c r="CD258" s="42"/>
      <c r="CE258" s="42"/>
      <c r="CF258" s="42"/>
      <c r="CG258" s="42"/>
      <c r="CH258" s="42"/>
      <c r="CI258" s="42"/>
      <c r="CJ258" s="42"/>
      <c r="CK258" s="42"/>
      <c r="CL258" s="42"/>
      <c r="CM258" s="42"/>
      <c r="CN258" s="42"/>
      <c r="CO258" s="42"/>
      <c r="CP258" s="42"/>
      <c r="CQ258" s="42"/>
      <c r="CR258" s="42"/>
      <c r="CS258" s="42"/>
      <c r="CT258" s="42"/>
      <c r="CU258" s="42"/>
      <c r="CV258" s="42"/>
      <c r="CW258" s="42"/>
      <c r="CX258" s="42"/>
      <c r="CY258" s="42"/>
      <c r="CZ258" s="42"/>
      <c r="DA258" s="42"/>
      <c r="DB258" s="42"/>
      <c r="DC258" s="42"/>
      <c r="DD258" s="42"/>
      <c r="DE258" s="42"/>
      <c r="DF258" s="42"/>
      <c r="DG258" s="42"/>
      <c r="DH258" s="42"/>
      <c r="DI258" s="42"/>
      <c r="DJ258" s="42"/>
      <c r="DK258" s="42"/>
      <c r="DL258" s="42"/>
      <c r="DM258" s="42"/>
      <c r="DN258" s="42"/>
      <c r="DO258" s="42"/>
      <c r="DP258" s="42"/>
      <c r="DQ258" s="42"/>
      <c r="DR258" s="42"/>
      <c r="DS258" s="42"/>
      <c r="DT258" s="42"/>
      <c r="DU258" s="42"/>
      <c r="DV258" s="42"/>
      <c r="DW258" s="42"/>
      <c r="DX258" s="42"/>
      <c r="DY258" s="42"/>
      <c r="DZ258" s="42"/>
      <c r="EA258" s="42"/>
      <c r="EB258" s="42"/>
      <c r="EC258" s="42"/>
      <c r="ED258" s="42"/>
      <c r="EE258" s="42"/>
      <c r="EF258" s="42"/>
      <c r="EG258" s="42"/>
      <c r="EH258" s="42"/>
      <c r="EI258" s="42"/>
      <c r="EJ258" s="42"/>
      <c r="EK258" s="42"/>
      <c r="EL258" s="42"/>
      <c r="EM258" s="42"/>
      <c r="EN258" s="42"/>
      <c r="EO258" s="42"/>
      <c r="EP258" s="42"/>
      <c r="EQ258" s="42"/>
      <c r="ER258" s="42"/>
      <c r="ES258" s="42"/>
      <c r="ET258" s="42"/>
      <c r="EU258" s="42"/>
      <c r="EV258" s="42"/>
      <c r="EW258" s="42"/>
      <c r="EX258" s="42"/>
      <c r="EY258" s="42"/>
      <c r="EZ258" s="42"/>
      <c r="FA258" s="42"/>
      <c r="FB258" s="42"/>
      <c r="FC258" s="42"/>
      <c r="FD258" s="42"/>
      <c r="FE258" s="42"/>
      <c r="FF258" s="42"/>
      <c r="FG258" s="42"/>
      <c r="FH258" s="42"/>
      <c r="FI258" s="42"/>
      <c r="FJ258" s="42"/>
      <c r="FK258" s="42"/>
      <c r="FL258" s="42"/>
      <c r="FM258" s="42"/>
      <c r="FN258" s="42"/>
      <c r="FO258" s="42"/>
      <c r="FP258" s="42"/>
      <c r="FQ258" s="42"/>
      <c r="FR258" s="42"/>
      <c r="FS258" s="42"/>
      <c r="FT258" s="42"/>
      <c r="FU258" s="42"/>
      <c r="FV258" s="42"/>
      <c r="FW258" s="42"/>
      <c r="FX258" s="42"/>
      <c r="FY258" s="42"/>
      <c r="FZ258" s="42"/>
      <c r="GA258" s="42"/>
      <c r="GB258" s="42"/>
      <c r="GC258" s="42"/>
      <c r="GD258" s="42"/>
      <c r="GE258" s="42"/>
      <c r="GF258" s="42"/>
      <c r="GG258" s="42"/>
      <c r="GH258" s="42"/>
      <c r="GI258" s="42"/>
      <c r="GJ258" s="42"/>
      <c r="GK258" s="42"/>
      <c r="GL258" s="42"/>
      <c r="GM258" s="42"/>
      <c r="GN258" s="42"/>
      <c r="GO258" s="42"/>
      <c r="GP258" s="42"/>
      <c r="GQ258" s="42"/>
      <c r="GR258" s="42"/>
      <c r="GS258" s="42"/>
      <c r="GT258" s="42"/>
      <c r="GU258" s="42"/>
      <c r="GV258" s="42"/>
      <c r="GW258" s="42"/>
      <c r="GX258" s="42"/>
      <c r="GY258" s="42"/>
      <c r="GZ258" s="42"/>
      <c r="HA258" s="42"/>
      <c r="HB258" s="42"/>
      <c r="HC258" s="42"/>
      <c r="HD258" s="42"/>
      <c r="HE258" s="42"/>
      <c r="HF258" s="42"/>
      <c r="HG258" s="42"/>
      <c r="HH258" s="42"/>
      <c r="HI258" s="42"/>
      <c r="HJ258" s="42"/>
      <c r="HK258" s="42"/>
      <c r="HL258" s="42"/>
      <c r="HM258" s="42"/>
      <c r="HN258" s="42"/>
      <c r="HO258" s="42"/>
      <c r="HP258" s="42"/>
      <c r="HQ258" s="42"/>
      <c r="HR258" s="42"/>
      <c r="HS258" s="42"/>
      <c r="HT258" s="42"/>
      <c r="HU258" s="42"/>
      <c r="HV258" s="42"/>
      <c r="HW258" s="42"/>
      <c r="HX258" s="42"/>
    </row>
    <row r="259" spans="1:232" s="41" customFormat="1" x14ac:dyDescent="0.25">
      <c r="A259" s="29"/>
      <c r="B259" s="30"/>
      <c r="C259" s="31" t="s">
        <v>7317</v>
      </c>
      <c r="D259" s="57">
        <v>0</v>
      </c>
      <c r="E259" s="57">
        <v>1</v>
      </c>
      <c r="F259" s="32" t="s">
        <v>560</v>
      </c>
      <c r="G259" s="32" t="s">
        <v>560</v>
      </c>
      <c r="H259" s="4">
        <v>9105872731</v>
      </c>
      <c r="I259" s="32" t="s">
        <v>560</v>
      </c>
      <c r="J259" s="33" t="s">
        <v>7787</v>
      </c>
      <c r="K259" s="34"/>
      <c r="L259" s="46" t="s">
        <v>25</v>
      </c>
      <c r="M259" s="33" t="s">
        <v>871</v>
      </c>
      <c r="N259" s="35" t="s">
        <v>560</v>
      </c>
      <c r="O259" s="6" t="s">
        <v>3170</v>
      </c>
      <c r="P259" s="36"/>
      <c r="Q259" s="36"/>
      <c r="R259" s="36"/>
      <c r="S259" s="33" t="s">
        <v>7788</v>
      </c>
      <c r="T259" s="36"/>
      <c r="U259" s="36"/>
      <c r="V259" s="33" t="s">
        <v>7788</v>
      </c>
      <c r="W259" s="36"/>
      <c r="X259" s="36"/>
      <c r="Y259" s="33" t="s">
        <v>3047</v>
      </c>
      <c r="Z259" s="36"/>
      <c r="AA259" s="30"/>
      <c r="AB259" s="57">
        <v>5111</v>
      </c>
      <c r="AC259" s="57">
        <v>131</v>
      </c>
      <c r="AD259" s="30"/>
      <c r="AE259" s="58">
        <v>3</v>
      </c>
      <c r="AF259" s="37"/>
      <c r="AG259" s="37">
        <v>55595</v>
      </c>
      <c r="AH259" s="38">
        <v>166785</v>
      </c>
      <c r="AI259" s="37"/>
      <c r="AJ259" s="37"/>
      <c r="AK259" s="39"/>
      <c r="AL259" s="40">
        <v>8</v>
      </c>
      <c r="AM259" s="37"/>
      <c r="AN259" s="37">
        <v>13342.800000000001</v>
      </c>
      <c r="AO259" s="59">
        <v>33311</v>
      </c>
      <c r="AP259" s="39"/>
      <c r="AQ259" s="59" t="s">
        <v>3131</v>
      </c>
      <c r="AR259" s="60">
        <v>156</v>
      </c>
      <c r="AS259" s="60">
        <v>632</v>
      </c>
      <c r="AV259" s="39"/>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c r="BZ259" s="42"/>
      <c r="CA259" s="42"/>
      <c r="CB259" s="42"/>
      <c r="CC259" s="42"/>
      <c r="CD259" s="42"/>
      <c r="CE259" s="42"/>
      <c r="CF259" s="42"/>
      <c r="CG259" s="42"/>
      <c r="CH259" s="42"/>
      <c r="CI259" s="42"/>
      <c r="CJ259" s="42"/>
      <c r="CK259" s="42"/>
      <c r="CL259" s="42"/>
      <c r="CM259" s="42"/>
      <c r="CN259" s="42"/>
      <c r="CO259" s="42"/>
      <c r="CP259" s="42"/>
      <c r="CQ259" s="42"/>
      <c r="CR259" s="42"/>
      <c r="CS259" s="42"/>
      <c r="CT259" s="42"/>
      <c r="CU259" s="42"/>
      <c r="CV259" s="42"/>
      <c r="CW259" s="42"/>
      <c r="CX259" s="42"/>
      <c r="CY259" s="42"/>
      <c r="CZ259" s="42"/>
      <c r="DA259" s="42"/>
      <c r="DB259" s="42"/>
      <c r="DC259" s="42"/>
      <c r="DD259" s="42"/>
      <c r="DE259" s="42"/>
      <c r="DF259" s="42"/>
      <c r="DG259" s="42"/>
      <c r="DH259" s="42"/>
      <c r="DI259" s="42"/>
      <c r="DJ259" s="42"/>
      <c r="DK259" s="42"/>
      <c r="DL259" s="42"/>
      <c r="DM259" s="42"/>
      <c r="DN259" s="42"/>
      <c r="DO259" s="42"/>
      <c r="DP259" s="42"/>
      <c r="DQ259" s="42"/>
      <c r="DR259" s="42"/>
      <c r="DS259" s="42"/>
      <c r="DT259" s="42"/>
      <c r="DU259" s="42"/>
      <c r="DV259" s="42"/>
      <c r="DW259" s="42"/>
      <c r="DX259" s="42"/>
      <c r="DY259" s="42"/>
      <c r="DZ259" s="42"/>
      <c r="EA259" s="42"/>
      <c r="EB259" s="42"/>
      <c r="EC259" s="42"/>
      <c r="ED259" s="42"/>
      <c r="EE259" s="42"/>
      <c r="EF259" s="42"/>
      <c r="EG259" s="42"/>
      <c r="EH259" s="42"/>
      <c r="EI259" s="42"/>
      <c r="EJ259" s="42"/>
      <c r="EK259" s="42"/>
      <c r="EL259" s="42"/>
      <c r="EM259" s="42"/>
      <c r="EN259" s="42"/>
      <c r="EO259" s="42"/>
      <c r="EP259" s="42"/>
      <c r="EQ259" s="42"/>
      <c r="ER259" s="42"/>
      <c r="ES259" s="42"/>
      <c r="ET259" s="42"/>
      <c r="EU259" s="42"/>
      <c r="EV259" s="42"/>
      <c r="EW259" s="42"/>
      <c r="EX259" s="42"/>
      <c r="EY259" s="42"/>
      <c r="EZ259" s="42"/>
      <c r="FA259" s="42"/>
      <c r="FB259" s="42"/>
      <c r="FC259" s="42"/>
      <c r="FD259" s="42"/>
      <c r="FE259" s="42"/>
      <c r="FF259" s="42"/>
      <c r="FG259" s="42"/>
      <c r="FH259" s="42"/>
      <c r="FI259" s="42"/>
      <c r="FJ259" s="42"/>
      <c r="FK259" s="42"/>
      <c r="FL259" s="42"/>
      <c r="FM259" s="42"/>
      <c r="FN259" s="42"/>
      <c r="FO259" s="42"/>
      <c r="FP259" s="42"/>
      <c r="FQ259" s="42"/>
      <c r="FR259" s="42"/>
      <c r="FS259" s="42"/>
      <c r="FT259" s="42"/>
      <c r="FU259" s="42"/>
      <c r="FV259" s="42"/>
      <c r="FW259" s="42"/>
      <c r="FX259" s="42"/>
      <c r="FY259" s="42"/>
      <c r="FZ259" s="42"/>
      <c r="GA259" s="42"/>
      <c r="GB259" s="42"/>
      <c r="GC259" s="42"/>
      <c r="GD259" s="42"/>
      <c r="GE259" s="42"/>
      <c r="GF259" s="42"/>
      <c r="GG259" s="42"/>
      <c r="GH259" s="42"/>
      <c r="GI259" s="42"/>
      <c r="GJ259" s="42"/>
      <c r="GK259" s="42"/>
      <c r="GL259" s="42"/>
      <c r="GM259" s="42"/>
      <c r="GN259" s="42"/>
      <c r="GO259" s="42"/>
      <c r="GP259" s="42"/>
      <c r="GQ259" s="42"/>
      <c r="GR259" s="42"/>
      <c r="GS259" s="42"/>
      <c r="GT259" s="42"/>
      <c r="GU259" s="42"/>
      <c r="GV259" s="42"/>
      <c r="GW259" s="42"/>
      <c r="GX259" s="42"/>
      <c r="GY259" s="42"/>
      <c r="GZ259" s="42"/>
      <c r="HA259" s="42"/>
      <c r="HB259" s="42"/>
      <c r="HC259" s="42"/>
      <c r="HD259" s="42"/>
      <c r="HE259" s="42"/>
      <c r="HF259" s="42"/>
      <c r="HG259" s="42"/>
      <c r="HH259" s="42"/>
      <c r="HI259" s="42"/>
      <c r="HJ259" s="42"/>
      <c r="HK259" s="42"/>
      <c r="HL259" s="42"/>
      <c r="HM259" s="42"/>
      <c r="HN259" s="42"/>
      <c r="HO259" s="42"/>
      <c r="HP259" s="42"/>
      <c r="HQ259" s="42"/>
      <c r="HR259" s="42"/>
      <c r="HS259" s="42"/>
      <c r="HT259" s="42"/>
      <c r="HU259" s="42"/>
      <c r="HV259" s="42"/>
      <c r="HW259" s="42"/>
      <c r="HX259" s="42"/>
    </row>
    <row r="260" spans="1:232" s="41" customFormat="1" x14ac:dyDescent="0.25">
      <c r="A260" s="29"/>
      <c r="B260" s="30"/>
      <c r="C260" s="31" t="s">
        <v>7317</v>
      </c>
      <c r="D260" s="57">
        <v>0</v>
      </c>
      <c r="E260" s="57">
        <v>1</v>
      </c>
      <c r="F260" s="32" t="s">
        <v>560</v>
      </c>
      <c r="G260" s="32" t="s">
        <v>560</v>
      </c>
      <c r="H260" s="4">
        <v>9105872711</v>
      </c>
      <c r="I260" s="32" t="s">
        <v>560</v>
      </c>
      <c r="J260" s="33" t="s">
        <v>7791</v>
      </c>
      <c r="K260" s="34"/>
      <c r="L260" s="46" t="s">
        <v>25</v>
      </c>
      <c r="M260" s="33" t="s">
        <v>741</v>
      </c>
      <c r="N260" s="35" t="s">
        <v>560</v>
      </c>
      <c r="O260" s="6" t="s">
        <v>3151</v>
      </c>
      <c r="P260" s="36"/>
      <c r="Q260" s="36"/>
      <c r="R260" s="36"/>
      <c r="S260" s="33" t="s">
        <v>7792</v>
      </c>
      <c r="T260" s="36"/>
      <c r="U260" s="36"/>
      <c r="V260" s="33" t="s">
        <v>7792</v>
      </c>
      <c r="W260" s="36"/>
      <c r="X260" s="36"/>
      <c r="Y260" s="33" t="s">
        <v>2826</v>
      </c>
      <c r="Z260" s="36"/>
      <c r="AA260" s="30"/>
      <c r="AB260" s="57">
        <v>5111</v>
      </c>
      <c r="AC260" s="57">
        <v>131</v>
      </c>
      <c r="AD260" s="30"/>
      <c r="AE260" s="58">
        <v>1</v>
      </c>
      <c r="AF260" s="37"/>
      <c r="AG260" s="37">
        <v>50182</v>
      </c>
      <c r="AH260" s="38">
        <v>50182</v>
      </c>
      <c r="AI260" s="37"/>
      <c r="AJ260" s="37"/>
      <c r="AK260" s="39"/>
      <c r="AL260" s="40">
        <v>8</v>
      </c>
      <c r="AM260" s="37"/>
      <c r="AN260" s="37">
        <v>4014.56</v>
      </c>
      <c r="AO260" s="59">
        <v>33311</v>
      </c>
      <c r="AP260" s="39"/>
      <c r="AQ260" s="59" t="s">
        <v>3131</v>
      </c>
      <c r="AR260" s="60">
        <v>156</v>
      </c>
      <c r="AS260" s="60">
        <v>632</v>
      </c>
      <c r="AV260" s="39"/>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c r="BZ260" s="42"/>
      <c r="CA260" s="42"/>
      <c r="CB260" s="42"/>
      <c r="CC260" s="42"/>
      <c r="CD260" s="42"/>
      <c r="CE260" s="42"/>
      <c r="CF260" s="42"/>
      <c r="CG260" s="42"/>
      <c r="CH260" s="42"/>
      <c r="CI260" s="42"/>
      <c r="CJ260" s="42"/>
      <c r="CK260" s="42"/>
      <c r="CL260" s="42"/>
      <c r="CM260" s="42"/>
      <c r="CN260" s="42"/>
      <c r="CO260" s="42"/>
      <c r="CP260" s="42"/>
      <c r="CQ260" s="42"/>
      <c r="CR260" s="42"/>
      <c r="CS260" s="42"/>
      <c r="CT260" s="42"/>
      <c r="CU260" s="42"/>
      <c r="CV260" s="42"/>
      <c r="CW260" s="42"/>
      <c r="CX260" s="42"/>
      <c r="CY260" s="42"/>
      <c r="CZ260" s="42"/>
      <c r="DA260" s="42"/>
      <c r="DB260" s="42"/>
      <c r="DC260" s="42"/>
      <c r="DD260" s="42"/>
      <c r="DE260" s="42"/>
      <c r="DF260" s="42"/>
      <c r="DG260" s="42"/>
      <c r="DH260" s="42"/>
      <c r="DI260" s="42"/>
      <c r="DJ260" s="42"/>
      <c r="DK260" s="42"/>
      <c r="DL260" s="42"/>
      <c r="DM260" s="42"/>
      <c r="DN260" s="42"/>
      <c r="DO260" s="42"/>
      <c r="DP260" s="42"/>
      <c r="DQ260" s="42"/>
      <c r="DR260" s="42"/>
      <c r="DS260" s="42"/>
      <c r="DT260" s="42"/>
      <c r="DU260" s="42"/>
      <c r="DV260" s="42"/>
      <c r="DW260" s="42"/>
      <c r="DX260" s="42"/>
      <c r="DY260" s="42"/>
      <c r="DZ260" s="42"/>
      <c r="EA260" s="42"/>
      <c r="EB260" s="42"/>
      <c r="EC260" s="42"/>
      <c r="ED260" s="42"/>
      <c r="EE260" s="42"/>
      <c r="EF260" s="42"/>
      <c r="EG260" s="42"/>
      <c r="EH260" s="42"/>
      <c r="EI260" s="42"/>
      <c r="EJ260" s="42"/>
      <c r="EK260" s="42"/>
      <c r="EL260" s="42"/>
      <c r="EM260" s="42"/>
      <c r="EN260" s="42"/>
      <c r="EO260" s="42"/>
      <c r="EP260" s="42"/>
      <c r="EQ260" s="42"/>
      <c r="ER260" s="42"/>
      <c r="ES260" s="42"/>
      <c r="ET260" s="42"/>
      <c r="EU260" s="42"/>
      <c r="EV260" s="42"/>
      <c r="EW260" s="42"/>
      <c r="EX260" s="42"/>
      <c r="EY260" s="42"/>
      <c r="EZ260" s="42"/>
      <c r="FA260" s="42"/>
      <c r="FB260" s="42"/>
      <c r="FC260" s="42"/>
      <c r="FD260" s="42"/>
      <c r="FE260" s="42"/>
      <c r="FF260" s="42"/>
      <c r="FG260" s="42"/>
      <c r="FH260" s="42"/>
      <c r="FI260" s="42"/>
      <c r="FJ260" s="42"/>
      <c r="FK260" s="42"/>
      <c r="FL260" s="42"/>
      <c r="FM260" s="42"/>
      <c r="FN260" s="42"/>
      <c r="FO260" s="42"/>
      <c r="FP260" s="42"/>
      <c r="FQ260" s="42"/>
      <c r="FR260" s="42"/>
      <c r="FS260" s="42"/>
      <c r="FT260" s="42"/>
      <c r="FU260" s="42"/>
      <c r="FV260" s="42"/>
      <c r="FW260" s="42"/>
      <c r="FX260" s="42"/>
      <c r="FY260" s="42"/>
      <c r="FZ260" s="42"/>
      <c r="GA260" s="42"/>
      <c r="GB260" s="42"/>
      <c r="GC260" s="42"/>
      <c r="GD260" s="42"/>
      <c r="GE260" s="42"/>
      <c r="GF260" s="42"/>
      <c r="GG260" s="42"/>
      <c r="GH260" s="42"/>
      <c r="GI260" s="42"/>
      <c r="GJ260" s="42"/>
      <c r="GK260" s="42"/>
      <c r="GL260" s="42"/>
      <c r="GM260" s="42"/>
      <c r="GN260" s="42"/>
      <c r="GO260" s="42"/>
      <c r="GP260" s="42"/>
      <c r="GQ260" s="42"/>
      <c r="GR260" s="42"/>
      <c r="GS260" s="42"/>
      <c r="GT260" s="42"/>
      <c r="GU260" s="42"/>
      <c r="GV260" s="42"/>
      <c r="GW260" s="42"/>
      <c r="GX260" s="42"/>
      <c r="GY260" s="42"/>
      <c r="GZ260" s="42"/>
      <c r="HA260" s="42"/>
      <c r="HB260" s="42"/>
      <c r="HC260" s="42"/>
      <c r="HD260" s="42"/>
      <c r="HE260" s="42"/>
      <c r="HF260" s="42"/>
      <c r="HG260" s="42"/>
      <c r="HH260" s="42"/>
      <c r="HI260" s="42"/>
      <c r="HJ260" s="42"/>
      <c r="HK260" s="42"/>
      <c r="HL260" s="42"/>
      <c r="HM260" s="42"/>
      <c r="HN260" s="42"/>
      <c r="HO260" s="42"/>
      <c r="HP260" s="42"/>
      <c r="HQ260" s="42"/>
      <c r="HR260" s="42"/>
      <c r="HS260" s="42"/>
      <c r="HT260" s="42"/>
      <c r="HU260" s="42"/>
      <c r="HV260" s="42"/>
      <c r="HW260" s="42"/>
      <c r="HX260" s="42"/>
    </row>
    <row r="261" spans="1:232" s="41" customFormat="1" x14ac:dyDescent="0.25">
      <c r="A261" s="29"/>
      <c r="B261" s="30"/>
      <c r="C261" s="31" t="s">
        <v>7317</v>
      </c>
      <c r="D261" s="57">
        <v>0</v>
      </c>
      <c r="E261" s="57">
        <v>1</v>
      </c>
      <c r="F261" s="32" t="s">
        <v>560</v>
      </c>
      <c r="G261" s="32" t="s">
        <v>560</v>
      </c>
      <c r="H261" s="4">
        <v>9105872711</v>
      </c>
      <c r="I261" s="32" t="s">
        <v>560</v>
      </c>
      <c r="J261" s="33" t="s">
        <v>7791</v>
      </c>
      <c r="K261" s="34"/>
      <c r="L261" s="46" t="s">
        <v>25</v>
      </c>
      <c r="M261" s="33" t="s">
        <v>741</v>
      </c>
      <c r="N261" s="35" t="s">
        <v>560</v>
      </c>
      <c r="O261" s="6" t="s">
        <v>3151</v>
      </c>
      <c r="P261" s="36"/>
      <c r="Q261" s="36"/>
      <c r="R261" s="36"/>
      <c r="S261" s="33" t="s">
        <v>7792</v>
      </c>
      <c r="T261" s="36"/>
      <c r="U261" s="36"/>
      <c r="V261" s="33" t="s">
        <v>7792</v>
      </c>
      <c r="W261" s="36"/>
      <c r="X261" s="36"/>
      <c r="Y261" s="33" t="s">
        <v>2883</v>
      </c>
      <c r="Z261" s="36"/>
      <c r="AA261" s="30"/>
      <c r="AB261" s="57">
        <v>5111</v>
      </c>
      <c r="AC261" s="57">
        <v>131</v>
      </c>
      <c r="AD261" s="30"/>
      <c r="AE261" s="58">
        <v>2</v>
      </c>
      <c r="AF261" s="37"/>
      <c r="AG261" s="37">
        <v>50400</v>
      </c>
      <c r="AH261" s="38">
        <v>100800</v>
      </c>
      <c r="AI261" s="37"/>
      <c r="AJ261" s="37"/>
      <c r="AK261" s="39"/>
      <c r="AL261" s="40">
        <v>8</v>
      </c>
      <c r="AM261" s="37"/>
      <c r="AN261" s="37">
        <v>8064</v>
      </c>
      <c r="AO261" s="59">
        <v>33311</v>
      </c>
      <c r="AP261" s="39"/>
      <c r="AQ261" s="59" t="s">
        <v>3131</v>
      </c>
      <c r="AR261" s="60">
        <v>156</v>
      </c>
      <c r="AS261" s="60">
        <v>632</v>
      </c>
      <c r="AV261" s="39"/>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c r="BZ261" s="42"/>
      <c r="CA261" s="42"/>
      <c r="CB261" s="42"/>
      <c r="CC261" s="42"/>
      <c r="CD261" s="42"/>
      <c r="CE261" s="42"/>
      <c r="CF261" s="42"/>
      <c r="CG261" s="42"/>
      <c r="CH261" s="42"/>
      <c r="CI261" s="42"/>
      <c r="CJ261" s="42"/>
      <c r="CK261" s="42"/>
      <c r="CL261" s="42"/>
      <c r="CM261" s="42"/>
      <c r="CN261" s="42"/>
      <c r="CO261" s="42"/>
      <c r="CP261" s="42"/>
      <c r="CQ261" s="42"/>
      <c r="CR261" s="42"/>
      <c r="CS261" s="42"/>
      <c r="CT261" s="42"/>
      <c r="CU261" s="42"/>
      <c r="CV261" s="42"/>
      <c r="CW261" s="42"/>
      <c r="CX261" s="42"/>
      <c r="CY261" s="42"/>
      <c r="CZ261" s="42"/>
      <c r="DA261" s="42"/>
      <c r="DB261" s="42"/>
      <c r="DC261" s="42"/>
      <c r="DD261" s="42"/>
      <c r="DE261" s="42"/>
      <c r="DF261" s="42"/>
      <c r="DG261" s="42"/>
      <c r="DH261" s="42"/>
      <c r="DI261" s="42"/>
      <c r="DJ261" s="42"/>
      <c r="DK261" s="42"/>
      <c r="DL261" s="42"/>
      <c r="DM261" s="42"/>
      <c r="DN261" s="42"/>
      <c r="DO261" s="42"/>
      <c r="DP261" s="42"/>
      <c r="DQ261" s="42"/>
      <c r="DR261" s="42"/>
      <c r="DS261" s="42"/>
      <c r="DT261" s="42"/>
      <c r="DU261" s="42"/>
      <c r="DV261" s="42"/>
      <c r="DW261" s="42"/>
      <c r="DX261" s="42"/>
      <c r="DY261" s="42"/>
      <c r="DZ261" s="42"/>
      <c r="EA261" s="42"/>
      <c r="EB261" s="42"/>
      <c r="EC261" s="42"/>
      <c r="ED261" s="42"/>
      <c r="EE261" s="42"/>
      <c r="EF261" s="42"/>
      <c r="EG261" s="42"/>
      <c r="EH261" s="42"/>
      <c r="EI261" s="42"/>
      <c r="EJ261" s="42"/>
      <c r="EK261" s="42"/>
      <c r="EL261" s="42"/>
      <c r="EM261" s="42"/>
      <c r="EN261" s="42"/>
      <c r="EO261" s="42"/>
      <c r="EP261" s="42"/>
      <c r="EQ261" s="42"/>
      <c r="ER261" s="42"/>
      <c r="ES261" s="42"/>
      <c r="ET261" s="42"/>
      <c r="EU261" s="42"/>
      <c r="EV261" s="42"/>
      <c r="EW261" s="42"/>
      <c r="EX261" s="42"/>
      <c r="EY261" s="42"/>
      <c r="EZ261" s="42"/>
      <c r="FA261" s="42"/>
      <c r="FB261" s="42"/>
      <c r="FC261" s="42"/>
      <c r="FD261" s="42"/>
      <c r="FE261" s="42"/>
      <c r="FF261" s="42"/>
      <c r="FG261" s="42"/>
      <c r="FH261" s="42"/>
      <c r="FI261" s="42"/>
      <c r="FJ261" s="42"/>
      <c r="FK261" s="42"/>
      <c r="FL261" s="42"/>
      <c r="FM261" s="42"/>
      <c r="FN261" s="42"/>
      <c r="FO261" s="42"/>
      <c r="FP261" s="42"/>
      <c r="FQ261" s="42"/>
      <c r="FR261" s="42"/>
      <c r="FS261" s="42"/>
      <c r="FT261" s="42"/>
      <c r="FU261" s="42"/>
      <c r="FV261" s="42"/>
      <c r="FW261" s="42"/>
      <c r="FX261" s="42"/>
      <c r="FY261" s="42"/>
      <c r="FZ261" s="42"/>
      <c r="GA261" s="42"/>
      <c r="GB261" s="42"/>
      <c r="GC261" s="42"/>
      <c r="GD261" s="42"/>
      <c r="GE261" s="42"/>
      <c r="GF261" s="42"/>
      <c r="GG261" s="42"/>
      <c r="GH261" s="42"/>
      <c r="GI261" s="42"/>
      <c r="GJ261" s="42"/>
      <c r="GK261" s="42"/>
      <c r="GL261" s="42"/>
      <c r="GM261" s="42"/>
      <c r="GN261" s="42"/>
      <c r="GO261" s="42"/>
      <c r="GP261" s="42"/>
      <c r="GQ261" s="42"/>
      <c r="GR261" s="42"/>
      <c r="GS261" s="42"/>
      <c r="GT261" s="42"/>
      <c r="GU261" s="42"/>
      <c r="GV261" s="42"/>
      <c r="GW261" s="42"/>
      <c r="GX261" s="42"/>
      <c r="GY261" s="42"/>
      <c r="GZ261" s="42"/>
      <c r="HA261" s="42"/>
      <c r="HB261" s="42"/>
      <c r="HC261" s="42"/>
      <c r="HD261" s="42"/>
      <c r="HE261" s="42"/>
      <c r="HF261" s="42"/>
      <c r="HG261" s="42"/>
      <c r="HH261" s="42"/>
      <c r="HI261" s="42"/>
      <c r="HJ261" s="42"/>
      <c r="HK261" s="42"/>
      <c r="HL261" s="42"/>
      <c r="HM261" s="42"/>
      <c r="HN261" s="42"/>
      <c r="HO261" s="42"/>
      <c r="HP261" s="42"/>
      <c r="HQ261" s="42"/>
      <c r="HR261" s="42"/>
      <c r="HS261" s="42"/>
      <c r="HT261" s="42"/>
      <c r="HU261" s="42"/>
      <c r="HV261" s="42"/>
      <c r="HW261" s="42"/>
      <c r="HX261" s="42"/>
    </row>
    <row r="262" spans="1:232" s="41" customFormat="1" x14ac:dyDescent="0.25">
      <c r="A262" s="29"/>
      <c r="B262" s="30"/>
      <c r="C262" s="31" t="s">
        <v>7317</v>
      </c>
      <c r="D262" s="57">
        <v>0</v>
      </c>
      <c r="E262" s="57">
        <v>1</v>
      </c>
      <c r="F262" s="32" t="s">
        <v>560</v>
      </c>
      <c r="G262" s="32" t="s">
        <v>560</v>
      </c>
      <c r="H262" s="4">
        <v>9105872796</v>
      </c>
      <c r="I262" s="32" t="s">
        <v>560</v>
      </c>
      <c r="J262" s="33" t="s">
        <v>7793</v>
      </c>
      <c r="K262" s="34"/>
      <c r="L262" s="46" t="s">
        <v>25</v>
      </c>
      <c r="M262" s="33" t="s">
        <v>864</v>
      </c>
      <c r="N262" s="35" t="s">
        <v>560</v>
      </c>
      <c r="O262" s="6" t="s">
        <v>3137</v>
      </c>
      <c r="P262" s="36"/>
      <c r="Q262" s="36"/>
      <c r="R262" s="36"/>
      <c r="S262" s="33" t="s">
        <v>7794</v>
      </c>
      <c r="T262" s="36"/>
      <c r="U262" s="36"/>
      <c r="V262" s="33" t="s">
        <v>7794</v>
      </c>
      <c r="W262" s="36"/>
      <c r="X262" s="36"/>
      <c r="Y262" s="33" t="s">
        <v>2824</v>
      </c>
      <c r="Z262" s="36"/>
      <c r="AA262" s="30"/>
      <c r="AB262" s="57">
        <v>5111</v>
      </c>
      <c r="AC262" s="57">
        <v>131</v>
      </c>
      <c r="AD262" s="30"/>
      <c r="AE262" s="58">
        <v>2</v>
      </c>
      <c r="AF262" s="37"/>
      <c r="AG262" s="37">
        <v>111058</v>
      </c>
      <c r="AH262" s="38">
        <v>222116</v>
      </c>
      <c r="AI262" s="37"/>
      <c r="AJ262" s="37"/>
      <c r="AK262" s="39"/>
      <c r="AL262" s="40">
        <v>8</v>
      </c>
      <c r="AM262" s="37"/>
      <c r="AN262" s="37">
        <v>17769.28</v>
      </c>
      <c r="AO262" s="59">
        <v>33311</v>
      </c>
      <c r="AP262" s="39"/>
      <c r="AQ262" s="59" t="s">
        <v>3131</v>
      </c>
      <c r="AR262" s="60">
        <v>156</v>
      </c>
      <c r="AS262" s="60">
        <v>632</v>
      </c>
      <c r="AV262" s="39"/>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c r="BZ262" s="42"/>
      <c r="CA262" s="42"/>
      <c r="CB262" s="42"/>
      <c r="CC262" s="42"/>
      <c r="CD262" s="42"/>
      <c r="CE262" s="42"/>
      <c r="CF262" s="42"/>
      <c r="CG262" s="42"/>
      <c r="CH262" s="42"/>
      <c r="CI262" s="42"/>
      <c r="CJ262" s="42"/>
      <c r="CK262" s="42"/>
      <c r="CL262" s="42"/>
      <c r="CM262" s="42"/>
      <c r="CN262" s="42"/>
      <c r="CO262" s="42"/>
      <c r="CP262" s="42"/>
      <c r="CQ262" s="42"/>
      <c r="CR262" s="42"/>
      <c r="CS262" s="42"/>
      <c r="CT262" s="42"/>
      <c r="CU262" s="42"/>
      <c r="CV262" s="42"/>
      <c r="CW262" s="42"/>
      <c r="CX262" s="42"/>
      <c r="CY262" s="42"/>
      <c r="CZ262" s="42"/>
      <c r="DA262" s="42"/>
      <c r="DB262" s="42"/>
      <c r="DC262" s="42"/>
      <c r="DD262" s="42"/>
      <c r="DE262" s="42"/>
      <c r="DF262" s="42"/>
      <c r="DG262" s="42"/>
      <c r="DH262" s="42"/>
      <c r="DI262" s="42"/>
      <c r="DJ262" s="42"/>
      <c r="DK262" s="42"/>
      <c r="DL262" s="42"/>
      <c r="DM262" s="42"/>
      <c r="DN262" s="42"/>
      <c r="DO262" s="42"/>
      <c r="DP262" s="42"/>
      <c r="DQ262" s="42"/>
      <c r="DR262" s="42"/>
      <c r="DS262" s="42"/>
      <c r="DT262" s="42"/>
      <c r="DU262" s="42"/>
      <c r="DV262" s="42"/>
      <c r="DW262" s="42"/>
      <c r="DX262" s="42"/>
      <c r="DY262" s="42"/>
      <c r="DZ262" s="42"/>
      <c r="EA262" s="42"/>
      <c r="EB262" s="42"/>
      <c r="EC262" s="42"/>
      <c r="ED262" s="42"/>
      <c r="EE262" s="42"/>
      <c r="EF262" s="42"/>
      <c r="EG262" s="42"/>
      <c r="EH262" s="42"/>
      <c r="EI262" s="42"/>
      <c r="EJ262" s="42"/>
      <c r="EK262" s="42"/>
      <c r="EL262" s="42"/>
      <c r="EM262" s="42"/>
      <c r="EN262" s="42"/>
      <c r="EO262" s="42"/>
      <c r="EP262" s="42"/>
      <c r="EQ262" s="42"/>
      <c r="ER262" s="42"/>
      <c r="ES262" s="42"/>
      <c r="ET262" s="42"/>
      <c r="EU262" s="42"/>
      <c r="EV262" s="42"/>
      <c r="EW262" s="42"/>
      <c r="EX262" s="42"/>
      <c r="EY262" s="42"/>
      <c r="EZ262" s="42"/>
      <c r="FA262" s="42"/>
      <c r="FB262" s="42"/>
      <c r="FC262" s="42"/>
      <c r="FD262" s="42"/>
      <c r="FE262" s="42"/>
      <c r="FF262" s="42"/>
      <c r="FG262" s="42"/>
      <c r="FH262" s="42"/>
      <c r="FI262" s="42"/>
      <c r="FJ262" s="42"/>
      <c r="FK262" s="42"/>
      <c r="FL262" s="42"/>
      <c r="FM262" s="42"/>
      <c r="FN262" s="42"/>
      <c r="FO262" s="42"/>
      <c r="FP262" s="42"/>
      <c r="FQ262" s="42"/>
      <c r="FR262" s="42"/>
      <c r="FS262" s="42"/>
      <c r="FT262" s="42"/>
      <c r="FU262" s="42"/>
      <c r="FV262" s="42"/>
      <c r="FW262" s="42"/>
      <c r="FX262" s="42"/>
      <c r="FY262" s="42"/>
      <c r="FZ262" s="42"/>
      <c r="GA262" s="42"/>
      <c r="GB262" s="42"/>
      <c r="GC262" s="42"/>
      <c r="GD262" s="42"/>
      <c r="GE262" s="42"/>
      <c r="GF262" s="42"/>
      <c r="GG262" s="42"/>
      <c r="GH262" s="42"/>
      <c r="GI262" s="42"/>
      <c r="GJ262" s="42"/>
      <c r="GK262" s="42"/>
      <c r="GL262" s="42"/>
      <c r="GM262" s="42"/>
      <c r="GN262" s="42"/>
      <c r="GO262" s="42"/>
      <c r="GP262" s="42"/>
      <c r="GQ262" s="42"/>
      <c r="GR262" s="42"/>
      <c r="GS262" s="42"/>
      <c r="GT262" s="42"/>
      <c r="GU262" s="42"/>
      <c r="GV262" s="42"/>
      <c r="GW262" s="42"/>
      <c r="GX262" s="42"/>
      <c r="GY262" s="42"/>
      <c r="GZ262" s="42"/>
      <c r="HA262" s="42"/>
      <c r="HB262" s="42"/>
      <c r="HC262" s="42"/>
      <c r="HD262" s="42"/>
      <c r="HE262" s="42"/>
      <c r="HF262" s="42"/>
      <c r="HG262" s="42"/>
      <c r="HH262" s="42"/>
      <c r="HI262" s="42"/>
      <c r="HJ262" s="42"/>
      <c r="HK262" s="42"/>
      <c r="HL262" s="42"/>
      <c r="HM262" s="42"/>
      <c r="HN262" s="42"/>
      <c r="HO262" s="42"/>
      <c r="HP262" s="42"/>
      <c r="HQ262" s="42"/>
      <c r="HR262" s="42"/>
      <c r="HS262" s="42"/>
      <c r="HT262" s="42"/>
      <c r="HU262" s="42"/>
      <c r="HV262" s="42"/>
      <c r="HW262" s="42"/>
      <c r="HX262" s="42"/>
    </row>
    <row r="263" spans="1:232" s="41" customFormat="1" x14ac:dyDescent="0.25">
      <c r="A263" s="29"/>
      <c r="B263" s="30"/>
      <c r="C263" s="31" t="s">
        <v>7317</v>
      </c>
      <c r="D263" s="57">
        <v>0</v>
      </c>
      <c r="E263" s="57">
        <v>1</v>
      </c>
      <c r="F263" s="32" t="s">
        <v>560</v>
      </c>
      <c r="G263" s="32" t="s">
        <v>560</v>
      </c>
      <c r="H263" s="4">
        <v>9105872897</v>
      </c>
      <c r="I263" s="32" t="s">
        <v>560</v>
      </c>
      <c r="J263" s="33" t="s">
        <v>7797</v>
      </c>
      <c r="K263" s="34"/>
      <c r="L263" s="46" t="s">
        <v>25</v>
      </c>
      <c r="M263" s="33" t="s">
        <v>862</v>
      </c>
      <c r="N263" s="35" t="s">
        <v>560</v>
      </c>
      <c r="O263" s="6" t="s">
        <v>3137</v>
      </c>
      <c r="P263" s="36"/>
      <c r="Q263" s="36"/>
      <c r="R263" s="36"/>
      <c r="S263" s="33" t="s">
        <v>7798</v>
      </c>
      <c r="T263" s="36"/>
      <c r="U263" s="36"/>
      <c r="V263" s="33" t="s">
        <v>7798</v>
      </c>
      <c r="W263" s="36"/>
      <c r="X263" s="36"/>
      <c r="Y263" s="33" t="s">
        <v>2824</v>
      </c>
      <c r="Z263" s="36"/>
      <c r="AA263" s="30"/>
      <c r="AB263" s="57">
        <v>5111</v>
      </c>
      <c r="AC263" s="57">
        <v>131</v>
      </c>
      <c r="AD263" s="30"/>
      <c r="AE263" s="58">
        <v>3</v>
      </c>
      <c r="AF263" s="37"/>
      <c r="AG263" s="37">
        <v>111058</v>
      </c>
      <c r="AH263" s="38">
        <v>333174</v>
      </c>
      <c r="AI263" s="37"/>
      <c r="AJ263" s="37"/>
      <c r="AK263" s="39"/>
      <c r="AL263" s="40">
        <v>8</v>
      </c>
      <c r="AM263" s="37"/>
      <c r="AN263" s="37">
        <v>26653.920000000002</v>
      </c>
      <c r="AO263" s="59">
        <v>33311</v>
      </c>
      <c r="AP263" s="39"/>
      <c r="AQ263" s="59" t="s">
        <v>3131</v>
      </c>
      <c r="AR263" s="60">
        <v>156</v>
      </c>
      <c r="AS263" s="60">
        <v>632</v>
      </c>
      <c r="AV263" s="39"/>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c r="BZ263" s="42"/>
      <c r="CA263" s="42"/>
      <c r="CB263" s="42"/>
      <c r="CC263" s="42"/>
      <c r="CD263" s="42"/>
      <c r="CE263" s="42"/>
      <c r="CF263" s="42"/>
      <c r="CG263" s="42"/>
      <c r="CH263" s="42"/>
      <c r="CI263" s="42"/>
      <c r="CJ263" s="42"/>
      <c r="CK263" s="42"/>
      <c r="CL263" s="42"/>
      <c r="CM263" s="42"/>
      <c r="CN263" s="42"/>
      <c r="CO263" s="42"/>
      <c r="CP263" s="42"/>
      <c r="CQ263" s="42"/>
      <c r="CR263" s="42"/>
      <c r="CS263" s="42"/>
      <c r="CT263" s="42"/>
      <c r="CU263" s="42"/>
      <c r="CV263" s="42"/>
      <c r="CW263" s="42"/>
      <c r="CX263" s="42"/>
      <c r="CY263" s="42"/>
      <c r="CZ263" s="42"/>
      <c r="DA263" s="42"/>
      <c r="DB263" s="42"/>
      <c r="DC263" s="42"/>
      <c r="DD263" s="42"/>
      <c r="DE263" s="42"/>
      <c r="DF263" s="42"/>
      <c r="DG263" s="42"/>
      <c r="DH263" s="42"/>
      <c r="DI263" s="42"/>
      <c r="DJ263" s="42"/>
      <c r="DK263" s="42"/>
      <c r="DL263" s="42"/>
      <c r="DM263" s="42"/>
      <c r="DN263" s="42"/>
      <c r="DO263" s="42"/>
      <c r="DP263" s="42"/>
      <c r="DQ263" s="42"/>
      <c r="DR263" s="42"/>
      <c r="DS263" s="42"/>
      <c r="DT263" s="42"/>
      <c r="DU263" s="42"/>
      <c r="DV263" s="42"/>
      <c r="DW263" s="42"/>
      <c r="DX263" s="42"/>
      <c r="DY263" s="42"/>
      <c r="DZ263" s="42"/>
      <c r="EA263" s="42"/>
      <c r="EB263" s="42"/>
      <c r="EC263" s="42"/>
      <c r="ED263" s="42"/>
      <c r="EE263" s="42"/>
      <c r="EF263" s="42"/>
      <c r="EG263" s="42"/>
      <c r="EH263" s="42"/>
      <c r="EI263" s="42"/>
      <c r="EJ263" s="42"/>
      <c r="EK263" s="42"/>
      <c r="EL263" s="42"/>
      <c r="EM263" s="42"/>
      <c r="EN263" s="42"/>
      <c r="EO263" s="42"/>
      <c r="EP263" s="42"/>
      <c r="EQ263" s="42"/>
      <c r="ER263" s="42"/>
      <c r="ES263" s="42"/>
      <c r="ET263" s="42"/>
      <c r="EU263" s="42"/>
      <c r="EV263" s="42"/>
      <c r="EW263" s="42"/>
      <c r="EX263" s="42"/>
      <c r="EY263" s="42"/>
      <c r="EZ263" s="42"/>
      <c r="FA263" s="42"/>
      <c r="FB263" s="42"/>
      <c r="FC263" s="42"/>
      <c r="FD263" s="42"/>
      <c r="FE263" s="42"/>
      <c r="FF263" s="42"/>
      <c r="FG263" s="42"/>
      <c r="FH263" s="42"/>
      <c r="FI263" s="42"/>
      <c r="FJ263" s="42"/>
      <c r="FK263" s="42"/>
      <c r="FL263" s="42"/>
      <c r="FM263" s="42"/>
      <c r="FN263" s="42"/>
      <c r="FO263" s="42"/>
      <c r="FP263" s="42"/>
      <c r="FQ263" s="42"/>
      <c r="FR263" s="42"/>
      <c r="FS263" s="42"/>
      <c r="FT263" s="42"/>
      <c r="FU263" s="42"/>
      <c r="FV263" s="42"/>
      <c r="FW263" s="42"/>
      <c r="FX263" s="42"/>
      <c r="FY263" s="42"/>
      <c r="FZ263" s="42"/>
      <c r="GA263" s="42"/>
      <c r="GB263" s="42"/>
      <c r="GC263" s="42"/>
      <c r="GD263" s="42"/>
      <c r="GE263" s="42"/>
      <c r="GF263" s="42"/>
      <c r="GG263" s="42"/>
      <c r="GH263" s="42"/>
      <c r="GI263" s="42"/>
      <c r="GJ263" s="42"/>
      <c r="GK263" s="42"/>
      <c r="GL263" s="42"/>
      <c r="GM263" s="42"/>
      <c r="GN263" s="42"/>
      <c r="GO263" s="42"/>
      <c r="GP263" s="42"/>
      <c r="GQ263" s="42"/>
      <c r="GR263" s="42"/>
      <c r="GS263" s="42"/>
      <c r="GT263" s="42"/>
      <c r="GU263" s="42"/>
      <c r="GV263" s="42"/>
      <c r="GW263" s="42"/>
      <c r="GX263" s="42"/>
      <c r="GY263" s="42"/>
      <c r="GZ263" s="42"/>
      <c r="HA263" s="42"/>
      <c r="HB263" s="42"/>
      <c r="HC263" s="42"/>
      <c r="HD263" s="42"/>
      <c r="HE263" s="42"/>
      <c r="HF263" s="42"/>
      <c r="HG263" s="42"/>
      <c r="HH263" s="42"/>
      <c r="HI263" s="42"/>
      <c r="HJ263" s="42"/>
      <c r="HK263" s="42"/>
      <c r="HL263" s="42"/>
      <c r="HM263" s="42"/>
      <c r="HN263" s="42"/>
      <c r="HO263" s="42"/>
      <c r="HP263" s="42"/>
      <c r="HQ263" s="42"/>
      <c r="HR263" s="42"/>
      <c r="HS263" s="42"/>
      <c r="HT263" s="42"/>
      <c r="HU263" s="42"/>
      <c r="HV263" s="42"/>
      <c r="HW263" s="42"/>
      <c r="HX263" s="42"/>
    </row>
    <row r="264" spans="1:232" s="41" customFormat="1" x14ac:dyDescent="0.25">
      <c r="A264" s="29"/>
      <c r="B264" s="30"/>
      <c r="C264" s="31" t="s">
        <v>7317</v>
      </c>
      <c r="D264" s="57">
        <v>0</v>
      </c>
      <c r="E264" s="57">
        <v>1</v>
      </c>
      <c r="F264" s="32" t="s">
        <v>560</v>
      </c>
      <c r="G264" s="32" t="s">
        <v>560</v>
      </c>
      <c r="H264" s="4">
        <v>9105872895</v>
      </c>
      <c r="I264" s="32" t="s">
        <v>560</v>
      </c>
      <c r="J264" s="33" t="s">
        <v>7799</v>
      </c>
      <c r="K264" s="34"/>
      <c r="L264" s="46" t="s">
        <v>25</v>
      </c>
      <c r="M264" s="33" t="s">
        <v>587</v>
      </c>
      <c r="N264" s="35" t="s">
        <v>560</v>
      </c>
      <c r="O264" s="6" t="s">
        <v>3166</v>
      </c>
      <c r="P264" s="36"/>
      <c r="Q264" s="36"/>
      <c r="R264" s="36"/>
      <c r="S264" s="33" t="s">
        <v>7800</v>
      </c>
      <c r="T264" s="36"/>
      <c r="U264" s="36"/>
      <c r="V264" s="33" t="s">
        <v>7800</v>
      </c>
      <c r="W264" s="36"/>
      <c r="X264" s="36"/>
      <c r="Y264" s="33" t="s">
        <v>2771</v>
      </c>
      <c r="Z264" s="36"/>
      <c r="AA264" s="30"/>
      <c r="AB264" s="57">
        <v>5111</v>
      </c>
      <c r="AC264" s="57">
        <v>131</v>
      </c>
      <c r="AD264" s="30"/>
      <c r="AE264" s="58">
        <v>4</v>
      </c>
      <c r="AF264" s="37"/>
      <c r="AG264" s="37">
        <v>74250</v>
      </c>
      <c r="AH264" s="38">
        <v>297000</v>
      </c>
      <c r="AI264" s="37"/>
      <c r="AJ264" s="37"/>
      <c r="AK264" s="39"/>
      <c r="AL264" s="40">
        <v>8</v>
      </c>
      <c r="AM264" s="37"/>
      <c r="AN264" s="37">
        <v>23760</v>
      </c>
      <c r="AO264" s="59">
        <v>33311</v>
      </c>
      <c r="AP264" s="39"/>
      <c r="AQ264" s="59" t="s">
        <v>3131</v>
      </c>
      <c r="AR264" s="60">
        <v>156</v>
      </c>
      <c r="AS264" s="60">
        <v>632</v>
      </c>
      <c r="AV264" s="39"/>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c r="BZ264" s="42"/>
      <c r="CA264" s="42"/>
      <c r="CB264" s="42"/>
      <c r="CC264" s="42"/>
      <c r="CD264" s="42"/>
      <c r="CE264" s="42"/>
      <c r="CF264" s="42"/>
      <c r="CG264" s="42"/>
      <c r="CH264" s="42"/>
      <c r="CI264" s="42"/>
      <c r="CJ264" s="42"/>
      <c r="CK264" s="42"/>
      <c r="CL264" s="42"/>
      <c r="CM264" s="42"/>
      <c r="CN264" s="42"/>
      <c r="CO264" s="42"/>
      <c r="CP264" s="42"/>
      <c r="CQ264" s="42"/>
      <c r="CR264" s="42"/>
      <c r="CS264" s="42"/>
      <c r="CT264" s="42"/>
      <c r="CU264" s="42"/>
      <c r="CV264" s="42"/>
      <c r="CW264" s="42"/>
      <c r="CX264" s="42"/>
      <c r="CY264" s="42"/>
      <c r="CZ264" s="42"/>
      <c r="DA264" s="42"/>
      <c r="DB264" s="42"/>
      <c r="DC264" s="42"/>
      <c r="DD264" s="42"/>
      <c r="DE264" s="42"/>
      <c r="DF264" s="42"/>
      <c r="DG264" s="42"/>
      <c r="DH264" s="42"/>
      <c r="DI264" s="42"/>
      <c r="DJ264" s="42"/>
      <c r="DK264" s="42"/>
      <c r="DL264" s="42"/>
      <c r="DM264" s="42"/>
      <c r="DN264" s="42"/>
      <c r="DO264" s="42"/>
      <c r="DP264" s="42"/>
      <c r="DQ264" s="42"/>
      <c r="DR264" s="42"/>
      <c r="DS264" s="42"/>
      <c r="DT264" s="42"/>
      <c r="DU264" s="42"/>
      <c r="DV264" s="42"/>
      <c r="DW264" s="42"/>
      <c r="DX264" s="42"/>
      <c r="DY264" s="42"/>
      <c r="DZ264" s="42"/>
      <c r="EA264" s="42"/>
      <c r="EB264" s="42"/>
      <c r="EC264" s="42"/>
      <c r="ED264" s="42"/>
      <c r="EE264" s="42"/>
      <c r="EF264" s="42"/>
      <c r="EG264" s="42"/>
      <c r="EH264" s="42"/>
      <c r="EI264" s="42"/>
      <c r="EJ264" s="42"/>
      <c r="EK264" s="42"/>
      <c r="EL264" s="42"/>
      <c r="EM264" s="42"/>
      <c r="EN264" s="42"/>
      <c r="EO264" s="42"/>
      <c r="EP264" s="42"/>
      <c r="EQ264" s="42"/>
      <c r="ER264" s="42"/>
      <c r="ES264" s="42"/>
      <c r="ET264" s="42"/>
      <c r="EU264" s="42"/>
      <c r="EV264" s="42"/>
      <c r="EW264" s="42"/>
      <c r="EX264" s="42"/>
      <c r="EY264" s="42"/>
      <c r="EZ264" s="42"/>
      <c r="FA264" s="42"/>
      <c r="FB264" s="42"/>
      <c r="FC264" s="42"/>
      <c r="FD264" s="42"/>
      <c r="FE264" s="42"/>
      <c r="FF264" s="42"/>
      <c r="FG264" s="42"/>
      <c r="FH264" s="42"/>
      <c r="FI264" s="42"/>
      <c r="FJ264" s="42"/>
      <c r="FK264" s="42"/>
      <c r="FL264" s="42"/>
      <c r="FM264" s="42"/>
      <c r="FN264" s="42"/>
      <c r="FO264" s="42"/>
      <c r="FP264" s="42"/>
      <c r="FQ264" s="42"/>
      <c r="FR264" s="42"/>
      <c r="FS264" s="42"/>
      <c r="FT264" s="42"/>
      <c r="FU264" s="42"/>
      <c r="FV264" s="42"/>
      <c r="FW264" s="42"/>
      <c r="FX264" s="42"/>
      <c r="FY264" s="42"/>
      <c r="FZ264" s="42"/>
      <c r="GA264" s="42"/>
      <c r="GB264" s="42"/>
      <c r="GC264" s="42"/>
      <c r="GD264" s="42"/>
      <c r="GE264" s="42"/>
      <c r="GF264" s="42"/>
      <c r="GG264" s="42"/>
      <c r="GH264" s="42"/>
      <c r="GI264" s="42"/>
      <c r="GJ264" s="42"/>
      <c r="GK264" s="42"/>
      <c r="GL264" s="42"/>
      <c r="GM264" s="42"/>
      <c r="GN264" s="42"/>
      <c r="GO264" s="42"/>
      <c r="GP264" s="42"/>
      <c r="GQ264" s="42"/>
      <c r="GR264" s="42"/>
      <c r="GS264" s="42"/>
      <c r="GT264" s="42"/>
      <c r="GU264" s="42"/>
      <c r="GV264" s="42"/>
      <c r="GW264" s="42"/>
      <c r="GX264" s="42"/>
      <c r="GY264" s="42"/>
      <c r="GZ264" s="42"/>
      <c r="HA264" s="42"/>
      <c r="HB264" s="42"/>
      <c r="HC264" s="42"/>
      <c r="HD264" s="42"/>
      <c r="HE264" s="42"/>
      <c r="HF264" s="42"/>
      <c r="HG264" s="42"/>
      <c r="HH264" s="42"/>
      <c r="HI264" s="42"/>
      <c r="HJ264" s="42"/>
      <c r="HK264" s="42"/>
      <c r="HL264" s="42"/>
      <c r="HM264" s="42"/>
      <c r="HN264" s="42"/>
      <c r="HO264" s="42"/>
      <c r="HP264" s="42"/>
      <c r="HQ264" s="42"/>
      <c r="HR264" s="42"/>
      <c r="HS264" s="42"/>
      <c r="HT264" s="42"/>
      <c r="HU264" s="42"/>
      <c r="HV264" s="42"/>
      <c r="HW264" s="42"/>
      <c r="HX264" s="42"/>
    </row>
    <row r="265" spans="1:232" s="41" customFormat="1" x14ac:dyDescent="0.25">
      <c r="A265" s="29"/>
      <c r="B265" s="30"/>
      <c r="C265" s="31" t="s">
        <v>7317</v>
      </c>
      <c r="D265" s="57">
        <v>0</v>
      </c>
      <c r="E265" s="57">
        <v>1</v>
      </c>
      <c r="F265" s="32" t="s">
        <v>560</v>
      </c>
      <c r="G265" s="32" t="s">
        <v>560</v>
      </c>
      <c r="H265" s="4">
        <v>9105872895</v>
      </c>
      <c r="I265" s="32" t="s">
        <v>560</v>
      </c>
      <c r="J265" s="33" t="s">
        <v>7799</v>
      </c>
      <c r="K265" s="34"/>
      <c r="L265" s="46" t="s">
        <v>25</v>
      </c>
      <c r="M265" s="33" t="s">
        <v>587</v>
      </c>
      <c r="N265" s="35" t="s">
        <v>560</v>
      </c>
      <c r="O265" s="6" t="s">
        <v>3166</v>
      </c>
      <c r="P265" s="36"/>
      <c r="Q265" s="36"/>
      <c r="R265" s="36"/>
      <c r="S265" s="33" t="s">
        <v>7800</v>
      </c>
      <c r="T265" s="36"/>
      <c r="U265" s="36"/>
      <c r="V265" s="33" t="s">
        <v>7800</v>
      </c>
      <c r="W265" s="36"/>
      <c r="X265" s="36"/>
      <c r="Y265" s="33" t="s">
        <v>2826</v>
      </c>
      <c r="Z265" s="36"/>
      <c r="AA265" s="30"/>
      <c r="AB265" s="57">
        <v>5111</v>
      </c>
      <c r="AC265" s="57">
        <v>131</v>
      </c>
      <c r="AD265" s="30"/>
      <c r="AE265" s="58">
        <v>4</v>
      </c>
      <c r="AF265" s="37"/>
      <c r="AG265" s="37">
        <v>50182</v>
      </c>
      <c r="AH265" s="38">
        <v>200728</v>
      </c>
      <c r="AI265" s="37"/>
      <c r="AJ265" s="37"/>
      <c r="AK265" s="39"/>
      <c r="AL265" s="40">
        <v>8</v>
      </c>
      <c r="AM265" s="37"/>
      <c r="AN265" s="37">
        <v>16058.24</v>
      </c>
      <c r="AO265" s="59">
        <v>33311</v>
      </c>
      <c r="AP265" s="39"/>
      <c r="AQ265" s="59" t="s">
        <v>3131</v>
      </c>
      <c r="AR265" s="60">
        <v>156</v>
      </c>
      <c r="AS265" s="60">
        <v>632</v>
      </c>
      <c r="AV265" s="39"/>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c r="BZ265" s="42"/>
      <c r="CA265" s="42"/>
      <c r="CB265" s="42"/>
      <c r="CC265" s="42"/>
      <c r="CD265" s="42"/>
      <c r="CE265" s="42"/>
      <c r="CF265" s="42"/>
      <c r="CG265" s="42"/>
      <c r="CH265" s="42"/>
      <c r="CI265" s="42"/>
      <c r="CJ265" s="42"/>
      <c r="CK265" s="42"/>
      <c r="CL265" s="42"/>
      <c r="CM265" s="42"/>
      <c r="CN265" s="42"/>
      <c r="CO265" s="42"/>
      <c r="CP265" s="42"/>
      <c r="CQ265" s="42"/>
      <c r="CR265" s="42"/>
      <c r="CS265" s="42"/>
      <c r="CT265" s="42"/>
      <c r="CU265" s="42"/>
      <c r="CV265" s="42"/>
      <c r="CW265" s="42"/>
      <c r="CX265" s="42"/>
      <c r="CY265" s="42"/>
      <c r="CZ265" s="42"/>
      <c r="DA265" s="42"/>
      <c r="DB265" s="42"/>
      <c r="DC265" s="42"/>
      <c r="DD265" s="42"/>
      <c r="DE265" s="42"/>
      <c r="DF265" s="42"/>
      <c r="DG265" s="42"/>
      <c r="DH265" s="42"/>
      <c r="DI265" s="42"/>
      <c r="DJ265" s="42"/>
      <c r="DK265" s="42"/>
      <c r="DL265" s="42"/>
      <c r="DM265" s="42"/>
      <c r="DN265" s="42"/>
      <c r="DO265" s="42"/>
      <c r="DP265" s="42"/>
      <c r="DQ265" s="42"/>
      <c r="DR265" s="42"/>
      <c r="DS265" s="42"/>
      <c r="DT265" s="42"/>
      <c r="DU265" s="42"/>
      <c r="DV265" s="42"/>
      <c r="DW265" s="42"/>
      <c r="DX265" s="42"/>
      <c r="DY265" s="42"/>
      <c r="DZ265" s="42"/>
      <c r="EA265" s="42"/>
      <c r="EB265" s="42"/>
      <c r="EC265" s="42"/>
      <c r="ED265" s="42"/>
      <c r="EE265" s="42"/>
      <c r="EF265" s="42"/>
      <c r="EG265" s="42"/>
      <c r="EH265" s="42"/>
      <c r="EI265" s="42"/>
      <c r="EJ265" s="42"/>
      <c r="EK265" s="42"/>
      <c r="EL265" s="42"/>
      <c r="EM265" s="42"/>
      <c r="EN265" s="42"/>
      <c r="EO265" s="42"/>
      <c r="EP265" s="42"/>
      <c r="EQ265" s="42"/>
      <c r="ER265" s="42"/>
      <c r="ES265" s="42"/>
      <c r="ET265" s="42"/>
      <c r="EU265" s="42"/>
      <c r="EV265" s="42"/>
      <c r="EW265" s="42"/>
      <c r="EX265" s="42"/>
      <c r="EY265" s="42"/>
      <c r="EZ265" s="42"/>
      <c r="FA265" s="42"/>
      <c r="FB265" s="42"/>
      <c r="FC265" s="42"/>
      <c r="FD265" s="42"/>
      <c r="FE265" s="42"/>
      <c r="FF265" s="42"/>
      <c r="FG265" s="42"/>
      <c r="FH265" s="42"/>
      <c r="FI265" s="42"/>
      <c r="FJ265" s="42"/>
      <c r="FK265" s="42"/>
      <c r="FL265" s="42"/>
      <c r="FM265" s="42"/>
      <c r="FN265" s="42"/>
      <c r="FO265" s="42"/>
      <c r="FP265" s="42"/>
      <c r="FQ265" s="42"/>
      <c r="FR265" s="42"/>
      <c r="FS265" s="42"/>
      <c r="FT265" s="42"/>
      <c r="FU265" s="42"/>
      <c r="FV265" s="42"/>
      <c r="FW265" s="42"/>
      <c r="FX265" s="42"/>
      <c r="FY265" s="42"/>
      <c r="FZ265" s="42"/>
      <c r="GA265" s="42"/>
      <c r="GB265" s="42"/>
      <c r="GC265" s="42"/>
      <c r="GD265" s="42"/>
      <c r="GE265" s="42"/>
      <c r="GF265" s="42"/>
      <c r="GG265" s="42"/>
      <c r="GH265" s="42"/>
      <c r="GI265" s="42"/>
      <c r="GJ265" s="42"/>
      <c r="GK265" s="42"/>
      <c r="GL265" s="42"/>
      <c r="GM265" s="42"/>
      <c r="GN265" s="42"/>
      <c r="GO265" s="42"/>
      <c r="GP265" s="42"/>
      <c r="GQ265" s="42"/>
      <c r="GR265" s="42"/>
      <c r="GS265" s="42"/>
      <c r="GT265" s="42"/>
      <c r="GU265" s="42"/>
      <c r="GV265" s="42"/>
      <c r="GW265" s="42"/>
      <c r="GX265" s="42"/>
      <c r="GY265" s="42"/>
      <c r="GZ265" s="42"/>
      <c r="HA265" s="42"/>
      <c r="HB265" s="42"/>
      <c r="HC265" s="42"/>
      <c r="HD265" s="42"/>
      <c r="HE265" s="42"/>
      <c r="HF265" s="42"/>
      <c r="HG265" s="42"/>
      <c r="HH265" s="42"/>
      <c r="HI265" s="42"/>
      <c r="HJ265" s="42"/>
      <c r="HK265" s="42"/>
      <c r="HL265" s="42"/>
      <c r="HM265" s="42"/>
      <c r="HN265" s="42"/>
      <c r="HO265" s="42"/>
      <c r="HP265" s="42"/>
      <c r="HQ265" s="42"/>
      <c r="HR265" s="42"/>
      <c r="HS265" s="42"/>
      <c r="HT265" s="42"/>
      <c r="HU265" s="42"/>
      <c r="HV265" s="42"/>
      <c r="HW265" s="42"/>
      <c r="HX265" s="42"/>
    </row>
    <row r="266" spans="1:232" s="41" customFormat="1" x14ac:dyDescent="0.25">
      <c r="A266" s="29"/>
      <c r="B266" s="30"/>
      <c r="C266" s="31" t="s">
        <v>7317</v>
      </c>
      <c r="D266" s="57">
        <v>0</v>
      </c>
      <c r="E266" s="57">
        <v>1</v>
      </c>
      <c r="F266" s="32" t="s">
        <v>560</v>
      </c>
      <c r="G266" s="32" t="s">
        <v>560</v>
      </c>
      <c r="H266" s="4">
        <v>9105872895</v>
      </c>
      <c r="I266" s="32" t="s">
        <v>560</v>
      </c>
      <c r="J266" s="33" t="s">
        <v>7799</v>
      </c>
      <c r="K266" s="34"/>
      <c r="L266" s="46" t="s">
        <v>25</v>
      </c>
      <c r="M266" s="33" t="s">
        <v>587</v>
      </c>
      <c r="N266" s="35" t="s">
        <v>560</v>
      </c>
      <c r="O266" s="6" t="s">
        <v>3166</v>
      </c>
      <c r="P266" s="36"/>
      <c r="Q266" s="36"/>
      <c r="R266" s="36"/>
      <c r="S266" s="33" t="s">
        <v>7800</v>
      </c>
      <c r="T266" s="36"/>
      <c r="U266" s="36"/>
      <c r="V266" s="33" t="s">
        <v>7800</v>
      </c>
      <c r="W266" s="36"/>
      <c r="X266" s="36"/>
      <c r="Y266" s="33" t="s">
        <v>2873</v>
      </c>
      <c r="Z266" s="36"/>
      <c r="AA266" s="30"/>
      <c r="AB266" s="57">
        <v>5111</v>
      </c>
      <c r="AC266" s="57">
        <v>131</v>
      </c>
      <c r="AD266" s="30"/>
      <c r="AE266" s="58">
        <v>2</v>
      </c>
      <c r="AF266" s="37"/>
      <c r="AG266" s="37">
        <v>49500</v>
      </c>
      <c r="AH266" s="38">
        <v>99000</v>
      </c>
      <c r="AI266" s="37"/>
      <c r="AJ266" s="37"/>
      <c r="AK266" s="39"/>
      <c r="AL266" s="40">
        <v>8</v>
      </c>
      <c r="AM266" s="37"/>
      <c r="AN266" s="37">
        <v>7920</v>
      </c>
      <c r="AO266" s="59">
        <v>33311</v>
      </c>
      <c r="AP266" s="39"/>
      <c r="AQ266" s="59" t="s">
        <v>3131</v>
      </c>
      <c r="AR266" s="60">
        <v>156</v>
      </c>
      <c r="AS266" s="60">
        <v>632</v>
      </c>
      <c r="AV266" s="39"/>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c r="BZ266" s="42"/>
      <c r="CA266" s="42"/>
      <c r="CB266" s="42"/>
      <c r="CC266" s="42"/>
      <c r="CD266" s="42"/>
      <c r="CE266" s="42"/>
      <c r="CF266" s="42"/>
      <c r="CG266" s="42"/>
      <c r="CH266" s="42"/>
      <c r="CI266" s="42"/>
      <c r="CJ266" s="42"/>
      <c r="CK266" s="42"/>
      <c r="CL266" s="42"/>
      <c r="CM266" s="42"/>
      <c r="CN266" s="42"/>
      <c r="CO266" s="42"/>
      <c r="CP266" s="42"/>
      <c r="CQ266" s="42"/>
      <c r="CR266" s="42"/>
      <c r="CS266" s="42"/>
      <c r="CT266" s="42"/>
      <c r="CU266" s="42"/>
      <c r="CV266" s="42"/>
      <c r="CW266" s="42"/>
      <c r="CX266" s="42"/>
      <c r="CY266" s="42"/>
      <c r="CZ266" s="42"/>
      <c r="DA266" s="42"/>
      <c r="DB266" s="42"/>
      <c r="DC266" s="42"/>
      <c r="DD266" s="42"/>
      <c r="DE266" s="42"/>
      <c r="DF266" s="42"/>
      <c r="DG266" s="42"/>
      <c r="DH266" s="42"/>
      <c r="DI266" s="42"/>
      <c r="DJ266" s="42"/>
      <c r="DK266" s="42"/>
      <c r="DL266" s="42"/>
      <c r="DM266" s="42"/>
      <c r="DN266" s="42"/>
      <c r="DO266" s="42"/>
      <c r="DP266" s="42"/>
      <c r="DQ266" s="42"/>
      <c r="DR266" s="42"/>
      <c r="DS266" s="42"/>
      <c r="DT266" s="42"/>
      <c r="DU266" s="42"/>
      <c r="DV266" s="42"/>
      <c r="DW266" s="42"/>
      <c r="DX266" s="42"/>
      <c r="DY266" s="42"/>
      <c r="DZ266" s="42"/>
      <c r="EA266" s="42"/>
      <c r="EB266" s="42"/>
      <c r="EC266" s="42"/>
      <c r="ED266" s="42"/>
      <c r="EE266" s="42"/>
      <c r="EF266" s="42"/>
      <c r="EG266" s="42"/>
      <c r="EH266" s="42"/>
      <c r="EI266" s="42"/>
      <c r="EJ266" s="42"/>
      <c r="EK266" s="42"/>
      <c r="EL266" s="42"/>
      <c r="EM266" s="42"/>
      <c r="EN266" s="42"/>
      <c r="EO266" s="42"/>
      <c r="EP266" s="42"/>
      <c r="EQ266" s="42"/>
      <c r="ER266" s="42"/>
      <c r="ES266" s="42"/>
      <c r="ET266" s="42"/>
      <c r="EU266" s="42"/>
      <c r="EV266" s="42"/>
      <c r="EW266" s="42"/>
      <c r="EX266" s="42"/>
      <c r="EY266" s="42"/>
      <c r="EZ266" s="42"/>
      <c r="FA266" s="42"/>
      <c r="FB266" s="42"/>
      <c r="FC266" s="42"/>
      <c r="FD266" s="42"/>
      <c r="FE266" s="42"/>
      <c r="FF266" s="42"/>
      <c r="FG266" s="42"/>
      <c r="FH266" s="42"/>
      <c r="FI266" s="42"/>
      <c r="FJ266" s="42"/>
      <c r="FK266" s="42"/>
      <c r="FL266" s="42"/>
      <c r="FM266" s="42"/>
      <c r="FN266" s="42"/>
      <c r="FO266" s="42"/>
      <c r="FP266" s="42"/>
      <c r="FQ266" s="42"/>
      <c r="FR266" s="42"/>
      <c r="FS266" s="42"/>
      <c r="FT266" s="42"/>
      <c r="FU266" s="42"/>
      <c r="FV266" s="42"/>
      <c r="FW266" s="42"/>
      <c r="FX266" s="42"/>
      <c r="FY266" s="42"/>
      <c r="FZ266" s="42"/>
      <c r="GA266" s="42"/>
      <c r="GB266" s="42"/>
      <c r="GC266" s="42"/>
      <c r="GD266" s="42"/>
      <c r="GE266" s="42"/>
      <c r="GF266" s="42"/>
      <c r="GG266" s="42"/>
      <c r="GH266" s="42"/>
      <c r="GI266" s="42"/>
      <c r="GJ266" s="42"/>
      <c r="GK266" s="42"/>
      <c r="GL266" s="42"/>
      <c r="GM266" s="42"/>
      <c r="GN266" s="42"/>
      <c r="GO266" s="42"/>
      <c r="GP266" s="42"/>
      <c r="GQ266" s="42"/>
      <c r="GR266" s="42"/>
      <c r="GS266" s="42"/>
      <c r="GT266" s="42"/>
      <c r="GU266" s="42"/>
      <c r="GV266" s="42"/>
      <c r="GW266" s="42"/>
      <c r="GX266" s="42"/>
      <c r="GY266" s="42"/>
      <c r="GZ266" s="42"/>
      <c r="HA266" s="42"/>
      <c r="HB266" s="42"/>
      <c r="HC266" s="42"/>
      <c r="HD266" s="42"/>
      <c r="HE266" s="42"/>
      <c r="HF266" s="42"/>
      <c r="HG266" s="42"/>
      <c r="HH266" s="42"/>
      <c r="HI266" s="42"/>
      <c r="HJ266" s="42"/>
      <c r="HK266" s="42"/>
      <c r="HL266" s="42"/>
      <c r="HM266" s="42"/>
      <c r="HN266" s="42"/>
      <c r="HO266" s="42"/>
      <c r="HP266" s="42"/>
      <c r="HQ266" s="42"/>
      <c r="HR266" s="42"/>
      <c r="HS266" s="42"/>
      <c r="HT266" s="42"/>
      <c r="HU266" s="42"/>
      <c r="HV266" s="42"/>
      <c r="HW266" s="42"/>
      <c r="HX266" s="42"/>
    </row>
    <row r="267" spans="1:232" s="41" customFormat="1" x14ac:dyDescent="0.25">
      <c r="A267" s="29"/>
      <c r="B267" s="30"/>
      <c r="C267" s="31" t="s">
        <v>7317</v>
      </c>
      <c r="D267" s="57">
        <v>0</v>
      </c>
      <c r="E267" s="57">
        <v>1</v>
      </c>
      <c r="F267" s="32" t="s">
        <v>560</v>
      </c>
      <c r="G267" s="32" t="s">
        <v>560</v>
      </c>
      <c r="H267" s="4">
        <v>9105872998</v>
      </c>
      <c r="I267" s="32" t="s">
        <v>560</v>
      </c>
      <c r="J267" s="33" t="s">
        <v>7803</v>
      </c>
      <c r="K267" s="34"/>
      <c r="L267" s="46" t="s">
        <v>25</v>
      </c>
      <c r="M267" s="33" t="s">
        <v>851</v>
      </c>
      <c r="N267" s="35" t="s">
        <v>560</v>
      </c>
      <c r="O267" s="6" t="s">
        <v>3170</v>
      </c>
      <c r="P267" s="36"/>
      <c r="Q267" s="36"/>
      <c r="R267" s="36"/>
      <c r="S267" s="33" t="s">
        <v>7804</v>
      </c>
      <c r="T267" s="36"/>
      <c r="U267" s="36"/>
      <c r="V267" s="33" t="s">
        <v>7804</v>
      </c>
      <c r="W267" s="36"/>
      <c r="X267" s="36"/>
      <c r="Y267" s="33" t="s">
        <v>2824</v>
      </c>
      <c r="Z267" s="36"/>
      <c r="AA267" s="30"/>
      <c r="AB267" s="57">
        <v>5111</v>
      </c>
      <c r="AC267" s="57">
        <v>131</v>
      </c>
      <c r="AD267" s="30"/>
      <c r="AE267" s="58">
        <v>3</v>
      </c>
      <c r="AF267" s="37"/>
      <c r="AG267" s="37">
        <v>111058</v>
      </c>
      <c r="AH267" s="38">
        <v>333174</v>
      </c>
      <c r="AI267" s="37"/>
      <c r="AJ267" s="37"/>
      <c r="AK267" s="39"/>
      <c r="AL267" s="40">
        <v>8</v>
      </c>
      <c r="AM267" s="37"/>
      <c r="AN267" s="37">
        <v>26653.920000000002</v>
      </c>
      <c r="AO267" s="59">
        <v>33311</v>
      </c>
      <c r="AP267" s="39"/>
      <c r="AQ267" s="59" t="s">
        <v>3131</v>
      </c>
      <c r="AR267" s="60">
        <v>156</v>
      </c>
      <c r="AS267" s="60">
        <v>632</v>
      </c>
      <c r="AV267" s="39"/>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c r="BZ267" s="42"/>
      <c r="CA267" s="42"/>
      <c r="CB267" s="42"/>
      <c r="CC267" s="42"/>
      <c r="CD267" s="42"/>
      <c r="CE267" s="42"/>
      <c r="CF267" s="42"/>
      <c r="CG267" s="42"/>
      <c r="CH267" s="42"/>
      <c r="CI267" s="42"/>
      <c r="CJ267" s="42"/>
      <c r="CK267" s="42"/>
      <c r="CL267" s="42"/>
      <c r="CM267" s="42"/>
      <c r="CN267" s="42"/>
      <c r="CO267" s="42"/>
      <c r="CP267" s="42"/>
      <c r="CQ267" s="42"/>
      <c r="CR267" s="42"/>
      <c r="CS267" s="42"/>
      <c r="CT267" s="42"/>
      <c r="CU267" s="42"/>
      <c r="CV267" s="42"/>
      <c r="CW267" s="42"/>
      <c r="CX267" s="42"/>
      <c r="CY267" s="42"/>
      <c r="CZ267" s="42"/>
      <c r="DA267" s="42"/>
      <c r="DB267" s="42"/>
      <c r="DC267" s="42"/>
      <c r="DD267" s="42"/>
      <c r="DE267" s="42"/>
      <c r="DF267" s="42"/>
      <c r="DG267" s="42"/>
      <c r="DH267" s="42"/>
      <c r="DI267" s="42"/>
      <c r="DJ267" s="42"/>
      <c r="DK267" s="42"/>
      <c r="DL267" s="42"/>
      <c r="DM267" s="42"/>
      <c r="DN267" s="42"/>
      <c r="DO267" s="42"/>
      <c r="DP267" s="42"/>
      <c r="DQ267" s="42"/>
      <c r="DR267" s="42"/>
      <c r="DS267" s="42"/>
      <c r="DT267" s="42"/>
      <c r="DU267" s="42"/>
      <c r="DV267" s="42"/>
      <c r="DW267" s="42"/>
      <c r="DX267" s="42"/>
      <c r="DY267" s="42"/>
      <c r="DZ267" s="42"/>
      <c r="EA267" s="42"/>
      <c r="EB267" s="42"/>
      <c r="EC267" s="42"/>
      <c r="ED267" s="42"/>
      <c r="EE267" s="42"/>
      <c r="EF267" s="42"/>
      <c r="EG267" s="42"/>
      <c r="EH267" s="42"/>
      <c r="EI267" s="42"/>
      <c r="EJ267" s="42"/>
      <c r="EK267" s="42"/>
      <c r="EL267" s="42"/>
      <c r="EM267" s="42"/>
      <c r="EN267" s="42"/>
      <c r="EO267" s="42"/>
      <c r="EP267" s="42"/>
      <c r="EQ267" s="42"/>
      <c r="ER267" s="42"/>
      <c r="ES267" s="42"/>
      <c r="ET267" s="42"/>
      <c r="EU267" s="42"/>
      <c r="EV267" s="42"/>
      <c r="EW267" s="42"/>
      <c r="EX267" s="42"/>
      <c r="EY267" s="42"/>
      <c r="EZ267" s="42"/>
      <c r="FA267" s="42"/>
      <c r="FB267" s="42"/>
      <c r="FC267" s="42"/>
      <c r="FD267" s="42"/>
      <c r="FE267" s="42"/>
      <c r="FF267" s="42"/>
      <c r="FG267" s="42"/>
      <c r="FH267" s="42"/>
      <c r="FI267" s="42"/>
      <c r="FJ267" s="42"/>
      <c r="FK267" s="42"/>
      <c r="FL267" s="42"/>
      <c r="FM267" s="42"/>
      <c r="FN267" s="42"/>
      <c r="FO267" s="42"/>
      <c r="FP267" s="42"/>
      <c r="FQ267" s="42"/>
      <c r="FR267" s="42"/>
      <c r="FS267" s="42"/>
      <c r="FT267" s="42"/>
      <c r="FU267" s="42"/>
      <c r="FV267" s="42"/>
      <c r="FW267" s="42"/>
      <c r="FX267" s="42"/>
      <c r="FY267" s="42"/>
      <c r="FZ267" s="42"/>
      <c r="GA267" s="42"/>
      <c r="GB267" s="42"/>
      <c r="GC267" s="42"/>
      <c r="GD267" s="42"/>
      <c r="GE267" s="42"/>
      <c r="GF267" s="42"/>
      <c r="GG267" s="42"/>
      <c r="GH267" s="42"/>
      <c r="GI267" s="42"/>
      <c r="GJ267" s="42"/>
      <c r="GK267" s="42"/>
      <c r="GL267" s="42"/>
      <c r="GM267" s="42"/>
      <c r="GN267" s="42"/>
      <c r="GO267" s="42"/>
      <c r="GP267" s="42"/>
      <c r="GQ267" s="42"/>
      <c r="GR267" s="42"/>
      <c r="GS267" s="42"/>
      <c r="GT267" s="42"/>
      <c r="GU267" s="42"/>
      <c r="GV267" s="42"/>
      <c r="GW267" s="42"/>
      <c r="GX267" s="42"/>
      <c r="GY267" s="42"/>
      <c r="GZ267" s="42"/>
      <c r="HA267" s="42"/>
      <c r="HB267" s="42"/>
      <c r="HC267" s="42"/>
      <c r="HD267" s="42"/>
      <c r="HE267" s="42"/>
      <c r="HF267" s="42"/>
      <c r="HG267" s="42"/>
      <c r="HH267" s="42"/>
      <c r="HI267" s="42"/>
      <c r="HJ267" s="42"/>
      <c r="HK267" s="42"/>
      <c r="HL267" s="42"/>
      <c r="HM267" s="42"/>
      <c r="HN267" s="42"/>
      <c r="HO267" s="42"/>
      <c r="HP267" s="42"/>
      <c r="HQ267" s="42"/>
      <c r="HR267" s="42"/>
      <c r="HS267" s="42"/>
      <c r="HT267" s="42"/>
      <c r="HU267" s="42"/>
      <c r="HV267" s="42"/>
      <c r="HW267" s="42"/>
      <c r="HX267" s="42"/>
    </row>
    <row r="268" spans="1:232" s="41" customFormat="1" x14ac:dyDescent="0.25">
      <c r="A268" s="29"/>
      <c r="B268" s="30"/>
      <c r="C268" s="31" t="s">
        <v>7317</v>
      </c>
      <c r="D268" s="57">
        <v>0</v>
      </c>
      <c r="E268" s="57">
        <v>1</v>
      </c>
      <c r="F268" s="32" t="s">
        <v>560</v>
      </c>
      <c r="G268" s="32" t="s">
        <v>560</v>
      </c>
      <c r="H268" s="4">
        <v>9105873018</v>
      </c>
      <c r="I268" s="32" t="s">
        <v>560</v>
      </c>
      <c r="J268" s="33" t="s">
        <v>7807</v>
      </c>
      <c r="K268" s="34"/>
      <c r="L268" s="46" t="s">
        <v>25</v>
      </c>
      <c r="M268" s="33" t="s">
        <v>879</v>
      </c>
      <c r="N268" s="35" t="s">
        <v>560</v>
      </c>
      <c r="O268" s="6" t="s">
        <v>3136</v>
      </c>
      <c r="P268" s="36"/>
      <c r="Q268" s="36"/>
      <c r="R268" s="36"/>
      <c r="S268" s="33" t="s">
        <v>7808</v>
      </c>
      <c r="T268" s="36"/>
      <c r="U268" s="36"/>
      <c r="V268" s="33" t="s">
        <v>7808</v>
      </c>
      <c r="W268" s="36"/>
      <c r="X268" s="36"/>
      <c r="Y268" s="33" t="s">
        <v>2824</v>
      </c>
      <c r="Z268" s="36"/>
      <c r="AA268" s="30"/>
      <c r="AB268" s="57">
        <v>5111</v>
      </c>
      <c r="AC268" s="57">
        <v>131</v>
      </c>
      <c r="AD268" s="30"/>
      <c r="AE268" s="58">
        <v>1</v>
      </c>
      <c r="AF268" s="37"/>
      <c r="AG268" s="37">
        <v>111058</v>
      </c>
      <c r="AH268" s="38">
        <v>111058</v>
      </c>
      <c r="AI268" s="37"/>
      <c r="AJ268" s="37"/>
      <c r="AK268" s="39"/>
      <c r="AL268" s="40">
        <v>8</v>
      </c>
      <c r="AM268" s="37"/>
      <c r="AN268" s="37">
        <v>8884.64</v>
      </c>
      <c r="AO268" s="59">
        <v>33311</v>
      </c>
      <c r="AP268" s="39"/>
      <c r="AQ268" s="59" t="s">
        <v>3131</v>
      </c>
      <c r="AR268" s="60">
        <v>156</v>
      </c>
      <c r="AS268" s="60">
        <v>632</v>
      </c>
      <c r="AV268" s="39"/>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c r="BZ268" s="42"/>
      <c r="CA268" s="42"/>
      <c r="CB268" s="42"/>
      <c r="CC268" s="42"/>
      <c r="CD268" s="42"/>
      <c r="CE268" s="42"/>
      <c r="CF268" s="42"/>
      <c r="CG268" s="42"/>
      <c r="CH268" s="42"/>
      <c r="CI268" s="42"/>
      <c r="CJ268" s="42"/>
      <c r="CK268" s="42"/>
      <c r="CL268" s="42"/>
      <c r="CM268" s="42"/>
      <c r="CN268" s="42"/>
      <c r="CO268" s="42"/>
      <c r="CP268" s="42"/>
      <c r="CQ268" s="42"/>
      <c r="CR268" s="42"/>
      <c r="CS268" s="42"/>
      <c r="CT268" s="42"/>
      <c r="CU268" s="42"/>
      <c r="CV268" s="42"/>
      <c r="CW268" s="42"/>
      <c r="CX268" s="42"/>
      <c r="CY268" s="42"/>
      <c r="CZ268" s="42"/>
      <c r="DA268" s="42"/>
      <c r="DB268" s="42"/>
      <c r="DC268" s="42"/>
      <c r="DD268" s="42"/>
      <c r="DE268" s="42"/>
      <c r="DF268" s="42"/>
      <c r="DG268" s="42"/>
      <c r="DH268" s="42"/>
      <c r="DI268" s="42"/>
      <c r="DJ268" s="42"/>
      <c r="DK268" s="42"/>
      <c r="DL268" s="42"/>
      <c r="DM268" s="42"/>
      <c r="DN268" s="42"/>
      <c r="DO268" s="42"/>
      <c r="DP268" s="42"/>
      <c r="DQ268" s="42"/>
      <c r="DR268" s="42"/>
      <c r="DS268" s="42"/>
      <c r="DT268" s="42"/>
      <c r="DU268" s="42"/>
      <c r="DV268" s="42"/>
      <c r="DW268" s="42"/>
      <c r="DX268" s="42"/>
      <c r="DY268" s="42"/>
      <c r="DZ268" s="42"/>
      <c r="EA268" s="42"/>
      <c r="EB268" s="42"/>
      <c r="EC268" s="42"/>
      <c r="ED268" s="42"/>
      <c r="EE268" s="42"/>
      <c r="EF268" s="42"/>
      <c r="EG268" s="42"/>
      <c r="EH268" s="42"/>
      <c r="EI268" s="42"/>
      <c r="EJ268" s="42"/>
      <c r="EK268" s="42"/>
      <c r="EL268" s="42"/>
      <c r="EM268" s="42"/>
      <c r="EN268" s="42"/>
      <c r="EO268" s="42"/>
      <c r="EP268" s="42"/>
      <c r="EQ268" s="42"/>
      <c r="ER268" s="42"/>
      <c r="ES268" s="42"/>
      <c r="ET268" s="42"/>
      <c r="EU268" s="42"/>
      <c r="EV268" s="42"/>
      <c r="EW268" s="42"/>
      <c r="EX268" s="42"/>
      <c r="EY268" s="42"/>
      <c r="EZ268" s="42"/>
      <c r="FA268" s="42"/>
      <c r="FB268" s="42"/>
      <c r="FC268" s="42"/>
      <c r="FD268" s="42"/>
      <c r="FE268" s="42"/>
      <c r="FF268" s="42"/>
      <c r="FG268" s="42"/>
      <c r="FH268" s="42"/>
      <c r="FI268" s="42"/>
      <c r="FJ268" s="42"/>
      <c r="FK268" s="42"/>
      <c r="FL268" s="42"/>
      <c r="FM268" s="42"/>
      <c r="FN268" s="42"/>
      <c r="FO268" s="42"/>
      <c r="FP268" s="42"/>
      <c r="FQ268" s="42"/>
      <c r="FR268" s="42"/>
      <c r="FS268" s="42"/>
      <c r="FT268" s="42"/>
      <c r="FU268" s="42"/>
      <c r="FV268" s="42"/>
      <c r="FW268" s="42"/>
      <c r="FX268" s="42"/>
      <c r="FY268" s="42"/>
      <c r="FZ268" s="42"/>
      <c r="GA268" s="42"/>
      <c r="GB268" s="42"/>
      <c r="GC268" s="42"/>
      <c r="GD268" s="42"/>
      <c r="GE268" s="42"/>
      <c r="GF268" s="42"/>
      <c r="GG268" s="42"/>
      <c r="GH268" s="42"/>
      <c r="GI268" s="42"/>
      <c r="GJ268" s="42"/>
      <c r="GK268" s="42"/>
      <c r="GL268" s="42"/>
      <c r="GM268" s="42"/>
      <c r="GN268" s="42"/>
      <c r="GO268" s="42"/>
      <c r="GP268" s="42"/>
      <c r="GQ268" s="42"/>
      <c r="GR268" s="42"/>
      <c r="GS268" s="42"/>
      <c r="GT268" s="42"/>
      <c r="GU268" s="42"/>
      <c r="GV268" s="42"/>
      <c r="GW268" s="42"/>
      <c r="GX268" s="42"/>
      <c r="GY268" s="42"/>
      <c r="GZ268" s="42"/>
      <c r="HA268" s="42"/>
      <c r="HB268" s="42"/>
      <c r="HC268" s="42"/>
      <c r="HD268" s="42"/>
      <c r="HE268" s="42"/>
      <c r="HF268" s="42"/>
      <c r="HG268" s="42"/>
      <c r="HH268" s="42"/>
      <c r="HI268" s="42"/>
      <c r="HJ268" s="42"/>
      <c r="HK268" s="42"/>
      <c r="HL268" s="42"/>
      <c r="HM268" s="42"/>
      <c r="HN268" s="42"/>
      <c r="HO268" s="42"/>
      <c r="HP268" s="42"/>
      <c r="HQ268" s="42"/>
      <c r="HR268" s="42"/>
      <c r="HS268" s="42"/>
      <c r="HT268" s="42"/>
      <c r="HU268" s="42"/>
      <c r="HV268" s="42"/>
      <c r="HW268" s="42"/>
      <c r="HX268" s="42"/>
    </row>
    <row r="269" spans="1:232" s="41" customFormat="1" x14ac:dyDescent="0.25">
      <c r="A269" s="29"/>
      <c r="B269" s="30"/>
      <c r="C269" s="31" t="s">
        <v>7317</v>
      </c>
      <c r="D269" s="57">
        <v>0</v>
      </c>
      <c r="E269" s="57">
        <v>1</v>
      </c>
      <c r="F269" s="32" t="s">
        <v>560</v>
      </c>
      <c r="G269" s="32" t="s">
        <v>560</v>
      </c>
      <c r="H269" s="4">
        <v>9105873018</v>
      </c>
      <c r="I269" s="32" t="s">
        <v>560</v>
      </c>
      <c r="J269" s="33" t="s">
        <v>7807</v>
      </c>
      <c r="K269" s="34"/>
      <c r="L269" s="46" t="s">
        <v>25</v>
      </c>
      <c r="M269" s="33" t="s">
        <v>879</v>
      </c>
      <c r="N269" s="35" t="s">
        <v>560</v>
      </c>
      <c r="O269" s="6" t="s">
        <v>3136</v>
      </c>
      <c r="P269" s="36"/>
      <c r="Q269" s="36"/>
      <c r="R269" s="36"/>
      <c r="S269" s="33" t="s">
        <v>7808</v>
      </c>
      <c r="T269" s="36"/>
      <c r="U269" s="36"/>
      <c r="V269" s="33" t="s">
        <v>7808</v>
      </c>
      <c r="W269" s="36"/>
      <c r="X269" s="36"/>
      <c r="Y269" s="33" t="s">
        <v>3047</v>
      </c>
      <c r="Z269" s="36"/>
      <c r="AA269" s="30"/>
      <c r="AB269" s="57">
        <v>5111</v>
      </c>
      <c r="AC269" s="57">
        <v>131</v>
      </c>
      <c r="AD269" s="30"/>
      <c r="AE269" s="58">
        <v>2</v>
      </c>
      <c r="AF269" s="37"/>
      <c r="AG269" s="37">
        <v>55595</v>
      </c>
      <c r="AH269" s="38">
        <v>111190</v>
      </c>
      <c r="AI269" s="37"/>
      <c r="AJ269" s="37"/>
      <c r="AK269" s="39"/>
      <c r="AL269" s="40">
        <v>8</v>
      </c>
      <c r="AM269" s="37"/>
      <c r="AN269" s="37">
        <v>8895.2000000000007</v>
      </c>
      <c r="AO269" s="59">
        <v>33311</v>
      </c>
      <c r="AP269" s="39"/>
      <c r="AQ269" s="59" t="s">
        <v>3131</v>
      </c>
      <c r="AR269" s="60">
        <v>156</v>
      </c>
      <c r="AS269" s="60">
        <v>632</v>
      </c>
      <c r="AV269" s="39"/>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c r="BZ269" s="42"/>
      <c r="CA269" s="42"/>
      <c r="CB269" s="42"/>
      <c r="CC269" s="42"/>
      <c r="CD269" s="42"/>
      <c r="CE269" s="42"/>
      <c r="CF269" s="42"/>
      <c r="CG269" s="42"/>
      <c r="CH269" s="42"/>
      <c r="CI269" s="42"/>
      <c r="CJ269" s="42"/>
      <c r="CK269" s="42"/>
      <c r="CL269" s="42"/>
      <c r="CM269" s="42"/>
      <c r="CN269" s="42"/>
      <c r="CO269" s="42"/>
      <c r="CP269" s="42"/>
      <c r="CQ269" s="42"/>
      <c r="CR269" s="42"/>
      <c r="CS269" s="42"/>
      <c r="CT269" s="42"/>
      <c r="CU269" s="42"/>
      <c r="CV269" s="42"/>
      <c r="CW269" s="42"/>
      <c r="CX269" s="42"/>
      <c r="CY269" s="42"/>
      <c r="CZ269" s="42"/>
      <c r="DA269" s="42"/>
      <c r="DB269" s="42"/>
      <c r="DC269" s="42"/>
      <c r="DD269" s="42"/>
      <c r="DE269" s="42"/>
      <c r="DF269" s="42"/>
      <c r="DG269" s="42"/>
      <c r="DH269" s="42"/>
      <c r="DI269" s="42"/>
      <c r="DJ269" s="42"/>
      <c r="DK269" s="42"/>
      <c r="DL269" s="42"/>
      <c r="DM269" s="42"/>
      <c r="DN269" s="42"/>
      <c r="DO269" s="42"/>
      <c r="DP269" s="42"/>
      <c r="DQ269" s="42"/>
      <c r="DR269" s="42"/>
      <c r="DS269" s="42"/>
      <c r="DT269" s="42"/>
      <c r="DU269" s="42"/>
      <c r="DV269" s="42"/>
      <c r="DW269" s="42"/>
      <c r="DX269" s="42"/>
      <c r="DY269" s="42"/>
      <c r="DZ269" s="42"/>
      <c r="EA269" s="42"/>
      <c r="EB269" s="42"/>
      <c r="EC269" s="42"/>
      <c r="ED269" s="42"/>
      <c r="EE269" s="42"/>
      <c r="EF269" s="42"/>
      <c r="EG269" s="42"/>
      <c r="EH269" s="42"/>
      <c r="EI269" s="42"/>
      <c r="EJ269" s="42"/>
      <c r="EK269" s="42"/>
      <c r="EL269" s="42"/>
      <c r="EM269" s="42"/>
      <c r="EN269" s="42"/>
      <c r="EO269" s="42"/>
      <c r="EP269" s="42"/>
      <c r="EQ269" s="42"/>
      <c r="ER269" s="42"/>
      <c r="ES269" s="42"/>
      <c r="ET269" s="42"/>
      <c r="EU269" s="42"/>
      <c r="EV269" s="42"/>
      <c r="EW269" s="42"/>
      <c r="EX269" s="42"/>
      <c r="EY269" s="42"/>
      <c r="EZ269" s="42"/>
      <c r="FA269" s="42"/>
      <c r="FB269" s="42"/>
      <c r="FC269" s="42"/>
      <c r="FD269" s="42"/>
      <c r="FE269" s="42"/>
      <c r="FF269" s="42"/>
      <c r="FG269" s="42"/>
      <c r="FH269" s="42"/>
      <c r="FI269" s="42"/>
      <c r="FJ269" s="42"/>
      <c r="FK269" s="42"/>
      <c r="FL269" s="42"/>
      <c r="FM269" s="42"/>
      <c r="FN269" s="42"/>
      <c r="FO269" s="42"/>
      <c r="FP269" s="42"/>
      <c r="FQ269" s="42"/>
      <c r="FR269" s="42"/>
      <c r="FS269" s="42"/>
      <c r="FT269" s="42"/>
      <c r="FU269" s="42"/>
      <c r="FV269" s="42"/>
      <c r="FW269" s="42"/>
      <c r="FX269" s="42"/>
      <c r="FY269" s="42"/>
      <c r="FZ269" s="42"/>
      <c r="GA269" s="42"/>
      <c r="GB269" s="42"/>
      <c r="GC269" s="42"/>
      <c r="GD269" s="42"/>
      <c r="GE269" s="42"/>
      <c r="GF269" s="42"/>
      <c r="GG269" s="42"/>
      <c r="GH269" s="42"/>
      <c r="GI269" s="42"/>
      <c r="GJ269" s="42"/>
      <c r="GK269" s="42"/>
      <c r="GL269" s="42"/>
      <c r="GM269" s="42"/>
      <c r="GN269" s="42"/>
      <c r="GO269" s="42"/>
      <c r="GP269" s="42"/>
      <c r="GQ269" s="42"/>
      <c r="GR269" s="42"/>
      <c r="GS269" s="42"/>
      <c r="GT269" s="42"/>
      <c r="GU269" s="42"/>
      <c r="GV269" s="42"/>
      <c r="GW269" s="42"/>
      <c r="GX269" s="42"/>
      <c r="GY269" s="42"/>
      <c r="GZ269" s="42"/>
      <c r="HA269" s="42"/>
      <c r="HB269" s="42"/>
      <c r="HC269" s="42"/>
      <c r="HD269" s="42"/>
      <c r="HE269" s="42"/>
      <c r="HF269" s="42"/>
      <c r="HG269" s="42"/>
      <c r="HH269" s="42"/>
      <c r="HI269" s="42"/>
      <c r="HJ269" s="42"/>
      <c r="HK269" s="42"/>
      <c r="HL269" s="42"/>
      <c r="HM269" s="42"/>
      <c r="HN269" s="42"/>
      <c r="HO269" s="42"/>
      <c r="HP269" s="42"/>
      <c r="HQ269" s="42"/>
      <c r="HR269" s="42"/>
      <c r="HS269" s="42"/>
      <c r="HT269" s="42"/>
      <c r="HU269" s="42"/>
      <c r="HV269" s="42"/>
      <c r="HW269" s="42"/>
      <c r="HX269" s="42"/>
    </row>
    <row r="270" spans="1:232" s="41" customFormat="1" x14ac:dyDescent="0.25">
      <c r="A270" s="29"/>
      <c r="B270" s="30"/>
      <c r="C270" s="31" t="s">
        <v>7317</v>
      </c>
      <c r="D270" s="57">
        <v>0</v>
      </c>
      <c r="E270" s="57">
        <v>1</v>
      </c>
      <c r="F270" s="32" t="s">
        <v>560</v>
      </c>
      <c r="G270" s="32" t="s">
        <v>560</v>
      </c>
      <c r="H270" s="4">
        <v>9105873109</v>
      </c>
      <c r="I270" s="32" t="s">
        <v>560</v>
      </c>
      <c r="J270" s="33" t="s">
        <v>7813</v>
      </c>
      <c r="K270" s="34"/>
      <c r="L270" s="46" t="s">
        <v>25</v>
      </c>
      <c r="M270" s="33" t="s">
        <v>798</v>
      </c>
      <c r="N270" s="35" t="s">
        <v>560</v>
      </c>
      <c r="O270" s="6" t="s">
        <v>3146</v>
      </c>
      <c r="P270" s="36"/>
      <c r="Q270" s="36"/>
      <c r="R270" s="36"/>
      <c r="S270" s="33" t="s">
        <v>7814</v>
      </c>
      <c r="T270" s="36"/>
      <c r="U270" s="36"/>
      <c r="V270" s="33" t="s">
        <v>7814</v>
      </c>
      <c r="W270" s="36"/>
      <c r="X270" s="36"/>
      <c r="Y270" s="33" t="s">
        <v>2826</v>
      </c>
      <c r="Z270" s="36"/>
      <c r="AA270" s="30"/>
      <c r="AB270" s="57">
        <v>5111</v>
      </c>
      <c r="AC270" s="57">
        <v>131</v>
      </c>
      <c r="AD270" s="30"/>
      <c r="AE270" s="58">
        <v>2</v>
      </c>
      <c r="AF270" s="37"/>
      <c r="AG270" s="37">
        <v>50182</v>
      </c>
      <c r="AH270" s="38">
        <v>100364</v>
      </c>
      <c r="AI270" s="37"/>
      <c r="AJ270" s="37"/>
      <c r="AK270" s="39"/>
      <c r="AL270" s="40">
        <v>8</v>
      </c>
      <c r="AM270" s="37"/>
      <c r="AN270" s="37">
        <v>8029.12</v>
      </c>
      <c r="AO270" s="59">
        <v>33311</v>
      </c>
      <c r="AP270" s="39"/>
      <c r="AQ270" s="59" t="s">
        <v>3131</v>
      </c>
      <c r="AR270" s="60">
        <v>156</v>
      </c>
      <c r="AS270" s="60">
        <v>632</v>
      </c>
      <c r="AV270" s="39"/>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c r="BZ270" s="42"/>
      <c r="CA270" s="42"/>
      <c r="CB270" s="42"/>
      <c r="CC270" s="42"/>
      <c r="CD270" s="42"/>
      <c r="CE270" s="42"/>
      <c r="CF270" s="42"/>
      <c r="CG270" s="42"/>
      <c r="CH270" s="42"/>
      <c r="CI270" s="42"/>
      <c r="CJ270" s="42"/>
      <c r="CK270" s="42"/>
      <c r="CL270" s="42"/>
      <c r="CM270" s="42"/>
      <c r="CN270" s="42"/>
      <c r="CO270" s="42"/>
      <c r="CP270" s="42"/>
      <c r="CQ270" s="42"/>
      <c r="CR270" s="42"/>
      <c r="CS270" s="42"/>
      <c r="CT270" s="42"/>
      <c r="CU270" s="42"/>
      <c r="CV270" s="42"/>
      <c r="CW270" s="42"/>
      <c r="CX270" s="42"/>
      <c r="CY270" s="42"/>
      <c r="CZ270" s="42"/>
      <c r="DA270" s="42"/>
      <c r="DB270" s="42"/>
      <c r="DC270" s="42"/>
      <c r="DD270" s="42"/>
      <c r="DE270" s="42"/>
      <c r="DF270" s="42"/>
      <c r="DG270" s="42"/>
      <c r="DH270" s="42"/>
      <c r="DI270" s="42"/>
      <c r="DJ270" s="42"/>
      <c r="DK270" s="42"/>
      <c r="DL270" s="42"/>
      <c r="DM270" s="42"/>
      <c r="DN270" s="42"/>
      <c r="DO270" s="42"/>
      <c r="DP270" s="42"/>
      <c r="DQ270" s="42"/>
      <c r="DR270" s="42"/>
      <c r="DS270" s="42"/>
      <c r="DT270" s="42"/>
      <c r="DU270" s="42"/>
      <c r="DV270" s="42"/>
      <c r="DW270" s="42"/>
      <c r="DX270" s="42"/>
      <c r="DY270" s="42"/>
      <c r="DZ270" s="42"/>
      <c r="EA270" s="42"/>
      <c r="EB270" s="42"/>
      <c r="EC270" s="42"/>
      <c r="ED270" s="42"/>
      <c r="EE270" s="42"/>
      <c r="EF270" s="42"/>
      <c r="EG270" s="42"/>
      <c r="EH270" s="42"/>
      <c r="EI270" s="42"/>
      <c r="EJ270" s="42"/>
      <c r="EK270" s="42"/>
      <c r="EL270" s="42"/>
      <c r="EM270" s="42"/>
      <c r="EN270" s="42"/>
      <c r="EO270" s="42"/>
      <c r="EP270" s="42"/>
      <c r="EQ270" s="42"/>
      <c r="ER270" s="42"/>
      <c r="ES270" s="42"/>
      <c r="ET270" s="42"/>
      <c r="EU270" s="42"/>
      <c r="EV270" s="42"/>
      <c r="EW270" s="42"/>
      <c r="EX270" s="42"/>
      <c r="EY270" s="42"/>
      <c r="EZ270" s="42"/>
      <c r="FA270" s="42"/>
      <c r="FB270" s="42"/>
      <c r="FC270" s="42"/>
      <c r="FD270" s="42"/>
      <c r="FE270" s="42"/>
      <c r="FF270" s="42"/>
      <c r="FG270" s="42"/>
      <c r="FH270" s="42"/>
      <c r="FI270" s="42"/>
      <c r="FJ270" s="42"/>
      <c r="FK270" s="42"/>
      <c r="FL270" s="42"/>
      <c r="FM270" s="42"/>
      <c r="FN270" s="42"/>
      <c r="FO270" s="42"/>
      <c r="FP270" s="42"/>
      <c r="FQ270" s="42"/>
      <c r="FR270" s="42"/>
      <c r="FS270" s="42"/>
      <c r="FT270" s="42"/>
      <c r="FU270" s="42"/>
      <c r="FV270" s="42"/>
      <c r="FW270" s="42"/>
      <c r="FX270" s="42"/>
      <c r="FY270" s="42"/>
      <c r="FZ270" s="42"/>
      <c r="GA270" s="42"/>
      <c r="GB270" s="42"/>
      <c r="GC270" s="42"/>
      <c r="GD270" s="42"/>
      <c r="GE270" s="42"/>
      <c r="GF270" s="42"/>
      <c r="GG270" s="42"/>
      <c r="GH270" s="42"/>
      <c r="GI270" s="42"/>
      <c r="GJ270" s="42"/>
      <c r="GK270" s="42"/>
      <c r="GL270" s="42"/>
      <c r="GM270" s="42"/>
      <c r="GN270" s="42"/>
      <c r="GO270" s="42"/>
      <c r="GP270" s="42"/>
      <c r="GQ270" s="42"/>
      <c r="GR270" s="42"/>
      <c r="GS270" s="42"/>
      <c r="GT270" s="42"/>
      <c r="GU270" s="42"/>
      <c r="GV270" s="42"/>
      <c r="GW270" s="42"/>
      <c r="GX270" s="42"/>
      <c r="GY270" s="42"/>
      <c r="GZ270" s="42"/>
      <c r="HA270" s="42"/>
      <c r="HB270" s="42"/>
      <c r="HC270" s="42"/>
      <c r="HD270" s="42"/>
      <c r="HE270" s="42"/>
      <c r="HF270" s="42"/>
      <c r="HG270" s="42"/>
      <c r="HH270" s="42"/>
      <c r="HI270" s="42"/>
      <c r="HJ270" s="42"/>
      <c r="HK270" s="42"/>
      <c r="HL270" s="42"/>
      <c r="HM270" s="42"/>
      <c r="HN270" s="42"/>
      <c r="HO270" s="42"/>
      <c r="HP270" s="42"/>
      <c r="HQ270" s="42"/>
      <c r="HR270" s="42"/>
      <c r="HS270" s="42"/>
      <c r="HT270" s="42"/>
      <c r="HU270" s="42"/>
      <c r="HV270" s="42"/>
      <c r="HW270" s="42"/>
      <c r="HX270" s="42"/>
    </row>
    <row r="271" spans="1:232" s="41" customFormat="1" x14ac:dyDescent="0.25">
      <c r="A271" s="29"/>
      <c r="B271" s="30"/>
      <c r="C271" s="31" t="s">
        <v>7317</v>
      </c>
      <c r="D271" s="57">
        <v>0</v>
      </c>
      <c r="E271" s="57">
        <v>1</v>
      </c>
      <c r="F271" s="32" t="s">
        <v>560</v>
      </c>
      <c r="G271" s="32" t="s">
        <v>560</v>
      </c>
      <c r="H271" s="4">
        <v>9105873142</v>
      </c>
      <c r="I271" s="32" t="s">
        <v>560</v>
      </c>
      <c r="J271" s="33" t="s">
        <v>7815</v>
      </c>
      <c r="K271" s="34"/>
      <c r="L271" s="46" t="s">
        <v>25</v>
      </c>
      <c r="M271" s="33" t="s">
        <v>772</v>
      </c>
      <c r="N271" s="35" t="s">
        <v>560</v>
      </c>
      <c r="O271" s="6" t="s">
        <v>3132</v>
      </c>
      <c r="P271" s="36"/>
      <c r="Q271" s="36"/>
      <c r="R271" s="36"/>
      <c r="S271" s="33" t="s">
        <v>7816</v>
      </c>
      <c r="T271" s="36"/>
      <c r="U271" s="36"/>
      <c r="V271" s="33" t="s">
        <v>7816</v>
      </c>
      <c r="W271" s="36"/>
      <c r="X271" s="36"/>
      <c r="Y271" s="33" t="s">
        <v>2824</v>
      </c>
      <c r="Z271" s="36"/>
      <c r="AA271" s="30"/>
      <c r="AB271" s="57">
        <v>5111</v>
      </c>
      <c r="AC271" s="57">
        <v>131</v>
      </c>
      <c r="AD271" s="30"/>
      <c r="AE271" s="58">
        <v>3</v>
      </c>
      <c r="AF271" s="37"/>
      <c r="AG271" s="37">
        <v>111058</v>
      </c>
      <c r="AH271" s="38">
        <v>333174</v>
      </c>
      <c r="AI271" s="37"/>
      <c r="AJ271" s="37"/>
      <c r="AK271" s="39"/>
      <c r="AL271" s="40">
        <v>8</v>
      </c>
      <c r="AM271" s="37"/>
      <c r="AN271" s="37">
        <v>26653.920000000002</v>
      </c>
      <c r="AO271" s="59">
        <v>33311</v>
      </c>
      <c r="AP271" s="39"/>
      <c r="AQ271" s="59" t="s">
        <v>3131</v>
      </c>
      <c r="AR271" s="60">
        <v>156</v>
      </c>
      <c r="AS271" s="60">
        <v>632</v>
      </c>
      <c r="AV271" s="39"/>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c r="BZ271" s="42"/>
      <c r="CA271" s="42"/>
      <c r="CB271" s="42"/>
      <c r="CC271" s="42"/>
      <c r="CD271" s="42"/>
      <c r="CE271" s="42"/>
      <c r="CF271" s="42"/>
      <c r="CG271" s="42"/>
      <c r="CH271" s="42"/>
      <c r="CI271" s="42"/>
      <c r="CJ271" s="42"/>
      <c r="CK271" s="42"/>
      <c r="CL271" s="42"/>
      <c r="CM271" s="42"/>
      <c r="CN271" s="42"/>
      <c r="CO271" s="42"/>
      <c r="CP271" s="42"/>
      <c r="CQ271" s="42"/>
      <c r="CR271" s="42"/>
      <c r="CS271" s="42"/>
      <c r="CT271" s="42"/>
      <c r="CU271" s="42"/>
      <c r="CV271" s="42"/>
      <c r="CW271" s="42"/>
      <c r="CX271" s="42"/>
      <c r="CY271" s="42"/>
      <c r="CZ271" s="42"/>
      <c r="DA271" s="42"/>
      <c r="DB271" s="42"/>
      <c r="DC271" s="42"/>
      <c r="DD271" s="42"/>
      <c r="DE271" s="42"/>
      <c r="DF271" s="42"/>
      <c r="DG271" s="42"/>
      <c r="DH271" s="42"/>
      <c r="DI271" s="42"/>
      <c r="DJ271" s="42"/>
      <c r="DK271" s="42"/>
      <c r="DL271" s="42"/>
      <c r="DM271" s="42"/>
      <c r="DN271" s="42"/>
      <c r="DO271" s="42"/>
      <c r="DP271" s="42"/>
      <c r="DQ271" s="42"/>
      <c r="DR271" s="42"/>
      <c r="DS271" s="42"/>
      <c r="DT271" s="42"/>
      <c r="DU271" s="42"/>
      <c r="DV271" s="42"/>
      <c r="DW271" s="42"/>
      <c r="DX271" s="42"/>
      <c r="DY271" s="42"/>
      <c r="DZ271" s="42"/>
      <c r="EA271" s="42"/>
      <c r="EB271" s="42"/>
      <c r="EC271" s="42"/>
      <c r="ED271" s="42"/>
      <c r="EE271" s="42"/>
      <c r="EF271" s="42"/>
      <c r="EG271" s="42"/>
      <c r="EH271" s="42"/>
      <c r="EI271" s="42"/>
      <c r="EJ271" s="42"/>
      <c r="EK271" s="42"/>
      <c r="EL271" s="42"/>
      <c r="EM271" s="42"/>
      <c r="EN271" s="42"/>
      <c r="EO271" s="42"/>
      <c r="EP271" s="42"/>
      <c r="EQ271" s="42"/>
      <c r="ER271" s="42"/>
      <c r="ES271" s="42"/>
      <c r="ET271" s="42"/>
      <c r="EU271" s="42"/>
      <c r="EV271" s="42"/>
      <c r="EW271" s="42"/>
      <c r="EX271" s="42"/>
      <c r="EY271" s="42"/>
      <c r="EZ271" s="42"/>
      <c r="FA271" s="42"/>
      <c r="FB271" s="42"/>
      <c r="FC271" s="42"/>
      <c r="FD271" s="42"/>
      <c r="FE271" s="42"/>
      <c r="FF271" s="42"/>
      <c r="FG271" s="42"/>
      <c r="FH271" s="42"/>
      <c r="FI271" s="42"/>
      <c r="FJ271" s="42"/>
      <c r="FK271" s="42"/>
      <c r="FL271" s="42"/>
      <c r="FM271" s="42"/>
      <c r="FN271" s="42"/>
      <c r="FO271" s="42"/>
      <c r="FP271" s="42"/>
      <c r="FQ271" s="42"/>
      <c r="FR271" s="42"/>
      <c r="FS271" s="42"/>
      <c r="FT271" s="42"/>
      <c r="FU271" s="42"/>
      <c r="FV271" s="42"/>
      <c r="FW271" s="42"/>
      <c r="FX271" s="42"/>
      <c r="FY271" s="42"/>
      <c r="FZ271" s="42"/>
      <c r="GA271" s="42"/>
      <c r="GB271" s="42"/>
      <c r="GC271" s="42"/>
      <c r="GD271" s="42"/>
      <c r="GE271" s="42"/>
      <c r="GF271" s="42"/>
      <c r="GG271" s="42"/>
      <c r="GH271" s="42"/>
      <c r="GI271" s="42"/>
      <c r="GJ271" s="42"/>
      <c r="GK271" s="42"/>
      <c r="GL271" s="42"/>
      <c r="GM271" s="42"/>
      <c r="GN271" s="42"/>
      <c r="GO271" s="42"/>
      <c r="GP271" s="42"/>
      <c r="GQ271" s="42"/>
      <c r="GR271" s="42"/>
      <c r="GS271" s="42"/>
      <c r="GT271" s="42"/>
      <c r="GU271" s="42"/>
      <c r="GV271" s="42"/>
      <c r="GW271" s="42"/>
      <c r="GX271" s="42"/>
      <c r="GY271" s="42"/>
      <c r="GZ271" s="42"/>
      <c r="HA271" s="42"/>
      <c r="HB271" s="42"/>
      <c r="HC271" s="42"/>
      <c r="HD271" s="42"/>
      <c r="HE271" s="42"/>
      <c r="HF271" s="42"/>
      <c r="HG271" s="42"/>
      <c r="HH271" s="42"/>
      <c r="HI271" s="42"/>
      <c r="HJ271" s="42"/>
      <c r="HK271" s="42"/>
      <c r="HL271" s="42"/>
      <c r="HM271" s="42"/>
      <c r="HN271" s="42"/>
      <c r="HO271" s="42"/>
      <c r="HP271" s="42"/>
      <c r="HQ271" s="42"/>
      <c r="HR271" s="42"/>
      <c r="HS271" s="42"/>
      <c r="HT271" s="42"/>
      <c r="HU271" s="42"/>
      <c r="HV271" s="42"/>
      <c r="HW271" s="42"/>
      <c r="HX271" s="42"/>
    </row>
    <row r="272" spans="1:232" s="41" customFormat="1" x14ac:dyDescent="0.25">
      <c r="A272" s="29"/>
      <c r="B272" s="30"/>
      <c r="C272" s="31" t="s">
        <v>7317</v>
      </c>
      <c r="D272" s="57">
        <v>0</v>
      </c>
      <c r="E272" s="57">
        <v>1</v>
      </c>
      <c r="F272" s="32" t="s">
        <v>560</v>
      </c>
      <c r="G272" s="32" t="s">
        <v>560</v>
      </c>
      <c r="H272" s="4">
        <v>9105873143</v>
      </c>
      <c r="I272" s="32" t="s">
        <v>560</v>
      </c>
      <c r="J272" s="33" t="s">
        <v>7817</v>
      </c>
      <c r="K272" s="34"/>
      <c r="L272" s="46" t="s">
        <v>25</v>
      </c>
      <c r="M272" s="33" t="s">
        <v>774</v>
      </c>
      <c r="N272" s="35" t="s">
        <v>560</v>
      </c>
      <c r="O272" s="6" t="s">
        <v>3132</v>
      </c>
      <c r="P272" s="36"/>
      <c r="Q272" s="36"/>
      <c r="R272" s="36"/>
      <c r="S272" s="33" t="s">
        <v>7816</v>
      </c>
      <c r="T272" s="36"/>
      <c r="U272" s="36"/>
      <c r="V272" s="33" t="s">
        <v>7816</v>
      </c>
      <c r="W272" s="36"/>
      <c r="X272" s="36"/>
      <c r="Y272" s="33" t="s">
        <v>2824</v>
      </c>
      <c r="Z272" s="36"/>
      <c r="AA272" s="30"/>
      <c r="AB272" s="57">
        <v>5111</v>
      </c>
      <c r="AC272" s="57">
        <v>131</v>
      </c>
      <c r="AD272" s="30"/>
      <c r="AE272" s="58">
        <v>3</v>
      </c>
      <c r="AF272" s="37"/>
      <c r="AG272" s="37">
        <v>111058</v>
      </c>
      <c r="AH272" s="38">
        <v>333174</v>
      </c>
      <c r="AI272" s="37"/>
      <c r="AJ272" s="37"/>
      <c r="AK272" s="39"/>
      <c r="AL272" s="40">
        <v>8</v>
      </c>
      <c r="AM272" s="37"/>
      <c r="AN272" s="37">
        <v>26653.920000000002</v>
      </c>
      <c r="AO272" s="59">
        <v>33311</v>
      </c>
      <c r="AP272" s="39"/>
      <c r="AQ272" s="59" t="s">
        <v>3131</v>
      </c>
      <c r="AR272" s="60">
        <v>156</v>
      </c>
      <c r="AS272" s="60">
        <v>632</v>
      </c>
      <c r="AV272" s="39"/>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c r="BZ272" s="42"/>
      <c r="CA272" s="42"/>
      <c r="CB272" s="42"/>
      <c r="CC272" s="42"/>
      <c r="CD272" s="42"/>
      <c r="CE272" s="42"/>
      <c r="CF272" s="42"/>
      <c r="CG272" s="42"/>
      <c r="CH272" s="42"/>
      <c r="CI272" s="42"/>
      <c r="CJ272" s="42"/>
      <c r="CK272" s="42"/>
      <c r="CL272" s="42"/>
      <c r="CM272" s="42"/>
      <c r="CN272" s="42"/>
      <c r="CO272" s="42"/>
      <c r="CP272" s="42"/>
      <c r="CQ272" s="42"/>
      <c r="CR272" s="42"/>
      <c r="CS272" s="42"/>
      <c r="CT272" s="42"/>
      <c r="CU272" s="42"/>
      <c r="CV272" s="42"/>
      <c r="CW272" s="42"/>
      <c r="CX272" s="42"/>
      <c r="CY272" s="42"/>
      <c r="CZ272" s="42"/>
      <c r="DA272" s="42"/>
      <c r="DB272" s="42"/>
      <c r="DC272" s="42"/>
      <c r="DD272" s="42"/>
      <c r="DE272" s="42"/>
      <c r="DF272" s="42"/>
      <c r="DG272" s="42"/>
      <c r="DH272" s="42"/>
      <c r="DI272" s="42"/>
      <c r="DJ272" s="42"/>
      <c r="DK272" s="42"/>
      <c r="DL272" s="42"/>
      <c r="DM272" s="42"/>
      <c r="DN272" s="42"/>
      <c r="DO272" s="42"/>
      <c r="DP272" s="42"/>
      <c r="DQ272" s="42"/>
      <c r="DR272" s="42"/>
      <c r="DS272" s="42"/>
      <c r="DT272" s="42"/>
      <c r="DU272" s="42"/>
      <c r="DV272" s="42"/>
      <c r="DW272" s="42"/>
      <c r="DX272" s="42"/>
      <c r="DY272" s="42"/>
      <c r="DZ272" s="42"/>
      <c r="EA272" s="42"/>
      <c r="EB272" s="42"/>
      <c r="EC272" s="42"/>
      <c r="ED272" s="42"/>
      <c r="EE272" s="42"/>
      <c r="EF272" s="42"/>
      <c r="EG272" s="42"/>
      <c r="EH272" s="42"/>
      <c r="EI272" s="42"/>
      <c r="EJ272" s="42"/>
      <c r="EK272" s="42"/>
      <c r="EL272" s="42"/>
      <c r="EM272" s="42"/>
      <c r="EN272" s="42"/>
      <c r="EO272" s="42"/>
      <c r="EP272" s="42"/>
      <c r="EQ272" s="42"/>
      <c r="ER272" s="42"/>
      <c r="ES272" s="42"/>
      <c r="ET272" s="42"/>
      <c r="EU272" s="42"/>
      <c r="EV272" s="42"/>
      <c r="EW272" s="42"/>
      <c r="EX272" s="42"/>
      <c r="EY272" s="42"/>
      <c r="EZ272" s="42"/>
      <c r="FA272" s="42"/>
      <c r="FB272" s="42"/>
      <c r="FC272" s="42"/>
      <c r="FD272" s="42"/>
      <c r="FE272" s="42"/>
      <c r="FF272" s="42"/>
      <c r="FG272" s="42"/>
      <c r="FH272" s="42"/>
      <c r="FI272" s="42"/>
      <c r="FJ272" s="42"/>
      <c r="FK272" s="42"/>
      <c r="FL272" s="42"/>
      <c r="FM272" s="42"/>
      <c r="FN272" s="42"/>
      <c r="FO272" s="42"/>
      <c r="FP272" s="42"/>
      <c r="FQ272" s="42"/>
      <c r="FR272" s="42"/>
      <c r="FS272" s="42"/>
      <c r="FT272" s="42"/>
      <c r="FU272" s="42"/>
      <c r="FV272" s="42"/>
      <c r="FW272" s="42"/>
      <c r="FX272" s="42"/>
      <c r="FY272" s="42"/>
      <c r="FZ272" s="42"/>
      <c r="GA272" s="42"/>
      <c r="GB272" s="42"/>
      <c r="GC272" s="42"/>
      <c r="GD272" s="42"/>
      <c r="GE272" s="42"/>
      <c r="GF272" s="42"/>
      <c r="GG272" s="42"/>
      <c r="GH272" s="42"/>
      <c r="GI272" s="42"/>
      <c r="GJ272" s="42"/>
      <c r="GK272" s="42"/>
      <c r="GL272" s="42"/>
      <c r="GM272" s="42"/>
      <c r="GN272" s="42"/>
      <c r="GO272" s="42"/>
      <c r="GP272" s="42"/>
      <c r="GQ272" s="42"/>
      <c r="GR272" s="42"/>
      <c r="GS272" s="42"/>
      <c r="GT272" s="42"/>
      <c r="GU272" s="42"/>
      <c r="GV272" s="42"/>
      <c r="GW272" s="42"/>
      <c r="GX272" s="42"/>
      <c r="GY272" s="42"/>
      <c r="GZ272" s="42"/>
      <c r="HA272" s="42"/>
      <c r="HB272" s="42"/>
      <c r="HC272" s="42"/>
      <c r="HD272" s="42"/>
      <c r="HE272" s="42"/>
      <c r="HF272" s="42"/>
      <c r="HG272" s="42"/>
      <c r="HH272" s="42"/>
      <c r="HI272" s="42"/>
      <c r="HJ272" s="42"/>
      <c r="HK272" s="42"/>
      <c r="HL272" s="42"/>
      <c r="HM272" s="42"/>
      <c r="HN272" s="42"/>
      <c r="HO272" s="42"/>
      <c r="HP272" s="42"/>
      <c r="HQ272" s="42"/>
      <c r="HR272" s="42"/>
      <c r="HS272" s="42"/>
      <c r="HT272" s="42"/>
      <c r="HU272" s="42"/>
      <c r="HV272" s="42"/>
      <c r="HW272" s="42"/>
      <c r="HX272" s="42"/>
    </row>
    <row r="273" spans="1:232" s="41" customFormat="1" x14ac:dyDescent="0.25">
      <c r="A273" s="29"/>
      <c r="B273" s="30"/>
      <c r="C273" s="31" t="s">
        <v>7317</v>
      </c>
      <c r="D273" s="57">
        <v>0</v>
      </c>
      <c r="E273" s="57">
        <v>1</v>
      </c>
      <c r="F273" s="32" t="s">
        <v>560</v>
      </c>
      <c r="G273" s="32" t="s">
        <v>560</v>
      </c>
      <c r="H273" s="4">
        <v>9105873194</v>
      </c>
      <c r="I273" s="32" t="s">
        <v>560</v>
      </c>
      <c r="J273" s="33" t="s">
        <v>7818</v>
      </c>
      <c r="K273" s="34"/>
      <c r="L273" s="46" t="s">
        <v>25</v>
      </c>
      <c r="M273" s="33" t="s">
        <v>840</v>
      </c>
      <c r="N273" s="35" t="s">
        <v>560</v>
      </c>
      <c r="O273" s="6" t="s">
        <v>3137</v>
      </c>
      <c r="P273" s="36"/>
      <c r="Q273" s="36"/>
      <c r="R273" s="36"/>
      <c r="S273" s="33" t="s">
        <v>7798</v>
      </c>
      <c r="T273" s="36"/>
      <c r="U273" s="36"/>
      <c r="V273" s="33" t="s">
        <v>7798</v>
      </c>
      <c r="W273" s="36"/>
      <c r="X273" s="36"/>
      <c r="Y273" s="33" t="s">
        <v>2873</v>
      </c>
      <c r="Z273" s="36"/>
      <c r="AA273" s="30"/>
      <c r="AB273" s="57">
        <v>5111</v>
      </c>
      <c r="AC273" s="57">
        <v>131</v>
      </c>
      <c r="AD273" s="30"/>
      <c r="AE273" s="58">
        <v>1</v>
      </c>
      <c r="AF273" s="37"/>
      <c r="AG273" s="37">
        <v>49500</v>
      </c>
      <c r="AH273" s="38">
        <v>49500</v>
      </c>
      <c r="AI273" s="37"/>
      <c r="AJ273" s="37"/>
      <c r="AK273" s="39"/>
      <c r="AL273" s="40">
        <v>8</v>
      </c>
      <c r="AM273" s="37"/>
      <c r="AN273" s="37">
        <v>3960</v>
      </c>
      <c r="AO273" s="59">
        <v>33311</v>
      </c>
      <c r="AP273" s="39"/>
      <c r="AQ273" s="59" t="s">
        <v>3131</v>
      </c>
      <c r="AR273" s="60">
        <v>156</v>
      </c>
      <c r="AS273" s="60">
        <v>632</v>
      </c>
      <c r="AV273" s="39"/>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c r="BZ273" s="42"/>
      <c r="CA273" s="42"/>
      <c r="CB273" s="42"/>
      <c r="CC273" s="42"/>
      <c r="CD273" s="42"/>
      <c r="CE273" s="42"/>
      <c r="CF273" s="42"/>
      <c r="CG273" s="42"/>
      <c r="CH273" s="42"/>
      <c r="CI273" s="42"/>
      <c r="CJ273" s="42"/>
      <c r="CK273" s="42"/>
      <c r="CL273" s="42"/>
      <c r="CM273" s="42"/>
      <c r="CN273" s="42"/>
      <c r="CO273" s="42"/>
      <c r="CP273" s="42"/>
      <c r="CQ273" s="42"/>
      <c r="CR273" s="42"/>
      <c r="CS273" s="42"/>
      <c r="CT273" s="42"/>
      <c r="CU273" s="42"/>
      <c r="CV273" s="42"/>
      <c r="CW273" s="42"/>
      <c r="CX273" s="42"/>
      <c r="CY273" s="42"/>
      <c r="CZ273" s="42"/>
      <c r="DA273" s="42"/>
      <c r="DB273" s="42"/>
      <c r="DC273" s="42"/>
      <c r="DD273" s="42"/>
      <c r="DE273" s="42"/>
      <c r="DF273" s="42"/>
      <c r="DG273" s="42"/>
      <c r="DH273" s="42"/>
      <c r="DI273" s="42"/>
      <c r="DJ273" s="42"/>
      <c r="DK273" s="42"/>
      <c r="DL273" s="42"/>
      <c r="DM273" s="42"/>
      <c r="DN273" s="42"/>
      <c r="DO273" s="42"/>
      <c r="DP273" s="42"/>
      <c r="DQ273" s="42"/>
      <c r="DR273" s="42"/>
      <c r="DS273" s="42"/>
      <c r="DT273" s="42"/>
      <c r="DU273" s="42"/>
      <c r="DV273" s="42"/>
      <c r="DW273" s="42"/>
      <c r="DX273" s="42"/>
      <c r="DY273" s="42"/>
      <c r="DZ273" s="42"/>
      <c r="EA273" s="42"/>
      <c r="EB273" s="42"/>
      <c r="EC273" s="42"/>
      <c r="ED273" s="42"/>
      <c r="EE273" s="42"/>
      <c r="EF273" s="42"/>
      <c r="EG273" s="42"/>
      <c r="EH273" s="42"/>
      <c r="EI273" s="42"/>
      <c r="EJ273" s="42"/>
      <c r="EK273" s="42"/>
      <c r="EL273" s="42"/>
      <c r="EM273" s="42"/>
      <c r="EN273" s="42"/>
      <c r="EO273" s="42"/>
      <c r="EP273" s="42"/>
      <c r="EQ273" s="42"/>
      <c r="ER273" s="42"/>
      <c r="ES273" s="42"/>
      <c r="ET273" s="42"/>
      <c r="EU273" s="42"/>
      <c r="EV273" s="42"/>
      <c r="EW273" s="42"/>
      <c r="EX273" s="42"/>
      <c r="EY273" s="42"/>
      <c r="EZ273" s="42"/>
      <c r="FA273" s="42"/>
      <c r="FB273" s="42"/>
      <c r="FC273" s="42"/>
      <c r="FD273" s="42"/>
      <c r="FE273" s="42"/>
      <c r="FF273" s="42"/>
      <c r="FG273" s="42"/>
      <c r="FH273" s="42"/>
      <c r="FI273" s="42"/>
      <c r="FJ273" s="42"/>
      <c r="FK273" s="42"/>
      <c r="FL273" s="42"/>
      <c r="FM273" s="42"/>
      <c r="FN273" s="42"/>
      <c r="FO273" s="42"/>
      <c r="FP273" s="42"/>
      <c r="FQ273" s="42"/>
      <c r="FR273" s="42"/>
      <c r="FS273" s="42"/>
      <c r="FT273" s="42"/>
      <c r="FU273" s="42"/>
      <c r="FV273" s="42"/>
      <c r="FW273" s="42"/>
      <c r="FX273" s="42"/>
      <c r="FY273" s="42"/>
      <c r="FZ273" s="42"/>
      <c r="GA273" s="42"/>
      <c r="GB273" s="42"/>
      <c r="GC273" s="42"/>
      <c r="GD273" s="42"/>
      <c r="GE273" s="42"/>
      <c r="GF273" s="42"/>
      <c r="GG273" s="42"/>
      <c r="GH273" s="42"/>
      <c r="GI273" s="42"/>
      <c r="GJ273" s="42"/>
      <c r="GK273" s="42"/>
      <c r="GL273" s="42"/>
      <c r="GM273" s="42"/>
      <c r="GN273" s="42"/>
      <c r="GO273" s="42"/>
      <c r="GP273" s="42"/>
      <c r="GQ273" s="42"/>
      <c r="GR273" s="42"/>
      <c r="GS273" s="42"/>
      <c r="GT273" s="42"/>
      <c r="GU273" s="42"/>
      <c r="GV273" s="42"/>
      <c r="GW273" s="42"/>
      <c r="GX273" s="42"/>
      <c r="GY273" s="42"/>
      <c r="GZ273" s="42"/>
      <c r="HA273" s="42"/>
      <c r="HB273" s="42"/>
      <c r="HC273" s="42"/>
      <c r="HD273" s="42"/>
      <c r="HE273" s="42"/>
      <c r="HF273" s="42"/>
      <c r="HG273" s="42"/>
      <c r="HH273" s="42"/>
      <c r="HI273" s="42"/>
      <c r="HJ273" s="42"/>
      <c r="HK273" s="42"/>
      <c r="HL273" s="42"/>
      <c r="HM273" s="42"/>
      <c r="HN273" s="42"/>
      <c r="HO273" s="42"/>
      <c r="HP273" s="42"/>
      <c r="HQ273" s="42"/>
      <c r="HR273" s="42"/>
      <c r="HS273" s="42"/>
      <c r="HT273" s="42"/>
      <c r="HU273" s="42"/>
      <c r="HV273" s="42"/>
      <c r="HW273" s="42"/>
      <c r="HX273" s="42"/>
    </row>
    <row r="274" spans="1:232" s="41" customFormat="1" x14ac:dyDescent="0.25">
      <c r="A274" s="29"/>
      <c r="B274" s="30"/>
      <c r="C274" s="31" t="s">
        <v>7317</v>
      </c>
      <c r="D274" s="57">
        <v>0</v>
      </c>
      <c r="E274" s="57">
        <v>1</v>
      </c>
      <c r="F274" s="32" t="s">
        <v>560</v>
      </c>
      <c r="G274" s="32" t="s">
        <v>560</v>
      </c>
      <c r="H274" s="4">
        <v>9105873194</v>
      </c>
      <c r="I274" s="32" t="s">
        <v>560</v>
      </c>
      <c r="J274" s="33" t="s">
        <v>7818</v>
      </c>
      <c r="K274" s="34"/>
      <c r="L274" s="46" t="s">
        <v>25</v>
      </c>
      <c r="M274" s="33" t="s">
        <v>840</v>
      </c>
      <c r="N274" s="35" t="s">
        <v>560</v>
      </c>
      <c r="O274" s="6" t="s">
        <v>3137</v>
      </c>
      <c r="P274" s="36"/>
      <c r="Q274" s="36"/>
      <c r="R274" s="36"/>
      <c r="S274" s="33" t="s">
        <v>7798</v>
      </c>
      <c r="T274" s="36"/>
      <c r="U274" s="36"/>
      <c r="V274" s="33" t="s">
        <v>7798</v>
      </c>
      <c r="W274" s="36"/>
      <c r="X274" s="36"/>
      <c r="Y274" s="33" t="s">
        <v>2771</v>
      </c>
      <c r="Z274" s="36"/>
      <c r="AA274" s="30"/>
      <c r="AB274" s="57">
        <v>5111</v>
      </c>
      <c r="AC274" s="57">
        <v>131</v>
      </c>
      <c r="AD274" s="30"/>
      <c r="AE274" s="58">
        <v>1</v>
      </c>
      <c r="AF274" s="37"/>
      <c r="AG274" s="37">
        <v>74250</v>
      </c>
      <c r="AH274" s="38">
        <v>74250</v>
      </c>
      <c r="AI274" s="37"/>
      <c r="AJ274" s="37"/>
      <c r="AK274" s="39"/>
      <c r="AL274" s="40">
        <v>8</v>
      </c>
      <c r="AM274" s="37"/>
      <c r="AN274" s="37">
        <v>5940</v>
      </c>
      <c r="AO274" s="59">
        <v>33311</v>
      </c>
      <c r="AP274" s="39"/>
      <c r="AQ274" s="59" t="s">
        <v>3131</v>
      </c>
      <c r="AR274" s="60">
        <v>156</v>
      </c>
      <c r="AS274" s="60">
        <v>632</v>
      </c>
      <c r="AV274" s="39"/>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c r="BZ274" s="42"/>
      <c r="CA274" s="42"/>
      <c r="CB274" s="42"/>
      <c r="CC274" s="42"/>
      <c r="CD274" s="42"/>
      <c r="CE274" s="42"/>
      <c r="CF274" s="42"/>
      <c r="CG274" s="42"/>
      <c r="CH274" s="42"/>
      <c r="CI274" s="42"/>
      <c r="CJ274" s="42"/>
      <c r="CK274" s="42"/>
      <c r="CL274" s="42"/>
      <c r="CM274" s="42"/>
      <c r="CN274" s="42"/>
      <c r="CO274" s="42"/>
      <c r="CP274" s="42"/>
      <c r="CQ274" s="42"/>
      <c r="CR274" s="42"/>
      <c r="CS274" s="42"/>
      <c r="CT274" s="42"/>
      <c r="CU274" s="42"/>
      <c r="CV274" s="42"/>
      <c r="CW274" s="42"/>
      <c r="CX274" s="42"/>
      <c r="CY274" s="42"/>
      <c r="CZ274" s="42"/>
      <c r="DA274" s="42"/>
      <c r="DB274" s="42"/>
      <c r="DC274" s="42"/>
      <c r="DD274" s="42"/>
      <c r="DE274" s="42"/>
      <c r="DF274" s="42"/>
      <c r="DG274" s="42"/>
      <c r="DH274" s="42"/>
      <c r="DI274" s="42"/>
      <c r="DJ274" s="42"/>
      <c r="DK274" s="42"/>
      <c r="DL274" s="42"/>
      <c r="DM274" s="42"/>
      <c r="DN274" s="42"/>
      <c r="DO274" s="42"/>
      <c r="DP274" s="42"/>
      <c r="DQ274" s="42"/>
      <c r="DR274" s="42"/>
      <c r="DS274" s="42"/>
      <c r="DT274" s="42"/>
      <c r="DU274" s="42"/>
      <c r="DV274" s="42"/>
      <c r="DW274" s="42"/>
      <c r="DX274" s="42"/>
      <c r="DY274" s="42"/>
      <c r="DZ274" s="42"/>
      <c r="EA274" s="42"/>
      <c r="EB274" s="42"/>
      <c r="EC274" s="42"/>
      <c r="ED274" s="42"/>
      <c r="EE274" s="42"/>
      <c r="EF274" s="42"/>
      <c r="EG274" s="42"/>
      <c r="EH274" s="42"/>
      <c r="EI274" s="42"/>
      <c r="EJ274" s="42"/>
      <c r="EK274" s="42"/>
      <c r="EL274" s="42"/>
      <c r="EM274" s="42"/>
      <c r="EN274" s="42"/>
      <c r="EO274" s="42"/>
      <c r="EP274" s="42"/>
      <c r="EQ274" s="42"/>
      <c r="ER274" s="42"/>
      <c r="ES274" s="42"/>
      <c r="ET274" s="42"/>
      <c r="EU274" s="42"/>
      <c r="EV274" s="42"/>
      <c r="EW274" s="42"/>
      <c r="EX274" s="42"/>
      <c r="EY274" s="42"/>
      <c r="EZ274" s="42"/>
      <c r="FA274" s="42"/>
      <c r="FB274" s="42"/>
      <c r="FC274" s="42"/>
      <c r="FD274" s="42"/>
      <c r="FE274" s="42"/>
      <c r="FF274" s="42"/>
      <c r="FG274" s="42"/>
      <c r="FH274" s="42"/>
      <c r="FI274" s="42"/>
      <c r="FJ274" s="42"/>
      <c r="FK274" s="42"/>
      <c r="FL274" s="42"/>
      <c r="FM274" s="42"/>
      <c r="FN274" s="42"/>
      <c r="FO274" s="42"/>
      <c r="FP274" s="42"/>
      <c r="FQ274" s="42"/>
      <c r="FR274" s="42"/>
      <c r="FS274" s="42"/>
      <c r="FT274" s="42"/>
      <c r="FU274" s="42"/>
      <c r="FV274" s="42"/>
      <c r="FW274" s="42"/>
      <c r="FX274" s="42"/>
      <c r="FY274" s="42"/>
      <c r="FZ274" s="42"/>
      <c r="GA274" s="42"/>
      <c r="GB274" s="42"/>
      <c r="GC274" s="42"/>
      <c r="GD274" s="42"/>
      <c r="GE274" s="42"/>
      <c r="GF274" s="42"/>
      <c r="GG274" s="42"/>
      <c r="GH274" s="42"/>
      <c r="GI274" s="42"/>
      <c r="GJ274" s="42"/>
      <c r="GK274" s="42"/>
      <c r="GL274" s="42"/>
      <c r="GM274" s="42"/>
      <c r="GN274" s="42"/>
      <c r="GO274" s="42"/>
      <c r="GP274" s="42"/>
      <c r="GQ274" s="42"/>
      <c r="GR274" s="42"/>
      <c r="GS274" s="42"/>
      <c r="GT274" s="42"/>
      <c r="GU274" s="42"/>
      <c r="GV274" s="42"/>
      <c r="GW274" s="42"/>
      <c r="GX274" s="42"/>
      <c r="GY274" s="42"/>
      <c r="GZ274" s="42"/>
      <c r="HA274" s="42"/>
      <c r="HB274" s="42"/>
      <c r="HC274" s="42"/>
      <c r="HD274" s="42"/>
      <c r="HE274" s="42"/>
      <c r="HF274" s="42"/>
      <c r="HG274" s="42"/>
      <c r="HH274" s="42"/>
      <c r="HI274" s="42"/>
      <c r="HJ274" s="42"/>
      <c r="HK274" s="42"/>
      <c r="HL274" s="42"/>
      <c r="HM274" s="42"/>
      <c r="HN274" s="42"/>
      <c r="HO274" s="42"/>
      <c r="HP274" s="42"/>
      <c r="HQ274" s="42"/>
      <c r="HR274" s="42"/>
      <c r="HS274" s="42"/>
      <c r="HT274" s="42"/>
      <c r="HU274" s="42"/>
      <c r="HV274" s="42"/>
      <c r="HW274" s="42"/>
      <c r="HX274" s="42"/>
    </row>
    <row r="275" spans="1:232" s="41" customFormat="1" x14ac:dyDescent="0.25">
      <c r="A275" s="29"/>
      <c r="B275" s="30"/>
      <c r="C275" s="31" t="s">
        <v>7317</v>
      </c>
      <c r="D275" s="57">
        <v>0</v>
      </c>
      <c r="E275" s="57">
        <v>1</v>
      </c>
      <c r="F275" s="32" t="s">
        <v>560</v>
      </c>
      <c r="G275" s="32" t="s">
        <v>560</v>
      </c>
      <c r="H275" s="4">
        <v>9105873194</v>
      </c>
      <c r="I275" s="32" t="s">
        <v>560</v>
      </c>
      <c r="J275" s="33" t="s">
        <v>7818</v>
      </c>
      <c r="K275" s="34"/>
      <c r="L275" s="46" t="s">
        <v>25</v>
      </c>
      <c r="M275" s="33" t="s">
        <v>840</v>
      </c>
      <c r="N275" s="35" t="s">
        <v>560</v>
      </c>
      <c r="O275" s="6" t="s">
        <v>3137</v>
      </c>
      <c r="P275" s="36"/>
      <c r="Q275" s="36"/>
      <c r="R275" s="36"/>
      <c r="S275" s="33" t="s">
        <v>7798</v>
      </c>
      <c r="T275" s="36"/>
      <c r="U275" s="36"/>
      <c r="V275" s="33" t="s">
        <v>7798</v>
      </c>
      <c r="W275" s="36"/>
      <c r="X275" s="36"/>
      <c r="Y275" s="33" t="s">
        <v>3013</v>
      </c>
      <c r="Z275" s="36"/>
      <c r="AA275" s="30"/>
      <c r="AB275" s="57">
        <v>5111</v>
      </c>
      <c r="AC275" s="57">
        <v>131</v>
      </c>
      <c r="AD275" s="30"/>
      <c r="AE275" s="58">
        <v>1</v>
      </c>
      <c r="AF275" s="37"/>
      <c r="AG275" s="37">
        <v>46000</v>
      </c>
      <c r="AH275" s="38">
        <v>46000</v>
      </c>
      <c r="AI275" s="37"/>
      <c r="AJ275" s="37"/>
      <c r="AK275" s="39"/>
      <c r="AL275" s="40">
        <v>8</v>
      </c>
      <c r="AM275" s="37"/>
      <c r="AN275" s="37">
        <v>3680</v>
      </c>
      <c r="AO275" s="59">
        <v>33311</v>
      </c>
      <c r="AP275" s="39"/>
      <c r="AQ275" s="59" t="s">
        <v>3131</v>
      </c>
      <c r="AR275" s="60">
        <v>156</v>
      </c>
      <c r="AS275" s="60">
        <v>632</v>
      </c>
      <c r="AV275" s="39"/>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c r="BZ275" s="42"/>
      <c r="CA275" s="42"/>
      <c r="CB275" s="42"/>
      <c r="CC275" s="42"/>
      <c r="CD275" s="42"/>
      <c r="CE275" s="42"/>
      <c r="CF275" s="42"/>
      <c r="CG275" s="42"/>
      <c r="CH275" s="42"/>
      <c r="CI275" s="42"/>
      <c r="CJ275" s="42"/>
      <c r="CK275" s="42"/>
      <c r="CL275" s="42"/>
      <c r="CM275" s="42"/>
      <c r="CN275" s="42"/>
      <c r="CO275" s="42"/>
      <c r="CP275" s="42"/>
      <c r="CQ275" s="42"/>
      <c r="CR275" s="42"/>
      <c r="CS275" s="42"/>
      <c r="CT275" s="42"/>
      <c r="CU275" s="42"/>
      <c r="CV275" s="42"/>
      <c r="CW275" s="42"/>
      <c r="CX275" s="42"/>
      <c r="CY275" s="42"/>
      <c r="CZ275" s="42"/>
      <c r="DA275" s="42"/>
      <c r="DB275" s="42"/>
      <c r="DC275" s="42"/>
      <c r="DD275" s="42"/>
      <c r="DE275" s="42"/>
      <c r="DF275" s="42"/>
      <c r="DG275" s="42"/>
      <c r="DH275" s="42"/>
      <c r="DI275" s="42"/>
      <c r="DJ275" s="42"/>
      <c r="DK275" s="42"/>
      <c r="DL275" s="42"/>
      <c r="DM275" s="42"/>
      <c r="DN275" s="42"/>
      <c r="DO275" s="42"/>
      <c r="DP275" s="42"/>
      <c r="DQ275" s="42"/>
      <c r="DR275" s="42"/>
      <c r="DS275" s="42"/>
      <c r="DT275" s="42"/>
      <c r="DU275" s="42"/>
      <c r="DV275" s="42"/>
      <c r="DW275" s="42"/>
      <c r="DX275" s="42"/>
      <c r="DY275" s="42"/>
      <c r="DZ275" s="42"/>
      <c r="EA275" s="42"/>
      <c r="EB275" s="42"/>
      <c r="EC275" s="42"/>
      <c r="ED275" s="42"/>
      <c r="EE275" s="42"/>
      <c r="EF275" s="42"/>
      <c r="EG275" s="42"/>
      <c r="EH275" s="42"/>
      <c r="EI275" s="42"/>
      <c r="EJ275" s="42"/>
      <c r="EK275" s="42"/>
      <c r="EL275" s="42"/>
      <c r="EM275" s="42"/>
      <c r="EN275" s="42"/>
      <c r="EO275" s="42"/>
      <c r="EP275" s="42"/>
      <c r="EQ275" s="42"/>
      <c r="ER275" s="42"/>
      <c r="ES275" s="42"/>
      <c r="ET275" s="42"/>
      <c r="EU275" s="42"/>
      <c r="EV275" s="42"/>
      <c r="EW275" s="42"/>
      <c r="EX275" s="42"/>
      <c r="EY275" s="42"/>
      <c r="EZ275" s="42"/>
      <c r="FA275" s="42"/>
      <c r="FB275" s="42"/>
      <c r="FC275" s="42"/>
      <c r="FD275" s="42"/>
      <c r="FE275" s="42"/>
      <c r="FF275" s="42"/>
      <c r="FG275" s="42"/>
      <c r="FH275" s="42"/>
      <c r="FI275" s="42"/>
      <c r="FJ275" s="42"/>
      <c r="FK275" s="42"/>
      <c r="FL275" s="42"/>
      <c r="FM275" s="42"/>
      <c r="FN275" s="42"/>
      <c r="FO275" s="42"/>
      <c r="FP275" s="42"/>
      <c r="FQ275" s="42"/>
      <c r="FR275" s="42"/>
      <c r="FS275" s="42"/>
      <c r="FT275" s="42"/>
      <c r="FU275" s="42"/>
      <c r="FV275" s="42"/>
      <c r="FW275" s="42"/>
      <c r="FX275" s="42"/>
      <c r="FY275" s="42"/>
      <c r="FZ275" s="42"/>
      <c r="GA275" s="42"/>
      <c r="GB275" s="42"/>
      <c r="GC275" s="42"/>
      <c r="GD275" s="42"/>
      <c r="GE275" s="42"/>
      <c r="GF275" s="42"/>
      <c r="GG275" s="42"/>
      <c r="GH275" s="42"/>
      <c r="GI275" s="42"/>
      <c r="GJ275" s="42"/>
      <c r="GK275" s="42"/>
      <c r="GL275" s="42"/>
      <c r="GM275" s="42"/>
      <c r="GN275" s="42"/>
      <c r="GO275" s="42"/>
      <c r="GP275" s="42"/>
      <c r="GQ275" s="42"/>
      <c r="GR275" s="42"/>
      <c r="GS275" s="42"/>
      <c r="GT275" s="42"/>
      <c r="GU275" s="42"/>
      <c r="GV275" s="42"/>
      <c r="GW275" s="42"/>
      <c r="GX275" s="42"/>
      <c r="GY275" s="42"/>
      <c r="GZ275" s="42"/>
      <c r="HA275" s="42"/>
      <c r="HB275" s="42"/>
      <c r="HC275" s="42"/>
      <c r="HD275" s="42"/>
      <c r="HE275" s="42"/>
      <c r="HF275" s="42"/>
      <c r="HG275" s="42"/>
      <c r="HH275" s="42"/>
      <c r="HI275" s="42"/>
      <c r="HJ275" s="42"/>
      <c r="HK275" s="42"/>
      <c r="HL275" s="42"/>
      <c r="HM275" s="42"/>
      <c r="HN275" s="42"/>
      <c r="HO275" s="42"/>
      <c r="HP275" s="42"/>
      <c r="HQ275" s="42"/>
      <c r="HR275" s="42"/>
      <c r="HS275" s="42"/>
      <c r="HT275" s="42"/>
      <c r="HU275" s="42"/>
      <c r="HV275" s="42"/>
      <c r="HW275" s="42"/>
      <c r="HX275" s="42"/>
    </row>
    <row r="276" spans="1:232" s="41" customFormat="1" x14ac:dyDescent="0.25">
      <c r="A276" s="29"/>
      <c r="B276" s="30"/>
      <c r="C276" s="31" t="s">
        <v>7317</v>
      </c>
      <c r="D276" s="57">
        <v>0</v>
      </c>
      <c r="E276" s="57">
        <v>1</v>
      </c>
      <c r="F276" s="32" t="s">
        <v>560</v>
      </c>
      <c r="G276" s="32" t="s">
        <v>560</v>
      </c>
      <c r="H276" s="4">
        <v>9105873145</v>
      </c>
      <c r="I276" s="32" t="s">
        <v>560</v>
      </c>
      <c r="J276" s="33" t="s">
        <v>7819</v>
      </c>
      <c r="K276" s="34"/>
      <c r="L276" s="46" t="s">
        <v>25</v>
      </c>
      <c r="M276" s="33" t="s">
        <v>776</v>
      </c>
      <c r="N276" s="35" t="s">
        <v>560</v>
      </c>
      <c r="O276" s="6" t="s">
        <v>3132</v>
      </c>
      <c r="P276" s="36"/>
      <c r="Q276" s="36"/>
      <c r="R276" s="36"/>
      <c r="S276" s="33" t="s">
        <v>7816</v>
      </c>
      <c r="T276" s="36"/>
      <c r="U276" s="36"/>
      <c r="V276" s="33" t="s">
        <v>7816</v>
      </c>
      <c r="W276" s="36"/>
      <c r="X276" s="36"/>
      <c r="Y276" s="33" t="s">
        <v>2779</v>
      </c>
      <c r="Z276" s="36"/>
      <c r="AA276" s="30"/>
      <c r="AB276" s="57">
        <v>5111</v>
      </c>
      <c r="AC276" s="57">
        <v>131</v>
      </c>
      <c r="AD276" s="30"/>
      <c r="AE276" s="58">
        <v>3</v>
      </c>
      <c r="AF276" s="37"/>
      <c r="AG276" s="37">
        <v>73431</v>
      </c>
      <c r="AH276" s="38">
        <v>220293</v>
      </c>
      <c r="AI276" s="37"/>
      <c r="AJ276" s="37"/>
      <c r="AK276" s="39"/>
      <c r="AL276" s="40">
        <v>8</v>
      </c>
      <c r="AM276" s="37"/>
      <c r="AN276" s="37">
        <v>17623.439999999999</v>
      </c>
      <c r="AO276" s="59">
        <v>33311</v>
      </c>
      <c r="AP276" s="39"/>
      <c r="AQ276" s="59" t="s">
        <v>3131</v>
      </c>
      <c r="AR276" s="60">
        <v>156</v>
      </c>
      <c r="AS276" s="60">
        <v>632</v>
      </c>
      <c r="AV276" s="39"/>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c r="BZ276" s="42"/>
      <c r="CA276" s="42"/>
      <c r="CB276" s="42"/>
      <c r="CC276" s="42"/>
      <c r="CD276" s="42"/>
      <c r="CE276" s="42"/>
      <c r="CF276" s="42"/>
      <c r="CG276" s="42"/>
      <c r="CH276" s="42"/>
      <c r="CI276" s="42"/>
      <c r="CJ276" s="42"/>
      <c r="CK276" s="42"/>
      <c r="CL276" s="42"/>
      <c r="CM276" s="42"/>
      <c r="CN276" s="42"/>
      <c r="CO276" s="42"/>
      <c r="CP276" s="42"/>
      <c r="CQ276" s="42"/>
      <c r="CR276" s="42"/>
      <c r="CS276" s="42"/>
      <c r="CT276" s="42"/>
      <c r="CU276" s="42"/>
      <c r="CV276" s="42"/>
      <c r="CW276" s="42"/>
      <c r="CX276" s="42"/>
      <c r="CY276" s="42"/>
      <c r="CZ276" s="42"/>
      <c r="DA276" s="42"/>
      <c r="DB276" s="42"/>
      <c r="DC276" s="42"/>
      <c r="DD276" s="42"/>
      <c r="DE276" s="42"/>
      <c r="DF276" s="42"/>
      <c r="DG276" s="42"/>
      <c r="DH276" s="42"/>
      <c r="DI276" s="42"/>
      <c r="DJ276" s="42"/>
      <c r="DK276" s="42"/>
      <c r="DL276" s="42"/>
      <c r="DM276" s="42"/>
      <c r="DN276" s="42"/>
      <c r="DO276" s="42"/>
      <c r="DP276" s="42"/>
      <c r="DQ276" s="42"/>
      <c r="DR276" s="42"/>
      <c r="DS276" s="42"/>
      <c r="DT276" s="42"/>
      <c r="DU276" s="42"/>
      <c r="DV276" s="42"/>
      <c r="DW276" s="42"/>
      <c r="DX276" s="42"/>
      <c r="DY276" s="42"/>
      <c r="DZ276" s="42"/>
      <c r="EA276" s="42"/>
      <c r="EB276" s="42"/>
      <c r="EC276" s="42"/>
      <c r="ED276" s="42"/>
      <c r="EE276" s="42"/>
      <c r="EF276" s="42"/>
      <c r="EG276" s="42"/>
      <c r="EH276" s="42"/>
      <c r="EI276" s="42"/>
      <c r="EJ276" s="42"/>
      <c r="EK276" s="42"/>
      <c r="EL276" s="42"/>
      <c r="EM276" s="42"/>
      <c r="EN276" s="42"/>
      <c r="EO276" s="42"/>
      <c r="EP276" s="42"/>
      <c r="EQ276" s="42"/>
      <c r="ER276" s="42"/>
      <c r="ES276" s="42"/>
      <c r="ET276" s="42"/>
      <c r="EU276" s="42"/>
      <c r="EV276" s="42"/>
      <c r="EW276" s="42"/>
      <c r="EX276" s="42"/>
      <c r="EY276" s="42"/>
      <c r="EZ276" s="42"/>
      <c r="FA276" s="42"/>
      <c r="FB276" s="42"/>
      <c r="FC276" s="42"/>
      <c r="FD276" s="42"/>
      <c r="FE276" s="42"/>
      <c r="FF276" s="42"/>
      <c r="FG276" s="42"/>
      <c r="FH276" s="42"/>
      <c r="FI276" s="42"/>
      <c r="FJ276" s="42"/>
      <c r="FK276" s="42"/>
      <c r="FL276" s="42"/>
      <c r="FM276" s="42"/>
      <c r="FN276" s="42"/>
      <c r="FO276" s="42"/>
      <c r="FP276" s="42"/>
      <c r="FQ276" s="42"/>
      <c r="FR276" s="42"/>
      <c r="FS276" s="42"/>
      <c r="FT276" s="42"/>
      <c r="FU276" s="42"/>
      <c r="FV276" s="42"/>
      <c r="FW276" s="42"/>
      <c r="FX276" s="42"/>
      <c r="FY276" s="42"/>
      <c r="FZ276" s="42"/>
      <c r="GA276" s="42"/>
      <c r="GB276" s="42"/>
      <c r="GC276" s="42"/>
      <c r="GD276" s="42"/>
      <c r="GE276" s="42"/>
      <c r="GF276" s="42"/>
      <c r="GG276" s="42"/>
      <c r="GH276" s="42"/>
      <c r="GI276" s="42"/>
      <c r="GJ276" s="42"/>
      <c r="GK276" s="42"/>
      <c r="GL276" s="42"/>
      <c r="GM276" s="42"/>
      <c r="GN276" s="42"/>
      <c r="GO276" s="42"/>
      <c r="GP276" s="42"/>
      <c r="GQ276" s="42"/>
      <c r="GR276" s="42"/>
      <c r="GS276" s="42"/>
      <c r="GT276" s="42"/>
      <c r="GU276" s="42"/>
      <c r="GV276" s="42"/>
      <c r="GW276" s="42"/>
      <c r="GX276" s="42"/>
      <c r="GY276" s="42"/>
      <c r="GZ276" s="42"/>
      <c r="HA276" s="42"/>
      <c r="HB276" s="42"/>
      <c r="HC276" s="42"/>
      <c r="HD276" s="42"/>
      <c r="HE276" s="42"/>
      <c r="HF276" s="42"/>
      <c r="HG276" s="42"/>
      <c r="HH276" s="42"/>
      <c r="HI276" s="42"/>
      <c r="HJ276" s="42"/>
      <c r="HK276" s="42"/>
      <c r="HL276" s="42"/>
      <c r="HM276" s="42"/>
      <c r="HN276" s="42"/>
      <c r="HO276" s="42"/>
      <c r="HP276" s="42"/>
      <c r="HQ276" s="42"/>
      <c r="HR276" s="42"/>
      <c r="HS276" s="42"/>
      <c r="HT276" s="42"/>
      <c r="HU276" s="42"/>
      <c r="HV276" s="42"/>
      <c r="HW276" s="42"/>
      <c r="HX276" s="42"/>
    </row>
    <row r="277" spans="1:232" s="41" customFormat="1" x14ac:dyDescent="0.25">
      <c r="A277" s="29"/>
      <c r="B277" s="30"/>
      <c r="C277" s="31" t="s">
        <v>7317</v>
      </c>
      <c r="D277" s="57">
        <v>0</v>
      </c>
      <c r="E277" s="57">
        <v>1</v>
      </c>
      <c r="F277" s="32" t="s">
        <v>560</v>
      </c>
      <c r="G277" s="32" t="s">
        <v>560</v>
      </c>
      <c r="H277" s="4">
        <v>9105873302</v>
      </c>
      <c r="I277" s="32" t="s">
        <v>560</v>
      </c>
      <c r="J277" s="33" t="s">
        <v>7822</v>
      </c>
      <c r="K277" s="34"/>
      <c r="L277" s="46" t="s">
        <v>25</v>
      </c>
      <c r="M277" s="33" t="s">
        <v>627</v>
      </c>
      <c r="N277" s="35" t="s">
        <v>560</v>
      </c>
      <c r="O277" s="6" t="s">
        <v>3132</v>
      </c>
      <c r="P277" s="36"/>
      <c r="Q277" s="36"/>
      <c r="R277" s="36"/>
      <c r="S277" s="33" t="s">
        <v>7816</v>
      </c>
      <c r="T277" s="36"/>
      <c r="U277" s="36"/>
      <c r="V277" s="33" t="s">
        <v>7816</v>
      </c>
      <c r="W277" s="36"/>
      <c r="X277" s="36"/>
      <c r="Y277" s="33" t="s">
        <v>2824</v>
      </c>
      <c r="Z277" s="36"/>
      <c r="AA277" s="30"/>
      <c r="AB277" s="57">
        <v>5111</v>
      </c>
      <c r="AC277" s="57">
        <v>131</v>
      </c>
      <c r="AD277" s="30"/>
      <c r="AE277" s="58">
        <v>1</v>
      </c>
      <c r="AF277" s="37"/>
      <c r="AG277" s="37">
        <v>111058</v>
      </c>
      <c r="AH277" s="38">
        <v>111058</v>
      </c>
      <c r="AI277" s="37"/>
      <c r="AJ277" s="37"/>
      <c r="AK277" s="39"/>
      <c r="AL277" s="40">
        <v>8</v>
      </c>
      <c r="AM277" s="37"/>
      <c r="AN277" s="37">
        <v>8884.64</v>
      </c>
      <c r="AO277" s="59">
        <v>33311</v>
      </c>
      <c r="AP277" s="39"/>
      <c r="AQ277" s="59" t="s">
        <v>3131</v>
      </c>
      <c r="AR277" s="60">
        <v>156</v>
      </c>
      <c r="AS277" s="60">
        <v>632</v>
      </c>
      <c r="AV277" s="39"/>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c r="BZ277" s="42"/>
      <c r="CA277" s="42"/>
      <c r="CB277" s="42"/>
      <c r="CC277" s="42"/>
      <c r="CD277" s="42"/>
      <c r="CE277" s="42"/>
      <c r="CF277" s="42"/>
      <c r="CG277" s="42"/>
      <c r="CH277" s="42"/>
      <c r="CI277" s="42"/>
      <c r="CJ277" s="42"/>
      <c r="CK277" s="42"/>
      <c r="CL277" s="42"/>
      <c r="CM277" s="42"/>
      <c r="CN277" s="42"/>
      <c r="CO277" s="42"/>
      <c r="CP277" s="42"/>
      <c r="CQ277" s="42"/>
      <c r="CR277" s="42"/>
      <c r="CS277" s="42"/>
      <c r="CT277" s="42"/>
      <c r="CU277" s="42"/>
      <c r="CV277" s="42"/>
      <c r="CW277" s="42"/>
      <c r="CX277" s="42"/>
      <c r="CY277" s="42"/>
      <c r="CZ277" s="42"/>
      <c r="DA277" s="42"/>
      <c r="DB277" s="42"/>
      <c r="DC277" s="42"/>
      <c r="DD277" s="42"/>
      <c r="DE277" s="42"/>
      <c r="DF277" s="42"/>
      <c r="DG277" s="42"/>
      <c r="DH277" s="42"/>
      <c r="DI277" s="42"/>
      <c r="DJ277" s="42"/>
      <c r="DK277" s="42"/>
      <c r="DL277" s="42"/>
      <c r="DM277" s="42"/>
      <c r="DN277" s="42"/>
      <c r="DO277" s="42"/>
      <c r="DP277" s="42"/>
      <c r="DQ277" s="42"/>
      <c r="DR277" s="42"/>
      <c r="DS277" s="42"/>
      <c r="DT277" s="42"/>
      <c r="DU277" s="42"/>
      <c r="DV277" s="42"/>
      <c r="DW277" s="42"/>
      <c r="DX277" s="42"/>
      <c r="DY277" s="42"/>
      <c r="DZ277" s="42"/>
      <c r="EA277" s="42"/>
      <c r="EB277" s="42"/>
      <c r="EC277" s="42"/>
      <c r="ED277" s="42"/>
      <c r="EE277" s="42"/>
      <c r="EF277" s="42"/>
      <c r="EG277" s="42"/>
      <c r="EH277" s="42"/>
      <c r="EI277" s="42"/>
      <c r="EJ277" s="42"/>
      <c r="EK277" s="42"/>
      <c r="EL277" s="42"/>
      <c r="EM277" s="42"/>
      <c r="EN277" s="42"/>
      <c r="EO277" s="42"/>
      <c r="EP277" s="42"/>
      <c r="EQ277" s="42"/>
      <c r="ER277" s="42"/>
      <c r="ES277" s="42"/>
      <c r="ET277" s="42"/>
      <c r="EU277" s="42"/>
      <c r="EV277" s="42"/>
      <c r="EW277" s="42"/>
      <c r="EX277" s="42"/>
      <c r="EY277" s="42"/>
      <c r="EZ277" s="42"/>
      <c r="FA277" s="42"/>
      <c r="FB277" s="42"/>
      <c r="FC277" s="42"/>
      <c r="FD277" s="42"/>
      <c r="FE277" s="42"/>
      <c r="FF277" s="42"/>
      <c r="FG277" s="42"/>
      <c r="FH277" s="42"/>
      <c r="FI277" s="42"/>
      <c r="FJ277" s="42"/>
      <c r="FK277" s="42"/>
      <c r="FL277" s="42"/>
      <c r="FM277" s="42"/>
      <c r="FN277" s="42"/>
      <c r="FO277" s="42"/>
      <c r="FP277" s="42"/>
      <c r="FQ277" s="42"/>
      <c r="FR277" s="42"/>
      <c r="FS277" s="42"/>
      <c r="FT277" s="42"/>
      <c r="FU277" s="42"/>
      <c r="FV277" s="42"/>
      <c r="FW277" s="42"/>
      <c r="FX277" s="42"/>
      <c r="FY277" s="42"/>
      <c r="FZ277" s="42"/>
      <c r="GA277" s="42"/>
      <c r="GB277" s="42"/>
      <c r="GC277" s="42"/>
      <c r="GD277" s="42"/>
      <c r="GE277" s="42"/>
      <c r="GF277" s="42"/>
      <c r="GG277" s="42"/>
      <c r="GH277" s="42"/>
      <c r="GI277" s="42"/>
      <c r="GJ277" s="42"/>
      <c r="GK277" s="42"/>
      <c r="GL277" s="42"/>
      <c r="GM277" s="42"/>
      <c r="GN277" s="42"/>
      <c r="GO277" s="42"/>
      <c r="GP277" s="42"/>
      <c r="GQ277" s="42"/>
      <c r="GR277" s="42"/>
      <c r="GS277" s="42"/>
      <c r="GT277" s="42"/>
      <c r="GU277" s="42"/>
      <c r="GV277" s="42"/>
      <c r="GW277" s="42"/>
      <c r="GX277" s="42"/>
      <c r="GY277" s="42"/>
      <c r="GZ277" s="42"/>
      <c r="HA277" s="42"/>
      <c r="HB277" s="42"/>
      <c r="HC277" s="42"/>
      <c r="HD277" s="42"/>
      <c r="HE277" s="42"/>
      <c r="HF277" s="42"/>
      <c r="HG277" s="42"/>
      <c r="HH277" s="42"/>
      <c r="HI277" s="42"/>
      <c r="HJ277" s="42"/>
      <c r="HK277" s="42"/>
      <c r="HL277" s="42"/>
      <c r="HM277" s="42"/>
      <c r="HN277" s="42"/>
      <c r="HO277" s="42"/>
      <c r="HP277" s="42"/>
      <c r="HQ277" s="42"/>
      <c r="HR277" s="42"/>
      <c r="HS277" s="42"/>
      <c r="HT277" s="42"/>
      <c r="HU277" s="42"/>
      <c r="HV277" s="42"/>
      <c r="HW277" s="42"/>
      <c r="HX277" s="42"/>
    </row>
    <row r="278" spans="1:232" s="41" customFormat="1" x14ac:dyDescent="0.25">
      <c r="A278" s="29"/>
      <c r="B278" s="30"/>
      <c r="C278" s="31" t="s">
        <v>7317</v>
      </c>
      <c r="D278" s="57">
        <v>0</v>
      </c>
      <c r="E278" s="57">
        <v>1</v>
      </c>
      <c r="F278" s="32" t="s">
        <v>560</v>
      </c>
      <c r="G278" s="32" t="s">
        <v>560</v>
      </c>
      <c r="H278" s="4">
        <v>9105873305</v>
      </c>
      <c r="I278" s="32" t="s">
        <v>560</v>
      </c>
      <c r="J278" s="33" t="s">
        <v>7823</v>
      </c>
      <c r="K278" s="34"/>
      <c r="L278" s="46" t="s">
        <v>25</v>
      </c>
      <c r="M278" s="33" t="s">
        <v>637</v>
      </c>
      <c r="N278" s="35" t="s">
        <v>560</v>
      </c>
      <c r="O278" s="6" t="s">
        <v>3132</v>
      </c>
      <c r="P278" s="36"/>
      <c r="Q278" s="36"/>
      <c r="R278" s="36"/>
      <c r="S278" s="33" t="s">
        <v>7816</v>
      </c>
      <c r="T278" s="36"/>
      <c r="U278" s="36"/>
      <c r="V278" s="33" t="s">
        <v>7816</v>
      </c>
      <c r="W278" s="36"/>
      <c r="X278" s="36"/>
      <c r="Y278" s="33" t="s">
        <v>2824</v>
      </c>
      <c r="Z278" s="36"/>
      <c r="AA278" s="30"/>
      <c r="AB278" s="57">
        <v>5111</v>
      </c>
      <c r="AC278" s="57">
        <v>131</v>
      </c>
      <c r="AD278" s="30"/>
      <c r="AE278" s="58">
        <v>1</v>
      </c>
      <c r="AF278" s="37"/>
      <c r="AG278" s="37">
        <v>111058</v>
      </c>
      <c r="AH278" s="38">
        <v>111058</v>
      </c>
      <c r="AI278" s="37"/>
      <c r="AJ278" s="37"/>
      <c r="AK278" s="39"/>
      <c r="AL278" s="40">
        <v>8</v>
      </c>
      <c r="AM278" s="37"/>
      <c r="AN278" s="37">
        <v>8884.64</v>
      </c>
      <c r="AO278" s="59">
        <v>33311</v>
      </c>
      <c r="AP278" s="39"/>
      <c r="AQ278" s="59" t="s">
        <v>3131</v>
      </c>
      <c r="AR278" s="60">
        <v>156</v>
      </c>
      <c r="AS278" s="60">
        <v>632</v>
      </c>
      <c r="AV278" s="39"/>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c r="BZ278" s="42"/>
      <c r="CA278" s="42"/>
      <c r="CB278" s="42"/>
      <c r="CC278" s="42"/>
      <c r="CD278" s="42"/>
      <c r="CE278" s="42"/>
      <c r="CF278" s="42"/>
      <c r="CG278" s="42"/>
      <c r="CH278" s="42"/>
      <c r="CI278" s="42"/>
      <c r="CJ278" s="42"/>
      <c r="CK278" s="42"/>
      <c r="CL278" s="42"/>
      <c r="CM278" s="42"/>
      <c r="CN278" s="42"/>
      <c r="CO278" s="42"/>
      <c r="CP278" s="42"/>
      <c r="CQ278" s="42"/>
      <c r="CR278" s="42"/>
      <c r="CS278" s="42"/>
      <c r="CT278" s="42"/>
      <c r="CU278" s="42"/>
      <c r="CV278" s="42"/>
      <c r="CW278" s="42"/>
      <c r="CX278" s="42"/>
      <c r="CY278" s="42"/>
      <c r="CZ278" s="42"/>
      <c r="DA278" s="42"/>
      <c r="DB278" s="42"/>
      <c r="DC278" s="42"/>
      <c r="DD278" s="42"/>
      <c r="DE278" s="42"/>
      <c r="DF278" s="42"/>
      <c r="DG278" s="42"/>
      <c r="DH278" s="42"/>
      <c r="DI278" s="42"/>
      <c r="DJ278" s="42"/>
      <c r="DK278" s="42"/>
      <c r="DL278" s="42"/>
      <c r="DM278" s="42"/>
      <c r="DN278" s="42"/>
      <c r="DO278" s="42"/>
      <c r="DP278" s="42"/>
      <c r="DQ278" s="42"/>
      <c r="DR278" s="42"/>
      <c r="DS278" s="42"/>
      <c r="DT278" s="42"/>
      <c r="DU278" s="42"/>
      <c r="DV278" s="42"/>
      <c r="DW278" s="42"/>
      <c r="DX278" s="42"/>
      <c r="DY278" s="42"/>
      <c r="DZ278" s="42"/>
      <c r="EA278" s="42"/>
      <c r="EB278" s="42"/>
      <c r="EC278" s="42"/>
      <c r="ED278" s="42"/>
      <c r="EE278" s="42"/>
      <c r="EF278" s="42"/>
      <c r="EG278" s="42"/>
      <c r="EH278" s="42"/>
      <c r="EI278" s="42"/>
      <c r="EJ278" s="42"/>
      <c r="EK278" s="42"/>
      <c r="EL278" s="42"/>
      <c r="EM278" s="42"/>
      <c r="EN278" s="42"/>
      <c r="EO278" s="42"/>
      <c r="EP278" s="42"/>
      <c r="EQ278" s="42"/>
      <c r="ER278" s="42"/>
      <c r="ES278" s="42"/>
      <c r="ET278" s="42"/>
      <c r="EU278" s="42"/>
      <c r="EV278" s="42"/>
      <c r="EW278" s="42"/>
      <c r="EX278" s="42"/>
      <c r="EY278" s="42"/>
      <c r="EZ278" s="42"/>
      <c r="FA278" s="42"/>
      <c r="FB278" s="42"/>
      <c r="FC278" s="42"/>
      <c r="FD278" s="42"/>
      <c r="FE278" s="42"/>
      <c r="FF278" s="42"/>
      <c r="FG278" s="42"/>
      <c r="FH278" s="42"/>
      <c r="FI278" s="42"/>
      <c r="FJ278" s="42"/>
      <c r="FK278" s="42"/>
      <c r="FL278" s="42"/>
      <c r="FM278" s="42"/>
      <c r="FN278" s="42"/>
      <c r="FO278" s="42"/>
      <c r="FP278" s="42"/>
      <c r="FQ278" s="42"/>
      <c r="FR278" s="42"/>
      <c r="FS278" s="42"/>
      <c r="FT278" s="42"/>
      <c r="FU278" s="42"/>
      <c r="FV278" s="42"/>
      <c r="FW278" s="42"/>
      <c r="FX278" s="42"/>
      <c r="FY278" s="42"/>
      <c r="FZ278" s="42"/>
      <c r="GA278" s="42"/>
      <c r="GB278" s="42"/>
      <c r="GC278" s="42"/>
      <c r="GD278" s="42"/>
      <c r="GE278" s="42"/>
      <c r="GF278" s="42"/>
      <c r="GG278" s="42"/>
      <c r="GH278" s="42"/>
      <c r="GI278" s="42"/>
      <c r="GJ278" s="42"/>
      <c r="GK278" s="42"/>
      <c r="GL278" s="42"/>
      <c r="GM278" s="42"/>
      <c r="GN278" s="42"/>
      <c r="GO278" s="42"/>
      <c r="GP278" s="42"/>
      <c r="GQ278" s="42"/>
      <c r="GR278" s="42"/>
      <c r="GS278" s="42"/>
      <c r="GT278" s="42"/>
      <c r="GU278" s="42"/>
      <c r="GV278" s="42"/>
      <c r="GW278" s="42"/>
      <c r="GX278" s="42"/>
      <c r="GY278" s="42"/>
      <c r="GZ278" s="42"/>
      <c r="HA278" s="42"/>
      <c r="HB278" s="42"/>
      <c r="HC278" s="42"/>
      <c r="HD278" s="42"/>
      <c r="HE278" s="42"/>
      <c r="HF278" s="42"/>
      <c r="HG278" s="42"/>
      <c r="HH278" s="42"/>
      <c r="HI278" s="42"/>
      <c r="HJ278" s="42"/>
      <c r="HK278" s="42"/>
      <c r="HL278" s="42"/>
      <c r="HM278" s="42"/>
      <c r="HN278" s="42"/>
      <c r="HO278" s="42"/>
      <c r="HP278" s="42"/>
      <c r="HQ278" s="42"/>
      <c r="HR278" s="42"/>
      <c r="HS278" s="42"/>
      <c r="HT278" s="42"/>
      <c r="HU278" s="42"/>
      <c r="HV278" s="42"/>
      <c r="HW278" s="42"/>
      <c r="HX278" s="42"/>
    </row>
    <row r="279" spans="1:232" s="41" customFormat="1" x14ac:dyDescent="0.25">
      <c r="A279" s="29"/>
      <c r="B279" s="30"/>
      <c r="C279" s="31" t="s">
        <v>7317</v>
      </c>
      <c r="D279" s="57">
        <v>0</v>
      </c>
      <c r="E279" s="57">
        <v>1</v>
      </c>
      <c r="F279" s="32" t="s">
        <v>560</v>
      </c>
      <c r="G279" s="32" t="s">
        <v>560</v>
      </c>
      <c r="H279" s="4">
        <v>9105873354</v>
      </c>
      <c r="I279" s="32" t="s">
        <v>560</v>
      </c>
      <c r="J279" s="33" t="s">
        <v>7824</v>
      </c>
      <c r="K279" s="34"/>
      <c r="L279" s="46" t="s">
        <v>25</v>
      </c>
      <c r="M279" s="33" t="s">
        <v>813</v>
      </c>
      <c r="N279" s="35" t="s">
        <v>560</v>
      </c>
      <c r="O279" s="6" t="s">
        <v>3176</v>
      </c>
      <c r="P279" s="36"/>
      <c r="Q279" s="36"/>
      <c r="R279" s="36"/>
      <c r="S279" s="33" t="s">
        <v>7825</v>
      </c>
      <c r="T279" s="36"/>
      <c r="U279" s="36"/>
      <c r="V279" s="33" t="s">
        <v>7825</v>
      </c>
      <c r="W279" s="36"/>
      <c r="X279" s="36"/>
      <c r="Y279" s="33" t="s">
        <v>2824</v>
      </c>
      <c r="Z279" s="36"/>
      <c r="AA279" s="30"/>
      <c r="AB279" s="57">
        <v>5111</v>
      </c>
      <c r="AC279" s="57">
        <v>131</v>
      </c>
      <c r="AD279" s="30"/>
      <c r="AE279" s="58">
        <v>4</v>
      </c>
      <c r="AF279" s="37"/>
      <c r="AG279" s="37">
        <v>111058</v>
      </c>
      <c r="AH279" s="38">
        <v>444232</v>
      </c>
      <c r="AI279" s="37"/>
      <c r="AJ279" s="37"/>
      <c r="AK279" s="39"/>
      <c r="AL279" s="40">
        <v>8</v>
      </c>
      <c r="AM279" s="37"/>
      <c r="AN279" s="37">
        <v>35538.559999999998</v>
      </c>
      <c r="AO279" s="59">
        <v>33311</v>
      </c>
      <c r="AP279" s="39"/>
      <c r="AQ279" s="59" t="s">
        <v>3131</v>
      </c>
      <c r="AR279" s="60">
        <v>156</v>
      </c>
      <c r="AS279" s="60">
        <v>632</v>
      </c>
      <c r="AV279" s="39"/>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c r="BZ279" s="42"/>
      <c r="CA279" s="42"/>
      <c r="CB279" s="42"/>
      <c r="CC279" s="42"/>
      <c r="CD279" s="42"/>
      <c r="CE279" s="42"/>
      <c r="CF279" s="42"/>
      <c r="CG279" s="42"/>
      <c r="CH279" s="42"/>
      <c r="CI279" s="42"/>
      <c r="CJ279" s="42"/>
      <c r="CK279" s="42"/>
      <c r="CL279" s="42"/>
      <c r="CM279" s="42"/>
      <c r="CN279" s="42"/>
      <c r="CO279" s="42"/>
      <c r="CP279" s="42"/>
      <c r="CQ279" s="42"/>
      <c r="CR279" s="42"/>
      <c r="CS279" s="42"/>
      <c r="CT279" s="42"/>
      <c r="CU279" s="42"/>
      <c r="CV279" s="42"/>
      <c r="CW279" s="42"/>
      <c r="CX279" s="42"/>
      <c r="CY279" s="42"/>
      <c r="CZ279" s="42"/>
      <c r="DA279" s="42"/>
      <c r="DB279" s="42"/>
      <c r="DC279" s="42"/>
      <c r="DD279" s="42"/>
      <c r="DE279" s="42"/>
      <c r="DF279" s="42"/>
      <c r="DG279" s="42"/>
      <c r="DH279" s="42"/>
      <c r="DI279" s="42"/>
      <c r="DJ279" s="42"/>
      <c r="DK279" s="42"/>
      <c r="DL279" s="42"/>
      <c r="DM279" s="42"/>
      <c r="DN279" s="42"/>
      <c r="DO279" s="42"/>
      <c r="DP279" s="42"/>
      <c r="DQ279" s="42"/>
      <c r="DR279" s="42"/>
      <c r="DS279" s="42"/>
      <c r="DT279" s="42"/>
      <c r="DU279" s="42"/>
      <c r="DV279" s="42"/>
      <c r="DW279" s="42"/>
      <c r="DX279" s="42"/>
      <c r="DY279" s="42"/>
      <c r="DZ279" s="42"/>
      <c r="EA279" s="42"/>
      <c r="EB279" s="42"/>
      <c r="EC279" s="42"/>
      <c r="ED279" s="42"/>
      <c r="EE279" s="42"/>
      <c r="EF279" s="42"/>
      <c r="EG279" s="42"/>
      <c r="EH279" s="42"/>
      <c r="EI279" s="42"/>
      <c r="EJ279" s="42"/>
      <c r="EK279" s="42"/>
      <c r="EL279" s="42"/>
      <c r="EM279" s="42"/>
      <c r="EN279" s="42"/>
      <c r="EO279" s="42"/>
      <c r="EP279" s="42"/>
      <c r="EQ279" s="42"/>
      <c r="ER279" s="42"/>
      <c r="ES279" s="42"/>
      <c r="ET279" s="42"/>
      <c r="EU279" s="42"/>
      <c r="EV279" s="42"/>
      <c r="EW279" s="42"/>
      <c r="EX279" s="42"/>
      <c r="EY279" s="42"/>
      <c r="EZ279" s="42"/>
      <c r="FA279" s="42"/>
      <c r="FB279" s="42"/>
      <c r="FC279" s="42"/>
      <c r="FD279" s="42"/>
      <c r="FE279" s="42"/>
      <c r="FF279" s="42"/>
      <c r="FG279" s="42"/>
      <c r="FH279" s="42"/>
      <c r="FI279" s="42"/>
      <c r="FJ279" s="42"/>
      <c r="FK279" s="42"/>
      <c r="FL279" s="42"/>
      <c r="FM279" s="42"/>
      <c r="FN279" s="42"/>
      <c r="FO279" s="42"/>
      <c r="FP279" s="42"/>
      <c r="FQ279" s="42"/>
      <c r="FR279" s="42"/>
      <c r="FS279" s="42"/>
      <c r="FT279" s="42"/>
      <c r="FU279" s="42"/>
      <c r="FV279" s="42"/>
      <c r="FW279" s="42"/>
      <c r="FX279" s="42"/>
      <c r="FY279" s="42"/>
      <c r="FZ279" s="42"/>
      <c r="GA279" s="42"/>
      <c r="GB279" s="42"/>
      <c r="GC279" s="42"/>
      <c r="GD279" s="42"/>
      <c r="GE279" s="42"/>
      <c r="GF279" s="42"/>
      <c r="GG279" s="42"/>
      <c r="GH279" s="42"/>
      <c r="GI279" s="42"/>
      <c r="GJ279" s="42"/>
      <c r="GK279" s="42"/>
      <c r="GL279" s="42"/>
      <c r="GM279" s="42"/>
      <c r="GN279" s="42"/>
      <c r="GO279" s="42"/>
      <c r="GP279" s="42"/>
      <c r="GQ279" s="42"/>
      <c r="GR279" s="42"/>
      <c r="GS279" s="42"/>
      <c r="GT279" s="42"/>
      <c r="GU279" s="42"/>
      <c r="GV279" s="42"/>
      <c r="GW279" s="42"/>
      <c r="GX279" s="42"/>
      <c r="GY279" s="42"/>
      <c r="GZ279" s="42"/>
      <c r="HA279" s="42"/>
      <c r="HB279" s="42"/>
      <c r="HC279" s="42"/>
      <c r="HD279" s="42"/>
      <c r="HE279" s="42"/>
      <c r="HF279" s="42"/>
      <c r="HG279" s="42"/>
      <c r="HH279" s="42"/>
      <c r="HI279" s="42"/>
      <c r="HJ279" s="42"/>
      <c r="HK279" s="42"/>
      <c r="HL279" s="42"/>
      <c r="HM279" s="42"/>
      <c r="HN279" s="42"/>
      <c r="HO279" s="42"/>
      <c r="HP279" s="42"/>
      <c r="HQ279" s="42"/>
      <c r="HR279" s="42"/>
      <c r="HS279" s="42"/>
      <c r="HT279" s="42"/>
      <c r="HU279" s="42"/>
      <c r="HV279" s="42"/>
      <c r="HW279" s="42"/>
      <c r="HX279" s="42"/>
    </row>
    <row r="280" spans="1:232" s="41" customFormat="1" x14ac:dyDescent="0.25">
      <c r="A280" s="29"/>
      <c r="B280" s="30"/>
      <c r="C280" s="31" t="s">
        <v>7317</v>
      </c>
      <c r="D280" s="57">
        <v>0</v>
      </c>
      <c r="E280" s="57">
        <v>1</v>
      </c>
      <c r="F280" s="32" t="s">
        <v>560</v>
      </c>
      <c r="G280" s="32" t="s">
        <v>560</v>
      </c>
      <c r="H280" s="4">
        <v>9105873355</v>
      </c>
      <c r="I280" s="32" t="s">
        <v>560</v>
      </c>
      <c r="J280" s="33" t="s">
        <v>7684</v>
      </c>
      <c r="K280" s="34"/>
      <c r="L280" s="46" t="s">
        <v>25</v>
      </c>
      <c r="M280" s="33" t="s">
        <v>806</v>
      </c>
      <c r="N280" s="35" t="s">
        <v>560</v>
      </c>
      <c r="O280" s="6" t="s">
        <v>3176</v>
      </c>
      <c r="P280" s="36"/>
      <c r="Q280" s="36"/>
      <c r="R280" s="36"/>
      <c r="S280" s="33" t="s">
        <v>7825</v>
      </c>
      <c r="T280" s="36"/>
      <c r="U280" s="36"/>
      <c r="V280" s="33" t="s">
        <v>7825</v>
      </c>
      <c r="W280" s="36"/>
      <c r="X280" s="36"/>
      <c r="Y280" s="33" t="s">
        <v>3047</v>
      </c>
      <c r="Z280" s="36"/>
      <c r="AA280" s="30"/>
      <c r="AB280" s="57">
        <v>5111</v>
      </c>
      <c r="AC280" s="57">
        <v>131</v>
      </c>
      <c r="AD280" s="30"/>
      <c r="AE280" s="58">
        <v>6</v>
      </c>
      <c r="AF280" s="37"/>
      <c r="AG280" s="37">
        <v>55595</v>
      </c>
      <c r="AH280" s="38">
        <v>333570</v>
      </c>
      <c r="AI280" s="37"/>
      <c r="AJ280" s="37"/>
      <c r="AK280" s="39"/>
      <c r="AL280" s="40">
        <v>8</v>
      </c>
      <c r="AM280" s="37"/>
      <c r="AN280" s="37">
        <v>26685.600000000002</v>
      </c>
      <c r="AO280" s="59">
        <v>33311</v>
      </c>
      <c r="AP280" s="39"/>
      <c r="AQ280" s="59" t="s">
        <v>3131</v>
      </c>
      <c r="AR280" s="60">
        <v>156</v>
      </c>
      <c r="AS280" s="60">
        <v>632</v>
      </c>
      <c r="AV280" s="39"/>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c r="BZ280" s="42"/>
      <c r="CA280" s="42"/>
      <c r="CB280" s="42"/>
      <c r="CC280" s="42"/>
      <c r="CD280" s="42"/>
      <c r="CE280" s="42"/>
      <c r="CF280" s="42"/>
      <c r="CG280" s="42"/>
      <c r="CH280" s="42"/>
      <c r="CI280" s="42"/>
      <c r="CJ280" s="42"/>
      <c r="CK280" s="42"/>
      <c r="CL280" s="42"/>
      <c r="CM280" s="42"/>
      <c r="CN280" s="42"/>
      <c r="CO280" s="42"/>
      <c r="CP280" s="42"/>
      <c r="CQ280" s="42"/>
      <c r="CR280" s="42"/>
      <c r="CS280" s="42"/>
      <c r="CT280" s="42"/>
      <c r="CU280" s="42"/>
      <c r="CV280" s="42"/>
      <c r="CW280" s="42"/>
      <c r="CX280" s="42"/>
      <c r="CY280" s="42"/>
      <c r="CZ280" s="42"/>
      <c r="DA280" s="42"/>
      <c r="DB280" s="42"/>
      <c r="DC280" s="42"/>
      <c r="DD280" s="42"/>
      <c r="DE280" s="42"/>
      <c r="DF280" s="42"/>
      <c r="DG280" s="42"/>
      <c r="DH280" s="42"/>
      <c r="DI280" s="42"/>
      <c r="DJ280" s="42"/>
      <c r="DK280" s="42"/>
      <c r="DL280" s="42"/>
      <c r="DM280" s="42"/>
      <c r="DN280" s="42"/>
      <c r="DO280" s="42"/>
      <c r="DP280" s="42"/>
      <c r="DQ280" s="42"/>
      <c r="DR280" s="42"/>
      <c r="DS280" s="42"/>
      <c r="DT280" s="42"/>
      <c r="DU280" s="42"/>
      <c r="DV280" s="42"/>
      <c r="DW280" s="42"/>
      <c r="DX280" s="42"/>
      <c r="DY280" s="42"/>
      <c r="DZ280" s="42"/>
      <c r="EA280" s="42"/>
      <c r="EB280" s="42"/>
      <c r="EC280" s="42"/>
      <c r="ED280" s="42"/>
      <c r="EE280" s="42"/>
      <c r="EF280" s="42"/>
      <c r="EG280" s="42"/>
      <c r="EH280" s="42"/>
      <c r="EI280" s="42"/>
      <c r="EJ280" s="42"/>
      <c r="EK280" s="42"/>
      <c r="EL280" s="42"/>
      <c r="EM280" s="42"/>
      <c r="EN280" s="42"/>
      <c r="EO280" s="42"/>
      <c r="EP280" s="42"/>
      <c r="EQ280" s="42"/>
      <c r="ER280" s="42"/>
      <c r="ES280" s="42"/>
      <c r="ET280" s="42"/>
      <c r="EU280" s="42"/>
      <c r="EV280" s="42"/>
      <c r="EW280" s="42"/>
      <c r="EX280" s="42"/>
      <c r="EY280" s="42"/>
      <c r="EZ280" s="42"/>
      <c r="FA280" s="42"/>
      <c r="FB280" s="42"/>
      <c r="FC280" s="42"/>
      <c r="FD280" s="42"/>
      <c r="FE280" s="42"/>
      <c r="FF280" s="42"/>
      <c r="FG280" s="42"/>
      <c r="FH280" s="42"/>
      <c r="FI280" s="42"/>
      <c r="FJ280" s="42"/>
      <c r="FK280" s="42"/>
      <c r="FL280" s="42"/>
      <c r="FM280" s="42"/>
      <c r="FN280" s="42"/>
      <c r="FO280" s="42"/>
      <c r="FP280" s="42"/>
      <c r="FQ280" s="42"/>
      <c r="FR280" s="42"/>
      <c r="FS280" s="42"/>
      <c r="FT280" s="42"/>
      <c r="FU280" s="42"/>
      <c r="FV280" s="42"/>
      <c r="FW280" s="42"/>
      <c r="FX280" s="42"/>
      <c r="FY280" s="42"/>
      <c r="FZ280" s="42"/>
      <c r="GA280" s="42"/>
      <c r="GB280" s="42"/>
      <c r="GC280" s="42"/>
      <c r="GD280" s="42"/>
      <c r="GE280" s="42"/>
      <c r="GF280" s="42"/>
      <c r="GG280" s="42"/>
      <c r="GH280" s="42"/>
      <c r="GI280" s="42"/>
      <c r="GJ280" s="42"/>
      <c r="GK280" s="42"/>
      <c r="GL280" s="42"/>
      <c r="GM280" s="42"/>
      <c r="GN280" s="42"/>
      <c r="GO280" s="42"/>
      <c r="GP280" s="42"/>
      <c r="GQ280" s="42"/>
      <c r="GR280" s="42"/>
      <c r="GS280" s="42"/>
      <c r="GT280" s="42"/>
      <c r="GU280" s="42"/>
      <c r="GV280" s="42"/>
      <c r="GW280" s="42"/>
      <c r="GX280" s="42"/>
      <c r="GY280" s="42"/>
      <c r="GZ280" s="42"/>
      <c r="HA280" s="42"/>
      <c r="HB280" s="42"/>
      <c r="HC280" s="42"/>
      <c r="HD280" s="42"/>
      <c r="HE280" s="42"/>
      <c r="HF280" s="42"/>
      <c r="HG280" s="42"/>
      <c r="HH280" s="42"/>
      <c r="HI280" s="42"/>
      <c r="HJ280" s="42"/>
      <c r="HK280" s="42"/>
      <c r="HL280" s="42"/>
      <c r="HM280" s="42"/>
      <c r="HN280" s="42"/>
      <c r="HO280" s="42"/>
      <c r="HP280" s="42"/>
      <c r="HQ280" s="42"/>
      <c r="HR280" s="42"/>
      <c r="HS280" s="42"/>
      <c r="HT280" s="42"/>
      <c r="HU280" s="42"/>
      <c r="HV280" s="42"/>
      <c r="HW280" s="42"/>
      <c r="HX280" s="42"/>
    </row>
    <row r="281" spans="1:232" s="41" customFormat="1" x14ac:dyDescent="0.25">
      <c r="A281" s="29"/>
      <c r="B281" s="30"/>
      <c r="C281" s="31" t="s">
        <v>7317</v>
      </c>
      <c r="D281" s="57">
        <v>0</v>
      </c>
      <c r="E281" s="57">
        <v>1</v>
      </c>
      <c r="F281" s="32" t="s">
        <v>560</v>
      </c>
      <c r="G281" s="32" t="s">
        <v>560</v>
      </c>
      <c r="H281" s="4">
        <v>9105873355</v>
      </c>
      <c r="I281" s="32" t="s">
        <v>560</v>
      </c>
      <c r="J281" s="33" t="s">
        <v>7684</v>
      </c>
      <c r="K281" s="34"/>
      <c r="L281" s="46" t="s">
        <v>25</v>
      </c>
      <c r="M281" s="33" t="s">
        <v>806</v>
      </c>
      <c r="N281" s="35" t="s">
        <v>560</v>
      </c>
      <c r="O281" s="6" t="s">
        <v>3176</v>
      </c>
      <c r="P281" s="36"/>
      <c r="Q281" s="36"/>
      <c r="R281" s="36"/>
      <c r="S281" s="33" t="s">
        <v>7825</v>
      </c>
      <c r="T281" s="36"/>
      <c r="U281" s="36"/>
      <c r="V281" s="33" t="s">
        <v>7825</v>
      </c>
      <c r="W281" s="36"/>
      <c r="X281" s="36"/>
      <c r="Y281" s="33" t="s">
        <v>2826</v>
      </c>
      <c r="Z281" s="36"/>
      <c r="AA281" s="30"/>
      <c r="AB281" s="57">
        <v>5111</v>
      </c>
      <c r="AC281" s="57">
        <v>131</v>
      </c>
      <c r="AD281" s="30"/>
      <c r="AE281" s="58">
        <v>1</v>
      </c>
      <c r="AF281" s="37"/>
      <c r="AG281" s="37">
        <v>50182</v>
      </c>
      <c r="AH281" s="38">
        <v>50182</v>
      </c>
      <c r="AI281" s="37"/>
      <c r="AJ281" s="37"/>
      <c r="AK281" s="39"/>
      <c r="AL281" s="40">
        <v>8</v>
      </c>
      <c r="AM281" s="37"/>
      <c r="AN281" s="37">
        <v>4014.56</v>
      </c>
      <c r="AO281" s="59">
        <v>33311</v>
      </c>
      <c r="AP281" s="39"/>
      <c r="AQ281" s="59" t="s">
        <v>3131</v>
      </c>
      <c r="AR281" s="60">
        <v>156</v>
      </c>
      <c r="AS281" s="60">
        <v>632</v>
      </c>
      <c r="AV281" s="39"/>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c r="BZ281" s="42"/>
      <c r="CA281" s="42"/>
      <c r="CB281" s="42"/>
      <c r="CC281" s="42"/>
      <c r="CD281" s="42"/>
      <c r="CE281" s="42"/>
      <c r="CF281" s="42"/>
      <c r="CG281" s="42"/>
      <c r="CH281" s="42"/>
      <c r="CI281" s="42"/>
      <c r="CJ281" s="42"/>
      <c r="CK281" s="42"/>
      <c r="CL281" s="42"/>
      <c r="CM281" s="42"/>
      <c r="CN281" s="42"/>
      <c r="CO281" s="42"/>
      <c r="CP281" s="42"/>
      <c r="CQ281" s="42"/>
      <c r="CR281" s="42"/>
      <c r="CS281" s="42"/>
      <c r="CT281" s="42"/>
      <c r="CU281" s="42"/>
      <c r="CV281" s="42"/>
      <c r="CW281" s="42"/>
      <c r="CX281" s="42"/>
      <c r="CY281" s="42"/>
      <c r="CZ281" s="42"/>
      <c r="DA281" s="42"/>
      <c r="DB281" s="42"/>
      <c r="DC281" s="42"/>
      <c r="DD281" s="42"/>
      <c r="DE281" s="42"/>
      <c r="DF281" s="42"/>
      <c r="DG281" s="42"/>
      <c r="DH281" s="42"/>
      <c r="DI281" s="42"/>
      <c r="DJ281" s="42"/>
      <c r="DK281" s="42"/>
      <c r="DL281" s="42"/>
      <c r="DM281" s="42"/>
      <c r="DN281" s="42"/>
      <c r="DO281" s="42"/>
      <c r="DP281" s="42"/>
      <c r="DQ281" s="42"/>
      <c r="DR281" s="42"/>
      <c r="DS281" s="42"/>
      <c r="DT281" s="42"/>
      <c r="DU281" s="42"/>
      <c r="DV281" s="42"/>
      <c r="DW281" s="42"/>
      <c r="DX281" s="42"/>
      <c r="DY281" s="42"/>
      <c r="DZ281" s="42"/>
      <c r="EA281" s="42"/>
      <c r="EB281" s="42"/>
      <c r="EC281" s="42"/>
      <c r="ED281" s="42"/>
      <c r="EE281" s="42"/>
      <c r="EF281" s="42"/>
      <c r="EG281" s="42"/>
      <c r="EH281" s="42"/>
      <c r="EI281" s="42"/>
      <c r="EJ281" s="42"/>
      <c r="EK281" s="42"/>
      <c r="EL281" s="42"/>
      <c r="EM281" s="42"/>
      <c r="EN281" s="42"/>
      <c r="EO281" s="42"/>
      <c r="EP281" s="42"/>
      <c r="EQ281" s="42"/>
      <c r="ER281" s="42"/>
      <c r="ES281" s="42"/>
      <c r="ET281" s="42"/>
      <c r="EU281" s="42"/>
      <c r="EV281" s="42"/>
      <c r="EW281" s="42"/>
      <c r="EX281" s="42"/>
      <c r="EY281" s="42"/>
      <c r="EZ281" s="42"/>
      <c r="FA281" s="42"/>
      <c r="FB281" s="42"/>
      <c r="FC281" s="42"/>
      <c r="FD281" s="42"/>
      <c r="FE281" s="42"/>
      <c r="FF281" s="42"/>
      <c r="FG281" s="42"/>
      <c r="FH281" s="42"/>
      <c r="FI281" s="42"/>
      <c r="FJ281" s="42"/>
      <c r="FK281" s="42"/>
      <c r="FL281" s="42"/>
      <c r="FM281" s="42"/>
      <c r="FN281" s="42"/>
      <c r="FO281" s="42"/>
      <c r="FP281" s="42"/>
      <c r="FQ281" s="42"/>
      <c r="FR281" s="42"/>
      <c r="FS281" s="42"/>
      <c r="FT281" s="42"/>
      <c r="FU281" s="42"/>
      <c r="FV281" s="42"/>
      <c r="FW281" s="42"/>
      <c r="FX281" s="42"/>
      <c r="FY281" s="42"/>
      <c r="FZ281" s="42"/>
      <c r="GA281" s="42"/>
      <c r="GB281" s="42"/>
      <c r="GC281" s="42"/>
      <c r="GD281" s="42"/>
      <c r="GE281" s="42"/>
      <c r="GF281" s="42"/>
      <c r="GG281" s="42"/>
      <c r="GH281" s="42"/>
      <c r="GI281" s="42"/>
      <c r="GJ281" s="42"/>
      <c r="GK281" s="42"/>
      <c r="GL281" s="42"/>
      <c r="GM281" s="42"/>
      <c r="GN281" s="42"/>
      <c r="GO281" s="42"/>
      <c r="GP281" s="42"/>
      <c r="GQ281" s="42"/>
      <c r="GR281" s="42"/>
      <c r="GS281" s="42"/>
      <c r="GT281" s="42"/>
      <c r="GU281" s="42"/>
      <c r="GV281" s="42"/>
      <c r="GW281" s="42"/>
      <c r="GX281" s="42"/>
      <c r="GY281" s="42"/>
      <c r="GZ281" s="42"/>
      <c r="HA281" s="42"/>
      <c r="HB281" s="42"/>
      <c r="HC281" s="42"/>
      <c r="HD281" s="42"/>
      <c r="HE281" s="42"/>
      <c r="HF281" s="42"/>
      <c r="HG281" s="42"/>
      <c r="HH281" s="42"/>
      <c r="HI281" s="42"/>
      <c r="HJ281" s="42"/>
      <c r="HK281" s="42"/>
      <c r="HL281" s="42"/>
      <c r="HM281" s="42"/>
      <c r="HN281" s="42"/>
      <c r="HO281" s="42"/>
      <c r="HP281" s="42"/>
      <c r="HQ281" s="42"/>
      <c r="HR281" s="42"/>
      <c r="HS281" s="42"/>
      <c r="HT281" s="42"/>
      <c r="HU281" s="42"/>
      <c r="HV281" s="42"/>
      <c r="HW281" s="42"/>
      <c r="HX281" s="42"/>
    </row>
    <row r="282" spans="1:232" s="41" customFormat="1" x14ac:dyDescent="0.25">
      <c r="A282" s="29"/>
      <c r="B282" s="30"/>
      <c r="C282" s="31" t="s">
        <v>7317</v>
      </c>
      <c r="D282" s="57">
        <v>0</v>
      </c>
      <c r="E282" s="57">
        <v>1</v>
      </c>
      <c r="F282" s="32" t="s">
        <v>560</v>
      </c>
      <c r="G282" s="32" t="s">
        <v>560</v>
      </c>
      <c r="H282" s="4">
        <v>9105873382</v>
      </c>
      <c r="I282" s="32" t="s">
        <v>560</v>
      </c>
      <c r="J282" s="33" t="s">
        <v>7826</v>
      </c>
      <c r="K282" s="34"/>
      <c r="L282" s="46" t="s">
        <v>25</v>
      </c>
      <c r="M282" s="33" t="s">
        <v>593</v>
      </c>
      <c r="N282" s="35" t="s">
        <v>560</v>
      </c>
      <c r="O282" s="6" t="s">
        <v>3161</v>
      </c>
      <c r="P282" s="36"/>
      <c r="Q282" s="36"/>
      <c r="R282" s="36"/>
      <c r="S282" s="33" t="s">
        <v>7827</v>
      </c>
      <c r="T282" s="36"/>
      <c r="U282" s="36"/>
      <c r="V282" s="33" t="s">
        <v>7827</v>
      </c>
      <c r="W282" s="36"/>
      <c r="X282" s="36"/>
      <c r="Y282" s="33" t="s">
        <v>2826</v>
      </c>
      <c r="Z282" s="36"/>
      <c r="AA282" s="30"/>
      <c r="AB282" s="57">
        <v>5111</v>
      </c>
      <c r="AC282" s="57">
        <v>131</v>
      </c>
      <c r="AD282" s="30"/>
      <c r="AE282" s="58">
        <v>1</v>
      </c>
      <c r="AF282" s="37"/>
      <c r="AG282" s="37">
        <v>50182</v>
      </c>
      <c r="AH282" s="38">
        <v>50182</v>
      </c>
      <c r="AI282" s="37"/>
      <c r="AJ282" s="37"/>
      <c r="AK282" s="39"/>
      <c r="AL282" s="40">
        <v>8</v>
      </c>
      <c r="AM282" s="37"/>
      <c r="AN282" s="37">
        <v>4014.56</v>
      </c>
      <c r="AO282" s="59">
        <v>33311</v>
      </c>
      <c r="AP282" s="39"/>
      <c r="AQ282" s="59" t="s">
        <v>3131</v>
      </c>
      <c r="AR282" s="60">
        <v>156</v>
      </c>
      <c r="AS282" s="60">
        <v>632</v>
      </c>
      <c r="AV282" s="39"/>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c r="BZ282" s="42"/>
      <c r="CA282" s="42"/>
      <c r="CB282" s="42"/>
      <c r="CC282" s="42"/>
      <c r="CD282" s="42"/>
      <c r="CE282" s="42"/>
      <c r="CF282" s="42"/>
      <c r="CG282" s="42"/>
      <c r="CH282" s="42"/>
      <c r="CI282" s="42"/>
      <c r="CJ282" s="42"/>
      <c r="CK282" s="42"/>
      <c r="CL282" s="42"/>
      <c r="CM282" s="42"/>
      <c r="CN282" s="42"/>
      <c r="CO282" s="42"/>
      <c r="CP282" s="42"/>
      <c r="CQ282" s="42"/>
      <c r="CR282" s="42"/>
      <c r="CS282" s="42"/>
      <c r="CT282" s="42"/>
      <c r="CU282" s="42"/>
      <c r="CV282" s="42"/>
      <c r="CW282" s="42"/>
      <c r="CX282" s="42"/>
      <c r="CY282" s="42"/>
      <c r="CZ282" s="42"/>
      <c r="DA282" s="42"/>
      <c r="DB282" s="42"/>
      <c r="DC282" s="42"/>
      <c r="DD282" s="42"/>
      <c r="DE282" s="42"/>
      <c r="DF282" s="42"/>
      <c r="DG282" s="42"/>
      <c r="DH282" s="42"/>
      <c r="DI282" s="42"/>
      <c r="DJ282" s="42"/>
      <c r="DK282" s="42"/>
      <c r="DL282" s="42"/>
      <c r="DM282" s="42"/>
      <c r="DN282" s="42"/>
      <c r="DO282" s="42"/>
      <c r="DP282" s="42"/>
      <c r="DQ282" s="42"/>
      <c r="DR282" s="42"/>
      <c r="DS282" s="42"/>
      <c r="DT282" s="42"/>
      <c r="DU282" s="42"/>
      <c r="DV282" s="42"/>
      <c r="DW282" s="42"/>
      <c r="DX282" s="42"/>
      <c r="DY282" s="42"/>
      <c r="DZ282" s="42"/>
      <c r="EA282" s="42"/>
      <c r="EB282" s="42"/>
      <c r="EC282" s="42"/>
      <c r="ED282" s="42"/>
      <c r="EE282" s="42"/>
      <c r="EF282" s="42"/>
      <c r="EG282" s="42"/>
      <c r="EH282" s="42"/>
      <c r="EI282" s="42"/>
      <c r="EJ282" s="42"/>
      <c r="EK282" s="42"/>
      <c r="EL282" s="42"/>
      <c r="EM282" s="42"/>
      <c r="EN282" s="42"/>
      <c r="EO282" s="42"/>
      <c r="EP282" s="42"/>
      <c r="EQ282" s="42"/>
      <c r="ER282" s="42"/>
      <c r="ES282" s="42"/>
      <c r="ET282" s="42"/>
      <c r="EU282" s="42"/>
      <c r="EV282" s="42"/>
      <c r="EW282" s="42"/>
      <c r="EX282" s="42"/>
      <c r="EY282" s="42"/>
      <c r="EZ282" s="42"/>
      <c r="FA282" s="42"/>
      <c r="FB282" s="42"/>
      <c r="FC282" s="42"/>
      <c r="FD282" s="42"/>
      <c r="FE282" s="42"/>
      <c r="FF282" s="42"/>
      <c r="FG282" s="42"/>
      <c r="FH282" s="42"/>
      <c r="FI282" s="42"/>
      <c r="FJ282" s="42"/>
      <c r="FK282" s="42"/>
      <c r="FL282" s="42"/>
      <c r="FM282" s="42"/>
      <c r="FN282" s="42"/>
      <c r="FO282" s="42"/>
      <c r="FP282" s="42"/>
      <c r="FQ282" s="42"/>
      <c r="FR282" s="42"/>
      <c r="FS282" s="42"/>
      <c r="FT282" s="42"/>
      <c r="FU282" s="42"/>
      <c r="FV282" s="42"/>
      <c r="FW282" s="42"/>
      <c r="FX282" s="42"/>
      <c r="FY282" s="42"/>
      <c r="FZ282" s="42"/>
      <c r="GA282" s="42"/>
      <c r="GB282" s="42"/>
      <c r="GC282" s="42"/>
      <c r="GD282" s="42"/>
      <c r="GE282" s="42"/>
      <c r="GF282" s="42"/>
      <c r="GG282" s="42"/>
      <c r="GH282" s="42"/>
      <c r="GI282" s="42"/>
      <c r="GJ282" s="42"/>
      <c r="GK282" s="42"/>
      <c r="GL282" s="42"/>
      <c r="GM282" s="42"/>
      <c r="GN282" s="42"/>
      <c r="GO282" s="42"/>
      <c r="GP282" s="42"/>
      <c r="GQ282" s="42"/>
      <c r="GR282" s="42"/>
      <c r="GS282" s="42"/>
      <c r="GT282" s="42"/>
      <c r="GU282" s="42"/>
      <c r="GV282" s="42"/>
      <c r="GW282" s="42"/>
      <c r="GX282" s="42"/>
      <c r="GY282" s="42"/>
      <c r="GZ282" s="42"/>
      <c r="HA282" s="42"/>
      <c r="HB282" s="42"/>
      <c r="HC282" s="42"/>
      <c r="HD282" s="42"/>
      <c r="HE282" s="42"/>
      <c r="HF282" s="42"/>
      <c r="HG282" s="42"/>
      <c r="HH282" s="42"/>
      <c r="HI282" s="42"/>
      <c r="HJ282" s="42"/>
      <c r="HK282" s="42"/>
      <c r="HL282" s="42"/>
      <c r="HM282" s="42"/>
      <c r="HN282" s="42"/>
      <c r="HO282" s="42"/>
      <c r="HP282" s="42"/>
      <c r="HQ282" s="42"/>
      <c r="HR282" s="42"/>
      <c r="HS282" s="42"/>
      <c r="HT282" s="42"/>
      <c r="HU282" s="42"/>
      <c r="HV282" s="42"/>
      <c r="HW282" s="42"/>
      <c r="HX282" s="42"/>
    </row>
    <row r="283" spans="1:232" s="41" customFormat="1" x14ac:dyDescent="0.25">
      <c r="A283" s="29"/>
      <c r="B283" s="30"/>
      <c r="C283" s="31" t="s">
        <v>7317</v>
      </c>
      <c r="D283" s="57">
        <v>0</v>
      </c>
      <c r="E283" s="57">
        <v>1</v>
      </c>
      <c r="F283" s="32" t="s">
        <v>560</v>
      </c>
      <c r="G283" s="32" t="s">
        <v>560</v>
      </c>
      <c r="H283" s="4">
        <v>9105873365</v>
      </c>
      <c r="I283" s="32" t="s">
        <v>560</v>
      </c>
      <c r="J283" s="33" t="s">
        <v>7829</v>
      </c>
      <c r="K283" s="34"/>
      <c r="L283" s="46" t="s">
        <v>25</v>
      </c>
      <c r="M283" s="33" t="s">
        <v>867</v>
      </c>
      <c r="N283" s="35" t="s">
        <v>560</v>
      </c>
      <c r="O283" s="6" t="s">
        <v>3142</v>
      </c>
      <c r="P283" s="36"/>
      <c r="Q283" s="36"/>
      <c r="R283" s="36"/>
      <c r="S283" s="33" t="s">
        <v>7830</v>
      </c>
      <c r="T283" s="36"/>
      <c r="U283" s="36"/>
      <c r="V283" s="33" t="s">
        <v>7830</v>
      </c>
      <c r="W283" s="36"/>
      <c r="X283" s="36"/>
      <c r="Y283" s="33" t="s">
        <v>2873</v>
      </c>
      <c r="Z283" s="36"/>
      <c r="AA283" s="30"/>
      <c r="AB283" s="57">
        <v>5111</v>
      </c>
      <c r="AC283" s="57">
        <v>131</v>
      </c>
      <c r="AD283" s="30"/>
      <c r="AE283" s="58">
        <v>1</v>
      </c>
      <c r="AF283" s="37"/>
      <c r="AG283" s="37">
        <v>49500</v>
      </c>
      <c r="AH283" s="38">
        <v>49500</v>
      </c>
      <c r="AI283" s="37"/>
      <c r="AJ283" s="37"/>
      <c r="AK283" s="39"/>
      <c r="AL283" s="40">
        <v>8</v>
      </c>
      <c r="AM283" s="37"/>
      <c r="AN283" s="37">
        <v>3960</v>
      </c>
      <c r="AO283" s="59">
        <v>33311</v>
      </c>
      <c r="AP283" s="39"/>
      <c r="AQ283" s="59" t="s">
        <v>3131</v>
      </c>
      <c r="AR283" s="60">
        <v>156</v>
      </c>
      <c r="AS283" s="60">
        <v>632</v>
      </c>
      <c r="AV283" s="39"/>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c r="BZ283" s="42"/>
      <c r="CA283" s="42"/>
      <c r="CB283" s="42"/>
      <c r="CC283" s="42"/>
      <c r="CD283" s="42"/>
      <c r="CE283" s="42"/>
      <c r="CF283" s="42"/>
      <c r="CG283" s="42"/>
      <c r="CH283" s="42"/>
      <c r="CI283" s="42"/>
      <c r="CJ283" s="42"/>
      <c r="CK283" s="42"/>
      <c r="CL283" s="42"/>
      <c r="CM283" s="42"/>
      <c r="CN283" s="42"/>
      <c r="CO283" s="42"/>
      <c r="CP283" s="42"/>
      <c r="CQ283" s="42"/>
      <c r="CR283" s="42"/>
      <c r="CS283" s="42"/>
      <c r="CT283" s="42"/>
      <c r="CU283" s="42"/>
      <c r="CV283" s="42"/>
      <c r="CW283" s="42"/>
      <c r="CX283" s="42"/>
      <c r="CY283" s="42"/>
      <c r="CZ283" s="42"/>
      <c r="DA283" s="42"/>
      <c r="DB283" s="42"/>
      <c r="DC283" s="42"/>
      <c r="DD283" s="42"/>
      <c r="DE283" s="42"/>
      <c r="DF283" s="42"/>
      <c r="DG283" s="42"/>
      <c r="DH283" s="42"/>
      <c r="DI283" s="42"/>
      <c r="DJ283" s="42"/>
      <c r="DK283" s="42"/>
      <c r="DL283" s="42"/>
      <c r="DM283" s="42"/>
      <c r="DN283" s="42"/>
      <c r="DO283" s="42"/>
      <c r="DP283" s="42"/>
      <c r="DQ283" s="42"/>
      <c r="DR283" s="42"/>
      <c r="DS283" s="42"/>
      <c r="DT283" s="42"/>
      <c r="DU283" s="42"/>
      <c r="DV283" s="42"/>
      <c r="DW283" s="42"/>
      <c r="DX283" s="42"/>
      <c r="DY283" s="42"/>
      <c r="DZ283" s="42"/>
      <c r="EA283" s="42"/>
      <c r="EB283" s="42"/>
      <c r="EC283" s="42"/>
      <c r="ED283" s="42"/>
      <c r="EE283" s="42"/>
      <c r="EF283" s="42"/>
      <c r="EG283" s="42"/>
      <c r="EH283" s="42"/>
      <c r="EI283" s="42"/>
      <c r="EJ283" s="42"/>
      <c r="EK283" s="42"/>
      <c r="EL283" s="42"/>
      <c r="EM283" s="42"/>
      <c r="EN283" s="42"/>
      <c r="EO283" s="42"/>
      <c r="EP283" s="42"/>
      <c r="EQ283" s="42"/>
      <c r="ER283" s="42"/>
      <c r="ES283" s="42"/>
      <c r="ET283" s="42"/>
      <c r="EU283" s="42"/>
      <c r="EV283" s="42"/>
      <c r="EW283" s="42"/>
      <c r="EX283" s="42"/>
      <c r="EY283" s="42"/>
      <c r="EZ283" s="42"/>
      <c r="FA283" s="42"/>
      <c r="FB283" s="42"/>
      <c r="FC283" s="42"/>
      <c r="FD283" s="42"/>
      <c r="FE283" s="42"/>
      <c r="FF283" s="42"/>
      <c r="FG283" s="42"/>
      <c r="FH283" s="42"/>
      <c r="FI283" s="42"/>
      <c r="FJ283" s="42"/>
      <c r="FK283" s="42"/>
      <c r="FL283" s="42"/>
      <c r="FM283" s="42"/>
      <c r="FN283" s="42"/>
      <c r="FO283" s="42"/>
      <c r="FP283" s="42"/>
      <c r="FQ283" s="42"/>
      <c r="FR283" s="42"/>
      <c r="FS283" s="42"/>
      <c r="FT283" s="42"/>
      <c r="FU283" s="42"/>
      <c r="FV283" s="42"/>
      <c r="FW283" s="42"/>
      <c r="FX283" s="42"/>
      <c r="FY283" s="42"/>
      <c r="FZ283" s="42"/>
      <c r="GA283" s="42"/>
      <c r="GB283" s="42"/>
      <c r="GC283" s="42"/>
      <c r="GD283" s="42"/>
      <c r="GE283" s="42"/>
      <c r="GF283" s="42"/>
      <c r="GG283" s="42"/>
      <c r="GH283" s="42"/>
      <c r="GI283" s="42"/>
      <c r="GJ283" s="42"/>
      <c r="GK283" s="42"/>
      <c r="GL283" s="42"/>
      <c r="GM283" s="42"/>
      <c r="GN283" s="42"/>
      <c r="GO283" s="42"/>
      <c r="GP283" s="42"/>
      <c r="GQ283" s="42"/>
      <c r="GR283" s="42"/>
      <c r="GS283" s="42"/>
      <c r="GT283" s="42"/>
      <c r="GU283" s="42"/>
      <c r="GV283" s="42"/>
      <c r="GW283" s="42"/>
      <c r="GX283" s="42"/>
      <c r="GY283" s="42"/>
      <c r="GZ283" s="42"/>
      <c r="HA283" s="42"/>
      <c r="HB283" s="42"/>
      <c r="HC283" s="42"/>
      <c r="HD283" s="42"/>
      <c r="HE283" s="42"/>
      <c r="HF283" s="42"/>
      <c r="HG283" s="42"/>
      <c r="HH283" s="42"/>
      <c r="HI283" s="42"/>
      <c r="HJ283" s="42"/>
      <c r="HK283" s="42"/>
      <c r="HL283" s="42"/>
      <c r="HM283" s="42"/>
      <c r="HN283" s="42"/>
      <c r="HO283" s="42"/>
      <c r="HP283" s="42"/>
      <c r="HQ283" s="42"/>
      <c r="HR283" s="42"/>
      <c r="HS283" s="42"/>
      <c r="HT283" s="42"/>
      <c r="HU283" s="42"/>
      <c r="HV283" s="42"/>
      <c r="HW283" s="42"/>
      <c r="HX283" s="42"/>
    </row>
    <row r="284" spans="1:232" s="41" customFormat="1" x14ac:dyDescent="0.25">
      <c r="A284" s="29"/>
      <c r="B284" s="30"/>
      <c r="C284" s="31" t="s">
        <v>7317</v>
      </c>
      <c r="D284" s="57">
        <v>0</v>
      </c>
      <c r="E284" s="57">
        <v>1</v>
      </c>
      <c r="F284" s="32" t="s">
        <v>560</v>
      </c>
      <c r="G284" s="32" t="s">
        <v>560</v>
      </c>
      <c r="H284" s="4">
        <v>9105873458</v>
      </c>
      <c r="I284" s="32" t="s">
        <v>560</v>
      </c>
      <c r="J284" s="33" t="s">
        <v>7831</v>
      </c>
      <c r="K284" s="34"/>
      <c r="L284" s="46" t="s">
        <v>25</v>
      </c>
      <c r="M284" s="33" t="s">
        <v>689</v>
      </c>
      <c r="N284" s="35" t="s">
        <v>560</v>
      </c>
      <c r="O284" s="6" t="s">
        <v>3153</v>
      </c>
      <c r="P284" s="36"/>
      <c r="Q284" s="36"/>
      <c r="R284" s="36"/>
      <c r="S284" s="33" t="s">
        <v>7832</v>
      </c>
      <c r="T284" s="36"/>
      <c r="U284" s="36"/>
      <c r="V284" s="33" t="s">
        <v>7832</v>
      </c>
      <c r="W284" s="36"/>
      <c r="X284" s="36"/>
      <c r="Y284" s="33" t="s">
        <v>2824</v>
      </c>
      <c r="Z284" s="36"/>
      <c r="AA284" s="30"/>
      <c r="AB284" s="57">
        <v>5111</v>
      </c>
      <c r="AC284" s="57">
        <v>131</v>
      </c>
      <c r="AD284" s="30"/>
      <c r="AE284" s="58">
        <v>2</v>
      </c>
      <c r="AF284" s="37"/>
      <c r="AG284" s="37">
        <v>111058</v>
      </c>
      <c r="AH284" s="38">
        <v>222116</v>
      </c>
      <c r="AI284" s="37"/>
      <c r="AJ284" s="37"/>
      <c r="AK284" s="39"/>
      <c r="AL284" s="40">
        <v>8</v>
      </c>
      <c r="AM284" s="37"/>
      <c r="AN284" s="37">
        <v>17769.28</v>
      </c>
      <c r="AO284" s="59">
        <v>33311</v>
      </c>
      <c r="AP284" s="39"/>
      <c r="AQ284" s="59" t="s">
        <v>3131</v>
      </c>
      <c r="AR284" s="60">
        <v>156</v>
      </c>
      <c r="AS284" s="60">
        <v>632</v>
      </c>
      <c r="AV284" s="39"/>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c r="BZ284" s="42"/>
      <c r="CA284" s="42"/>
      <c r="CB284" s="42"/>
      <c r="CC284" s="42"/>
      <c r="CD284" s="42"/>
      <c r="CE284" s="42"/>
      <c r="CF284" s="42"/>
      <c r="CG284" s="42"/>
      <c r="CH284" s="42"/>
      <c r="CI284" s="42"/>
      <c r="CJ284" s="42"/>
      <c r="CK284" s="42"/>
      <c r="CL284" s="42"/>
      <c r="CM284" s="42"/>
      <c r="CN284" s="42"/>
      <c r="CO284" s="42"/>
      <c r="CP284" s="42"/>
      <c r="CQ284" s="42"/>
      <c r="CR284" s="42"/>
      <c r="CS284" s="42"/>
      <c r="CT284" s="42"/>
      <c r="CU284" s="42"/>
      <c r="CV284" s="42"/>
      <c r="CW284" s="42"/>
      <c r="CX284" s="42"/>
      <c r="CY284" s="42"/>
      <c r="CZ284" s="42"/>
      <c r="DA284" s="42"/>
      <c r="DB284" s="42"/>
      <c r="DC284" s="42"/>
      <c r="DD284" s="42"/>
      <c r="DE284" s="42"/>
      <c r="DF284" s="42"/>
      <c r="DG284" s="42"/>
      <c r="DH284" s="42"/>
      <c r="DI284" s="42"/>
      <c r="DJ284" s="42"/>
      <c r="DK284" s="42"/>
      <c r="DL284" s="42"/>
      <c r="DM284" s="42"/>
      <c r="DN284" s="42"/>
      <c r="DO284" s="42"/>
      <c r="DP284" s="42"/>
      <c r="DQ284" s="42"/>
      <c r="DR284" s="42"/>
      <c r="DS284" s="42"/>
      <c r="DT284" s="42"/>
      <c r="DU284" s="42"/>
      <c r="DV284" s="42"/>
      <c r="DW284" s="42"/>
      <c r="DX284" s="42"/>
      <c r="DY284" s="42"/>
      <c r="DZ284" s="42"/>
      <c r="EA284" s="42"/>
      <c r="EB284" s="42"/>
      <c r="EC284" s="42"/>
      <c r="ED284" s="42"/>
      <c r="EE284" s="42"/>
      <c r="EF284" s="42"/>
      <c r="EG284" s="42"/>
      <c r="EH284" s="42"/>
      <c r="EI284" s="42"/>
      <c r="EJ284" s="42"/>
      <c r="EK284" s="42"/>
      <c r="EL284" s="42"/>
      <c r="EM284" s="42"/>
      <c r="EN284" s="42"/>
      <c r="EO284" s="42"/>
      <c r="EP284" s="42"/>
      <c r="EQ284" s="42"/>
      <c r="ER284" s="42"/>
      <c r="ES284" s="42"/>
      <c r="ET284" s="42"/>
      <c r="EU284" s="42"/>
      <c r="EV284" s="42"/>
      <c r="EW284" s="42"/>
      <c r="EX284" s="42"/>
      <c r="EY284" s="42"/>
      <c r="EZ284" s="42"/>
      <c r="FA284" s="42"/>
      <c r="FB284" s="42"/>
      <c r="FC284" s="42"/>
      <c r="FD284" s="42"/>
      <c r="FE284" s="42"/>
      <c r="FF284" s="42"/>
      <c r="FG284" s="42"/>
      <c r="FH284" s="42"/>
      <c r="FI284" s="42"/>
      <c r="FJ284" s="42"/>
      <c r="FK284" s="42"/>
      <c r="FL284" s="42"/>
      <c r="FM284" s="42"/>
      <c r="FN284" s="42"/>
      <c r="FO284" s="42"/>
      <c r="FP284" s="42"/>
      <c r="FQ284" s="42"/>
      <c r="FR284" s="42"/>
      <c r="FS284" s="42"/>
      <c r="FT284" s="42"/>
      <c r="FU284" s="42"/>
      <c r="FV284" s="42"/>
      <c r="FW284" s="42"/>
      <c r="FX284" s="42"/>
      <c r="FY284" s="42"/>
      <c r="FZ284" s="42"/>
      <c r="GA284" s="42"/>
      <c r="GB284" s="42"/>
      <c r="GC284" s="42"/>
      <c r="GD284" s="42"/>
      <c r="GE284" s="42"/>
      <c r="GF284" s="42"/>
      <c r="GG284" s="42"/>
      <c r="GH284" s="42"/>
      <c r="GI284" s="42"/>
      <c r="GJ284" s="42"/>
      <c r="GK284" s="42"/>
      <c r="GL284" s="42"/>
      <c r="GM284" s="42"/>
      <c r="GN284" s="42"/>
      <c r="GO284" s="42"/>
      <c r="GP284" s="42"/>
      <c r="GQ284" s="42"/>
      <c r="GR284" s="42"/>
      <c r="GS284" s="42"/>
      <c r="GT284" s="42"/>
      <c r="GU284" s="42"/>
      <c r="GV284" s="42"/>
      <c r="GW284" s="42"/>
      <c r="GX284" s="42"/>
      <c r="GY284" s="42"/>
      <c r="GZ284" s="42"/>
      <c r="HA284" s="42"/>
      <c r="HB284" s="42"/>
      <c r="HC284" s="42"/>
      <c r="HD284" s="42"/>
      <c r="HE284" s="42"/>
      <c r="HF284" s="42"/>
      <c r="HG284" s="42"/>
      <c r="HH284" s="42"/>
      <c r="HI284" s="42"/>
      <c r="HJ284" s="42"/>
      <c r="HK284" s="42"/>
      <c r="HL284" s="42"/>
      <c r="HM284" s="42"/>
      <c r="HN284" s="42"/>
      <c r="HO284" s="42"/>
      <c r="HP284" s="42"/>
      <c r="HQ284" s="42"/>
      <c r="HR284" s="42"/>
      <c r="HS284" s="42"/>
      <c r="HT284" s="42"/>
      <c r="HU284" s="42"/>
      <c r="HV284" s="42"/>
      <c r="HW284" s="42"/>
      <c r="HX284" s="42"/>
    </row>
    <row r="285" spans="1:232" s="41" customFormat="1" x14ac:dyDescent="0.25">
      <c r="A285" s="29"/>
      <c r="B285" s="30"/>
      <c r="C285" s="31" t="s">
        <v>7317</v>
      </c>
      <c r="D285" s="57">
        <v>0</v>
      </c>
      <c r="E285" s="57">
        <v>1</v>
      </c>
      <c r="F285" s="32" t="s">
        <v>560</v>
      </c>
      <c r="G285" s="32" t="s">
        <v>560</v>
      </c>
      <c r="H285" s="4">
        <v>9105873475</v>
      </c>
      <c r="I285" s="32" t="s">
        <v>560</v>
      </c>
      <c r="J285" s="33" t="s">
        <v>7833</v>
      </c>
      <c r="K285" s="34"/>
      <c r="L285" s="46" t="s">
        <v>25</v>
      </c>
      <c r="M285" s="33" t="s">
        <v>796</v>
      </c>
      <c r="N285" s="35" t="s">
        <v>560</v>
      </c>
      <c r="O285" s="6" t="s">
        <v>3137</v>
      </c>
      <c r="P285" s="36"/>
      <c r="Q285" s="36"/>
      <c r="R285" s="36"/>
      <c r="S285" s="33" t="s">
        <v>7834</v>
      </c>
      <c r="T285" s="36"/>
      <c r="U285" s="36"/>
      <c r="V285" s="33" t="s">
        <v>7834</v>
      </c>
      <c r="W285" s="36"/>
      <c r="X285" s="36"/>
      <c r="Y285" s="33" t="s">
        <v>3013</v>
      </c>
      <c r="Z285" s="36"/>
      <c r="AA285" s="30"/>
      <c r="AB285" s="57">
        <v>5111</v>
      </c>
      <c r="AC285" s="57">
        <v>131</v>
      </c>
      <c r="AD285" s="30"/>
      <c r="AE285" s="58">
        <v>1</v>
      </c>
      <c r="AF285" s="37"/>
      <c r="AG285" s="37">
        <v>46000</v>
      </c>
      <c r="AH285" s="38">
        <v>46000</v>
      </c>
      <c r="AI285" s="37"/>
      <c r="AJ285" s="37"/>
      <c r="AK285" s="39"/>
      <c r="AL285" s="40">
        <v>8</v>
      </c>
      <c r="AM285" s="37"/>
      <c r="AN285" s="37">
        <v>3680</v>
      </c>
      <c r="AO285" s="59">
        <v>33311</v>
      </c>
      <c r="AP285" s="39"/>
      <c r="AQ285" s="59" t="s">
        <v>3131</v>
      </c>
      <c r="AR285" s="60">
        <v>156</v>
      </c>
      <c r="AS285" s="60">
        <v>632</v>
      </c>
      <c r="AV285" s="39"/>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c r="BZ285" s="42"/>
      <c r="CA285" s="42"/>
      <c r="CB285" s="42"/>
      <c r="CC285" s="42"/>
      <c r="CD285" s="42"/>
      <c r="CE285" s="42"/>
      <c r="CF285" s="42"/>
      <c r="CG285" s="42"/>
      <c r="CH285" s="42"/>
      <c r="CI285" s="42"/>
      <c r="CJ285" s="42"/>
      <c r="CK285" s="42"/>
      <c r="CL285" s="42"/>
      <c r="CM285" s="42"/>
      <c r="CN285" s="42"/>
      <c r="CO285" s="42"/>
      <c r="CP285" s="42"/>
      <c r="CQ285" s="42"/>
      <c r="CR285" s="42"/>
      <c r="CS285" s="42"/>
      <c r="CT285" s="42"/>
      <c r="CU285" s="42"/>
      <c r="CV285" s="42"/>
      <c r="CW285" s="42"/>
      <c r="CX285" s="42"/>
      <c r="CY285" s="42"/>
      <c r="CZ285" s="42"/>
      <c r="DA285" s="42"/>
      <c r="DB285" s="42"/>
      <c r="DC285" s="42"/>
      <c r="DD285" s="42"/>
      <c r="DE285" s="42"/>
      <c r="DF285" s="42"/>
      <c r="DG285" s="42"/>
      <c r="DH285" s="42"/>
      <c r="DI285" s="42"/>
      <c r="DJ285" s="42"/>
      <c r="DK285" s="42"/>
      <c r="DL285" s="42"/>
      <c r="DM285" s="42"/>
      <c r="DN285" s="42"/>
      <c r="DO285" s="42"/>
      <c r="DP285" s="42"/>
      <c r="DQ285" s="42"/>
      <c r="DR285" s="42"/>
      <c r="DS285" s="42"/>
      <c r="DT285" s="42"/>
      <c r="DU285" s="42"/>
      <c r="DV285" s="42"/>
      <c r="DW285" s="42"/>
      <c r="DX285" s="42"/>
      <c r="DY285" s="42"/>
      <c r="DZ285" s="42"/>
      <c r="EA285" s="42"/>
      <c r="EB285" s="42"/>
      <c r="EC285" s="42"/>
      <c r="ED285" s="42"/>
      <c r="EE285" s="42"/>
      <c r="EF285" s="42"/>
      <c r="EG285" s="42"/>
      <c r="EH285" s="42"/>
      <c r="EI285" s="42"/>
      <c r="EJ285" s="42"/>
      <c r="EK285" s="42"/>
      <c r="EL285" s="42"/>
      <c r="EM285" s="42"/>
      <c r="EN285" s="42"/>
      <c r="EO285" s="42"/>
      <c r="EP285" s="42"/>
      <c r="EQ285" s="42"/>
      <c r="ER285" s="42"/>
      <c r="ES285" s="42"/>
      <c r="ET285" s="42"/>
      <c r="EU285" s="42"/>
      <c r="EV285" s="42"/>
      <c r="EW285" s="42"/>
      <c r="EX285" s="42"/>
      <c r="EY285" s="42"/>
      <c r="EZ285" s="42"/>
      <c r="FA285" s="42"/>
      <c r="FB285" s="42"/>
      <c r="FC285" s="42"/>
      <c r="FD285" s="42"/>
      <c r="FE285" s="42"/>
      <c r="FF285" s="42"/>
      <c r="FG285" s="42"/>
      <c r="FH285" s="42"/>
      <c r="FI285" s="42"/>
      <c r="FJ285" s="42"/>
      <c r="FK285" s="42"/>
      <c r="FL285" s="42"/>
      <c r="FM285" s="42"/>
      <c r="FN285" s="42"/>
      <c r="FO285" s="42"/>
      <c r="FP285" s="42"/>
      <c r="FQ285" s="42"/>
      <c r="FR285" s="42"/>
      <c r="FS285" s="42"/>
      <c r="FT285" s="42"/>
      <c r="FU285" s="42"/>
      <c r="FV285" s="42"/>
      <c r="FW285" s="42"/>
      <c r="FX285" s="42"/>
      <c r="FY285" s="42"/>
      <c r="FZ285" s="42"/>
      <c r="GA285" s="42"/>
      <c r="GB285" s="42"/>
      <c r="GC285" s="42"/>
      <c r="GD285" s="42"/>
      <c r="GE285" s="42"/>
      <c r="GF285" s="42"/>
      <c r="GG285" s="42"/>
      <c r="GH285" s="42"/>
      <c r="GI285" s="42"/>
      <c r="GJ285" s="42"/>
      <c r="GK285" s="42"/>
      <c r="GL285" s="42"/>
      <c r="GM285" s="42"/>
      <c r="GN285" s="42"/>
      <c r="GO285" s="42"/>
      <c r="GP285" s="42"/>
      <c r="GQ285" s="42"/>
      <c r="GR285" s="42"/>
      <c r="GS285" s="42"/>
      <c r="GT285" s="42"/>
      <c r="GU285" s="42"/>
      <c r="GV285" s="42"/>
      <c r="GW285" s="42"/>
      <c r="GX285" s="42"/>
      <c r="GY285" s="42"/>
      <c r="GZ285" s="42"/>
      <c r="HA285" s="42"/>
      <c r="HB285" s="42"/>
      <c r="HC285" s="42"/>
      <c r="HD285" s="42"/>
      <c r="HE285" s="42"/>
      <c r="HF285" s="42"/>
      <c r="HG285" s="42"/>
      <c r="HH285" s="42"/>
      <c r="HI285" s="42"/>
      <c r="HJ285" s="42"/>
      <c r="HK285" s="42"/>
      <c r="HL285" s="42"/>
      <c r="HM285" s="42"/>
      <c r="HN285" s="42"/>
      <c r="HO285" s="42"/>
      <c r="HP285" s="42"/>
      <c r="HQ285" s="42"/>
      <c r="HR285" s="42"/>
      <c r="HS285" s="42"/>
      <c r="HT285" s="42"/>
      <c r="HU285" s="42"/>
      <c r="HV285" s="42"/>
      <c r="HW285" s="42"/>
      <c r="HX285" s="42"/>
    </row>
    <row r="286" spans="1:232" s="41" customFormat="1" x14ac:dyDescent="0.25">
      <c r="A286" s="29"/>
      <c r="B286" s="30"/>
      <c r="C286" s="31" t="s">
        <v>7317</v>
      </c>
      <c r="D286" s="57">
        <v>0</v>
      </c>
      <c r="E286" s="57">
        <v>1</v>
      </c>
      <c r="F286" s="32" t="s">
        <v>560</v>
      </c>
      <c r="G286" s="32" t="s">
        <v>560</v>
      </c>
      <c r="H286" s="4">
        <v>9105873487</v>
      </c>
      <c r="I286" s="32" t="s">
        <v>560</v>
      </c>
      <c r="J286" s="33" t="s">
        <v>7625</v>
      </c>
      <c r="K286" s="34"/>
      <c r="L286" s="46" t="s">
        <v>25</v>
      </c>
      <c r="M286" s="33" t="s">
        <v>829</v>
      </c>
      <c r="N286" s="35" t="s">
        <v>560</v>
      </c>
      <c r="O286" s="6" t="s">
        <v>3142</v>
      </c>
      <c r="P286" s="36"/>
      <c r="Q286" s="36"/>
      <c r="R286" s="36"/>
      <c r="S286" s="33" t="s">
        <v>7452</v>
      </c>
      <c r="T286" s="36"/>
      <c r="U286" s="36"/>
      <c r="V286" s="33" t="s">
        <v>7452</v>
      </c>
      <c r="W286" s="36"/>
      <c r="X286" s="36"/>
      <c r="Y286" s="33" t="s">
        <v>2824</v>
      </c>
      <c r="Z286" s="36"/>
      <c r="AA286" s="30"/>
      <c r="AB286" s="57">
        <v>5111</v>
      </c>
      <c r="AC286" s="57">
        <v>131</v>
      </c>
      <c r="AD286" s="30"/>
      <c r="AE286" s="58">
        <v>2</v>
      </c>
      <c r="AF286" s="37"/>
      <c r="AG286" s="37">
        <v>111058</v>
      </c>
      <c r="AH286" s="38">
        <v>222116</v>
      </c>
      <c r="AI286" s="37"/>
      <c r="AJ286" s="37"/>
      <c r="AK286" s="39"/>
      <c r="AL286" s="40">
        <v>8</v>
      </c>
      <c r="AM286" s="37"/>
      <c r="AN286" s="37">
        <v>17769.28</v>
      </c>
      <c r="AO286" s="59">
        <v>33311</v>
      </c>
      <c r="AP286" s="39"/>
      <c r="AQ286" s="59" t="s">
        <v>3131</v>
      </c>
      <c r="AR286" s="60">
        <v>156</v>
      </c>
      <c r="AS286" s="60">
        <v>632</v>
      </c>
      <c r="AV286" s="39"/>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c r="BZ286" s="42"/>
      <c r="CA286" s="42"/>
      <c r="CB286" s="42"/>
      <c r="CC286" s="42"/>
      <c r="CD286" s="42"/>
      <c r="CE286" s="42"/>
      <c r="CF286" s="42"/>
      <c r="CG286" s="42"/>
      <c r="CH286" s="42"/>
      <c r="CI286" s="42"/>
      <c r="CJ286" s="42"/>
      <c r="CK286" s="42"/>
      <c r="CL286" s="42"/>
      <c r="CM286" s="42"/>
      <c r="CN286" s="42"/>
      <c r="CO286" s="42"/>
      <c r="CP286" s="42"/>
      <c r="CQ286" s="42"/>
      <c r="CR286" s="42"/>
      <c r="CS286" s="42"/>
      <c r="CT286" s="42"/>
      <c r="CU286" s="42"/>
      <c r="CV286" s="42"/>
      <c r="CW286" s="42"/>
      <c r="CX286" s="42"/>
      <c r="CY286" s="42"/>
      <c r="CZ286" s="42"/>
      <c r="DA286" s="42"/>
      <c r="DB286" s="42"/>
      <c r="DC286" s="42"/>
      <c r="DD286" s="42"/>
      <c r="DE286" s="42"/>
      <c r="DF286" s="42"/>
      <c r="DG286" s="42"/>
      <c r="DH286" s="42"/>
      <c r="DI286" s="42"/>
      <c r="DJ286" s="42"/>
      <c r="DK286" s="42"/>
      <c r="DL286" s="42"/>
      <c r="DM286" s="42"/>
      <c r="DN286" s="42"/>
      <c r="DO286" s="42"/>
      <c r="DP286" s="42"/>
      <c r="DQ286" s="42"/>
      <c r="DR286" s="42"/>
      <c r="DS286" s="42"/>
      <c r="DT286" s="42"/>
      <c r="DU286" s="42"/>
      <c r="DV286" s="42"/>
      <c r="DW286" s="42"/>
      <c r="DX286" s="42"/>
      <c r="DY286" s="42"/>
      <c r="DZ286" s="42"/>
      <c r="EA286" s="42"/>
      <c r="EB286" s="42"/>
      <c r="EC286" s="42"/>
      <c r="ED286" s="42"/>
      <c r="EE286" s="42"/>
      <c r="EF286" s="42"/>
      <c r="EG286" s="42"/>
      <c r="EH286" s="42"/>
      <c r="EI286" s="42"/>
      <c r="EJ286" s="42"/>
      <c r="EK286" s="42"/>
      <c r="EL286" s="42"/>
      <c r="EM286" s="42"/>
      <c r="EN286" s="42"/>
      <c r="EO286" s="42"/>
      <c r="EP286" s="42"/>
      <c r="EQ286" s="42"/>
      <c r="ER286" s="42"/>
      <c r="ES286" s="42"/>
      <c r="ET286" s="42"/>
      <c r="EU286" s="42"/>
      <c r="EV286" s="42"/>
      <c r="EW286" s="42"/>
      <c r="EX286" s="42"/>
      <c r="EY286" s="42"/>
      <c r="EZ286" s="42"/>
      <c r="FA286" s="42"/>
      <c r="FB286" s="42"/>
      <c r="FC286" s="42"/>
      <c r="FD286" s="42"/>
      <c r="FE286" s="42"/>
      <c r="FF286" s="42"/>
      <c r="FG286" s="42"/>
      <c r="FH286" s="42"/>
      <c r="FI286" s="42"/>
      <c r="FJ286" s="42"/>
      <c r="FK286" s="42"/>
      <c r="FL286" s="42"/>
      <c r="FM286" s="42"/>
      <c r="FN286" s="42"/>
      <c r="FO286" s="42"/>
      <c r="FP286" s="42"/>
      <c r="FQ286" s="42"/>
      <c r="FR286" s="42"/>
      <c r="FS286" s="42"/>
      <c r="FT286" s="42"/>
      <c r="FU286" s="42"/>
      <c r="FV286" s="42"/>
      <c r="FW286" s="42"/>
      <c r="FX286" s="42"/>
      <c r="FY286" s="42"/>
      <c r="FZ286" s="42"/>
      <c r="GA286" s="42"/>
      <c r="GB286" s="42"/>
      <c r="GC286" s="42"/>
      <c r="GD286" s="42"/>
      <c r="GE286" s="42"/>
      <c r="GF286" s="42"/>
      <c r="GG286" s="42"/>
      <c r="GH286" s="42"/>
      <c r="GI286" s="42"/>
      <c r="GJ286" s="42"/>
      <c r="GK286" s="42"/>
      <c r="GL286" s="42"/>
      <c r="GM286" s="42"/>
      <c r="GN286" s="42"/>
      <c r="GO286" s="42"/>
      <c r="GP286" s="42"/>
      <c r="GQ286" s="42"/>
      <c r="GR286" s="42"/>
      <c r="GS286" s="42"/>
      <c r="GT286" s="42"/>
      <c r="GU286" s="42"/>
      <c r="GV286" s="42"/>
      <c r="GW286" s="42"/>
      <c r="GX286" s="42"/>
      <c r="GY286" s="42"/>
      <c r="GZ286" s="42"/>
      <c r="HA286" s="42"/>
      <c r="HB286" s="42"/>
      <c r="HC286" s="42"/>
      <c r="HD286" s="42"/>
      <c r="HE286" s="42"/>
      <c r="HF286" s="42"/>
      <c r="HG286" s="42"/>
      <c r="HH286" s="42"/>
      <c r="HI286" s="42"/>
      <c r="HJ286" s="42"/>
      <c r="HK286" s="42"/>
      <c r="HL286" s="42"/>
      <c r="HM286" s="42"/>
      <c r="HN286" s="42"/>
      <c r="HO286" s="42"/>
      <c r="HP286" s="42"/>
      <c r="HQ286" s="42"/>
      <c r="HR286" s="42"/>
      <c r="HS286" s="42"/>
      <c r="HT286" s="42"/>
      <c r="HU286" s="42"/>
      <c r="HV286" s="42"/>
      <c r="HW286" s="42"/>
      <c r="HX286" s="42"/>
    </row>
    <row r="287" spans="1:232" s="41" customFormat="1" x14ac:dyDescent="0.25">
      <c r="A287" s="29"/>
      <c r="B287" s="30"/>
      <c r="C287" s="31" t="s">
        <v>7317</v>
      </c>
      <c r="D287" s="57">
        <v>0</v>
      </c>
      <c r="E287" s="57">
        <v>1</v>
      </c>
      <c r="F287" s="32" t="s">
        <v>560</v>
      </c>
      <c r="G287" s="32" t="s">
        <v>560</v>
      </c>
      <c r="H287" s="4">
        <v>9105873465</v>
      </c>
      <c r="I287" s="32" t="s">
        <v>560</v>
      </c>
      <c r="J287" s="33" t="s">
        <v>7835</v>
      </c>
      <c r="K287" s="34"/>
      <c r="L287" s="46" t="s">
        <v>25</v>
      </c>
      <c r="M287" s="33" t="s">
        <v>629</v>
      </c>
      <c r="N287" s="35" t="s">
        <v>560</v>
      </c>
      <c r="O287" s="6" t="s">
        <v>3151</v>
      </c>
      <c r="P287" s="36"/>
      <c r="Q287" s="36"/>
      <c r="R287" s="36"/>
      <c r="S287" s="33" t="s">
        <v>7836</v>
      </c>
      <c r="T287" s="36"/>
      <c r="U287" s="36"/>
      <c r="V287" s="33" t="s">
        <v>7836</v>
      </c>
      <c r="W287" s="36"/>
      <c r="X287" s="36"/>
      <c r="Y287" s="33" t="s">
        <v>2779</v>
      </c>
      <c r="Z287" s="36"/>
      <c r="AA287" s="30"/>
      <c r="AB287" s="57">
        <v>5111</v>
      </c>
      <c r="AC287" s="57">
        <v>131</v>
      </c>
      <c r="AD287" s="30"/>
      <c r="AE287" s="58">
        <v>3</v>
      </c>
      <c r="AF287" s="37"/>
      <c r="AG287" s="37">
        <v>73431</v>
      </c>
      <c r="AH287" s="38">
        <v>220293</v>
      </c>
      <c r="AI287" s="37"/>
      <c r="AJ287" s="37"/>
      <c r="AK287" s="39"/>
      <c r="AL287" s="40">
        <v>8</v>
      </c>
      <c r="AM287" s="37"/>
      <c r="AN287" s="37">
        <v>17623.439999999999</v>
      </c>
      <c r="AO287" s="59">
        <v>33311</v>
      </c>
      <c r="AP287" s="39"/>
      <c r="AQ287" s="59" t="s">
        <v>3131</v>
      </c>
      <c r="AR287" s="60">
        <v>156</v>
      </c>
      <c r="AS287" s="60">
        <v>632</v>
      </c>
      <c r="AV287" s="39"/>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c r="BZ287" s="42"/>
      <c r="CA287" s="42"/>
      <c r="CB287" s="42"/>
      <c r="CC287" s="42"/>
      <c r="CD287" s="42"/>
      <c r="CE287" s="42"/>
      <c r="CF287" s="42"/>
      <c r="CG287" s="42"/>
      <c r="CH287" s="42"/>
      <c r="CI287" s="42"/>
      <c r="CJ287" s="42"/>
      <c r="CK287" s="42"/>
      <c r="CL287" s="42"/>
      <c r="CM287" s="42"/>
      <c r="CN287" s="42"/>
      <c r="CO287" s="42"/>
      <c r="CP287" s="42"/>
      <c r="CQ287" s="42"/>
      <c r="CR287" s="42"/>
      <c r="CS287" s="42"/>
      <c r="CT287" s="42"/>
      <c r="CU287" s="42"/>
      <c r="CV287" s="42"/>
      <c r="CW287" s="42"/>
      <c r="CX287" s="42"/>
      <c r="CY287" s="42"/>
      <c r="CZ287" s="42"/>
      <c r="DA287" s="42"/>
      <c r="DB287" s="42"/>
      <c r="DC287" s="42"/>
      <c r="DD287" s="42"/>
      <c r="DE287" s="42"/>
      <c r="DF287" s="42"/>
      <c r="DG287" s="42"/>
      <c r="DH287" s="42"/>
      <c r="DI287" s="42"/>
      <c r="DJ287" s="42"/>
      <c r="DK287" s="42"/>
      <c r="DL287" s="42"/>
      <c r="DM287" s="42"/>
      <c r="DN287" s="42"/>
      <c r="DO287" s="42"/>
      <c r="DP287" s="42"/>
      <c r="DQ287" s="42"/>
      <c r="DR287" s="42"/>
      <c r="DS287" s="42"/>
      <c r="DT287" s="42"/>
      <c r="DU287" s="42"/>
      <c r="DV287" s="42"/>
      <c r="DW287" s="42"/>
      <c r="DX287" s="42"/>
      <c r="DY287" s="42"/>
      <c r="DZ287" s="42"/>
      <c r="EA287" s="42"/>
      <c r="EB287" s="42"/>
      <c r="EC287" s="42"/>
      <c r="ED287" s="42"/>
      <c r="EE287" s="42"/>
      <c r="EF287" s="42"/>
      <c r="EG287" s="42"/>
      <c r="EH287" s="42"/>
      <c r="EI287" s="42"/>
      <c r="EJ287" s="42"/>
      <c r="EK287" s="42"/>
      <c r="EL287" s="42"/>
      <c r="EM287" s="42"/>
      <c r="EN287" s="42"/>
      <c r="EO287" s="42"/>
      <c r="EP287" s="42"/>
      <c r="EQ287" s="42"/>
      <c r="ER287" s="42"/>
      <c r="ES287" s="42"/>
      <c r="ET287" s="42"/>
      <c r="EU287" s="42"/>
      <c r="EV287" s="42"/>
      <c r="EW287" s="42"/>
      <c r="EX287" s="42"/>
      <c r="EY287" s="42"/>
      <c r="EZ287" s="42"/>
      <c r="FA287" s="42"/>
      <c r="FB287" s="42"/>
      <c r="FC287" s="42"/>
      <c r="FD287" s="42"/>
      <c r="FE287" s="42"/>
      <c r="FF287" s="42"/>
      <c r="FG287" s="42"/>
      <c r="FH287" s="42"/>
      <c r="FI287" s="42"/>
      <c r="FJ287" s="42"/>
      <c r="FK287" s="42"/>
      <c r="FL287" s="42"/>
      <c r="FM287" s="42"/>
      <c r="FN287" s="42"/>
      <c r="FO287" s="42"/>
      <c r="FP287" s="42"/>
      <c r="FQ287" s="42"/>
      <c r="FR287" s="42"/>
      <c r="FS287" s="42"/>
      <c r="FT287" s="42"/>
      <c r="FU287" s="42"/>
      <c r="FV287" s="42"/>
      <c r="FW287" s="42"/>
      <c r="FX287" s="42"/>
      <c r="FY287" s="42"/>
      <c r="FZ287" s="42"/>
      <c r="GA287" s="42"/>
      <c r="GB287" s="42"/>
      <c r="GC287" s="42"/>
      <c r="GD287" s="42"/>
      <c r="GE287" s="42"/>
      <c r="GF287" s="42"/>
      <c r="GG287" s="42"/>
      <c r="GH287" s="42"/>
      <c r="GI287" s="42"/>
      <c r="GJ287" s="42"/>
      <c r="GK287" s="42"/>
      <c r="GL287" s="42"/>
      <c r="GM287" s="42"/>
      <c r="GN287" s="42"/>
      <c r="GO287" s="42"/>
      <c r="GP287" s="42"/>
      <c r="GQ287" s="42"/>
      <c r="GR287" s="42"/>
      <c r="GS287" s="42"/>
      <c r="GT287" s="42"/>
      <c r="GU287" s="42"/>
      <c r="GV287" s="42"/>
      <c r="GW287" s="42"/>
      <c r="GX287" s="42"/>
      <c r="GY287" s="42"/>
      <c r="GZ287" s="42"/>
      <c r="HA287" s="42"/>
      <c r="HB287" s="42"/>
      <c r="HC287" s="42"/>
      <c r="HD287" s="42"/>
      <c r="HE287" s="42"/>
      <c r="HF287" s="42"/>
      <c r="HG287" s="42"/>
      <c r="HH287" s="42"/>
      <c r="HI287" s="42"/>
      <c r="HJ287" s="42"/>
      <c r="HK287" s="42"/>
      <c r="HL287" s="42"/>
      <c r="HM287" s="42"/>
      <c r="HN287" s="42"/>
      <c r="HO287" s="42"/>
      <c r="HP287" s="42"/>
      <c r="HQ287" s="42"/>
      <c r="HR287" s="42"/>
      <c r="HS287" s="42"/>
      <c r="HT287" s="42"/>
      <c r="HU287" s="42"/>
      <c r="HV287" s="42"/>
      <c r="HW287" s="42"/>
      <c r="HX287" s="42"/>
    </row>
    <row r="288" spans="1:232" s="41" customFormat="1" x14ac:dyDescent="0.25">
      <c r="A288" s="29"/>
      <c r="B288" s="30"/>
      <c r="C288" s="31" t="s">
        <v>7317</v>
      </c>
      <c r="D288" s="57">
        <v>0</v>
      </c>
      <c r="E288" s="57">
        <v>1</v>
      </c>
      <c r="F288" s="32" t="s">
        <v>560</v>
      </c>
      <c r="G288" s="32" t="s">
        <v>560</v>
      </c>
      <c r="H288" s="4">
        <v>9105873465</v>
      </c>
      <c r="I288" s="32" t="s">
        <v>560</v>
      </c>
      <c r="J288" s="33" t="s">
        <v>7835</v>
      </c>
      <c r="K288" s="34"/>
      <c r="L288" s="46" t="s">
        <v>25</v>
      </c>
      <c r="M288" s="33" t="s">
        <v>629</v>
      </c>
      <c r="N288" s="35" t="s">
        <v>560</v>
      </c>
      <c r="O288" s="6" t="s">
        <v>3151</v>
      </c>
      <c r="P288" s="36"/>
      <c r="Q288" s="36"/>
      <c r="R288" s="36"/>
      <c r="S288" s="33" t="s">
        <v>7836</v>
      </c>
      <c r="T288" s="36"/>
      <c r="U288" s="36"/>
      <c r="V288" s="33" t="s">
        <v>7836</v>
      </c>
      <c r="W288" s="36"/>
      <c r="X288" s="36"/>
      <c r="Y288" s="33" t="s">
        <v>2824</v>
      </c>
      <c r="Z288" s="36"/>
      <c r="AA288" s="30"/>
      <c r="AB288" s="57">
        <v>5111</v>
      </c>
      <c r="AC288" s="57">
        <v>131</v>
      </c>
      <c r="AD288" s="30"/>
      <c r="AE288" s="58">
        <v>5</v>
      </c>
      <c r="AF288" s="37"/>
      <c r="AG288" s="37">
        <v>111058</v>
      </c>
      <c r="AH288" s="38">
        <v>555290</v>
      </c>
      <c r="AI288" s="37"/>
      <c r="AJ288" s="37"/>
      <c r="AK288" s="39"/>
      <c r="AL288" s="40">
        <v>8</v>
      </c>
      <c r="AM288" s="37"/>
      <c r="AN288" s="37">
        <v>44423.200000000004</v>
      </c>
      <c r="AO288" s="59">
        <v>33311</v>
      </c>
      <c r="AP288" s="39"/>
      <c r="AQ288" s="59" t="s">
        <v>3131</v>
      </c>
      <c r="AR288" s="60">
        <v>156</v>
      </c>
      <c r="AS288" s="60">
        <v>632</v>
      </c>
      <c r="AV288" s="39"/>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c r="BZ288" s="42"/>
      <c r="CA288" s="42"/>
      <c r="CB288" s="42"/>
      <c r="CC288" s="42"/>
      <c r="CD288" s="42"/>
      <c r="CE288" s="42"/>
      <c r="CF288" s="42"/>
      <c r="CG288" s="42"/>
      <c r="CH288" s="42"/>
      <c r="CI288" s="42"/>
      <c r="CJ288" s="42"/>
      <c r="CK288" s="42"/>
      <c r="CL288" s="42"/>
      <c r="CM288" s="42"/>
      <c r="CN288" s="42"/>
      <c r="CO288" s="42"/>
      <c r="CP288" s="42"/>
      <c r="CQ288" s="42"/>
      <c r="CR288" s="42"/>
      <c r="CS288" s="42"/>
      <c r="CT288" s="42"/>
      <c r="CU288" s="42"/>
      <c r="CV288" s="42"/>
      <c r="CW288" s="42"/>
      <c r="CX288" s="42"/>
      <c r="CY288" s="42"/>
      <c r="CZ288" s="42"/>
      <c r="DA288" s="42"/>
      <c r="DB288" s="42"/>
      <c r="DC288" s="42"/>
      <c r="DD288" s="42"/>
      <c r="DE288" s="42"/>
      <c r="DF288" s="42"/>
      <c r="DG288" s="42"/>
      <c r="DH288" s="42"/>
      <c r="DI288" s="42"/>
      <c r="DJ288" s="42"/>
      <c r="DK288" s="42"/>
      <c r="DL288" s="42"/>
      <c r="DM288" s="42"/>
      <c r="DN288" s="42"/>
      <c r="DO288" s="42"/>
      <c r="DP288" s="42"/>
      <c r="DQ288" s="42"/>
      <c r="DR288" s="42"/>
      <c r="DS288" s="42"/>
      <c r="DT288" s="42"/>
      <c r="DU288" s="42"/>
      <c r="DV288" s="42"/>
      <c r="DW288" s="42"/>
      <c r="DX288" s="42"/>
      <c r="DY288" s="42"/>
      <c r="DZ288" s="42"/>
      <c r="EA288" s="42"/>
      <c r="EB288" s="42"/>
      <c r="EC288" s="42"/>
      <c r="ED288" s="42"/>
      <c r="EE288" s="42"/>
      <c r="EF288" s="42"/>
      <c r="EG288" s="42"/>
      <c r="EH288" s="42"/>
      <c r="EI288" s="42"/>
      <c r="EJ288" s="42"/>
      <c r="EK288" s="42"/>
      <c r="EL288" s="42"/>
      <c r="EM288" s="42"/>
      <c r="EN288" s="42"/>
      <c r="EO288" s="42"/>
      <c r="EP288" s="42"/>
      <c r="EQ288" s="42"/>
      <c r="ER288" s="42"/>
      <c r="ES288" s="42"/>
      <c r="ET288" s="42"/>
      <c r="EU288" s="42"/>
      <c r="EV288" s="42"/>
      <c r="EW288" s="42"/>
      <c r="EX288" s="42"/>
      <c r="EY288" s="42"/>
      <c r="EZ288" s="42"/>
      <c r="FA288" s="42"/>
      <c r="FB288" s="42"/>
      <c r="FC288" s="42"/>
      <c r="FD288" s="42"/>
      <c r="FE288" s="42"/>
      <c r="FF288" s="42"/>
      <c r="FG288" s="42"/>
      <c r="FH288" s="42"/>
      <c r="FI288" s="42"/>
      <c r="FJ288" s="42"/>
      <c r="FK288" s="42"/>
      <c r="FL288" s="42"/>
      <c r="FM288" s="42"/>
      <c r="FN288" s="42"/>
      <c r="FO288" s="42"/>
      <c r="FP288" s="42"/>
      <c r="FQ288" s="42"/>
      <c r="FR288" s="42"/>
      <c r="FS288" s="42"/>
      <c r="FT288" s="42"/>
      <c r="FU288" s="42"/>
      <c r="FV288" s="42"/>
      <c r="FW288" s="42"/>
      <c r="FX288" s="42"/>
      <c r="FY288" s="42"/>
      <c r="FZ288" s="42"/>
      <c r="GA288" s="42"/>
      <c r="GB288" s="42"/>
      <c r="GC288" s="42"/>
      <c r="GD288" s="42"/>
      <c r="GE288" s="42"/>
      <c r="GF288" s="42"/>
      <c r="GG288" s="42"/>
      <c r="GH288" s="42"/>
      <c r="GI288" s="42"/>
      <c r="GJ288" s="42"/>
      <c r="GK288" s="42"/>
      <c r="GL288" s="42"/>
      <c r="GM288" s="42"/>
      <c r="GN288" s="42"/>
      <c r="GO288" s="42"/>
      <c r="GP288" s="42"/>
      <c r="GQ288" s="42"/>
      <c r="GR288" s="42"/>
      <c r="GS288" s="42"/>
      <c r="GT288" s="42"/>
      <c r="GU288" s="42"/>
      <c r="GV288" s="42"/>
      <c r="GW288" s="42"/>
      <c r="GX288" s="42"/>
      <c r="GY288" s="42"/>
      <c r="GZ288" s="42"/>
      <c r="HA288" s="42"/>
      <c r="HB288" s="42"/>
      <c r="HC288" s="42"/>
      <c r="HD288" s="42"/>
      <c r="HE288" s="42"/>
      <c r="HF288" s="42"/>
      <c r="HG288" s="42"/>
      <c r="HH288" s="42"/>
      <c r="HI288" s="42"/>
      <c r="HJ288" s="42"/>
      <c r="HK288" s="42"/>
      <c r="HL288" s="42"/>
      <c r="HM288" s="42"/>
      <c r="HN288" s="42"/>
      <c r="HO288" s="42"/>
      <c r="HP288" s="42"/>
      <c r="HQ288" s="42"/>
      <c r="HR288" s="42"/>
      <c r="HS288" s="42"/>
      <c r="HT288" s="42"/>
      <c r="HU288" s="42"/>
      <c r="HV288" s="42"/>
      <c r="HW288" s="42"/>
      <c r="HX288" s="42"/>
    </row>
    <row r="289" spans="1:232" s="41" customFormat="1" x14ac:dyDescent="0.25">
      <c r="A289" s="29"/>
      <c r="B289" s="30"/>
      <c r="C289" s="31" t="s">
        <v>7317</v>
      </c>
      <c r="D289" s="57">
        <v>0</v>
      </c>
      <c r="E289" s="57">
        <v>1</v>
      </c>
      <c r="F289" s="32" t="s">
        <v>560</v>
      </c>
      <c r="G289" s="32" t="s">
        <v>560</v>
      </c>
      <c r="H289" s="4">
        <v>9105873532</v>
      </c>
      <c r="I289" s="32" t="s">
        <v>560</v>
      </c>
      <c r="J289" s="33" t="s">
        <v>7837</v>
      </c>
      <c r="K289" s="34"/>
      <c r="L289" s="46" t="s">
        <v>25</v>
      </c>
      <c r="M289" s="33" t="s">
        <v>764</v>
      </c>
      <c r="N289" s="35" t="s">
        <v>560</v>
      </c>
      <c r="O289" s="6" t="s">
        <v>3132</v>
      </c>
      <c r="P289" s="36"/>
      <c r="Q289" s="36"/>
      <c r="R289" s="36"/>
      <c r="S289" s="33" t="s">
        <v>7838</v>
      </c>
      <c r="T289" s="36"/>
      <c r="U289" s="36"/>
      <c r="V289" s="33" t="s">
        <v>7838</v>
      </c>
      <c r="W289" s="36"/>
      <c r="X289" s="36"/>
      <c r="Y289" s="33" t="s">
        <v>2824</v>
      </c>
      <c r="Z289" s="36"/>
      <c r="AA289" s="30"/>
      <c r="AB289" s="57">
        <v>5111</v>
      </c>
      <c r="AC289" s="57">
        <v>131</v>
      </c>
      <c r="AD289" s="30"/>
      <c r="AE289" s="58">
        <v>1</v>
      </c>
      <c r="AF289" s="37"/>
      <c r="AG289" s="37">
        <v>111058</v>
      </c>
      <c r="AH289" s="38">
        <v>111058</v>
      </c>
      <c r="AI289" s="37"/>
      <c r="AJ289" s="37"/>
      <c r="AK289" s="39"/>
      <c r="AL289" s="40">
        <v>8</v>
      </c>
      <c r="AM289" s="37"/>
      <c r="AN289" s="37">
        <v>8884.64</v>
      </c>
      <c r="AO289" s="59">
        <v>33311</v>
      </c>
      <c r="AP289" s="39"/>
      <c r="AQ289" s="59" t="s">
        <v>3131</v>
      </c>
      <c r="AR289" s="60">
        <v>156</v>
      </c>
      <c r="AS289" s="60">
        <v>632</v>
      </c>
      <c r="AV289" s="39"/>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c r="BZ289" s="42"/>
      <c r="CA289" s="42"/>
      <c r="CB289" s="42"/>
      <c r="CC289" s="42"/>
      <c r="CD289" s="42"/>
      <c r="CE289" s="42"/>
      <c r="CF289" s="42"/>
      <c r="CG289" s="42"/>
      <c r="CH289" s="42"/>
      <c r="CI289" s="42"/>
      <c r="CJ289" s="42"/>
      <c r="CK289" s="42"/>
      <c r="CL289" s="42"/>
      <c r="CM289" s="42"/>
      <c r="CN289" s="42"/>
      <c r="CO289" s="42"/>
      <c r="CP289" s="42"/>
      <c r="CQ289" s="42"/>
      <c r="CR289" s="42"/>
      <c r="CS289" s="42"/>
      <c r="CT289" s="42"/>
      <c r="CU289" s="42"/>
      <c r="CV289" s="42"/>
      <c r="CW289" s="42"/>
      <c r="CX289" s="42"/>
      <c r="CY289" s="42"/>
      <c r="CZ289" s="42"/>
      <c r="DA289" s="42"/>
      <c r="DB289" s="42"/>
      <c r="DC289" s="42"/>
      <c r="DD289" s="42"/>
      <c r="DE289" s="42"/>
      <c r="DF289" s="42"/>
      <c r="DG289" s="42"/>
      <c r="DH289" s="42"/>
      <c r="DI289" s="42"/>
      <c r="DJ289" s="42"/>
      <c r="DK289" s="42"/>
      <c r="DL289" s="42"/>
      <c r="DM289" s="42"/>
      <c r="DN289" s="42"/>
      <c r="DO289" s="42"/>
      <c r="DP289" s="42"/>
      <c r="DQ289" s="42"/>
      <c r="DR289" s="42"/>
      <c r="DS289" s="42"/>
      <c r="DT289" s="42"/>
      <c r="DU289" s="42"/>
      <c r="DV289" s="42"/>
      <c r="DW289" s="42"/>
      <c r="DX289" s="42"/>
      <c r="DY289" s="42"/>
      <c r="DZ289" s="42"/>
      <c r="EA289" s="42"/>
      <c r="EB289" s="42"/>
      <c r="EC289" s="42"/>
      <c r="ED289" s="42"/>
      <c r="EE289" s="42"/>
      <c r="EF289" s="42"/>
      <c r="EG289" s="42"/>
      <c r="EH289" s="42"/>
      <c r="EI289" s="42"/>
      <c r="EJ289" s="42"/>
      <c r="EK289" s="42"/>
      <c r="EL289" s="42"/>
      <c r="EM289" s="42"/>
      <c r="EN289" s="42"/>
      <c r="EO289" s="42"/>
      <c r="EP289" s="42"/>
      <c r="EQ289" s="42"/>
      <c r="ER289" s="42"/>
      <c r="ES289" s="42"/>
      <c r="ET289" s="42"/>
      <c r="EU289" s="42"/>
      <c r="EV289" s="42"/>
      <c r="EW289" s="42"/>
      <c r="EX289" s="42"/>
      <c r="EY289" s="42"/>
      <c r="EZ289" s="42"/>
      <c r="FA289" s="42"/>
      <c r="FB289" s="42"/>
      <c r="FC289" s="42"/>
      <c r="FD289" s="42"/>
      <c r="FE289" s="42"/>
      <c r="FF289" s="42"/>
      <c r="FG289" s="42"/>
      <c r="FH289" s="42"/>
      <c r="FI289" s="42"/>
      <c r="FJ289" s="42"/>
      <c r="FK289" s="42"/>
      <c r="FL289" s="42"/>
      <c r="FM289" s="42"/>
      <c r="FN289" s="42"/>
      <c r="FO289" s="42"/>
      <c r="FP289" s="42"/>
      <c r="FQ289" s="42"/>
      <c r="FR289" s="42"/>
      <c r="FS289" s="42"/>
      <c r="FT289" s="42"/>
      <c r="FU289" s="42"/>
      <c r="FV289" s="42"/>
      <c r="FW289" s="42"/>
      <c r="FX289" s="42"/>
      <c r="FY289" s="42"/>
      <c r="FZ289" s="42"/>
      <c r="GA289" s="42"/>
      <c r="GB289" s="42"/>
      <c r="GC289" s="42"/>
      <c r="GD289" s="42"/>
      <c r="GE289" s="42"/>
      <c r="GF289" s="42"/>
      <c r="GG289" s="42"/>
      <c r="GH289" s="42"/>
      <c r="GI289" s="42"/>
      <c r="GJ289" s="42"/>
      <c r="GK289" s="42"/>
      <c r="GL289" s="42"/>
      <c r="GM289" s="42"/>
      <c r="GN289" s="42"/>
      <c r="GO289" s="42"/>
      <c r="GP289" s="42"/>
      <c r="GQ289" s="42"/>
      <c r="GR289" s="42"/>
      <c r="GS289" s="42"/>
      <c r="GT289" s="42"/>
      <c r="GU289" s="42"/>
      <c r="GV289" s="42"/>
      <c r="GW289" s="42"/>
      <c r="GX289" s="42"/>
      <c r="GY289" s="42"/>
      <c r="GZ289" s="42"/>
      <c r="HA289" s="42"/>
      <c r="HB289" s="42"/>
      <c r="HC289" s="42"/>
      <c r="HD289" s="42"/>
      <c r="HE289" s="42"/>
      <c r="HF289" s="42"/>
      <c r="HG289" s="42"/>
      <c r="HH289" s="42"/>
      <c r="HI289" s="42"/>
      <c r="HJ289" s="42"/>
      <c r="HK289" s="42"/>
      <c r="HL289" s="42"/>
      <c r="HM289" s="42"/>
      <c r="HN289" s="42"/>
      <c r="HO289" s="42"/>
      <c r="HP289" s="42"/>
      <c r="HQ289" s="42"/>
      <c r="HR289" s="42"/>
      <c r="HS289" s="42"/>
      <c r="HT289" s="42"/>
      <c r="HU289" s="42"/>
      <c r="HV289" s="42"/>
      <c r="HW289" s="42"/>
      <c r="HX289" s="42"/>
    </row>
    <row r="290" spans="1:232" s="41" customFormat="1" x14ac:dyDescent="0.25">
      <c r="A290" s="29"/>
      <c r="B290" s="30"/>
      <c r="C290" s="31" t="s">
        <v>7317</v>
      </c>
      <c r="D290" s="57">
        <v>0</v>
      </c>
      <c r="E290" s="57">
        <v>1</v>
      </c>
      <c r="F290" s="32" t="s">
        <v>953</v>
      </c>
      <c r="G290" s="32" t="s">
        <v>953</v>
      </c>
      <c r="H290" s="4">
        <v>9105873595</v>
      </c>
      <c r="I290" s="32" t="s">
        <v>953</v>
      </c>
      <c r="J290" s="33" t="s">
        <v>7841</v>
      </c>
      <c r="K290" s="34"/>
      <c r="L290" s="46" t="s">
        <v>25</v>
      </c>
      <c r="M290" s="33" t="s">
        <v>1136</v>
      </c>
      <c r="N290" s="35" t="s">
        <v>953</v>
      </c>
      <c r="O290" s="6" t="s">
        <v>3146</v>
      </c>
      <c r="P290" s="36"/>
      <c r="Q290" s="36"/>
      <c r="R290" s="36"/>
      <c r="S290" s="33" t="s">
        <v>7842</v>
      </c>
      <c r="T290" s="36"/>
      <c r="U290" s="36"/>
      <c r="V290" s="33" t="s">
        <v>7842</v>
      </c>
      <c r="W290" s="36"/>
      <c r="X290" s="36"/>
      <c r="Y290" s="33" t="s">
        <v>2824</v>
      </c>
      <c r="Z290" s="36"/>
      <c r="AA290" s="30"/>
      <c r="AB290" s="57">
        <v>5111</v>
      </c>
      <c r="AC290" s="57">
        <v>131</v>
      </c>
      <c r="AD290" s="30"/>
      <c r="AE290" s="58">
        <v>1</v>
      </c>
      <c r="AF290" s="37"/>
      <c r="AG290" s="37">
        <v>111058</v>
      </c>
      <c r="AH290" s="38">
        <v>111058</v>
      </c>
      <c r="AI290" s="37"/>
      <c r="AJ290" s="37"/>
      <c r="AK290" s="39"/>
      <c r="AL290" s="40">
        <v>8</v>
      </c>
      <c r="AM290" s="37"/>
      <c r="AN290" s="37">
        <v>8884.64</v>
      </c>
      <c r="AO290" s="59">
        <v>33311</v>
      </c>
      <c r="AP290" s="39"/>
      <c r="AQ290" s="59" t="s">
        <v>3131</v>
      </c>
      <c r="AR290" s="60">
        <v>156</v>
      </c>
      <c r="AS290" s="60">
        <v>632</v>
      </c>
      <c r="AV290" s="39"/>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c r="BZ290" s="42"/>
      <c r="CA290" s="42"/>
      <c r="CB290" s="42"/>
      <c r="CC290" s="42"/>
      <c r="CD290" s="42"/>
      <c r="CE290" s="42"/>
      <c r="CF290" s="42"/>
      <c r="CG290" s="42"/>
      <c r="CH290" s="42"/>
      <c r="CI290" s="42"/>
      <c r="CJ290" s="42"/>
      <c r="CK290" s="42"/>
      <c r="CL290" s="42"/>
      <c r="CM290" s="42"/>
      <c r="CN290" s="42"/>
      <c r="CO290" s="42"/>
      <c r="CP290" s="42"/>
      <c r="CQ290" s="42"/>
      <c r="CR290" s="42"/>
      <c r="CS290" s="42"/>
      <c r="CT290" s="42"/>
      <c r="CU290" s="42"/>
      <c r="CV290" s="42"/>
      <c r="CW290" s="42"/>
      <c r="CX290" s="42"/>
      <c r="CY290" s="42"/>
      <c r="CZ290" s="42"/>
      <c r="DA290" s="42"/>
      <c r="DB290" s="42"/>
      <c r="DC290" s="42"/>
      <c r="DD290" s="42"/>
      <c r="DE290" s="42"/>
      <c r="DF290" s="42"/>
      <c r="DG290" s="42"/>
      <c r="DH290" s="42"/>
      <c r="DI290" s="42"/>
      <c r="DJ290" s="42"/>
      <c r="DK290" s="42"/>
      <c r="DL290" s="42"/>
      <c r="DM290" s="42"/>
      <c r="DN290" s="42"/>
      <c r="DO290" s="42"/>
      <c r="DP290" s="42"/>
      <c r="DQ290" s="42"/>
      <c r="DR290" s="42"/>
      <c r="DS290" s="42"/>
      <c r="DT290" s="42"/>
      <c r="DU290" s="42"/>
      <c r="DV290" s="42"/>
      <c r="DW290" s="42"/>
      <c r="DX290" s="42"/>
      <c r="DY290" s="42"/>
      <c r="DZ290" s="42"/>
      <c r="EA290" s="42"/>
      <c r="EB290" s="42"/>
      <c r="EC290" s="42"/>
      <c r="ED290" s="42"/>
      <c r="EE290" s="42"/>
      <c r="EF290" s="42"/>
      <c r="EG290" s="42"/>
      <c r="EH290" s="42"/>
      <c r="EI290" s="42"/>
      <c r="EJ290" s="42"/>
      <c r="EK290" s="42"/>
      <c r="EL290" s="42"/>
      <c r="EM290" s="42"/>
      <c r="EN290" s="42"/>
      <c r="EO290" s="42"/>
      <c r="EP290" s="42"/>
      <c r="EQ290" s="42"/>
      <c r="ER290" s="42"/>
      <c r="ES290" s="42"/>
      <c r="ET290" s="42"/>
      <c r="EU290" s="42"/>
      <c r="EV290" s="42"/>
      <c r="EW290" s="42"/>
      <c r="EX290" s="42"/>
      <c r="EY290" s="42"/>
      <c r="EZ290" s="42"/>
      <c r="FA290" s="42"/>
      <c r="FB290" s="42"/>
      <c r="FC290" s="42"/>
      <c r="FD290" s="42"/>
      <c r="FE290" s="42"/>
      <c r="FF290" s="42"/>
      <c r="FG290" s="42"/>
      <c r="FH290" s="42"/>
      <c r="FI290" s="42"/>
      <c r="FJ290" s="42"/>
      <c r="FK290" s="42"/>
      <c r="FL290" s="42"/>
      <c r="FM290" s="42"/>
      <c r="FN290" s="42"/>
      <c r="FO290" s="42"/>
      <c r="FP290" s="42"/>
      <c r="FQ290" s="42"/>
      <c r="FR290" s="42"/>
      <c r="FS290" s="42"/>
      <c r="FT290" s="42"/>
      <c r="FU290" s="42"/>
      <c r="FV290" s="42"/>
      <c r="FW290" s="42"/>
      <c r="FX290" s="42"/>
      <c r="FY290" s="42"/>
      <c r="FZ290" s="42"/>
      <c r="GA290" s="42"/>
      <c r="GB290" s="42"/>
      <c r="GC290" s="42"/>
      <c r="GD290" s="42"/>
      <c r="GE290" s="42"/>
      <c r="GF290" s="42"/>
      <c r="GG290" s="42"/>
      <c r="GH290" s="42"/>
      <c r="GI290" s="42"/>
      <c r="GJ290" s="42"/>
      <c r="GK290" s="42"/>
      <c r="GL290" s="42"/>
      <c r="GM290" s="42"/>
      <c r="GN290" s="42"/>
      <c r="GO290" s="42"/>
      <c r="GP290" s="42"/>
      <c r="GQ290" s="42"/>
      <c r="GR290" s="42"/>
      <c r="GS290" s="42"/>
      <c r="GT290" s="42"/>
      <c r="GU290" s="42"/>
      <c r="GV290" s="42"/>
      <c r="GW290" s="42"/>
      <c r="GX290" s="42"/>
      <c r="GY290" s="42"/>
      <c r="GZ290" s="42"/>
      <c r="HA290" s="42"/>
      <c r="HB290" s="42"/>
      <c r="HC290" s="42"/>
      <c r="HD290" s="42"/>
      <c r="HE290" s="42"/>
      <c r="HF290" s="42"/>
      <c r="HG290" s="42"/>
      <c r="HH290" s="42"/>
      <c r="HI290" s="42"/>
      <c r="HJ290" s="42"/>
      <c r="HK290" s="42"/>
      <c r="HL290" s="42"/>
      <c r="HM290" s="42"/>
      <c r="HN290" s="42"/>
      <c r="HO290" s="42"/>
      <c r="HP290" s="42"/>
      <c r="HQ290" s="42"/>
      <c r="HR290" s="42"/>
      <c r="HS290" s="42"/>
      <c r="HT290" s="42"/>
      <c r="HU290" s="42"/>
      <c r="HV290" s="42"/>
      <c r="HW290" s="42"/>
      <c r="HX290" s="42"/>
    </row>
    <row r="291" spans="1:232" s="41" customFormat="1" x14ac:dyDescent="0.25">
      <c r="A291" s="29"/>
      <c r="B291" s="30"/>
      <c r="C291" s="31" t="s">
        <v>7317</v>
      </c>
      <c r="D291" s="57">
        <v>0</v>
      </c>
      <c r="E291" s="57">
        <v>1</v>
      </c>
      <c r="F291" s="32" t="s">
        <v>953</v>
      </c>
      <c r="G291" s="32" t="s">
        <v>953</v>
      </c>
      <c r="H291" s="4">
        <v>9105873667</v>
      </c>
      <c r="I291" s="32" t="s">
        <v>953</v>
      </c>
      <c r="J291" s="33" t="s">
        <v>7843</v>
      </c>
      <c r="K291" s="34"/>
      <c r="L291" s="46" t="s">
        <v>25</v>
      </c>
      <c r="M291" s="33" t="s">
        <v>1051</v>
      </c>
      <c r="N291" s="35" t="s">
        <v>953</v>
      </c>
      <c r="O291" s="6" t="s">
        <v>3170</v>
      </c>
      <c r="P291" s="36"/>
      <c r="Q291" s="36"/>
      <c r="R291" s="36"/>
      <c r="S291" s="33" t="s">
        <v>7844</v>
      </c>
      <c r="T291" s="36"/>
      <c r="U291" s="36"/>
      <c r="V291" s="33" t="s">
        <v>7844</v>
      </c>
      <c r="W291" s="36"/>
      <c r="X291" s="36"/>
      <c r="Y291" s="33" t="s">
        <v>3013</v>
      </c>
      <c r="Z291" s="36"/>
      <c r="AA291" s="30"/>
      <c r="AB291" s="57">
        <v>5111</v>
      </c>
      <c r="AC291" s="57">
        <v>131</v>
      </c>
      <c r="AD291" s="30"/>
      <c r="AE291" s="58">
        <v>1</v>
      </c>
      <c r="AF291" s="37"/>
      <c r="AG291" s="37">
        <v>46000</v>
      </c>
      <c r="AH291" s="38">
        <v>46000</v>
      </c>
      <c r="AI291" s="37"/>
      <c r="AJ291" s="37"/>
      <c r="AK291" s="39"/>
      <c r="AL291" s="40">
        <v>8</v>
      </c>
      <c r="AM291" s="37"/>
      <c r="AN291" s="37">
        <v>3680</v>
      </c>
      <c r="AO291" s="59">
        <v>33311</v>
      </c>
      <c r="AP291" s="39"/>
      <c r="AQ291" s="59" t="s">
        <v>3131</v>
      </c>
      <c r="AR291" s="60">
        <v>156</v>
      </c>
      <c r="AS291" s="60">
        <v>632</v>
      </c>
      <c r="AV291" s="39"/>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c r="BZ291" s="42"/>
      <c r="CA291" s="42"/>
      <c r="CB291" s="42"/>
      <c r="CC291" s="42"/>
      <c r="CD291" s="42"/>
      <c r="CE291" s="42"/>
      <c r="CF291" s="42"/>
      <c r="CG291" s="42"/>
      <c r="CH291" s="42"/>
      <c r="CI291" s="42"/>
      <c r="CJ291" s="42"/>
      <c r="CK291" s="42"/>
      <c r="CL291" s="42"/>
      <c r="CM291" s="42"/>
      <c r="CN291" s="42"/>
      <c r="CO291" s="42"/>
      <c r="CP291" s="42"/>
      <c r="CQ291" s="42"/>
      <c r="CR291" s="42"/>
      <c r="CS291" s="42"/>
      <c r="CT291" s="42"/>
      <c r="CU291" s="42"/>
      <c r="CV291" s="42"/>
      <c r="CW291" s="42"/>
      <c r="CX291" s="42"/>
      <c r="CY291" s="42"/>
      <c r="CZ291" s="42"/>
      <c r="DA291" s="42"/>
      <c r="DB291" s="42"/>
      <c r="DC291" s="42"/>
      <c r="DD291" s="42"/>
      <c r="DE291" s="42"/>
      <c r="DF291" s="42"/>
      <c r="DG291" s="42"/>
      <c r="DH291" s="42"/>
      <c r="DI291" s="42"/>
      <c r="DJ291" s="42"/>
      <c r="DK291" s="42"/>
      <c r="DL291" s="42"/>
      <c r="DM291" s="42"/>
      <c r="DN291" s="42"/>
      <c r="DO291" s="42"/>
      <c r="DP291" s="42"/>
      <c r="DQ291" s="42"/>
      <c r="DR291" s="42"/>
      <c r="DS291" s="42"/>
      <c r="DT291" s="42"/>
      <c r="DU291" s="42"/>
      <c r="DV291" s="42"/>
      <c r="DW291" s="42"/>
      <c r="DX291" s="42"/>
      <c r="DY291" s="42"/>
      <c r="DZ291" s="42"/>
      <c r="EA291" s="42"/>
      <c r="EB291" s="42"/>
      <c r="EC291" s="42"/>
      <c r="ED291" s="42"/>
      <c r="EE291" s="42"/>
      <c r="EF291" s="42"/>
      <c r="EG291" s="42"/>
      <c r="EH291" s="42"/>
      <c r="EI291" s="42"/>
      <c r="EJ291" s="42"/>
      <c r="EK291" s="42"/>
      <c r="EL291" s="42"/>
      <c r="EM291" s="42"/>
      <c r="EN291" s="42"/>
      <c r="EO291" s="42"/>
      <c r="EP291" s="42"/>
      <c r="EQ291" s="42"/>
      <c r="ER291" s="42"/>
      <c r="ES291" s="42"/>
      <c r="ET291" s="42"/>
      <c r="EU291" s="42"/>
      <c r="EV291" s="42"/>
      <c r="EW291" s="42"/>
      <c r="EX291" s="42"/>
      <c r="EY291" s="42"/>
      <c r="EZ291" s="42"/>
      <c r="FA291" s="42"/>
      <c r="FB291" s="42"/>
      <c r="FC291" s="42"/>
      <c r="FD291" s="42"/>
      <c r="FE291" s="42"/>
      <c r="FF291" s="42"/>
      <c r="FG291" s="42"/>
      <c r="FH291" s="42"/>
      <c r="FI291" s="42"/>
      <c r="FJ291" s="42"/>
      <c r="FK291" s="42"/>
      <c r="FL291" s="42"/>
      <c r="FM291" s="42"/>
      <c r="FN291" s="42"/>
      <c r="FO291" s="42"/>
      <c r="FP291" s="42"/>
      <c r="FQ291" s="42"/>
      <c r="FR291" s="42"/>
      <c r="FS291" s="42"/>
      <c r="FT291" s="42"/>
      <c r="FU291" s="42"/>
      <c r="FV291" s="42"/>
      <c r="FW291" s="42"/>
      <c r="FX291" s="42"/>
      <c r="FY291" s="42"/>
      <c r="FZ291" s="42"/>
      <c r="GA291" s="42"/>
      <c r="GB291" s="42"/>
      <c r="GC291" s="42"/>
      <c r="GD291" s="42"/>
      <c r="GE291" s="42"/>
      <c r="GF291" s="42"/>
      <c r="GG291" s="42"/>
      <c r="GH291" s="42"/>
      <c r="GI291" s="42"/>
      <c r="GJ291" s="42"/>
      <c r="GK291" s="42"/>
      <c r="GL291" s="42"/>
      <c r="GM291" s="42"/>
      <c r="GN291" s="42"/>
      <c r="GO291" s="42"/>
      <c r="GP291" s="42"/>
      <c r="GQ291" s="42"/>
      <c r="GR291" s="42"/>
      <c r="GS291" s="42"/>
      <c r="GT291" s="42"/>
      <c r="GU291" s="42"/>
      <c r="GV291" s="42"/>
      <c r="GW291" s="42"/>
      <c r="GX291" s="42"/>
      <c r="GY291" s="42"/>
      <c r="GZ291" s="42"/>
      <c r="HA291" s="42"/>
      <c r="HB291" s="42"/>
      <c r="HC291" s="42"/>
      <c r="HD291" s="42"/>
      <c r="HE291" s="42"/>
      <c r="HF291" s="42"/>
      <c r="HG291" s="42"/>
      <c r="HH291" s="42"/>
      <c r="HI291" s="42"/>
      <c r="HJ291" s="42"/>
      <c r="HK291" s="42"/>
      <c r="HL291" s="42"/>
      <c r="HM291" s="42"/>
      <c r="HN291" s="42"/>
      <c r="HO291" s="42"/>
      <c r="HP291" s="42"/>
      <c r="HQ291" s="42"/>
      <c r="HR291" s="42"/>
      <c r="HS291" s="42"/>
      <c r="HT291" s="42"/>
      <c r="HU291" s="42"/>
      <c r="HV291" s="42"/>
      <c r="HW291" s="42"/>
      <c r="HX291" s="42"/>
    </row>
    <row r="292" spans="1:232" s="41" customFormat="1" x14ac:dyDescent="0.25">
      <c r="A292" s="29"/>
      <c r="B292" s="30"/>
      <c r="C292" s="31" t="s">
        <v>7317</v>
      </c>
      <c r="D292" s="57">
        <v>0</v>
      </c>
      <c r="E292" s="57">
        <v>1</v>
      </c>
      <c r="F292" s="32" t="s">
        <v>953</v>
      </c>
      <c r="G292" s="32" t="s">
        <v>953</v>
      </c>
      <c r="H292" s="4">
        <v>9105873643</v>
      </c>
      <c r="I292" s="32" t="s">
        <v>953</v>
      </c>
      <c r="J292" s="33" t="s">
        <v>7845</v>
      </c>
      <c r="K292" s="34"/>
      <c r="L292" s="46" t="s">
        <v>25</v>
      </c>
      <c r="M292" s="33" t="s">
        <v>999</v>
      </c>
      <c r="N292" s="35" t="s">
        <v>953</v>
      </c>
      <c r="O292" s="6" t="s">
        <v>3178</v>
      </c>
      <c r="P292" s="36"/>
      <c r="Q292" s="36"/>
      <c r="R292" s="36"/>
      <c r="S292" s="33" t="s">
        <v>7846</v>
      </c>
      <c r="T292" s="36"/>
      <c r="U292" s="36"/>
      <c r="V292" s="33" t="s">
        <v>7846</v>
      </c>
      <c r="W292" s="36"/>
      <c r="X292" s="36"/>
      <c r="Y292" s="33" t="s">
        <v>2883</v>
      </c>
      <c r="Z292" s="36"/>
      <c r="AA292" s="30"/>
      <c r="AB292" s="57">
        <v>5111</v>
      </c>
      <c r="AC292" s="57">
        <v>131</v>
      </c>
      <c r="AD292" s="30"/>
      <c r="AE292" s="58">
        <v>1</v>
      </c>
      <c r="AF292" s="37"/>
      <c r="AG292" s="37">
        <v>50400</v>
      </c>
      <c r="AH292" s="38">
        <v>50400</v>
      </c>
      <c r="AI292" s="37"/>
      <c r="AJ292" s="37"/>
      <c r="AK292" s="39"/>
      <c r="AL292" s="40">
        <v>8</v>
      </c>
      <c r="AM292" s="37"/>
      <c r="AN292" s="37">
        <v>4032</v>
      </c>
      <c r="AO292" s="59">
        <v>33311</v>
      </c>
      <c r="AP292" s="39"/>
      <c r="AQ292" s="59" t="s">
        <v>3131</v>
      </c>
      <c r="AR292" s="60">
        <v>156</v>
      </c>
      <c r="AS292" s="60">
        <v>632</v>
      </c>
      <c r="AV292" s="39"/>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c r="BZ292" s="42"/>
      <c r="CA292" s="42"/>
      <c r="CB292" s="42"/>
      <c r="CC292" s="42"/>
      <c r="CD292" s="42"/>
      <c r="CE292" s="42"/>
      <c r="CF292" s="42"/>
      <c r="CG292" s="42"/>
      <c r="CH292" s="42"/>
      <c r="CI292" s="42"/>
      <c r="CJ292" s="42"/>
      <c r="CK292" s="42"/>
      <c r="CL292" s="42"/>
      <c r="CM292" s="42"/>
      <c r="CN292" s="42"/>
      <c r="CO292" s="42"/>
      <c r="CP292" s="42"/>
      <c r="CQ292" s="42"/>
      <c r="CR292" s="42"/>
      <c r="CS292" s="42"/>
      <c r="CT292" s="42"/>
      <c r="CU292" s="42"/>
      <c r="CV292" s="42"/>
      <c r="CW292" s="42"/>
      <c r="CX292" s="42"/>
      <c r="CY292" s="42"/>
      <c r="CZ292" s="42"/>
      <c r="DA292" s="42"/>
      <c r="DB292" s="42"/>
      <c r="DC292" s="42"/>
      <c r="DD292" s="42"/>
      <c r="DE292" s="42"/>
      <c r="DF292" s="42"/>
      <c r="DG292" s="42"/>
      <c r="DH292" s="42"/>
      <c r="DI292" s="42"/>
      <c r="DJ292" s="42"/>
      <c r="DK292" s="42"/>
      <c r="DL292" s="42"/>
      <c r="DM292" s="42"/>
      <c r="DN292" s="42"/>
      <c r="DO292" s="42"/>
      <c r="DP292" s="42"/>
      <c r="DQ292" s="42"/>
      <c r="DR292" s="42"/>
      <c r="DS292" s="42"/>
      <c r="DT292" s="42"/>
      <c r="DU292" s="42"/>
      <c r="DV292" s="42"/>
      <c r="DW292" s="42"/>
      <c r="DX292" s="42"/>
      <c r="DY292" s="42"/>
      <c r="DZ292" s="42"/>
      <c r="EA292" s="42"/>
      <c r="EB292" s="42"/>
      <c r="EC292" s="42"/>
      <c r="ED292" s="42"/>
      <c r="EE292" s="42"/>
      <c r="EF292" s="42"/>
      <c r="EG292" s="42"/>
      <c r="EH292" s="42"/>
      <c r="EI292" s="42"/>
      <c r="EJ292" s="42"/>
      <c r="EK292" s="42"/>
      <c r="EL292" s="42"/>
      <c r="EM292" s="42"/>
      <c r="EN292" s="42"/>
      <c r="EO292" s="42"/>
      <c r="EP292" s="42"/>
      <c r="EQ292" s="42"/>
      <c r="ER292" s="42"/>
      <c r="ES292" s="42"/>
      <c r="ET292" s="42"/>
      <c r="EU292" s="42"/>
      <c r="EV292" s="42"/>
      <c r="EW292" s="42"/>
      <c r="EX292" s="42"/>
      <c r="EY292" s="42"/>
      <c r="EZ292" s="42"/>
      <c r="FA292" s="42"/>
      <c r="FB292" s="42"/>
      <c r="FC292" s="42"/>
      <c r="FD292" s="42"/>
      <c r="FE292" s="42"/>
      <c r="FF292" s="42"/>
      <c r="FG292" s="42"/>
      <c r="FH292" s="42"/>
      <c r="FI292" s="42"/>
      <c r="FJ292" s="42"/>
      <c r="FK292" s="42"/>
      <c r="FL292" s="42"/>
      <c r="FM292" s="42"/>
      <c r="FN292" s="42"/>
      <c r="FO292" s="42"/>
      <c r="FP292" s="42"/>
      <c r="FQ292" s="42"/>
      <c r="FR292" s="42"/>
      <c r="FS292" s="42"/>
      <c r="FT292" s="42"/>
      <c r="FU292" s="42"/>
      <c r="FV292" s="42"/>
      <c r="FW292" s="42"/>
      <c r="FX292" s="42"/>
      <c r="FY292" s="42"/>
      <c r="FZ292" s="42"/>
      <c r="GA292" s="42"/>
      <c r="GB292" s="42"/>
      <c r="GC292" s="42"/>
      <c r="GD292" s="42"/>
      <c r="GE292" s="42"/>
      <c r="GF292" s="42"/>
      <c r="GG292" s="42"/>
      <c r="GH292" s="42"/>
      <c r="GI292" s="42"/>
      <c r="GJ292" s="42"/>
      <c r="GK292" s="42"/>
      <c r="GL292" s="42"/>
      <c r="GM292" s="42"/>
      <c r="GN292" s="42"/>
      <c r="GO292" s="42"/>
      <c r="GP292" s="42"/>
      <c r="GQ292" s="42"/>
      <c r="GR292" s="42"/>
      <c r="GS292" s="42"/>
      <c r="GT292" s="42"/>
      <c r="GU292" s="42"/>
      <c r="GV292" s="42"/>
      <c r="GW292" s="42"/>
      <c r="GX292" s="42"/>
      <c r="GY292" s="42"/>
      <c r="GZ292" s="42"/>
      <c r="HA292" s="42"/>
      <c r="HB292" s="42"/>
      <c r="HC292" s="42"/>
      <c r="HD292" s="42"/>
      <c r="HE292" s="42"/>
      <c r="HF292" s="42"/>
      <c r="HG292" s="42"/>
      <c r="HH292" s="42"/>
      <c r="HI292" s="42"/>
      <c r="HJ292" s="42"/>
      <c r="HK292" s="42"/>
      <c r="HL292" s="42"/>
      <c r="HM292" s="42"/>
      <c r="HN292" s="42"/>
      <c r="HO292" s="42"/>
      <c r="HP292" s="42"/>
      <c r="HQ292" s="42"/>
      <c r="HR292" s="42"/>
      <c r="HS292" s="42"/>
      <c r="HT292" s="42"/>
      <c r="HU292" s="42"/>
      <c r="HV292" s="42"/>
      <c r="HW292" s="42"/>
      <c r="HX292" s="42"/>
    </row>
    <row r="293" spans="1:232" s="41" customFormat="1" x14ac:dyDescent="0.25">
      <c r="A293" s="29"/>
      <c r="B293" s="30"/>
      <c r="C293" s="31" t="s">
        <v>7317</v>
      </c>
      <c r="D293" s="57">
        <v>0</v>
      </c>
      <c r="E293" s="57">
        <v>1</v>
      </c>
      <c r="F293" s="32" t="s">
        <v>953</v>
      </c>
      <c r="G293" s="32" t="s">
        <v>953</v>
      </c>
      <c r="H293" s="4">
        <v>9105873686</v>
      </c>
      <c r="I293" s="32" t="s">
        <v>953</v>
      </c>
      <c r="J293" s="33" t="s">
        <v>7849</v>
      </c>
      <c r="K293" s="34"/>
      <c r="L293" s="46" t="s">
        <v>25</v>
      </c>
      <c r="M293" s="33" t="s">
        <v>973</v>
      </c>
      <c r="N293" s="35" t="s">
        <v>953</v>
      </c>
      <c r="O293" s="6" t="s">
        <v>3165</v>
      </c>
      <c r="P293" s="36"/>
      <c r="Q293" s="36"/>
      <c r="R293" s="36"/>
      <c r="S293" s="33" t="s">
        <v>7850</v>
      </c>
      <c r="T293" s="36"/>
      <c r="U293" s="36"/>
      <c r="V293" s="33" t="s">
        <v>7850</v>
      </c>
      <c r="W293" s="36"/>
      <c r="X293" s="36"/>
      <c r="Y293" s="33" t="s">
        <v>2824</v>
      </c>
      <c r="Z293" s="36"/>
      <c r="AA293" s="30"/>
      <c r="AB293" s="57">
        <v>5111</v>
      </c>
      <c r="AC293" s="57">
        <v>131</v>
      </c>
      <c r="AD293" s="30"/>
      <c r="AE293" s="58">
        <v>1</v>
      </c>
      <c r="AF293" s="37"/>
      <c r="AG293" s="37">
        <v>111058</v>
      </c>
      <c r="AH293" s="38">
        <v>111058</v>
      </c>
      <c r="AI293" s="37"/>
      <c r="AJ293" s="37"/>
      <c r="AK293" s="39"/>
      <c r="AL293" s="40">
        <v>8</v>
      </c>
      <c r="AM293" s="37"/>
      <c r="AN293" s="37">
        <v>8884.64</v>
      </c>
      <c r="AO293" s="59">
        <v>33311</v>
      </c>
      <c r="AP293" s="39"/>
      <c r="AQ293" s="59" t="s">
        <v>3131</v>
      </c>
      <c r="AR293" s="60">
        <v>156</v>
      </c>
      <c r="AS293" s="60">
        <v>632</v>
      </c>
      <c r="AV293" s="39"/>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c r="BZ293" s="42"/>
      <c r="CA293" s="42"/>
      <c r="CB293" s="42"/>
      <c r="CC293" s="42"/>
      <c r="CD293" s="42"/>
      <c r="CE293" s="42"/>
      <c r="CF293" s="42"/>
      <c r="CG293" s="42"/>
      <c r="CH293" s="42"/>
      <c r="CI293" s="42"/>
      <c r="CJ293" s="42"/>
      <c r="CK293" s="42"/>
      <c r="CL293" s="42"/>
      <c r="CM293" s="42"/>
      <c r="CN293" s="42"/>
      <c r="CO293" s="42"/>
      <c r="CP293" s="42"/>
      <c r="CQ293" s="42"/>
      <c r="CR293" s="42"/>
      <c r="CS293" s="42"/>
      <c r="CT293" s="42"/>
      <c r="CU293" s="42"/>
      <c r="CV293" s="42"/>
      <c r="CW293" s="42"/>
      <c r="CX293" s="42"/>
      <c r="CY293" s="42"/>
      <c r="CZ293" s="42"/>
      <c r="DA293" s="42"/>
      <c r="DB293" s="42"/>
      <c r="DC293" s="42"/>
      <c r="DD293" s="42"/>
      <c r="DE293" s="42"/>
      <c r="DF293" s="42"/>
      <c r="DG293" s="42"/>
      <c r="DH293" s="42"/>
      <c r="DI293" s="42"/>
      <c r="DJ293" s="42"/>
      <c r="DK293" s="42"/>
      <c r="DL293" s="42"/>
      <c r="DM293" s="42"/>
      <c r="DN293" s="42"/>
      <c r="DO293" s="42"/>
      <c r="DP293" s="42"/>
      <c r="DQ293" s="42"/>
      <c r="DR293" s="42"/>
      <c r="DS293" s="42"/>
      <c r="DT293" s="42"/>
      <c r="DU293" s="42"/>
      <c r="DV293" s="42"/>
      <c r="DW293" s="42"/>
      <c r="DX293" s="42"/>
      <c r="DY293" s="42"/>
      <c r="DZ293" s="42"/>
      <c r="EA293" s="42"/>
      <c r="EB293" s="42"/>
      <c r="EC293" s="42"/>
      <c r="ED293" s="42"/>
      <c r="EE293" s="42"/>
      <c r="EF293" s="42"/>
      <c r="EG293" s="42"/>
      <c r="EH293" s="42"/>
      <c r="EI293" s="42"/>
      <c r="EJ293" s="42"/>
      <c r="EK293" s="42"/>
      <c r="EL293" s="42"/>
      <c r="EM293" s="42"/>
      <c r="EN293" s="42"/>
      <c r="EO293" s="42"/>
      <c r="EP293" s="42"/>
      <c r="EQ293" s="42"/>
      <c r="ER293" s="42"/>
      <c r="ES293" s="42"/>
      <c r="ET293" s="42"/>
      <c r="EU293" s="42"/>
      <c r="EV293" s="42"/>
      <c r="EW293" s="42"/>
      <c r="EX293" s="42"/>
      <c r="EY293" s="42"/>
      <c r="EZ293" s="42"/>
      <c r="FA293" s="42"/>
      <c r="FB293" s="42"/>
      <c r="FC293" s="42"/>
      <c r="FD293" s="42"/>
      <c r="FE293" s="42"/>
      <c r="FF293" s="42"/>
      <c r="FG293" s="42"/>
      <c r="FH293" s="42"/>
      <c r="FI293" s="42"/>
      <c r="FJ293" s="42"/>
      <c r="FK293" s="42"/>
      <c r="FL293" s="42"/>
      <c r="FM293" s="42"/>
      <c r="FN293" s="42"/>
      <c r="FO293" s="42"/>
      <c r="FP293" s="42"/>
      <c r="FQ293" s="42"/>
      <c r="FR293" s="42"/>
      <c r="FS293" s="42"/>
      <c r="FT293" s="42"/>
      <c r="FU293" s="42"/>
      <c r="FV293" s="42"/>
      <c r="FW293" s="42"/>
      <c r="FX293" s="42"/>
      <c r="FY293" s="42"/>
      <c r="FZ293" s="42"/>
      <c r="GA293" s="42"/>
      <c r="GB293" s="42"/>
      <c r="GC293" s="42"/>
      <c r="GD293" s="42"/>
      <c r="GE293" s="42"/>
      <c r="GF293" s="42"/>
      <c r="GG293" s="42"/>
      <c r="GH293" s="42"/>
      <c r="GI293" s="42"/>
      <c r="GJ293" s="42"/>
      <c r="GK293" s="42"/>
      <c r="GL293" s="42"/>
      <c r="GM293" s="42"/>
      <c r="GN293" s="42"/>
      <c r="GO293" s="42"/>
      <c r="GP293" s="42"/>
      <c r="GQ293" s="42"/>
      <c r="GR293" s="42"/>
      <c r="GS293" s="42"/>
      <c r="GT293" s="42"/>
      <c r="GU293" s="42"/>
      <c r="GV293" s="42"/>
      <c r="GW293" s="42"/>
      <c r="GX293" s="42"/>
      <c r="GY293" s="42"/>
      <c r="GZ293" s="42"/>
      <c r="HA293" s="42"/>
      <c r="HB293" s="42"/>
      <c r="HC293" s="42"/>
      <c r="HD293" s="42"/>
      <c r="HE293" s="42"/>
      <c r="HF293" s="42"/>
      <c r="HG293" s="42"/>
      <c r="HH293" s="42"/>
      <c r="HI293" s="42"/>
      <c r="HJ293" s="42"/>
      <c r="HK293" s="42"/>
      <c r="HL293" s="42"/>
      <c r="HM293" s="42"/>
      <c r="HN293" s="42"/>
      <c r="HO293" s="42"/>
      <c r="HP293" s="42"/>
      <c r="HQ293" s="42"/>
      <c r="HR293" s="42"/>
      <c r="HS293" s="42"/>
      <c r="HT293" s="42"/>
      <c r="HU293" s="42"/>
      <c r="HV293" s="42"/>
      <c r="HW293" s="42"/>
      <c r="HX293" s="42"/>
    </row>
    <row r="294" spans="1:232" s="41" customFormat="1" x14ac:dyDescent="0.25">
      <c r="A294" s="29"/>
      <c r="B294" s="30"/>
      <c r="C294" s="31" t="s">
        <v>7317</v>
      </c>
      <c r="D294" s="57">
        <v>0</v>
      </c>
      <c r="E294" s="57">
        <v>1</v>
      </c>
      <c r="F294" s="32" t="s">
        <v>953</v>
      </c>
      <c r="G294" s="32" t="s">
        <v>953</v>
      </c>
      <c r="H294" s="4">
        <v>9105873694</v>
      </c>
      <c r="I294" s="32" t="s">
        <v>953</v>
      </c>
      <c r="J294" s="33" t="s">
        <v>7851</v>
      </c>
      <c r="K294" s="34"/>
      <c r="L294" s="46" t="s">
        <v>25</v>
      </c>
      <c r="M294" s="33" t="s">
        <v>1021</v>
      </c>
      <c r="N294" s="35" t="s">
        <v>953</v>
      </c>
      <c r="O294" s="6" t="s">
        <v>3161</v>
      </c>
      <c r="P294" s="36"/>
      <c r="Q294" s="36"/>
      <c r="R294" s="36"/>
      <c r="S294" s="33" t="s">
        <v>7852</v>
      </c>
      <c r="T294" s="36"/>
      <c r="U294" s="36"/>
      <c r="V294" s="33" t="s">
        <v>7852</v>
      </c>
      <c r="W294" s="36"/>
      <c r="X294" s="36"/>
      <c r="Y294" s="33" t="s">
        <v>2824</v>
      </c>
      <c r="Z294" s="36"/>
      <c r="AA294" s="30"/>
      <c r="AB294" s="57">
        <v>5111</v>
      </c>
      <c r="AC294" s="57">
        <v>131</v>
      </c>
      <c r="AD294" s="30"/>
      <c r="AE294" s="58">
        <v>1</v>
      </c>
      <c r="AF294" s="37"/>
      <c r="AG294" s="37">
        <v>111058</v>
      </c>
      <c r="AH294" s="38">
        <v>111058</v>
      </c>
      <c r="AI294" s="37"/>
      <c r="AJ294" s="37"/>
      <c r="AK294" s="39"/>
      <c r="AL294" s="40">
        <v>8</v>
      </c>
      <c r="AM294" s="37"/>
      <c r="AN294" s="37">
        <v>8884.64</v>
      </c>
      <c r="AO294" s="59">
        <v>33311</v>
      </c>
      <c r="AP294" s="39"/>
      <c r="AQ294" s="59" t="s">
        <v>3131</v>
      </c>
      <c r="AR294" s="60">
        <v>156</v>
      </c>
      <c r="AS294" s="60">
        <v>632</v>
      </c>
      <c r="AV294" s="39"/>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c r="BZ294" s="42"/>
      <c r="CA294" s="42"/>
      <c r="CB294" s="42"/>
      <c r="CC294" s="42"/>
      <c r="CD294" s="42"/>
      <c r="CE294" s="42"/>
      <c r="CF294" s="42"/>
      <c r="CG294" s="42"/>
      <c r="CH294" s="42"/>
      <c r="CI294" s="42"/>
      <c r="CJ294" s="42"/>
      <c r="CK294" s="42"/>
      <c r="CL294" s="42"/>
      <c r="CM294" s="42"/>
      <c r="CN294" s="42"/>
      <c r="CO294" s="42"/>
      <c r="CP294" s="42"/>
      <c r="CQ294" s="42"/>
      <c r="CR294" s="42"/>
      <c r="CS294" s="42"/>
      <c r="CT294" s="42"/>
      <c r="CU294" s="42"/>
      <c r="CV294" s="42"/>
      <c r="CW294" s="42"/>
      <c r="CX294" s="42"/>
      <c r="CY294" s="42"/>
      <c r="CZ294" s="42"/>
      <c r="DA294" s="42"/>
      <c r="DB294" s="42"/>
      <c r="DC294" s="42"/>
      <c r="DD294" s="42"/>
      <c r="DE294" s="42"/>
      <c r="DF294" s="42"/>
      <c r="DG294" s="42"/>
      <c r="DH294" s="42"/>
      <c r="DI294" s="42"/>
      <c r="DJ294" s="42"/>
      <c r="DK294" s="42"/>
      <c r="DL294" s="42"/>
      <c r="DM294" s="42"/>
      <c r="DN294" s="42"/>
      <c r="DO294" s="42"/>
      <c r="DP294" s="42"/>
      <c r="DQ294" s="42"/>
      <c r="DR294" s="42"/>
      <c r="DS294" s="42"/>
      <c r="DT294" s="42"/>
      <c r="DU294" s="42"/>
      <c r="DV294" s="42"/>
      <c r="DW294" s="42"/>
      <c r="DX294" s="42"/>
      <c r="DY294" s="42"/>
      <c r="DZ294" s="42"/>
      <c r="EA294" s="42"/>
      <c r="EB294" s="42"/>
      <c r="EC294" s="42"/>
      <c r="ED294" s="42"/>
      <c r="EE294" s="42"/>
      <c r="EF294" s="42"/>
      <c r="EG294" s="42"/>
      <c r="EH294" s="42"/>
      <c r="EI294" s="42"/>
      <c r="EJ294" s="42"/>
      <c r="EK294" s="42"/>
      <c r="EL294" s="42"/>
      <c r="EM294" s="42"/>
      <c r="EN294" s="42"/>
      <c r="EO294" s="42"/>
      <c r="EP294" s="42"/>
      <c r="EQ294" s="42"/>
      <c r="ER294" s="42"/>
      <c r="ES294" s="42"/>
      <c r="ET294" s="42"/>
      <c r="EU294" s="42"/>
      <c r="EV294" s="42"/>
      <c r="EW294" s="42"/>
      <c r="EX294" s="42"/>
      <c r="EY294" s="42"/>
      <c r="EZ294" s="42"/>
      <c r="FA294" s="42"/>
      <c r="FB294" s="42"/>
      <c r="FC294" s="42"/>
      <c r="FD294" s="42"/>
      <c r="FE294" s="42"/>
      <c r="FF294" s="42"/>
      <c r="FG294" s="42"/>
      <c r="FH294" s="42"/>
      <c r="FI294" s="42"/>
      <c r="FJ294" s="42"/>
      <c r="FK294" s="42"/>
      <c r="FL294" s="42"/>
      <c r="FM294" s="42"/>
      <c r="FN294" s="42"/>
      <c r="FO294" s="42"/>
      <c r="FP294" s="42"/>
      <c r="FQ294" s="42"/>
      <c r="FR294" s="42"/>
      <c r="FS294" s="42"/>
      <c r="FT294" s="42"/>
      <c r="FU294" s="42"/>
      <c r="FV294" s="42"/>
      <c r="FW294" s="42"/>
      <c r="FX294" s="42"/>
      <c r="FY294" s="42"/>
      <c r="FZ294" s="42"/>
      <c r="GA294" s="42"/>
      <c r="GB294" s="42"/>
      <c r="GC294" s="42"/>
      <c r="GD294" s="42"/>
      <c r="GE294" s="42"/>
      <c r="GF294" s="42"/>
      <c r="GG294" s="42"/>
      <c r="GH294" s="42"/>
      <c r="GI294" s="42"/>
      <c r="GJ294" s="42"/>
      <c r="GK294" s="42"/>
      <c r="GL294" s="42"/>
      <c r="GM294" s="42"/>
      <c r="GN294" s="42"/>
      <c r="GO294" s="42"/>
      <c r="GP294" s="42"/>
      <c r="GQ294" s="42"/>
      <c r="GR294" s="42"/>
      <c r="GS294" s="42"/>
      <c r="GT294" s="42"/>
      <c r="GU294" s="42"/>
      <c r="GV294" s="42"/>
      <c r="GW294" s="42"/>
      <c r="GX294" s="42"/>
      <c r="GY294" s="42"/>
      <c r="GZ294" s="42"/>
      <c r="HA294" s="42"/>
      <c r="HB294" s="42"/>
      <c r="HC294" s="42"/>
      <c r="HD294" s="42"/>
      <c r="HE294" s="42"/>
      <c r="HF294" s="42"/>
      <c r="HG294" s="42"/>
      <c r="HH294" s="42"/>
      <c r="HI294" s="42"/>
      <c r="HJ294" s="42"/>
      <c r="HK294" s="42"/>
      <c r="HL294" s="42"/>
      <c r="HM294" s="42"/>
      <c r="HN294" s="42"/>
      <c r="HO294" s="42"/>
      <c r="HP294" s="42"/>
      <c r="HQ294" s="42"/>
      <c r="HR294" s="42"/>
      <c r="HS294" s="42"/>
      <c r="HT294" s="42"/>
      <c r="HU294" s="42"/>
      <c r="HV294" s="42"/>
      <c r="HW294" s="42"/>
      <c r="HX294" s="42"/>
    </row>
    <row r="295" spans="1:232" s="41" customFormat="1" x14ac:dyDescent="0.25">
      <c r="A295" s="29"/>
      <c r="B295" s="30"/>
      <c r="C295" s="31" t="s">
        <v>7317</v>
      </c>
      <c r="D295" s="57">
        <v>0</v>
      </c>
      <c r="E295" s="57">
        <v>1</v>
      </c>
      <c r="F295" s="32" t="s">
        <v>953</v>
      </c>
      <c r="G295" s="32" t="s">
        <v>953</v>
      </c>
      <c r="H295" s="4">
        <v>9105873720</v>
      </c>
      <c r="I295" s="32" t="s">
        <v>953</v>
      </c>
      <c r="J295" s="33" t="s">
        <v>7853</v>
      </c>
      <c r="K295" s="34"/>
      <c r="L295" s="46" t="s">
        <v>25</v>
      </c>
      <c r="M295" s="33" t="s">
        <v>1061</v>
      </c>
      <c r="N295" s="35" t="s">
        <v>953</v>
      </c>
      <c r="O295" s="6" t="s">
        <v>3132</v>
      </c>
      <c r="P295" s="36"/>
      <c r="Q295" s="36"/>
      <c r="R295" s="36"/>
      <c r="S295" s="33" t="s">
        <v>7854</v>
      </c>
      <c r="T295" s="36"/>
      <c r="U295" s="36"/>
      <c r="V295" s="33" t="s">
        <v>7854</v>
      </c>
      <c r="W295" s="36"/>
      <c r="X295" s="36"/>
      <c r="Y295" s="33" t="s">
        <v>2824</v>
      </c>
      <c r="Z295" s="36"/>
      <c r="AA295" s="30"/>
      <c r="AB295" s="57">
        <v>5111</v>
      </c>
      <c r="AC295" s="57">
        <v>131</v>
      </c>
      <c r="AD295" s="30"/>
      <c r="AE295" s="58">
        <v>2</v>
      </c>
      <c r="AF295" s="37"/>
      <c r="AG295" s="37">
        <v>111058</v>
      </c>
      <c r="AH295" s="38">
        <v>222116</v>
      </c>
      <c r="AI295" s="37"/>
      <c r="AJ295" s="37"/>
      <c r="AK295" s="39"/>
      <c r="AL295" s="40">
        <v>8</v>
      </c>
      <c r="AM295" s="37"/>
      <c r="AN295" s="37">
        <v>17769.28</v>
      </c>
      <c r="AO295" s="59">
        <v>33311</v>
      </c>
      <c r="AP295" s="39"/>
      <c r="AQ295" s="59" t="s">
        <v>3131</v>
      </c>
      <c r="AR295" s="60">
        <v>156</v>
      </c>
      <c r="AS295" s="60">
        <v>632</v>
      </c>
      <c r="AV295" s="39"/>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c r="BZ295" s="42"/>
      <c r="CA295" s="42"/>
      <c r="CB295" s="42"/>
      <c r="CC295" s="42"/>
      <c r="CD295" s="42"/>
      <c r="CE295" s="42"/>
      <c r="CF295" s="42"/>
      <c r="CG295" s="42"/>
      <c r="CH295" s="42"/>
      <c r="CI295" s="42"/>
      <c r="CJ295" s="42"/>
      <c r="CK295" s="42"/>
      <c r="CL295" s="42"/>
      <c r="CM295" s="42"/>
      <c r="CN295" s="42"/>
      <c r="CO295" s="42"/>
      <c r="CP295" s="42"/>
      <c r="CQ295" s="42"/>
      <c r="CR295" s="42"/>
      <c r="CS295" s="42"/>
      <c r="CT295" s="42"/>
      <c r="CU295" s="42"/>
      <c r="CV295" s="42"/>
      <c r="CW295" s="42"/>
      <c r="CX295" s="42"/>
      <c r="CY295" s="42"/>
      <c r="CZ295" s="42"/>
      <c r="DA295" s="42"/>
      <c r="DB295" s="42"/>
      <c r="DC295" s="42"/>
      <c r="DD295" s="42"/>
      <c r="DE295" s="42"/>
      <c r="DF295" s="42"/>
      <c r="DG295" s="42"/>
      <c r="DH295" s="42"/>
      <c r="DI295" s="42"/>
      <c r="DJ295" s="42"/>
      <c r="DK295" s="42"/>
      <c r="DL295" s="42"/>
      <c r="DM295" s="42"/>
      <c r="DN295" s="42"/>
      <c r="DO295" s="42"/>
      <c r="DP295" s="42"/>
      <c r="DQ295" s="42"/>
      <c r="DR295" s="42"/>
      <c r="DS295" s="42"/>
      <c r="DT295" s="42"/>
      <c r="DU295" s="42"/>
      <c r="DV295" s="42"/>
      <c r="DW295" s="42"/>
      <c r="DX295" s="42"/>
      <c r="DY295" s="42"/>
      <c r="DZ295" s="42"/>
      <c r="EA295" s="42"/>
      <c r="EB295" s="42"/>
      <c r="EC295" s="42"/>
      <c r="ED295" s="42"/>
      <c r="EE295" s="42"/>
      <c r="EF295" s="42"/>
      <c r="EG295" s="42"/>
      <c r="EH295" s="42"/>
      <c r="EI295" s="42"/>
      <c r="EJ295" s="42"/>
      <c r="EK295" s="42"/>
      <c r="EL295" s="42"/>
      <c r="EM295" s="42"/>
      <c r="EN295" s="42"/>
      <c r="EO295" s="42"/>
      <c r="EP295" s="42"/>
      <c r="EQ295" s="42"/>
      <c r="ER295" s="42"/>
      <c r="ES295" s="42"/>
      <c r="ET295" s="42"/>
      <c r="EU295" s="42"/>
      <c r="EV295" s="42"/>
      <c r="EW295" s="42"/>
      <c r="EX295" s="42"/>
      <c r="EY295" s="42"/>
      <c r="EZ295" s="42"/>
      <c r="FA295" s="42"/>
      <c r="FB295" s="42"/>
      <c r="FC295" s="42"/>
      <c r="FD295" s="42"/>
      <c r="FE295" s="42"/>
      <c r="FF295" s="42"/>
      <c r="FG295" s="42"/>
      <c r="FH295" s="42"/>
      <c r="FI295" s="42"/>
      <c r="FJ295" s="42"/>
      <c r="FK295" s="42"/>
      <c r="FL295" s="42"/>
      <c r="FM295" s="42"/>
      <c r="FN295" s="42"/>
      <c r="FO295" s="42"/>
      <c r="FP295" s="42"/>
      <c r="FQ295" s="42"/>
      <c r="FR295" s="42"/>
      <c r="FS295" s="42"/>
      <c r="FT295" s="42"/>
      <c r="FU295" s="42"/>
      <c r="FV295" s="42"/>
      <c r="FW295" s="42"/>
      <c r="FX295" s="42"/>
      <c r="FY295" s="42"/>
      <c r="FZ295" s="42"/>
      <c r="GA295" s="42"/>
      <c r="GB295" s="42"/>
      <c r="GC295" s="42"/>
      <c r="GD295" s="42"/>
      <c r="GE295" s="42"/>
      <c r="GF295" s="42"/>
      <c r="GG295" s="42"/>
      <c r="GH295" s="42"/>
      <c r="GI295" s="42"/>
      <c r="GJ295" s="42"/>
      <c r="GK295" s="42"/>
      <c r="GL295" s="42"/>
      <c r="GM295" s="42"/>
      <c r="GN295" s="42"/>
      <c r="GO295" s="42"/>
      <c r="GP295" s="42"/>
      <c r="GQ295" s="42"/>
      <c r="GR295" s="42"/>
      <c r="GS295" s="42"/>
      <c r="GT295" s="42"/>
      <c r="GU295" s="42"/>
      <c r="GV295" s="42"/>
      <c r="GW295" s="42"/>
      <c r="GX295" s="42"/>
      <c r="GY295" s="42"/>
      <c r="GZ295" s="42"/>
      <c r="HA295" s="42"/>
      <c r="HB295" s="42"/>
      <c r="HC295" s="42"/>
      <c r="HD295" s="42"/>
      <c r="HE295" s="42"/>
      <c r="HF295" s="42"/>
      <c r="HG295" s="42"/>
      <c r="HH295" s="42"/>
      <c r="HI295" s="42"/>
      <c r="HJ295" s="42"/>
      <c r="HK295" s="42"/>
      <c r="HL295" s="42"/>
      <c r="HM295" s="42"/>
      <c r="HN295" s="42"/>
      <c r="HO295" s="42"/>
      <c r="HP295" s="42"/>
      <c r="HQ295" s="42"/>
      <c r="HR295" s="42"/>
      <c r="HS295" s="42"/>
      <c r="HT295" s="42"/>
      <c r="HU295" s="42"/>
      <c r="HV295" s="42"/>
      <c r="HW295" s="42"/>
      <c r="HX295" s="42"/>
    </row>
    <row r="296" spans="1:232" s="41" customFormat="1" x14ac:dyDescent="0.25">
      <c r="A296" s="29"/>
      <c r="B296" s="30"/>
      <c r="C296" s="31" t="s">
        <v>7317</v>
      </c>
      <c r="D296" s="57">
        <v>0</v>
      </c>
      <c r="E296" s="57">
        <v>1</v>
      </c>
      <c r="F296" s="32" t="s">
        <v>953</v>
      </c>
      <c r="G296" s="32" t="s">
        <v>953</v>
      </c>
      <c r="H296" s="4">
        <v>9105873656</v>
      </c>
      <c r="I296" s="32" t="s">
        <v>953</v>
      </c>
      <c r="J296" s="33" t="s">
        <v>7855</v>
      </c>
      <c r="K296" s="34"/>
      <c r="L296" s="46" t="s">
        <v>25</v>
      </c>
      <c r="M296" s="33" t="s">
        <v>1031</v>
      </c>
      <c r="N296" s="35" t="s">
        <v>953</v>
      </c>
      <c r="O296" s="6" t="s">
        <v>3132</v>
      </c>
      <c r="P296" s="36"/>
      <c r="Q296" s="36"/>
      <c r="R296" s="36"/>
      <c r="S296" s="33" t="s">
        <v>7856</v>
      </c>
      <c r="T296" s="36"/>
      <c r="U296" s="36"/>
      <c r="V296" s="33" t="s">
        <v>7856</v>
      </c>
      <c r="W296" s="36"/>
      <c r="X296" s="36"/>
      <c r="Y296" s="33" t="s">
        <v>2824</v>
      </c>
      <c r="Z296" s="36"/>
      <c r="AA296" s="30"/>
      <c r="AB296" s="57">
        <v>5111</v>
      </c>
      <c r="AC296" s="57">
        <v>131</v>
      </c>
      <c r="AD296" s="30"/>
      <c r="AE296" s="58">
        <v>2</v>
      </c>
      <c r="AF296" s="37"/>
      <c r="AG296" s="37">
        <v>111058</v>
      </c>
      <c r="AH296" s="38">
        <v>222116</v>
      </c>
      <c r="AI296" s="37"/>
      <c r="AJ296" s="37"/>
      <c r="AK296" s="39"/>
      <c r="AL296" s="40">
        <v>8</v>
      </c>
      <c r="AM296" s="37"/>
      <c r="AN296" s="37">
        <v>17769.28</v>
      </c>
      <c r="AO296" s="59">
        <v>33311</v>
      </c>
      <c r="AP296" s="39"/>
      <c r="AQ296" s="59" t="s">
        <v>3131</v>
      </c>
      <c r="AR296" s="60">
        <v>156</v>
      </c>
      <c r="AS296" s="60">
        <v>632</v>
      </c>
      <c r="AV296" s="39"/>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c r="BZ296" s="42"/>
      <c r="CA296" s="42"/>
      <c r="CB296" s="42"/>
      <c r="CC296" s="42"/>
      <c r="CD296" s="42"/>
      <c r="CE296" s="42"/>
      <c r="CF296" s="42"/>
      <c r="CG296" s="42"/>
      <c r="CH296" s="42"/>
      <c r="CI296" s="42"/>
      <c r="CJ296" s="42"/>
      <c r="CK296" s="42"/>
      <c r="CL296" s="42"/>
      <c r="CM296" s="42"/>
      <c r="CN296" s="42"/>
      <c r="CO296" s="42"/>
      <c r="CP296" s="42"/>
      <c r="CQ296" s="42"/>
      <c r="CR296" s="42"/>
      <c r="CS296" s="42"/>
      <c r="CT296" s="42"/>
      <c r="CU296" s="42"/>
      <c r="CV296" s="42"/>
      <c r="CW296" s="42"/>
      <c r="CX296" s="42"/>
      <c r="CY296" s="42"/>
      <c r="CZ296" s="42"/>
      <c r="DA296" s="42"/>
      <c r="DB296" s="42"/>
      <c r="DC296" s="42"/>
      <c r="DD296" s="42"/>
      <c r="DE296" s="42"/>
      <c r="DF296" s="42"/>
      <c r="DG296" s="42"/>
      <c r="DH296" s="42"/>
      <c r="DI296" s="42"/>
      <c r="DJ296" s="42"/>
      <c r="DK296" s="42"/>
      <c r="DL296" s="42"/>
      <c r="DM296" s="42"/>
      <c r="DN296" s="42"/>
      <c r="DO296" s="42"/>
      <c r="DP296" s="42"/>
      <c r="DQ296" s="42"/>
      <c r="DR296" s="42"/>
      <c r="DS296" s="42"/>
      <c r="DT296" s="42"/>
      <c r="DU296" s="42"/>
      <c r="DV296" s="42"/>
      <c r="DW296" s="42"/>
      <c r="DX296" s="42"/>
      <c r="DY296" s="42"/>
      <c r="DZ296" s="42"/>
      <c r="EA296" s="42"/>
      <c r="EB296" s="42"/>
      <c r="EC296" s="42"/>
      <c r="ED296" s="42"/>
      <c r="EE296" s="42"/>
      <c r="EF296" s="42"/>
      <c r="EG296" s="42"/>
      <c r="EH296" s="42"/>
      <c r="EI296" s="42"/>
      <c r="EJ296" s="42"/>
      <c r="EK296" s="42"/>
      <c r="EL296" s="42"/>
      <c r="EM296" s="42"/>
      <c r="EN296" s="42"/>
      <c r="EO296" s="42"/>
      <c r="EP296" s="42"/>
      <c r="EQ296" s="42"/>
      <c r="ER296" s="42"/>
      <c r="ES296" s="42"/>
      <c r="ET296" s="42"/>
      <c r="EU296" s="42"/>
      <c r="EV296" s="42"/>
      <c r="EW296" s="42"/>
      <c r="EX296" s="42"/>
      <c r="EY296" s="42"/>
      <c r="EZ296" s="42"/>
      <c r="FA296" s="42"/>
      <c r="FB296" s="42"/>
      <c r="FC296" s="42"/>
      <c r="FD296" s="42"/>
      <c r="FE296" s="42"/>
      <c r="FF296" s="42"/>
      <c r="FG296" s="42"/>
      <c r="FH296" s="42"/>
      <c r="FI296" s="42"/>
      <c r="FJ296" s="42"/>
      <c r="FK296" s="42"/>
      <c r="FL296" s="42"/>
      <c r="FM296" s="42"/>
      <c r="FN296" s="42"/>
      <c r="FO296" s="42"/>
      <c r="FP296" s="42"/>
      <c r="FQ296" s="42"/>
      <c r="FR296" s="42"/>
      <c r="FS296" s="42"/>
      <c r="FT296" s="42"/>
      <c r="FU296" s="42"/>
      <c r="FV296" s="42"/>
      <c r="FW296" s="42"/>
      <c r="FX296" s="42"/>
      <c r="FY296" s="42"/>
      <c r="FZ296" s="42"/>
      <c r="GA296" s="42"/>
      <c r="GB296" s="42"/>
      <c r="GC296" s="42"/>
      <c r="GD296" s="42"/>
      <c r="GE296" s="42"/>
      <c r="GF296" s="42"/>
      <c r="GG296" s="42"/>
      <c r="GH296" s="42"/>
      <c r="GI296" s="42"/>
      <c r="GJ296" s="42"/>
      <c r="GK296" s="42"/>
      <c r="GL296" s="42"/>
      <c r="GM296" s="42"/>
      <c r="GN296" s="42"/>
      <c r="GO296" s="42"/>
      <c r="GP296" s="42"/>
      <c r="GQ296" s="42"/>
      <c r="GR296" s="42"/>
      <c r="GS296" s="42"/>
      <c r="GT296" s="42"/>
      <c r="GU296" s="42"/>
      <c r="GV296" s="42"/>
      <c r="GW296" s="42"/>
      <c r="GX296" s="42"/>
      <c r="GY296" s="42"/>
      <c r="GZ296" s="42"/>
      <c r="HA296" s="42"/>
      <c r="HB296" s="42"/>
      <c r="HC296" s="42"/>
      <c r="HD296" s="42"/>
      <c r="HE296" s="42"/>
      <c r="HF296" s="42"/>
      <c r="HG296" s="42"/>
      <c r="HH296" s="42"/>
      <c r="HI296" s="42"/>
      <c r="HJ296" s="42"/>
      <c r="HK296" s="42"/>
      <c r="HL296" s="42"/>
      <c r="HM296" s="42"/>
      <c r="HN296" s="42"/>
      <c r="HO296" s="42"/>
      <c r="HP296" s="42"/>
      <c r="HQ296" s="42"/>
      <c r="HR296" s="42"/>
      <c r="HS296" s="42"/>
      <c r="HT296" s="42"/>
      <c r="HU296" s="42"/>
      <c r="HV296" s="42"/>
      <c r="HW296" s="42"/>
      <c r="HX296" s="42"/>
    </row>
    <row r="297" spans="1:232" s="41" customFormat="1" x14ac:dyDescent="0.25">
      <c r="A297" s="29"/>
      <c r="B297" s="30"/>
      <c r="C297" s="31" t="s">
        <v>7317</v>
      </c>
      <c r="D297" s="57">
        <v>0</v>
      </c>
      <c r="E297" s="57">
        <v>1</v>
      </c>
      <c r="F297" s="32" t="s">
        <v>953</v>
      </c>
      <c r="G297" s="32" t="s">
        <v>953</v>
      </c>
      <c r="H297" s="4">
        <v>9105873742</v>
      </c>
      <c r="I297" s="32" t="s">
        <v>953</v>
      </c>
      <c r="J297" s="33" t="s">
        <v>7857</v>
      </c>
      <c r="K297" s="34"/>
      <c r="L297" s="46" t="s">
        <v>25</v>
      </c>
      <c r="M297" s="33" t="s">
        <v>1015</v>
      </c>
      <c r="N297" s="35" t="s">
        <v>953</v>
      </c>
      <c r="O297" s="6" t="s">
        <v>3139</v>
      </c>
      <c r="P297" s="36"/>
      <c r="Q297" s="36"/>
      <c r="R297" s="36"/>
      <c r="S297" s="33" t="s">
        <v>7858</v>
      </c>
      <c r="T297" s="36"/>
      <c r="U297" s="36"/>
      <c r="V297" s="33" t="s">
        <v>7858</v>
      </c>
      <c r="W297" s="36"/>
      <c r="X297" s="36"/>
      <c r="Y297" s="33" t="s">
        <v>2824</v>
      </c>
      <c r="Z297" s="36"/>
      <c r="AA297" s="30"/>
      <c r="AB297" s="57">
        <v>5111</v>
      </c>
      <c r="AC297" s="57">
        <v>131</v>
      </c>
      <c r="AD297" s="30"/>
      <c r="AE297" s="58">
        <v>2</v>
      </c>
      <c r="AF297" s="37"/>
      <c r="AG297" s="37">
        <v>111058</v>
      </c>
      <c r="AH297" s="38">
        <v>222116</v>
      </c>
      <c r="AI297" s="37"/>
      <c r="AJ297" s="37"/>
      <c r="AK297" s="39"/>
      <c r="AL297" s="40">
        <v>8</v>
      </c>
      <c r="AM297" s="37"/>
      <c r="AN297" s="37">
        <v>17769.28</v>
      </c>
      <c r="AO297" s="59">
        <v>33311</v>
      </c>
      <c r="AP297" s="39"/>
      <c r="AQ297" s="59" t="s">
        <v>3131</v>
      </c>
      <c r="AR297" s="60">
        <v>156</v>
      </c>
      <c r="AS297" s="60">
        <v>632</v>
      </c>
      <c r="AV297" s="39"/>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c r="BZ297" s="42"/>
      <c r="CA297" s="42"/>
      <c r="CB297" s="42"/>
      <c r="CC297" s="42"/>
      <c r="CD297" s="42"/>
      <c r="CE297" s="42"/>
      <c r="CF297" s="42"/>
      <c r="CG297" s="42"/>
      <c r="CH297" s="42"/>
      <c r="CI297" s="42"/>
      <c r="CJ297" s="42"/>
      <c r="CK297" s="42"/>
      <c r="CL297" s="42"/>
      <c r="CM297" s="42"/>
      <c r="CN297" s="42"/>
      <c r="CO297" s="42"/>
      <c r="CP297" s="42"/>
      <c r="CQ297" s="42"/>
      <c r="CR297" s="42"/>
      <c r="CS297" s="42"/>
      <c r="CT297" s="42"/>
      <c r="CU297" s="42"/>
      <c r="CV297" s="42"/>
      <c r="CW297" s="42"/>
      <c r="CX297" s="42"/>
      <c r="CY297" s="42"/>
      <c r="CZ297" s="42"/>
      <c r="DA297" s="42"/>
      <c r="DB297" s="42"/>
      <c r="DC297" s="42"/>
      <c r="DD297" s="42"/>
      <c r="DE297" s="42"/>
      <c r="DF297" s="42"/>
      <c r="DG297" s="42"/>
      <c r="DH297" s="42"/>
      <c r="DI297" s="42"/>
      <c r="DJ297" s="42"/>
      <c r="DK297" s="42"/>
      <c r="DL297" s="42"/>
      <c r="DM297" s="42"/>
      <c r="DN297" s="42"/>
      <c r="DO297" s="42"/>
      <c r="DP297" s="42"/>
      <c r="DQ297" s="42"/>
      <c r="DR297" s="42"/>
      <c r="DS297" s="42"/>
      <c r="DT297" s="42"/>
      <c r="DU297" s="42"/>
      <c r="DV297" s="42"/>
      <c r="DW297" s="42"/>
      <c r="DX297" s="42"/>
      <c r="DY297" s="42"/>
      <c r="DZ297" s="42"/>
      <c r="EA297" s="42"/>
      <c r="EB297" s="42"/>
      <c r="EC297" s="42"/>
      <c r="ED297" s="42"/>
      <c r="EE297" s="42"/>
      <c r="EF297" s="42"/>
      <c r="EG297" s="42"/>
      <c r="EH297" s="42"/>
      <c r="EI297" s="42"/>
      <c r="EJ297" s="42"/>
      <c r="EK297" s="42"/>
      <c r="EL297" s="42"/>
      <c r="EM297" s="42"/>
      <c r="EN297" s="42"/>
      <c r="EO297" s="42"/>
      <c r="EP297" s="42"/>
      <c r="EQ297" s="42"/>
      <c r="ER297" s="42"/>
      <c r="ES297" s="42"/>
      <c r="ET297" s="42"/>
      <c r="EU297" s="42"/>
      <c r="EV297" s="42"/>
      <c r="EW297" s="42"/>
      <c r="EX297" s="42"/>
      <c r="EY297" s="42"/>
      <c r="EZ297" s="42"/>
      <c r="FA297" s="42"/>
      <c r="FB297" s="42"/>
      <c r="FC297" s="42"/>
      <c r="FD297" s="42"/>
      <c r="FE297" s="42"/>
      <c r="FF297" s="42"/>
      <c r="FG297" s="42"/>
      <c r="FH297" s="42"/>
      <c r="FI297" s="42"/>
      <c r="FJ297" s="42"/>
      <c r="FK297" s="42"/>
      <c r="FL297" s="42"/>
      <c r="FM297" s="42"/>
      <c r="FN297" s="42"/>
      <c r="FO297" s="42"/>
      <c r="FP297" s="42"/>
      <c r="FQ297" s="42"/>
      <c r="FR297" s="42"/>
      <c r="FS297" s="42"/>
      <c r="FT297" s="42"/>
      <c r="FU297" s="42"/>
      <c r="FV297" s="42"/>
      <c r="FW297" s="42"/>
      <c r="FX297" s="42"/>
      <c r="FY297" s="42"/>
      <c r="FZ297" s="42"/>
      <c r="GA297" s="42"/>
      <c r="GB297" s="42"/>
      <c r="GC297" s="42"/>
      <c r="GD297" s="42"/>
      <c r="GE297" s="42"/>
      <c r="GF297" s="42"/>
      <c r="GG297" s="42"/>
      <c r="GH297" s="42"/>
      <c r="GI297" s="42"/>
      <c r="GJ297" s="42"/>
      <c r="GK297" s="42"/>
      <c r="GL297" s="42"/>
      <c r="GM297" s="42"/>
      <c r="GN297" s="42"/>
      <c r="GO297" s="42"/>
      <c r="GP297" s="42"/>
      <c r="GQ297" s="42"/>
      <c r="GR297" s="42"/>
      <c r="GS297" s="42"/>
      <c r="GT297" s="42"/>
      <c r="GU297" s="42"/>
      <c r="GV297" s="42"/>
      <c r="GW297" s="42"/>
      <c r="GX297" s="42"/>
      <c r="GY297" s="42"/>
      <c r="GZ297" s="42"/>
      <c r="HA297" s="42"/>
      <c r="HB297" s="42"/>
      <c r="HC297" s="42"/>
      <c r="HD297" s="42"/>
      <c r="HE297" s="42"/>
      <c r="HF297" s="42"/>
      <c r="HG297" s="42"/>
      <c r="HH297" s="42"/>
      <c r="HI297" s="42"/>
      <c r="HJ297" s="42"/>
      <c r="HK297" s="42"/>
      <c r="HL297" s="42"/>
      <c r="HM297" s="42"/>
      <c r="HN297" s="42"/>
      <c r="HO297" s="42"/>
      <c r="HP297" s="42"/>
      <c r="HQ297" s="42"/>
      <c r="HR297" s="42"/>
      <c r="HS297" s="42"/>
      <c r="HT297" s="42"/>
      <c r="HU297" s="42"/>
      <c r="HV297" s="42"/>
      <c r="HW297" s="42"/>
      <c r="HX297" s="42"/>
    </row>
    <row r="298" spans="1:232" s="41" customFormat="1" x14ac:dyDescent="0.25">
      <c r="A298" s="29"/>
      <c r="B298" s="30"/>
      <c r="C298" s="31" t="s">
        <v>7317</v>
      </c>
      <c r="D298" s="57">
        <v>0</v>
      </c>
      <c r="E298" s="57">
        <v>1</v>
      </c>
      <c r="F298" s="32" t="s">
        <v>953</v>
      </c>
      <c r="G298" s="32" t="s">
        <v>953</v>
      </c>
      <c r="H298" s="4">
        <v>9105873743</v>
      </c>
      <c r="I298" s="32" t="s">
        <v>953</v>
      </c>
      <c r="J298" s="33" t="s">
        <v>7859</v>
      </c>
      <c r="K298" s="34"/>
      <c r="L298" s="46" t="s">
        <v>25</v>
      </c>
      <c r="M298" s="33" t="s">
        <v>1017</v>
      </c>
      <c r="N298" s="35" t="s">
        <v>953</v>
      </c>
      <c r="O298" s="6" t="s">
        <v>3139</v>
      </c>
      <c r="P298" s="36"/>
      <c r="Q298" s="36"/>
      <c r="R298" s="36"/>
      <c r="S298" s="33" t="s">
        <v>7858</v>
      </c>
      <c r="T298" s="36"/>
      <c r="U298" s="36"/>
      <c r="V298" s="33" t="s">
        <v>7858</v>
      </c>
      <c r="W298" s="36"/>
      <c r="X298" s="36"/>
      <c r="Y298" s="33" t="s">
        <v>2824</v>
      </c>
      <c r="Z298" s="36"/>
      <c r="AA298" s="30"/>
      <c r="AB298" s="57">
        <v>5111</v>
      </c>
      <c r="AC298" s="57">
        <v>131</v>
      </c>
      <c r="AD298" s="30"/>
      <c r="AE298" s="58">
        <v>1</v>
      </c>
      <c r="AF298" s="37"/>
      <c r="AG298" s="37">
        <v>111058</v>
      </c>
      <c r="AH298" s="38">
        <v>111058</v>
      </c>
      <c r="AI298" s="37"/>
      <c r="AJ298" s="37"/>
      <c r="AK298" s="39"/>
      <c r="AL298" s="40">
        <v>8</v>
      </c>
      <c r="AM298" s="37"/>
      <c r="AN298" s="37">
        <v>8884.64</v>
      </c>
      <c r="AO298" s="59">
        <v>33311</v>
      </c>
      <c r="AP298" s="39"/>
      <c r="AQ298" s="59" t="s">
        <v>3131</v>
      </c>
      <c r="AR298" s="60">
        <v>156</v>
      </c>
      <c r="AS298" s="60">
        <v>632</v>
      </c>
      <c r="AV298" s="39"/>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c r="BZ298" s="42"/>
      <c r="CA298" s="42"/>
      <c r="CB298" s="42"/>
      <c r="CC298" s="42"/>
      <c r="CD298" s="42"/>
      <c r="CE298" s="42"/>
      <c r="CF298" s="42"/>
      <c r="CG298" s="42"/>
      <c r="CH298" s="42"/>
      <c r="CI298" s="42"/>
      <c r="CJ298" s="42"/>
      <c r="CK298" s="42"/>
      <c r="CL298" s="42"/>
      <c r="CM298" s="42"/>
      <c r="CN298" s="42"/>
      <c r="CO298" s="42"/>
      <c r="CP298" s="42"/>
      <c r="CQ298" s="42"/>
      <c r="CR298" s="42"/>
      <c r="CS298" s="42"/>
      <c r="CT298" s="42"/>
      <c r="CU298" s="42"/>
      <c r="CV298" s="42"/>
      <c r="CW298" s="42"/>
      <c r="CX298" s="42"/>
      <c r="CY298" s="42"/>
      <c r="CZ298" s="42"/>
      <c r="DA298" s="42"/>
      <c r="DB298" s="42"/>
      <c r="DC298" s="42"/>
      <c r="DD298" s="42"/>
      <c r="DE298" s="42"/>
      <c r="DF298" s="42"/>
      <c r="DG298" s="42"/>
      <c r="DH298" s="42"/>
      <c r="DI298" s="42"/>
      <c r="DJ298" s="42"/>
      <c r="DK298" s="42"/>
      <c r="DL298" s="42"/>
      <c r="DM298" s="42"/>
      <c r="DN298" s="42"/>
      <c r="DO298" s="42"/>
      <c r="DP298" s="42"/>
      <c r="DQ298" s="42"/>
      <c r="DR298" s="42"/>
      <c r="DS298" s="42"/>
      <c r="DT298" s="42"/>
      <c r="DU298" s="42"/>
      <c r="DV298" s="42"/>
      <c r="DW298" s="42"/>
      <c r="DX298" s="42"/>
      <c r="DY298" s="42"/>
      <c r="DZ298" s="42"/>
      <c r="EA298" s="42"/>
      <c r="EB298" s="42"/>
      <c r="EC298" s="42"/>
      <c r="ED298" s="42"/>
      <c r="EE298" s="42"/>
      <c r="EF298" s="42"/>
      <c r="EG298" s="42"/>
      <c r="EH298" s="42"/>
      <c r="EI298" s="42"/>
      <c r="EJ298" s="42"/>
      <c r="EK298" s="42"/>
      <c r="EL298" s="42"/>
      <c r="EM298" s="42"/>
      <c r="EN298" s="42"/>
      <c r="EO298" s="42"/>
      <c r="EP298" s="42"/>
      <c r="EQ298" s="42"/>
      <c r="ER298" s="42"/>
      <c r="ES298" s="42"/>
      <c r="ET298" s="42"/>
      <c r="EU298" s="42"/>
      <c r="EV298" s="42"/>
      <c r="EW298" s="42"/>
      <c r="EX298" s="42"/>
      <c r="EY298" s="42"/>
      <c r="EZ298" s="42"/>
      <c r="FA298" s="42"/>
      <c r="FB298" s="42"/>
      <c r="FC298" s="42"/>
      <c r="FD298" s="42"/>
      <c r="FE298" s="42"/>
      <c r="FF298" s="42"/>
      <c r="FG298" s="42"/>
      <c r="FH298" s="42"/>
      <c r="FI298" s="42"/>
      <c r="FJ298" s="42"/>
      <c r="FK298" s="42"/>
      <c r="FL298" s="42"/>
      <c r="FM298" s="42"/>
      <c r="FN298" s="42"/>
      <c r="FO298" s="42"/>
      <c r="FP298" s="42"/>
      <c r="FQ298" s="42"/>
      <c r="FR298" s="42"/>
      <c r="FS298" s="42"/>
      <c r="FT298" s="42"/>
      <c r="FU298" s="42"/>
      <c r="FV298" s="42"/>
      <c r="FW298" s="42"/>
      <c r="FX298" s="42"/>
      <c r="FY298" s="42"/>
      <c r="FZ298" s="42"/>
      <c r="GA298" s="42"/>
      <c r="GB298" s="42"/>
      <c r="GC298" s="42"/>
      <c r="GD298" s="42"/>
      <c r="GE298" s="42"/>
      <c r="GF298" s="42"/>
      <c r="GG298" s="42"/>
      <c r="GH298" s="42"/>
      <c r="GI298" s="42"/>
      <c r="GJ298" s="42"/>
      <c r="GK298" s="42"/>
      <c r="GL298" s="42"/>
      <c r="GM298" s="42"/>
      <c r="GN298" s="42"/>
      <c r="GO298" s="42"/>
      <c r="GP298" s="42"/>
      <c r="GQ298" s="42"/>
      <c r="GR298" s="42"/>
      <c r="GS298" s="42"/>
      <c r="GT298" s="42"/>
      <c r="GU298" s="42"/>
      <c r="GV298" s="42"/>
      <c r="GW298" s="42"/>
      <c r="GX298" s="42"/>
      <c r="GY298" s="42"/>
      <c r="GZ298" s="42"/>
      <c r="HA298" s="42"/>
      <c r="HB298" s="42"/>
      <c r="HC298" s="42"/>
      <c r="HD298" s="42"/>
      <c r="HE298" s="42"/>
      <c r="HF298" s="42"/>
      <c r="HG298" s="42"/>
      <c r="HH298" s="42"/>
      <c r="HI298" s="42"/>
      <c r="HJ298" s="42"/>
      <c r="HK298" s="42"/>
      <c r="HL298" s="42"/>
      <c r="HM298" s="42"/>
      <c r="HN298" s="42"/>
      <c r="HO298" s="42"/>
      <c r="HP298" s="42"/>
      <c r="HQ298" s="42"/>
      <c r="HR298" s="42"/>
      <c r="HS298" s="42"/>
      <c r="HT298" s="42"/>
      <c r="HU298" s="42"/>
      <c r="HV298" s="42"/>
      <c r="HW298" s="42"/>
      <c r="HX298" s="42"/>
    </row>
    <row r="299" spans="1:232" s="41" customFormat="1" x14ac:dyDescent="0.25">
      <c r="A299" s="29"/>
      <c r="B299" s="30"/>
      <c r="C299" s="31" t="s">
        <v>7317</v>
      </c>
      <c r="D299" s="57">
        <v>0</v>
      </c>
      <c r="E299" s="57">
        <v>1</v>
      </c>
      <c r="F299" s="32" t="s">
        <v>953</v>
      </c>
      <c r="G299" s="32" t="s">
        <v>953</v>
      </c>
      <c r="H299" s="4">
        <v>9105873772</v>
      </c>
      <c r="I299" s="32" t="s">
        <v>953</v>
      </c>
      <c r="J299" s="33" t="s">
        <v>7860</v>
      </c>
      <c r="K299" s="34"/>
      <c r="L299" s="46" t="s">
        <v>25</v>
      </c>
      <c r="M299" s="33" t="s">
        <v>1019</v>
      </c>
      <c r="N299" s="35" t="s">
        <v>953</v>
      </c>
      <c r="O299" s="6" t="s">
        <v>3151</v>
      </c>
      <c r="P299" s="36"/>
      <c r="Q299" s="36"/>
      <c r="R299" s="36"/>
      <c r="S299" s="33" t="s">
        <v>7861</v>
      </c>
      <c r="T299" s="36"/>
      <c r="U299" s="36"/>
      <c r="V299" s="33" t="s">
        <v>7861</v>
      </c>
      <c r="W299" s="36"/>
      <c r="X299" s="36"/>
      <c r="Y299" s="33" t="s">
        <v>2824</v>
      </c>
      <c r="Z299" s="36"/>
      <c r="AA299" s="30"/>
      <c r="AB299" s="57">
        <v>5111</v>
      </c>
      <c r="AC299" s="57">
        <v>131</v>
      </c>
      <c r="AD299" s="30"/>
      <c r="AE299" s="58">
        <v>3</v>
      </c>
      <c r="AF299" s="37"/>
      <c r="AG299" s="37">
        <v>111058</v>
      </c>
      <c r="AH299" s="38">
        <v>333174</v>
      </c>
      <c r="AI299" s="37"/>
      <c r="AJ299" s="37"/>
      <c r="AK299" s="39"/>
      <c r="AL299" s="40">
        <v>8</v>
      </c>
      <c r="AM299" s="37"/>
      <c r="AN299" s="37">
        <v>26653.920000000002</v>
      </c>
      <c r="AO299" s="59">
        <v>33311</v>
      </c>
      <c r="AP299" s="39"/>
      <c r="AQ299" s="59" t="s">
        <v>3131</v>
      </c>
      <c r="AR299" s="60">
        <v>156</v>
      </c>
      <c r="AS299" s="60">
        <v>632</v>
      </c>
      <c r="AV299" s="39"/>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c r="BZ299" s="42"/>
      <c r="CA299" s="42"/>
      <c r="CB299" s="42"/>
      <c r="CC299" s="42"/>
      <c r="CD299" s="42"/>
      <c r="CE299" s="42"/>
      <c r="CF299" s="42"/>
      <c r="CG299" s="42"/>
      <c r="CH299" s="42"/>
      <c r="CI299" s="42"/>
      <c r="CJ299" s="42"/>
      <c r="CK299" s="42"/>
      <c r="CL299" s="42"/>
      <c r="CM299" s="42"/>
      <c r="CN299" s="42"/>
      <c r="CO299" s="42"/>
      <c r="CP299" s="42"/>
      <c r="CQ299" s="42"/>
      <c r="CR299" s="42"/>
      <c r="CS299" s="42"/>
      <c r="CT299" s="42"/>
      <c r="CU299" s="42"/>
      <c r="CV299" s="42"/>
      <c r="CW299" s="42"/>
      <c r="CX299" s="42"/>
      <c r="CY299" s="42"/>
      <c r="CZ299" s="42"/>
      <c r="DA299" s="42"/>
      <c r="DB299" s="42"/>
      <c r="DC299" s="42"/>
      <c r="DD299" s="42"/>
      <c r="DE299" s="42"/>
      <c r="DF299" s="42"/>
      <c r="DG299" s="42"/>
      <c r="DH299" s="42"/>
      <c r="DI299" s="42"/>
      <c r="DJ299" s="42"/>
      <c r="DK299" s="42"/>
      <c r="DL299" s="42"/>
      <c r="DM299" s="42"/>
      <c r="DN299" s="42"/>
      <c r="DO299" s="42"/>
      <c r="DP299" s="42"/>
      <c r="DQ299" s="42"/>
      <c r="DR299" s="42"/>
      <c r="DS299" s="42"/>
      <c r="DT299" s="42"/>
      <c r="DU299" s="42"/>
      <c r="DV299" s="42"/>
      <c r="DW299" s="42"/>
      <c r="DX299" s="42"/>
      <c r="DY299" s="42"/>
      <c r="DZ299" s="42"/>
      <c r="EA299" s="42"/>
      <c r="EB299" s="42"/>
      <c r="EC299" s="42"/>
      <c r="ED299" s="42"/>
      <c r="EE299" s="42"/>
      <c r="EF299" s="42"/>
      <c r="EG299" s="42"/>
      <c r="EH299" s="42"/>
      <c r="EI299" s="42"/>
      <c r="EJ299" s="42"/>
      <c r="EK299" s="42"/>
      <c r="EL299" s="42"/>
      <c r="EM299" s="42"/>
      <c r="EN299" s="42"/>
      <c r="EO299" s="42"/>
      <c r="EP299" s="42"/>
      <c r="EQ299" s="42"/>
      <c r="ER299" s="42"/>
      <c r="ES299" s="42"/>
      <c r="ET299" s="42"/>
      <c r="EU299" s="42"/>
      <c r="EV299" s="42"/>
      <c r="EW299" s="42"/>
      <c r="EX299" s="42"/>
      <c r="EY299" s="42"/>
      <c r="EZ299" s="42"/>
      <c r="FA299" s="42"/>
      <c r="FB299" s="42"/>
      <c r="FC299" s="42"/>
      <c r="FD299" s="42"/>
      <c r="FE299" s="42"/>
      <c r="FF299" s="42"/>
      <c r="FG299" s="42"/>
      <c r="FH299" s="42"/>
      <c r="FI299" s="42"/>
      <c r="FJ299" s="42"/>
      <c r="FK299" s="42"/>
      <c r="FL299" s="42"/>
      <c r="FM299" s="42"/>
      <c r="FN299" s="42"/>
      <c r="FO299" s="42"/>
      <c r="FP299" s="42"/>
      <c r="FQ299" s="42"/>
      <c r="FR299" s="42"/>
      <c r="FS299" s="42"/>
      <c r="FT299" s="42"/>
      <c r="FU299" s="42"/>
      <c r="FV299" s="42"/>
      <c r="FW299" s="42"/>
      <c r="FX299" s="42"/>
      <c r="FY299" s="42"/>
      <c r="FZ299" s="42"/>
      <c r="GA299" s="42"/>
      <c r="GB299" s="42"/>
      <c r="GC299" s="42"/>
      <c r="GD299" s="42"/>
      <c r="GE299" s="42"/>
      <c r="GF299" s="42"/>
      <c r="GG299" s="42"/>
      <c r="GH299" s="42"/>
      <c r="GI299" s="42"/>
      <c r="GJ299" s="42"/>
      <c r="GK299" s="42"/>
      <c r="GL299" s="42"/>
      <c r="GM299" s="42"/>
      <c r="GN299" s="42"/>
      <c r="GO299" s="42"/>
      <c r="GP299" s="42"/>
      <c r="GQ299" s="42"/>
      <c r="GR299" s="42"/>
      <c r="GS299" s="42"/>
      <c r="GT299" s="42"/>
      <c r="GU299" s="42"/>
      <c r="GV299" s="42"/>
      <c r="GW299" s="42"/>
      <c r="GX299" s="42"/>
      <c r="GY299" s="42"/>
      <c r="GZ299" s="42"/>
      <c r="HA299" s="42"/>
      <c r="HB299" s="42"/>
      <c r="HC299" s="42"/>
      <c r="HD299" s="42"/>
      <c r="HE299" s="42"/>
      <c r="HF299" s="42"/>
      <c r="HG299" s="42"/>
      <c r="HH299" s="42"/>
      <c r="HI299" s="42"/>
      <c r="HJ299" s="42"/>
      <c r="HK299" s="42"/>
      <c r="HL299" s="42"/>
      <c r="HM299" s="42"/>
      <c r="HN299" s="42"/>
      <c r="HO299" s="42"/>
      <c r="HP299" s="42"/>
      <c r="HQ299" s="42"/>
      <c r="HR299" s="42"/>
      <c r="HS299" s="42"/>
      <c r="HT299" s="42"/>
      <c r="HU299" s="42"/>
      <c r="HV299" s="42"/>
      <c r="HW299" s="42"/>
      <c r="HX299" s="42"/>
    </row>
    <row r="300" spans="1:232" s="41" customFormat="1" x14ac:dyDescent="0.25">
      <c r="A300" s="29"/>
      <c r="B300" s="30"/>
      <c r="C300" s="31" t="s">
        <v>7317</v>
      </c>
      <c r="D300" s="57">
        <v>0</v>
      </c>
      <c r="E300" s="57">
        <v>1</v>
      </c>
      <c r="F300" s="32" t="s">
        <v>953</v>
      </c>
      <c r="G300" s="32" t="s">
        <v>953</v>
      </c>
      <c r="H300" s="4">
        <v>9105873775</v>
      </c>
      <c r="I300" s="32" t="s">
        <v>953</v>
      </c>
      <c r="J300" s="33" t="s">
        <v>7862</v>
      </c>
      <c r="K300" s="34"/>
      <c r="L300" s="46" t="s">
        <v>25</v>
      </c>
      <c r="M300" s="33" t="s">
        <v>1107</v>
      </c>
      <c r="N300" s="35" t="s">
        <v>953</v>
      </c>
      <c r="O300" s="6" t="s">
        <v>3132</v>
      </c>
      <c r="P300" s="36"/>
      <c r="Q300" s="36"/>
      <c r="R300" s="36"/>
      <c r="S300" s="33" t="s">
        <v>7863</v>
      </c>
      <c r="T300" s="36"/>
      <c r="U300" s="36"/>
      <c r="V300" s="33" t="s">
        <v>7863</v>
      </c>
      <c r="W300" s="36"/>
      <c r="X300" s="36"/>
      <c r="Y300" s="33" t="s">
        <v>3013</v>
      </c>
      <c r="Z300" s="36"/>
      <c r="AA300" s="30"/>
      <c r="AB300" s="57">
        <v>5111</v>
      </c>
      <c r="AC300" s="57">
        <v>131</v>
      </c>
      <c r="AD300" s="30"/>
      <c r="AE300" s="58">
        <v>2</v>
      </c>
      <c r="AF300" s="37"/>
      <c r="AG300" s="37">
        <v>46000</v>
      </c>
      <c r="AH300" s="38">
        <v>92000</v>
      </c>
      <c r="AI300" s="37"/>
      <c r="AJ300" s="37"/>
      <c r="AK300" s="39"/>
      <c r="AL300" s="40">
        <v>8</v>
      </c>
      <c r="AM300" s="37"/>
      <c r="AN300" s="37">
        <v>7360</v>
      </c>
      <c r="AO300" s="59">
        <v>33311</v>
      </c>
      <c r="AP300" s="39"/>
      <c r="AQ300" s="59" t="s">
        <v>3131</v>
      </c>
      <c r="AR300" s="60">
        <v>156</v>
      </c>
      <c r="AS300" s="60">
        <v>632</v>
      </c>
      <c r="AV300" s="39"/>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c r="BZ300" s="42"/>
      <c r="CA300" s="42"/>
      <c r="CB300" s="42"/>
      <c r="CC300" s="42"/>
      <c r="CD300" s="42"/>
      <c r="CE300" s="42"/>
      <c r="CF300" s="42"/>
      <c r="CG300" s="42"/>
      <c r="CH300" s="42"/>
      <c r="CI300" s="42"/>
      <c r="CJ300" s="42"/>
      <c r="CK300" s="42"/>
      <c r="CL300" s="42"/>
      <c r="CM300" s="42"/>
      <c r="CN300" s="42"/>
      <c r="CO300" s="42"/>
      <c r="CP300" s="42"/>
      <c r="CQ300" s="42"/>
      <c r="CR300" s="42"/>
      <c r="CS300" s="42"/>
      <c r="CT300" s="42"/>
      <c r="CU300" s="42"/>
      <c r="CV300" s="42"/>
      <c r="CW300" s="42"/>
      <c r="CX300" s="42"/>
      <c r="CY300" s="42"/>
      <c r="CZ300" s="42"/>
      <c r="DA300" s="42"/>
      <c r="DB300" s="42"/>
      <c r="DC300" s="42"/>
      <c r="DD300" s="42"/>
      <c r="DE300" s="42"/>
      <c r="DF300" s="42"/>
      <c r="DG300" s="42"/>
      <c r="DH300" s="42"/>
      <c r="DI300" s="42"/>
      <c r="DJ300" s="42"/>
      <c r="DK300" s="42"/>
      <c r="DL300" s="42"/>
      <c r="DM300" s="42"/>
      <c r="DN300" s="42"/>
      <c r="DO300" s="42"/>
      <c r="DP300" s="42"/>
      <c r="DQ300" s="42"/>
      <c r="DR300" s="42"/>
      <c r="DS300" s="42"/>
      <c r="DT300" s="42"/>
      <c r="DU300" s="42"/>
      <c r="DV300" s="42"/>
      <c r="DW300" s="42"/>
      <c r="DX300" s="42"/>
      <c r="DY300" s="42"/>
      <c r="DZ300" s="42"/>
      <c r="EA300" s="42"/>
      <c r="EB300" s="42"/>
      <c r="EC300" s="42"/>
      <c r="ED300" s="42"/>
      <c r="EE300" s="42"/>
      <c r="EF300" s="42"/>
      <c r="EG300" s="42"/>
      <c r="EH300" s="42"/>
      <c r="EI300" s="42"/>
      <c r="EJ300" s="42"/>
      <c r="EK300" s="42"/>
      <c r="EL300" s="42"/>
      <c r="EM300" s="42"/>
      <c r="EN300" s="42"/>
      <c r="EO300" s="42"/>
      <c r="EP300" s="42"/>
      <c r="EQ300" s="42"/>
      <c r="ER300" s="42"/>
      <c r="ES300" s="42"/>
      <c r="ET300" s="42"/>
      <c r="EU300" s="42"/>
      <c r="EV300" s="42"/>
      <c r="EW300" s="42"/>
      <c r="EX300" s="42"/>
      <c r="EY300" s="42"/>
      <c r="EZ300" s="42"/>
      <c r="FA300" s="42"/>
      <c r="FB300" s="42"/>
      <c r="FC300" s="42"/>
      <c r="FD300" s="42"/>
      <c r="FE300" s="42"/>
      <c r="FF300" s="42"/>
      <c r="FG300" s="42"/>
      <c r="FH300" s="42"/>
      <c r="FI300" s="42"/>
      <c r="FJ300" s="42"/>
      <c r="FK300" s="42"/>
      <c r="FL300" s="42"/>
      <c r="FM300" s="42"/>
      <c r="FN300" s="42"/>
      <c r="FO300" s="42"/>
      <c r="FP300" s="42"/>
      <c r="FQ300" s="42"/>
      <c r="FR300" s="42"/>
      <c r="FS300" s="42"/>
      <c r="FT300" s="42"/>
      <c r="FU300" s="42"/>
      <c r="FV300" s="42"/>
      <c r="FW300" s="42"/>
      <c r="FX300" s="42"/>
      <c r="FY300" s="42"/>
      <c r="FZ300" s="42"/>
      <c r="GA300" s="42"/>
      <c r="GB300" s="42"/>
      <c r="GC300" s="42"/>
      <c r="GD300" s="42"/>
      <c r="GE300" s="42"/>
      <c r="GF300" s="42"/>
      <c r="GG300" s="42"/>
      <c r="GH300" s="42"/>
      <c r="GI300" s="42"/>
      <c r="GJ300" s="42"/>
      <c r="GK300" s="42"/>
      <c r="GL300" s="42"/>
      <c r="GM300" s="42"/>
      <c r="GN300" s="42"/>
      <c r="GO300" s="42"/>
      <c r="GP300" s="42"/>
      <c r="GQ300" s="42"/>
      <c r="GR300" s="42"/>
      <c r="GS300" s="42"/>
      <c r="GT300" s="42"/>
      <c r="GU300" s="42"/>
      <c r="GV300" s="42"/>
      <c r="GW300" s="42"/>
      <c r="GX300" s="42"/>
      <c r="GY300" s="42"/>
      <c r="GZ300" s="42"/>
      <c r="HA300" s="42"/>
      <c r="HB300" s="42"/>
      <c r="HC300" s="42"/>
      <c r="HD300" s="42"/>
      <c r="HE300" s="42"/>
      <c r="HF300" s="42"/>
      <c r="HG300" s="42"/>
      <c r="HH300" s="42"/>
      <c r="HI300" s="42"/>
      <c r="HJ300" s="42"/>
      <c r="HK300" s="42"/>
      <c r="HL300" s="42"/>
      <c r="HM300" s="42"/>
      <c r="HN300" s="42"/>
      <c r="HO300" s="42"/>
      <c r="HP300" s="42"/>
      <c r="HQ300" s="42"/>
      <c r="HR300" s="42"/>
      <c r="HS300" s="42"/>
      <c r="HT300" s="42"/>
      <c r="HU300" s="42"/>
      <c r="HV300" s="42"/>
      <c r="HW300" s="42"/>
      <c r="HX300" s="42"/>
    </row>
    <row r="301" spans="1:232" s="41" customFormat="1" x14ac:dyDescent="0.25">
      <c r="A301" s="29"/>
      <c r="B301" s="30"/>
      <c r="C301" s="31" t="s">
        <v>7317</v>
      </c>
      <c r="D301" s="57">
        <v>0</v>
      </c>
      <c r="E301" s="57">
        <v>1</v>
      </c>
      <c r="F301" s="32" t="s">
        <v>953</v>
      </c>
      <c r="G301" s="32" t="s">
        <v>953</v>
      </c>
      <c r="H301" s="4">
        <v>9105873775</v>
      </c>
      <c r="I301" s="32" t="s">
        <v>953</v>
      </c>
      <c r="J301" s="33" t="s">
        <v>7862</v>
      </c>
      <c r="K301" s="34"/>
      <c r="L301" s="46" t="s">
        <v>25</v>
      </c>
      <c r="M301" s="33" t="s">
        <v>1107</v>
      </c>
      <c r="N301" s="35" t="s">
        <v>953</v>
      </c>
      <c r="O301" s="6" t="s">
        <v>3132</v>
      </c>
      <c r="P301" s="36"/>
      <c r="Q301" s="36"/>
      <c r="R301" s="36"/>
      <c r="S301" s="33" t="s">
        <v>7863</v>
      </c>
      <c r="T301" s="36"/>
      <c r="U301" s="36"/>
      <c r="V301" s="33" t="s">
        <v>7863</v>
      </c>
      <c r="W301" s="36"/>
      <c r="X301" s="36"/>
      <c r="Y301" s="33" t="s">
        <v>2771</v>
      </c>
      <c r="Z301" s="36"/>
      <c r="AA301" s="30"/>
      <c r="AB301" s="57">
        <v>5111</v>
      </c>
      <c r="AC301" s="57">
        <v>131</v>
      </c>
      <c r="AD301" s="30"/>
      <c r="AE301" s="58">
        <v>4</v>
      </c>
      <c r="AF301" s="37"/>
      <c r="AG301" s="37">
        <v>74250</v>
      </c>
      <c r="AH301" s="38">
        <v>297000</v>
      </c>
      <c r="AI301" s="37"/>
      <c r="AJ301" s="37"/>
      <c r="AK301" s="39"/>
      <c r="AL301" s="40">
        <v>8</v>
      </c>
      <c r="AM301" s="37"/>
      <c r="AN301" s="37">
        <v>23760</v>
      </c>
      <c r="AO301" s="59">
        <v>33311</v>
      </c>
      <c r="AP301" s="39"/>
      <c r="AQ301" s="59" t="s">
        <v>3131</v>
      </c>
      <c r="AR301" s="60">
        <v>156</v>
      </c>
      <c r="AS301" s="60">
        <v>632</v>
      </c>
      <c r="AV301" s="39"/>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c r="BZ301" s="42"/>
      <c r="CA301" s="42"/>
      <c r="CB301" s="42"/>
      <c r="CC301" s="42"/>
      <c r="CD301" s="42"/>
      <c r="CE301" s="42"/>
      <c r="CF301" s="42"/>
      <c r="CG301" s="42"/>
      <c r="CH301" s="42"/>
      <c r="CI301" s="42"/>
      <c r="CJ301" s="42"/>
      <c r="CK301" s="42"/>
      <c r="CL301" s="42"/>
      <c r="CM301" s="42"/>
      <c r="CN301" s="42"/>
      <c r="CO301" s="42"/>
      <c r="CP301" s="42"/>
      <c r="CQ301" s="42"/>
      <c r="CR301" s="42"/>
      <c r="CS301" s="42"/>
      <c r="CT301" s="42"/>
      <c r="CU301" s="42"/>
      <c r="CV301" s="42"/>
      <c r="CW301" s="42"/>
      <c r="CX301" s="42"/>
      <c r="CY301" s="42"/>
      <c r="CZ301" s="42"/>
      <c r="DA301" s="42"/>
      <c r="DB301" s="42"/>
      <c r="DC301" s="42"/>
      <c r="DD301" s="42"/>
      <c r="DE301" s="42"/>
      <c r="DF301" s="42"/>
      <c r="DG301" s="42"/>
      <c r="DH301" s="42"/>
      <c r="DI301" s="42"/>
      <c r="DJ301" s="42"/>
      <c r="DK301" s="42"/>
      <c r="DL301" s="42"/>
      <c r="DM301" s="42"/>
      <c r="DN301" s="42"/>
      <c r="DO301" s="42"/>
      <c r="DP301" s="42"/>
      <c r="DQ301" s="42"/>
      <c r="DR301" s="42"/>
      <c r="DS301" s="42"/>
      <c r="DT301" s="42"/>
      <c r="DU301" s="42"/>
      <c r="DV301" s="42"/>
      <c r="DW301" s="42"/>
      <c r="DX301" s="42"/>
      <c r="DY301" s="42"/>
      <c r="DZ301" s="42"/>
      <c r="EA301" s="42"/>
      <c r="EB301" s="42"/>
      <c r="EC301" s="42"/>
      <c r="ED301" s="42"/>
      <c r="EE301" s="42"/>
      <c r="EF301" s="42"/>
      <c r="EG301" s="42"/>
      <c r="EH301" s="42"/>
      <c r="EI301" s="42"/>
      <c r="EJ301" s="42"/>
      <c r="EK301" s="42"/>
      <c r="EL301" s="42"/>
      <c r="EM301" s="42"/>
      <c r="EN301" s="42"/>
      <c r="EO301" s="42"/>
      <c r="EP301" s="42"/>
      <c r="EQ301" s="42"/>
      <c r="ER301" s="42"/>
      <c r="ES301" s="42"/>
      <c r="ET301" s="42"/>
      <c r="EU301" s="42"/>
      <c r="EV301" s="42"/>
      <c r="EW301" s="42"/>
      <c r="EX301" s="42"/>
      <c r="EY301" s="42"/>
      <c r="EZ301" s="42"/>
      <c r="FA301" s="42"/>
      <c r="FB301" s="42"/>
      <c r="FC301" s="42"/>
      <c r="FD301" s="42"/>
      <c r="FE301" s="42"/>
      <c r="FF301" s="42"/>
      <c r="FG301" s="42"/>
      <c r="FH301" s="42"/>
      <c r="FI301" s="42"/>
      <c r="FJ301" s="42"/>
      <c r="FK301" s="42"/>
      <c r="FL301" s="42"/>
      <c r="FM301" s="42"/>
      <c r="FN301" s="42"/>
      <c r="FO301" s="42"/>
      <c r="FP301" s="42"/>
      <c r="FQ301" s="42"/>
      <c r="FR301" s="42"/>
      <c r="FS301" s="42"/>
      <c r="FT301" s="42"/>
      <c r="FU301" s="42"/>
      <c r="FV301" s="42"/>
      <c r="FW301" s="42"/>
      <c r="FX301" s="42"/>
      <c r="FY301" s="42"/>
      <c r="FZ301" s="42"/>
      <c r="GA301" s="42"/>
      <c r="GB301" s="42"/>
      <c r="GC301" s="42"/>
      <c r="GD301" s="42"/>
      <c r="GE301" s="42"/>
      <c r="GF301" s="42"/>
      <c r="GG301" s="42"/>
      <c r="GH301" s="42"/>
      <c r="GI301" s="42"/>
      <c r="GJ301" s="42"/>
      <c r="GK301" s="42"/>
      <c r="GL301" s="42"/>
      <c r="GM301" s="42"/>
      <c r="GN301" s="42"/>
      <c r="GO301" s="42"/>
      <c r="GP301" s="42"/>
      <c r="GQ301" s="42"/>
      <c r="GR301" s="42"/>
      <c r="GS301" s="42"/>
      <c r="GT301" s="42"/>
      <c r="GU301" s="42"/>
      <c r="GV301" s="42"/>
      <c r="GW301" s="42"/>
      <c r="GX301" s="42"/>
      <c r="GY301" s="42"/>
      <c r="GZ301" s="42"/>
      <c r="HA301" s="42"/>
      <c r="HB301" s="42"/>
      <c r="HC301" s="42"/>
      <c r="HD301" s="42"/>
      <c r="HE301" s="42"/>
      <c r="HF301" s="42"/>
      <c r="HG301" s="42"/>
      <c r="HH301" s="42"/>
      <c r="HI301" s="42"/>
      <c r="HJ301" s="42"/>
      <c r="HK301" s="42"/>
      <c r="HL301" s="42"/>
      <c r="HM301" s="42"/>
      <c r="HN301" s="42"/>
      <c r="HO301" s="42"/>
      <c r="HP301" s="42"/>
      <c r="HQ301" s="42"/>
      <c r="HR301" s="42"/>
      <c r="HS301" s="42"/>
      <c r="HT301" s="42"/>
      <c r="HU301" s="42"/>
      <c r="HV301" s="42"/>
      <c r="HW301" s="42"/>
      <c r="HX301" s="42"/>
    </row>
    <row r="302" spans="1:232" s="41" customFormat="1" x14ac:dyDescent="0.25">
      <c r="A302" s="29"/>
      <c r="B302" s="30"/>
      <c r="C302" s="31" t="s">
        <v>7317</v>
      </c>
      <c r="D302" s="57">
        <v>0</v>
      </c>
      <c r="E302" s="57">
        <v>1</v>
      </c>
      <c r="F302" s="32" t="s">
        <v>953</v>
      </c>
      <c r="G302" s="32" t="s">
        <v>953</v>
      </c>
      <c r="H302" s="4">
        <v>9105873842</v>
      </c>
      <c r="I302" s="32" t="s">
        <v>953</v>
      </c>
      <c r="J302" s="33" t="s">
        <v>7864</v>
      </c>
      <c r="K302" s="34"/>
      <c r="L302" s="46" t="s">
        <v>25</v>
      </c>
      <c r="M302" s="33" t="s">
        <v>1177</v>
      </c>
      <c r="N302" s="35" t="s">
        <v>953</v>
      </c>
      <c r="O302" s="6" t="s">
        <v>3132</v>
      </c>
      <c r="P302" s="36"/>
      <c r="Q302" s="36"/>
      <c r="R302" s="36"/>
      <c r="S302" s="33" t="s">
        <v>7865</v>
      </c>
      <c r="T302" s="36"/>
      <c r="U302" s="36"/>
      <c r="V302" s="33" t="s">
        <v>7865</v>
      </c>
      <c r="W302" s="36"/>
      <c r="X302" s="36"/>
      <c r="Y302" s="33" t="s">
        <v>2824</v>
      </c>
      <c r="Z302" s="36"/>
      <c r="AA302" s="30"/>
      <c r="AB302" s="57">
        <v>5111</v>
      </c>
      <c r="AC302" s="57">
        <v>131</v>
      </c>
      <c r="AD302" s="30"/>
      <c r="AE302" s="58">
        <v>1</v>
      </c>
      <c r="AF302" s="37"/>
      <c r="AG302" s="37">
        <v>111058</v>
      </c>
      <c r="AH302" s="38">
        <v>111058</v>
      </c>
      <c r="AI302" s="37"/>
      <c r="AJ302" s="37"/>
      <c r="AK302" s="39"/>
      <c r="AL302" s="40">
        <v>8</v>
      </c>
      <c r="AM302" s="37"/>
      <c r="AN302" s="37">
        <v>8884.64</v>
      </c>
      <c r="AO302" s="59">
        <v>33311</v>
      </c>
      <c r="AP302" s="39"/>
      <c r="AQ302" s="59" t="s">
        <v>3131</v>
      </c>
      <c r="AR302" s="60">
        <v>156</v>
      </c>
      <c r="AS302" s="60">
        <v>632</v>
      </c>
      <c r="AV302" s="39"/>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c r="BZ302" s="42"/>
      <c r="CA302" s="42"/>
      <c r="CB302" s="42"/>
      <c r="CC302" s="42"/>
      <c r="CD302" s="42"/>
      <c r="CE302" s="42"/>
      <c r="CF302" s="42"/>
      <c r="CG302" s="42"/>
      <c r="CH302" s="42"/>
      <c r="CI302" s="42"/>
      <c r="CJ302" s="42"/>
      <c r="CK302" s="42"/>
      <c r="CL302" s="42"/>
      <c r="CM302" s="42"/>
      <c r="CN302" s="42"/>
      <c r="CO302" s="42"/>
      <c r="CP302" s="42"/>
      <c r="CQ302" s="42"/>
      <c r="CR302" s="42"/>
      <c r="CS302" s="42"/>
      <c r="CT302" s="42"/>
      <c r="CU302" s="42"/>
      <c r="CV302" s="42"/>
      <c r="CW302" s="42"/>
      <c r="CX302" s="42"/>
      <c r="CY302" s="42"/>
      <c r="CZ302" s="42"/>
      <c r="DA302" s="42"/>
      <c r="DB302" s="42"/>
      <c r="DC302" s="42"/>
      <c r="DD302" s="42"/>
      <c r="DE302" s="42"/>
      <c r="DF302" s="42"/>
      <c r="DG302" s="42"/>
      <c r="DH302" s="42"/>
      <c r="DI302" s="42"/>
      <c r="DJ302" s="42"/>
      <c r="DK302" s="42"/>
      <c r="DL302" s="42"/>
      <c r="DM302" s="42"/>
      <c r="DN302" s="42"/>
      <c r="DO302" s="42"/>
      <c r="DP302" s="42"/>
      <c r="DQ302" s="42"/>
      <c r="DR302" s="42"/>
      <c r="DS302" s="42"/>
      <c r="DT302" s="42"/>
      <c r="DU302" s="42"/>
      <c r="DV302" s="42"/>
      <c r="DW302" s="42"/>
      <c r="DX302" s="42"/>
      <c r="DY302" s="42"/>
      <c r="DZ302" s="42"/>
      <c r="EA302" s="42"/>
      <c r="EB302" s="42"/>
      <c r="EC302" s="42"/>
      <c r="ED302" s="42"/>
      <c r="EE302" s="42"/>
      <c r="EF302" s="42"/>
      <c r="EG302" s="42"/>
      <c r="EH302" s="42"/>
      <c r="EI302" s="42"/>
      <c r="EJ302" s="42"/>
      <c r="EK302" s="42"/>
      <c r="EL302" s="42"/>
      <c r="EM302" s="42"/>
      <c r="EN302" s="42"/>
      <c r="EO302" s="42"/>
      <c r="EP302" s="42"/>
      <c r="EQ302" s="42"/>
      <c r="ER302" s="42"/>
      <c r="ES302" s="42"/>
      <c r="ET302" s="42"/>
      <c r="EU302" s="42"/>
      <c r="EV302" s="42"/>
      <c r="EW302" s="42"/>
      <c r="EX302" s="42"/>
      <c r="EY302" s="42"/>
      <c r="EZ302" s="42"/>
      <c r="FA302" s="42"/>
      <c r="FB302" s="42"/>
      <c r="FC302" s="42"/>
      <c r="FD302" s="42"/>
      <c r="FE302" s="42"/>
      <c r="FF302" s="42"/>
      <c r="FG302" s="42"/>
      <c r="FH302" s="42"/>
      <c r="FI302" s="42"/>
      <c r="FJ302" s="42"/>
      <c r="FK302" s="42"/>
      <c r="FL302" s="42"/>
      <c r="FM302" s="42"/>
      <c r="FN302" s="42"/>
      <c r="FO302" s="42"/>
      <c r="FP302" s="42"/>
      <c r="FQ302" s="42"/>
      <c r="FR302" s="42"/>
      <c r="FS302" s="42"/>
      <c r="FT302" s="42"/>
      <c r="FU302" s="42"/>
      <c r="FV302" s="42"/>
      <c r="FW302" s="42"/>
      <c r="FX302" s="42"/>
      <c r="FY302" s="42"/>
      <c r="FZ302" s="42"/>
      <c r="GA302" s="42"/>
      <c r="GB302" s="42"/>
      <c r="GC302" s="42"/>
      <c r="GD302" s="42"/>
      <c r="GE302" s="42"/>
      <c r="GF302" s="42"/>
      <c r="GG302" s="42"/>
      <c r="GH302" s="42"/>
      <c r="GI302" s="42"/>
      <c r="GJ302" s="42"/>
      <c r="GK302" s="42"/>
      <c r="GL302" s="42"/>
      <c r="GM302" s="42"/>
      <c r="GN302" s="42"/>
      <c r="GO302" s="42"/>
      <c r="GP302" s="42"/>
      <c r="GQ302" s="42"/>
      <c r="GR302" s="42"/>
      <c r="GS302" s="42"/>
      <c r="GT302" s="42"/>
      <c r="GU302" s="42"/>
      <c r="GV302" s="42"/>
      <c r="GW302" s="42"/>
      <c r="GX302" s="42"/>
      <c r="GY302" s="42"/>
      <c r="GZ302" s="42"/>
      <c r="HA302" s="42"/>
      <c r="HB302" s="42"/>
      <c r="HC302" s="42"/>
      <c r="HD302" s="42"/>
      <c r="HE302" s="42"/>
      <c r="HF302" s="42"/>
      <c r="HG302" s="42"/>
      <c r="HH302" s="42"/>
      <c r="HI302" s="42"/>
      <c r="HJ302" s="42"/>
      <c r="HK302" s="42"/>
      <c r="HL302" s="42"/>
      <c r="HM302" s="42"/>
      <c r="HN302" s="42"/>
      <c r="HO302" s="42"/>
      <c r="HP302" s="42"/>
      <c r="HQ302" s="42"/>
      <c r="HR302" s="42"/>
      <c r="HS302" s="42"/>
      <c r="HT302" s="42"/>
      <c r="HU302" s="42"/>
      <c r="HV302" s="42"/>
      <c r="HW302" s="42"/>
      <c r="HX302" s="42"/>
    </row>
    <row r="303" spans="1:232" s="41" customFormat="1" x14ac:dyDescent="0.25">
      <c r="A303" s="29"/>
      <c r="B303" s="30"/>
      <c r="C303" s="31" t="s">
        <v>7317</v>
      </c>
      <c r="D303" s="57">
        <v>0</v>
      </c>
      <c r="E303" s="57">
        <v>1</v>
      </c>
      <c r="F303" s="32" t="s">
        <v>953</v>
      </c>
      <c r="G303" s="32" t="s">
        <v>953</v>
      </c>
      <c r="H303" s="4">
        <v>9105873881</v>
      </c>
      <c r="I303" s="32" t="s">
        <v>953</v>
      </c>
      <c r="J303" s="33" t="s">
        <v>7866</v>
      </c>
      <c r="K303" s="34"/>
      <c r="L303" s="46" t="s">
        <v>25</v>
      </c>
      <c r="M303" s="33" t="s">
        <v>1175</v>
      </c>
      <c r="N303" s="35" t="s">
        <v>953</v>
      </c>
      <c r="O303" s="6" t="s">
        <v>3163</v>
      </c>
      <c r="P303" s="36"/>
      <c r="Q303" s="36"/>
      <c r="R303" s="36"/>
      <c r="S303" s="33" t="s">
        <v>7867</v>
      </c>
      <c r="T303" s="36"/>
      <c r="U303" s="36"/>
      <c r="V303" s="33" t="s">
        <v>7867</v>
      </c>
      <c r="W303" s="36"/>
      <c r="X303" s="36"/>
      <c r="Y303" s="33" t="s">
        <v>3013</v>
      </c>
      <c r="Z303" s="36"/>
      <c r="AA303" s="30"/>
      <c r="AB303" s="57">
        <v>5111</v>
      </c>
      <c r="AC303" s="57">
        <v>131</v>
      </c>
      <c r="AD303" s="30"/>
      <c r="AE303" s="58">
        <v>1</v>
      </c>
      <c r="AF303" s="37"/>
      <c r="AG303" s="37">
        <v>46000</v>
      </c>
      <c r="AH303" s="38">
        <v>46000</v>
      </c>
      <c r="AI303" s="37"/>
      <c r="AJ303" s="37"/>
      <c r="AK303" s="39"/>
      <c r="AL303" s="40">
        <v>8</v>
      </c>
      <c r="AM303" s="37"/>
      <c r="AN303" s="37">
        <v>3680</v>
      </c>
      <c r="AO303" s="59">
        <v>33311</v>
      </c>
      <c r="AP303" s="39"/>
      <c r="AQ303" s="59" t="s">
        <v>3131</v>
      </c>
      <c r="AR303" s="60">
        <v>156</v>
      </c>
      <c r="AS303" s="60">
        <v>632</v>
      </c>
      <c r="AV303" s="39"/>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c r="BZ303" s="42"/>
      <c r="CA303" s="42"/>
      <c r="CB303" s="42"/>
      <c r="CC303" s="42"/>
      <c r="CD303" s="42"/>
      <c r="CE303" s="42"/>
      <c r="CF303" s="42"/>
      <c r="CG303" s="42"/>
      <c r="CH303" s="42"/>
      <c r="CI303" s="42"/>
      <c r="CJ303" s="42"/>
      <c r="CK303" s="42"/>
      <c r="CL303" s="42"/>
      <c r="CM303" s="42"/>
      <c r="CN303" s="42"/>
      <c r="CO303" s="42"/>
      <c r="CP303" s="42"/>
      <c r="CQ303" s="42"/>
      <c r="CR303" s="42"/>
      <c r="CS303" s="42"/>
      <c r="CT303" s="42"/>
      <c r="CU303" s="42"/>
      <c r="CV303" s="42"/>
      <c r="CW303" s="42"/>
      <c r="CX303" s="42"/>
      <c r="CY303" s="42"/>
      <c r="CZ303" s="42"/>
      <c r="DA303" s="42"/>
      <c r="DB303" s="42"/>
      <c r="DC303" s="42"/>
      <c r="DD303" s="42"/>
      <c r="DE303" s="42"/>
      <c r="DF303" s="42"/>
      <c r="DG303" s="42"/>
      <c r="DH303" s="42"/>
      <c r="DI303" s="42"/>
      <c r="DJ303" s="42"/>
      <c r="DK303" s="42"/>
      <c r="DL303" s="42"/>
      <c r="DM303" s="42"/>
      <c r="DN303" s="42"/>
      <c r="DO303" s="42"/>
      <c r="DP303" s="42"/>
      <c r="DQ303" s="42"/>
      <c r="DR303" s="42"/>
      <c r="DS303" s="42"/>
      <c r="DT303" s="42"/>
      <c r="DU303" s="42"/>
      <c r="DV303" s="42"/>
      <c r="DW303" s="42"/>
      <c r="DX303" s="42"/>
      <c r="DY303" s="42"/>
      <c r="DZ303" s="42"/>
      <c r="EA303" s="42"/>
      <c r="EB303" s="42"/>
      <c r="EC303" s="42"/>
      <c r="ED303" s="42"/>
      <c r="EE303" s="42"/>
      <c r="EF303" s="42"/>
      <c r="EG303" s="42"/>
      <c r="EH303" s="42"/>
      <c r="EI303" s="42"/>
      <c r="EJ303" s="42"/>
      <c r="EK303" s="42"/>
      <c r="EL303" s="42"/>
      <c r="EM303" s="42"/>
      <c r="EN303" s="42"/>
      <c r="EO303" s="42"/>
      <c r="EP303" s="42"/>
      <c r="EQ303" s="42"/>
      <c r="ER303" s="42"/>
      <c r="ES303" s="42"/>
      <c r="ET303" s="42"/>
      <c r="EU303" s="42"/>
      <c r="EV303" s="42"/>
      <c r="EW303" s="42"/>
      <c r="EX303" s="42"/>
      <c r="EY303" s="42"/>
      <c r="EZ303" s="42"/>
      <c r="FA303" s="42"/>
      <c r="FB303" s="42"/>
      <c r="FC303" s="42"/>
      <c r="FD303" s="42"/>
      <c r="FE303" s="42"/>
      <c r="FF303" s="42"/>
      <c r="FG303" s="42"/>
      <c r="FH303" s="42"/>
      <c r="FI303" s="42"/>
      <c r="FJ303" s="42"/>
      <c r="FK303" s="42"/>
      <c r="FL303" s="42"/>
      <c r="FM303" s="42"/>
      <c r="FN303" s="42"/>
      <c r="FO303" s="42"/>
      <c r="FP303" s="42"/>
      <c r="FQ303" s="42"/>
      <c r="FR303" s="42"/>
      <c r="FS303" s="42"/>
      <c r="FT303" s="42"/>
      <c r="FU303" s="42"/>
      <c r="FV303" s="42"/>
      <c r="FW303" s="42"/>
      <c r="FX303" s="42"/>
      <c r="FY303" s="42"/>
      <c r="FZ303" s="42"/>
      <c r="GA303" s="42"/>
      <c r="GB303" s="42"/>
      <c r="GC303" s="42"/>
      <c r="GD303" s="42"/>
      <c r="GE303" s="42"/>
      <c r="GF303" s="42"/>
      <c r="GG303" s="42"/>
      <c r="GH303" s="42"/>
      <c r="GI303" s="42"/>
      <c r="GJ303" s="42"/>
      <c r="GK303" s="42"/>
      <c r="GL303" s="42"/>
      <c r="GM303" s="42"/>
      <c r="GN303" s="42"/>
      <c r="GO303" s="42"/>
      <c r="GP303" s="42"/>
      <c r="GQ303" s="42"/>
      <c r="GR303" s="42"/>
      <c r="GS303" s="42"/>
      <c r="GT303" s="42"/>
      <c r="GU303" s="42"/>
      <c r="GV303" s="42"/>
      <c r="GW303" s="42"/>
      <c r="GX303" s="42"/>
      <c r="GY303" s="42"/>
      <c r="GZ303" s="42"/>
      <c r="HA303" s="42"/>
      <c r="HB303" s="42"/>
      <c r="HC303" s="42"/>
      <c r="HD303" s="42"/>
      <c r="HE303" s="42"/>
      <c r="HF303" s="42"/>
      <c r="HG303" s="42"/>
      <c r="HH303" s="42"/>
      <c r="HI303" s="42"/>
      <c r="HJ303" s="42"/>
      <c r="HK303" s="42"/>
      <c r="HL303" s="42"/>
      <c r="HM303" s="42"/>
      <c r="HN303" s="42"/>
      <c r="HO303" s="42"/>
      <c r="HP303" s="42"/>
      <c r="HQ303" s="42"/>
      <c r="HR303" s="42"/>
      <c r="HS303" s="42"/>
      <c r="HT303" s="42"/>
      <c r="HU303" s="42"/>
      <c r="HV303" s="42"/>
      <c r="HW303" s="42"/>
      <c r="HX303" s="42"/>
    </row>
    <row r="304" spans="1:232" s="41" customFormat="1" x14ac:dyDescent="0.25">
      <c r="A304" s="29"/>
      <c r="B304" s="30"/>
      <c r="C304" s="31" t="s">
        <v>7317</v>
      </c>
      <c r="D304" s="57">
        <v>0</v>
      </c>
      <c r="E304" s="57">
        <v>1</v>
      </c>
      <c r="F304" s="32" t="s">
        <v>953</v>
      </c>
      <c r="G304" s="32" t="s">
        <v>953</v>
      </c>
      <c r="H304" s="4">
        <v>9105873918</v>
      </c>
      <c r="I304" s="32" t="s">
        <v>953</v>
      </c>
      <c r="J304" s="33" t="s">
        <v>7868</v>
      </c>
      <c r="K304" s="34"/>
      <c r="L304" s="46" t="s">
        <v>25</v>
      </c>
      <c r="M304" s="33" t="s">
        <v>1159</v>
      </c>
      <c r="N304" s="35" t="s">
        <v>953</v>
      </c>
      <c r="O304" s="6" t="s">
        <v>3146</v>
      </c>
      <c r="P304" s="36"/>
      <c r="Q304" s="36"/>
      <c r="R304" s="36"/>
      <c r="S304" s="33" t="s">
        <v>7869</v>
      </c>
      <c r="T304" s="36"/>
      <c r="U304" s="36"/>
      <c r="V304" s="33" t="s">
        <v>7869</v>
      </c>
      <c r="W304" s="36"/>
      <c r="X304" s="36"/>
      <c r="Y304" s="33" t="s">
        <v>2824</v>
      </c>
      <c r="Z304" s="36"/>
      <c r="AA304" s="30"/>
      <c r="AB304" s="57">
        <v>5111</v>
      </c>
      <c r="AC304" s="57">
        <v>131</v>
      </c>
      <c r="AD304" s="30"/>
      <c r="AE304" s="58">
        <v>2</v>
      </c>
      <c r="AF304" s="37"/>
      <c r="AG304" s="37">
        <v>111058</v>
      </c>
      <c r="AH304" s="38">
        <v>222116</v>
      </c>
      <c r="AI304" s="37"/>
      <c r="AJ304" s="37"/>
      <c r="AK304" s="39"/>
      <c r="AL304" s="40">
        <v>8</v>
      </c>
      <c r="AM304" s="37"/>
      <c r="AN304" s="37">
        <v>17769.28</v>
      </c>
      <c r="AO304" s="59">
        <v>33311</v>
      </c>
      <c r="AP304" s="39"/>
      <c r="AQ304" s="59" t="s">
        <v>3131</v>
      </c>
      <c r="AR304" s="60">
        <v>156</v>
      </c>
      <c r="AS304" s="60">
        <v>632</v>
      </c>
      <c r="AV304" s="39"/>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c r="BZ304" s="42"/>
      <c r="CA304" s="42"/>
      <c r="CB304" s="42"/>
      <c r="CC304" s="42"/>
      <c r="CD304" s="42"/>
      <c r="CE304" s="42"/>
      <c r="CF304" s="42"/>
      <c r="CG304" s="42"/>
      <c r="CH304" s="42"/>
      <c r="CI304" s="42"/>
      <c r="CJ304" s="42"/>
      <c r="CK304" s="42"/>
      <c r="CL304" s="42"/>
      <c r="CM304" s="42"/>
      <c r="CN304" s="42"/>
      <c r="CO304" s="42"/>
      <c r="CP304" s="42"/>
      <c r="CQ304" s="42"/>
      <c r="CR304" s="42"/>
      <c r="CS304" s="42"/>
      <c r="CT304" s="42"/>
      <c r="CU304" s="42"/>
      <c r="CV304" s="42"/>
      <c r="CW304" s="42"/>
      <c r="CX304" s="42"/>
      <c r="CY304" s="42"/>
      <c r="CZ304" s="42"/>
      <c r="DA304" s="42"/>
      <c r="DB304" s="42"/>
      <c r="DC304" s="42"/>
      <c r="DD304" s="42"/>
      <c r="DE304" s="42"/>
      <c r="DF304" s="42"/>
      <c r="DG304" s="42"/>
      <c r="DH304" s="42"/>
      <c r="DI304" s="42"/>
      <c r="DJ304" s="42"/>
      <c r="DK304" s="42"/>
      <c r="DL304" s="42"/>
      <c r="DM304" s="42"/>
      <c r="DN304" s="42"/>
      <c r="DO304" s="42"/>
      <c r="DP304" s="42"/>
      <c r="DQ304" s="42"/>
      <c r="DR304" s="42"/>
      <c r="DS304" s="42"/>
      <c r="DT304" s="42"/>
      <c r="DU304" s="42"/>
      <c r="DV304" s="42"/>
      <c r="DW304" s="42"/>
      <c r="DX304" s="42"/>
      <c r="DY304" s="42"/>
      <c r="DZ304" s="42"/>
      <c r="EA304" s="42"/>
      <c r="EB304" s="42"/>
      <c r="EC304" s="42"/>
      <c r="ED304" s="42"/>
      <c r="EE304" s="42"/>
      <c r="EF304" s="42"/>
      <c r="EG304" s="42"/>
      <c r="EH304" s="42"/>
      <c r="EI304" s="42"/>
      <c r="EJ304" s="42"/>
      <c r="EK304" s="42"/>
      <c r="EL304" s="42"/>
      <c r="EM304" s="42"/>
      <c r="EN304" s="42"/>
      <c r="EO304" s="42"/>
      <c r="EP304" s="42"/>
      <c r="EQ304" s="42"/>
      <c r="ER304" s="42"/>
      <c r="ES304" s="42"/>
      <c r="ET304" s="42"/>
      <c r="EU304" s="42"/>
      <c r="EV304" s="42"/>
      <c r="EW304" s="42"/>
      <c r="EX304" s="42"/>
      <c r="EY304" s="42"/>
      <c r="EZ304" s="42"/>
      <c r="FA304" s="42"/>
      <c r="FB304" s="42"/>
      <c r="FC304" s="42"/>
      <c r="FD304" s="42"/>
      <c r="FE304" s="42"/>
      <c r="FF304" s="42"/>
      <c r="FG304" s="42"/>
      <c r="FH304" s="42"/>
      <c r="FI304" s="42"/>
      <c r="FJ304" s="42"/>
      <c r="FK304" s="42"/>
      <c r="FL304" s="42"/>
      <c r="FM304" s="42"/>
      <c r="FN304" s="42"/>
      <c r="FO304" s="42"/>
      <c r="FP304" s="42"/>
      <c r="FQ304" s="42"/>
      <c r="FR304" s="42"/>
      <c r="FS304" s="42"/>
      <c r="FT304" s="42"/>
      <c r="FU304" s="42"/>
      <c r="FV304" s="42"/>
      <c r="FW304" s="42"/>
      <c r="FX304" s="42"/>
      <c r="FY304" s="42"/>
      <c r="FZ304" s="42"/>
      <c r="GA304" s="42"/>
      <c r="GB304" s="42"/>
      <c r="GC304" s="42"/>
      <c r="GD304" s="42"/>
      <c r="GE304" s="42"/>
      <c r="GF304" s="42"/>
      <c r="GG304" s="42"/>
      <c r="GH304" s="42"/>
      <c r="GI304" s="42"/>
      <c r="GJ304" s="42"/>
      <c r="GK304" s="42"/>
      <c r="GL304" s="42"/>
      <c r="GM304" s="42"/>
      <c r="GN304" s="42"/>
      <c r="GO304" s="42"/>
      <c r="GP304" s="42"/>
      <c r="GQ304" s="42"/>
      <c r="GR304" s="42"/>
      <c r="GS304" s="42"/>
      <c r="GT304" s="42"/>
      <c r="GU304" s="42"/>
      <c r="GV304" s="42"/>
      <c r="GW304" s="42"/>
      <c r="GX304" s="42"/>
      <c r="GY304" s="42"/>
      <c r="GZ304" s="42"/>
      <c r="HA304" s="42"/>
      <c r="HB304" s="42"/>
      <c r="HC304" s="42"/>
      <c r="HD304" s="42"/>
      <c r="HE304" s="42"/>
      <c r="HF304" s="42"/>
      <c r="HG304" s="42"/>
      <c r="HH304" s="42"/>
      <c r="HI304" s="42"/>
      <c r="HJ304" s="42"/>
      <c r="HK304" s="42"/>
      <c r="HL304" s="42"/>
      <c r="HM304" s="42"/>
      <c r="HN304" s="42"/>
      <c r="HO304" s="42"/>
      <c r="HP304" s="42"/>
      <c r="HQ304" s="42"/>
      <c r="HR304" s="42"/>
      <c r="HS304" s="42"/>
      <c r="HT304" s="42"/>
      <c r="HU304" s="42"/>
      <c r="HV304" s="42"/>
      <c r="HW304" s="42"/>
      <c r="HX304" s="42"/>
    </row>
    <row r="305" spans="1:232" s="41" customFormat="1" x14ac:dyDescent="0.25">
      <c r="A305" s="29"/>
      <c r="B305" s="30"/>
      <c r="C305" s="31" t="s">
        <v>7317</v>
      </c>
      <c r="D305" s="57">
        <v>0</v>
      </c>
      <c r="E305" s="57">
        <v>1</v>
      </c>
      <c r="F305" s="32" t="s">
        <v>953</v>
      </c>
      <c r="G305" s="32" t="s">
        <v>953</v>
      </c>
      <c r="H305" s="4">
        <v>9105873886</v>
      </c>
      <c r="I305" s="32" t="s">
        <v>953</v>
      </c>
      <c r="J305" s="33" t="s">
        <v>7870</v>
      </c>
      <c r="K305" s="34"/>
      <c r="L305" s="46" t="s">
        <v>25</v>
      </c>
      <c r="M305" s="33" t="s">
        <v>1083</v>
      </c>
      <c r="N305" s="35" t="s">
        <v>953</v>
      </c>
      <c r="O305" s="6" t="s">
        <v>3170</v>
      </c>
      <c r="P305" s="36"/>
      <c r="Q305" s="36"/>
      <c r="R305" s="36"/>
      <c r="S305" s="33" t="s">
        <v>7871</v>
      </c>
      <c r="T305" s="36"/>
      <c r="U305" s="36"/>
      <c r="V305" s="33" t="s">
        <v>7871</v>
      </c>
      <c r="W305" s="36"/>
      <c r="X305" s="36"/>
      <c r="Y305" s="33" t="s">
        <v>2826</v>
      </c>
      <c r="Z305" s="36"/>
      <c r="AA305" s="30"/>
      <c r="AB305" s="57">
        <v>5111</v>
      </c>
      <c r="AC305" s="57">
        <v>131</v>
      </c>
      <c r="AD305" s="30"/>
      <c r="AE305" s="58">
        <v>1</v>
      </c>
      <c r="AF305" s="37"/>
      <c r="AG305" s="37">
        <v>50182</v>
      </c>
      <c r="AH305" s="38">
        <v>50182</v>
      </c>
      <c r="AI305" s="37"/>
      <c r="AJ305" s="37"/>
      <c r="AK305" s="39"/>
      <c r="AL305" s="40">
        <v>8</v>
      </c>
      <c r="AM305" s="37"/>
      <c r="AN305" s="37">
        <v>4014.56</v>
      </c>
      <c r="AO305" s="59">
        <v>33311</v>
      </c>
      <c r="AP305" s="39"/>
      <c r="AQ305" s="59" t="s">
        <v>3131</v>
      </c>
      <c r="AR305" s="60">
        <v>156</v>
      </c>
      <c r="AS305" s="60">
        <v>632</v>
      </c>
      <c r="AV305" s="39"/>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c r="BZ305" s="42"/>
      <c r="CA305" s="42"/>
      <c r="CB305" s="42"/>
      <c r="CC305" s="42"/>
      <c r="CD305" s="42"/>
      <c r="CE305" s="42"/>
      <c r="CF305" s="42"/>
      <c r="CG305" s="42"/>
      <c r="CH305" s="42"/>
      <c r="CI305" s="42"/>
      <c r="CJ305" s="42"/>
      <c r="CK305" s="42"/>
      <c r="CL305" s="42"/>
      <c r="CM305" s="42"/>
      <c r="CN305" s="42"/>
      <c r="CO305" s="42"/>
      <c r="CP305" s="42"/>
      <c r="CQ305" s="42"/>
      <c r="CR305" s="42"/>
      <c r="CS305" s="42"/>
      <c r="CT305" s="42"/>
      <c r="CU305" s="42"/>
      <c r="CV305" s="42"/>
      <c r="CW305" s="42"/>
      <c r="CX305" s="42"/>
      <c r="CY305" s="42"/>
      <c r="CZ305" s="42"/>
      <c r="DA305" s="42"/>
      <c r="DB305" s="42"/>
      <c r="DC305" s="42"/>
      <c r="DD305" s="42"/>
      <c r="DE305" s="42"/>
      <c r="DF305" s="42"/>
      <c r="DG305" s="42"/>
      <c r="DH305" s="42"/>
      <c r="DI305" s="42"/>
      <c r="DJ305" s="42"/>
      <c r="DK305" s="42"/>
      <c r="DL305" s="42"/>
      <c r="DM305" s="42"/>
      <c r="DN305" s="42"/>
      <c r="DO305" s="42"/>
      <c r="DP305" s="42"/>
      <c r="DQ305" s="42"/>
      <c r="DR305" s="42"/>
      <c r="DS305" s="42"/>
      <c r="DT305" s="42"/>
      <c r="DU305" s="42"/>
      <c r="DV305" s="42"/>
      <c r="DW305" s="42"/>
      <c r="DX305" s="42"/>
      <c r="DY305" s="42"/>
      <c r="DZ305" s="42"/>
      <c r="EA305" s="42"/>
      <c r="EB305" s="42"/>
      <c r="EC305" s="42"/>
      <c r="ED305" s="42"/>
      <c r="EE305" s="42"/>
      <c r="EF305" s="42"/>
      <c r="EG305" s="42"/>
      <c r="EH305" s="42"/>
      <c r="EI305" s="42"/>
      <c r="EJ305" s="42"/>
      <c r="EK305" s="42"/>
      <c r="EL305" s="42"/>
      <c r="EM305" s="42"/>
      <c r="EN305" s="42"/>
      <c r="EO305" s="42"/>
      <c r="EP305" s="42"/>
      <c r="EQ305" s="42"/>
      <c r="ER305" s="42"/>
      <c r="ES305" s="42"/>
      <c r="ET305" s="42"/>
      <c r="EU305" s="42"/>
      <c r="EV305" s="42"/>
      <c r="EW305" s="42"/>
      <c r="EX305" s="42"/>
      <c r="EY305" s="42"/>
      <c r="EZ305" s="42"/>
      <c r="FA305" s="42"/>
      <c r="FB305" s="42"/>
      <c r="FC305" s="42"/>
      <c r="FD305" s="42"/>
      <c r="FE305" s="42"/>
      <c r="FF305" s="42"/>
      <c r="FG305" s="42"/>
      <c r="FH305" s="42"/>
      <c r="FI305" s="42"/>
      <c r="FJ305" s="42"/>
      <c r="FK305" s="42"/>
      <c r="FL305" s="42"/>
      <c r="FM305" s="42"/>
      <c r="FN305" s="42"/>
      <c r="FO305" s="42"/>
      <c r="FP305" s="42"/>
      <c r="FQ305" s="42"/>
      <c r="FR305" s="42"/>
      <c r="FS305" s="42"/>
      <c r="FT305" s="42"/>
      <c r="FU305" s="42"/>
      <c r="FV305" s="42"/>
      <c r="FW305" s="42"/>
      <c r="FX305" s="42"/>
      <c r="FY305" s="42"/>
      <c r="FZ305" s="42"/>
      <c r="GA305" s="42"/>
      <c r="GB305" s="42"/>
      <c r="GC305" s="42"/>
      <c r="GD305" s="42"/>
      <c r="GE305" s="42"/>
      <c r="GF305" s="42"/>
      <c r="GG305" s="42"/>
      <c r="GH305" s="42"/>
      <c r="GI305" s="42"/>
      <c r="GJ305" s="42"/>
      <c r="GK305" s="42"/>
      <c r="GL305" s="42"/>
      <c r="GM305" s="42"/>
      <c r="GN305" s="42"/>
      <c r="GO305" s="42"/>
      <c r="GP305" s="42"/>
      <c r="GQ305" s="42"/>
      <c r="GR305" s="42"/>
      <c r="GS305" s="42"/>
      <c r="GT305" s="42"/>
      <c r="GU305" s="42"/>
      <c r="GV305" s="42"/>
      <c r="GW305" s="42"/>
      <c r="GX305" s="42"/>
      <c r="GY305" s="42"/>
      <c r="GZ305" s="42"/>
      <c r="HA305" s="42"/>
      <c r="HB305" s="42"/>
      <c r="HC305" s="42"/>
      <c r="HD305" s="42"/>
      <c r="HE305" s="42"/>
      <c r="HF305" s="42"/>
      <c r="HG305" s="42"/>
      <c r="HH305" s="42"/>
      <c r="HI305" s="42"/>
      <c r="HJ305" s="42"/>
      <c r="HK305" s="42"/>
      <c r="HL305" s="42"/>
      <c r="HM305" s="42"/>
      <c r="HN305" s="42"/>
      <c r="HO305" s="42"/>
      <c r="HP305" s="42"/>
      <c r="HQ305" s="42"/>
      <c r="HR305" s="42"/>
      <c r="HS305" s="42"/>
      <c r="HT305" s="42"/>
      <c r="HU305" s="42"/>
      <c r="HV305" s="42"/>
      <c r="HW305" s="42"/>
      <c r="HX305" s="42"/>
    </row>
    <row r="306" spans="1:232" s="41" customFormat="1" x14ac:dyDescent="0.25">
      <c r="A306" s="29"/>
      <c r="B306" s="30"/>
      <c r="C306" s="31" t="s">
        <v>7317</v>
      </c>
      <c r="D306" s="57">
        <v>0</v>
      </c>
      <c r="E306" s="57">
        <v>1</v>
      </c>
      <c r="F306" s="32" t="s">
        <v>953</v>
      </c>
      <c r="G306" s="32" t="s">
        <v>953</v>
      </c>
      <c r="H306" s="4">
        <v>9105873944</v>
      </c>
      <c r="I306" s="32" t="s">
        <v>953</v>
      </c>
      <c r="J306" s="33" t="s">
        <v>7872</v>
      </c>
      <c r="K306" s="34"/>
      <c r="L306" s="46" t="s">
        <v>25</v>
      </c>
      <c r="M306" s="33" t="s">
        <v>1126</v>
      </c>
      <c r="N306" s="35" t="s">
        <v>953</v>
      </c>
      <c r="O306" s="6" t="s">
        <v>3136</v>
      </c>
      <c r="P306" s="36"/>
      <c r="Q306" s="36"/>
      <c r="R306" s="36"/>
      <c r="S306" s="33" t="s">
        <v>7873</v>
      </c>
      <c r="T306" s="36"/>
      <c r="U306" s="36"/>
      <c r="V306" s="33" t="s">
        <v>7873</v>
      </c>
      <c r="W306" s="36"/>
      <c r="X306" s="36"/>
      <c r="Y306" s="33" t="s">
        <v>2771</v>
      </c>
      <c r="Z306" s="36"/>
      <c r="AA306" s="30"/>
      <c r="AB306" s="57">
        <v>5111</v>
      </c>
      <c r="AC306" s="57">
        <v>131</v>
      </c>
      <c r="AD306" s="30"/>
      <c r="AE306" s="58">
        <v>1</v>
      </c>
      <c r="AF306" s="37"/>
      <c r="AG306" s="37">
        <v>74250</v>
      </c>
      <c r="AH306" s="38">
        <v>74250</v>
      </c>
      <c r="AI306" s="37"/>
      <c r="AJ306" s="37"/>
      <c r="AK306" s="39"/>
      <c r="AL306" s="40">
        <v>8</v>
      </c>
      <c r="AM306" s="37"/>
      <c r="AN306" s="37">
        <v>5940</v>
      </c>
      <c r="AO306" s="59">
        <v>33311</v>
      </c>
      <c r="AP306" s="39"/>
      <c r="AQ306" s="59" t="s">
        <v>3131</v>
      </c>
      <c r="AR306" s="60">
        <v>156</v>
      </c>
      <c r="AS306" s="60">
        <v>632</v>
      </c>
      <c r="AV306" s="39"/>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c r="BZ306" s="42"/>
      <c r="CA306" s="42"/>
      <c r="CB306" s="42"/>
      <c r="CC306" s="42"/>
      <c r="CD306" s="42"/>
      <c r="CE306" s="42"/>
      <c r="CF306" s="42"/>
      <c r="CG306" s="42"/>
      <c r="CH306" s="42"/>
      <c r="CI306" s="42"/>
      <c r="CJ306" s="42"/>
      <c r="CK306" s="42"/>
      <c r="CL306" s="42"/>
      <c r="CM306" s="42"/>
      <c r="CN306" s="42"/>
      <c r="CO306" s="42"/>
      <c r="CP306" s="42"/>
      <c r="CQ306" s="42"/>
      <c r="CR306" s="42"/>
      <c r="CS306" s="42"/>
      <c r="CT306" s="42"/>
      <c r="CU306" s="42"/>
      <c r="CV306" s="42"/>
      <c r="CW306" s="42"/>
      <c r="CX306" s="42"/>
      <c r="CY306" s="42"/>
      <c r="CZ306" s="42"/>
      <c r="DA306" s="42"/>
      <c r="DB306" s="42"/>
      <c r="DC306" s="42"/>
      <c r="DD306" s="42"/>
      <c r="DE306" s="42"/>
      <c r="DF306" s="42"/>
      <c r="DG306" s="42"/>
      <c r="DH306" s="42"/>
      <c r="DI306" s="42"/>
      <c r="DJ306" s="42"/>
      <c r="DK306" s="42"/>
      <c r="DL306" s="42"/>
      <c r="DM306" s="42"/>
      <c r="DN306" s="42"/>
      <c r="DO306" s="42"/>
      <c r="DP306" s="42"/>
      <c r="DQ306" s="42"/>
      <c r="DR306" s="42"/>
      <c r="DS306" s="42"/>
      <c r="DT306" s="42"/>
      <c r="DU306" s="42"/>
      <c r="DV306" s="42"/>
      <c r="DW306" s="42"/>
      <c r="DX306" s="42"/>
      <c r="DY306" s="42"/>
      <c r="DZ306" s="42"/>
      <c r="EA306" s="42"/>
      <c r="EB306" s="42"/>
      <c r="EC306" s="42"/>
      <c r="ED306" s="42"/>
      <c r="EE306" s="42"/>
      <c r="EF306" s="42"/>
      <c r="EG306" s="42"/>
      <c r="EH306" s="42"/>
      <c r="EI306" s="42"/>
      <c r="EJ306" s="42"/>
      <c r="EK306" s="42"/>
      <c r="EL306" s="42"/>
      <c r="EM306" s="42"/>
      <c r="EN306" s="42"/>
      <c r="EO306" s="42"/>
      <c r="EP306" s="42"/>
      <c r="EQ306" s="42"/>
      <c r="ER306" s="42"/>
      <c r="ES306" s="42"/>
      <c r="ET306" s="42"/>
      <c r="EU306" s="42"/>
      <c r="EV306" s="42"/>
      <c r="EW306" s="42"/>
      <c r="EX306" s="42"/>
      <c r="EY306" s="42"/>
      <c r="EZ306" s="42"/>
      <c r="FA306" s="42"/>
      <c r="FB306" s="42"/>
      <c r="FC306" s="42"/>
      <c r="FD306" s="42"/>
      <c r="FE306" s="42"/>
      <c r="FF306" s="42"/>
      <c r="FG306" s="42"/>
      <c r="FH306" s="42"/>
      <c r="FI306" s="42"/>
      <c r="FJ306" s="42"/>
      <c r="FK306" s="42"/>
      <c r="FL306" s="42"/>
      <c r="FM306" s="42"/>
      <c r="FN306" s="42"/>
      <c r="FO306" s="42"/>
      <c r="FP306" s="42"/>
      <c r="FQ306" s="42"/>
      <c r="FR306" s="42"/>
      <c r="FS306" s="42"/>
      <c r="FT306" s="42"/>
      <c r="FU306" s="42"/>
      <c r="FV306" s="42"/>
      <c r="FW306" s="42"/>
      <c r="FX306" s="42"/>
      <c r="FY306" s="42"/>
      <c r="FZ306" s="42"/>
      <c r="GA306" s="42"/>
      <c r="GB306" s="42"/>
      <c r="GC306" s="42"/>
      <c r="GD306" s="42"/>
      <c r="GE306" s="42"/>
      <c r="GF306" s="42"/>
      <c r="GG306" s="42"/>
      <c r="GH306" s="42"/>
      <c r="GI306" s="42"/>
      <c r="GJ306" s="42"/>
      <c r="GK306" s="42"/>
      <c r="GL306" s="42"/>
      <c r="GM306" s="42"/>
      <c r="GN306" s="42"/>
      <c r="GO306" s="42"/>
      <c r="GP306" s="42"/>
      <c r="GQ306" s="42"/>
      <c r="GR306" s="42"/>
      <c r="GS306" s="42"/>
      <c r="GT306" s="42"/>
      <c r="GU306" s="42"/>
      <c r="GV306" s="42"/>
      <c r="GW306" s="42"/>
      <c r="GX306" s="42"/>
      <c r="GY306" s="42"/>
      <c r="GZ306" s="42"/>
      <c r="HA306" s="42"/>
      <c r="HB306" s="42"/>
      <c r="HC306" s="42"/>
      <c r="HD306" s="42"/>
      <c r="HE306" s="42"/>
      <c r="HF306" s="42"/>
      <c r="HG306" s="42"/>
      <c r="HH306" s="42"/>
      <c r="HI306" s="42"/>
      <c r="HJ306" s="42"/>
      <c r="HK306" s="42"/>
      <c r="HL306" s="42"/>
      <c r="HM306" s="42"/>
      <c r="HN306" s="42"/>
      <c r="HO306" s="42"/>
      <c r="HP306" s="42"/>
      <c r="HQ306" s="42"/>
      <c r="HR306" s="42"/>
      <c r="HS306" s="42"/>
      <c r="HT306" s="42"/>
      <c r="HU306" s="42"/>
      <c r="HV306" s="42"/>
      <c r="HW306" s="42"/>
      <c r="HX306" s="42"/>
    </row>
    <row r="307" spans="1:232" s="41" customFormat="1" x14ac:dyDescent="0.25">
      <c r="A307" s="29"/>
      <c r="B307" s="30"/>
      <c r="C307" s="31" t="s">
        <v>7317</v>
      </c>
      <c r="D307" s="57">
        <v>0</v>
      </c>
      <c r="E307" s="57">
        <v>1</v>
      </c>
      <c r="F307" s="32" t="s">
        <v>953</v>
      </c>
      <c r="G307" s="32" t="s">
        <v>953</v>
      </c>
      <c r="H307" s="4">
        <v>9105873972</v>
      </c>
      <c r="I307" s="32" t="s">
        <v>953</v>
      </c>
      <c r="J307" s="33" t="s">
        <v>7874</v>
      </c>
      <c r="K307" s="34"/>
      <c r="L307" s="46" t="s">
        <v>25</v>
      </c>
      <c r="M307" s="33" t="s">
        <v>979</v>
      </c>
      <c r="N307" s="35" t="s">
        <v>953</v>
      </c>
      <c r="O307" s="6" t="s">
        <v>3165</v>
      </c>
      <c r="P307" s="36"/>
      <c r="Q307" s="36"/>
      <c r="R307" s="36"/>
      <c r="S307" s="33" t="s">
        <v>7875</v>
      </c>
      <c r="T307" s="36"/>
      <c r="U307" s="36"/>
      <c r="V307" s="33" t="s">
        <v>7875</v>
      </c>
      <c r="W307" s="36"/>
      <c r="X307" s="36"/>
      <c r="Y307" s="33" t="s">
        <v>3013</v>
      </c>
      <c r="Z307" s="36"/>
      <c r="AA307" s="30"/>
      <c r="AB307" s="57">
        <v>5111</v>
      </c>
      <c r="AC307" s="57">
        <v>131</v>
      </c>
      <c r="AD307" s="30"/>
      <c r="AE307" s="58">
        <v>3</v>
      </c>
      <c r="AF307" s="37"/>
      <c r="AG307" s="37">
        <v>46000</v>
      </c>
      <c r="AH307" s="38">
        <v>138000</v>
      </c>
      <c r="AI307" s="37"/>
      <c r="AJ307" s="37"/>
      <c r="AK307" s="39"/>
      <c r="AL307" s="40">
        <v>8</v>
      </c>
      <c r="AM307" s="37"/>
      <c r="AN307" s="37">
        <v>11040</v>
      </c>
      <c r="AO307" s="59">
        <v>33311</v>
      </c>
      <c r="AP307" s="39"/>
      <c r="AQ307" s="59" t="s">
        <v>3131</v>
      </c>
      <c r="AR307" s="60">
        <v>156</v>
      </c>
      <c r="AS307" s="60">
        <v>632</v>
      </c>
      <c r="AV307" s="39"/>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c r="BZ307" s="42"/>
      <c r="CA307" s="42"/>
      <c r="CB307" s="42"/>
      <c r="CC307" s="42"/>
      <c r="CD307" s="42"/>
      <c r="CE307" s="42"/>
      <c r="CF307" s="42"/>
      <c r="CG307" s="42"/>
      <c r="CH307" s="42"/>
      <c r="CI307" s="42"/>
      <c r="CJ307" s="42"/>
      <c r="CK307" s="42"/>
      <c r="CL307" s="42"/>
      <c r="CM307" s="42"/>
      <c r="CN307" s="42"/>
      <c r="CO307" s="42"/>
      <c r="CP307" s="42"/>
      <c r="CQ307" s="42"/>
      <c r="CR307" s="42"/>
      <c r="CS307" s="42"/>
      <c r="CT307" s="42"/>
      <c r="CU307" s="42"/>
      <c r="CV307" s="42"/>
      <c r="CW307" s="42"/>
      <c r="CX307" s="42"/>
      <c r="CY307" s="42"/>
      <c r="CZ307" s="42"/>
      <c r="DA307" s="42"/>
      <c r="DB307" s="42"/>
      <c r="DC307" s="42"/>
      <c r="DD307" s="42"/>
      <c r="DE307" s="42"/>
      <c r="DF307" s="42"/>
      <c r="DG307" s="42"/>
      <c r="DH307" s="42"/>
      <c r="DI307" s="42"/>
      <c r="DJ307" s="42"/>
      <c r="DK307" s="42"/>
      <c r="DL307" s="42"/>
      <c r="DM307" s="42"/>
      <c r="DN307" s="42"/>
      <c r="DO307" s="42"/>
      <c r="DP307" s="42"/>
      <c r="DQ307" s="42"/>
      <c r="DR307" s="42"/>
      <c r="DS307" s="42"/>
      <c r="DT307" s="42"/>
      <c r="DU307" s="42"/>
      <c r="DV307" s="42"/>
      <c r="DW307" s="42"/>
      <c r="DX307" s="42"/>
      <c r="DY307" s="42"/>
      <c r="DZ307" s="42"/>
      <c r="EA307" s="42"/>
      <c r="EB307" s="42"/>
      <c r="EC307" s="42"/>
      <c r="ED307" s="42"/>
      <c r="EE307" s="42"/>
      <c r="EF307" s="42"/>
      <c r="EG307" s="42"/>
      <c r="EH307" s="42"/>
      <c r="EI307" s="42"/>
      <c r="EJ307" s="42"/>
      <c r="EK307" s="42"/>
      <c r="EL307" s="42"/>
      <c r="EM307" s="42"/>
      <c r="EN307" s="42"/>
      <c r="EO307" s="42"/>
      <c r="EP307" s="42"/>
      <c r="EQ307" s="42"/>
      <c r="ER307" s="42"/>
      <c r="ES307" s="42"/>
      <c r="ET307" s="42"/>
      <c r="EU307" s="42"/>
      <c r="EV307" s="42"/>
      <c r="EW307" s="42"/>
      <c r="EX307" s="42"/>
      <c r="EY307" s="42"/>
      <c r="EZ307" s="42"/>
      <c r="FA307" s="42"/>
      <c r="FB307" s="42"/>
      <c r="FC307" s="42"/>
      <c r="FD307" s="42"/>
      <c r="FE307" s="42"/>
      <c r="FF307" s="42"/>
      <c r="FG307" s="42"/>
      <c r="FH307" s="42"/>
      <c r="FI307" s="42"/>
      <c r="FJ307" s="42"/>
      <c r="FK307" s="42"/>
      <c r="FL307" s="42"/>
      <c r="FM307" s="42"/>
      <c r="FN307" s="42"/>
      <c r="FO307" s="42"/>
      <c r="FP307" s="42"/>
      <c r="FQ307" s="42"/>
      <c r="FR307" s="42"/>
      <c r="FS307" s="42"/>
      <c r="FT307" s="42"/>
      <c r="FU307" s="42"/>
      <c r="FV307" s="42"/>
      <c r="FW307" s="42"/>
      <c r="FX307" s="42"/>
      <c r="FY307" s="42"/>
      <c r="FZ307" s="42"/>
      <c r="GA307" s="42"/>
      <c r="GB307" s="42"/>
      <c r="GC307" s="42"/>
      <c r="GD307" s="42"/>
      <c r="GE307" s="42"/>
      <c r="GF307" s="42"/>
      <c r="GG307" s="42"/>
      <c r="GH307" s="42"/>
      <c r="GI307" s="42"/>
      <c r="GJ307" s="42"/>
      <c r="GK307" s="42"/>
      <c r="GL307" s="42"/>
      <c r="GM307" s="42"/>
      <c r="GN307" s="42"/>
      <c r="GO307" s="42"/>
      <c r="GP307" s="42"/>
      <c r="GQ307" s="42"/>
      <c r="GR307" s="42"/>
      <c r="GS307" s="42"/>
      <c r="GT307" s="42"/>
      <c r="GU307" s="42"/>
      <c r="GV307" s="42"/>
      <c r="GW307" s="42"/>
      <c r="GX307" s="42"/>
      <c r="GY307" s="42"/>
      <c r="GZ307" s="42"/>
      <c r="HA307" s="42"/>
      <c r="HB307" s="42"/>
      <c r="HC307" s="42"/>
      <c r="HD307" s="42"/>
      <c r="HE307" s="42"/>
      <c r="HF307" s="42"/>
      <c r="HG307" s="42"/>
      <c r="HH307" s="42"/>
      <c r="HI307" s="42"/>
      <c r="HJ307" s="42"/>
      <c r="HK307" s="42"/>
      <c r="HL307" s="42"/>
      <c r="HM307" s="42"/>
      <c r="HN307" s="42"/>
      <c r="HO307" s="42"/>
      <c r="HP307" s="42"/>
      <c r="HQ307" s="42"/>
      <c r="HR307" s="42"/>
      <c r="HS307" s="42"/>
      <c r="HT307" s="42"/>
      <c r="HU307" s="42"/>
      <c r="HV307" s="42"/>
      <c r="HW307" s="42"/>
      <c r="HX307" s="42"/>
    </row>
    <row r="308" spans="1:232" s="41" customFormat="1" x14ac:dyDescent="0.25">
      <c r="A308" s="29"/>
      <c r="B308" s="30"/>
      <c r="C308" s="31" t="s">
        <v>7317</v>
      </c>
      <c r="D308" s="57">
        <v>0</v>
      </c>
      <c r="E308" s="57">
        <v>1</v>
      </c>
      <c r="F308" s="32" t="s">
        <v>953</v>
      </c>
      <c r="G308" s="32" t="s">
        <v>953</v>
      </c>
      <c r="H308" s="4">
        <v>9105873956</v>
      </c>
      <c r="I308" s="32" t="s">
        <v>953</v>
      </c>
      <c r="J308" s="33" t="s">
        <v>7876</v>
      </c>
      <c r="K308" s="34"/>
      <c r="L308" s="46" t="s">
        <v>25</v>
      </c>
      <c r="M308" s="33" t="s">
        <v>991</v>
      </c>
      <c r="N308" s="35" t="s">
        <v>953</v>
      </c>
      <c r="O308" s="6" t="s">
        <v>3132</v>
      </c>
      <c r="P308" s="36"/>
      <c r="Q308" s="36"/>
      <c r="R308" s="36"/>
      <c r="S308" s="33" t="s">
        <v>7877</v>
      </c>
      <c r="T308" s="36"/>
      <c r="U308" s="36"/>
      <c r="V308" s="33" t="s">
        <v>7877</v>
      </c>
      <c r="W308" s="36"/>
      <c r="X308" s="36"/>
      <c r="Y308" s="33" t="s">
        <v>2779</v>
      </c>
      <c r="Z308" s="36"/>
      <c r="AA308" s="30"/>
      <c r="AB308" s="57">
        <v>5111</v>
      </c>
      <c r="AC308" s="57">
        <v>131</v>
      </c>
      <c r="AD308" s="30"/>
      <c r="AE308" s="58">
        <v>3</v>
      </c>
      <c r="AF308" s="37"/>
      <c r="AG308" s="37">
        <v>73431</v>
      </c>
      <c r="AH308" s="38">
        <v>220293</v>
      </c>
      <c r="AI308" s="37"/>
      <c r="AJ308" s="37"/>
      <c r="AK308" s="39"/>
      <c r="AL308" s="40">
        <v>8</v>
      </c>
      <c r="AM308" s="37"/>
      <c r="AN308" s="37">
        <v>17623.439999999999</v>
      </c>
      <c r="AO308" s="59">
        <v>33311</v>
      </c>
      <c r="AP308" s="39"/>
      <c r="AQ308" s="59" t="s">
        <v>3131</v>
      </c>
      <c r="AR308" s="60">
        <v>156</v>
      </c>
      <c r="AS308" s="60">
        <v>632</v>
      </c>
      <c r="AV308" s="39"/>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c r="BZ308" s="42"/>
      <c r="CA308" s="42"/>
      <c r="CB308" s="42"/>
      <c r="CC308" s="42"/>
      <c r="CD308" s="42"/>
      <c r="CE308" s="42"/>
      <c r="CF308" s="42"/>
      <c r="CG308" s="42"/>
      <c r="CH308" s="42"/>
      <c r="CI308" s="42"/>
      <c r="CJ308" s="42"/>
      <c r="CK308" s="42"/>
      <c r="CL308" s="42"/>
      <c r="CM308" s="42"/>
      <c r="CN308" s="42"/>
      <c r="CO308" s="42"/>
      <c r="CP308" s="42"/>
      <c r="CQ308" s="42"/>
      <c r="CR308" s="42"/>
      <c r="CS308" s="42"/>
      <c r="CT308" s="42"/>
      <c r="CU308" s="42"/>
      <c r="CV308" s="42"/>
      <c r="CW308" s="42"/>
      <c r="CX308" s="42"/>
      <c r="CY308" s="42"/>
      <c r="CZ308" s="42"/>
      <c r="DA308" s="42"/>
      <c r="DB308" s="42"/>
      <c r="DC308" s="42"/>
      <c r="DD308" s="42"/>
      <c r="DE308" s="42"/>
      <c r="DF308" s="42"/>
      <c r="DG308" s="42"/>
      <c r="DH308" s="42"/>
      <c r="DI308" s="42"/>
      <c r="DJ308" s="42"/>
      <c r="DK308" s="42"/>
      <c r="DL308" s="42"/>
      <c r="DM308" s="42"/>
      <c r="DN308" s="42"/>
      <c r="DO308" s="42"/>
      <c r="DP308" s="42"/>
      <c r="DQ308" s="42"/>
      <c r="DR308" s="42"/>
      <c r="DS308" s="42"/>
      <c r="DT308" s="42"/>
      <c r="DU308" s="42"/>
      <c r="DV308" s="42"/>
      <c r="DW308" s="42"/>
      <c r="DX308" s="42"/>
      <c r="DY308" s="42"/>
      <c r="DZ308" s="42"/>
      <c r="EA308" s="42"/>
      <c r="EB308" s="42"/>
      <c r="EC308" s="42"/>
      <c r="ED308" s="42"/>
      <c r="EE308" s="42"/>
      <c r="EF308" s="42"/>
      <c r="EG308" s="42"/>
      <c r="EH308" s="42"/>
      <c r="EI308" s="42"/>
      <c r="EJ308" s="42"/>
      <c r="EK308" s="42"/>
      <c r="EL308" s="42"/>
      <c r="EM308" s="42"/>
      <c r="EN308" s="42"/>
      <c r="EO308" s="42"/>
      <c r="EP308" s="42"/>
      <c r="EQ308" s="42"/>
      <c r="ER308" s="42"/>
      <c r="ES308" s="42"/>
      <c r="ET308" s="42"/>
      <c r="EU308" s="42"/>
      <c r="EV308" s="42"/>
      <c r="EW308" s="42"/>
      <c r="EX308" s="42"/>
      <c r="EY308" s="42"/>
      <c r="EZ308" s="42"/>
      <c r="FA308" s="42"/>
      <c r="FB308" s="42"/>
      <c r="FC308" s="42"/>
      <c r="FD308" s="42"/>
      <c r="FE308" s="42"/>
      <c r="FF308" s="42"/>
      <c r="FG308" s="42"/>
      <c r="FH308" s="42"/>
      <c r="FI308" s="42"/>
      <c r="FJ308" s="42"/>
      <c r="FK308" s="42"/>
      <c r="FL308" s="42"/>
      <c r="FM308" s="42"/>
      <c r="FN308" s="42"/>
      <c r="FO308" s="42"/>
      <c r="FP308" s="42"/>
      <c r="FQ308" s="42"/>
      <c r="FR308" s="42"/>
      <c r="FS308" s="42"/>
      <c r="FT308" s="42"/>
      <c r="FU308" s="42"/>
      <c r="FV308" s="42"/>
      <c r="FW308" s="42"/>
      <c r="FX308" s="42"/>
      <c r="FY308" s="42"/>
      <c r="FZ308" s="42"/>
      <c r="GA308" s="42"/>
      <c r="GB308" s="42"/>
      <c r="GC308" s="42"/>
      <c r="GD308" s="42"/>
      <c r="GE308" s="42"/>
      <c r="GF308" s="42"/>
      <c r="GG308" s="42"/>
      <c r="GH308" s="42"/>
      <c r="GI308" s="42"/>
      <c r="GJ308" s="42"/>
      <c r="GK308" s="42"/>
      <c r="GL308" s="42"/>
      <c r="GM308" s="42"/>
      <c r="GN308" s="42"/>
      <c r="GO308" s="42"/>
      <c r="GP308" s="42"/>
      <c r="GQ308" s="42"/>
      <c r="GR308" s="42"/>
      <c r="GS308" s="42"/>
      <c r="GT308" s="42"/>
      <c r="GU308" s="42"/>
      <c r="GV308" s="42"/>
      <c r="GW308" s="42"/>
      <c r="GX308" s="42"/>
      <c r="GY308" s="42"/>
      <c r="GZ308" s="42"/>
      <c r="HA308" s="42"/>
      <c r="HB308" s="42"/>
      <c r="HC308" s="42"/>
      <c r="HD308" s="42"/>
      <c r="HE308" s="42"/>
      <c r="HF308" s="42"/>
      <c r="HG308" s="42"/>
      <c r="HH308" s="42"/>
      <c r="HI308" s="42"/>
      <c r="HJ308" s="42"/>
      <c r="HK308" s="42"/>
      <c r="HL308" s="42"/>
      <c r="HM308" s="42"/>
      <c r="HN308" s="42"/>
      <c r="HO308" s="42"/>
      <c r="HP308" s="42"/>
      <c r="HQ308" s="42"/>
      <c r="HR308" s="42"/>
      <c r="HS308" s="42"/>
      <c r="HT308" s="42"/>
      <c r="HU308" s="42"/>
      <c r="HV308" s="42"/>
      <c r="HW308" s="42"/>
      <c r="HX308" s="42"/>
    </row>
    <row r="309" spans="1:232" s="41" customFormat="1" x14ac:dyDescent="0.25">
      <c r="A309" s="29"/>
      <c r="B309" s="30"/>
      <c r="C309" s="31" t="s">
        <v>7317</v>
      </c>
      <c r="D309" s="57">
        <v>0</v>
      </c>
      <c r="E309" s="57">
        <v>1</v>
      </c>
      <c r="F309" s="32" t="s">
        <v>953</v>
      </c>
      <c r="G309" s="32" t="s">
        <v>953</v>
      </c>
      <c r="H309" s="4">
        <v>9105874030</v>
      </c>
      <c r="I309" s="32" t="s">
        <v>953</v>
      </c>
      <c r="J309" s="33" t="s">
        <v>7884</v>
      </c>
      <c r="K309" s="34"/>
      <c r="L309" s="46" t="s">
        <v>25</v>
      </c>
      <c r="M309" s="33" t="s">
        <v>1079</v>
      </c>
      <c r="N309" s="35" t="s">
        <v>953</v>
      </c>
      <c r="O309" s="6" t="s">
        <v>3132</v>
      </c>
      <c r="P309" s="36"/>
      <c r="Q309" s="36"/>
      <c r="R309" s="36"/>
      <c r="S309" s="33" t="s">
        <v>7885</v>
      </c>
      <c r="T309" s="36"/>
      <c r="U309" s="36"/>
      <c r="V309" s="33" t="s">
        <v>7885</v>
      </c>
      <c r="W309" s="36"/>
      <c r="X309" s="36"/>
      <c r="Y309" s="33" t="s">
        <v>2779</v>
      </c>
      <c r="Z309" s="36"/>
      <c r="AA309" s="30"/>
      <c r="AB309" s="57">
        <v>5111</v>
      </c>
      <c r="AC309" s="57">
        <v>131</v>
      </c>
      <c r="AD309" s="30"/>
      <c r="AE309" s="58">
        <v>1</v>
      </c>
      <c r="AF309" s="37"/>
      <c r="AG309" s="37">
        <v>73431</v>
      </c>
      <c r="AH309" s="38">
        <v>73431</v>
      </c>
      <c r="AI309" s="37"/>
      <c r="AJ309" s="37"/>
      <c r="AK309" s="39"/>
      <c r="AL309" s="40">
        <v>8</v>
      </c>
      <c r="AM309" s="37"/>
      <c r="AN309" s="37">
        <v>5874.4800000000005</v>
      </c>
      <c r="AO309" s="59">
        <v>33311</v>
      </c>
      <c r="AP309" s="39"/>
      <c r="AQ309" s="59" t="s">
        <v>3131</v>
      </c>
      <c r="AR309" s="60">
        <v>156</v>
      </c>
      <c r="AS309" s="60">
        <v>632</v>
      </c>
      <c r="AV309" s="39"/>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c r="BZ309" s="42"/>
      <c r="CA309" s="42"/>
      <c r="CB309" s="42"/>
      <c r="CC309" s="42"/>
      <c r="CD309" s="42"/>
      <c r="CE309" s="42"/>
      <c r="CF309" s="42"/>
      <c r="CG309" s="42"/>
      <c r="CH309" s="42"/>
      <c r="CI309" s="42"/>
      <c r="CJ309" s="42"/>
      <c r="CK309" s="42"/>
      <c r="CL309" s="42"/>
      <c r="CM309" s="42"/>
      <c r="CN309" s="42"/>
      <c r="CO309" s="42"/>
      <c r="CP309" s="42"/>
      <c r="CQ309" s="42"/>
      <c r="CR309" s="42"/>
      <c r="CS309" s="42"/>
      <c r="CT309" s="42"/>
      <c r="CU309" s="42"/>
      <c r="CV309" s="42"/>
      <c r="CW309" s="42"/>
      <c r="CX309" s="42"/>
      <c r="CY309" s="42"/>
      <c r="CZ309" s="42"/>
      <c r="DA309" s="42"/>
      <c r="DB309" s="42"/>
      <c r="DC309" s="42"/>
      <c r="DD309" s="42"/>
      <c r="DE309" s="42"/>
      <c r="DF309" s="42"/>
      <c r="DG309" s="42"/>
      <c r="DH309" s="42"/>
      <c r="DI309" s="42"/>
      <c r="DJ309" s="42"/>
      <c r="DK309" s="42"/>
      <c r="DL309" s="42"/>
      <c r="DM309" s="42"/>
      <c r="DN309" s="42"/>
      <c r="DO309" s="42"/>
      <c r="DP309" s="42"/>
      <c r="DQ309" s="42"/>
      <c r="DR309" s="42"/>
      <c r="DS309" s="42"/>
      <c r="DT309" s="42"/>
      <c r="DU309" s="42"/>
      <c r="DV309" s="42"/>
      <c r="DW309" s="42"/>
      <c r="DX309" s="42"/>
      <c r="DY309" s="42"/>
      <c r="DZ309" s="42"/>
      <c r="EA309" s="42"/>
      <c r="EB309" s="42"/>
      <c r="EC309" s="42"/>
      <c r="ED309" s="42"/>
      <c r="EE309" s="42"/>
      <c r="EF309" s="42"/>
      <c r="EG309" s="42"/>
      <c r="EH309" s="42"/>
      <c r="EI309" s="42"/>
      <c r="EJ309" s="42"/>
      <c r="EK309" s="42"/>
      <c r="EL309" s="42"/>
      <c r="EM309" s="42"/>
      <c r="EN309" s="42"/>
      <c r="EO309" s="42"/>
      <c r="EP309" s="42"/>
      <c r="EQ309" s="42"/>
      <c r="ER309" s="42"/>
      <c r="ES309" s="42"/>
      <c r="ET309" s="42"/>
      <c r="EU309" s="42"/>
      <c r="EV309" s="42"/>
      <c r="EW309" s="42"/>
      <c r="EX309" s="42"/>
      <c r="EY309" s="42"/>
      <c r="EZ309" s="42"/>
      <c r="FA309" s="42"/>
      <c r="FB309" s="42"/>
      <c r="FC309" s="42"/>
      <c r="FD309" s="42"/>
      <c r="FE309" s="42"/>
      <c r="FF309" s="42"/>
      <c r="FG309" s="42"/>
      <c r="FH309" s="42"/>
      <c r="FI309" s="42"/>
      <c r="FJ309" s="42"/>
      <c r="FK309" s="42"/>
      <c r="FL309" s="42"/>
      <c r="FM309" s="42"/>
      <c r="FN309" s="42"/>
      <c r="FO309" s="42"/>
      <c r="FP309" s="42"/>
      <c r="FQ309" s="42"/>
      <c r="FR309" s="42"/>
      <c r="FS309" s="42"/>
      <c r="FT309" s="42"/>
      <c r="FU309" s="42"/>
      <c r="FV309" s="42"/>
      <c r="FW309" s="42"/>
      <c r="FX309" s="42"/>
      <c r="FY309" s="42"/>
      <c r="FZ309" s="42"/>
      <c r="GA309" s="42"/>
      <c r="GB309" s="42"/>
      <c r="GC309" s="42"/>
      <c r="GD309" s="42"/>
      <c r="GE309" s="42"/>
      <c r="GF309" s="42"/>
      <c r="GG309" s="42"/>
      <c r="GH309" s="42"/>
      <c r="GI309" s="42"/>
      <c r="GJ309" s="42"/>
      <c r="GK309" s="42"/>
      <c r="GL309" s="42"/>
      <c r="GM309" s="42"/>
      <c r="GN309" s="42"/>
      <c r="GO309" s="42"/>
      <c r="GP309" s="42"/>
      <c r="GQ309" s="42"/>
      <c r="GR309" s="42"/>
      <c r="GS309" s="42"/>
      <c r="GT309" s="42"/>
      <c r="GU309" s="42"/>
      <c r="GV309" s="42"/>
      <c r="GW309" s="42"/>
      <c r="GX309" s="42"/>
      <c r="GY309" s="42"/>
      <c r="GZ309" s="42"/>
      <c r="HA309" s="42"/>
      <c r="HB309" s="42"/>
      <c r="HC309" s="42"/>
      <c r="HD309" s="42"/>
      <c r="HE309" s="42"/>
      <c r="HF309" s="42"/>
      <c r="HG309" s="42"/>
      <c r="HH309" s="42"/>
      <c r="HI309" s="42"/>
      <c r="HJ309" s="42"/>
      <c r="HK309" s="42"/>
      <c r="HL309" s="42"/>
      <c r="HM309" s="42"/>
      <c r="HN309" s="42"/>
      <c r="HO309" s="42"/>
      <c r="HP309" s="42"/>
      <c r="HQ309" s="42"/>
      <c r="HR309" s="42"/>
      <c r="HS309" s="42"/>
      <c r="HT309" s="42"/>
      <c r="HU309" s="42"/>
      <c r="HV309" s="42"/>
      <c r="HW309" s="42"/>
      <c r="HX309" s="42"/>
    </row>
    <row r="310" spans="1:232" s="41" customFormat="1" x14ac:dyDescent="0.25">
      <c r="A310" s="29"/>
      <c r="B310" s="30"/>
      <c r="C310" s="31" t="s">
        <v>7317</v>
      </c>
      <c r="D310" s="57">
        <v>0</v>
      </c>
      <c r="E310" s="57">
        <v>1</v>
      </c>
      <c r="F310" s="32" t="s">
        <v>953</v>
      </c>
      <c r="G310" s="32" t="s">
        <v>953</v>
      </c>
      <c r="H310" s="4">
        <v>9105874030</v>
      </c>
      <c r="I310" s="32" t="s">
        <v>953</v>
      </c>
      <c r="J310" s="33" t="s">
        <v>7884</v>
      </c>
      <c r="K310" s="34"/>
      <c r="L310" s="46" t="s">
        <v>25</v>
      </c>
      <c r="M310" s="33" t="s">
        <v>1079</v>
      </c>
      <c r="N310" s="35" t="s">
        <v>953</v>
      </c>
      <c r="O310" s="6" t="s">
        <v>3132</v>
      </c>
      <c r="P310" s="36"/>
      <c r="Q310" s="36"/>
      <c r="R310" s="36"/>
      <c r="S310" s="33" t="s">
        <v>7885</v>
      </c>
      <c r="T310" s="36"/>
      <c r="U310" s="36"/>
      <c r="V310" s="33" t="s">
        <v>7885</v>
      </c>
      <c r="W310" s="36"/>
      <c r="X310" s="36"/>
      <c r="Y310" s="33" t="s">
        <v>3047</v>
      </c>
      <c r="Z310" s="36"/>
      <c r="AA310" s="30"/>
      <c r="AB310" s="57">
        <v>5111</v>
      </c>
      <c r="AC310" s="57">
        <v>131</v>
      </c>
      <c r="AD310" s="30"/>
      <c r="AE310" s="58">
        <v>3</v>
      </c>
      <c r="AF310" s="37"/>
      <c r="AG310" s="37">
        <v>55595</v>
      </c>
      <c r="AH310" s="38">
        <v>166785</v>
      </c>
      <c r="AI310" s="37"/>
      <c r="AJ310" s="37"/>
      <c r="AK310" s="39"/>
      <c r="AL310" s="40">
        <v>8</v>
      </c>
      <c r="AM310" s="37"/>
      <c r="AN310" s="37">
        <v>13342.800000000001</v>
      </c>
      <c r="AO310" s="59">
        <v>33311</v>
      </c>
      <c r="AP310" s="39"/>
      <c r="AQ310" s="59" t="s">
        <v>3131</v>
      </c>
      <c r="AR310" s="60">
        <v>156</v>
      </c>
      <c r="AS310" s="60">
        <v>632</v>
      </c>
      <c r="AV310" s="39"/>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c r="BZ310" s="42"/>
      <c r="CA310" s="42"/>
      <c r="CB310" s="42"/>
      <c r="CC310" s="42"/>
      <c r="CD310" s="42"/>
      <c r="CE310" s="42"/>
      <c r="CF310" s="42"/>
      <c r="CG310" s="42"/>
      <c r="CH310" s="42"/>
      <c r="CI310" s="42"/>
      <c r="CJ310" s="42"/>
      <c r="CK310" s="42"/>
      <c r="CL310" s="42"/>
      <c r="CM310" s="42"/>
      <c r="CN310" s="42"/>
      <c r="CO310" s="42"/>
      <c r="CP310" s="42"/>
      <c r="CQ310" s="42"/>
      <c r="CR310" s="42"/>
      <c r="CS310" s="42"/>
      <c r="CT310" s="42"/>
      <c r="CU310" s="42"/>
      <c r="CV310" s="42"/>
      <c r="CW310" s="42"/>
      <c r="CX310" s="42"/>
      <c r="CY310" s="42"/>
      <c r="CZ310" s="42"/>
      <c r="DA310" s="42"/>
      <c r="DB310" s="42"/>
      <c r="DC310" s="42"/>
      <c r="DD310" s="42"/>
      <c r="DE310" s="42"/>
      <c r="DF310" s="42"/>
      <c r="DG310" s="42"/>
      <c r="DH310" s="42"/>
      <c r="DI310" s="42"/>
      <c r="DJ310" s="42"/>
      <c r="DK310" s="42"/>
      <c r="DL310" s="42"/>
      <c r="DM310" s="42"/>
      <c r="DN310" s="42"/>
      <c r="DO310" s="42"/>
      <c r="DP310" s="42"/>
      <c r="DQ310" s="42"/>
      <c r="DR310" s="42"/>
      <c r="DS310" s="42"/>
      <c r="DT310" s="42"/>
      <c r="DU310" s="42"/>
      <c r="DV310" s="42"/>
      <c r="DW310" s="42"/>
      <c r="DX310" s="42"/>
      <c r="DY310" s="42"/>
      <c r="DZ310" s="42"/>
      <c r="EA310" s="42"/>
      <c r="EB310" s="42"/>
      <c r="EC310" s="42"/>
      <c r="ED310" s="42"/>
      <c r="EE310" s="42"/>
      <c r="EF310" s="42"/>
      <c r="EG310" s="42"/>
      <c r="EH310" s="42"/>
      <c r="EI310" s="42"/>
      <c r="EJ310" s="42"/>
      <c r="EK310" s="42"/>
      <c r="EL310" s="42"/>
      <c r="EM310" s="42"/>
      <c r="EN310" s="42"/>
      <c r="EO310" s="42"/>
      <c r="EP310" s="42"/>
      <c r="EQ310" s="42"/>
      <c r="ER310" s="42"/>
      <c r="ES310" s="42"/>
      <c r="ET310" s="42"/>
      <c r="EU310" s="42"/>
      <c r="EV310" s="42"/>
      <c r="EW310" s="42"/>
      <c r="EX310" s="42"/>
      <c r="EY310" s="42"/>
      <c r="EZ310" s="42"/>
      <c r="FA310" s="42"/>
      <c r="FB310" s="42"/>
      <c r="FC310" s="42"/>
      <c r="FD310" s="42"/>
      <c r="FE310" s="42"/>
      <c r="FF310" s="42"/>
      <c r="FG310" s="42"/>
      <c r="FH310" s="42"/>
      <c r="FI310" s="42"/>
      <c r="FJ310" s="42"/>
      <c r="FK310" s="42"/>
      <c r="FL310" s="42"/>
      <c r="FM310" s="42"/>
      <c r="FN310" s="42"/>
      <c r="FO310" s="42"/>
      <c r="FP310" s="42"/>
      <c r="FQ310" s="42"/>
      <c r="FR310" s="42"/>
      <c r="FS310" s="42"/>
      <c r="FT310" s="42"/>
      <c r="FU310" s="42"/>
      <c r="FV310" s="42"/>
      <c r="FW310" s="42"/>
      <c r="FX310" s="42"/>
      <c r="FY310" s="42"/>
      <c r="FZ310" s="42"/>
      <c r="GA310" s="42"/>
      <c r="GB310" s="42"/>
      <c r="GC310" s="42"/>
      <c r="GD310" s="42"/>
      <c r="GE310" s="42"/>
      <c r="GF310" s="42"/>
      <c r="GG310" s="42"/>
      <c r="GH310" s="42"/>
      <c r="GI310" s="42"/>
      <c r="GJ310" s="42"/>
      <c r="GK310" s="42"/>
      <c r="GL310" s="42"/>
      <c r="GM310" s="42"/>
      <c r="GN310" s="42"/>
      <c r="GO310" s="42"/>
      <c r="GP310" s="42"/>
      <c r="GQ310" s="42"/>
      <c r="GR310" s="42"/>
      <c r="GS310" s="42"/>
      <c r="GT310" s="42"/>
      <c r="GU310" s="42"/>
      <c r="GV310" s="42"/>
      <c r="GW310" s="42"/>
      <c r="GX310" s="42"/>
      <c r="GY310" s="42"/>
      <c r="GZ310" s="42"/>
      <c r="HA310" s="42"/>
      <c r="HB310" s="42"/>
      <c r="HC310" s="42"/>
      <c r="HD310" s="42"/>
      <c r="HE310" s="42"/>
      <c r="HF310" s="42"/>
      <c r="HG310" s="42"/>
      <c r="HH310" s="42"/>
      <c r="HI310" s="42"/>
      <c r="HJ310" s="42"/>
      <c r="HK310" s="42"/>
      <c r="HL310" s="42"/>
      <c r="HM310" s="42"/>
      <c r="HN310" s="42"/>
      <c r="HO310" s="42"/>
      <c r="HP310" s="42"/>
      <c r="HQ310" s="42"/>
      <c r="HR310" s="42"/>
      <c r="HS310" s="42"/>
      <c r="HT310" s="42"/>
      <c r="HU310" s="42"/>
      <c r="HV310" s="42"/>
      <c r="HW310" s="42"/>
      <c r="HX310" s="42"/>
    </row>
    <row r="311" spans="1:232" s="41" customFormat="1" x14ac:dyDescent="0.25">
      <c r="A311" s="29"/>
      <c r="B311" s="30"/>
      <c r="C311" s="31" t="s">
        <v>7317</v>
      </c>
      <c r="D311" s="57">
        <v>0</v>
      </c>
      <c r="E311" s="57">
        <v>1</v>
      </c>
      <c r="F311" s="32" t="s">
        <v>953</v>
      </c>
      <c r="G311" s="32" t="s">
        <v>953</v>
      </c>
      <c r="H311" s="4">
        <v>9105874108</v>
      </c>
      <c r="I311" s="32" t="s">
        <v>953</v>
      </c>
      <c r="J311" s="33" t="s">
        <v>7886</v>
      </c>
      <c r="K311" s="34"/>
      <c r="L311" s="46" t="s">
        <v>25</v>
      </c>
      <c r="M311" s="33" t="s">
        <v>1167</v>
      </c>
      <c r="N311" s="35" t="s">
        <v>953</v>
      </c>
      <c r="O311" s="6" t="s">
        <v>3137</v>
      </c>
      <c r="P311" s="36"/>
      <c r="Q311" s="36"/>
      <c r="R311" s="36"/>
      <c r="S311" s="33" t="s">
        <v>7887</v>
      </c>
      <c r="T311" s="36"/>
      <c r="U311" s="36"/>
      <c r="V311" s="33" t="s">
        <v>7887</v>
      </c>
      <c r="W311" s="36"/>
      <c r="X311" s="36"/>
      <c r="Y311" s="33" t="s">
        <v>2824</v>
      </c>
      <c r="Z311" s="36"/>
      <c r="AA311" s="30"/>
      <c r="AB311" s="57">
        <v>5111</v>
      </c>
      <c r="AC311" s="57">
        <v>131</v>
      </c>
      <c r="AD311" s="30"/>
      <c r="AE311" s="58">
        <v>1</v>
      </c>
      <c r="AF311" s="37"/>
      <c r="AG311" s="37">
        <v>111058</v>
      </c>
      <c r="AH311" s="38">
        <v>111058</v>
      </c>
      <c r="AI311" s="37"/>
      <c r="AJ311" s="37"/>
      <c r="AK311" s="39"/>
      <c r="AL311" s="40">
        <v>8</v>
      </c>
      <c r="AM311" s="37"/>
      <c r="AN311" s="37">
        <v>8884.64</v>
      </c>
      <c r="AO311" s="59">
        <v>33311</v>
      </c>
      <c r="AP311" s="39"/>
      <c r="AQ311" s="59" t="s">
        <v>3131</v>
      </c>
      <c r="AR311" s="60">
        <v>156</v>
      </c>
      <c r="AS311" s="60">
        <v>632</v>
      </c>
      <c r="AV311" s="39"/>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c r="BZ311" s="42"/>
      <c r="CA311" s="42"/>
      <c r="CB311" s="42"/>
      <c r="CC311" s="42"/>
      <c r="CD311" s="42"/>
      <c r="CE311" s="42"/>
      <c r="CF311" s="42"/>
      <c r="CG311" s="42"/>
      <c r="CH311" s="42"/>
      <c r="CI311" s="42"/>
      <c r="CJ311" s="42"/>
      <c r="CK311" s="42"/>
      <c r="CL311" s="42"/>
      <c r="CM311" s="42"/>
      <c r="CN311" s="42"/>
      <c r="CO311" s="42"/>
      <c r="CP311" s="42"/>
      <c r="CQ311" s="42"/>
      <c r="CR311" s="42"/>
      <c r="CS311" s="42"/>
      <c r="CT311" s="42"/>
      <c r="CU311" s="42"/>
      <c r="CV311" s="42"/>
      <c r="CW311" s="42"/>
      <c r="CX311" s="42"/>
      <c r="CY311" s="42"/>
      <c r="CZ311" s="42"/>
      <c r="DA311" s="42"/>
      <c r="DB311" s="42"/>
      <c r="DC311" s="42"/>
      <c r="DD311" s="42"/>
      <c r="DE311" s="42"/>
      <c r="DF311" s="42"/>
      <c r="DG311" s="42"/>
      <c r="DH311" s="42"/>
      <c r="DI311" s="42"/>
      <c r="DJ311" s="42"/>
      <c r="DK311" s="42"/>
      <c r="DL311" s="42"/>
      <c r="DM311" s="42"/>
      <c r="DN311" s="42"/>
      <c r="DO311" s="42"/>
      <c r="DP311" s="42"/>
      <c r="DQ311" s="42"/>
      <c r="DR311" s="42"/>
      <c r="DS311" s="42"/>
      <c r="DT311" s="42"/>
      <c r="DU311" s="42"/>
      <c r="DV311" s="42"/>
      <c r="DW311" s="42"/>
      <c r="DX311" s="42"/>
      <c r="DY311" s="42"/>
      <c r="DZ311" s="42"/>
      <c r="EA311" s="42"/>
      <c r="EB311" s="42"/>
      <c r="EC311" s="42"/>
      <c r="ED311" s="42"/>
      <c r="EE311" s="42"/>
      <c r="EF311" s="42"/>
      <c r="EG311" s="42"/>
      <c r="EH311" s="42"/>
      <c r="EI311" s="42"/>
      <c r="EJ311" s="42"/>
      <c r="EK311" s="42"/>
      <c r="EL311" s="42"/>
      <c r="EM311" s="42"/>
      <c r="EN311" s="42"/>
      <c r="EO311" s="42"/>
      <c r="EP311" s="42"/>
      <c r="EQ311" s="42"/>
      <c r="ER311" s="42"/>
      <c r="ES311" s="42"/>
      <c r="ET311" s="42"/>
      <c r="EU311" s="42"/>
      <c r="EV311" s="42"/>
      <c r="EW311" s="42"/>
      <c r="EX311" s="42"/>
      <c r="EY311" s="42"/>
      <c r="EZ311" s="42"/>
      <c r="FA311" s="42"/>
      <c r="FB311" s="42"/>
      <c r="FC311" s="42"/>
      <c r="FD311" s="42"/>
      <c r="FE311" s="42"/>
      <c r="FF311" s="42"/>
      <c r="FG311" s="42"/>
      <c r="FH311" s="42"/>
      <c r="FI311" s="42"/>
      <c r="FJ311" s="42"/>
      <c r="FK311" s="42"/>
      <c r="FL311" s="42"/>
      <c r="FM311" s="42"/>
      <c r="FN311" s="42"/>
      <c r="FO311" s="42"/>
      <c r="FP311" s="42"/>
      <c r="FQ311" s="42"/>
      <c r="FR311" s="42"/>
      <c r="FS311" s="42"/>
      <c r="FT311" s="42"/>
      <c r="FU311" s="42"/>
      <c r="FV311" s="42"/>
      <c r="FW311" s="42"/>
      <c r="FX311" s="42"/>
      <c r="FY311" s="42"/>
      <c r="FZ311" s="42"/>
      <c r="GA311" s="42"/>
      <c r="GB311" s="42"/>
      <c r="GC311" s="42"/>
      <c r="GD311" s="42"/>
      <c r="GE311" s="42"/>
      <c r="GF311" s="42"/>
      <c r="GG311" s="42"/>
      <c r="GH311" s="42"/>
      <c r="GI311" s="42"/>
      <c r="GJ311" s="42"/>
      <c r="GK311" s="42"/>
      <c r="GL311" s="42"/>
      <c r="GM311" s="42"/>
      <c r="GN311" s="42"/>
      <c r="GO311" s="42"/>
      <c r="GP311" s="42"/>
      <c r="GQ311" s="42"/>
      <c r="GR311" s="42"/>
      <c r="GS311" s="42"/>
      <c r="GT311" s="42"/>
      <c r="GU311" s="42"/>
      <c r="GV311" s="42"/>
      <c r="GW311" s="42"/>
      <c r="GX311" s="42"/>
      <c r="GY311" s="42"/>
      <c r="GZ311" s="42"/>
      <c r="HA311" s="42"/>
      <c r="HB311" s="42"/>
      <c r="HC311" s="42"/>
      <c r="HD311" s="42"/>
      <c r="HE311" s="42"/>
      <c r="HF311" s="42"/>
      <c r="HG311" s="42"/>
      <c r="HH311" s="42"/>
      <c r="HI311" s="42"/>
      <c r="HJ311" s="42"/>
      <c r="HK311" s="42"/>
      <c r="HL311" s="42"/>
      <c r="HM311" s="42"/>
      <c r="HN311" s="42"/>
      <c r="HO311" s="42"/>
      <c r="HP311" s="42"/>
      <c r="HQ311" s="42"/>
      <c r="HR311" s="42"/>
      <c r="HS311" s="42"/>
      <c r="HT311" s="42"/>
      <c r="HU311" s="42"/>
      <c r="HV311" s="42"/>
      <c r="HW311" s="42"/>
      <c r="HX311" s="42"/>
    </row>
    <row r="312" spans="1:232" s="41" customFormat="1" x14ac:dyDescent="0.25">
      <c r="A312" s="29"/>
      <c r="B312" s="30"/>
      <c r="C312" s="31" t="s">
        <v>7317</v>
      </c>
      <c r="D312" s="57">
        <v>0</v>
      </c>
      <c r="E312" s="57">
        <v>1</v>
      </c>
      <c r="F312" s="32" t="s">
        <v>953</v>
      </c>
      <c r="G312" s="32" t="s">
        <v>953</v>
      </c>
      <c r="H312" s="4">
        <v>9105874035</v>
      </c>
      <c r="I312" s="32" t="s">
        <v>953</v>
      </c>
      <c r="J312" s="33" t="s">
        <v>7888</v>
      </c>
      <c r="K312" s="34"/>
      <c r="L312" s="46" t="s">
        <v>25</v>
      </c>
      <c r="M312" s="33" t="s">
        <v>1071</v>
      </c>
      <c r="N312" s="35" t="s">
        <v>953</v>
      </c>
      <c r="O312" s="6" t="s">
        <v>3132</v>
      </c>
      <c r="P312" s="36"/>
      <c r="Q312" s="36"/>
      <c r="R312" s="36"/>
      <c r="S312" s="33" t="s">
        <v>7885</v>
      </c>
      <c r="T312" s="36"/>
      <c r="U312" s="36"/>
      <c r="V312" s="33" t="s">
        <v>7885</v>
      </c>
      <c r="W312" s="36"/>
      <c r="X312" s="36"/>
      <c r="Y312" s="33" t="s">
        <v>2779</v>
      </c>
      <c r="Z312" s="36"/>
      <c r="AA312" s="30"/>
      <c r="AB312" s="57">
        <v>5111</v>
      </c>
      <c r="AC312" s="57">
        <v>131</v>
      </c>
      <c r="AD312" s="30"/>
      <c r="AE312" s="58">
        <v>2</v>
      </c>
      <c r="AF312" s="37"/>
      <c r="AG312" s="37">
        <v>73431</v>
      </c>
      <c r="AH312" s="38">
        <v>146862</v>
      </c>
      <c r="AI312" s="37"/>
      <c r="AJ312" s="37"/>
      <c r="AK312" s="39"/>
      <c r="AL312" s="40">
        <v>8</v>
      </c>
      <c r="AM312" s="37"/>
      <c r="AN312" s="37">
        <v>11748.960000000001</v>
      </c>
      <c r="AO312" s="59">
        <v>33311</v>
      </c>
      <c r="AP312" s="39"/>
      <c r="AQ312" s="59" t="s">
        <v>3131</v>
      </c>
      <c r="AR312" s="60">
        <v>156</v>
      </c>
      <c r="AS312" s="60">
        <v>632</v>
      </c>
      <c r="AV312" s="39"/>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c r="BZ312" s="42"/>
      <c r="CA312" s="42"/>
      <c r="CB312" s="42"/>
      <c r="CC312" s="42"/>
      <c r="CD312" s="42"/>
      <c r="CE312" s="42"/>
      <c r="CF312" s="42"/>
      <c r="CG312" s="42"/>
      <c r="CH312" s="42"/>
      <c r="CI312" s="42"/>
      <c r="CJ312" s="42"/>
      <c r="CK312" s="42"/>
      <c r="CL312" s="42"/>
      <c r="CM312" s="42"/>
      <c r="CN312" s="42"/>
      <c r="CO312" s="42"/>
      <c r="CP312" s="42"/>
      <c r="CQ312" s="42"/>
      <c r="CR312" s="42"/>
      <c r="CS312" s="42"/>
      <c r="CT312" s="42"/>
      <c r="CU312" s="42"/>
      <c r="CV312" s="42"/>
      <c r="CW312" s="42"/>
      <c r="CX312" s="42"/>
      <c r="CY312" s="42"/>
      <c r="CZ312" s="42"/>
      <c r="DA312" s="42"/>
      <c r="DB312" s="42"/>
      <c r="DC312" s="42"/>
      <c r="DD312" s="42"/>
      <c r="DE312" s="42"/>
      <c r="DF312" s="42"/>
      <c r="DG312" s="42"/>
      <c r="DH312" s="42"/>
      <c r="DI312" s="42"/>
      <c r="DJ312" s="42"/>
      <c r="DK312" s="42"/>
      <c r="DL312" s="42"/>
      <c r="DM312" s="42"/>
      <c r="DN312" s="42"/>
      <c r="DO312" s="42"/>
      <c r="DP312" s="42"/>
      <c r="DQ312" s="42"/>
      <c r="DR312" s="42"/>
      <c r="DS312" s="42"/>
      <c r="DT312" s="42"/>
      <c r="DU312" s="42"/>
      <c r="DV312" s="42"/>
      <c r="DW312" s="42"/>
      <c r="DX312" s="42"/>
      <c r="DY312" s="42"/>
      <c r="DZ312" s="42"/>
      <c r="EA312" s="42"/>
      <c r="EB312" s="42"/>
      <c r="EC312" s="42"/>
      <c r="ED312" s="42"/>
      <c r="EE312" s="42"/>
      <c r="EF312" s="42"/>
      <c r="EG312" s="42"/>
      <c r="EH312" s="42"/>
      <c r="EI312" s="42"/>
      <c r="EJ312" s="42"/>
      <c r="EK312" s="42"/>
      <c r="EL312" s="42"/>
      <c r="EM312" s="42"/>
      <c r="EN312" s="42"/>
      <c r="EO312" s="42"/>
      <c r="EP312" s="42"/>
      <c r="EQ312" s="42"/>
      <c r="ER312" s="42"/>
      <c r="ES312" s="42"/>
      <c r="ET312" s="42"/>
      <c r="EU312" s="42"/>
      <c r="EV312" s="42"/>
      <c r="EW312" s="42"/>
      <c r="EX312" s="42"/>
      <c r="EY312" s="42"/>
      <c r="EZ312" s="42"/>
      <c r="FA312" s="42"/>
      <c r="FB312" s="42"/>
      <c r="FC312" s="42"/>
      <c r="FD312" s="42"/>
      <c r="FE312" s="42"/>
      <c r="FF312" s="42"/>
      <c r="FG312" s="42"/>
      <c r="FH312" s="42"/>
      <c r="FI312" s="42"/>
      <c r="FJ312" s="42"/>
      <c r="FK312" s="42"/>
      <c r="FL312" s="42"/>
      <c r="FM312" s="42"/>
      <c r="FN312" s="42"/>
      <c r="FO312" s="42"/>
      <c r="FP312" s="42"/>
      <c r="FQ312" s="42"/>
      <c r="FR312" s="42"/>
      <c r="FS312" s="42"/>
      <c r="FT312" s="42"/>
      <c r="FU312" s="42"/>
      <c r="FV312" s="42"/>
      <c r="FW312" s="42"/>
      <c r="FX312" s="42"/>
      <c r="FY312" s="42"/>
      <c r="FZ312" s="42"/>
      <c r="GA312" s="42"/>
      <c r="GB312" s="42"/>
      <c r="GC312" s="42"/>
      <c r="GD312" s="42"/>
      <c r="GE312" s="42"/>
      <c r="GF312" s="42"/>
      <c r="GG312" s="42"/>
      <c r="GH312" s="42"/>
      <c r="GI312" s="42"/>
      <c r="GJ312" s="42"/>
      <c r="GK312" s="42"/>
      <c r="GL312" s="42"/>
      <c r="GM312" s="42"/>
      <c r="GN312" s="42"/>
      <c r="GO312" s="42"/>
      <c r="GP312" s="42"/>
      <c r="GQ312" s="42"/>
      <c r="GR312" s="42"/>
      <c r="GS312" s="42"/>
      <c r="GT312" s="42"/>
      <c r="GU312" s="42"/>
      <c r="GV312" s="42"/>
      <c r="GW312" s="42"/>
      <c r="GX312" s="42"/>
      <c r="GY312" s="42"/>
      <c r="GZ312" s="42"/>
      <c r="HA312" s="42"/>
      <c r="HB312" s="42"/>
      <c r="HC312" s="42"/>
      <c r="HD312" s="42"/>
      <c r="HE312" s="42"/>
      <c r="HF312" s="42"/>
      <c r="HG312" s="42"/>
      <c r="HH312" s="42"/>
      <c r="HI312" s="42"/>
      <c r="HJ312" s="42"/>
      <c r="HK312" s="42"/>
      <c r="HL312" s="42"/>
      <c r="HM312" s="42"/>
      <c r="HN312" s="42"/>
      <c r="HO312" s="42"/>
      <c r="HP312" s="42"/>
      <c r="HQ312" s="42"/>
      <c r="HR312" s="42"/>
      <c r="HS312" s="42"/>
      <c r="HT312" s="42"/>
      <c r="HU312" s="42"/>
      <c r="HV312" s="42"/>
      <c r="HW312" s="42"/>
      <c r="HX312" s="42"/>
    </row>
    <row r="313" spans="1:232" s="41" customFormat="1" x14ac:dyDescent="0.25">
      <c r="A313" s="29"/>
      <c r="B313" s="30"/>
      <c r="C313" s="31" t="s">
        <v>7317</v>
      </c>
      <c r="D313" s="57">
        <v>0</v>
      </c>
      <c r="E313" s="57">
        <v>1</v>
      </c>
      <c r="F313" s="32" t="s">
        <v>953</v>
      </c>
      <c r="G313" s="32" t="s">
        <v>953</v>
      </c>
      <c r="H313" s="4">
        <v>9105874035</v>
      </c>
      <c r="I313" s="32" t="s">
        <v>953</v>
      </c>
      <c r="J313" s="33" t="s">
        <v>7888</v>
      </c>
      <c r="K313" s="34"/>
      <c r="L313" s="46" t="s">
        <v>25</v>
      </c>
      <c r="M313" s="33" t="s">
        <v>1071</v>
      </c>
      <c r="N313" s="35" t="s">
        <v>953</v>
      </c>
      <c r="O313" s="6" t="s">
        <v>3132</v>
      </c>
      <c r="P313" s="36"/>
      <c r="Q313" s="36"/>
      <c r="R313" s="36"/>
      <c r="S313" s="33" t="s">
        <v>7885</v>
      </c>
      <c r="T313" s="36"/>
      <c r="U313" s="36"/>
      <c r="V313" s="33" t="s">
        <v>7885</v>
      </c>
      <c r="W313" s="36"/>
      <c r="X313" s="36"/>
      <c r="Y313" s="33" t="s">
        <v>3047</v>
      </c>
      <c r="Z313" s="36"/>
      <c r="AA313" s="30"/>
      <c r="AB313" s="57">
        <v>5111</v>
      </c>
      <c r="AC313" s="57">
        <v>131</v>
      </c>
      <c r="AD313" s="30"/>
      <c r="AE313" s="58">
        <v>2</v>
      </c>
      <c r="AF313" s="37"/>
      <c r="AG313" s="37">
        <v>55595</v>
      </c>
      <c r="AH313" s="38">
        <v>111190</v>
      </c>
      <c r="AI313" s="37"/>
      <c r="AJ313" s="37"/>
      <c r="AK313" s="39"/>
      <c r="AL313" s="40">
        <v>8</v>
      </c>
      <c r="AM313" s="37"/>
      <c r="AN313" s="37">
        <v>8895.2000000000007</v>
      </c>
      <c r="AO313" s="59">
        <v>33311</v>
      </c>
      <c r="AP313" s="39"/>
      <c r="AQ313" s="59" t="s">
        <v>3131</v>
      </c>
      <c r="AR313" s="60">
        <v>156</v>
      </c>
      <c r="AS313" s="60">
        <v>632</v>
      </c>
      <c r="AV313" s="39"/>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c r="BZ313" s="42"/>
      <c r="CA313" s="42"/>
      <c r="CB313" s="42"/>
      <c r="CC313" s="42"/>
      <c r="CD313" s="42"/>
      <c r="CE313" s="42"/>
      <c r="CF313" s="42"/>
      <c r="CG313" s="42"/>
      <c r="CH313" s="42"/>
      <c r="CI313" s="42"/>
      <c r="CJ313" s="42"/>
      <c r="CK313" s="42"/>
      <c r="CL313" s="42"/>
      <c r="CM313" s="42"/>
      <c r="CN313" s="42"/>
      <c r="CO313" s="42"/>
      <c r="CP313" s="42"/>
      <c r="CQ313" s="42"/>
      <c r="CR313" s="42"/>
      <c r="CS313" s="42"/>
      <c r="CT313" s="42"/>
      <c r="CU313" s="42"/>
      <c r="CV313" s="42"/>
      <c r="CW313" s="42"/>
      <c r="CX313" s="42"/>
      <c r="CY313" s="42"/>
      <c r="CZ313" s="42"/>
      <c r="DA313" s="42"/>
      <c r="DB313" s="42"/>
      <c r="DC313" s="42"/>
      <c r="DD313" s="42"/>
      <c r="DE313" s="42"/>
      <c r="DF313" s="42"/>
      <c r="DG313" s="42"/>
      <c r="DH313" s="42"/>
      <c r="DI313" s="42"/>
      <c r="DJ313" s="42"/>
      <c r="DK313" s="42"/>
      <c r="DL313" s="42"/>
      <c r="DM313" s="42"/>
      <c r="DN313" s="42"/>
      <c r="DO313" s="42"/>
      <c r="DP313" s="42"/>
      <c r="DQ313" s="42"/>
      <c r="DR313" s="42"/>
      <c r="DS313" s="42"/>
      <c r="DT313" s="42"/>
      <c r="DU313" s="42"/>
      <c r="DV313" s="42"/>
      <c r="DW313" s="42"/>
      <c r="DX313" s="42"/>
      <c r="DY313" s="42"/>
      <c r="DZ313" s="42"/>
      <c r="EA313" s="42"/>
      <c r="EB313" s="42"/>
      <c r="EC313" s="42"/>
      <c r="ED313" s="42"/>
      <c r="EE313" s="42"/>
      <c r="EF313" s="42"/>
      <c r="EG313" s="42"/>
      <c r="EH313" s="42"/>
      <c r="EI313" s="42"/>
      <c r="EJ313" s="42"/>
      <c r="EK313" s="42"/>
      <c r="EL313" s="42"/>
      <c r="EM313" s="42"/>
      <c r="EN313" s="42"/>
      <c r="EO313" s="42"/>
      <c r="EP313" s="42"/>
      <c r="EQ313" s="42"/>
      <c r="ER313" s="42"/>
      <c r="ES313" s="42"/>
      <c r="ET313" s="42"/>
      <c r="EU313" s="42"/>
      <c r="EV313" s="42"/>
      <c r="EW313" s="42"/>
      <c r="EX313" s="42"/>
      <c r="EY313" s="42"/>
      <c r="EZ313" s="42"/>
      <c r="FA313" s="42"/>
      <c r="FB313" s="42"/>
      <c r="FC313" s="42"/>
      <c r="FD313" s="42"/>
      <c r="FE313" s="42"/>
      <c r="FF313" s="42"/>
      <c r="FG313" s="42"/>
      <c r="FH313" s="42"/>
      <c r="FI313" s="42"/>
      <c r="FJ313" s="42"/>
      <c r="FK313" s="42"/>
      <c r="FL313" s="42"/>
      <c r="FM313" s="42"/>
      <c r="FN313" s="42"/>
      <c r="FO313" s="42"/>
      <c r="FP313" s="42"/>
      <c r="FQ313" s="42"/>
      <c r="FR313" s="42"/>
      <c r="FS313" s="42"/>
      <c r="FT313" s="42"/>
      <c r="FU313" s="42"/>
      <c r="FV313" s="42"/>
      <c r="FW313" s="42"/>
      <c r="FX313" s="42"/>
      <c r="FY313" s="42"/>
      <c r="FZ313" s="42"/>
      <c r="GA313" s="42"/>
      <c r="GB313" s="42"/>
      <c r="GC313" s="42"/>
      <c r="GD313" s="42"/>
      <c r="GE313" s="42"/>
      <c r="GF313" s="42"/>
      <c r="GG313" s="42"/>
      <c r="GH313" s="42"/>
      <c r="GI313" s="42"/>
      <c r="GJ313" s="42"/>
      <c r="GK313" s="42"/>
      <c r="GL313" s="42"/>
      <c r="GM313" s="42"/>
      <c r="GN313" s="42"/>
      <c r="GO313" s="42"/>
      <c r="GP313" s="42"/>
      <c r="GQ313" s="42"/>
      <c r="GR313" s="42"/>
      <c r="GS313" s="42"/>
      <c r="GT313" s="42"/>
      <c r="GU313" s="42"/>
      <c r="GV313" s="42"/>
      <c r="GW313" s="42"/>
      <c r="GX313" s="42"/>
      <c r="GY313" s="42"/>
      <c r="GZ313" s="42"/>
      <c r="HA313" s="42"/>
      <c r="HB313" s="42"/>
      <c r="HC313" s="42"/>
      <c r="HD313" s="42"/>
      <c r="HE313" s="42"/>
      <c r="HF313" s="42"/>
      <c r="HG313" s="42"/>
      <c r="HH313" s="42"/>
      <c r="HI313" s="42"/>
      <c r="HJ313" s="42"/>
      <c r="HK313" s="42"/>
      <c r="HL313" s="42"/>
      <c r="HM313" s="42"/>
      <c r="HN313" s="42"/>
      <c r="HO313" s="42"/>
      <c r="HP313" s="42"/>
      <c r="HQ313" s="42"/>
      <c r="HR313" s="42"/>
      <c r="HS313" s="42"/>
      <c r="HT313" s="42"/>
      <c r="HU313" s="42"/>
      <c r="HV313" s="42"/>
      <c r="HW313" s="42"/>
      <c r="HX313" s="42"/>
    </row>
    <row r="314" spans="1:232" s="41" customFormat="1" x14ac:dyDescent="0.25">
      <c r="A314" s="29"/>
      <c r="B314" s="30"/>
      <c r="C314" s="31" t="s">
        <v>7317</v>
      </c>
      <c r="D314" s="57">
        <v>0</v>
      </c>
      <c r="E314" s="57">
        <v>1</v>
      </c>
      <c r="F314" s="32" t="s">
        <v>953</v>
      </c>
      <c r="G314" s="32" t="s">
        <v>953</v>
      </c>
      <c r="H314" s="4">
        <v>9105874035</v>
      </c>
      <c r="I314" s="32" t="s">
        <v>953</v>
      </c>
      <c r="J314" s="33" t="s">
        <v>7888</v>
      </c>
      <c r="K314" s="34"/>
      <c r="L314" s="46" t="s">
        <v>25</v>
      </c>
      <c r="M314" s="33" t="s">
        <v>1071</v>
      </c>
      <c r="N314" s="35" t="s">
        <v>953</v>
      </c>
      <c r="O314" s="6" t="s">
        <v>3132</v>
      </c>
      <c r="P314" s="36"/>
      <c r="Q314" s="36"/>
      <c r="R314" s="36"/>
      <c r="S314" s="33" t="s">
        <v>7885</v>
      </c>
      <c r="T314" s="36"/>
      <c r="U314" s="36"/>
      <c r="V314" s="33" t="s">
        <v>7885</v>
      </c>
      <c r="W314" s="36"/>
      <c r="X314" s="36"/>
      <c r="Y314" s="33" t="s">
        <v>2824</v>
      </c>
      <c r="Z314" s="36"/>
      <c r="AA314" s="30"/>
      <c r="AB314" s="57">
        <v>5111</v>
      </c>
      <c r="AC314" s="57">
        <v>131</v>
      </c>
      <c r="AD314" s="30"/>
      <c r="AE314" s="58">
        <v>1</v>
      </c>
      <c r="AF314" s="37"/>
      <c r="AG314" s="37">
        <v>111058</v>
      </c>
      <c r="AH314" s="38">
        <v>111058</v>
      </c>
      <c r="AI314" s="37"/>
      <c r="AJ314" s="37"/>
      <c r="AK314" s="39"/>
      <c r="AL314" s="40">
        <v>8</v>
      </c>
      <c r="AM314" s="37"/>
      <c r="AN314" s="37">
        <v>8884.64</v>
      </c>
      <c r="AO314" s="59">
        <v>33311</v>
      </c>
      <c r="AP314" s="39"/>
      <c r="AQ314" s="59" t="s">
        <v>3131</v>
      </c>
      <c r="AR314" s="60">
        <v>156</v>
      </c>
      <c r="AS314" s="60">
        <v>632</v>
      </c>
      <c r="AV314" s="39"/>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c r="BZ314" s="42"/>
      <c r="CA314" s="42"/>
      <c r="CB314" s="42"/>
      <c r="CC314" s="42"/>
      <c r="CD314" s="42"/>
      <c r="CE314" s="42"/>
      <c r="CF314" s="42"/>
      <c r="CG314" s="42"/>
      <c r="CH314" s="42"/>
      <c r="CI314" s="42"/>
      <c r="CJ314" s="42"/>
      <c r="CK314" s="42"/>
      <c r="CL314" s="42"/>
      <c r="CM314" s="42"/>
      <c r="CN314" s="42"/>
      <c r="CO314" s="42"/>
      <c r="CP314" s="42"/>
      <c r="CQ314" s="42"/>
      <c r="CR314" s="42"/>
      <c r="CS314" s="42"/>
      <c r="CT314" s="42"/>
      <c r="CU314" s="42"/>
      <c r="CV314" s="42"/>
      <c r="CW314" s="42"/>
      <c r="CX314" s="42"/>
      <c r="CY314" s="42"/>
      <c r="CZ314" s="42"/>
      <c r="DA314" s="42"/>
      <c r="DB314" s="42"/>
      <c r="DC314" s="42"/>
      <c r="DD314" s="42"/>
      <c r="DE314" s="42"/>
      <c r="DF314" s="42"/>
      <c r="DG314" s="42"/>
      <c r="DH314" s="42"/>
      <c r="DI314" s="42"/>
      <c r="DJ314" s="42"/>
      <c r="DK314" s="42"/>
      <c r="DL314" s="42"/>
      <c r="DM314" s="42"/>
      <c r="DN314" s="42"/>
      <c r="DO314" s="42"/>
      <c r="DP314" s="42"/>
      <c r="DQ314" s="42"/>
      <c r="DR314" s="42"/>
      <c r="DS314" s="42"/>
      <c r="DT314" s="42"/>
      <c r="DU314" s="42"/>
      <c r="DV314" s="42"/>
      <c r="DW314" s="42"/>
      <c r="DX314" s="42"/>
      <c r="DY314" s="42"/>
      <c r="DZ314" s="42"/>
      <c r="EA314" s="42"/>
      <c r="EB314" s="42"/>
      <c r="EC314" s="42"/>
      <c r="ED314" s="42"/>
      <c r="EE314" s="42"/>
      <c r="EF314" s="42"/>
      <c r="EG314" s="42"/>
      <c r="EH314" s="42"/>
      <c r="EI314" s="42"/>
      <c r="EJ314" s="42"/>
      <c r="EK314" s="42"/>
      <c r="EL314" s="42"/>
      <c r="EM314" s="42"/>
      <c r="EN314" s="42"/>
      <c r="EO314" s="42"/>
      <c r="EP314" s="42"/>
      <c r="EQ314" s="42"/>
      <c r="ER314" s="42"/>
      <c r="ES314" s="42"/>
      <c r="ET314" s="42"/>
      <c r="EU314" s="42"/>
      <c r="EV314" s="42"/>
      <c r="EW314" s="42"/>
      <c r="EX314" s="42"/>
      <c r="EY314" s="42"/>
      <c r="EZ314" s="42"/>
      <c r="FA314" s="42"/>
      <c r="FB314" s="42"/>
      <c r="FC314" s="42"/>
      <c r="FD314" s="42"/>
      <c r="FE314" s="42"/>
      <c r="FF314" s="42"/>
      <c r="FG314" s="42"/>
      <c r="FH314" s="42"/>
      <c r="FI314" s="42"/>
      <c r="FJ314" s="42"/>
      <c r="FK314" s="42"/>
      <c r="FL314" s="42"/>
      <c r="FM314" s="42"/>
      <c r="FN314" s="42"/>
      <c r="FO314" s="42"/>
      <c r="FP314" s="42"/>
      <c r="FQ314" s="42"/>
      <c r="FR314" s="42"/>
      <c r="FS314" s="42"/>
      <c r="FT314" s="42"/>
      <c r="FU314" s="42"/>
      <c r="FV314" s="42"/>
      <c r="FW314" s="42"/>
      <c r="FX314" s="42"/>
      <c r="FY314" s="42"/>
      <c r="FZ314" s="42"/>
      <c r="GA314" s="42"/>
      <c r="GB314" s="42"/>
      <c r="GC314" s="42"/>
      <c r="GD314" s="42"/>
      <c r="GE314" s="42"/>
      <c r="GF314" s="42"/>
      <c r="GG314" s="42"/>
      <c r="GH314" s="42"/>
      <c r="GI314" s="42"/>
      <c r="GJ314" s="42"/>
      <c r="GK314" s="42"/>
      <c r="GL314" s="42"/>
      <c r="GM314" s="42"/>
      <c r="GN314" s="42"/>
      <c r="GO314" s="42"/>
      <c r="GP314" s="42"/>
      <c r="GQ314" s="42"/>
      <c r="GR314" s="42"/>
      <c r="GS314" s="42"/>
      <c r="GT314" s="42"/>
      <c r="GU314" s="42"/>
      <c r="GV314" s="42"/>
      <c r="GW314" s="42"/>
      <c r="GX314" s="42"/>
      <c r="GY314" s="42"/>
      <c r="GZ314" s="42"/>
      <c r="HA314" s="42"/>
      <c r="HB314" s="42"/>
      <c r="HC314" s="42"/>
      <c r="HD314" s="42"/>
      <c r="HE314" s="42"/>
      <c r="HF314" s="42"/>
      <c r="HG314" s="42"/>
      <c r="HH314" s="42"/>
      <c r="HI314" s="42"/>
      <c r="HJ314" s="42"/>
      <c r="HK314" s="42"/>
      <c r="HL314" s="42"/>
      <c r="HM314" s="42"/>
      <c r="HN314" s="42"/>
      <c r="HO314" s="42"/>
      <c r="HP314" s="42"/>
      <c r="HQ314" s="42"/>
      <c r="HR314" s="42"/>
      <c r="HS314" s="42"/>
      <c r="HT314" s="42"/>
      <c r="HU314" s="42"/>
      <c r="HV314" s="42"/>
      <c r="HW314" s="42"/>
      <c r="HX314" s="42"/>
    </row>
    <row r="315" spans="1:232" s="41" customFormat="1" x14ac:dyDescent="0.25">
      <c r="A315" s="29"/>
      <c r="B315" s="30"/>
      <c r="C315" s="31" t="s">
        <v>7317</v>
      </c>
      <c r="D315" s="57">
        <v>0</v>
      </c>
      <c r="E315" s="57">
        <v>1</v>
      </c>
      <c r="F315" s="32" t="s">
        <v>953</v>
      </c>
      <c r="G315" s="32" t="s">
        <v>953</v>
      </c>
      <c r="H315" s="4">
        <v>9105874086</v>
      </c>
      <c r="I315" s="32" t="s">
        <v>953</v>
      </c>
      <c r="J315" s="33" t="s">
        <v>7889</v>
      </c>
      <c r="K315" s="34"/>
      <c r="L315" s="46" t="s">
        <v>25</v>
      </c>
      <c r="M315" s="33" t="s">
        <v>1103</v>
      </c>
      <c r="N315" s="35" t="s">
        <v>953</v>
      </c>
      <c r="O315" s="6" t="s">
        <v>3170</v>
      </c>
      <c r="P315" s="36"/>
      <c r="Q315" s="36"/>
      <c r="R315" s="36"/>
      <c r="S315" s="33" t="s">
        <v>7890</v>
      </c>
      <c r="T315" s="36"/>
      <c r="U315" s="36"/>
      <c r="V315" s="33" t="s">
        <v>7890</v>
      </c>
      <c r="W315" s="36"/>
      <c r="X315" s="36"/>
      <c r="Y315" s="33" t="s">
        <v>2771</v>
      </c>
      <c r="Z315" s="36"/>
      <c r="AA315" s="30"/>
      <c r="AB315" s="57">
        <v>5111</v>
      </c>
      <c r="AC315" s="57">
        <v>131</v>
      </c>
      <c r="AD315" s="30"/>
      <c r="AE315" s="58">
        <v>1</v>
      </c>
      <c r="AF315" s="37"/>
      <c r="AG315" s="37">
        <v>74250</v>
      </c>
      <c r="AH315" s="38">
        <v>74250</v>
      </c>
      <c r="AI315" s="37"/>
      <c r="AJ315" s="37"/>
      <c r="AK315" s="39"/>
      <c r="AL315" s="40">
        <v>8</v>
      </c>
      <c r="AM315" s="37"/>
      <c r="AN315" s="37">
        <v>5940</v>
      </c>
      <c r="AO315" s="59">
        <v>33311</v>
      </c>
      <c r="AP315" s="39"/>
      <c r="AQ315" s="59" t="s">
        <v>3131</v>
      </c>
      <c r="AR315" s="60">
        <v>156</v>
      </c>
      <c r="AS315" s="60">
        <v>632</v>
      </c>
      <c r="AV315" s="39"/>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c r="BZ315" s="42"/>
      <c r="CA315" s="42"/>
      <c r="CB315" s="42"/>
      <c r="CC315" s="42"/>
      <c r="CD315" s="42"/>
      <c r="CE315" s="42"/>
      <c r="CF315" s="42"/>
      <c r="CG315" s="42"/>
      <c r="CH315" s="42"/>
      <c r="CI315" s="42"/>
      <c r="CJ315" s="42"/>
      <c r="CK315" s="42"/>
      <c r="CL315" s="42"/>
      <c r="CM315" s="42"/>
      <c r="CN315" s="42"/>
      <c r="CO315" s="42"/>
      <c r="CP315" s="42"/>
      <c r="CQ315" s="42"/>
      <c r="CR315" s="42"/>
      <c r="CS315" s="42"/>
      <c r="CT315" s="42"/>
      <c r="CU315" s="42"/>
      <c r="CV315" s="42"/>
      <c r="CW315" s="42"/>
      <c r="CX315" s="42"/>
      <c r="CY315" s="42"/>
      <c r="CZ315" s="42"/>
      <c r="DA315" s="42"/>
      <c r="DB315" s="42"/>
      <c r="DC315" s="42"/>
      <c r="DD315" s="42"/>
      <c r="DE315" s="42"/>
      <c r="DF315" s="42"/>
      <c r="DG315" s="42"/>
      <c r="DH315" s="42"/>
      <c r="DI315" s="42"/>
      <c r="DJ315" s="42"/>
      <c r="DK315" s="42"/>
      <c r="DL315" s="42"/>
      <c r="DM315" s="42"/>
      <c r="DN315" s="42"/>
      <c r="DO315" s="42"/>
      <c r="DP315" s="42"/>
      <c r="DQ315" s="42"/>
      <c r="DR315" s="42"/>
      <c r="DS315" s="42"/>
      <c r="DT315" s="42"/>
      <c r="DU315" s="42"/>
      <c r="DV315" s="42"/>
      <c r="DW315" s="42"/>
      <c r="DX315" s="42"/>
      <c r="DY315" s="42"/>
      <c r="DZ315" s="42"/>
      <c r="EA315" s="42"/>
      <c r="EB315" s="42"/>
      <c r="EC315" s="42"/>
      <c r="ED315" s="42"/>
      <c r="EE315" s="42"/>
      <c r="EF315" s="42"/>
      <c r="EG315" s="42"/>
      <c r="EH315" s="42"/>
      <c r="EI315" s="42"/>
      <c r="EJ315" s="42"/>
      <c r="EK315" s="42"/>
      <c r="EL315" s="42"/>
      <c r="EM315" s="42"/>
      <c r="EN315" s="42"/>
      <c r="EO315" s="42"/>
      <c r="EP315" s="42"/>
      <c r="EQ315" s="42"/>
      <c r="ER315" s="42"/>
      <c r="ES315" s="42"/>
      <c r="ET315" s="42"/>
      <c r="EU315" s="42"/>
      <c r="EV315" s="42"/>
      <c r="EW315" s="42"/>
      <c r="EX315" s="42"/>
      <c r="EY315" s="42"/>
      <c r="EZ315" s="42"/>
      <c r="FA315" s="42"/>
      <c r="FB315" s="42"/>
      <c r="FC315" s="42"/>
      <c r="FD315" s="42"/>
      <c r="FE315" s="42"/>
      <c r="FF315" s="42"/>
      <c r="FG315" s="42"/>
      <c r="FH315" s="42"/>
      <c r="FI315" s="42"/>
      <c r="FJ315" s="42"/>
      <c r="FK315" s="42"/>
      <c r="FL315" s="42"/>
      <c r="FM315" s="42"/>
      <c r="FN315" s="42"/>
      <c r="FO315" s="42"/>
      <c r="FP315" s="42"/>
      <c r="FQ315" s="42"/>
      <c r="FR315" s="42"/>
      <c r="FS315" s="42"/>
      <c r="FT315" s="42"/>
      <c r="FU315" s="42"/>
      <c r="FV315" s="42"/>
      <c r="FW315" s="42"/>
      <c r="FX315" s="42"/>
      <c r="FY315" s="42"/>
      <c r="FZ315" s="42"/>
      <c r="GA315" s="42"/>
      <c r="GB315" s="42"/>
      <c r="GC315" s="42"/>
      <c r="GD315" s="42"/>
      <c r="GE315" s="42"/>
      <c r="GF315" s="42"/>
      <c r="GG315" s="42"/>
      <c r="GH315" s="42"/>
      <c r="GI315" s="42"/>
      <c r="GJ315" s="42"/>
      <c r="GK315" s="42"/>
      <c r="GL315" s="42"/>
      <c r="GM315" s="42"/>
      <c r="GN315" s="42"/>
      <c r="GO315" s="42"/>
      <c r="GP315" s="42"/>
      <c r="GQ315" s="42"/>
      <c r="GR315" s="42"/>
      <c r="GS315" s="42"/>
      <c r="GT315" s="42"/>
      <c r="GU315" s="42"/>
      <c r="GV315" s="42"/>
      <c r="GW315" s="42"/>
      <c r="GX315" s="42"/>
      <c r="GY315" s="42"/>
      <c r="GZ315" s="42"/>
      <c r="HA315" s="42"/>
      <c r="HB315" s="42"/>
      <c r="HC315" s="42"/>
      <c r="HD315" s="42"/>
      <c r="HE315" s="42"/>
      <c r="HF315" s="42"/>
      <c r="HG315" s="42"/>
      <c r="HH315" s="42"/>
      <c r="HI315" s="42"/>
      <c r="HJ315" s="42"/>
      <c r="HK315" s="42"/>
      <c r="HL315" s="42"/>
      <c r="HM315" s="42"/>
      <c r="HN315" s="42"/>
      <c r="HO315" s="42"/>
      <c r="HP315" s="42"/>
      <c r="HQ315" s="42"/>
      <c r="HR315" s="42"/>
      <c r="HS315" s="42"/>
      <c r="HT315" s="42"/>
      <c r="HU315" s="42"/>
      <c r="HV315" s="42"/>
      <c r="HW315" s="42"/>
      <c r="HX315" s="42"/>
    </row>
    <row r="316" spans="1:232" s="41" customFormat="1" x14ac:dyDescent="0.25">
      <c r="A316" s="29"/>
      <c r="B316" s="30"/>
      <c r="C316" s="31" t="s">
        <v>7317</v>
      </c>
      <c r="D316" s="57">
        <v>0</v>
      </c>
      <c r="E316" s="57">
        <v>1</v>
      </c>
      <c r="F316" s="32" t="s">
        <v>953</v>
      </c>
      <c r="G316" s="32" t="s">
        <v>953</v>
      </c>
      <c r="H316" s="4">
        <v>9105874160</v>
      </c>
      <c r="I316" s="32" t="s">
        <v>953</v>
      </c>
      <c r="J316" s="33" t="s">
        <v>7893</v>
      </c>
      <c r="K316" s="34"/>
      <c r="L316" s="46" t="s">
        <v>25</v>
      </c>
      <c r="M316" s="33" t="s">
        <v>1115</v>
      </c>
      <c r="N316" s="35" t="s">
        <v>953</v>
      </c>
      <c r="O316" s="6" t="s">
        <v>3170</v>
      </c>
      <c r="P316" s="36"/>
      <c r="Q316" s="36"/>
      <c r="R316" s="36"/>
      <c r="S316" s="33" t="s">
        <v>7890</v>
      </c>
      <c r="T316" s="36"/>
      <c r="U316" s="36"/>
      <c r="V316" s="33" t="s">
        <v>7890</v>
      </c>
      <c r="W316" s="36"/>
      <c r="X316" s="36"/>
      <c r="Y316" s="33" t="s">
        <v>2771</v>
      </c>
      <c r="Z316" s="36"/>
      <c r="AA316" s="30"/>
      <c r="AB316" s="57">
        <v>5111</v>
      </c>
      <c r="AC316" s="57">
        <v>131</v>
      </c>
      <c r="AD316" s="30"/>
      <c r="AE316" s="58">
        <v>2</v>
      </c>
      <c r="AF316" s="37"/>
      <c r="AG316" s="37">
        <v>74250</v>
      </c>
      <c r="AH316" s="38">
        <v>148500</v>
      </c>
      <c r="AI316" s="37"/>
      <c r="AJ316" s="37"/>
      <c r="AK316" s="39"/>
      <c r="AL316" s="40">
        <v>8</v>
      </c>
      <c r="AM316" s="37"/>
      <c r="AN316" s="37">
        <v>11880</v>
      </c>
      <c r="AO316" s="59">
        <v>33311</v>
      </c>
      <c r="AP316" s="39"/>
      <c r="AQ316" s="59" t="s">
        <v>3131</v>
      </c>
      <c r="AR316" s="60">
        <v>156</v>
      </c>
      <c r="AS316" s="60">
        <v>632</v>
      </c>
      <c r="AV316" s="39"/>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c r="BZ316" s="42"/>
      <c r="CA316" s="42"/>
      <c r="CB316" s="42"/>
      <c r="CC316" s="42"/>
      <c r="CD316" s="42"/>
      <c r="CE316" s="42"/>
      <c r="CF316" s="42"/>
      <c r="CG316" s="42"/>
      <c r="CH316" s="42"/>
      <c r="CI316" s="42"/>
      <c r="CJ316" s="42"/>
      <c r="CK316" s="42"/>
      <c r="CL316" s="42"/>
      <c r="CM316" s="42"/>
      <c r="CN316" s="42"/>
      <c r="CO316" s="42"/>
      <c r="CP316" s="42"/>
      <c r="CQ316" s="42"/>
      <c r="CR316" s="42"/>
      <c r="CS316" s="42"/>
      <c r="CT316" s="42"/>
      <c r="CU316" s="42"/>
      <c r="CV316" s="42"/>
      <c r="CW316" s="42"/>
      <c r="CX316" s="42"/>
      <c r="CY316" s="42"/>
      <c r="CZ316" s="42"/>
      <c r="DA316" s="42"/>
      <c r="DB316" s="42"/>
      <c r="DC316" s="42"/>
      <c r="DD316" s="42"/>
      <c r="DE316" s="42"/>
      <c r="DF316" s="42"/>
      <c r="DG316" s="42"/>
      <c r="DH316" s="42"/>
      <c r="DI316" s="42"/>
      <c r="DJ316" s="42"/>
      <c r="DK316" s="42"/>
      <c r="DL316" s="42"/>
      <c r="DM316" s="42"/>
      <c r="DN316" s="42"/>
      <c r="DO316" s="42"/>
      <c r="DP316" s="42"/>
      <c r="DQ316" s="42"/>
      <c r="DR316" s="42"/>
      <c r="DS316" s="42"/>
      <c r="DT316" s="42"/>
      <c r="DU316" s="42"/>
      <c r="DV316" s="42"/>
      <c r="DW316" s="42"/>
      <c r="DX316" s="42"/>
      <c r="DY316" s="42"/>
      <c r="DZ316" s="42"/>
      <c r="EA316" s="42"/>
      <c r="EB316" s="42"/>
      <c r="EC316" s="42"/>
      <c r="ED316" s="42"/>
      <c r="EE316" s="42"/>
      <c r="EF316" s="42"/>
      <c r="EG316" s="42"/>
      <c r="EH316" s="42"/>
      <c r="EI316" s="42"/>
      <c r="EJ316" s="42"/>
      <c r="EK316" s="42"/>
      <c r="EL316" s="42"/>
      <c r="EM316" s="42"/>
      <c r="EN316" s="42"/>
      <c r="EO316" s="42"/>
      <c r="EP316" s="42"/>
      <c r="EQ316" s="42"/>
      <c r="ER316" s="42"/>
      <c r="ES316" s="42"/>
      <c r="ET316" s="42"/>
      <c r="EU316" s="42"/>
      <c r="EV316" s="42"/>
      <c r="EW316" s="42"/>
      <c r="EX316" s="42"/>
      <c r="EY316" s="42"/>
      <c r="EZ316" s="42"/>
      <c r="FA316" s="42"/>
      <c r="FB316" s="42"/>
      <c r="FC316" s="42"/>
      <c r="FD316" s="42"/>
      <c r="FE316" s="42"/>
      <c r="FF316" s="42"/>
      <c r="FG316" s="42"/>
      <c r="FH316" s="42"/>
      <c r="FI316" s="42"/>
      <c r="FJ316" s="42"/>
      <c r="FK316" s="42"/>
      <c r="FL316" s="42"/>
      <c r="FM316" s="42"/>
      <c r="FN316" s="42"/>
      <c r="FO316" s="42"/>
      <c r="FP316" s="42"/>
      <c r="FQ316" s="42"/>
      <c r="FR316" s="42"/>
      <c r="FS316" s="42"/>
      <c r="FT316" s="42"/>
      <c r="FU316" s="42"/>
      <c r="FV316" s="42"/>
      <c r="FW316" s="42"/>
      <c r="FX316" s="42"/>
      <c r="FY316" s="42"/>
      <c r="FZ316" s="42"/>
      <c r="GA316" s="42"/>
      <c r="GB316" s="42"/>
      <c r="GC316" s="42"/>
      <c r="GD316" s="42"/>
      <c r="GE316" s="42"/>
      <c r="GF316" s="42"/>
      <c r="GG316" s="42"/>
      <c r="GH316" s="42"/>
      <c r="GI316" s="42"/>
      <c r="GJ316" s="42"/>
      <c r="GK316" s="42"/>
      <c r="GL316" s="42"/>
      <c r="GM316" s="42"/>
      <c r="GN316" s="42"/>
      <c r="GO316" s="42"/>
      <c r="GP316" s="42"/>
      <c r="GQ316" s="42"/>
      <c r="GR316" s="42"/>
      <c r="GS316" s="42"/>
      <c r="GT316" s="42"/>
      <c r="GU316" s="42"/>
      <c r="GV316" s="42"/>
      <c r="GW316" s="42"/>
      <c r="GX316" s="42"/>
      <c r="GY316" s="42"/>
      <c r="GZ316" s="42"/>
      <c r="HA316" s="42"/>
      <c r="HB316" s="42"/>
      <c r="HC316" s="42"/>
      <c r="HD316" s="42"/>
      <c r="HE316" s="42"/>
      <c r="HF316" s="42"/>
      <c r="HG316" s="42"/>
      <c r="HH316" s="42"/>
      <c r="HI316" s="42"/>
      <c r="HJ316" s="42"/>
      <c r="HK316" s="42"/>
      <c r="HL316" s="42"/>
      <c r="HM316" s="42"/>
      <c r="HN316" s="42"/>
      <c r="HO316" s="42"/>
      <c r="HP316" s="42"/>
      <c r="HQ316" s="42"/>
      <c r="HR316" s="42"/>
      <c r="HS316" s="42"/>
      <c r="HT316" s="42"/>
      <c r="HU316" s="42"/>
      <c r="HV316" s="42"/>
      <c r="HW316" s="42"/>
      <c r="HX316" s="42"/>
    </row>
    <row r="317" spans="1:232" s="41" customFormat="1" x14ac:dyDescent="0.25">
      <c r="A317" s="29"/>
      <c r="B317" s="30"/>
      <c r="C317" s="31" t="s">
        <v>7317</v>
      </c>
      <c r="D317" s="57">
        <v>0</v>
      </c>
      <c r="E317" s="57">
        <v>1</v>
      </c>
      <c r="F317" s="32" t="s">
        <v>953</v>
      </c>
      <c r="G317" s="32" t="s">
        <v>953</v>
      </c>
      <c r="H317" s="4">
        <v>9105874162</v>
      </c>
      <c r="I317" s="32" t="s">
        <v>953</v>
      </c>
      <c r="J317" s="33" t="s">
        <v>7894</v>
      </c>
      <c r="K317" s="34"/>
      <c r="L317" s="46" t="s">
        <v>25</v>
      </c>
      <c r="M317" s="33" t="s">
        <v>1111</v>
      </c>
      <c r="N317" s="35" t="s">
        <v>953</v>
      </c>
      <c r="O317" s="6" t="s">
        <v>3170</v>
      </c>
      <c r="P317" s="36"/>
      <c r="Q317" s="36"/>
      <c r="R317" s="36"/>
      <c r="S317" s="33" t="s">
        <v>7890</v>
      </c>
      <c r="T317" s="36"/>
      <c r="U317" s="36"/>
      <c r="V317" s="33" t="s">
        <v>7890</v>
      </c>
      <c r="W317" s="36"/>
      <c r="X317" s="36"/>
      <c r="Y317" s="33" t="s">
        <v>2771</v>
      </c>
      <c r="Z317" s="36"/>
      <c r="AA317" s="30"/>
      <c r="AB317" s="57">
        <v>5111</v>
      </c>
      <c r="AC317" s="57">
        <v>131</v>
      </c>
      <c r="AD317" s="30"/>
      <c r="AE317" s="58">
        <v>1</v>
      </c>
      <c r="AF317" s="37"/>
      <c r="AG317" s="37">
        <v>74250</v>
      </c>
      <c r="AH317" s="38">
        <v>74250</v>
      </c>
      <c r="AI317" s="37"/>
      <c r="AJ317" s="37"/>
      <c r="AK317" s="39"/>
      <c r="AL317" s="40">
        <v>8</v>
      </c>
      <c r="AM317" s="37"/>
      <c r="AN317" s="37">
        <v>5940</v>
      </c>
      <c r="AO317" s="59">
        <v>33311</v>
      </c>
      <c r="AP317" s="39"/>
      <c r="AQ317" s="59" t="s">
        <v>3131</v>
      </c>
      <c r="AR317" s="60">
        <v>156</v>
      </c>
      <c r="AS317" s="60">
        <v>632</v>
      </c>
      <c r="AV317" s="39"/>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c r="BZ317" s="42"/>
      <c r="CA317" s="42"/>
      <c r="CB317" s="42"/>
      <c r="CC317" s="42"/>
      <c r="CD317" s="42"/>
      <c r="CE317" s="42"/>
      <c r="CF317" s="42"/>
      <c r="CG317" s="42"/>
      <c r="CH317" s="42"/>
      <c r="CI317" s="42"/>
      <c r="CJ317" s="42"/>
      <c r="CK317" s="42"/>
      <c r="CL317" s="42"/>
      <c r="CM317" s="42"/>
      <c r="CN317" s="42"/>
      <c r="CO317" s="42"/>
      <c r="CP317" s="42"/>
      <c r="CQ317" s="42"/>
      <c r="CR317" s="42"/>
      <c r="CS317" s="42"/>
      <c r="CT317" s="42"/>
      <c r="CU317" s="42"/>
      <c r="CV317" s="42"/>
      <c r="CW317" s="42"/>
      <c r="CX317" s="42"/>
      <c r="CY317" s="42"/>
      <c r="CZ317" s="42"/>
      <c r="DA317" s="42"/>
      <c r="DB317" s="42"/>
      <c r="DC317" s="42"/>
      <c r="DD317" s="42"/>
      <c r="DE317" s="42"/>
      <c r="DF317" s="42"/>
      <c r="DG317" s="42"/>
      <c r="DH317" s="42"/>
      <c r="DI317" s="42"/>
      <c r="DJ317" s="42"/>
      <c r="DK317" s="42"/>
      <c r="DL317" s="42"/>
      <c r="DM317" s="42"/>
      <c r="DN317" s="42"/>
      <c r="DO317" s="42"/>
      <c r="DP317" s="42"/>
      <c r="DQ317" s="42"/>
      <c r="DR317" s="42"/>
      <c r="DS317" s="42"/>
      <c r="DT317" s="42"/>
      <c r="DU317" s="42"/>
      <c r="DV317" s="42"/>
      <c r="DW317" s="42"/>
      <c r="DX317" s="42"/>
      <c r="DY317" s="42"/>
      <c r="DZ317" s="42"/>
      <c r="EA317" s="42"/>
      <c r="EB317" s="42"/>
      <c r="EC317" s="42"/>
      <c r="ED317" s="42"/>
      <c r="EE317" s="42"/>
      <c r="EF317" s="42"/>
      <c r="EG317" s="42"/>
      <c r="EH317" s="42"/>
      <c r="EI317" s="42"/>
      <c r="EJ317" s="42"/>
      <c r="EK317" s="42"/>
      <c r="EL317" s="42"/>
      <c r="EM317" s="42"/>
      <c r="EN317" s="42"/>
      <c r="EO317" s="42"/>
      <c r="EP317" s="42"/>
      <c r="EQ317" s="42"/>
      <c r="ER317" s="42"/>
      <c r="ES317" s="42"/>
      <c r="ET317" s="42"/>
      <c r="EU317" s="42"/>
      <c r="EV317" s="42"/>
      <c r="EW317" s="42"/>
      <c r="EX317" s="42"/>
      <c r="EY317" s="42"/>
      <c r="EZ317" s="42"/>
      <c r="FA317" s="42"/>
      <c r="FB317" s="42"/>
      <c r="FC317" s="42"/>
      <c r="FD317" s="42"/>
      <c r="FE317" s="42"/>
      <c r="FF317" s="42"/>
      <c r="FG317" s="42"/>
      <c r="FH317" s="42"/>
      <c r="FI317" s="42"/>
      <c r="FJ317" s="42"/>
      <c r="FK317" s="42"/>
      <c r="FL317" s="42"/>
      <c r="FM317" s="42"/>
      <c r="FN317" s="42"/>
      <c r="FO317" s="42"/>
      <c r="FP317" s="42"/>
      <c r="FQ317" s="42"/>
      <c r="FR317" s="42"/>
      <c r="FS317" s="42"/>
      <c r="FT317" s="42"/>
      <c r="FU317" s="42"/>
      <c r="FV317" s="42"/>
      <c r="FW317" s="42"/>
      <c r="FX317" s="42"/>
      <c r="FY317" s="42"/>
      <c r="FZ317" s="42"/>
      <c r="GA317" s="42"/>
      <c r="GB317" s="42"/>
      <c r="GC317" s="42"/>
      <c r="GD317" s="42"/>
      <c r="GE317" s="42"/>
      <c r="GF317" s="42"/>
      <c r="GG317" s="42"/>
      <c r="GH317" s="42"/>
      <c r="GI317" s="42"/>
      <c r="GJ317" s="42"/>
      <c r="GK317" s="42"/>
      <c r="GL317" s="42"/>
      <c r="GM317" s="42"/>
      <c r="GN317" s="42"/>
      <c r="GO317" s="42"/>
      <c r="GP317" s="42"/>
      <c r="GQ317" s="42"/>
      <c r="GR317" s="42"/>
      <c r="GS317" s="42"/>
      <c r="GT317" s="42"/>
      <c r="GU317" s="42"/>
      <c r="GV317" s="42"/>
      <c r="GW317" s="42"/>
      <c r="GX317" s="42"/>
      <c r="GY317" s="42"/>
      <c r="GZ317" s="42"/>
      <c r="HA317" s="42"/>
      <c r="HB317" s="42"/>
      <c r="HC317" s="42"/>
      <c r="HD317" s="42"/>
      <c r="HE317" s="42"/>
      <c r="HF317" s="42"/>
      <c r="HG317" s="42"/>
      <c r="HH317" s="42"/>
      <c r="HI317" s="42"/>
      <c r="HJ317" s="42"/>
      <c r="HK317" s="42"/>
      <c r="HL317" s="42"/>
      <c r="HM317" s="42"/>
      <c r="HN317" s="42"/>
      <c r="HO317" s="42"/>
      <c r="HP317" s="42"/>
      <c r="HQ317" s="42"/>
      <c r="HR317" s="42"/>
      <c r="HS317" s="42"/>
      <c r="HT317" s="42"/>
      <c r="HU317" s="42"/>
      <c r="HV317" s="42"/>
      <c r="HW317" s="42"/>
      <c r="HX317" s="42"/>
    </row>
    <row r="318" spans="1:232" s="41" customFormat="1" x14ac:dyDescent="0.25">
      <c r="A318" s="29"/>
      <c r="B318" s="30"/>
      <c r="C318" s="31" t="s">
        <v>7317</v>
      </c>
      <c r="D318" s="57">
        <v>0</v>
      </c>
      <c r="E318" s="57">
        <v>1</v>
      </c>
      <c r="F318" s="32" t="s">
        <v>953</v>
      </c>
      <c r="G318" s="32" t="s">
        <v>953</v>
      </c>
      <c r="H318" s="4">
        <v>9105874188</v>
      </c>
      <c r="I318" s="32" t="s">
        <v>953</v>
      </c>
      <c r="J318" s="33" t="s">
        <v>7895</v>
      </c>
      <c r="K318" s="34"/>
      <c r="L318" s="46" t="s">
        <v>25</v>
      </c>
      <c r="M318" s="33" t="s">
        <v>1202</v>
      </c>
      <c r="N318" s="35" t="s">
        <v>953</v>
      </c>
      <c r="O318" s="6" t="s">
        <v>3132</v>
      </c>
      <c r="P318" s="36"/>
      <c r="Q318" s="36"/>
      <c r="R318" s="36"/>
      <c r="S318" s="33" t="s">
        <v>7896</v>
      </c>
      <c r="T318" s="36"/>
      <c r="U318" s="36"/>
      <c r="V318" s="33" t="s">
        <v>7896</v>
      </c>
      <c r="W318" s="36"/>
      <c r="X318" s="36"/>
      <c r="Y318" s="33" t="s">
        <v>2824</v>
      </c>
      <c r="Z318" s="36"/>
      <c r="AA318" s="30"/>
      <c r="AB318" s="57">
        <v>5111</v>
      </c>
      <c r="AC318" s="57">
        <v>131</v>
      </c>
      <c r="AD318" s="30"/>
      <c r="AE318" s="58">
        <v>2</v>
      </c>
      <c r="AF318" s="37"/>
      <c r="AG318" s="37">
        <v>111058</v>
      </c>
      <c r="AH318" s="38">
        <v>222116</v>
      </c>
      <c r="AI318" s="37"/>
      <c r="AJ318" s="37"/>
      <c r="AK318" s="39"/>
      <c r="AL318" s="40">
        <v>8</v>
      </c>
      <c r="AM318" s="37"/>
      <c r="AN318" s="37">
        <v>17769.28</v>
      </c>
      <c r="AO318" s="59">
        <v>33311</v>
      </c>
      <c r="AP318" s="39"/>
      <c r="AQ318" s="59" t="s">
        <v>3131</v>
      </c>
      <c r="AR318" s="60">
        <v>156</v>
      </c>
      <c r="AS318" s="60">
        <v>632</v>
      </c>
      <c r="AV318" s="39"/>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c r="BZ318" s="42"/>
      <c r="CA318" s="42"/>
      <c r="CB318" s="42"/>
      <c r="CC318" s="42"/>
      <c r="CD318" s="42"/>
      <c r="CE318" s="42"/>
      <c r="CF318" s="42"/>
      <c r="CG318" s="42"/>
      <c r="CH318" s="42"/>
      <c r="CI318" s="42"/>
      <c r="CJ318" s="42"/>
      <c r="CK318" s="42"/>
      <c r="CL318" s="42"/>
      <c r="CM318" s="42"/>
      <c r="CN318" s="42"/>
      <c r="CO318" s="42"/>
      <c r="CP318" s="42"/>
      <c r="CQ318" s="42"/>
      <c r="CR318" s="42"/>
      <c r="CS318" s="42"/>
      <c r="CT318" s="42"/>
      <c r="CU318" s="42"/>
      <c r="CV318" s="42"/>
      <c r="CW318" s="42"/>
      <c r="CX318" s="42"/>
      <c r="CY318" s="42"/>
      <c r="CZ318" s="42"/>
      <c r="DA318" s="42"/>
      <c r="DB318" s="42"/>
      <c r="DC318" s="42"/>
      <c r="DD318" s="42"/>
      <c r="DE318" s="42"/>
      <c r="DF318" s="42"/>
      <c r="DG318" s="42"/>
      <c r="DH318" s="42"/>
      <c r="DI318" s="42"/>
      <c r="DJ318" s="42"/>
      <c r="DK318" s="42"/>
      <c r="DL318" s="42"/>
      <c r="DM318" s="42"/>
      <c r="DN318" s="42"/>
      <c r="DO318" s="42"/>
      <c r="DP318" s="42"/>
      <c r="DQ318" s="42"/>
      <c r="DR318" s="42"/>
      <c r="DS318" s="42"/>
      <c r="DT318" s="42"/>
      <c r="DU318" s="42"/>
      <c r="DV318" s="42"/>
      <c r="DW318" s="42"/>
      <c r="DX318" s="42"/>
      <c r="DY318" s="42"/>
      <c r="DZ318" s="42"/>
      <c r="EA318" s="42"/>
      <c r="EB318" s="42"/>
      <c r="EC318" s="42"/>
      <c r="ED318" s="42"/>
      <c r="EE318" s="42"/>
      <c r="EF318" s="42"/>
      <c r="EG318" s="42"/>
      <c r="EH318" s="42"/>
      <c r="EI318" s="42"/>
      <c r="EJ318" s="42"/>
      <c r="EK318" s="42"/>
      <c r="EL318" s="42"/>
      <c r="EM318" s="42"/>
      <c r="EN318" s="42"/>
      <c r="EO318" s="42"/>
      <c r="EP318" s="42"/>
      <c r="EQ318" s="42"/>
      <c r="ER318" s="42"/>
      <c r="ES318" s="42"/>
      <c r="ET318" s="42"/>
      <c r="EU318" s="42"/>
      <c r="EV318" s="42"/>
      <c r="EW318" s="42"/>
      <c r="EX318" s="42"/>
      <c r="EY318" s="42"/>
      <c r="EZ318" s="42"/>
      <c r="FA318" s="42"/>
      <c r="FB318" s="42"/>
      <c r="FC318" s="42"/>
      <c r="FD318" s="42"/>
      <c r="FE318" s="42"/>
      <c r="FF318" s="42"/>
      <c r="FG318" s="42"/>
      <c r="FH318" s="42"/>
      <c r="FI318" s="42"/>
      <c r="FJ318" s="42"/>
      <c r="FK318" s="42"/>
      <c r="FL318" s="42"/>
      <c r="FM318" s="42"/>
      <c r="FN318" s="42"/>
      <c r="FO318" s="42"/>
      <c r="FP318" s="42"/>
      <c r="FQ318" s="42"/>
      <c r="FR318" s="42"/>
      <c r="FS318" s="42"/>
      <c r="FT318" s="42"/>
      <c r="FU318" s="42"/>
      <c r="FV318" s="42"/>
      <c r="FW318" s="42"/>
      <c r="FX318" s="42"/>
      <c r="FY318" s="42"/>
      <c r="FZ318" s="42"/>
      <c r="GA318" s="42"/>
      <c r="GB318" s="42"/>
      <c r="GC318" s="42"/>
      <c r="GD318" s="42"/>
      <c r="GE318" s="42"/>
      <c r="GF318" s="42"/>
      <c r="GG318" s="42"/>
      <c r="GH318" s="42"/>
      <c r="GI318" s="42"/>
      <c r="GJ318" s="42"/>
      <c r="GK318" s="42"/>
      <c r="GL318" s="42"/>
      <c r="GM318" s="42"/>
      <c r="GN318" s="42"/>
      <c r="GO318" s="42"/>
      <c r="GP318" s="42"/>
      <c r="GQ318" s="42"/>
      <c r="GR318" s="42"/>
      <c r="GS318" s="42"/>
      <c r="GT318" s="42"/>
      <c r="GU318" s="42"/>
      <c r="GV318" s="42"/>
      <c r="GW318" s="42"/>
      <c r="GX318" s="42"/>
      <c r="GY318" s="42"/>
      <c r="GZ318" s="42"/>
      <c r="HA318" s="42"/>
      <c r="HB318" s="42"/>
      <c r="HC318" s="42"/>
      <c r="HD318" s="42"/>
      <c r="HE318" s="42"/>
      <c r="HF318" s="42"/>
      <c r="HG318" s="42"/>
      <c r="HH318" s="42"/>
      <c r="HI318" s="42"/>
      <c r="HJ318" s="42"/>
      <c r="HK318" s="42"/>
      <c r="HL318" s="42"/>
      <c r="HM318" s="42"/>
      <c r="HN318" s="42"/>
      <c r="HO318" s="42"/>
      <c r="HP318" s="42"/>
      <c r="HQ318" s="42"/>
      <c r="HR318" s="42"/>
      <c r="HS318" s="42"/>
      <c r="HT318" s="42"/>
      <c r="HU318" s="42"/>
      <c r="HV318" s="42"/>
      <c r="HW318" s="42"/>
      <c r="HX318" s="42"/>
    </row>
    <row r="319" spans="1:232" s="41" customFormat="1" x14ac:dyDescent="0.25">
      <c r="A319" s="29"/>
      <c r="B319" s="30"/>
      <c r="C319" s="31" t="s">
        <v>7317</v>
      </c>
      <c r="D319" s="57">
        <v>0</v>
      </c>
      <c r="E319" s="57">
        <v>1</v>
      </c>
      <c r="F319" s="32" t="s">
        <v>953</v>
      </c>
      <c r="G319" s="32" t="s">
        <v>953</v>
      </c>
      <c r="H319" s="4">
        <v>9105874188</v>
      </c>
      <c r="I319" s="32" t="s">
        <v>953</v>
      </c>
      <c r="J319" s="33" t="s">
        <v>7895</v>
      </c>
      <c r="K319" s="34"/>
      <c r="L319" s="46" t="s">
        <v>25</v>
      </c>
      <c r="M319" s="33" t="s">
        <v>1202</v>
      </c>
      <c r="N319" s="35" t="s">
        <v>953</v>
      </c>
      <c r="O319" s="6" t="s">
        <v>3132</v>
      </c>
      <c r="P319" s="36"/>
      <c r="Q319" s="36"/>
      <c r="R319" s="36"/>
      <c r="S319" s="33" t="s">
        <v>7896</v>
      </c>
      <c r="T319" s="36"/>
      <c r="U319" s="36"/>
      <c r="V319" s="33" t="s">
        <v>7896</v>
      </c>
      <c r="W319" s="36"/>
      <c r="X319" s="36"/>
      <c r="Y319" s="33" t="s">
        <v>2779</v>
      </c>
      <c r="Z319" s="36"/>
      <c r="AA319" s="30"/>
      <c r="AB319" s="57">
        <v>5111</v>
      </c>
      <c r="AC319" s="57">
        <v>131</v>
      </c>
      <c r="AD319" s="30"/>
      <c r="AE319" s="58">
        <v>4</v>
      </c>
      <c r="AF319" s="37"/>
      <c r="AG319" s="37">
        <v>73431</v>
      </c>
      <c r="AH319" s="38">
        <v>293724</v>
      </c>
      <c r="AI319" s="37"/>
      <c r="AJ319" s="37"/>
      <c r="AK319" s="39"/>
      <c r="AL319" s="40">
        <v>8</v>
      </c>
      <c r="AM319" s="37"/>
      <c r="AN319" s="37">
        <v>23497.920000000002</v>
      </c>
      <c r="AO319" s="59">
        <v>33311</v>
      </c>
      <c r="AP319" s="39"/>
      <c r="AQ319" s="59" t="s">
        <v>3131</v>
      </c>
      <c r="AR319" s="60">
        <v>156</v>
      </c>
      <c r="AS319" s="60">
        <v>632</v>
      </c>
      <c r="AV319" s="39"/>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c r="BZ319" s="42"/>
      <c r="CA319" s="42"/>
      <c r="CB319" s="42"/>
      <c r="CC319" s="42"/>
      <c r="CD319" s="42"/>
      <c r="CE319" s="42"/>
      <c r="CF319" s="42"/>
      <c r="CG319" s="42"/>
      <c r="CH319" s="42"/>
      <c r="CI319" s="42"/>
      <c r="CJ319" s="42"/>
      <c r="CK319" s="42"/>
      <c r="CL319" s="42"/>
      <c r="CM319" s="42"/>
      <c r="CN319" s="42"/>
      <c r="CO319" s="42"/>
      <c r="CP319" s="42"/>
      <c r="CQ319" s="42"/>
      <c r="CR319" s="42"/>
      <c r="CS319" s="42"/>
      <c r="CT319" s="42"/>
      <c r="CU319" s="42"/>
      <c r="CV319" s="42"/>
      <c r="CW319" s="42"/>
      <c r="CX319" s="42"/>
      <c r="CY319" s="42"/>
      <c r="CZ319" s="42"/>
      <c r="DA319" s="42"/>
      <c r="DB319" s="42"/>
      <c r="DC319" s="42"/>
      <c r="DD319" s="42"/>
      <c r="DE319" s="42"/>
      <c r="DF319" s="42"/>
      <c r="DG319" s="42"/>
      <c r="DH319" s="42"/>
      <c r="DI319" s="42"/>
      <c r="DJ319" s="42"/>
      <c r="DK319" s="42"/>
      <c r="DL319" s="42"/>
      <c r="DM319" s="42"/>
      <c r="DN319" s="42"/>
      <c r="DO319" s="42"/>
      <c r="DP319" s="42"/>
      <c r="DQ319" s="42"/>
      <c r="DR319" s="42"/>
      <c r="DS319" s="42"/>
      <c r="DT319" s="42"/>
      <c r="DU319" s="42"/>
      <c r="DV319" s="42"/>
      <c r="DW319" s="42"/>
      <c r="DX319" s="42"/>
      <c r="DY319" s="42"/>
      <c r="DZ319" s="42"/>
      <c r="EA319" s="42"/>
      <c r="EB319" s="42"/>
      <c r="EC319" s="42"/>
      <c r="ED319" s="42"/>
      <c r="EE319" s="42"/>
      <c r="EF319" s="42"/>
      <c r="EG319" s="42"/>
      <c r="EH319" s="42"/>
      <c r="EI319" s="42"/>
      <c r="EJ319" s="42"/>
      <c r="EK319" s="42"/>
      <c r="EL319" s="42"/>
      <c r="EM319" s="42"/>
      <c r="EN319" s="42"/>
      <c r="EO319" s="42"/>
      <c r="EP319" s="42"/>
      <c r="EQ319" s="42"/>
      <c r="ER319" s="42"/>
      <c r="ES319" s="42"/>
      <c r="ET319" s="42"/>
      <c r="EU319" s="42"/>
      <c r="EV319" s="42"/>
      <c r="EW319" s="42"/>
      <c r="EX319" s="42"/>
      <c r="EY319" s="42"/>
      <c r="EZ319" s="42"/>
      <c r="FA319" s="42"/>
      <c r="FB319" s="42"/>
      <c r="FC319" s="42"/>
      <c r="FD319" s="42"/>
      <c r="FE319" s="42"/>
      <c r="FF319" s="42"/>
      <c r="FG319" s="42"/>
      <c r="FH319" s="42"/>
      <c r="FI319" s="42"/>
      <c r="FJ319" s="42"/>
      <c r="FK319" s="42"/>
      <c r="FL319" s="42"/>
      <c r="FM319" s="42"/>
      <c r="FN319" s="42"/>
      <c r="FO319" s="42"/>
      <c r="FP319" s="42"/>
      <c r="FQ319" s="42"/>
      <c r="FR319" s="42"/>
      <c r="FS319" s="42"/>
      <c r="FT319" s="42"/>
      <c r="FU319" s="42"/>
      <c r="FV319" s="42"/>
      <c r="FW319" s="42"/>
      <c r="FX319" s="42"/>
      <c r="FY319" s="42"/>
      <c r="FZ319" s="42"/>
      <c r="GA319" s="42"/>
      <c r="GB319" s="42"/>
      <c r="GC319" s="42"/>
      <c r="GD319" s="42"/>
      <c r="GE319" s="42"/>
      <c r="GF319" s="42"/>
      <c r="GG319" s="42"/>
      <c r="GH319" s="42"/>
      <c r="GI319" s="42"/>
      <c r="GJ319" s="42"/>
      <c r="GK319" s="42"/>
      <c r="GL319" s="42"/>
      <c r="GM319" s="42"/>
      <c r="GN319" s="42"/>
      <c r="GO319" s="42"/>
      <c r="GP319" s="42"/>
      <c r="GQ319" s="42"/>
      <c r="GR319" s="42"/>
      <c r="GS319" s="42"/>
      <c r="GT319" s="42"/>
      <c r="GU319" s="42"/>
      <c r="GV319" s="42"/>
      <c r="GW319" s="42"/>
      <c r="GX319" s="42"/>
      <c r="GY319" s="42"/>
      <c r="GZ319" s="42"/>
      <c r="HA319" s="42"/>
      <c r="HB319" s="42"/>
      <c r="HC319" s="42"/>
      <c r="HD319" s="42"/>
      <c r="HE319" s="42"/>
      <c r="HF319" s="42"/>
      <c r="HG319" s="42"/>
      <c r="HH319" s="42"/>
      <c r="HI319" s="42"/>
      <c r="HJ319" s="42"/>
      <c r="HK319" s="42"/>
      <c r="HL319" s="42"/>
      <c r="HM319" s="42"/>
      <c r="HN319" s="42"/>
      <c r="HO319" s="42"/>
      <c r="HP319" s="42"/>
      <c r="HQ319" s="42"/>
      <c r="HR319" s="42"/>
      <c r="HS319" s="42"/>
      <c r="HT319" s="42"/>
      <c r="HU319" s="42"/>
      <c r="HV319" s="42"/>
      <c r="HW319" s="42"/>
      <c r="HX319" s="42"/>
    </row>
    <row r="320" spans="1:232" s="41" customFormat="1" x14ac:dyDescent="0.25">
      <c r="A320" s="29"/>
      <c r="B320" s="30"/>
      <c r="C320" s="31" t="s">
        <v>7317</v>
      </c>
      <c r="D320" s="57">
        <v>0</v>
      </c>
      <c r="E320" s="57">
        <v>1</v>
      </c>
      <c r="F320" s="32" t="s">
        <v>953</v>
      </c>
      <c r="G320" s="32" t="s">
        <v>953</v>
      </c>
      <c r="H320" s="4">
        <v>9105874238</v>
      </c>
      <c r="I320" s="32" t="s">
        <v>953</v>
      </c>
      <c r="J320" s="33" t="s">
        <v>7897</v>
      </c>
      <c r="K320" s="34"/>
      <c r="L320" s="46" t="s">
        <v>25</v>
      </c>
      <c r="M320" s="33" t="s">
        <v>954</v>
      </c>
      <c r="N320" s="35" t="s">
        <v>953</v>
      </c>
      <c r="O320" s="6" t="s">
        <v>3132</v>
      </c>
      <c r="P320" s="36"/>
      <c r="Q320" s="36"/>
      <c r="R320" s="36"/>
      <c r="S320" s="33" t="s">
        <v>7898</v>
      </c>
      <c r="T320" s="36"/>
      <c r="U320" s="36"/>
      <c r="V320" s="33" t="s">
        <v>7898</v>
      </c>
      <c r="W320" s="36"/>
      <c r="X320" s="36"/>
      <c r="Y320" s="33" t="s">
        <v>2824</v>
      </c>
      <c r="Z320" s="36"/>
      <c r="AA320" s="30"/>
      <c r="AB320" s="57">
        <v>5111</v>
      </c>
      <c r="AC320" s="57">
        <v>131</v>
      </c>
      <c r="AD320" s="30"/>
      <c r="AE320" s="58">
        <v>1</v>
      </c>
      <c r="AF320" s="37"/>
      <c r="AG320" s="37">
        <v>111058</v>
      </c>
      <c r="AH320" s="38">
        <v>111058</v>
      </c>
      <c r="AI320" s="37"/>
      <c r="AJ320" s="37"/>
      <c r="AK320" s="39"/>
      <c r="AL320" s="40">
        <v>8</v>
      </c>
      <c r="AM320" s="37"/>
      <c r="AN320" s="37">
        <v>8884.64</v>
      </c>
      <c r="AO320" s="59">
        <v>33311</v>
      </c>
      <c r="AP320" s="39"/>
      <c r="AQ320" s="59" t="s">
        <v>3131</v>
      </c>
      <c r="AR320" s="60">
        <v>156</v>
      </c>
      <c r="AS320" s="60">
        <v>632</v>
      </c>
      <c r="AV320" s="39"/>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c r="BZ320" s="42"/>
      <c r="CA320" s="42"/>
      <c r="CB320" s="42"/>
      <c r="CC320" s="42"/>
      <c r="CD320" s="42"/>
      <c r="CE320" s="42"/>
      <c r="CF320" s="42"/>
      <c r="CG320" s="42"/>
      <c r="CH320" s="42"/>
      <c r="CI320" s="42"/>
      <c r="CJ320" s="42"/>
      <c r="CK320" s="42"/>
      <c r="CL320" s="42"/>
      <c r="CM320" s="42"/>
      <c r="CN320" s="42"/>
      <c r="CO320" s="42"/>
      <c r="CP320" s="42"/>
      <c r="CQ320" s="42"/>
      <c r="CR320" s="42"/>
      <c r="CS320" s="42"/>
      <c r="CT320" s="42"/>
      <c r="CU320" s="42"/>
      <c r="CV320" s="42"/>
      <c r="CW320" s="42"/>
      <c r="CX320" s="42"/>
      <c r="CY320" s="42"/>
      <c r="CZ320" s="42"/>
      <c r="DA320" s="42"/>
      <c r="DB320" s="42"/>
      <c r="DC320" s="42"/>
      <c r="DD320" s="42"/>
      <c r="DE320" s="42"/>
      <c r="DF320" s="42"/>
      <c r="DG320" s="42"/>
      <c r="DH320" s="42"/>
      <c r="DI320" s="42"/>
      <c r="DJ320" s="42"/>
      <c r="DK320" s="42"/>
      <c r="DL320" s="42"/>
      <c r="DM320" s="42"/>
      <c r="DN320" s="42"/>
      <c r="DO320" s="42"/>
      <c r="DP320" s="42"/>
      <c r="DQ320" s="42"/>
      <c r="DR320" s="42"/>
      <c r="DS320" s="42"/>
      <c r="DT320" s="42"/>
      <c r="DU320" s="42"/>
      <c r="DV320" s="42"/>
      <c r="DW320" s="42"/>
      <c r="DX320" s="42"/>
      <c r="DY320" s="42"/>
      <c r="DZ320" s="42"/>
      <c r="EA320" s="42"/>
      <c r="EB320" s="42"/>
      <c r="EC320" s="42"/>
      <c r="ED320" s="42"/>
      <c r="EE320" s="42"/>
      <c r="EF320" s="42"/>
      <c r="EG320" s="42"/>
      <c r="EH320" s="42"/>
      <c r="EI320" s="42"/>
      <c r="EJ320" s="42"/>
      <c r="EK320" s="42"/>
      <c r="EL320" s="42"/>
      <c r="EM320" s="42"/>
      <c r="EN320" s="42"/>
      <c r="EO320" s="42"/>
      <c r="EP320" s="42"/>
      <c r="EQ320" s="42"/>
      <c r="ER320" s="42"/>
      <c r="ES320" s="42"/>
      <c r="ET320" s="42"/>
      <c r="EU320" s="42"/>
      <c r="EV320" s="42"/>
      <c r="EW320" s="42"/>
      <c r="EX320" s="42"/>
      <c r="EY320" s="42"/>
      <c r="EZ320" s="42"/>
      <c r="FA320" s="42"/>
      <c r="FB320" s="42"/>
      <c r="FC320" s="42"/>
      <c r="FD320" s="42"/>
      <c r="FE320" s="42"/>
      <c r="FF320" s="42"/>
      <c r="FG320" s="42"/>
      <c r="FH320" s="42"/>
      <c r="FI320" s="42"/>
      <c r="FJ320" s="42"/>
      <c r="FK320" s="42"/>
      <c r="FL320" s="42"/>
      <c r="FM320" s="42"/>
      <c r="FN320" s="42"/>
      <c r="FO320" s="42"/>
      <c r="FP320" s="42"/>
      <c r="FQ320" s="42"/>
      <c r="FR320" s="42"/>
      <c r="FS320" s="42"/>
      <c r="FT320" s="42"/>
      <c r="FU320" s="42"/>
      <c r="FV320" s="42"/>
      <c r="FW320" s="42"/>
      <c r="FX320" s="42"/>
      <c r="FY320" s="42"/>
      <c r="FZ320" s="42"/>
      <c r="GA320" s="42"/>
      <c r="GB320" s="42"/>
      <c r="GC320" s="42"/>
      <c r="GD320" s="42"/>
      <c r="GE320" s="42"/>
      <c r="GF320" s="42"/>
      <c r="GG320" s="42"/>
      <c r="GH320" s="42"/>
      <c r="GI320" s="42"/>
      <c r="GJ320" s="42"/>
      <c r="GK320" s="42"/>
      <c r="GL320" s="42"/>
      <c r="GM320" s="42"/>
      <c r="GN320" s="42"/>
      <c r="GO320" s="42"/>
      <c r="GP320" s="42"/>
      <c r="GQ320" s="42"/>
      <c r="GR320" s="42"/>
      <c r="GS320" s="42"/>
      <c r="GT320" s="42"/>
      <c r="GU320" s="42"/>
      <c r="GV320" s="42"/>
      <c r="GW320" s="42"/>
      <c r="GX320" s="42"/>
      <c r="GY320" s="42"/>
      <c r="GZ320" s="42"/>
      <c r="HA320" s="42"/>
      <c r="HB320" s="42"/>
      <c r="HC320" s="42"/>
      <c r="HD320" s="42"/>
      <c r="HE320" s="42"/>
      <c r="HF320" s="42"/>
      <c r="HG320" s="42"/>
      <c r="HH320" s="42"/>
      <c r="HI320" s="42"/>
      <c r="HJ320" s="42"/>
      <c r="HK320" s="42"/>
      <c r="HL320" s="42"/>
      <c r="HM320" s="42"/>
      <c r="HN320" s="42"/>
      <c r="HO320" s="42"/>
      <c r="HP320" s="42"/>
      <c r="HQ320" s="42"/>
      <c r="HR320" s="42"/>
      <c r="HS320" s="42"/>
      <c r="HT320" s="42"/>
      <c r="HU320" s="42"/>
      <c r="HV320" s="42"/>
      <c r="HW320" s="42"/>
      <c r="HX320" s="42"/>
    </row>
    <row r="321" spans="1:232" s="41" customFormat="1" x14ac:dyDescent="0.25">
      <c r="A321" s="29"/>
      <c r="B321" s="30"/>
      <c r="C321" s="31" t="s">
        <v>7317</v>
      </c>
      <c r="D321" s="57">
        <v>0</v>
      </c>
      <c r="E321" s="57">
        <v>1</v>
      </c>
      <c r="F321" s="32" t="s">
        <v>953</v>
      </c>
      <c r="G321" s="32" t="s">
        <v>953</v>
      </c>
      <c r="H321" s="4">
        <v>9105874212</v>
      </c>
      <c r="I321" s="32" t="s">
        <v>953</v>
      </c>
      <c r="J321" s="33" t="s">
        <v>7899</v>
      </c>
      <c r="K321" s="34"/>
      <c r="L321" s="46" t="s">
        <v>25</v>
      </c>
      <c r="M321" s="33" t="s">
        <v>983</v>
      </c>
      <c r="N321" s="35" t="s">
        <v>953</v>
      </c>
      <c r="O321" s="6" t="s">
        <v>3132</v>
      </c>
      <c r="P321" s="36"/>
      <c r="Q321" s="36"/>
      <c r="R321" s="36"/>
      <c r="S321" s="33" t="s">
        <v>7885</v>
      </c>
      <c r="T321" s="36"/>
      <c r="U321" s="36"/>
      <c r="V321" s="33" t="s">
        <v>7885</v>
      </c>
      <c r="W321" s="36"/>
      <c r="X321" s="36"/>
      <c r="Y321" s="33" t="s">
        <v>2819</v>
      </c>
      <c r="Z321" s="36"/>
      <c r="AA321" s="30"/>
      <c r="AB321" s="57">
        <v>5111</v>
      </c>
      <c r="AC321" s="57">
        <v>131</v>
      </c>
      <c r="AD321" s="30"/>
      <c r="AE321" s="58">
        <v>2</v>
      </c>
      <c r="AF321" s="37"/>
      <c r="AG321" s="37">
        <v>56760</v>
      </c>
      <c r="AH321" s="38">
        <v>113520</v>
      </c>
      <c r="AI321" s="37"/>
      <c r="AJ321" s="37"/>
      <c r="AK321" s="39"/>
      <c r="AL321" s="40">
        <v>8</v>
      </c>
      <c r="AM321" s="37"/>
      <c r="AN321" s="37">
        <v>9081.6</v>
      </c>
      <c r="AO321" s="59">
        <v>33311</v>
      </c>
      <c r="AP321" s="39"/>
      <c r="AQ321" s="59" t="s">
        <v>3131</v>
      </c>
      <c r="AR321" s="60">
        <v>156</v>
      </c>
      <c r="AS321" s="60">
        <v>632</v>
      </c>
      <c r="AV321" s="39"/>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c r="BZ321" s="42"/>
      <c r="CA321" s="42"/>
      <c r="CB321" s="42"/>
      <c r="CC321" s="42"/>
      <c r="CD321" s="42"/>
      <c r="CE321" s="42"/>
      <c r="CF321" s="42"/>
      <c r="CG321" s="42"/>
      <c r="CH321" s="42"/>
      <c r="CI321" s="42"/>
      <c r="CJ321" s="42"/>
      <c r="CK321" s="42"/>
      <c r="CL321" s="42"/>
      <c r="CM321" s="42"/>
      <c r="CN321" s="42"/>
      <c r="CO321" s="42"/>
      <c r="CP321" s="42"/>
      <c r="CQ321" s="42"/>
      <c r="CR321" s="42"/>
      <c r="CS321" s="42"/>
      <c r="CT321" s="42"/>
      <c r="CU321" s="42"/>
      <c r="CV321" s="42"/>
      <c r="CW321" s="42"/>
      <c r="CX321" s="42"/>
      <c r="CY321" s="42"/>
      <c r="CZ321" s="42"/>
      <c r="DA321" s="42"/>
      <c r="DB321" s="42"/>
      <c r="DC321" s="42"/>
      <c r="DD321" s="42"/>
      <c r="DE321" s="42"/>
      <c r="DF321" s="42"/>
      <c r="DG321" s="42"/>
      <c r="DH321" s="42"/>
      <c r="DI321" s="42"/>
      <c r="DJ321" s="42"/>
      <c r="DK321" s="42"/>
      <c r="DL321" s="42"/>
      <c r="DM321" s="42"/>
      <c r="DN321" s="42"/>
      <c r="DO321" s="42"/>
      <c r="DP321" s="42"/>
      <c r="DQ321" s="42"/>
      <c r="DR321" s="42"/>
      <c r="DS321" s="42"/>
      <c r="DT321" s="42"/>
      <c r="DU321" s="42"/>
      <c r="DV321" s="42"/>
      <c r="DW321" s="42"/>
      <c r="DX321" s="42"/>
      <c r="DY321" s="42"/>
      <c r="DZ321" s="42"/>
      <c r="EA321" s="42"/>
      <c r="EB321" s="42"/>
      <c r="EC321" s="42"/>
      <c r="ED321" s="42"/>
      <c r="EE321" s="42"/>
      <c r="EF321" s="42"/>
      <c r="EG321" s="42"/>
      <c r="EH321" s="42"/>
      <c r="EI321" s="42"/>
      <c r="EJ321" s="42"/>
      <c r="EK321" s="42"/>
      <c r="EL321" s="42"/>
      <c r="EM321" s="42"/>
      <c r="EN321" s="42"/>
      <c r="EO321" s="42"/>
      <c r="EP321" s="42"/>
      <c r="EQ321" s="42"/>
      <c r="ER321" s="42"/>
      <c r="ES321" s="42"/>
      <c r="ET321" s="42"/>
      <c r="EU321" s="42"/>
      <c r="EV321" s="42"/>
      <c r="EW321" s="42"/>
      <c r="EX321" s="42"/>
      <c r="EY321" s="42"/>
      <c r="EZ321" s="42"/>
      <c r="FA321" s="42"/>
      <c r="FB321" s="42"/>
      <c r="FC321" s="42"/>
      <c r="FD321" s="42"/>
      <c r="FE321" s="42"/>
      <c r="FF321" s="42"/>
      <c r="FG321" s="42"/>
      <c r="FH321" s="42"/>
      <c r="FI321" s="42"/>
      <c r="FJ321" s="42"/>
      <c r="FK321" s="42"/>
      <c r="FL321" s="42"/>
      <c r="FM321" s="42"/>
      <c r="FN321" s="42"/>
      <c r="FO321" s="42"/>
      <c r="FP321" s="42"/>
      <c r="FQ321" s="42"/>
      <c r="FR321" s="42"/>
      <c r="FS321" s="42"/>
      <c r="FT321" s="42"/>
      <c r="FU321" s="42"/>
      <c r="FV321" s="42"/>
      <c r="FW321" s="42"/>
      <c r="FX321" s="42"/>
      <c r="FY321" s="42"/>
      <c r="FZ321" s="42"/>
      <c r="GA321" s="42"/>
      <c r="GB321" s="42"/>
      <c r="GC321" s="42"/>
      <c r="GD321" s="42"/>
      <c r="GE321" s="42"/>
      <c r="GF321" s="42"/>
      <c r="GG321" s="42"/>
      <c r="GH321" s="42"/>
      <c r="GI321" s="42"/>
      <c r="GJ321" s="42"/>
      <c r="GK321" s="42"/>
      <c r="GL321" s="42"/>
      <c r="GM321" s="42"/>
      <c r="GN321" s="42"/>
      <c r="GO321" s="42"/>
      <c r="GP321" s="42"/>
      <c r="GQ321" s="42"/>
      <c r="GR321" s="42"/>
      <c r="GS321" s="42"/>
      <c r="GT321" s="42"/>
      <c r="GU321" s="42"/>
      <c r="GV321" s="42"/>
      <c r="GW321" s="42"/>
      <c r="GX321" s="42"/>
      <c r="GY321" s="42"/>
      <c r="GZ321" s="42"/>
      <c r="HA321" s="42"/>
      <c r="HB321" s="42"/>
      <c r="HC321" s="42"/>
      <c r="HD321" s="42"/>
      <c r="HE321" s="42"/>
      <c r="HF321" s="42"/>
      <c r="HG321" s="42"/>
      <c r="HH321" s="42"/>
      <c r="HI321" s="42"/>
      <c r="HJ321" s="42"/>
      <c r="HK321" s="42"/>
      <c r="HL321" s="42"/>
      <c r="HM321" s="42"/>
      <c r="HN321" s="42"/>
      <c r="HO321" s="42"/>
      <c r="HP321" s="42"/>
      <c r="HQ321" s="42"/>
      <c r="HR321" s="42"/>
      <c r="HS321" s="42"/>
      <c r="HT321" s="42"/>
      <c r="HU321" s="42"/>
      <c r="HV321" s="42"/>
      <c r="HW321" s="42"/>
      <c r="HX321" s="42"/>
    </row>
    <row r="322" spans="1:232" s="41" customFormat="1" x14ac:dyDescent="0.25">
      <c r="A322" s="29"/>
      <c r="B322" s="30"/>
      <c r="C322" s="31" t="s">
        <v>7317</v>
      </c>
      <c r="D322" s="57">
        <v>0</v>
      </c>
      <c r="E322" s="57">
        <v>1</v>
      </c>
      <c r="F322" s="32" t="s">
        <v>953</v>
      </c>
      <c r="G322" s="32" t="s">
        <v>953</v>
      </c>
      <c r="H322" s="4">
        <v>9105874212</v>
      </c>
      <c r="I322" s="32" t="s">
        <v>953</v>
      </c>
      <c r="J322" s="33" t="s">
        <v>7899</v>
      </c>
      <c r="K322" s="34"/>
      <c r="L322" s="46" t="s">
        <v>25</v>
      </c>
      <c r="M322" s="33" t="s">
        <v>983</v>
      </c>
      <c r="N322" s="35" t="s">
        <v>953</v>
      </c>
      <c r="O322" s="6" t="s">
        <v>3132</v>
      </c>
      <c r="P322" s="36"/>
      <c r="Q322" s="36"/>
      <c r="R322" s="36"/>
      <c r="S322" s="33" t="s">
        <v>7885</v>
      </c>
      <c r="T322" s="36"/>
      <c r="U322" s="36"/>
      <c r="V322" s="33" t="s">
        <v>7885</v>
      </c>
      <c r="W322" s="36"/>
      <c r="X322" s="36"/>
      <c r="Y322" s="33" t="s">
        <v>2826</v>
      </c>
      <c r="Z322" s="36"/>
      <c r="AA322" s="30"/>
      <c r="AB322" s="57">
        <v>5111</v>
      </c>
      <c r="AC322" s="57">
        <v>131</v>
      </c>
      <c r="AD322" s="30"/>
      <c r="AE322" s="58">
        <v>2</v>
      </c>
      <c r="AF322" s="37"/>
      <c r="AG322" s="37">
        <v>50182</v>
      </c>
      <c r="AH322" s="38">
        <v>100364</v>
      </c>
      <c r="AI322" s="37"/>
      <c r="AJ322" s="37"/>
      <c r="AK322" s="39"/>
      <c r="AL322" s="40">
        <v>8</v>
      </c>
      <c r="AM322" s="37"/>
      <c r="AN322" s="37">
        <v>8029.12</v>
      </c>
      <c r="AO322" s="59">
        <v>33311</v>
      </c>
      <c r="AP322" s="39"/>
      <c r="AQ322" s="59" t="s">
        <v>3131</v>
      </c>
      <c r="AR322" s="60">
        <v>156</v>
      </c>
      <c r="AS322" s="60">
        <v>632</v>
      </c>
      <c r="AV322" s="39"/>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c r="BZ322" s="42"/>
      <c r="CA322" s="42"/>
      <c r="CB322" s="42"/>
      <c r="CC322" s="42"/>
      <c r="CD322" s="42"/>
      <c r="CE322" s="42"/>
      <c r="CF322" s="42"/>
      <c r="CG322" s="42"/>
      <c r="CH322" s="42"/>
      <c r="CI322" s="42"/>
      <c r="CJ322" s="42"/>
      <c r="CK322" s="42"/>
      <c r="CL322" s="42"/>
      <c r="CM322" s="42"/>
      <c r="CN322" s="42"/>
      <c r="CO322" s="42"/>
      <c r="CP322" s="42"/>
      <c r="CQ322" s="42"/>
      <c r="CR322" s="42"/>
      <c r="CS322" s="42"/>
      <c r="CT322" s="42"/>
      <c r="CU322" s="42"/>
      <c r="CV322" s="42"/>
      <c r="CW322" s="42"/>
      <c r="CX322" s="42"/>
      <c r="CY322" s="42"/>
      <c r="CZ322" s="42"/>
      <c r="DA322" s="42"/>
      <c r="DB322" s="42"/>
      <c r="DC322" s="42"/>
      <c r="DD322" s="42"/>
      <c r="DE322" s="42"/>
      <c r="DF322" s="42"/>
      <c r="DG322" s="42"/>
      <c r="DH322" s="42"/>
      <c r="DI322" s="42"/>
      <c r="DJ322" s="42"/>
      <c r="DK322" s="42"/>
      <c r="DL322" s="42"/>
      <c r="DM322" s="42"/>
      <c r="DN322" s="42"/>
      <c r="DO322" s="42"/>
      <c r="DP322" s="42"/>
      <c r="DQ322" s="42"/>
      <c r="DR322" s="42"/>
      <c r="DS322" s="42"/>
      <c r="DT322" s="42"/>
      <c r="DU322" s="42"/>
      <c r="DV322" s="42"/>
      <c r="DW322" s="42"/>
      <c r="DX322" s="42"/>
      <c r="DY322" s="42"/>
      <c r="DZ322" s="42"/>
      <c r="EA322" s="42"/>
      <c r="EB322" s="42"/>
      <c r="EC322" s="42"/>
      <c r="ED322" s="42"/>
      <c r="EE322" s="42"/>
      <c r="EF322" s="42"/>
      <c r="EG322" s="42"/>
      <c r="EH322" s="42"/>
      <c r="EI322" s="42"/>
      <c r="EJ322" s="42"/>
      <c r="EK322" s="42"/>
      <c r="EL322" s="42"/>
      <c r="EM322" s="42"/>
      <c r="EN322" s="42"/>
      <c r="EO322" s="42"/>
      <c r="EP322" s="42"/>
      <c r="EQ322" s="42"/>
      <c r="ER322" s="42"/>
      <c r="ES322" s="42"/>
      <c r="ET322" s="42"/>
      <c r="EU322" s="42"/>
      <c r="EV322" s="42"/>
      <c r="EW322" s="42"/>
      <c r="EX322" s="42"/>
      <c r="EY322" s="42"/>
      <c r="EZ322" s="42"/>
      <c r="FA322" s="42"/>
      <c r="FB322" s="42"/>
      <c r="FC322" s="42"/>
      <c r="FD322" s="42"/>
      <c r="FE322" s="42"/>
      <c r="FF322" s="42"/>
      <c r="FG322" s="42"/>
      <c r="FH322" s="42"/>
      <c r="FI322" s="42"/>
      <c r="FJ322" s="42"/>
      <c r="FK322" s="42"/>
      <c r="FL322" s="42"/>
      <c r="FM322" s="42"/>
      <c r="FN322" s="42"/>
      <c r="FO322" s="42"/>
      <c r="FP322" s="42"/>
      <c r="FQ322" s="42"/>
      <c r="FR322" s="42"/>
      <c r="FS322" s="42"/>
      <c r="FT322" s="42"/>
      <c r="FU322" s="42"/>
      <c r="FV322" s="42"/>
      <c r="FW322" s="42"/>
      <c r="FX322" s="42"/>
      <c r="FY322" s="42"/>
      <c r="FZ322" s="42"/>
      <c r="GA322" s="42"/>
      <c r="GB322" s="42"/>
      <c r="GC322" s="42"/>
      <c r="GD322" s="42"/>
      <c r="GE322" s="42"/>
      <c r="GF322" s="42"/>
      <c r="GG322" s="42"/>
      <c r="GH322" s="42"/>
      <c r="GI322" s="42"/>
      <c r="GJ322" s="42"/>
      <c r="GK322" s="42"/>
      <c r="GL322" s="42"/>
      <c r="GM322" s="42"/>
      <c r="GN322" s="42"/>
      <c r="GO322" s="42"/>
      <c r="GP322" s="42"/>
      <c r="GQ322" s="42"/>
      <c r="GR322" s="42"/>
      <c r="GS322" s="42"/>
      <c r="GT322" s="42"/>
      <c r="GU322" s="42"/>
      <c r="GV322" s="42"/>
      <c r="GW322" s="42"/>
      <c r="GX322" s="42"/>
      <c r="GY322" s="42"/>
      <c r="GZ322" s="42"/>
      <c r="HA322" s="42"/>
      <c r="HB322" s="42"/>
      <c r="HC322" s="42"/>
      <c r="HD322" s="42"/>
      <c r="HE322" s="42"/>
      <c r="HF322" s="42"/>
      <c r="HG322" s="42"/>
      <c r="HH322" s="42"/>
      <c r="HI322" s="42"/>
      <c r="HJ322" s="42"/>
      <c r="HK322" s="42"/>
      <c r="HL322" s="42"/>
      <c r="HM322" s="42"/>
      <c r="HN322" s="42"/>
      <c r="HO322" s="42"/>
      <c r="HP322" s="42"/>
      <c r="HQ322" s="42"/>
      <c r="HR322" s="42"/>
      <c r="HS322" s="42"/>
      <c r="HT322" s="42"/>
      <c r="HU322" s="42"/>
      <c r="HV322" s="42"/>
      <c r="HW322" s="42"/>
      <c r="HX322" s="42"/>
    </row>
    <row r="323" spans="1:232" s="41" customFormat="1" x14ac:dyDescent="0.25">
      <c r="A323" s="29"/>
      <c r="B323" s="30"/>
      <c r="C323" s="31" t="s">
        <v>7317</v>
      </c>
      <c r="D323" s="57">
        <v>0</v>
      </c>
      <c r="E323" s="57">
        <v>1</v>
      </c>
      <c r="F323" s="32" t="s">
        <v>953</v>
      </c>
      <c r="G323" s="32" t="s">
        <v>953</v>
      </c>
      <c r="H323" s="4">
        <v>9105874212</v>
      </c>
      <c r="I323" s="32" t="s">
        <v>953</v>
      </c>
      <c r="J323" s="33" t="s">
        <v>7899</v>
      </c>
      <c r="K323" s="34"/>
      <c r="L323" s="46" t="s">
        <v>25</v>
      </c>
      <c r="M323" s="33" t="s">
        <v>983</v>
      </c>
      <c r="N323" s="35" t="s">
        <v>953</v>
      </c>
      <c r="O323" s="6" t="s">
        <v>3132</v>
      </c>
      <c r="P323" s="36"/>
      <c r="Q323" s="36"/>
      <c r="R323" s="36"/>
      <c r="S323" s="33" t="s">
        <v>7885</v>
      </c>
      <c r="T323" s="36"/>
      <c r="U323" s="36"/>
      <c r="V323" s="33" t="s">
        <v>7885</v>
      </c>
      <c r="W323" s="36"/>
      <c r="X323" s="36"/>
      <c r="Y323" s="33" t="s">
        <v>3013</v>
      </c>
      <c r="Z323" s="36"/>
      <c r="AA323" s="30"/>
      <c r="AB323" s="57">
        <v>5111</v>
      </c>
      <c r="AC323" s="57">
        <v>131</v>
      </c>
      <c r="AD323" s="30"/>
      <c r="AE323" s="58">
        <v>2</v>
      </c>
      <c r="AF323" s="37"/>
      <c r="AG323" s="37">
        <v>46000</v>
      </c>
      <c r="AH323" s="38">
        <v>92000</v>
      </c>
      <c r="AI323" s="37"/>
      <c r="AJ323" s="37"/>
      <c r="AK323" s="39"/>
      <c r="AL323" s="40">
        <v>8</v>
      </c>
      <c r="AM323" s="37"/>
      <c r="AN323" s="37">
        <v>7360</v>
      </c>
      <c r="AO323" s="59">
        <v>33311</v>
      </c>
      <c r="AP323" s="39"/>
      <c r="AQ323" s="59" t="s">
        <v>3131</v>
      </c>
      <c r="AR323" s="60">
        <v>156</v>
      </c>
      <c r="AS323" s="60">
        <v>632</v>
      </c>
      <c r="AV323" s="39"/>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c r="BZ323" s="42"/>
      <c r="CA323" s="42"/>
      <c r="CB323" s="42"/>
      <c r="CC323" s="42"/>
      <c r="CD323" s="42"/>
      <c r="CE323" s="42"/>
      <c r="CF323" s="42"/>
      <c r="CG323" s="42"/>
      <c r="CH323" s="42"/>
      <c r="CI323" s="42"/>
      <c r="CJ323" s="42"/>
      <c r="CK323" s="42"/>
      <c r="CL323" s="42"/>
      <c r="CM323" s="42"/>
      <c r="CN323" s="42"/>
      <c r="CO323" s="42"/>
      <c r="CP323" s="42"/>
      <c r="CQ323" s="42"/>
      <c r="CR323" s="42"/>
      <c r="CS323" s="42"/>
      <c r="CT323" s="42"/>
      <c r="CU323" s="42"/>
      <c r="CV323" s="42"/>
      <c r="CW323" s="42"/>
      <c r="CX323" s="42"/>
      <c r="CY323" s="42"/>
      <c r="CZ323" s="42"/>
      <c r="DA323" s="42"/>
      <c r="DB323" s="42"/>
      <c r="DC323" s="42"/>
      <c r="DD323" s="42"/>
      <c r="DE323" s="42"/>
      <c r="DF323" s="42"/>
      <c r="DG323" s="42"/>
      <c r="DH323" s="42"/>
      <c r="DI323" s="42"/>
      <c r="DJ323" s="42"/>
      <c r="DK323" s="42"/>
      <c r="DL323" s="42"/>
      <c r="DM323" s="42"/>
      <c r="DN323" s="42"/>
      <c r="DO323" s="42"/>
      <c r="DP323" s="42"/>
      <c r="DQ323" s="42"/>
      <c r="DR323" s="42"/>
      <c r="DS323" s="42"/>
      <c r="DT323" s="42"/>
      <c r="DU323" s="42"/>
      <c r="DV323" s="42"/>
      <c r="DW323" s="42"/>
      <c r="DX323" s="42"/>
      <c r="DY323" s="42"/>
      <c r="DZ323" s="42"/>
      <c r="EA323" s="42"/>
      <c r="EB323" s="42"/>
      <c r="EC323" s="42"/>
      <c r="ED323" s="42"/>
      <c r="EE323" s="42"/>
      <c r="EF323" s="42"/>
      <c r="EG323" s="42"/>
      <c r="EH323" s="42"/>
      <c r="EI323" s="42"/>
      <c r="EJ323" s="42"/>
      <c r="EK323" s="42"/>
      <c r="EL323" s="42"/>
      <c r="EM323" s="42"/>
      <c r="EN323" s="42"/>
      <c r="EO323" s="42"/>
      <c r="EP323" s="42"/>
      <c r="EQ323" s="42"/>
      <c r="ER323" s="42"/>
      <c r="ES323" s="42"/>
      <c r="ET323" s="42"/>
      <c r="EU323" s="42"/>
      <c r="EV323" s="42"/>
      <c r="EW323" s="42"/>
      <c r="EX323" s="42"/>
      <c r="EY323" s="42"/>
      <c r="EZ323" s="42"/>
      <c r="FA323" s="42"/>
      <c r="FB323" s="42"/>
      <c r="FC323" s="42"/>
      <c r="FD323" s="42"/>
      <c r="FE323" s="42"/>
      <c r="FF323" s="42"/>
      <c r="FG323" s="42"/>
      <c r="FH323" s="42"/>
      <c r="FI323" s="42"/>
      <c r="FJ323" s="42"/>
      <c r="FK323" s="42"/>
      <c r="FL323" s="42"/>
      <c r="FM323" s="42"/>
      <c r="FN323" s="42"/>
      <c r="FO323" s="42"/>
      <c r="FP323" s="42"/>
      <c r="FQ323" s="42"/>
      <c r="FR323" s="42"/>
      <c r="FS323" s="42"/>
      <c r="FT323" s="42"/>
      <c r="FU323" s="42"/>
      <c r="FV323" s="42"/>
      <c r="FW323" s="42"/>
      <c r="FX323" s="42"/>
      <c r="FY323" s="42"/>
      <c r="FZ323" s="42"/>
      <c r="GA323" s="42"/>
      <c r="GB323" s="42"/>
      <c r="GC323" s="42"/>
      <c r="GD323" s="42"/>
      <c r="GE323" s="42"/>
      <c r="GF323" s="42"/>
      <c r="GG323" s="42"/>
      <c r="GH323" s="42"/>
      <c r="GI323" s="42"/>
      <c r="GJ323" s="42"/>
      <c r="GK323" s="42"/>
      <c r="GL323" s="42"/>
      <c r="GM323" s="42"/>
      <c r="GN323" s="42"/>
      <c r="GO323" s="42"/>
      <c r="GP323" s="42"/>
      <c r="GQ323" s="42"/>
      <c r="GR323" s="42"/>
      <c r="GS323" s="42"/>
      <c r="GT323" s="42"/>
      <c r="GU323" s="42"/>
      <c r="GV323" s="42"/>
      <c r="GW323" s="42"/>
      <c r="GX323" s="42"/>
      <c r="GY323" s="42"/>
      <c r="GZ323" s="42"/>
      <c r="HA323" s="42"/>
      <c r="HB323" s="42"/>
      <c r="HC323" s="42"/>
      <c r="HD323" s="42"/>
      <c r="HE323" s="42"/>
      <c r="HF323" s="42"/>
      <c r="HG323" s="42"/>
      <c r="HH323" s="42"/>
      <c r="HI323" s="42"/>
      <c r="HJ323" s="42"/>
      <c r="HK323" s="42"/>
      <c r="HL323" s="42"/>
      <c r="HM323" s="42"/>
      <c r="HN323" s="42"/>
      <c r="HO323" s="42"/>
      <c r="HP323" s="42"/>
      <c r="HQ323" s="42"/>
      <c r="HR323" s="42"/>
      <c r="HS323" s="42"/>
      <c r="HT323" s="42"/>
      <c r="HU323" s="42"/>
      <c r="HV323" s="42"/>
      <c r="HW323" s="42"/>
      <c r="HX323" s="42"/>
    </row>
    <row r="324" spans="1:232" s="41" customFormat="1" x14ac:dyDescent="0.25">
      <c r="A324" s="29"/>
      <c r="B324" s="30"/>
      <c r="C324" s="31" t="s">
        <v>7317</v>
      </c>
      <c r="D324" s="57">
        <v>0</v>
      </c>
      <c r="E324" s="57">
        <v>1</v>
      </c>
      <c r="F324" s="32" t="s">
        <v>953</v>
      </c>
      <c r="G324" s="32" t="s">
        <v>953</v>
      </c>
      <c r="H324" s="4">
        <v>9105874511</v>
      </c>
      <c r="I324" s="32" t="s">
        <v>953</v>
      </c>
      <c r="J324" s="33" t="s">
        <v>7908</v>
      </c>
      <c r="K324" s="34"/>
      <c r="L324" s="46" t="s">
        <v>25</v>
      </c>
      <c r="M324" s="33" t="s">
        <v>1075</v>
      </c>
      <c r="N324" s="35" t="s">
        <v>953</v>
      </c>
      <c r="O324" s="6" t="s">
        <v>3132</v>
      </c>
      <c r="P324" s="36"/>
      <c r="Q324" s="36"/>
      <c r="R324" s="36"/>
      <c r="S324" s="33" t="s">
        <v>7909</v>
      </c>
      <c r="T324" s="36"/>
      <c r="U324" s="36"/>
      <c r="V324" s="33" t="s">
        <v>7909</v>
      </c>
      <c r="W324" s="36"/>
      <c r="X324" s="36"/>
      <c r="Y324" s="33" t="s">
        <v>2819</v>
      </c>
      <c r="Z324" s="36"/>
      <c r="AA324" s="30"/>
      <c r="AB324" s="57">
        <v>5111</v>
      </c>
      <c r="AC324" s="57">
        <v>131</v>
      </c>
      <c r="AD324" s="30"/>
      <c r="AE324" s="58">
        <v>1</v>
      </c>
      <c r="AF324" s="37"/>
      <c r="AG324" s="37">
        <v>56760</v>
      </c>
      <c r="AH324" s="38">
        <v>56760</v>
      </c>
      <c r="AI324" s="37"/>
      <c r="AJ324" s="37"/>
      <c r="AK324" s="39"/>
      <c r="AL324" s="40">
        <v>8</v>
      </c>
      <c r="AM324" s="37"/>
      <c r="AN324" s="37">
        <v>4540.8</v>
      </c>
      <c r="AO324" s="59">
        <v>33311</v>
      </c>
      <c r="AP324" s="39"/>
      <c r="AQ324" s="59" t="s">
        <v>3131</v>
      </c>
      <c r="AR324" s="60">
        <v>156</v>
      </c>
      <c r="AS324" s="60">
        <v>632</v>
      </c>
      <c r="AV324" s="39"/>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c r="BZ324" s="42"/>
      <c r="CA324" s="42"/>
      <c r="CB324" s="42"/>
      <c r="CC324" s="42"/>
      <c r="CD324" s="42"/>
      <c r="CE324" s="42"/>
      <c r="CF324" s="42"/>
      <c r="CG324" s="42"/>
      <c r="CH324" s="42"/>
      <c r="CI324" s="42"/>
      <c r="CJ324" s="42"/>
      <c r="CK324" s="42"/>
      <c r="CL324" s="42"/>
      <c r="CM324" s="42"/>
      <c r="CN324" s="42"/>
      <c r="CO324" s="42"/>
      <c r="CP324" s="42"/>
      <c r="CQ324" s="42"/>
      <c r="CR324" s="42"/>
      <c r="CS324" s="42"/>
      <c r="CT324" s="42"/>
      <c r="CU324" s="42"/>
      <c r="CV324" s="42"/>
      <c r="CW324" s="42"/>
      <c r="CX324" s="42"/>
      <c r="CY324" s="42"/>
      <c r="CZ324" s="42"/>
      <c r="DA324" s="42"/>
      <c r="DB324" s="42"/>
      <c r="DC324" s="42"/>
      <c r="DD324" s="42"/>
      <c r="DE324" s="42"/>
      <c r="DF324" s="42"/>
      <c r="DG324" s="42"/>
      <c r="DH324" s="42"/>
      <c r="DI324" s="42"/>
      <c r="DJ324" s="42"/>
      <c r="DK324" s="42"/>
      <c r="DL324" s="42"/>
      <c r="DM324" s="42"/>
      <c r="DN324" s="42"/>
      <c r="DO324" s="42"/>
      <c r="DP324" s="42"/>
      <c r="DQ324" s="42"/>
      <c r="DR324" s="42"/>
      <c r="DS324" s="42"/>
      <c r="DT324" s="42"/>
      <c r="DU324" s="42"/>
      <c r="DV324" s="42"/>
      <c r="DW324" s="42"/>
      <c r="DX324" s="42"/>
      <c r="DY324" s="42"/>
      <c r="DZ324" s="42"/>
      <c r="EA324" s="42"/>
      <c r="EB324" s="42"/>
      <c r="EC324" s="42"/>
      <c r="ED324" s="42"/>
      <c r="EE324" s="42"/>
      <c r="EF324" s="42"/>
      <c r="EG324" s="42"/>
      <c r="EH324" s="42"/>
      <c r="EI324" s="42"/>
      <c r="EJ324" s="42"/>
      <c r="EK324" s="42"/>
      <c r="EL324" s="42"/>
      <c r="EM324" s="42"/>
      <c r="EN324" s="42"/>
      <c r="EO324" s="42"/>
      <c r="EP324" s="42"/>
      <c r="EQ324" s="42"/>
      <c r="ER324" s="42"/>
      <c r="ES324" s="42"/>
      <c r="ET324" s="42"/>
      <c r="EU324" s="42"/>
      <c r="EV324" s="42"/>
      <c r="EW324" s="42"/>
      <c r="EX324" s="42"/>
      <c r="EY324" s="42"/>
      <c r="EZ324" s="42"/>
      <c r="FA324" s="42"/>
      <c r="FB324" s="42"/>
      <c r="FC324" s="42"/>
      <c r="FD324" s="42"/>
      <c r="FE324" s="42"/>
      <c r="FF324" s="42"/>
      <c r="FG324" s="42"/>
      <c r="FH324" s="42"/>
      <c r="FI324" s="42"/>
      <c r="FJ324" s="42"/>
      <c r="FK324" s="42"/>
      <c r="FL324" s="42"/>
      <c r="FM324" s="42"/>
      <c r="FN324" s="42"/>
      <c r="FO324" s="42"/>
      <c r="FP324" s="42"/>
      <c r="FQ324" s="42"/>
      <c r="FR324" s="42"/>
      <c r="FS324" s="42"/>
      <c r="FT324" s="42"/>
      <c r="FU324" s="42"/>
      <c r="FV324" s="42"/>
      <c r="FW324" s="42"/>
      <c r="FX324" s="42"/>
      <c r="FY324" s="42"/>
      <c r="FZ324" s="42"/>
      <c r="GA324" s="42"/>
      <c r="GB324" s="42"/>
      <c r="GC324" s="42"/>
      <c r="GD324" s="42"/>
      <c r="GE324" s="42"/>
      <c r="GF324" s="42"/>
      <c r="GG324" s="42"/>
      <c r="GH324" s="42"/>
      <c r="GI324" s="42"/>
      <c r="GJ324" s="42"/>
      <c r="GK324" s="42"/>
      <c r="GL324" s="42"/>
      <c r="GM324" s="42"/>
      <c r="GN324" s="42"/>
      <c r="GO324" s="42"/>
      <c r="GP324" s="42"/>
      <c r="GQ324" s="42"/>
      <c r="GR324" s="42"/>
      <c r="GS324" s="42"/>
      <c r="GT324" s="42"/>
      <c r="GU324" s="42"/>
      <c r="GV324" s="42"/>
      <c r="GW324" s="42"/>
      <c r="GX324" s="42"/>
      <c r="GY324" s="42"/>
      <c r="GZ324" s="42"/>
      <c r="HA324" s="42"/>
      <c r="HB324" s="42"/>
      <c r="HC324" s="42"/>
      <c r="HD324" s="42"/>
      <c r="HE324" s="42"/>
      <c r="HF324" s="42"/>
      <c r="HG324" s="42"/>
      <c r="HH324" s="42"/>
      <c r="HI324" s="42"/>
      <c r="HJ324" s="42"/>
      <c r="HK324" s="42"/>
      <c r="HL324" s="42"/>
      <c r="HM324" s="42"/>
      <c r="HN324" s="42"/>
      <c r="HO324" s="42"/>
      <c r="HP324" s="42"/>
      <c r="HQ324" s="42"/>
      <c r="HR324" s="42"/>
      <c r="HS324" s="42"/>
      <c r="HT324" s="42"/>
      <c r="HU324" s="42"/>
      <c r="HV324" s="42"/>
      <c r="HW324" s="42"/>
      <c r="HX324" s="42"/>
    </row>
    <row r="325" spans="1:232" s="41" customFormat="1" x14ac:dyDescent="0.25">
      <c r="A325" s="29"/>
      <c r="B325" s="30"/>
      <c r="C325" s="31" t="s">
        <v>7317</v>
      </c>
      <c r="D325" s="57">
        <v>0</v>
      </c>
      <c r="E325" s="57">
        <v>1</v>
      </c>
      <c r="F325" s="32" t="s">
        <v>953</v>
      </c>
      <c r="G325" s="32" t="s">
        <v>953</v>
      </c>
      <c r="H325" s="4">
        <v>9105874511</v>
      </c>
      <c r="I325" s="32" t="s">
        <v>953</v>
      </c>
      <c r="J325" s="33" t="s">
        <v>7908</v>
      </c>
      <c r="K325" s="34"/>
      <c r="L325" s="46" t="s">
        <v>25</v>
      </c>
      <c r="M325" s="33" t="s">
        <v>1075</v>
      </c>
      <c r="N325" s="35" t="s">
        <v>953</v>
      </c>
      <c r="O325" s="6" t="s">
        <v>3132</v>
      </c>
      <c r="P325" s="36"/>
      <c r="Q325" s="36"/>
      <c r="R325" s="36"/>
      <c r="S325" s="33" t="s">
        <v>7909</v>
      </c>
      <c r="T325" s="36"/>
      <c r="U325" s="36"/>
      <c r="V325" s="33" t="s">
        <v>7909</v>
      </c>
      <c r="W325" s="36"/>
      <c r="X325" s="36"/>
      <c r="Y325" s="33" t="s">
        <v>3047</v>
      </c>
      <c r="Z325" s="36"/>
      <c r="AA325" s="30"/>
      <c r="AB325" s="57">
        <v>5111</v>
      </c>
      <c r="AC325" s="57">
        <v>131</v>
      </c>
      <c r="AD325" s="30"/>
      <c r="AE325" s="58">
        <v>3</v>
      </c>
      <c r="AF325" s="37"/>
      <c r="AG325" s="37">
        <v>55595</v>
      </c>
      <c r="AH325" s="38">
        <v>166785</v>
      </c>
      <c r="AI325" s="37"/>
      <c r="AJ325" s="37"/>
      <c r="AK325" s="39"/>
      <c r="AL325" s="40">
        <v>8</v>
      </c>
      <c r="AM325" s="37"/>
      <c r="AN325" s="37">
        <v>13342.800000000001</v>
      </c>
      <c r="AO325" s="59">
        <v>33311</v>
      </c>
      <c r="AP325" s="39"/>
      <c r="AQ325" s="59" t="s">
        <v>3131</v>
      </c>
      <c r="AR325" s="60">
        <v>156</v>
      </c>
      <c r="AS325" s="60">
        <v>632</v>
      </c>
      <c r="AV325" s="39"/>
      <c r="AW325" s="42"/>
      <c r="AX325" s="42"/>
      <c r="AY325" s="42"/>
      <c r="AZ325" s="42"/>
      <c r="BA325" s="42"/>
      <c r="BB325" s="42"/>
      <c r="BC325" s="42"/>
      <c r="BD325" s="42"/>
      <c r="BE325" s="42"/>
      <c r="BF325" s="42"/>
      <c r="BG325" s="42"/>
      <c r="BH325" s="42"/>
      <c r="BI325" s="42"/>
      <c r="BJ325" s="42"/>
      <c r="BK325" s="42"/>
      <c r="BL325" s="42"/>
      <c r="BM325" s="42"/>
      <c r="BN325" s="42"/>
      <c r="BO325" s="42"/>
      <c r="BP325" s="42"/>
      <c r="BQ325" s="42"/>
      <c r="BR325" s="42"/>
      <c r="BS325" s="42"/>
      <c r="BT325" s="42"/>
      <c r="BU325" s="42"/>
      <c r="BV325" s="42"/>
      <c r="BW325" s="42"/>
      <c r="BX325" s="42"/>
      <c r="BY325" s="42"/>
      <c r="BZ325" s="42"/>
      <c r="CA325" s="42"/>
      <c r="CB325" s="42"/>
      <c r="CC325" s="42"/>
      <c r="CD325" s="42"/>
      <c r="CE325" s="42"/>
      <c r="CF325" s="42"/>
      <c r="CG325" s="42"/>
      <c r="CH325" s="42"/>
      <c r="CI325" s="42"/>
      <c r="CJ325" s="42"/>
      <c r="CK325" s="42"/>
      <c r="CL325" s="42"/>
      <c r="CM325" s="42"/>
      <c r="CN325" s="42"/>
      <c r="CO325" s="42"/>
      <c r="CP325" s="42"/>
      <c r="CQ325" s="42"/>
      <c r="CR325" s="42"/>
      <c r="CS325" s="42"/>
      <c r="CT325" s="42"/>
      <c r="CU325" s="42"/>
      <c r="CV325" s="42"/>
      <c r="CW325" s="42"/>
      <c r="CX325" s="42"/>
      <c r="CY325" s="42"/>
      <c r="CZ325" s="42"/>
      <c r="DA325" s="42"/>
      <c r="DB325" s="42"/>
      <c r="DC325" s="42"/>
      <c r="DD325" s="42"/>
      <c r="DE325" s="42"/>
      <c r="DF325" s="42"/>
      <c r="DG325" s="42"/>
      <c r="DH325" s="42"/>
      <c r="DI325" s="42"/>
      <c r="DJ325" s="42"/>
      <c r="DK325" s="42"/>
      <c r="DL325" s="42"/>
      <c r="DM325" s="42"/>
      <c r="DN325" s="42"/>
      <c r="DO325" s="42"/>
      <c r="DP325" s="42"/>
      <c r="DQ325" s="42"/>
      <c r="DR325" s="42"/>
      <c r="DS325" s="42"/>
      <c r="DT325" s="42"/>
      <c r="DU325" s="42"/>
      <c r="DV325" s="42"/>
      <c r="DW325" s="42"/>
      <c r="DX325" s="42"/>
      <c r="DY325" s="42"/>
      <c r="DZ325" s="42"/>
      <c r="EA325" s="42"/>
      <c r="EB325" s="42"/>
      <c r="EC325" s="42"/>
      <c r="ED325" s="42"/>
      <c r="EE325" s="42"/>
      <c r="EF325" s="42"/>
      <c r="EG325" s="42"/>
      <c r="EH325" s="42"/>
      <c r="EI325" s="42"/>
      <c r="EJ325" s="42"/>
      <c r="EK325" s="42"/>
      <c r="EL325" s="42"/>
      <c r="EM325" s="42"/>
      <c r="EN325" s="42"/>
      <c r="EO325" s="42"/>
      <c r="EP325" s="42"/>
      <c r="EQ325" s="42"/>
      <c r="ER325" s="42"/>
      <c r="ES325" s="42"/>
      <c r="ET325" s="42"/>
      <c r="EU325" s="42"/>
      <c r="EV325" s="42"/>
      <c r="EW325" s="42"/>
      <c r="EX325" s="42"/>
      <c r="EY325" s="42"/>
      <c r="EZ325" s="42"/>
      <c r="FA325" s="42"/>
      <c r="FB325" s="42"/>
      <c r="FC325" s="42"/>
      <c r="FD325" s="42"/>
      <c r="FE325" s="42"/>
      <c r="FF325" s="42"/>
      <c r="FG325" s="42"/>
      <c r="FH325" s="42"/>
      <c r="FI325" s="42"/>
      <c r="FJ325" s="42"/>
      <c r="FK325" s="42"/>
      <c r="FL325" s="42"/>
      <c r="FM325" s="42"/>
      <c r="FN325" s="42"/>
      <c r="FO325" s="42"/>
      <c r="FP325" s="42"/>
      <c r="FQ325" s="42"/>
      <c r="FR325" s="42"/>
      <c r="FS325" s="42"/>
      <c r="FT325" s="42"/>
      <c r="FU325" s="42"/>
      <c r="FV325" s="42"/>
      <c r="FW325" s="42"/>
      <c r="FX325" s="42"/>
      <c r="FY325" s="42"/>
      <c r="FZ325" s="42"/>
      <c r="GA325" s="42"/>
      <c r="GB325" s="42"/>
      <c r="GC325" s="42"/>
      <c r="GD325" s="42"/>
      <c r="GE325" s="42"/>
      <c r="GF325" s="42"/>
      <c r="GG325" s="42"/>
      <c r="GH325" s="42"/>
      <c r="GI325" s="42"/>
      <c r="GJ325" s="42"/>
      <c r="GK325" s="42"/>
      <c r="GL325" s="42"/>
      <c r="GM325" s="42"/>
      <c r="GN325" s="42"/>
      <c r="GO325" s="42"/>
      <c r="GP325" s="42"/>
      <c r="GQ325" s="42"/>
      <c r="GR325" s="42"/>
      <c r="GS325" s="42"/>
      <c r="GT325" s="42"/>
      <c r="GU325" s="42"/>
      <c r="GV325" s="42"/>
      <c r="GW325" s="42"/>
      <c r="GX325" s="42"/>
      <c r="GY325" s="42"/>
      <c r="GZ325" s="42"/>
      <c r="HA325" s="42"/>
      <c r="HB325" s="42"/>
      <c r="HC325" s="42"/>
      <c r="HD325" s="42"/>
      <c r="HE325" s="42"/>
      <c r="HF325" s="42"/>
      <c r="HG325" s="42"/>
      <c r="HH325" s="42"/>
      <c r="HI325" s="42"/>
      <c r="HJ325" s="42"/>
      <c r="HK325" s="42"/>
      <c r="HL325" s="42"/>
      <c r="HM325" s="42"/>
      <c r="HN325" s="42"/>
      <c r="HO325" s="42"/>
      <c r="HP325" s="42"/>
      <c r="HQ325" s="42"/>
      <c r="HR325" s="42"/>
      <c r="HS325" s="42"/>
      <c r="HT325" s="42"/>
      <c r="HU325" s="42"/>
      <c r="HV325" s="42"/>
      <c r="HW325" s="42"/>
      <c r="HX325" s="42"/>
    </row>
    <row r="326" spans="1:232" s="41" customFormat="1" x14ac:dyDescent="0.25">
      <c r="A326" s="29"/>
      <c r="B326" s="30"/>
      <c r="C326" s="31" t="s">
        <v>7317</v>
      </c>
      <c r="D326" s="57">
        <v>0</v>
      </c>
      <c r="E326" s="57">
        <v>1</v>
      </c>
      <c r="F326" s="32" t="s">
        <v>953</v>
      </c>
      <c r="G326" s="32" t="s">
        <v>953</v>
      </c>
      <c r="H326" s="4">
        <v>9105874511</v>
      </c>
      <c r="I326" s="32" t="s">
        <v>953</v>
      </c>
      <c r="J326" s="33" t="s">
        <v>7908</v>
      </c>
      <c r="K326" s="34"/>
      <c r="L326" s="46" t="s">
        <v>25</v>
      </c>
      <c r="M326" s="33" t="s">
        <v>1075</v>
      </c>
      <c r="N326" s="35" t="s">
        <v>953</v>
      </c>
      <c r="O326" s="6" t="s">
        <v>3132</v>
      </c>
      <c r="P326" s="36"/>
      <c r="Q326" s="36"/>
      <c r="R326" s="36"/>
      <c r="S326" s="33" t="s">
        <v>7909</v>
      </c>
      <c r="T326" s="36"/>
      <c r="U326" s="36"/>
      <c r="V326" s="33" t="s">
        <v>7909</v>
      </c>
      <c r="W326" s="36"/>
      <c r="X326" s="36"/>
      <c r="Y326" s="33" t="s">
        <v>2824</v>
      </c>
      <c r="Z326" s="36"/>
      <c r="AA326" s="30"/>
      <c r="AB326" s="57">
        <v>5111</v>
      </c>
      <c r="AC326" s="57">
        <v>131</v>
      </c>
      <c r="AD326" s="30"/>
      <c r="AE326" s="58">
        <v>1</v>
      </c>
      <c r="AF326" s="37"/>
      <c r="AG326" s="37">
        <v>111058</v>
      </c>
      <c r="AH326" s="38">
        <v>111058</v>
      </c>
      <c r="AI326" s="37"/>
      <c r="AJ326" s="37"/>
      <c r="AK326" s="39"/>
      <c r="AL326" s="40">
        <v>8</v>
      </c>
      <c r="AM326" s="37"/>
      <c r="AN326" s="37">
        <v>8884.64</v>
      </c>
      <c r="AO326" s="59">
        <v>33311</v>
      </c>
      <c r="AP326" s="39"/>
      <c r="AQ326" s="59" t="s">
        <v>3131</v>
      </c>
      <c r="AR326" s="60">
        <v>156</v>
      </c>
      <c r="AS326" s="60">
        <v>632</v>
      </c>
      <c r="AV326" s="39"/>
      <c r="AW326" s="42"/>
      <c r="AX326" s="42"/>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c r="BV326" s="42"/>
      <c r="BW326" s="42"/>
      <c r="BX326" s="42"/>
      <c r="BY326" s="42"/>
      <c r="BZ326" s="42"/>
      <c r="CA326" s="42"/>
      <c r="CB326" s="42"/>
      <c r="CC326" s="42"/>
      <c r="CD326" s="42"/>
      <c r="CE326" s="42"/>
      <c r="CF326" s="42"/>
      <c r="CG326" s="42"/>
      <c r="CH326" s="42"/>
      <c r="CI326" s="42"/>
      <c r="CJ326" s="42"/>
      <c r="CK326" s="42"/>
      <c r="CL326" s="42"/>
      <c r="CM326" s="42"/>
      <c r="CN326" s="42"/>
      <c r="CO326" s="42"/>
      <c r="CP326" s="42"/>
      <c r="CQ326" s="42"/>
      <c r="CR326" s="42"/>
      <c r="CS326" s="42"/>
      <c r="CT326" s="42"/>
      <c r="CU326" s="42"/>
      <c r="CV326" s="42"/>
      <c r="CW326" s="42"/>
      <c r="CX326" s="42"/>
      <c r="CY326" s="42"/>
      <c r="CZ326" s="42"/>
      <c r="DA326" s="42"/>
      <c r="DB326" s="42"/>
      <c r="DC326" s="42"/>
      <c r="DD326" s="42"/>
      <c r="DE326" s="42"/>
      <c r="DF326" s="42"/>
      <c r="DG326" s="42"/>
      <c r="DH326" s="42"/>
      <c r="DI326" s="42"/>
      <c r="DJ326" s="42"/>
      <c r="DK326" s="42"/>
      <c r="DL326" s="42"/>
      <c r="DM326" s="42"/>
      <c r="DN326" s="42"/>
      <c r="DO326" s="42"/>
      <c r="DP326" s="42"/>
      <c r="DQ326" s="42"/>
      <c r="DR326" s="42"/>
      <c r="DS326" s="42"/>
      <c r="DT326" s="42"/>
      <c r="DU326" s="42"/>
      <c r="DV326" s="42"/>
      <c r="DW326" s="42"/>
      <c r="DX326" s="42"/>
      <c r="DY326" s="42"/>
      <c r="DZ326" s="42"/>
      <c r="EA326" s="42"/>
      <c r="EB326" s="42"/>
      <c r="EC326" s="42"/>
      <c r="ED326" s="42"/>
      <c r="EE326" s="42"/>
      <c r="EF326" s="42"/>
      <c r="EG326" s="42"/>
      <c r="EH326" s="42"/>
      <c r="EI326" s="42"/>
      <c r="EJ326" s="42"/>
      <c r="EK326" s="42"/>
      <c r="EL326" s="42"/>
      <c r="EM326" s="42"/>
      <c r="EN326" s="42"/>
      <c r="EO326" s="42"/>
      <c r="EP326" s="42"/>
      <c r="EQ326" s="42"/>
      <c r="ER326" s="42"/>
      <c r="ES326" s="42"/>
      <c r="ET326" s="42"/>
      <c r="EU326" s="42"/>
      <c r="EV326" s="42"/>
      <c r="EW326" s="42"/>
      <c r="EX326" s="42"/>
      <c r="EY326" s="42"/>
      <c r="EZ326" s="42"/>
      <c r="FA326" s="42"/>
      <c r="FB326" s="42"/>
      <c r="FC326" s="42"/>
      <c r="FD326" s="42"/>
      <c r="FE326" s="42"/>
      <c r="FF326" s="42"/>
      <c r="FG326" s="42"/>
      <c r="FH326" s="42"/>
      <c r="FI326" s="42"/>
      <c r="FJ326" s="42"/>
      <c r="FK326" s="42"/>
      <c r="FL326" s="42"/>
      <c r="FM326" s="42"/>
      <c r="FN326" s="42"/>
      <c r="FO326" s="42"/>
      <c r="FP326" s="42"/>
      <c r="FQ326" s="42"/>
      <c r="FR326" s="42"/>
      <c r="FS326" s="42"/>
      <c r="FT326" s="42"/>
      <c r="FU326" s="42"/>
      <c r="FV326" s="42"/>
      <c r="FW326" s="42"/>
      <c r="FX326" s="42"/>
      <c r="FY326" s="42"/>
      <c r="FZ326" s="42"/>
      <c r="GA326" s="42"/>
      <c r="GB326" s="42"/>
      <c r="GC326" s="42"/>
      <c r="GD326" s="42"/>
      <c r="GE326" s="42"/>
      <c r="GF326" s="42"/>
      <c r="GG326" s="42"/>
      <c r="GH326" s="42"/>
      <c r="GI326" s="42"/>
      <c r="GJ326" s="42"/>
      <c r="GK326" s="42"/>
      <c r="GL326" s="42"/>
      <c r="GM326" s="42"/>
      <c r="GN326" s="42"/>
      <c r="GO326" s="42"/>
      <c r="GP326" s="42"/>
      <c r="GQ326" s="42"/>
      <c r="GR326" s="42"/>
      <c r="GS326" s="42"/>
      <c r="GT326" s="42"/>
      <c r="GU326" s="42"/>
      <c r="GV326" s="42"/>
      <c r="GW326" s="42"/>
      <c r="GX326" s="42"/>
      <c r="GY326" s="42"/>
      <c r="GZ326" s="42"/>
      <c r="HA326" s="42"/>
      <c r="HB326" s="42"/>
      <c r="HC326" s="42"/>
      <c r="HD326" s="42"/>
      <c r="HE326" s="42"/>
      <c r="HF326" s="42"/>
      <c r="HG326" s="42"/>
      <c r="HH326" s="42"/>
      <c r="HI326" s="42"/>
      <c r="HJ326" s="42"/>
      <c r="HK326" s="42"/>
      <c r="HL326" s="42"/>
      <c r="HM326" s="42"/>
      <c r="HN326" s="42"/>
      <c r="HO326" s="42"/>
      <c r="HP326" s="42"/>
      <c r="HQ326" s="42"/>
      <c r="HR326" s="42"/>
      <c r="HS326" s="42"/>
      <c r="HT326" s="42"/>
      <c r="HU326" s="42"/>
      <c r="HV326" s="42"/>
      <c r="HW326" s="42"/>
      <c r="HX326" s="42"/>
    </row>
    <row r="327" spans="1:232" s="41" customFormat="1" x14ac:dyDescent="0.25">
      <c r="A327" s="29"/>
      <c r="B327" s="30"/>
      <c r="C327" s="31" t="s">
        <v>7317</v>
      </c>
      <c r="D327" s="57">
        <v>0</v>
      </c>
      <c r="E327" s="57">
        <v>1</v>
      </c>
      <c r="F327" s="32" t="s">
        <v>953</v>
      </c>
      <c r="G327" s="32" t="s">
        <v>953</v>
      </c>
      <c r="H327" s="4">
        <v>9105874516</v>
      </c>
      <c r="I327" s="32" t="s">
        <v>953</v>
      </c>
      <c r="J327" s="33" t="s">
        <v>7910</v>
      </c>
      <c r="K327" s="34"/>
      <c r="L327" s="46" t="s">
        <v>25</v>
      </c>
      <c r="M327" s="33" t="s">
        <v>1067</v>
      </c>
      <c r="N327" s="35" t="s">
        <v>953</v>
      </c>
      <c r="O327" s="6" t="s">
        <v>3132</v>
      </c>
      <c r="P327" s="36"/>
      <c r="Q327" s="36"/>
      <c r="R327" s="36"/>
      <c r="S327" s="33" t="s">
        <v>7909</v>
      </c>
      <c r="T327" s="36"/>
      <c r="U327" s="36"/>
      <c r="V327" s="33" t="s">
        <v>7909</v>
      </c>
      <c r="W327" s="36"/>
      <c r="X327" s="36"/>
      <c r="Y327" s="33" t="s">
        <v>2771</v>
      </c>
      <c r="Z327" s="36"/>
      <c r="AA327" s="30"/>
      <c r="AB327" s="57">
        <v>5111</v>
      </c>
      <c r="AC327" s="57">
        <v>131</v>
      </c>
      <c r="AD327" s="30"/>
      <c r="AE327" s="58">
        <v>2</v>
      </c>
      <c r="AF327" s="37"/>
      <c r="AG327" s="37">
        <v>74250</v>
      </c>
      <c r="AH327" s="38">
        <v>148500</v>
      </c>
      <c r="AI327" s="37"/>
      <c r="AJ327" s="37"/>
      <c r="AK327" s="39"/>
      <c r="AL327" s="40">
        <v>8</v>
      </c>
      <c r="AM327" s="37"/>
      <c r="AN327" s="37">
        <v>11880</v>
      </c>
      <c r="AO327" s="59">
        <v>33311</v>
      </c>
      <c r="AP327" s="39"/>
      <c r="AQ327" s="59" t="s">
        <v>3131</v>
      </c>
      <c r="AR327" s="60">
        <v>156</v>
      </c>
      <c r="AS327" s="60">
        <v>632</v>
      </c>
      <c r="AV327" s="39"/>
      <c r="AW327" s="42"/>
      <c r="AX327" s="42"/>
      <c r="AY327" s="42"/>
      <c r="AZ327" s="42"/>
      <c r="BA327" s="42"/>
      <c r="BB327" s="42"/>
      <c r="BC327" s="42"/>
      <c r="BD327" s="42"/>
      <c r="BE327" s="42"/>
      <c r="BF327" s="42"/>
      <c r="BG327" s="42"/>
      <c r="BH327" s="42"/>
      <c r="BI327" s="42"/>
      <c r="BJ327" s="42"/>
      <c r="BK327" s="42"/>
      <c r="BL327" s="42"/>
      <c r="BM327" s="42"/>
      <c r="BN327" s="42"/>
      <c r="BO327" s="42"/>
      <c r="BP327" s="42"/>
      <c r="BQ327" s="42"/>
      <c r="BR327" s="42"/>
      <c r="BS327" s="42"/>
      <c r="BT327" s="42"/>
      <c r="BU327" s="42"/>
      <c r="BV327" s="42"/>
      <c r="BW327" s="42"/>
      <c r="BX327" s="42"/>
      <c r="BY327" s="42"/>
      <c r="BZ327" s="42"/>
      <c r="CA327" s="42"/>
      <c r="CB327" s="42"/>
      <c r="CC327" s="42"/>
      <c r="CD327" s="42"/>
      <c r="CE327" s="42"/>
      <c r="CF327" s="42"/>
      <c r="CG327" s="42"/>
      <c r="CH327" s="42"/>
      <c r="CI327" s="42"/>
      <c r="CJ327" s="42"/>
      <c r="CK327" s="42"/>
      <c r="CL327" s="42"/>
      <c r="CM327" s="42"/>
      <c r="CN327" s="42"/>
      <c r="CO327" s="42"/>
      <c r="CP327" s="42"/>
      <c r="CQ327" s="42"/>
      <c r="CR327" s="42"/>
      <c r="CS327" s="42"/>
      <c r="CT327" s="42"/>
      <c r="CU327" s="42"/>
      <c r="CV327" s="42"/>
      <c r="CW327" s="42"/>
      <c r="CX327" s="42"/>
      <c r="CY327" s="42"/>
      <c r="CZ327" s="42"/>
      <c r="DA327" s="42"/>
      <c r="DB327" s="42"/>
      <c r="DC327" s="42"/>
      <c r="DD327" s="42"/>
      <c r="DE327" s="42"/>
      <c r="DF327" s="42"/>
      <c r="DG327" s="42"/>
      <c r="DH327" s="42"/>
      <c r="DI327" s="42"/>
      <c r="DJ327" s="42"/>
      <c r="DK327" s="42"/>
      <c r="DL327" s="42"/>
      <c r="DM327" s="42"/>
      <c r="DN327" s="42"/>
      <c r="DO327" s="42"/>
      <c r="DP327" s="42"/>
      <c r="DQ327" s="42"/>
      <c r="DR327" s="42"/>
      <c r="DS327" s="42"/>
      <c r="DT327" s="42"/>
      <c r="DU327" s="42"/>
      <c r="DV327" s="42"/>
      <c r="DW327" s="42"/>
      <c r="DX327" s="42"/>
      <c r="DY327" s="42"/>
      <c r="DZ327" s="42"/>
      <c r="EA327" s="42"/>
      <c r="EB327" s="42"/>
      <c r="EC327" s="42"/>
      <c r="ED327" s="42"/>
      <c r="EE327" s="42"/>
      <c r="EF327" s="42"/>
      <c r="EG327" s="42"/>
      <c r="EH327" s="42"/>
      <c r="EI327" s="42"/>
      <c r="EJ327" s="42"/>
      <c r="EK327" s="42"/>
      <c r="EL327" s="42"/>
      <c r="EM327" s="42"/>
      <c r="EN327" s="42"/>
      <c r="EO327" s="42"/>
      <c r="EP327" s="42"/>
      <c r="EQ327" s="42"/>
      <c r="ER327" s="42"/>
      <c r="ES327" s="42"/>
      <c r="ET327" s="42"/>
      <c r="EU327" s="42"/>
      <c r="EV327" s="42"/>
      <c r="EW327" s="42"/>
      <c r="EX327" s="42"/>
      <c r="EY327" s="42"/>
      <c r="EZ327" s="42"/>
      <c r="FA327" s="42"/>
      <c r="FB327" s="42"/>
      <c r="FC327" s="42"/>
      <c r="FD327" s="42"/>
      <c r="FE327" s="42"/>
      <c r="FF327" s="42"/>
      <c r="FG327" s="42"/>
      <c r="FH327" s="42"/>
      <c r="FI327" s="42"/>
      <c r="FJ327" s="42"/>
      <c r="FK327" s="42"/>
      <c r="FL327" s="42"/>
      <c r="FM327" s="42"/>
      <c r="FN327" s="42"/>
      <c r="FO327" s="42"/>
      <c r="FP327" s="42"/>
      <c r="FQ327" s="42"/>
      <c r="FR327" s="42"/>
      <c r="FS327" s="42"/>
      <c r="FT327" s="42"/>
      <c r="FU327" s="42"/>
      <c r="FV327" s="42"/>
      <c r="FW327" s="42"/>
      <c r="FX327" s="42"/>
      <c r="FY327" s="42"/>
      <c r="FZ327" s="42"/>
      <c r="GA327" s="42"/>
      <c r="GB327" s="42"/>
      <c r="GC327" s="42"/>
      <c r="GD327" s="42"/>
      <c r="GE327" s="42"/>
      <c r="GF327" s="42"/>
      <c r="GG327" s="42"/>
      <c r="GH327" s="42"/>
      <c r="GI327" s="42"/>
      <c r="GJ327" s="42"/>
      <c r="GK327" s="42"/>
      <c r="GL327" s="42"/>
      <c r="GM327" s="42"/>
      <c r="GN327" s="42"/>
      <c r="GO327" s="42"/>
      <c r="GP327" s="42"/>
      <c r="GQ327" s="42"/>
      <c r="GR327" s="42"/>
      <c r="GS327" s="42"/>
      <c r="GT327" s="42"/>
      <c r="GU327" s="42"/>
      <c r="GV327" s="42"/>
      <c r="GW327" s="42"/>
      <c r="GX327" s="42"/>
      <c r="GY327" s="42"/>
      <c r="GZ327" s="42"/>
      <c r="HA327" s="42"/>
      <c r="HB327" s="42"/>
      <c r="HC327" s="42"/>
      <c r="HD327" s="42"/>
      <c r="HE327" s="42"/>
      <c r="HF327" s="42"/>
      <c r="HG327" s="42"/>
      <c r="HH327" s="42"/>
      <c r="HI327" s="42"/>
      <c r="HJ327" s="42"/>
      <c r="HK327" s="42"/>
      <c r="HL327" s="42"/>
      <c r="HM327" s="42"/>
      <c r="HN327" s="42"/>
      <c r="HO327" s="42"/>
      <c r="HP327" s="42"/>
      <c r="HQ327" s="42"/>
      <c r="HR327" s="42"/>
      <c r="HS327" s="42"/>
      <c r="HT327" s="42"/>
      <c r="HU327" s="42"/>
      <c r="HV327" s="42"/>
      <c r="HW327" s="42"/>
      <c r="HX327" s="42"/>
    </row>
    <row r="328" spans="1:232" s="41" customFormat="1" x14ac:dyDescent="0.25">
      <c r="A328" s="29"/>
      <c r="B328" s="30"/>
      <c r="C328" s="31" t="s">
        <v>7317</v>
      </c>
      <c r="D328" s="57">
        <v>0</v>
      </c>
      <c r="E328" s="57">
        <v>1</v>
      </c>
      <c r="F328" s="32" t="s">
        <v>953</v>
      </c>
      <c r="G328" s="32" t="s">
        <v>953</v>
      </c>
      <c r="H328" s="4">
        <v>9105874516</v>
      </c>
      <c r="I328" s="32" t="s">
        <v>953</v>
      </c>
      <c r="J328" s="33" t="s">
        <v>7910</v>
      </c>
      <c r="K328" s="34"/>
      <c r="L328" s="46" t="s">
        <v>25</v>
      </c>
      <c r="M328" s="33" t="s">
        <v>1067</v>
      </c>
      <c r="N328" s="35" t="s">
        <v>953</v>
      </c>
      <c r="O328" s="6" t="s">
        <v>3132</v>
      </c>
      <c r="P328" s="36"/>
      <c r="Q328" s="36"/>
      <c r="R328" s="36"/>
      <c r="S328" s="33" t="s">
        <v>7909</v>
      </c>
      <c r="T328" s="36"/>
      <c r="U328" s="36"/>
      <c r="V328" s="33" t="s">
        <v>7909</v>
      </c>
      <c r="W328" s="36"/>
      <c r="X328" s="36"/>
      <c r="Y328" s="33" t="s">
        <v>3013</v>
      </c>
      <c r="Z328" s="36"/>
      <c r="AA328" s="30"/>
      <c r="AB328" s="57">
        <v>5111</v>
      </c>
      <c r="AC328" s="57">
        <v>131</v>
      </c>
      <c r="AD328" s="30"/>
      <c r="AE328" s="58">
        <v>3</v>
      </c>
      <c r="AF328" s="37"/>
      <c r="AG328" s="37">
        <v>46000</v>
      </c>
      <c r="AH328" s="38">
        <v>138000</v>
      </c>
      <c r="AI328" s="37"/>
      <c r="AJ328" s="37"/>
      <c r="AK328" s="39"/>
      <c r="AL328" s="40">
        <v>8</v>
      </c>
      <c r="AM328" s="37"/>
      <c r="AN328" s="37">
        <v>11040</v>
      </c>
      <c r="AO328" s="59">
        <v>33311</v>
      </c>
      <c r="AP328" s="39"/>
      <c r="AQ328" s="59" t="s">
        <v>3131</v>
      </c>
      <c r="AR328" s="60">
        <v>156</v>
      </c>
      <c r="AS328" s="60">
        <v>632</v>
      </c>
      <c r="AV328" s="39"/>
      <c r="AW328" s="42"/>
      <c r="AX328" s="42"/>
      <c r="AY328" s="42"/>
      <c r="AZ328" s="42"/>
      <c r="BA328" s="42"/>
      <c r="BB328" s="42"/>
      <c r="BC328" s="42"/>
      <c r="BD328" s="42"/>
      <c r="BE328" s="42"/>
      <c r="BF328" s="42"/>
      <c r="BG328" s="42"/>
      <c r="BH328" s="42"/>
      <c r="BI328" s="42"/>
      <c r="BJ328" s="42"/>
      <c r="BK328" s="42"/>
      <c r="BL328" s="42"/>
      <c r="BM328" s="42"/>
      <c r="BN328" s="42"/>
      <c r="BO328" s="42"/>
      <c r="BP328" s="42"/>
      <c r="BQ328" s="42"/>
      <c r="BR328" s="42"/>
      <c r="BS328" s="42"/>
      <c r="BT328" s="42"/>
      <c r="BU328" s="42"/>
      <c r="BV328" s="42"/>
      <c r="BW328" s="42"/>
      <c r="BX328" s="42"/>
      <c r="BY328" s="42"/>
      <c r="BZ328" s="42"/>
      <c r="CA328" s="42"/>
      <c r="CB328" s="42"/>
      <c r="CC328" s="42"/>
      <c r="CD328" s="42"/>
      <c r="CE328" s="42"/>
      <c r="CF328" s="42"/>
      <c r="CG328" s="42"/>
      <c r="CH328" s="42"/>
      <c r="CI328" s="42"/>
      <c r="CJ328" s="42"/>
      <c r="CK328" s="42"/>
      <c r="CL328" s="42"/>
      <c r="CM328" s="42"/>
      <c r="CN328" s="42"/>
      <c r="CO328" s="42"/>
      <c r="CP328" s="42"/>
      <c r="CQ328" s="42"/>
      <c r="CR328" s="42"/>
      <c r="CS328" s="42"/>
      <c r="CT328" s="42"/>
      <c r="CU328" s="42"/>
      <c r="CV328" s="42"/>
      <c r="CW328" s="42"/>
      <c r="CX328" s="42"/>
      <c r="CY328" s="42"/>
      <c r="CZ328" s="42"/>
      <c r="DA328" s="42"/>
      <c r="DB328" s="42"/>
      <c r="DC328" s="42"/>
      <c r="DD328" s="42"/>
      <c r="DE328" s="42"/>
      <c r="DF328" s="42"/>
      <c r="DG328" s="42"/>
      <c r="DH328" s="42"/>
      <c r="DI328" s="42"/>
      <c r="DJ328" s="42"/>
      <c r="DK328" s="42"/>
      <c r="DL328" s="42"/>
      <c r="DM328" s="42"/>
      <c r="DN328" s="42"/>
      <c r="DO328" s="42"/>
      <c r="DP328" s="42"/>
      <c r="DQ328" s="42"/>
      <c r="DR328" s="42"/>
      <c r="DS328" s="42"/>
      <c r="DT328" s="42"/>
      <c r="DU328" s="42"/>
      <c r="DV328" s="42"/>
      <c r="DW328" s="42"/>
      <c r="DX328" s="42"/>
      <c r="DY328" s="42"/>
      <c r="DZ328" s="42"/>
      <c r="EA328" s="42"/>
      <c r="EB328" s="42"/>
      <c r="EC328" s="42"/>
      <c r="ED328" s="42"/>
      <c r="EE328" s="42"/>
      <c r="EF328" s="42"/>
      <c r="EG328" s="42"/>
      <c r="EH328" s="42"/>
      <c r="EI328" s="42"/>
      <c r="EJ328" s="42"/>
      <c r="EK328" s="42"/>
      <c r="EL328" s="42"/>
      <c r="EM328" s="42"/>
      <c r="EN328" s="42"/>
      <c r="EO328" s="42"/>
      <c r="EP328" s="42"/>
      <c r="EQ328" s="42"/>
      <c r="ER328" s="42"/>
      <c r="ES328" s="42"/>
      <c r="ET328" s="42"/>
      <c r="EU328" s="42"/>
      <c r="EV328" s="42"/>
      <c r="EW328" s="42"/>
      <c r="EX328" s="42"/>
      <c r="EY328" s="42"/>
      <c r="EZ328" s="42"/>
      <c r="FA328" s="42"/>
      <c r="FB328" s="42"/>
      <c r="FC328" s="42"/>
      <c r="FD328" s="42"/>
      <c r="FE328" s="42"/>
      <c r="FF328" s="42"/>
      <c r="FG328" s="42"/>
      <c r="FH328" s="42"/>
      <c r="FI328" s="42"/>
      <c r="FJ328" s="42"/>
      <c r="FK328" s="42"/>
      <c r="FL328" s="42"/>
      <c r="FM328" s="42"/>
      <c r="FN328" s="42"/>
      <c r="FO328" s="42"/>
      <c r="FP328" s="42"/>
      <c r="FQ328" s="42"/>
      <c r="FR328" s="42"/>
      <c r="FS328" s="42"/>
      <c r="FT328" s="42"/>
      <c r="FU328" s="42"/>
      <c r="FV328" s="42"/>
      <c r="FW328" s="42"/>
      <c r="FX328" s="42"/>
      <c r="FY328" s="42"/>
      <c r="FZ328" s="42"/>
      <c r="GA328" s="42"/>
      <c r="GB328" s="42"/>
      <c r="GC328" s="42"/>
      <c r="GD328" s="42"/>
      <c r="GE328" s="42"/>
      <c r="GF328" s="42"/>
      <c r="GG328" s="42"/>
      <c r="GH328" s="42"/>
      <c r="GI328" s="42"/>
      <c r="GJ328" s="42"/>
      <c r="GK328" s="42"/>
      <c r="GL328" s="42"/>
      <c r="GM328" s="42"/>
      <c r="GN328" s="42"/>
      <c r="GO328" s="42"/>
      <c r="GP328" s="42"/>
      <c r="GQ328" s="42"/>
      <c r="GR328" s="42"/>
      <c r="GS328" s="42"/>
      <c r="GT328" s="42"/>
      <c r="GU328" s="42"/>
      <c r="GV328" s="42"/>
      <c r="GW328" s="42"/>
      <c r="GX328" s="42"/>
      <c r="GY328" s="42"/>
      <c r="GZ328" s="42"/>
      <c r="HA328" s="42"/>
      <c r="HB328" s="42"/>
      <c r="HC328" s="42"/>
      <c r="HD328" s="42"/>
      <c r="HE328" s="42"/>
      <c r="HF328" s="42"/>
      <c r="HG328" s="42"/>
      <c r="HH328" s="42"/>
      <c r="HI328" s="42"/>
      <c r="HJ328" s="42"/>
      <c r="HK328" s="42"/>
      <c r="HL328" s="42"/>
      <c r="HM328" s="42"/>
      <c r="HN328" s="42"/>
      <c r="HO328" s="42"/>
      <c r="HP328" s="42"/>
      <c r="HQ328" s="42"/>
      <c r="HR328" s="42"/>
      <c r="HS328" s="42"/>
      <c r="HT328" s="42"/>
      <c r="HU328" s="42"/>
      <c r="HV328" s="42"/>
      <c r="HW328" s="42"/>
      <c r="HX328" s="42"/>
    </row>
    <row r="329" spans="1:232" s="41" customFormat="1" x14ac:dyDescent="0.25">
      <c r="A329" s="29"/>
      <c r="B329" s="30"/>
      <c r="C329" s="31" t="s">
        <v>7317</v>
      </c>
      <c r="D329" s="57">
        <v>0</v>
      </c>
      <c r="E329" s="57">
        <v>1</v>
      </c>
      <c r="F329" s="32" t="s">
        <v>953</v>
      </c>
      <c r="G329" s="32" t="s">
        <v>953</v>
      </c>
      <c r="H329" s="4">
        <v>9105874622</v>
      </c>
      <c r="I329" s="32" t="s">
        <v>953</v>
      </c>
      <c r="J329" s="33" t="s">
        <v>7911</v>
      </c>
      <c r="K329" s="34"/>
      <c r="L329" s="46" t="s">
        <v>25</v>
      </c>
      <c r="M329" s="33" t="s">
        <v>1179</v>
      </c>
      <c r="N329" s="35" t="s">
        <v>953</v>
      </c>
      <c r="O329" s="6" t="s">
        <v>3132</v>
      </c>
      <c r="P329" s="36"/>
      <c r="Q329" s="36"/>
      <c r="R329" s="36"/>
      <c r="S329" s="33" t="s">
        <v>7912</v>
      </c>
      <c r="T329" s="36"/>
      <c r="U329" s="36"/>
      <c r="V329" s="33" t="s">
        <v>7912</v>
      </c>
      <c r="W329" s="36"/>
      <c r="X329" s="36"/>
      <c r="Y329" s="33" t="s">
        <v>3013</v>
      </c>
      <c r="Z329" s="36"/>
      <c r="AA329" s="30"/>
      <c r="AB329" s="57">
        <v>5111</v>
      </c>
      <c r="AC329" s="57">
        <v>131</v>
      </c>
      <c r="AD329" s="30"/>
      <c r="AE329" s="58">
        <v>1</v>
      </c>
      <c r="AF329" s="37"/>
      <c r="AG329" s="37">
        <v>46000</v>
      </c>
      <c r="AH329" s="38">
        <v>46000</v>
      </c>
      <c r="AI329" s="37"/>
      <c r="AJ329" s="37"/>
      <c r="AK329" s="39"/>
      <c r="AL329" s="40">
        <v>8</v>
      </c>
      <c r="AM329" s="37"/>
      <c r="AN329" s="37">
        <v>3680</v>
      </c>
      <c r="AO329" s="59">
        <v>33311</v>
      </c>
      <c r="AP329" s="39"/>
      <c r="AQ329" s="59" t="s">
        <v>3131</v>
      </c>
      <c r="AR329" s="60">
        <v>156</v>
      </c>
      <c r="AS329" s="60">
        <v>632</v>
      </c>
      <c r="AV329" s="39"/>
      <c r="AW329" s="42"/>
      <c r="AX329" s="42"/>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c r="BV329" s="42"/>
      <c r="BW329" s="42"/>
      <c r="BX329" s="42"/>
      <c r="BY329" s="42"/>
      <c r="BZ329" s="42"/>
      <c r="CA329" s="42"/>
      <c r="CB329" s="42"/>
      <c r="CC329" s="42"/>
      <c r="CD329" s="42"/>
      <c r="CE329" s="42"/>
      <c r="CF329" s="42"/>
      <c r="CG329" s="42"/>
      <c r="CH329" s="42"/>
      <c r="CI329" s="42"/>
      <c r="CJ329" s="42"/>
      <c r="CK329" s="42"/>
      <c r="CL329" s="42"/>
      <c r="CM329" s="42"/>
      <c r="CN329" s="42"/>
      <c r="CO329" s="42"/>
      <c r="CP329" s="42"/>
      <c r="CQ329" s="42"/>
      <c r="CR329" s="42"/>
      <c r="CS329" s="42"/>
      <c r="CT329" s="42"/>
      <c r="CU329" s="42"/>
      <c r="CV329" s="42"/>
      <c r="CW329" s="42"/>
      <c r="CX329" s="42"/>
      <c r="CY329" s="42"/>
      <c r="CZ329" s="42"/>
      <c r="DA329" s="42"/>
      <c r="DB329" s="42"/>
      <c r="DC329" s="42"/>
      <c r="DD329" s="42"/>
      <c r="DE329" s="42"/>
      <c r="DF329" s="42"/>
      <c r="DG329" s="42"/>
      <c r="DH329" s="42"/>
      <c r="DI329" s="42"/>
      <c r="DJ329" s="42"/>
      <c r="DK329" s="42"/>
      <c r="DL329" s="42"/>
      <c r="DM329" s="42"/>
      <c r="DN329" s="42"/>
      <c r="DO329" s="42"/>
      <c r="DP329" s="42"/>
      <c r="DQ329" s="42"/>
      <c r="DR329" s="42"/>
      <c r="DS329" s="42"/>
      <c r="DT329" s="42"/>
      <c r="DU329" s="42"/>
      <c r="DV329" s="42"/>
      <c r="DW329" s="42"/>
      <c r="DX329" s="42"/>
      <c r="DY329" s="42"/>
      <c r="DZ329" s="42"/>
      <c r="EA329" s="42"/>
      <c r="EB329" s="42"/>
      <c r="EC329" s="42"/>
      <c r="ED329" s="42"/>
      <c r="EE329" s="42"/>
      <c r="EF329" s="42"/>
      <c r="EG329" s="42"/>
      <c r="EH329" s="42"/>
      <c r="EI329" s="42"/>
      <c r="EJ329" s="42"/>
      <c r="EK329" s="42"/>
      <c r="EL329" s="42"/>
      <c r="EM329" s="42"/>
      <c r="EN329" s="42"/>
      <c r="EO329" s="42"/>
      <c r="EP329" s="42"/>
      <c r="EQ329" s="42"/>
      <c r="ER329" s="42"/>
      <c r="ES329" s="42"/>
      <c r="ET329" s="42"/>
      <c r="EU329" s="42"/>
      <c r="EV329" s="42"/>
      <c r="EW329" s="42"/>
      <c r="EX329" s="42"/>
      <c r="EY329" s="42"/>
      <c r="EZ329" s="42"/>
      <c r="FA329" s="42"/>
      <c r="FB329" s="42"/>
      <c r="FC329" s="42"/>
      <c r="FD329" s="42"/>
      <c r="FE329" s="42"/>
      <c r="FF329" s="42"/>
      <c r="FG329" s="42"/>
      <c r="FH329" s="42"/>
      <c r="FI329" s="42"/>
      <c r="FJ329" s="42"/>
      <c r="FK329" s="42"/>
      <c r="FL329" s="42"/>
      <c r="FM329" s="42"/>
      <c r="FN329" s="42"/>
      <c r="FO329" s="42"/>
      <c r="FP329" s="42"/>
      <c r="FQ329" s="42"/>
      <c r="FR329" s="42"/>
      <c r="FS329" s="42"/>
      <c r="FT329" s="42"/>
      <c r="FU329" s="42"/>
      <c r="FV329" s="42"/>
      <c r="FW329" s="42"/>
      <c r="FX329" s="42"/>
      <c r="FY329" s="42"/>
      <c r="FZ329" s="42"/>
      <c r="GA329" s="42"/>
      <c r="GB329" s="42"/>
      <c r="GC329" s="42"/>
      <c r="GD329" s="42"/>
      <c r="GE329" s="42"/>
      <c r="GF329" s="42"/>
      <c r="GG329" s="42"/>
      <c r="GH329" s="42"/>
      <c r="GI329" s="42"/>
      <c r="GJ329" s="42"/>
      <c r="GK329" s="42"/>
      <c r="GL329" s="42"/>
      <c r="GM329" s="42"/>
      <c r="GN329" s="42"/>
      <c r="GO329" s="42"/>
      <c r="GP329" s="42"/>
      <c r="GQ329" s="42"/>
      <c r="GR329" s="42"/>
      <c r="GS329" s="42"/>
      <c r="GT329" s="42"/>
      <c r="GU329" s="42"/>
      <c r="GV329" s="42"/>
      <c r="GW329" s="42"/>
      <c r="GX329" s="42"/>
      <c r="GY329" s="42"/>
      <c r="GZ329" s="42"/>
      <c r="HA329" s="42"/>
      <c r="HB329" s="42"/>
      <c r="HC329" s="42"/>
      <c r="HD329" s="42"/>
      <c r="HE329" s="42"/>
      <c r="HF329" s="42"/>
      <c r="HG329" s="42"/>
      <c r="HH329" s="42"/>
      <c r="HI329" s="42"/>
      <c r="HJ329" s="42"/>
      <c r="HK329" s="42"/>
      <c r="HL329" s="42"/>
      <c r="HM329" s="42"/>
      <c r="HN329" s="42"/>
      <c r="HO329" s="42"/>
      <c r="HP329" s="42"/>
      <c r="HQ329" s="42"/>
      <c r="HR329" s="42"/>
      <c r="HS329" s="42"/>
      <c r="HT329" s="42"/>
      <c r="HU329" s="42"/>
      <c r="HV329" s="42"/>
      <c r="HW329" s="42"/>
      <c r="HX329" s="42"/>
    </row>
    <row r="330" spans="1:232" s="41" customFormat="1" x14ac:dyDescent="0.25">
      <c r="A330" s="29"/>
      <c r="B330" s="30"/>
      <c r="C330" s="31" t="s">
        <v>7317</v>
      </c>
      <c r="D330" s="57">
        <v>0</v>
      </c>
      <c r="E330" s="57">
        <v>1</v>
      </c>
      <c r="F330" s="32" t="s">
        <v>953</v>
      </c>
      <c r="G330" s="32" t="s">
        <v>953</v>
      </c>
      <c r="H330" s="4">
        <v>9105874622</v>
      </c>
      <c r="I330" s="32" t="s">
        <v>953</v>
      </c>
      <c r="J330" s="33" t="s">
        <v>7911</v>
      </c>
      <c r="K330" s="34"/>
      <c r="L330" s="46" t="s">
        <v>25</v>
      </c>
      <c r="M330" s="33" t="s">
        <v>1179</v>
      </c>
      <c r="N330" s="35" t="s">
        <v>953</v>
      </c>
      <c r="O330" s="6" t="s">
        <v>3132</v>
      </c>
      <c r="P330" s="36"/>
      <c r="Q330" s="36"/>
      <c r="R330" s="36"/>
      <c r="S330" s="33" t="s">
        <v>7912</v>
      </c>
      <c r="T330" s="36"/>
      <c r="U330" s="36"/>
      <c r="V330" s="33" t="s">
        <v>7912</v>
      </c>
      <c r="W330" s="36"/>
      <c r="X330" s="36"/>
      <c r="Y330" s="33" t="s">
        <v>2824</v>
      </c>
      <c r="Z330" s="36"/>
      <c r="AA330" s="30"/>
      <c r="AB330" s="57">
        <v>5111</v>
      </c>
      <c r="AC330" s="57">
        <v>131</v>
      </c>
      <c r="AD330" s="30"/>
      <c r="AE330" s="58">
        <v>1</v>
      </c>
      <c r="AF330" s="37"/>
      <c r="AG330" s="37">
        <v>111058</v>
      </c>
      <c r="AH330" s="38">
        <v>111058</v>
      </c>
      <c r="AI330" s="37"/>
      <c r="AJ330" s="37"/>
      <c r="AK330" s="39"/>
      <c r="AL330" s="40">
        <v>8</v>
      </c>
      <c r="AM330" s="37"/>
      <c r="AN330" s="37">
        <v>8884.64</v>
      </c>
      <c r="AO330" s="59">
        <v>33311</v>
      </c>
      <c r="AP330" s="39"/>
      <c r="AQ330" s="59" t="s">
        <v>3131</v>
      </c>
      <c r="AR330" s="60">
        <v>156</v>
      </c>
      <c r="AS330" s="60">
        <v>632</v>
      </c>
      <c r="AV330" s="39"/>
      <c r="AW330" s="42"/>
      <c r="AX330" s="42"/>
      <c r="AY330" s="42"/>
      <c r="AZ330" s="42"/>
      <c r="BA330" s="42"/>
      <c r="BB330" s="42"/>
      <c r="BC330" s="42"/>
      <c r="BD330" s="42"/>
      <c r="BE330" s="42"/>
      <c r="BF330" s="42"/>
      <c r="BG330" s="42"/>
      <c r="BH330" s="42"/>
      <c r="BI330" s="42"/>
      <c r="BJ330" s="42"/>
      <c r="BK330" s="42"/>
      <c r="BL330" s="42"/>
      <c r="BM330" s="42"/>
      <c r="BN330" s="42"/>
      <c r="BO330" s="42"/>
      <c r="BP330" s="42"/>
      <c r="BQ330" s="42"/>
      <c r="BR330" s="42"/>
      <c r="BS330" s="42"/>
      <c r="BT330" s="42"/>
      <c r="BU330" s="42"/>
      <c r="BV330" s="42"/>
      <c r="BW330" s="42"/>
      <c r="BX330" s="42"/>
      <c r="BY330" s="42"/>
      <c r="BZ330" s="42"/>
      <c r="CA330" s="42"/>
      <c r="CB330" s="42"/>
      <c r="CC330" s="42"/>
      <c r="CD330" s="42"/>
      <c r="CE330" s="42"/>
      <c r="CF330" s="42"/>
      <c r="CG330" s="42"/>
      <c r="CH330" s="42"/>
      <c r="CI330" s="42"/>
      <c r="CJ330" s="42"/>
      <c r="CK330" s="42"/>
      <c r="CL330" s="42"/>
      <c r="CM330" s="42"/>
      <c r="CN330" s="42"/>
      <c r="CO330" s="42"/>
      <c r="CP330" s="42"/>
      <c r="CQ330" s="42"/>
      <c r="CR330" s="42"/>
      <c r="CS330" s="42"/>
      <c r="CT330" s="42"/>
      <c r="CU330" s="42"/>
      <c r="CV330" s="42"/>
      <c r="CW330" s="42"/>
      <c r="CX330" s="42"/>
      <c r="CY330" s="42"/>
      <c r="CZ330" s="42"/>
      <c r="DA330" s="42"/>
      <c r="DB330" s="42"/>
      <c r="DC330" s="42"/>
      <c r="DD330" s="42"/>
      <c r="DE330" s="42"/>
      <c r="DF330" s="42"/>
      <c r="DG330" s="42"/>
      <c r="DH330" s="42"/>
      <c r="DI330" s="42"/>
      <c r="DJ330" s="42"/>
      <c r="DK330" s="42"/>
      <c r="DL330" s="42"/>
      <c r="DM330" s="42"/>
      <c r="DN330" s="42"/>
      <c r="DO330" s="42"/>
      <c r="DP330" s="42"/>
      <c r="DQ330" s="42"/>
      <c r="DR330" s="42"/>
      <c r="DS330" s="42"/>
      <c r="DT330" s="42"/>
      <c r="DU330" s="42"/>
      <c r="DV330" s="42"/>
      <c r="DW330" s="42"/>
      <c r="DX330" s="42"/>
      <c r="DY330" s="42"/>
      <c r="DZ330" s="42"/>
      <c r="EA330" s="42"/>
      <c r="EB330" s="42"/>
      <c r="EC330" s="42"/>
      <c r="ED330" s="42"/>
      <c r="EE330" s="42"/>
      <c r="EF330" s="42"/>
      <c r="EG330" s="42"/>
      <c r="EH330" s="42"/>
      <c r="EI330" s="42"/>
      <c r="EJ330" s="42"/>
      <c r="EK330" s="42"/>
      <c r="EL330" s="42"/>
      <c r="EM330" s="42"/>
      <c r="EN330" s="42"/>
      <c r="EO330" s="42"/>
      <c r="EP330" s="42"/>
      <c r="EQ330" s="42"/>
      <c r="ER330" s="42"/>
      <c r="ES330" s="42"/>
      <c r="ET330" s="42"/>
      <c r="EU330" s="42"/>
      <c r="EV330" s="42"/>
      <c r="EW330" s="42"/>
      <c r="EX330" s="42"/>
      <c r="EY330" s="42"/>
      <c r="EZ330" s="42"/>
      <c r="FA330" s="42"/>
      <c r="FB330" s="42"/>
      <c r="FC330" s="42"/>
      <c r="FD330" s="42"/>
      <c r="FE330" s="42"/>
      <c r="FF330" s="42"/>
      <c r="FG330" s="42"/>
      <c r="FH330" s="42"/>
      <c r="FI330" s="42"/>
      <c r="FJ330" s="42"/>
      <c r="FK330" s="42"/>
      <c r="FL330" s="42"/>
      <c r="FM330" s="42"/>
      <c r="FN330" s="42"/>
      <c r="FO330" s="42"/>
      <c r="FP330" s="42"/>
      <c r="FQ330" s="42"/>
      <c r="FR330" s="42"/>
      <c r="FS330" s="42"/>
      <c r="FT330" s="42"/>
      <c r="FU330" s="42"/>
      <c r="FV330" s="42"/>
      <c r="FW330" s="42"/>
      <c r="FX330" s="42"/>
      <c r="FY330" s="42"/>
      <c r="FZ330" s="42"/>
      <c r="GA330" s="42"/>
      <c r="GB330" s="42"/>
      <c r="GC330" s="42"/>
      <c r="GD330" s="42"/>
      <c r="GE330" s="42"/>
      <c r="GF330" s="42"/>
      <c r="GG330" s="42"/>
      <c r="GH330" s="42"/>
      <c r="GI330" s="42"/>
      <c r="GJ330" s="42"/>
      <c r="GK330" s="42"/>
      <c r="GL330" s="42"/>
      <c r="GM330" s="42"/>
      <c r="GN330" s="42"/>
      <c r="GO330" s="42"/>
      <c r="GP330" s="42"/>
      <c r="GQ330" s="42"/>
      <c r="GR330" s="42"/>
      <c r="GS330" s="42"/>
      <c r="GT330" s="42"/>
      <c r="GU330" s="42"/>
      <c r="GV330" s="42"/>
      <c r="GW330" s="42"/>
      <c r="GX330" s="42"/>
      <c r="GY330" s="42"/>
      <c r="GZ330" s="42"/>
      <c r="HA330" s="42"/>
      <c r="HB330" s="42"/>
      <c r="HC330" s="42"/>
      <c r="HD330" s="42"/>
      <c r="HE330" s="42"/>
      <c r="HF330" s="42"/>
      <c r="HG330" s="42"/>
      <c r="HH330" s="42"/>
      <c r="HI330" s="42"/>
      <c r="HJ330" s="42"/>
      <c r="HK330" s="42"/>
      <c r="HL330" s="42"/>
      <c r="HM330" s="42"/>
      <c r="HN330" s="42"/>
      <c r="HO330" s="42"/>
      <c r="HP330" s="42"/>
      <c r="HQ330" s="42"/>
      <c r="HR330" s="42"/>
      <c r="HS330" s="42"/>
      <c r="HT330" s="42"/>
      <c r="HU330" s="42"/>
      <c r="HV330" s="42"/>
      <c r="HW330" s="42"/>
      <c r="HX330" s="42"/>
    </row>
    <row r="331" spans="1:232" s="41" customFormat="1" x14ac:dyDescent="0.25">
      <c r="A331" s="29"/>
      <c r="B331" s="30"/>
      <c r="C331" s="31" t="s">
        <v>7317</v>
      </c>
      <c r="D331" s="57">
        <v>0</v>
      </c>
      <c r="E331" s="57">
        <v>1</v>
      </c>
      <c r="F331" s="32" t="s">
        <v>953</v>
      </c>
      <c r="G331" s="32" t="s">
        <v>953</v>
      </c>
      <c r="H331" s="4">
        <v>9105874624</v>
      </c>
      <c r="I331" s="32" t="s">
        <v>953</v>
      </c>
      <c r="J331" s="33" t="s">
        <v>7913</v>
      </c>
      <c r="K331" s="34"/>
      <c r="L331" s="46" t="s">
        <v>25</v>
      </c>
      <c r="M331" s="33" t="s">
        <v>1181</v>
      </c>
      <c r="N331" s="35" t="s">
        <v>953</v>
      </c>
      <c r="O331" s="6" t="s">
        <v>3132</v>
      </c>
      <c r="P331" s="36"/>
      <c r="Q331" s="36"/>
      <c r="R331" s="36"/>
      <c r="S331" s="33" t="s">
        <v>7912</v>
      </c>
      <c r="T331" s="36"/>
      <c r="U331" s="36"/>
      <c r="V331" s="33" t="s">
        <v>7912</v>
      </c>
      <c r="W331" s="36"/>
      <c r="X331" s="36"/>
      <c r="Y331" s="33" t="s">
        <v>3047</v>
      </c>
      <c r="Z331" s="36"/>
      <c r="AA331" s="30"/>
      <c r="AB331" s="57">
        <v>5111</v>
      </c>
      <c r="AC331" s="57">
        <v>131</v>
      </c>
      <c r="AD331" s="30"/>
      <c r="AE331" s="58">
        <v>5</v>
      </c>
      <c r="AF331" s="37"/>
      <c r="AG331" s="37">
        <v>55595</v>
      </c>
      <c r="AH331" s="38">
        <v>277975</v>
      </c>
      <c r="AI331" s="37"/>
      <c r="AJ331" s="37"/>
      <c r="AK331" s="39"/>
      <c r="AL331" s="40">
        <v>8</v>
      </c>
      <c r="AM331" s="37"/>
      <c r="AN331" s="37">
        <v>22238</v>
      </c>
      <c r="AO331" s="59">
        <v>33311</v>
      </c>
      <c r="AP331" s="39"/>
      <c r="AQ331" s="59" t="s">
        <v>3131</v>
      </c>
      <c r="AR331" s="60">
        <v>156</v>
      </c>
      <c r="AS331" s="60">
        <v>632</v>
      </c>
      <c r="AV331" s="39"/>
      <c r="AW331" s="42"/>
      <c r="AX331" s="42"/>
      <c r="AY331" s="42"/>
      <c r="AZ331" s="42"/>
      <c r="BA331" s="42"/>
      <c r="BB331" s="42"/>
      <c r="BC331" s="42"/>
      <c r="BD331" s="42"/>
      <c r="BE331" s="42"/>
      <c r="BF331" s="42"/>
      <c r="BG331" s="42"/>
      <c r="BH331" s="42"/>
      <c r="BI331" s="42"/>
      <c r="BJ331" s="42"/>
      <c r="BK331" s="42"/>
      <c r="BL331" s="42"/>
      <c r="BM331" s="42"/>
      <c r="BN331" s="42"/>
      <c r="BO331" s="42"/>
      <c r="BP331" s="42"/>
      <c r="BQ331" s="42"/>
      <c r="BR331" s="42"/>
      <c r="BS331" s="42"/>
      <c r="BT331" s="42"/>
      <c r="BU331" s="42"/>
      <c r="BV331" s="42"/>
      <c r="BW331" s="42"/>
      <c r="BX331" s="42"/>
      <c r="BY331" s="42"/>
      <c r="BZ331" s="42"/>
      <c r="CA331" s="42"/>
      <c r="CB331" s="42"/>
      <c r="CC331" s="42"/>
      <c r="CD331" s="42"/>
      <c r="CE331" s="42"/>
      <c r="CF331" s="42"/>
      <c r="CG331" s="42"/>
      <c r="CH331" s="42"/>
      <c r="CI331" s="42"/>
      <c r="CJ331" s="42"/>
      <c r="CK331" s="42"/>
      <c r="CL331" s="42"/>
      <c r="CM331" s="42"/>
      <c r="CN331" s="42"/>
      <c r="CO331" s="42"/>
      <c r="CP331" s="42"/>
      <c r="CQ331" s="42"/>
      <c r="CR331" s="42"/>
      <c r="CS331" s="42"/>
      <c r="CT331" s="42"/>
      <c r="CU331" s="42"/>
      <c r="CV331" s="42"/>
      <c r="CW331" s="42"/>
      <c r="CX331" s="42"/>
      <c r="CY331" s="42"/>
      <c r="CZ331" s="42"/>
      <c r="DA331" s="42"/>
      <c r="DB331" s="42"/>
      <c r="DC331" s="42"/>
      <c r="DD331" s="42"/>
      <c r="DE331" s="42"/>
      <c r="DF331" s="42"/>
      <c r="DG331" s="42"/>
      <c r="DH331" s="42"/>
      <c r="DI331" s="42"/>
      <c r="DJ331" s="42"/>
      <c r="DK331" s="42"/>
      <c r="DL331" s="42"/>
      <c r="DM331" s="42"/>
      <c r="DN331" s="42"/>
      <c r="DO331" s="42"/>
      <c r="DP331" s="42"/>
      <c r="DQ331" s="42"/>
      <c r="DR331" s="42"/>
      <c r="DS331" s="42"/>
      <c r="DT331" s="42"/>
      <c r="DU331" s="42"/>
      <c r="DV331" s="42"/>
      <c r="DW331" s="42"/>
      <c r="DX331" s="42"/>
      <c r="DY331" s="42"/>
      <c r="DZ331" s="42"/>
      <c r="EA331" s="42"/>
      <c r="EB331" s="42"/>
      <c r="EC331" s="42"/>
      <c r="ED331" s="42"/>
      <c r="EE331" s="42"/>
      <c r="EF331" s="42"/>
      <c r="EG331" s="42"/>
      <c r="EH331" s="42"/>
      <c r="EI331" s="42"/>
      <c r="EJ331" s="42"/>
      <c r="EK331" s="42"/>
      <c r="EL331" s="42"/>
      <c r="EM331" s="42"/>
      <c r="EN331" s="42"/>
      <c r="EO331" s="42"/>
      <c r="EP331" s="42"/>
      <c r="EQ331" s="42"/>
      <c r="ER331" s="42"/>
      <c r="ES331" s="42"/>
      <c r="ET331" s="42"/>
      <c r="EU331" s="42"/>
      <c r="EV331" s="42"/>
      <c r="EW331" s="42"/>
      <c r="EX331" s="42"/>
      <c r="EY331" s="42"/>
      <c r="EZ331" s="42"/>
      <c r="FA331" s="42"/>
      <c r="FB331" s="42"/>
      <c r="FC331" s="42"/>
      <c r="FD331" s="42"/>
      <c r="FE331" s="42"/>
      <c r="FF331" s="42"/>
      <c r="FG331" s="42"/>
      <c r="FH331" s="42"/>
      <c r="FI331" s="42"/>
      <c r="FJ331" s="42"/>
      <c r="FK331" s="42"/>
      <c r="FL331" s="42"/>
      <c r="FM331" s="42"/>
      <c r="FN331" s="42"/>
      <c r="FO331" s="42"/>
      <c r="FP331" s="42"/>
      <c r="FQ331" s="42"/>
      <c r="FR331" s="42"/>
      <c r="FS331" s="42"/>
      <c r="FT331" s="42"/>
      <c r="FU331" s="42"/>
      <c r="FV331" s="42"/>
      <c r="FW331" s="42"/>
      <c r="FX331" s="42"/>
      <c r="FY331" s="42"/>
      <c r="FZ331" s="42"/>
      <c r="GA331" s="42"/>
      <c r="GB331" s="42"/>
      <c r="GC331" s="42"/>
      <c r="GD331" s="42"/>
      <c r="GE331" s="42"/>
      <c r="GF331" s="42"/>
      <c r="GG331" s="42"/>
      <c r="GH331" s="42"/>
      <c r="GI331" s="42"/>
      <c r="GJ331" s="42"/>
      <c r="GK331" s="42"/>
      <c r="GL331" s="42"/>
      <c r="GM331" s="42"/>
      <c r="GN331" s="42"/>
      <c r="GO331" s="42"/>
      <c r="GP331" s="42"/>
      <c r="GQ331" s="42"/>
      <c r="GR331" s="42"/>
      <c r="GS331" s="42"/>
      <c r="GT331" s="42"/>
      <c r="GU331" s="42"/>
      <c r="GV331" s="42"/>
      <c r="GW331" s="42"/>
      <c r="GX331" s="42"/>
      <c r="GY331" s="42"/>
      <c r="GZ331" s="42"/>
      <c r="HA331" s="42"/>
      <c r="HB331" s="42"/>
      <c r="HC331" s="42"/>
      <c r="HD331" s="42"/>
      <c r="HE331" s="42"/>
      <c r="HF331" s="42"/>
      <c r="HG331" s="42"/>
      <c r="HH331" s="42"/>
      <c r="HI331" s="42"/>
      <c r="HJ331" s="42"/>
      <c r="HK331" s="42"/>
      <c r="HL331" s="42"/>
      <c r="HM331" s="42"/>
      <c r="HN331" s="42"/>
      <c r="HO331" s="42"/>
      <c r="HP331" s="42"/>
      <c r="HQ331" s="42"/>
      <c r="HR331" s="42"/>
      <c r="HS331" s="42"/>
      <c r="HT331" s="42"/>
      <c r="HU331" s="42"/>
      <c r="HV331" s="42"/>
      <c r="HW331" s="42"/>
      <c r="HX331" s="42"/>
    </row>
    <row r="332" spans="1:232" s="41" customFormat="1" x14ac:dyDescent="0.25">
      <c r="A332" s="29"/>
      <c r="B332" s="30"/>
      <c r="C332" s="31" t="s">
        <v>7317</v>
      </c>
      <c r="D332" s="57">
        <v>0</v>
      </c>
      <c r="E332" s="57">
        <v>1</v>
      </c>
      <c r="F332" s="32" t="s">
        <v>953</v>
      </c>
      <c r="G332" s="32" t="s">
        <v>953</v>
      </c>
      <c r="H332" s="4">
        <v>9105874660</v>
      </c>
      <c r="I332" s="32" t="s">
        <v>953</v>
      </c>
      <c r="J332" s="33" t="s">
        <v>7914</v>
      </c>
      <c r="K332" s="34"/>
      <c r="L332" s="46" t="s">
        <v>25</v>
      </c>
      <c r="M332" s="33" t="s">
        <v>956</v>
      </c>
      <c r="N332" s="35" t="s">
        <v>953</v>
      </c>
      <c r="O332" s="6" t="s">
        <v>3132</v>
      </c>
      <c r="P332" s="36"/>
      <c r="Q332" s="36"/>
      <c r="R332" s="36"/>
      <c r="S332" s="33" t="s">
        <v>7721</v>
      </c>
      <c r="T332" s="36"/>
      <c r="U332" s="36"/>
      <c r="V332" s="33" t="s">
        <v>7721</v>
      </c>
      <c r="W332" s="36"/>
      <c r="X332" s="36"/>
      <c r="Y332" s="33" t="s">
        <v>2779</v>
      </c>
      <c r="Z332" s="36"/>
      <c r="AA332" s="30"/>
      <c r="AB332" s="57">
        <v>5111</v>
      </c>
      <c r="AC332" s="57">
        <v>131</v>
      </c>
      <c r="AD332" s="30"/>
      <c r="AE332" s="58">
        <v>1</v>
      </c>
      <c r="AF332" s="37"/>
      <c r="AG332" s="37">
        <v>73431</v>
      </c>
      <c r="AH332" s="38">
        <v>73431</v>
      </c>
      <c r="AI332" s="37"/>
      <c r="AJ332" s="37"/>
      <c r="AK332" s="39"/>
      <c r="AL332" s="40">
        <v>8</v>
      </c>
      <c r="AM332" s="37"/>
      <c r="AN332" s="37">
        <v>5874.4800000000005</v>
      </c>
      <c r="AO332" s="59">
        <v>33311</v>
      </c>
      <c r="AP332" s="39"/>
      <c r="AQ332" s="59" t="s">
        <v>3131</v>
      </c>
      <c r="AR332" s="60">
        <v>156</v>
      </c>
      <c r="AS332" s="60">
        <v>632</v>
      </c>
      <c r="AV332" s="39"/>
      <c r="AW332" s="42"/>
      <c r="AX332" s="42"/>
      <c r="AY332" s="42"/>
      <c r="AZ332" s="42"/>
      <c r="BA332" s="42"/>
      <c r="BB332" s="42"/>
      <c r="BC332" s="42"/>
      <c r="BD332" s="42"/>
      <c r="BE332" s="42"/>
      <c r="BF332" s="42"/>
      <c r="BG332" s="42"/>
      <c r="BH332" s="42"/>
      <c r="BI332" s="42"/>
      <c r="BJ332" s="42"/>
      <c r="BK332" s="42"/>
      <c r="BL332" s="42"/>
      <c r="BM332" s="42"/>
      <c r="BN332" s="42"/>
      <c r="BO332" s="42"/>
      <c r="BP332" s="42"/>
      <c r="BQ332" s="42"/>
      <c r="BR332" s="42"/>
      <c r="BS332" s="42"/>
      <c r="BT332" s="42"/>
      <c r="BU332" s="42"/>
      <c r="BV332" s="42"/>
      <c r="BW332" s="42"/>
      <c r="BX332" s="42"/>
      <c r="BY332" s="42"/>
      <c r="BZ332" s="42"/>
      <c r="CA332" s="42"/>
      <c r="CB332" s="42"/>
      <c r="CC332" s="42"/>
      <c r="CD332" s="42"/>
      <c r="CE332" s="42"/>
      <c r="CF332" s="42"/>
      <c r="CG332" s="42"/>
      <c r="CH332" s="42"/>
      <c r="CI332" s="42"/>
      <c r="CJ332" s="42"/>
      <c r="CK332" s="42"/>
      <c r="CL332" s="42"/>
      <c r="CM332" s="42"/>
      <c r="CN332" s="42"/>
      <c r="CO332" s="42"/>
      <c r="CP332" s="42"/>
      <c r="CQ332" s="42"/>
      <c r="CR332" s="42"/>
      <c r="CS332" s="42"/>
      <c r="CT332" s="42"/>
      <c r="CU332" s="42"/>
      <c r="CV332" s="42"/>
      <c r="CW332" s="42"/>
      <c r="CX332" s="42"/>
      <c r="CY332" s="42"/>
      <c r="CZ332" s="42"/>
      <c r="DA332" s="42"/>
      <c r="DB332" s="42"/>
      <c r="DC332" s="42"/>
      <c r="DD332" s="42"/>
      <c r="DE332" s="42"/>
      <c r="DF332" s="42"/>
      <c r="DG332" s="42"/>
      <c r="DH332" s="42"/>
      <c r="DI332" s="42"/>
      <c r="DJ332" s="42"/>
      <c r="DK332" s="42"/>
      <c r="DL332" s="42"/>
      <c r="DM332" s="42"/>
      <c r="DN332" s="42"/>
      <c r="DO332" s="42"/>
      <c r="DP332" s="42"/>
      <c r="DQ332" s="42"/>
      <c r="DR332" s="42"/>
      <c r="DS332" s="42"/>
      <c r="DT332" s="42"/>
      <c r="DU332" s="42"/>
      <c r="DV332" s="42"/>
      <c r="DW332" s="42"/>
      <c r="DX332" s="42"/>
      <c r="DY332" s="42"/>
      <c r="DZ332" s="42"/>
      <c r="EA332" s="42"/>
      <c r="EB332" s="42"/>
      <c r="EC332" s="42"/>
      <c r="ED332" s="42"/>
      <c r="EE332" s="42"/>
      <c r="EF332" s="42"/>
      <c r="EG332" s="42"/>
      <c r="EH332" s="42"/>
      <c r="EI332" s="42"/>
      <c r="EJ332" s="42"/>
      <c r="EK332" s="42"/>
      <c r="EL332" s="42"/>
      <c r="EM332" s="42"/>
      <c r="EN332" s="42"/>
      <c r="EO332" s="42"/>
      <c r="EP332" s="42"/>
      <c r="EQ332" s="42"/>
      <c r="ER332" s="42"/>
      <c r="ES332" s="42"/>
      <c r="ET332" s="42"/>
      <c r="EU332" s="42"/>
      <c r="EV332" s="42"/>
      <c r="EW332" s="42"/>
      <c r="EX332" s="42"/>
      <c r="EY332" s="42"/>
      <c r="EZ332" s="42"/>
      <c r="FA332" s="42"/>
      <c r="FB332" s="42"/>
      <c r="FC332" s="42"/>
      <c r="FD332" s="42"/>
      <c r="FE332" s="42"/>
      <c r="FF332" s="42"/>
      <c r="FG332" s="42"/>
      <c r="FH332" s="42"/>
      <c r="FI332" s="42"/>
      <c r="FJ332" s="42"/>
      <c r="FK332" s="42"/>
      <c r="FL332" s="42"/>
      <c r="FM332" s="42"/>
      <c r="FN332" s="42"/>
      <c r="FO332" s="42"/>
      <c r="FP332" s="42"/>
      <c r="FQ332" s="42"/>
      <c r="FR332" s="42"/>
      <c r="FS332" s="42"/>
      <c r="FT332" s="42"/>
      <c r="FU332" s="42"/>
      <c r="FV332" s="42"/>
      <c r="FW332" s="42"/>
      <c r="FX332" s="42"/>
      <c r="FY332" s="42"/>
      <c r="FZ332" s="42"/>
      <c r="GA332" s="42"/>
      <c r="GB332" s="42"/>
      <c r="GC332" s="42"/>
      <c r="GD332" s="42"/>
      <c r="GE332" s="42"/>
      <c r="GF332" s="42"/>
      <c r="GG332" s="42"/>
      <c r="GH332" s="42"/>
      <c r="GI332" s="42"/>
      <c r="GJ332" s="42"/>
      <c r="GK332" s="42"/>
      <c r="GL332" s="42"/>
      <c r="GM332" s="42"/>
      <c r="GN332" s="42"/>
      <c r="GO332" s="42"/>
      <c r="GP332" s="42"/>
      <c r="GQ332" s="42"/>
      <c r="GR332" s="42"/>
      <c r="GS332" s="42"/>
      <c r="GT332" s="42"/>
      <c r="GU332" s="42"/>
      <c r="GV332" s="42"/>
      <c r="GW332" s="42"/>
      <c r="GX332" s="42"/>
      <c r="GY332" s="42"/>
      <c r="GZ332" s="42"/>
      <c r="HA332" s="42"/>
      <c r="HB332" s="42"/>
      <c r="HC332" s="42"/>
      <c r="HD332" s="42"/>
      <c r="HE332" s="42"/>
      <c r="HF332" s="42"/>
      <c r="HG332" s="42"/>
      <c r="HH332" s="42"/>
      <c r="HI332" s="42"/>
      <c r="HJ332" s="42"/>
      <c r="HK332" s="42"/>
      <c r="HL332" s="42"/>
      <c r="HM332" s="42"/>
      <c r="HN332" s="42"/>
      <c r="HO332" s="42"/>
      <c r="HP332" s="42"/>
      <c r="HQ332" s="42"/>
      <c r="HR332" s="42"/>
      <c r="HS332" s="42"/>
      <c r="HT332" s="42"/>
      <c r="HU332" s="42"/>
      <c r="HV332" s="42"/>
      <c r="HW332" s="42"/>
      <c r="HX332" s="42"/>
    </row>
    <row r="333" spans="1:232" s="41" customFormat="1" x14ac:dyDescent="0.25">
      <c r="A333" s="29"/>
      <c r="B333" s="30"/>
      <c r="C333" s="31" t="s">
        <v>7317</v>
      </c>
      <c r="D333" s="57">
        <v>0</v>
      </c>
      <c r="E333" s="57">
        <v>1</v>
      </c>
      <c r="F333" s="32" t="s">
        <v>953</v>
      </c>
      <c r="G333" s="32" t="s">
        <v>953</v>
      </c>
      <c r="H333" s="4">
        <v>9105874660</v>
      </c>
      <c r="I333" s="32" t="s">
        <v>953</v>
      </c>
      <c r="J333" s="33" t="s">
        <v>7914</v>
      </c>
      <c r="K333" s="34"/>
      <c r="L333" s="46" t="s">
        <v>25</v>
      </c>
      <c r="M333" s="33" t="s">
        <v>956</v>
      </c>
      <c r="N333" s="35" t="s">
        <v>953</v>
      </c>
      <c r="O333" s="6" t="s">
        <v>3132</v>
      </c>
      <c r="P333" s="36"/>
      <c r="Q333" s="36"/>
      <c r="R333" s="36"/>
      <c r="S333" s="33" t="s">
        <v>7721</v>
      </c>
      <c r="T333" s="36"/>
      <c r="U333" s="36"/>
      <c r="V333" s="33" t="s">
        <v>7721</v>
      </c>
      <c r="W333" s="36"/>
      <c r="X333" s="36"/>
      <c r="Y333" s="33" t="s">
        <v>2824</v>
      </c>
      <c r="Z333" s="36"/>
      <c r="AA333" s="30"/>
      <c r="AB333" s="57">
        <v>5111</v>
      </c>
      <c r="AC333" s="57">
        <v>131</v>
      </c>
      <c r="AD333" s="30"/>
      <c r="AE333" s="58">
        <v>2</v>
      </c>
      <c r="AF333" s="37"/>
      <c r="AG333" s="37">
        <v>111058</v>
      </c>
      <c r="AH333" s="38">
        <v>222116</v>
      </c>
      <c r="AI333" s="37"/>
      <c r="AJ333" s="37"/>
      <c r="AK333" s="39"/>
      <c r="AL333" s="40">
        <v>8</v>
      </c>
      <c r="AM333" s="37"/>
      <c r="AN333" s="37">
        <v>17769.28</v>
      </c>
      <c r="AO333" s="59">
        <v>33311</v>
      </c>
      <c r="AP333" s="39"/>
      <c r="AQ333" s="59" t="s">
        <v>3131</v>
      </c>
      <c r="AR333" s="60">
        <v>156</v>
      </c>
      <c r="AS333" s="60">
        <v>632</v>
      </c>
      <c r="AV333" s="39"/>
      <c r="AW333" s="42"/>
      <c r="AX333" s="42"/>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c r="BV333" s="42"/>
      <c r="BW333" s="42"/>
      <c r="BX333" s="42"/>
      <c r="BY333" s="42"/>
      <c r="BZ333" s="42"/>
      <c r="CA333" s="42"/>
      <c r="CB333" s="42"/>
      <c r="CC333" s="42"/>
      <c r="CD333" s="42"/>
      <c r="CE333" s="42"/>
      <c r="CF333" s="42"/>
      <c r="CG333" s="42"/>
      <c r="CH333" s="42"/>
      <c r="CI333" s="42"/>
      <c r="CJ333" s="42"/>
      <c r="CK333" s="42"/>
      <c r="CL333" s="42"/>
      <c r="CM333" s="42"/>
      <c r="CN333" s="42"/>
      <c r="CO333" s="42"/>
      <c r="CP333" s="42"/>
      <c r="CQ333" s="42"/>
      <c r="CR333" s="42"/>
      <c r="CS333" s="42"/>
      <c r="CT333" s="42"/>
      <c r="CU333" s="42"/>
      <c r="CV333" s="42"/>
      <c r="CW333" s="42"/>
      <c r="CX333" s="42"/>
      <c r="CY333" s="42"/>
      <c r="CZ333" s="42"/>
      <c r="DA333" s="42"/>
      <c r="DB333" s="42"/>
      <c r="DC333" s="42"/>
      <c r="DD333" s="42"/>
      <c r="DE333" s="42"/>
      <c r="DF333" s="42"/>
      <c r="DG333" s="42"/>
      <c r="DH333" s="42"/>
      <c r="DI333" s="42"/>
      <c r="DJ333" s="42"/>
      <c r="DK333" s="42"/>
      <c r="DL333" s="42"/>
      <c r="DM333" s="42"/>
      <c r="DN333" s="42"/>
      <c r="DO333" s="42"/>
      <c r="DP333" s="42"/>
      <c r="DQ333" s="42"/>
      <c r="DR333" s="42"/>
      <c r="DS333" s="42"/>
      <c r="DT333" s="42"/>
      <c r="DU333" s="42"/>
      <c r="DV333" s="42"/>
      <c r="DW333" s="42"/>
      <c r="DX333" s="42"/>
      <c r="DY333" s="42"/>
      <c r="DZ333" s="42"/>
      <c r="EA333" s="42"/>
      <c r="EB333" s="42"/>
      <c r="EC333" s="42"/>
      <c r="ED333" s="42"/>
      <c r="EE333" s="42"/>
      <c r="EF333" s="42"/>
      <c r="EG333" s="42"/>
      <c r="EH333" s="42"/>
      <c r="EI333" s="42"/>
      <c r="EJ333" s="42"/>
      <c r="EK333" s="42"/>
      <c r="EL333" s="42"/>
      <c r="EM333" s="42"/>
      <c r="EN333" s="42"/>
      <c r="EO333" s="42"/>
      <c r="EP333" s="42"/>
      <c r="EQ333" s="42"/>
      <c r="ER333" s="42"/>
      <c r="ES333" s="42"/>
      <c r="ET333" s="42"/>
      <c r="EU333" s="42"/>
      <c r="EV333" s="42"/>
      <c r="EW333" s="42"/>
      <c r="EX333" s="42"/>
      <c r="EY333" s="42"/>
      <c r="EZ333" s="42"/>
      <c r="FA333" s="42"/>
      <c r="FB333" s="42"/>
      <c r="FC333" s="42"/>
      <c r="FD333" s="42"/>
      <c r="FE333" s="42"/>
      <c r="FF333" s="42"/>
      <c r="FG333" s="42"/>
      <c r="FH333" s="42"/>
      <c r="FI333" s="42"/>
      <c r="FJ333" s="42"/>
      <c r="FK333" s="42"/>
      <c r="FL333" s="42"/>
      <c r="FM333" s="42"/>
      <c r="FN333" s="42"/>
      <c r="FO333" s="42"/>
      <c r="FP333" s="42"/>
      <c r="FQ333" s="42"/>
      <c r="FR333" s="42"/>
      <c r="FS333" s="42"/>
      <c r="FT333" s="42"/>
      <c r="FU333" s="42"/>
      <c r="FV333" s="42"/>
      <c r="FW333" s="42"/>
      <c r="FX333" s="42"/>
      <c r="FY333" s="42"/>
      <c r="FZ333" s="42"/>
      <c r="GA333" s="42"/>
      <c r="GB333" s="42"/>
      <c r="GC333" s="42"/>
      <c r="GD333" s="42"/>
      <c r="GE333" s="42"/>
      <c r="GF333" s="42"/>
      <c r="GG333" s="42"/>
      <c r="GH333" s="42"/>
      <c r="GI333" s="42"/>
      <c r="GJ333" s="42"/>
      <c r="GK333" s="42"/>
      <c r="GL333" s="42"/>
      <c r="GM333" s="42"/>
      <c r="GN333" s="42"/>
      <c r="GO333" s="42"/>
      <c r="GP333" s="42"/>
      <c r="GQ333" s="42"/>
      <c r="GR333" s="42"/>
      <c r="GS333" s="42"/>
      <c r="GT333" s="42"/>
      <c r="GU333" s="42"/>
      <c r="GV333" s="42"/>
      <c r="GW333" s="42"/>
      <c r="GX333" s="42"/>
      <c r="GY333" s="42"/>
      <c r="GZ333" s="42"/>
      <c r="HA333" s="42"/>
      <c r="HB333" s="42"/>
      <c r="HC333" s="42"/>
      <c r="HD333" s="42"/>
      <c r="HE333" s="42"/>
      <c r="HF333" s="42"/>
      <c r="HG333" s="42"/>
      <c r="HH333" s="42"/>
      <c r="HI333" s="42"/>
      <c r="HJ333" s="42"/>
      <c r="HK333" s="42"/>
      <c r="HL333" s="42"/>
      <c r="HM333" s="42"/>
      <c r="HN333" s="42"/>
      <c r="HO333" s="42"/>
      <c r="HP333" s="42"/>
      <c r="HQ333" s="42"/>
      <c r="HR333" s="42"/>
      <c r="HS333" s="42"/>
      <c r="HT333" s="42"/>
      <c r="HU333" s="42"/>
      <c r="HV333" s="42"/>
      <c r="HW333" s="42"/>
      <c r="HX333" s="42"/>
    </row>
    <row r="334" spans="1:232" s="41" customFormat="1" x14ac:dyDescent="0.25">
      <c r="A334" s="29"/>
      <c r="B334" s="30"/>
      <c r="C334" s="31" t="s">
        <v>7317</v>
      </c>
      <c r="D334" s="57">
        <v>0</v>
      </c>
      <c r="E334" s="57">
        <v>1</v>
      </c>
      <c r="F334" s="32" t="s">
        <v>953</v>
      </c>
      <c r="G334" s="32" t="s">
        <v>953</v>
      </c>
      <c r="H334" s="4">
        <v>9105874744</v>
      </c>
      <c r="I334" s="32" t="s">
        <v>953</v>
      </c>
      <c r="J334" s="33" t="s">
        <v>7915</v>
      </c>
      <c r="K334" s="34"/>
      <c r="L334" s="46" t="s">
        <v>25</v>
      </c>
      <c r="M334" s="33" t="s">
        <v>1085</v>
      </c>
      <c r="N334" s="35" t="s">
        <v>953</v>
      </c>
      <c r="O334" s="6" t="s">
        <v>3132</v>
      </c>
      <c r="P334" s="36"/>
      <c r="Q334" s="36"/>
      <c r="R334" s="36"/>
      <c r="S334" s="33" t="s">
        <v>7916</v>
      </c>
      <c r="T334" s="36"/>
      <c r="U334" s="36"/>
      <c r="V334" s="33" t="s">
        <v>7916</v>
      </c>
      <c r="W334" s="36"/>
      <c r="X334" s="36"/>
      <c r="Y334" s="33" t="s">
        <v>2779</v>
      </c>
      <c r="Z334" s="36"/>
      <c r="AA334" s="30"/>
      <c r="AB334" s="57">
        <v>5111</v>
      </c>
      <c r="AC334" s="57">
        <v>131</v>
      </c>
      <c r="AD334" s="30"/>
      <c r="AE334" s="58">
        <v>2</v>
      </c>
      <c r="AF334" s="37"/>
      <c r="AG334" s="37">
        <v>73431</v>
      </c>
      <c r="AH334" s="38">
        <v>146862</v>
      </c>
      <c r="AI334" s="37"/>
      <c r="AJ334" s="37"/>
      <c r="AK334" s="39"/>
      <c r="AL334" s="40">
        <v>8</v>
      </c>
      <c r="AM334" s="37"/>
      <c r="AN334" s="37">
        <v>11748.960000000001</v>
      </c>
      <c r="AO334" s="59">
        <v>33311</v>
      </c>
      <c r="AP334" s="39"/>
      <c r="AQ334" s="59" t="s">
        <v>3131</v>
      </c>
      <c r="AR334" s="60">
        <v>156</v>
      </c>
      <c r="AS334" s="60">
        <v>632</v>
      </c>
      <c r="AV334" s="39"/>
      <c r="AW334" s="42"/>
      <c r="AX334" s="42"/>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c r="BV334" s="42"/>
      <c r="BW334" s="42"/>
      <c r="BX334" s="42"/>
      <c r="BY334" s="42"/>
      <c r="BZ334" s="42"/>
      <c r="CA334" s="42"/>
      <c r="CB334" s="42"/>
      <c r="CC334" s="42"/>
      <c r="CD334" s="42"/>
      <c r="CE334" s="42"/>
      <c r="CF334" s="42"/>
      <c r="CG334" s="42"/>
      <c r="CH334" s="42"/>
      <c r="CI334" s="42"/>
      <c r="CJ334" s="42"/>
      <c r="CK334" s="42"/>
      <c r="CL334" s="42"/>
      <c r="CM334" s="42"/>
      <c r="CN334" s="42"/>
      <c r="CO334" s="42"/>
      <c r="CP334" s="42"/>
      <c r="CQ334" s="42"/>
      <c r="CR334" s="42"/>
      <c r="CS334" s="42"/>
      <c r="CT334" s="42"/>
      <c r="CU334" s="42"/>
      <c r="CV334" s="42"/>
      <c r="CW334" s="42"/>
      <c r="CX334" s="42"/>
      <c r="CY334" s="42"/>
      <c r="CZ334" s="42"/>
      <c r="DA334" s="42"/>
      <c r="DB334" s="42"/>
      <c r="DC334" s="42"/>
      <c r="DD334" s="42"/>
      <c r="DE334" s="42"/>
      <c r="DF334" s="42"/>
      <c r="DG334" s="42"/>
      <c r="DH334" s="42"/>
      <c r="DI334" s="42"/>
      <c r="DJ334" s="42"/>
      <c r="DK334" s="42"/>
      <c r="DL334" s="42"/>
      <c r="DM334" s="42"/>
      <c r="DN334" s="42"/>
      <c r="DO334" s="42"/>
      <c r="DP334" s="42"/>
      <c r="DQ334" s="42"/>
      <c r="DR334" s="42"/>
      <c r="DS334" s="42"/>
      <c r="DT334" s="42"/>
      <c r="DU334" s="42"/>
      <c r="DV334" s="42"/>
      <c r="DW334" s="42"/>
      <c r="DX334" s="42"/>
      <c r="DY334" s="42"/>
      <c r="DZ334" s="42"/>
      <c r="EA334" s="42"/>
      <c r="EB334" s="42"/>
      <c r="EC334" s="42"/>
      <c r="ED334" s="42"/>
      <c r="EE334" s="42"/>
      <c r="EF334" s="42"/>
      <c r="EG334" s="42"/>
      <c r="EH334" s="42"/>
      <c r="EI334" s="42"/>
      <c r="EJ334" s="42"/>
      <c r="EK334" s="42"/>
      <c r="EL334" s="42"/>
      <c r="EM334" s="42"/>
      <c r="EN334" s="42"/>
      <c r="EO334" s="42"/>
      <c r="EP334" s="42"/>
      <c r="EQ334" s="42"/>
      <c r="ER334" s="42"/>
      <c r="ES334" s="42"/>
      <c r="ET334" s="42"/>
      <c r="EU334" s="42"/>
      <c r="EV334" s="42"/>
      <c r="EW334" s="42"/>
      <c r="EX334" s="42"/>
      <c r="EY334" s="42"/>
      <c r="EZ334" s="42"/>
      <c r="FA334" s="42"/>
      <c r="FB334" s="42"/>
      <c r="FC334" s="42"/>
      <c r="FD334" s="42"/>
      <c r="FE334" s="42"/>
      <c r="FF334" s="42"/>
      <c r="FG334" s="42"/>
      <c r="FH334" s="42"/>
      <c r="FI334" s="42"/>
      <c r="FJ334" s="42"/>
      <c r="FK334" s="42"/>
      <c r="FL334" s="42"/>
      <c r="FM334" s="42"/>
      <c r="FN334" s="42"/>
      <c r="FO334" s="42"/>
      <c r="FP334" s="42"/>
      <c r="FQ334" s="42"/>
      <c r="FR334" s="42"/>
      <c r="FS334" s="42"/>
      <c r="FT334" s="42"/>
      <c r="FU334" s="42"/>
      <c r="FV334" s="42"/>
      <c r="FW334" s="42"/>
      <c r="FX334" s="42"/>
      <c r="FY334" s="42"/>
      <c r="FZ334" s="42"/>
      <c r="GA334" s="42"/>
      <c r="GB334" s="42"/>
      <c r="GC334" s="42"/>
      <c r="GD334" s="42"/>
      <c r="GE334" s="42"/>
      <c r="GF334" s="42"/>
      <c r="GG334" s="42"/>
      <c r="GH334" s="42"/>
      <c r="GI334" s="42"/>
      <c r="GJ334" s="42"/>
      <c r="GK334" s="42"/>
      <c r="GL334" s="42"/>
      <c r="GM334" s="42"/>
      <c r="GN334" s="42"/>
      <c r="GO334" s="42"/>
      <c r="GP334" s="42"/>
      <c r="GQ334" s="42"/>
      <c r="GR334" s="42"/>
      <c r="GS334" s="42"/>
      <c r="GT334" s="42"/>
      <c r="GU334" s="42"/>
      <c r="GV334" s="42"/>
      <c r="GW334" s="42"/>
      <c r="GX334" s="42"/>
      <c r="GY334" s="42"/>
      <c r="GZ334" s="42"/>
      <c r="HA334" s="42"/>
      <c r="HB334" s="42"/>
      <c r="HC334" s="42"/>
      <c r="HD334" s="42"/>
      <c r="HE334" s="42"/>
      <c r="HF334" s="42"/>
      <c r="HG334" s="42"/>
      <c r="HH334" s="42"/>
      <c r="HI334" s="42"/>
      <c r="HJ334" s="42"/>
      <c r="HK334" s="42"/>
      <c r="HL334" s="42"/>
      <c r="HM334" s="42"/>
      <c r="HN334" s="42"/>
      <c r="HO334" s="42"/>
      <c r="HP334" s="42"/>
      <c r="HQ334" s="42"/>
      <c r="HR334" s="42"/>
      <c r="HS334" s="42"/>
      <c r="HT334" s="42"/>
      <c r="HU334" s="42"/>
      <c r="HV334" s="42"/>
      <c r="HW334" s="42"/>
      <c r="HX334" s="42"/>
    </row>
    <row r="335" spans="1:232" s="41" customFormat="1" x14ac:dyDescent="0.25">
      <c r="A335" s="29"/>
      <c r="B335" s="30"/>
      <c r="C335" s="31" t="s">
        <v>7317</v>
      </c>
      <c r="D335" s="57">
        <v>0</v>
      </c>
      <c r="E335" s="57">
        <v>1</v>
      </c>
      <c r="F335" s="32" t="s">
        <v>953</v>
      </c>
      <c r="G335" s="32" t="s">
        <v>953</v>
      </c>
      <c r="H335" s="4">
        <v>9105874744</v>
      </c>
      <c r="I335" s="32" t="s">
        <v>953</v>
      </c>
      <c r="J335" s="33" t="s">
        <v>7915</v>
      </c>
      <c r="K335" s="34"/>
      <c r="L335" s="46" t="s">
        <v>25</v>
      </c>
      <c r="M335" s="33" t="s">
        <v>1085</v>
      </c>
      <c r="N335" s="35" t="s">
        <v>953</v>
      </c>
      <c r="O335" s="6" t="s">
        <v>3132</v>
      </c>
      <c r="P335" s="36"/>
      <c r="Q335" s="36"/>
      <c r="R335" s="36"/>
      <c r="S335" s="33" t="s">
        <v>7916</v>
      </c>
      <c r="T335" s="36"/>
      <c r="U335" s="36"/>
      <c r="V335" s="33" t="s">
        <v>7916</v>
      </c>
      <c r="W335" s="36"/>
      <c r="X335" s="36"/>
      <c r="Y335" s="33" t="s">
        <v>3047</v>
      </c>
      <c r="Z335" s="36"/>
      <c r="AA335" s="30"/>
      <c r="AB335" s="57">
        <v>5111</v>
      </c>
      <c r="AC335" s="57">
        <v>131</v>
      </c>
      <c r="AD335" s="30"/>
      <c r="AE335" s="58">
        <v>2</v>
      </c>
      <c r="AF335" s="37"/>
      <c r="AG335" s="37">
        <v>55595</v>
      </c>
      <c r="AH335" s="38">
        <v>111190</v>
      </c>
      <c r="AI335" s="37"/>
      <c r="AJ335" s="37"/>
      <c r="AK335" s="39"/>
      <c r="AL335" s="40">
        <v>8</v>
      </c>
      <c r="AM335" s="37"/>
      <c r="AN335" s="37">
        <v>8895.2000000000007</v>
      </c>
      <c r="AO335" s="59">
        <v>33311</v>
      </c>
      <c r="AP335" s="39"/>
      <c r="AQ335" s="59" t="s">
        <v>3131</v>
      </c>
      <c r="AR335" s="60">
        <v>156</v>
      </c>
      <c r="AS335" s="60">
        <v>632</v>
      </c>
      <c r="AV335" s="39"/>
      <c r="AW335" s="42"/>
      <c r="AX335" s="42"/>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c r="BV335" s="42"/>
      <c r="BW335" s="42"/>
      <c r="BX335" s="42"/>
      <c r="BY335" s="42"/>
      <c r="BZ335" s="42"/>
      <c r="CA335" s="42"/>
      <c r="CB335" s="42"/>
      <c r="CC335" s="42"/>
      <c r="CD335" s="42"/>
      <c r="CE335" s="42"/>
      <c r="CF335" s="42"/>
      <c r="CG335" s="42"/>
      <c r="CH335" s="42"/>
      <c r="CI335" s="42"/>
      <c r="CJ335" s="42"/>
      <c r="CK335" s="42"/>
      <c r="CL335" s="42"/>
      <c r="CM335" s="42"/>
      <c r="CN335" s="42"/>
      <c r="CO335" s="42"/>
      <c r="CP335" s="42"/>
      <c r="CQ335" s="42"/>
      <c r="CR335" s="42"/>
      <c r="CS335" s="42"/>
      <c r="CT335" s="42"/>
      <c r="CU335" s="42"/>
      <c r="CV335" s="42"/>
      <c r="CW335" s="42"/>
      <c r="CX335" s="42"/>
      <c r="CY335" s="42"/>
      <c r="CZ335" s="42"/>
      <c r="DA335" s="42"/>
      <c r="DB335" s="42"/>
      <c r="DC335" s="42"/>
      <c r="DD335" s="42"/>
      <c r="DE335" s="42"/>
      <c r="DF335" s="42"/>
      <c r="DG335" s="42"/>
      <c r="DH335" s="42"/>
      <c r="DI335" s="42"/>
      <c r="DJ335" s="42"/>
      <c r="DK335" s="42"/>
      <c r="DL335" s="42"/>
      <c r="DM335" s="42"/>
      <c r="DN335" s="42"/>
      <c r="DO335" s="42"/>
      <c r="DP335" s="42"/>
      <c r="DQ335" s="42"/>
      <c r="DR335" s="42"/>
      <c r="DS335" s="42"/>
      <c r="DT335" s="42"/>
      <c r="DU335" s="42"/>
      <c r="DV335" s="42"/>
      <c r="DW335" s="42"/>
      <c r="DX335" s="42"/>
      <c r="DY335" s="42"/>
      <c r="DZ335" s="42"/>
      <c r="EA335" s="42"/>
      <c r="EB335" s="42"/>
      <c r="EC335" s="42"/>
      <c r="ED335" s="42"/>
      <c r="EE335" s="42"/>
      <c r="EF335" s="42"/>
      <c r="EG335" s="42"/>
      <c r="EH335" s="42"/>
      <c r="EI335" s="42"/>
      <c r="EJ335" s="42"/>
      <c r="EK335" s="42"/>
      <c r="EL335" s="42"/>
      <c r="EM335" s="42"/>
      <c r="EN335" s="42"/>
      <c r="EO335" s="42"/>
      <c r="EP335" s="42"/>
      <c r="EQ335" s="42"/>
      <c r="ER335" s="42"/>
      <c r="ES335" s="42"/>
      <c r="ET335" s="42"/>
      <c r="EU335" s="42"/>
      <c r="EV335" s="42"/>
      <c r="EW335" s="42"/>
      <c r="EX335" s="42"/>
      <c r="EY335" s="42"/>
      <c r="EZ335" s="42"/>
      <c r="FA335" s="42"/>
      <c r="FB335" s="42"/>
      <c r="FC335" s="42"/>
      <c r="FD335" s="42"/>
      <c r="FE335" s="42"/>
      <c r="FF335" s="42"/>
      <c r="FG335" s="42"/>
      <c r="FH335" s="42"/>
      <c r="FI335" s="42"/>
      <c r="FJ335" s="42"/>
      <c r="FK335" s="42"/>
      <c r="FL335" s="42"/>
      <c r="FM335" s="42"/>
      <c r="FN335" s="42"/>
      <c r="FO335" s="42"/>
      <c r="FP335" s="42"/>
      <c r="FQ335" s="42"/>
      <c r="FR335" s="42"/>
      <c r="FS335" s="42"/>
      <c r="FT335" s="42"/>
      <c r="FU335" s="42"/>
      <c r="FV335" s="42"/>
      <c r="FW335" s="42"/>
      <c r="FX335" s="42"/>
      <c r="FY335" s="42"/>
      <c r="FZ335" s="42"/>
      <c r="GA335" s="42"/>
      <c r="GB335" s="42"/>
      <c r="GC335" s="42"/>
      <c r="GD335" s="42"/>
      <c r="GE335" s="42"/>
      <c r="GF335" s="42"/>
      <c r="GG335" s="42"/>
      <c r="GH335" s="42"/>
      <c r="GI335" s="42"/>
      <c r="GJ335" s="42"/>
      <c r="GK335" s="42"/>
      <c r="GL335" s="42"/>
      <c r="GM335" s="42"/>
      <c r="GN335" s="42"/>
      <c r="GO335" s="42"/>
      <c r="GP335" s="42"/>
      <c r="GQ335" s="42"/>
      <c r="GR335" s="42"/>
      <c r="GS335" s="42"/>
      <c r="GT335" s="42"/>
      <c r="GU335" s="42"/>
      <c r="GV335" s="42"/>
      <c r="GW335" s="42"/>
      <c r="GX335" s="42"/>
      <c r="GY335" s="42"/>
      <c r="GZ335" s="42"/>
      <c r="HA335" s="42"/>
      <c r="HB335" s="42"/>
      <c r="HC335" s="42"/>
      <c r="HD335" s="42"/>
      <c r="HE335" s="42"/>
      <c r="HF335" s="42"/>
      <c r="HG335" s="42"/>
      <c r="HH335" s="42"/>
      <c r="HI335" s="42"/>
      <c r="HJ335" s="42"/>
      <c r="HK335" s="42"/>
      <c r="HL335" s="42"/>
      <c r="HM335" s="42"/>
      <c r="HN335" s="42"/>
      <c r="HO335" s="42"/>
      <c r="HP335" s="42"/>
      <c r="HQ335" s="42"/>
      <c r="HR335" s="42"/>
      <c r="HS335" s="42"/>
      <c r="HT335" s="42"/>
      <c r="HU335" s="42"/>
      <c r="HV335" s="42"/>
      <c r="HW335" s="42"/>
      <c r="HX335" s="42"/>
    </row>
    <row r="336" spans="1:232" s="41" customFormat="1" x14ac:dyDescent="0.25">
      <c r="A336" s="29"/>
      <c r="B336" s="30"/>
      <c r="C336" s="31" t="s">
        <v>7317</v>
      </c>
      <c r="D336" s="57">
        <v>0</v>
      </c>
      <c r="E336" s="57">
        <v>1</v>
      </c>
      <c r="F336" s="32" t="s">
        <v>953</v>
      </c>
      <c r="G336" s="32" t="s">
        <v>953</v>
      </c>
      <c r="H336" s="4">
        <v>9105874733</v>
      </c>
      <c r="I336" s="32" t="s">
        <v>953</v>
      </c>
      <c r="J336" s="33" t="s">
        <v>7917</v>
      </c>
      <c r="K336" s="34"/>
      <c r="L336" s="46" t="s">
        <v>25</v>
      </c>
      <c r="M336" s="33" t="s">
        <v>1045</v>
      </c>
      <c r="N336" s="35" t="s">
        <v>953</v>
      </c>
      <c r="O336" s="6" t="s">
        <v>3132</v>
      </c>
      <c r="P336" s="36"/>
      <c r="Q336" s="36"/>
      <c r="R336" s="36"/>
      <c r="S336" s="33" t="s">
        <v>7918</v>
      </c>
      <c r="T336" s="36"/>
      <c r="U336" s="36"/>
      <c r="V336" s="33" t="s">
        <v>7918</v>
      </c>
      <c r="W336" s="36"/>
      <c r="X336" s="36"/>
      <c r="Y336" s="33" t="s">
        <v>2779</v>
      </c>
      <c r="Z336" s="36"/>
      <c r="AA336" s="30"/>
      <c r="AB336" s="57">
        <v>5111</v>
      </c>
      <c r="AC336" s="57">
        <v>131</v>
      </c>
      <c r="AD336" s="30"/>
      <c r="AE336" s="58">
        <v>3</v>
      </c>
      <c r="AF336" s="37"/>
      <c r="AG336" s="37">
        <v>73431</v>
      </c>
      <c r="AH336" s="38">
        <v>220293</v>
      </c>
      <c r="AI336" s="37"/>
      <c r="AJ336" s="37"/>
      <c r="AK336" s="39"/>
      <c r="AL336" s="40">
        <v>8</v>
      </c>
      <c r="AM336" s="37"/>
      <c r="AN336" s="37">
        <v>17623.439999999999</v>
      </c>
      <c r="AO336" s="59">
        <v>33311</v>
      </c>
      <c r="AP336" s="39"/>
      <c r="AQ336" s="59" t="s">
        <v>3131</v>
      </c>
      <c r="AR336" s="60">
        <v>156</v>
      </c>
      <c r="AS336" s="60">
        <v>632</v>
      </c>
      <c r="AV336" s="39"/>
      <c r="AW336" s="42"/>
      <c r="AX336" s="42"/>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c r="BV336" s="42"/>
      <c r="BW336" s="42"/>
      <c r="BX336" s="42"/>
      <c r="BY336" s="42"/>
      <c r="BZ336" s="42"/>
      <c r="CA336" s="42"/>
      <c r="CB336" s="42"/>
      <c r="CC336" s="42"/>
      <c r="CD336" s="42"/>
      <c r="CE336" s="42"/>
      <c r="CF336" s="42"/>
      <c r="CG336" s="42"/>
      <c r="CH336" s="42"/>
      <c r="CI336" s="42"/>
      <c r="CJ336" s="42"/>
      <c r="CK336" s="42"/>
      <c r="CL336" s="42"/>
      <c r="CM336" s="42"/>
      <c r="CN336" s="42"/>
      <c r="CO336" s="42"/>
      <c r="CP336" s="42"/>
      <c r="CQ336" s="42"/>
      <c r="CR336" s="42"/>
      <c r="CS336" s="42"/>
      <c r="CT336" s="42"/>
      <c r="CU336" s="42"/>
      <c r="CV336" s="42"/>
      <c r="CW336" s="42"/>
      <c r="CX336" s="42"/>
      <c r="CY336" s="42"/>
      <c r="CZ336" s="42"/>
      <c r="DA336" s="42"/>
      <c r="DB336" s="42"/>
      <c r="DC336" s="42"/>
      <c r="DD336" s="42"/>
      <c r="DE336" s="42"/>
      <c r="DF336" s="42"/>
      <c r="DG336" s="42"/>
      <c r="DH336" s="42"/>
      <c r="DI336" s="42"/>
      <c r="DJ336" s="42"/>
      <c r="DK336" s="42"/>
      <c r="DL336" s="42"/>
      <c r="DM336" s="42"/>
      <c r="DN336" s="42"/>
      <c r="DO336" s="42"/>
      <c r="DP336" s="42"/>
      <c r="DQ336" s="42"/>
      <c r="DR336" s="42"/>
      <c r="DS336" s="42"/>
      <c r="DT336" s="42"/>
      <c r="DU336" s="42"/>
      <c r="DV336" s="42"/>
      <c r="DW336" s="42"/>
      <c r="DX336" s="42"/>
      <c r="DY336" s="42"/>
      <c r="DZ336" s="42"/>
      <c r="EA336" s="42"/>
      <c r="EB336" s="42"/>
      <c r="EC336" s="42"/>
      <c r="ED336" s="42"/>
      <c r="EE336" s="42"/>
      <c r="EF336" s="42"/>
      <c r="EG336" s="42"/>
      <c r="EH336" s="42"/>
      <c r="EI336" s="42"/>
      <c r="EJ336" s="42"/>
      <c r="EK336" s="42"/>
      <c r="EL336" s="42"/>
      <c r="EM336" s="42"/>
      <c r="EN336" s="42"/>
      <c r="EO336" s="42"/>
      <c r="EP336" s="42"/>
      <c r="EQ336" s="42"/>
      <c r="ER336" s="42"/>
      <c r="ES336" s="42"/>
      <c r="ET336" s="42"/>
      <c r="EU336" s="42"/>
      <c r="EV336" s="42"/>
      <c r="EW336" s="42"/>
      <c r="EX336" s="42"/>
      <c r="EY336" s="42"/>
      <c r="EZ336" s="42"/>
      <c r="FA336" s="42"/>
      <c r="FB336" s="42"/>
      <c r="FC336" s="42"/>
      <c r="FD336" s="42"/>
      <c r="FE336" s="42"/>
      <c r="FF336" s="42"/>
      <c r="FG336" s="42"/>
      <c r="FH336" s="42"/>
      <c r="FI336" s="42"/>
      <c r="FJ336" s="42"/>
      <c r="FK336" s="42"/>
      <c r="FL336" s="42"/>
      <c r="FM336" s="42"/>
      <c r="FN336" s="42"/>
      <c r="FO336" s="42"/>
      <c r="FP336" s="42"/>
      <c r="FQ336" s="42"/>
      <c r="FR336" s="42"/>
      <c r="FS336" s="42"/>
      <c r="FT336" s="42"/>
      <c r="FU336" s="42"/>
      <c r="FV336" s="42"/>
      <c r="FW336" s="42"/>
      <c r="FX336" s="42"/>
      <c r="FY336" s="42"/>
      <c r="FZ336" s="42"/>
      <c r="GA336" s="42"/>
      <c r="GB336" s="42"/>
      <c r="GC336" s="42"/>
      <c r="GD336" s="42"/>
      <c r="GE336" s="42"/>
      <c r="GF336" s="42"/>
      <c r="GG336" s="42"/>
      <c r="GH336" s="42"/>
      <c r="GI336" s="42"/>
      <c r="GJ336" s="42"/>
      <c r="GK336" s="42"/>
      <c r="GL336" s="42"/>
      <c r="GM336" s="42"/>
      <c r="GN336" s="42"/>
      <c r="GO336" s="42"/>
      <c r="GP336" s="42"/>
      <c r="GQ336" s="42"/>
      <c r="GR336" s="42"/>
      <c r="GS336" s="42"/>
      <c r="GT336" s="42"/>
      <c r="GU336" s="42"/>
      <c r="GV336" s="42"/>
      <c r="GW336" s="42"/>
      <c r="GX336" s="42"/>
      <c r="GY336" s="42"/>
      <c r="GZ336" s="42"/>
      <c r="HA336" s="42"/>
      <c r="HB336" s="42"/>
      <c r="HC336" s="42"/>
      <c r="HD336" s="42"/>
      <c r="HE336" s="42"/>
      <c r="HF336" s="42"/>
      <c r="HG336" s="42"/>
      <c r="HH336" s="42"/>
      <c r="HI336" s="42"/>
      <c r="HJ336" s="42"/>
      <c r="HK336" s="42"/>
      <c r="HL336" s="42"/>
      <c r="HM336" s="42"/>
      <c r="HN336" s="42"/>
      <c r="HO336" s="42"/>
      <c r="HP336" s="42"/>
      <c r="HQ336" s="42"/>
      <c r="HR336" s="42"/>
      <c r="HS336" s="42"/>
      <c r="HT336" s="42"/>
      <c r="HU336" s="42"/>
      <c r="HV336" s="42"/>
      <c r="HW336" s="42"/>
      <c r="HX336" s="42"/>
    </row>
    <row r="337" spans="1:232" s="41" customFormat="1" x14ac:dyDescent="0.25">
      <c r="A337" s="29"/>
      <c r="B337" s="30"/>
      <c r="C337" s="31" t="s">
        <v>7317</v>
      </c>
      <c r="D337" s="57">
        <v>0</v>
      </c>
      <c r="E337" s="57">
        <v>1</v>
      </c>
      <c r="F337" s="32" t="s">
        <v>953</v>
      </c>
      <c r="G337" s="32" t="s">
        <v>953</v>
      </c>
      <c r="H337" s="4">
        <v>9105874733</v>
      </c>
      <c r="I337" s="32" t="s">
        <v>953</v>
      </c>
      <c r="J337" s="33" t="s">
        <v>7917</v>
      </c>
      <c r="K337" s="34"/>
      <c r="L337" s="46" t="s">
        <v>25</v>
      </c>
      <c r="M337" s="33" t="s">
        <v>1045</v>
      </c>
      <c r="N337" s="35" t="s">
        <v>953</v>
      </c>
      <c r="O337" s="6" t="s">
        <v>3132</v>
      </c>
      <c r="P337" s="36"/>
      <c r="Q337" s="36"/>
      <c r="R337" s="36"/>
      <c r="S337" s="33" t="s">
        <v>7918</v>
      </c>
      <c r="T337" s="36"/>
      <c r="U337" s="36"/>
      <c r="V337" s="33" t="s">
        <v>7918</v>
      </c>
      <c r="W337" s="36"/>
      <c r="X337" s="36"/>
      <c r="Y337" s="33" t="s">
        <v>2824</v>
      </c>
      <c r="Z337" s="36"/>
      <c r="AA337" s="30"/>
      <c r="AB337" s="57">
        <v>5111</v>
      </c>
      <c r="AC337" s="57">
        <v>131</v>
      </c>
      <c r="AD337" s="30"/>
      <c r="AE337" s="58">
        <v>3</v>
      </c>
      <c r="AF337" s="37"/>
      <c r="AG337" s="37">
        <v>111058</v>
      </c>
      <c r="AH337" s="38">
        <v>333174</v>
      </c>
      <c r="AI337" s="37"/>
      <c r="AJ337" s="37"/>
      <c r="AK337" s="39"/>
      <c r="AL337" s="40">
        <v>8</v>
      </c>
      <c r="AM337" s="37"/>
      <c r="AN337" s="37">
        <v>26653.920000000002</v>
      </c>
      <c r="AO337" s="59">
        <v>33311</v>
      </c>
      <c r="AP337" s="39"/>
      <c r="AQ337" s="59" t="s">
        <v>3131</v>
      </c>
      <c r="AR337" s="60">
        <v>156</v>
      </c>
      <c r="AS337" s="60">
        <v>632</v>
      </c>
      <c r="AV337" s="39"/>
      <c r="AW337" s="42"/>
      <c r="AX337" s="42"/>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c r="BV337" s="42"/>
      <c r="BW337" s="42"/>
      <c r="BX337" s="42"/>
      <c r="BY337" s="42"/>
      <c r="BZ337" s="42"/>
      <c r="CA337" s="42"/>
      <c r="CB337" s="42"/>
      <c r="CC337" s="42"/>
      <c r="CD337" s="42"/>
      <c r="CE337" s="42"/>
      <c r="CF337" s="42"/>
      <c r="CG337" s="42"/>
      <c r="CH337" s="42"/>
      <c r="CI337" s="42"/>
      <c r="CJ337" s="42"/>
      <c r="CK337" s="42"/>
      <c r="CL337" s="42"/>
      <c r="CM337" s="42"/>
      <c r="CN337" s="42"/>
      <c r="CO337" s="42"/>
      <c r="CP337" s="42"/>
      <c r="CQ337" s="42"/>
      <c r="CR337" s="42"/>
      <c r="CS337" s="42"/>
      <c r="CT337" s="42"/>
      <c r="CU337" s="42"/>
      <c r="CV337" s="42"/>
      <c r="CW337" s="42"/>
      <c r="CX337" s="42"/>
      <c r="CY337" s="42"/>
      <c r="CZ337" s="42"/>
      <c r="DA337" s="42"/>
      <c r="DB337" s="42"/>
      <c r="DC337" s="42"/>
      <c r="DD337" s="42"/>
      <c r="DE337" s="42"/>
      <c r="DF337" s="42"/>
      <c r="DG337" s="42"/>
      <c r="DH337" s="42"/>
      <c r="DI337" s="42"/>
      <c r="DJ337" s="42"/>
      <c r="DK337" s="42"/>
      <c r="DL337" s="42"/>
      <c r="DM337" s="42"/>
      <c r="DN337" s="42"/>
      <c r="DO337" s="42"/>
      <c r="DP337" s="42"/>
      <c r="DQ337" s="42"/>
      <c r="DR337" s="42"/>
      <c r="DS337" s="42"/>
      <c r="DT337" s="42"/>
      <c r="DU337" s="42"/>
      <c r="DV337" s="42"/>
      <c r="DW337" s="42"/>
      <c r="DX337" s="42"/>
      <c r="DY337" s="42"/>
      <c r="DZ337" s="42"/>
      <c r="EA337" s="42"/>
      <c r="EB337" s="42"/>
      <c r="EC337" s="42"/>
      <c r="ED337" s="42"/>
      <c r="EE337" s="42"/>
      <c r="EF337" s="42"/>
      <c r="EG337" s="42"/>
      <c r="EH337" s="42"/>
      <c r="EI337" s="42"/>
      <c r="EJ337" s="42"/>
      <c r="EK337" s="42"/>
      <c r="EL337" s="42"/>
      <c r="EM337" s="42"/>
      <c r="EN337" s="42"/>
      <c r="EO337" s="42"/>
      <c r="EP337" s="42"/>
      <c r="EQ337" s="42"/>
      <c r="ER337" s="42"/>
      <c r="ES337" s="42"/>
      <c r="ET337" s="42"/>
      <c r="EU337" s="42"/>
      <c r="EV337" s="42"/>
      <c r="EW337" s="42"/>
      <c r="EX337" s="42"/>
      <c r="EY337" s="42"/>
      <c r="EZ337" s="42"/>
      <c r="FA337" s="42"/>
      <c r="FB337" s="42"/>
      <c r="FC337" s="42"/>
      <c r="FD337" s="42"/>
      <c r="FE337" s="42"/>
      <c r="FF337" s="42"/>
      <c r="FG337" s="42"/>
      <c r="FH337" s="42"/>
      <c r="FI337" s="42"/>
      <c r="FJ337" s="42"/>
      <c r="FK337" s="42"/>
      <c r="FL337" s="42"/>
      <c r="FM337" s="42"/>
      <c r="FN337" s="42"/>
      <c r="FO337" s="42"/>
      <c r="FP337" s="42"/>
      <c r="FQ337" s="42"/>
      <c r="FR337" s="42"/>
      <c r="FS337" s="42"/>
      <c r="FT337" s="42"/>
      <c r="FU337" s="42"/>
      <c r="FV337" s="42"/>
      <c r="FW337" s="42"/>
      <c r="FX337" s="42"/>
      <c r="FY337" s="42"/>
      <c r="FZ337" s="42"/>
      <c r="GA337" s="42"/>
      <c r="GB337" s="42"/>
      <c r="GC337" s="42"/>
      <c r="GD337" s="42"/>
      <c r="GE337" s="42"/>
      <c r="GF337" s="42"/>
      <c r="GG337" s="42"/>
      <c r="GH337" s="42"/>
      <c r="GI337" s="42"/>
      <c r="GJ337" s="42"/>
      <c r="GK337" s="42"/>
      <c r="GL337" s="42"/>
      <c r="GM337" s="42"/>
      <c r="GN337" s="42"/>
      <c r="GO337" s="42"/>
      <c r="GP337" s="42"/>
      <c r="GQ337" s="42"/>
      <c r="GR337" s="42"/>
      <c r="GS337" s="42"/>
      <c r="GT337" s="42"/>
      <c r="GU337" s="42"/>
      <c r="GV337" s="42"/>
      <c r="GW337" s="42"/>
      <c r="GX337" s="42"/>
      <c r="GY337" s="42"/>
      <c r="GZ337" s="42"/>
      <c r="HA337" s="42"/>
      <c r="HB337" s="42"/>
      <c r="HC337" s="42"/>
      <c r="HD337" s="42"/>
      <c r="HE337" s="42"/>
      <c r="HF337" s="42"/>
      <c r="HG337" s="42"/>
      <c r="HH337" s="42"/>
      <c r="HI337" s="42"/>
      <c r="HJ337" s="42"/>
      <c r="HK337" s="42"/>
      <c r="HL337" s="42"/>
      <c r="HM337" s="42"/>
      <c r="HN337" s="42"/>
      <c r="HO337" s="42"/>
      <c r="HP337" s="42"/>
      <c r="HQ337" s="42"/>
      <c r="HR337" s="42"/>
      <c r="HS337" s="42"/>
      <c r="HT337" s="42"/>
      <c r="HU337" s="42"/>
      <c r="HV337" s="42"/>
      <c r="HW337" s="42"/>
      <c r="HX337" s="42"/>
    </row>
    <row r="338" spans="1:232" s="41" customFormat="1" x14ac:dyDescent="0.25">
      <c r="A338" s="29"/>
      <c r="B338" s="30"/>
      <c r="C338" s="31" t="s">
        <v>7317</v>
      </c>
      <c r="D338" s="57">
        <v>0</v>
      </c>
      <c r="E338" s="57">
        <v>1</v>
      </c>
      <c r="F338" s="32" t="s">
        <v>953</v>
      </c>
      <c r="G338" s="32" t="s">
        <v>953</v>
      </c>
      <c r="H338" s="4">
        <v>9105874733</v>
      </c>
      <c r="I338" s="32" t="s">
        <v>953</v>
      </c>
      <c r="J338" s="33" t="s">
        <v>7917</v>
      </c>
      <c r="K338" s="34"/>
      <c r="L338" s="46" t="s">
        <v>25</v>
      </c>
      <c r="M338" s="33" t="s">
        <v>1045</v>
      </c>
      <c r="N338" s="35" t="s">
        <v>953</v>
      </c>
      <c r="O338" s="6" t="s">
        <v>3132</v>
      </c>
      <c r="P338" s="36"/>
      <c r="Q338" s="36"/>
      <c r="R338" s="36"/>
      <c r="S338" s="33" t="s">
        <v>7918</v>
      </c>
      <c r="T338" s="36"/>
      <c r="U338" s="36"/>
      <c r="V338" s="33" t="s">
        <v>7918</v>
      </c>
      <c r="W338" s="36"/>
      <c r="X338" s="36"/>
      <c r="Y338" s="33" t="s">
        <v>3047</v>
      </c>
      <c r="Z338" s="36"/>
      <c r="AA338" s="30"/>
      <c r="AB338" s="57">
        <v>5111</v>
      </c>
      <c r="AC338" s="57">
        <v>131</v>
      </c>
      <c r="AD338" s="30"/>
      <c r="AE338" s="58">
        <v>3</v>
      </c>
      <c r="AF338" s="37"/>
      <c r="AG338" s="37">
        <v>55595</v>
      </c>
      <c r="AH338" s="38">
        <v>166785</v>
      </c>
      <c r="AI338" s="37"/>
      <c r="AJ338" s="37"/>
      <c r="AK338" s="39"/>
      <c r="AL338" s="40">
        <v>8</v>
      </c>
      <c r="AM338" s="37"/>
      <c r="AN338" s="37">
        <v>13342.800000000001</v>
      </c>
      <c r="AO338" s="59">
        <v>33311</v>
      </c>
      <c r="AP338" s="39"/>
      <c r="AQ338" s="59" t="s">
        <v>3131</v>
      </c>
      <c r="AR338" s="60">
        <v>156</v>
      </c>
      <c r="AS338" s="60">
        <v>632</v>
      </c>
      <c r="AV338" s="39"/>
      <c r="AW338" s="42"/>
      <c r="AX338" s="42"/>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c r="BV338" s="42"/>
      <c r="BW338" s="42"/>
      <c r="BX338" s="42"/>
      <c r="BY338" s="42"/>
      <c r="BZ338" s="42"/>
      <c r="CA338" s="42"/>
      <c r="CB338" s="42"/>
      <c r="CC338" s="42"/>
      <c r="CD338" s="42"/>
      <c r="CE338" s="42"/>
      <c r="CF338" s="42"/>
      <c r="CG338" s="42"/>
      <c r="CH338" s="42"/>
      <c r="CI338" s="42"/>
      <c r="CJ338" s="42"/>
      <c r="CK338" s="42"/>
      <c r="CL338" s="42"/>
      <c r="CM338" s="42"/>
      <c r="CN338" s="42"/>
      <c r="CO338" s="42"/>
      <c r="CP338" s="42"/>
      <c r="CQ338" s="42"/>
      <c r="CR338" s="42"/>
      <c r="CS338" s="42"/>
      <c r="CT338" s="42"/>
      <c r="CU338" s="42"/>
      <c r="CV338" s="42"/>
      <c r="CW338" s="42"/>
      <c r="CX338" s="42"/>
      <c r="CY338" s="42"/>
      <c r="CZ338" s="42"/>
      <c r="DA338" s="42"/>
      <c r="DB338" s="42"/>
      <c r="DC338" s="42"/>
      <c r="DD338" s="42"/>
      <c r="DE338" s="42"/>
      <c r="DF338" s="42"/>
      <c r="DG338" s="42"/>
      <c r="DH338" s="42"/>
      <c r="DI338" s="42"/>
      <c r="DJ338" s="42"/>
      <c r="DK338" s="42"/>
      <c r="DL338" s="42"/>
      <c r="DM338" s="42"/>
      <c r="DN338" s="42"/>
      <c r="DO338" s="42"/>
      <c r="DP338" s="42"/>
      <c r="DQ338" s="42"/>
      <c r="DR338" s="42"/>
      <c r="DS338" s="42"/>
      <c r="DT338" s="42"/>
      <c r="DU338" s="42"/>
      <c r="DV338" s="42"/>
      <c r="DW338" s="42"/>
      <c r="DX338" s="42"/>
      <c r="DY338" s="42"/>
      <c r="DZ338" s="42"/>
      <c r="EA338" s="42"/>
      <c r="EB338" s="42"/>
      <c r="EC338" s="42"/>
      <c r="ED338" s="42"/>
      <c r="EE338" s="42"/>
      <c r="EF338" s="42"/>
      <c r="EG338" s="42"/>
      <c r="EH338" s="42"/>
      <c r="EI338" s="42"/>
      <c r="EJ338" s="42"/>
      <c r="EK338" s="42"/>
      <c r="EL338" s="42"/>
      <c r="EM338" s="42"/>
      <c r="EN338" s="42"/>
      <c r="EO338" s="42"/>
      <c r="EP338" s="42"/>
      <c r="EQ338" s="42"/>
      <c r="ER338" s="42"/>
      <c r="ES338" s="42"/>
      <c r="ET338" s="42"/>
      <c r="EU338" s="42"/>
      <c r="EV338" s="42"/>
      <c r="EW338" s="42"/>
      <c r="EX338" s="42"/>
      <c r="EY338" s="42"/>
      <c r="EZ338" s="42"/>
      <c r="FA338" s="42"/>
      <c r="FB338" s="42"/>
      <c r="FC338" s="42"/>
      <c r="FD338" s="42"/>
      <c r="FE338" s="42"/>
      <c r="FF338" s="42"/>
      <c r="FG338" s="42"/>
      <c r="FH338" s="42"/>
      <c r="FI338" s="42"/>
      <c r="FJ338" s="42"/>
      <c r="FK338" s="42"/>
      <c r="FL338" s="42"/>
      <c r="FM338" s="42"/>
      <c r="FN338" s="42"/>
      <c r="FO338" s="42"/>
      <c r="FP338" s="42"/>
      <c r="FQ338" s="42"/>
      <c r="FR338" s="42"/>
      <c r="FS338" s="42"/>
      <c r="FT338" s="42"/>
      <c r="FU338" s="42"/>
      <c r="FV338" s="42"/>
      <c r="FW338" s="42"/>
      <c r="FX338" s="42"/>
      <c r="FY338" s="42"/>
      <c r="FZ338" s="42"/>
      <c r="GA338" s="42"/>
      <c r="GB338" s="42"/>
      <c r="GC338" s="42"/>
      <c r="GD338" s="42"/>
      <c r="GE338" s="42"/>
      <c r="GF338" s="42"/>
      <c r="GG338" s="42"/>
      <c r="GH338" s="42"/>
      <c r="GI338" s="42"/>
      <c r="GJ338" s="42"/>
      <c r="GK338" s="42"/>
      <c r="GL338" s="42"/>
      <c r="GM338" s="42"/>
      <c r="GN338" s="42"/>
      <c r="GO338" s="42"/>
      <c r="GP338" s="42"/>
      <c r="GQ338" s="42"/>
      <c r="GR338" s="42"/>
      <c r="GS338" s="42"/>
      <c r="GT338" s="42"/>
      <c r="GU338" s="42"/>
      <c r="GV338" s="42"/>
      <c r="GW338" s="42"/>
      <c r="GX338" s="42"/>
      <c r="GY338" s="42"/>
      <c r="GZ338" s="42"/>
      <c r="HA338" s="42"/>
      <c r="HB338" s="42"/>
      <c r="HC338" s="42"/>
      <c r="HD338" s="42"/>
      <c r="HE338" s="42"/>
      <c r="HF338" s="42"/>
      <c r="HG338" s="42"/>
      <c r="HH338" s="42"/>
      <c r="HI338" s="42"/>
      <c r="HJ338" s="42"/>
      <c r="HK338" s="42"/>
      <c r="HL338" s="42"/>
      <c r="HM338" s="42"/>
      <c r="HN338" s="42"/>
      <c r="HO338" s="42"/>
      <c r="HP338" s="42"/>
      <c r="HQ338" s="42"/>
      <c r="HR338" s="42"/>
      <c r="HS338" s="42"/>
      <c r="HT338" s="42"/>
      <c r="HU338" s="42"/>
      <c r="HV338" s="42"/>
      <c r="HW338" s="42"/>
      <c r="HX338" s="42"/>
    </row>
    <row r="339" spans="1:232" s="41" customFormat="1" x14ac:dyDescent="0.25">
      <c r="A339" s="29"/>
      <c r="B339" s="30"/>
      <c r="C339" s="31" t="s">
        <v>7317</v>
      </c>
      <c r="D339" s="57">
        <v>0</v>
      </c>
      <c r="E339" s="57">
        <v>1</v>
      </c>
      <c r="F339" s="32" t="s">
        <v>953</v>
      </c>
      <c r="G339" s="32" t="s">
        <v>953</v>
      </c>
      <c r="H339" s="4">
        <v>9105874735</v>
      </c>
      <c r="I339" s="32" t="s">
        <v>953</v>
      </c>
      <c r="J339" s="33" t="s">
        <v>7919</v>
      </c>
      <c r="K339" s="34"/>
      <c r="L339" s="46" t="s">
        <v>25</v>
      </c>
      <c r="M339" s="33" t="s">
        <v>1041</v>
      </c>
      <c r="N339" s="35" t="s">
        <v>953</v>
      </c>
      <c r="O339" s="6" t="s">
        <v>3132</v>
      </c>
      <c r="P339" s="36"/>
      <c r="Q339" s="36"/>
      <c r="R339" s="36"/>
      <c r="S339" s="33" t="s">
        <v>7918</v>
      </c>
      <c r="T339" s="36"/>
      <c r="U339" s="36"/>
      <c r="V339" s="33" t="s">
        <v>7918</v>
      </c>
      <c r="W339" s="36"/>
      <c r="X339" s="36"/>
      <c r="Y339" s="33" t="s">
        <v>2779</v>
      </c>
      <c r="Z339" s="36"/>
      <c r="AA339" s="30"/>
      <c r="AB339" s="57">
        <v>5111</v>
      </c>
      <c r="AC339" s="57">
        <v>131</v>
      </c>
      <c r="AD339" s="30"/>
      <c r="AE339" s="58">
        <v>2</v>
      </c>
      <c r="AF339" s="37"/>
      <c r="AG339" s="37">
        <v>73431</v>
      </c>
      <c r="AH339" s="38">
        <v>146862</v>
      </c>
      <c r="AI339" s="37"/>
      <c r="AJ339" s="37"/>
      <c r="AK339" s="39"/>
      <c r="AL339" s="40">
        <v>8</v>
      </c>
      <c r="AM339" s="37"/>
      <c r="AN339" s="37">
        <v>11748.960000000001</v>
      </c>
      <c r="AO339" s="59">
        <v>33311</v>
      </c>
      <c r="AP339" s="39"/>
      <c r="AQ339" s="59" t="s">
        <v>3131</v>
      </c>
      <c r="AR339" s="60">
        <v>156</v>
      </c>
      <c r="AS339" s="60">
        <v>632</v>
      </c>
      <c r="AV339" s="39"/>
      <c r="AW339" s="42"/>
      <c r="AX339" s="42"/>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c r="BV339" s="42"/>
      <c r="BW339" s="42"/>
      <c r="BX339" s="42"/>
      <c r="BY339" s="42"/>
      <c r="BZ339" s="42"/>
      <c r="CA339" s="42"/>
      <c r="CB339" s="42"/>
      <c r="CC339" s="42"/>
      <c r="CD339" s="42"/>
      <c r="CE339" s="42"/>
      <c r="CF339" s="42"/>
      <c r="CG339" s="42"/>
      <c r="CH339" s="42"/>
      <c r="CI339" s="42"/>
      <c r="CJ339" s="42"/>
      <c r="CK339" s="42"/>
      <c r="CL339" s="42"/>
      <c r="CM339" s="42"/>
      <c r="CN339" s="42"/>
      <c r="CO339" s="42"/>
      <c r="CP339" s="42"/>
      <c r="CQ339" s="42"/>
      <c r="CR339" s="42"/>
      <c r="CS339" s="42"/>
      <c r="CT339" s="42"/>
      <c r="CU339" s="42"/>
      <c r="CV339" s="42"/>
      <c r="CW339" s="42"/>
      <c r="CX339" s="42"/>
      <c r="CY339" s="42"/>
      <c r="CZ339" s="42"/>
      <c r="DA339" s="42"/>
      <c r="DB339" s="42"/>
      <c r="DC339" s="42"/>
      <c r="DD339" s="42"/>
      <c r="DE339" s="42"/>
      <c r="DF339" s="42"/>
      <c r="DG339" s="42"/>
      <c r="DH339" s="42"/>
      <c r="DI339" s="42"/>
      <c r="DJ339" s="42"/>
      <c r="DK339" s="42"/>
      <c r="DL339" s="42"/>
      <c r="DM339" s="42"/>
      <c r="DN339" s="42"/>
      <c r="DO339" s="42"/>
      <c r="DP339" s="42"/>
      <c r="DQ339" s="42"/>
      <c r="DR339" s="42"/>
      <c r="DS339" s="42"/>
      <c r="DT339" s="42"/>
      <c r="DU339" s="42"/>
      <c r="DV339" s="42"/>
      <c r="DW339" s="42"/>
      <c r="DX339" s="42"/>
      <c r="DY339" s="42"/>
      <c r="DZ339" s="42"/>
      <c r="EA339" s="42"/>
      <c r="EB339" s="42"/>
      <c r="EC339" s="42"/>
      <c r="ED339" s="42"/>
      <c r="EE339" s="42"/>
      <c r="EF339" s="42"/>
      <c r="EG339" s="42"/>
      <c r="EH339" s="42"/>
      <c r="EI339" s="42"/>
      <c r="EJ339" s="42"/>
      <c r="EK339" s="42"/>
      <c r="EL339" s="42"/>
      <c r="EM339" s="42"/>
      <c r="EN339" s="42"/>
      <c r="EO339" s="42"/>
      <c r="EP339" s="42"/>
      <c r="EQ339" s="42"/>
      <c r="ER339" s="42"/>
      <c r="ES339" s="42"/>
      <c r="ET339" s="42"/>
      <c r="EU339" s="42"/>
      <c r="EV339" s="42"/>
      <c r="EW339" s="42"/>
      <c r="EX339" s="42"/>
      <c r="EY339" s="42"/>
      <c r="EZ339" s="42"/>
      <c r="FA339" s="42"/>
      <c r="FB339" s="42"/>
      <c r="FC339" s="42"/>
      <c r="FD339" s="42"/>
      <c r="FE339" s="42"/>
      <c r="FF339" s="42"/>
      <c r="FG339" s="42"/>
      <c r="FH339" s="42"/>
      <c r="FI339" s="42"/>
      <c r="FJ339" s="42"/>
      <c r="FK339" s="42"/>
      <c r="FL339" s="42"/>
      <c r="FM339" s="42"/>
      <c r="FN339" s="42"/>
      <c r="FO339" s="42"/>
      <c r="FP339" s="42"/>
      <c r="FQ339" s="42"/>
      <c r="FR339" s="42"/>
      <c r="FS339" s="42"/>
      <c r="FT339" s="42"/>
      <c r="FU339" s="42"/>
      <c r="FV339" s="42"/>
      <c r="FW339" s="42"/>
      <c r="FX339" s="42"/>
      <c r="FY339" s="42"/>
      <c r="FZ339" s="42"/>
      <c r="GA339" s="42"/>
      <c r="GB339" s="42"/>
      <c r="GC339" s="42"/>
      <c r="GD339" s="42"/>
      <c r="GE339" s="42"/>
      <c r="GF339" s="42"/>
      <c r="GG339" s="42"/>
      <c r="GH339" s="42"/>
      <c r="GI339" s="42"/>
      <c r="GJ339" s="42"/>
      <c r="GK339" s="42"/>
      <c r="GL339" s="42"/>
      <c r="GM339" s="42"/>
      <c r="GN339" s="42"/>
      <c r="GO339" s="42"/>
      <c r="GP339" s="42"/>
      <c r="GQ339" s="42"/>
      <c r="GR339" s="42"/>
      <c r="GS339" s="42"/>
      <c r="GT339" s="42"/>
      <c r="GU339" s="42"/>
      <c r="GV339" s="42"/>
      <c r="GW339" s="42"/>
      <c r="GX339" s="42"/>
      <c r="GY339" s="42"/>
      <c r="GZ339" s="42"/>
      <c r="HA339" s="42"/>
      <c r="HB339" s="42"/>
      <c r="HC339" s="42"/>
      <c r="HD339" s="42"/>
      <c r="HE339" s="42"/>
      <c r="HF339" s="42"/>
      <c r="HG339" s="42"/>
      <c r="HH339" s="42"/>
      <c r="HI339" s="42"/>
      <c r="HJ339" s="42"/>
      <c r="HK339" s="42"/>
      <c r="HL339" s="42"/>
      <c r="HM339" s="42"/>
      <c r="HN339" s="42"/>
      <c r="HO339" s="42"/>
      <c r="HP339" s="42"/>
      <c r="HQ339" s="42"/>
      <c r="HR339" s="42"/>
      <c r="HS339" s="42"/>
      <c r="HT339" s="42"/>
      <c r="HU339" s="42"/>
      <c r="HV339" s="42"/>
      <c r="HW339" s="42"/>
      <c r="HX339" s="42"/>
    </row>
    <row r="340" spans="1:232" s="41" customFormat="1" x14ac:dyDescent="0.25">
      <c r="A340" s="29"/>
      <c r="B340" s="30"/>
      <c r="C340" s="31" t="s">
        <v>7317</v>
      </c>
      <c r="D340" s="57">
        <v>0</v>
      </c>
      <c r="E340" s="57">
        <v>1</v>
      </c>
      <c r="F340" s="32" t="s">
        <v>953</v>
      </c>
      <c r="G340" s="32" t="s">
        <v>953</v>
      </c>
      <c r="H340" s="4">
        <v>9105874735</v>
      </c>
      <c r="I340" s="32" t="s">
        <v>953</v>
      </c>
      <c r="J340" s="33" t="s">
        <v>7919</v>
      </c>
      <c r="K340" s="34"/>
      <c r="L340" s="46" t="s">
        <v>25</v>
      </c>
      <c r="M340" s="33" t="s">
        <v>1041</v>
      </c>
      <c r="N340" s="35" t="s">
        <v>953</v>
      </c>
      <c r="O340" s="6" t="s">
        <v>3132</v>
      </c>
      <c r="P340" s="36"/>
      <c r="Q340" s="36"/>
      <c r="R340" s="36"/>
      <c r="S340" s="33" t="s">
        <v>7918</v>
      </c>
      <c r="T340" s="36"/>
      <c r="U340" s="36"/>
      <c r="V340" s="33" t="s">
        <v>7918</v>
      </c>
      <c r="W340" s="36"/>
      <c r="X340" s="36"/>
      <c r="Y340" s="33" t="s">
        <v>2824</v>
      </c>
      <c r="Z340" s="36"/>
      <c r="AA340" s="30"/>
      <c r="AB340" s="57">
        <v>5111</v>
      </c>
      <c r="AC340" s="57">
        <v>131</v>
      </c>
      <c r="AD340" s="30"/>
      <c r="AE340" s="58">
        <v>3</v>
      </c>
      <c r="AF340" s="37"/>
      <c r="AG340" s="37">
        <v>111058</v>
      </c>
      <c r="AH340" s="38">
        <v>333174</v>
      </c>
      <c r="AI340" s="37"/>
      <c r="AJ340" s="37"/>
      <c r="AK340" s="39"/>
      <c r="AL340" s="40">
        <v>8</v>
      </c>
      <c r="AM340" s="37"/>
      <c r="AN340" s="37">
        <v>26653.920000000002</v>
      </c>
      <c r="AO340" s="59">
        <v>33311</v>
      </c>
      <c r="AP340" s="39"/>
      <c r="AQ340" s="59" t="s">
        <v>3131</v>
      </c>
      <c r="AR340" s="60">
        <v>156</v>
      </c>
      <c r="AS340" s="60">
        <v>632</v>
      </c>
      <c r="AV340" s="39"/>
      <c r="AW340" s="42"/>
      <c r="AX340" s="42"/>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c r="BV340" s="42"/>
      <c r="BW340" s="42"/>
      <c r="BX340" s="42"/>
      <c r="BY340" s="42"/>
      <c r="BZ340" s="42"/>
      <c r="CA340" s="42"/>
      <c r="CB340" s="42"/>
      <c r="CC340" s="42"/>
      <c r="CD340" s="42"/>
      <c r="CE340" s="42"/>
      <c r="CF340" s="42"/>
      <c r="CG340" s="42"/>
      <c r="CH340" s="42"/>
      <c r="CI340" s="42"/>
      <c r="CJ340" s="42"/>
      <c r="CK340" s="42"/>
      <c r="CL340" s="42"/>
      <c r="CM340" s="42"/>
      <c r="CN340" s="42"/>
      <c r="CO340" s="42"/>
      <c r="CP340" s="42"/>
      <c r="CQ340" s="42"/>
      <c r="CR340" s="42"/>
      <c r="CS340" s="42"/>
      <c r="CT340" s="42"/>
      <c r="CU340" s="42"/>
      <c r="CV340" s="42"/>
      <c r="CW340" s="42"/>
      <c r="CX340" s="42"/>
      <c r="CY340" s="42"/>
      <c r="CZ340" s="42"/>
      <c r="DA340" s="42"/>
      <c r="DB340" s="42"/>
      <c r="DC340" s="42"/>
      <c r="DD340" s="42"/>
      <c r="DE340" s="42"/>
      <c r="DF340" s="42"/>
      <c r="DG340" s="42"/>
      <c r="DH340" s="42"/>
      <c r="DI340" s="42"/>
      <c r="DJ340" s="42"/>
      <c r="DK340" s="42"/>
      <c r="DL340" s="42"/>
      <c r="DM340" s="42"/>
      <c r="DN340" s="42"/>
      <c r="DO340" s="42"/>
      <c r="DP340" s="42"/>
      <c r="DQ340" s="42"/>
      <c r="DR340" s="42"/>
      <c r="DS340" s="42"/>
      <c r="DT340" s="42"/>
      <c r="DU340" s="42"/>
      <c r="DV340" s="42"/>
      <c r="DW340" s="42"/>
      <c r="DX340" s="42"/>
      <c r="DY340" s="42"/>
      <c r="DZ340" s="42"/>
      <c r="EA340" s="42"/>
      <c r="EB340" s="42"/>
      <c r="EC340" s="42"/>
      <c r="ED340" s="42"/>
      <c r="EE340" s="42"/>
      <c r="EF340" s="42"/>
      <c r="EG340" s="42"/>
      <c r="EH340" s="42"/>
      <c r="EI340" s="42"/>
      <c r="EJ340" s="42"/>
      <c r="EK340" s="42"/>
      <c r="EL340" s="42"/>
      <c r="EM340" s="42"/>
      <c r="EN340" s="42"/>
      <c r="EO340" s="42"/>
      <c r="EP340" s="42"/>
      <c r="EQ340" s="42"/>
      <c r="ER340" s="42"/>
      <c r="ES340" s="42"/>
      <c r="ET340" s="42"/>
      <c r="EU340" s="42"/>
      <c r="EV340" s="42"/>
      <c r="EW340" s="42"/>
      <c r="EX340" s="42"/>
      <c r="EY340" s="42"/>
      <c r="EZ340" s="42"/>
      <c r="FA340" s="42"/>
      <c r="FB340" s="42"/>
      <c r="FC340" s="42"/>
      <c r="FD340" s="42"/>
      <c r="FE340" s="42"/>
      <c r="FF340" s="42"/>
      <c r="FG340" s="42"/>
      <c r="FH340" s="42"/>
      <c r="FI340" s="42"/>
      <c r="FJ340" s="42"/>
      <c r="FK340" s="42"/>
      <c r="FL340" s="42"/>
      <c r="FM340" s="42"/>
      <c r="FN340" s="42"/>
      <c r="FO340" s="42"/>
      <c r="FP340" s="42"/>
      <c r="FQ340" s="42"/>
      <c r="FR340" s="42"/>
      <c r="FS340" s="42"/>
      <c r="FT340" s="42"/>
      <c r="FU340" s="42"/>
      <c r="FV340" s="42"/>
      <c r="FW340" s="42"/>
      <c r="FX340" s="42"/>
      <c r="FY340" s="42"/>
      <c r="FZ340" s="42"/>
      <c r="GA340" s="42"/>
      <c r="GB340" s="42"/>
      <c r="GC340" s="42"/>
      <c r="GD340" s="42"/>
      <c r="GE340" s="42"/>
      <c r="GF340" s="42"/>
      <c r="GG340" s="42"/>
      <c r="GH340" s="42"/>
      <c r="GI340" s="42"/>
      <c r="GJ340" s="42"/>
      <c r="GK340" s="42"/>
      <c r="GL340" s="42"/>
      <c r="GM340" s="42"/>
      <c r="GN340" s="42"/>
      <c r="GO340" s="42"/>
      <c r="GP340" s="42"/>
      <c r="GQ340" s="42"/>
      <c r="GR340" s="42"/>
      <c r="GS340" s="42"/>
      <c r="GT340" s="42"/>
      <c r="GU340" s="42"/>
      <c r="GV340" s="42"/>
      <c r="GW340" s="42"/>
      <c r="GX340" s="42"/>
      <c r="GY340" s="42"/>
      <c r="GZ340" s="42"/>
      <c r="HA340" s="42"/>
      <c r="HB340" s="42"/>
      <c r="HC340" s="42"/>
      <c r="HD340" s="42"/>
      <c r="HE340" s="42"/>
      <c r="HF340" s="42"/>
      <c r="HG340" s="42"/>
      <c r="HH340" s="42"/>
      <c r="HI340" s="42"/>
      <c r="HJ340" s="42"/>
      <c r="HK340" s="42"/>
      <c r="HL340" s="42"/>
      <c r="HM340" s="42"/>
      <c r="HN340" s="42"/>
      <c r="HO340" s="42"/>
      <c r="HP340" s="42"/>
      <c r="HQ340" s="42"/>
      <c r="HR340" s="42"/>
      <c r="HS340" s="42"/>
      <c r="HT340" s="42"/>
      <c r="HU340" s="42"/>
      <c r="HV340" s="42"/>
      <c r="HW340" s="42"/>
      <c r="HX340" s="42"/>
    </row>
    <row r="341" spans="1:232" s="41" customFormat="1" x14ac:dyDescent="0.25">
      <c r="A341" s="29"/>
      <c r="B341" s="30"/>
      <c r="C341" s="31" t="s">
        <v>7317</v>
      </c>
      <c r="D341" s="57">
        <v>0</v>
      </c>
      <c r="E341" s="57">
        <v>1</v>
      </c>
      <c r="F341" s="32" t="s">
        <v>953</v>
      </c>
      <c r="G341" s="32" t="s">
        <v>953</v>
      </c>
      <c r="H341" s="4">
        <v>9105874735</v>
      </c>
      <c r="I341" s="32" t="s">
        <v>953</v>
      </c>
      <c r="J341" s="33" t="s">
        <v>7919</v>
      </c>
      <c r="K341" s="34"/>
      <c r="L341" s="46" t="s">
        <v>25</v>
      </c>
      <c r="M341" s="33" t="s">
        <v>1041</v>
      </c>
      <c r="N341" s="35" t="s">
        <v>953</v>
      </c>
      <c r="O341" s="6" t="s">
        <v>3132</v>
      </c>
      <c r="P341" s="36"/>
      <c r="Q341" s="36"/>
      <c r="R341" s="36"/>
      <c r="S341" s="33" t="s">
        <v>7918</v>
      </c>
      <c r="T341" s="36"/>
      <c r="U341" s="36"/>
      <c r="V341" s="33" t="s">
        <v>7918</v>
      </c>
      <c r="W341" s="36"/>
      <c r="X341" s="36"/>
      <c r="Y341" s="33" t="s">
        <v>3047</v>
      </c>
      <c r="Z341" s="36"/>
      <c r="AA341" s="30"/>
      <c r="AB341" s="57">
        <v>5111</v>
      </c>
      <c r="AC341" s="57">
        <v>131</v>
      </c>
      <c r="AD341" s="30"/>
      <c r="AE341" s="58">
        <v>2</v>
      </c>
      <c r="AF341" s="37"/>
      <c r="AG341" s="37">
        <v>55595</v>
      </c>
      <c r="AH341" s="38">
        <v>111190</v>
      </c>
      <c r="AI341" s="37"/>
      <c r="AJ341" s="37"/>
      <c r="AK341" s="39"/>
      <c r="AL341" s="40">
        <v>8</v>
      </c>
      <c r="AM341" s="37"/>
      <c r="AN341" s="37">
        <v>8895.2000000000007</v>
      </c>
      <c r="AO341" s="59">
        <v>33311</v>
      </c>
      <c r="AP341" s="39"/>
      <c r="AQ341" s="59" t="s">
        <v>3131</v>
      </c>
      <c r="AR341" s="60">
        <v>156</v>
      </c>
      <c r="AS341" s="60">
        <v>632</v>
      </c>
      <c r="AV341" s="39"/>
      <c r="AW341" s="42"/>
      <c r="AX341" s="42"/>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c r="BV341" s="42"/>
      <c r="BW341" s="42"/>
      <c r="BX341" s="42"/>
      <c r="BY341" s="42"/>
      <c r="BZ341" s="42"/>
      <c r="CA341" s="42"/>
      <c r="CB341" s="42"/>
      <c r="CC341" s="42"/>
      <c r="CD341" s="42"/>
      <c r="CE341" s="42"/>
      <c r="CF341" s="42"/>
      <c r="CG341" s="42"/>
      <c r="CH341" s="42"/>
      <c r="CI341" s="42"/>
      <c r="CJ341" s="42"/>
      <c r="CK341" s="42"/>
      <c r="CL341" s="42"/>
      <c r="CM341" s="42"/>
      <c r="CN341" s="42"/>
      <c r="CO341" s="42"/>
      <c r="CP341" s="42"/>
      <c r="CQ341" s="42"/>
      <c r="CR341" s="42"/>
      <c r="CS341" s="42"/>
      <c r="CT341" s="42"/>
      <c r="CU341" s="42"/>
      <c r="CV341" s="42"/>
      <c r="CW341" s="42"/>
      <c r="CX341" s="42"/>
      <c r="CY341" s="42"/>
      <c r="CZ341" s="42"/>
      <c r="DA341" s="42"/>
      <c r="DB341" s="42"/>
      <c r="DC341" s="42"/>
      <c r="DD341" s="42"/>
      <c r="DE341" s="42"/>
      <c r="DF341" s="42"/>
      <c r="DG341" s="42"/>
      <c r="DH341" s="42"/>
      <c r="DI341" s="42"/>
      <c r="DJ341" s="42"/>
      <c r="DK341" s="42"/>
      <c r="DL341" s="42"/>
      <c r="DM341" s="42"/>
      <c r="DN341" s="42"/>
      <c r="DO341" s="42"/>
      <c r="DP341" s="42"/>
      <c r="DQ341" s="42"/>
      <c r="DR341" s="42"/>
      <c r="DS341" s="42"/>
      <c r="DT341" s="42"/>
      <c r="DU341" s="42"/>
      <c r="DV341" s="42"/>
      <c r="DW341" s="42"/>
      <c r="DX341" s="42"/>
      <c r="DY341" s="42"/>
      <c r="DZ341" s="42"/>
      <c r="EA341" s="42"/>
      <c r="EB341" s="42"/>
      <c r="EC341" s="42"/>
      <c r="ED341" s="42"/>
      <c r="EE341" s="42"/>
      <c r="EF341" s="42"/>
      <c r="EG341" s="42"/>
      <c r="EH341" s="42"/>
      <c r="EI341" s="42"/>
      <c r="EJ341" s="42"/>
      <c r="EK341" s="42"/>
      <c r="EL341" s="42"/>
      <c r="EM341" s="42"/>
      <c r="EN341" s="42"/>
      <c r="EO341" s="42"/>
      <c r="EP341" s="42"/>
      <c r="EQ341" s="42"/>
      <c r="ER341" s="42"/>
      <c r="ES341" s="42"/>
      <c r="ET341" s="42"/>
      <c r="EU341" s="42"/>
      <c r="EV341" s="42"/>
      <c r="EW341" s="42"/>
      <c r="EX341" s="42"/>
      <c r="EY341" s="42"/>
      <c r="EZ341" s="42"/>
      <c r="FA341" s="42"/>
      <c r="FB341" s="42"/>
      <c r="FC341" s="42"/>
      <c r="FD341" s="42"/>
      <c r="FE341" s="42"/>
      <c r="FF341" s="42"/>
      <c r="FG341" s="42"/>
      <c r="FH341" s="42"/>
      <c r="FI341" s="42"/>
      <c r="FJ341" s="42"/>
      <c r="FK341" s="42"/>
      <c r="FL341" s="42"/>
      <c r="FM341" s="42"/>
      <c r="FN341" s="42"/>
      <c r="FO341" s="42"/>
      <c r="FP341" s="42"/>
      <c r="FQ341" s="42"/>
      <c r="FR341" s="42"/>
      <c r="FS341" s="42"/>
      <c r="FT341" s="42"/>
      <c r="FU341" s="42"/>
      <c r="FV341" s="42"/>
      <c r="FW341" s="42"/>
      <c r="FX341" s="42"/>
      <c r="FY341" s="42"/>
      <c r="FZ341" s="42"/>
      <c r="GA341" s="42"/>
      <c r="GB341" s="42"/>
      <c r="GC341" s="42"/>
      <c r="GD341" s="42"/>
      <c r="GE341" s="42"/>
      <c r="GF341" s="42"/>
      <c r="GG341" s="42"/>
      <c r="GH341" s="42"/>
      <c r="GI341" s="42"/>
      <c r="GJ341" s="42"/>
      <c r="GK341" s="42"/>
      <c r="GL341" s="42"/>
      <c r="GM341" s="42"/>
      <c r="GN341" s="42"/>
      <c r="GO341" s="42"/>
      <c r="GP341" s="42"/>
      <c r="GQ341" s="42"/>
      <c r="GR341" s="42"/>
      <c r="GS341" s="42"/>
      <c r="GT341" s="42"/>
      <c r="GU341" s="42"/>
      <c r="GV341" s="42"/>
      <c r="GW341" s="42"/>
      <c r="GX341" s="42"/>
      <c r="GY341" s="42"/>
      <c r="GZ341" s="42"/>
      <c r="HA341" s="42"/>
      <c r="HB341" s="42"/>
      <c r="HC341" s="42"/>
      <c r="HD341" s="42"/>
      <c r="HE341" s="42"/>
      <c r="HF341" s="42"/>
      <c r="HG341" s="42"/>
      <c r="HH341" s="42"/>
      <c r="HI341" s="42"/>
      <c r="HJ341" s="42"/>
      <c r="HK341" s="42"/>
      <c r="HL341" s="42"/>
      <c r="HM341" s="42"/>
      <c r="HN341" s="42"/>
      <c r="HO341" s="42"/>
      <c r="HP341" s="42"/>
      <c r="HQ341" s="42"/>
      <c r="HR341" s="42"/>
      <c r="HS341" s="42"/>
      <c r="HT341" s="42"/>
      <c r="HU341" s="42"/>
      <c r="HV341" s="42"/>
      <c r="HW341" s="42"/>
      <c r="HX341" s="42"/>
    </row>
    <row r="342" spans="1:232" s="41" customFormat="1" x14ac:dyDescent="0.25">
      <c r="A342" s="29"/>
      <c r="B342" s="30"/>
      <c r="C342" s="31" t="s">
        <v>7317</v>
      </c>
      <c r="D342" s="57">
        <v>0</v>
      </c>
      <c r="E342" s="57">
        <v>1</v>
      </c>
      <c r="F342" s="32" t="s">
        <v>953</v>
      </c>
      <c r="G342" s="32" t="s">
        <v>953</v>
      </c>
      <c r="H342" s="4">
        <v>9105874832</v>
      </c>
      <c r="I342" s="32" t="s">
        <v>953</v>
      </c>
      <c r="J342" s="33" t="s">
        <v>7920</v>
      </c>
      <c r="K342" s="34"/>
      <c r="L342" s="46" t="s">
        <v>25</v>
      </c>
      <c r="M342" s="33" t="s">
        <v>1210</v>
      </c>
      <c r="N342" s="35" t="s">
        <v>953</v>
      </c>
      <c r="O342" s="6" t="s">
        <v>3137</v>
      </c>
      <c r="P342" s="36"/>
      <c r="Q342" s="36"/>
      <c r="R342" s="36"/>
      <c r="S342" s="33" t="s">
        <v>7921</v>
      </c>
      <c r="T342" s="36"/>
      <c r="U342" s="36"/>
      <c r="V342" s="33" t="s">
        <v>7921</v>
      </c>
      <c r="W342" s="36"/>
      <c r="X342" s="36"/>
      <c r="Y342" s="33" t="s">
        <v>2826</v>
      </c>
      <c r="Z342" s="36"/>
      <c r="AA342" s="30"/>
      <c r="AB342" s="57">
        <v>5111</v>
      </c>
      <c r="AC342" s="57">
        <v>131</v>
      </c>
      <c r="AD342" s="30"/>
      <c r="AE342" s="58">
        <v>2</v>
      </c>
      <c r="AF342" s="37"/>
      <c r="AG342" s="37">
        <v>50182</v>
      </c>
      <c r="AH342" s="38">
        <v>100364</v>
      </c>
      <c r="AI342" s="37"/>
      <c r="AJ342" s="37"/>
      <c r="AK342" s="39"/>
      <c r="AL342" s="40">
        <v>8</v>
      </c>
      <c r="AM342" s="37"/>
      <c r="AN342" s="37">
        <v>8029.12</v>
      </c>
      <c r="AO342" s="59">
        <v>33311</v>
      </c>
      <c r="AP342" s="39"/>
      <c r="AQ342" s="59" t="s">
        <v>3131</v>
      </c>
      <c r="AR342" s="60">
        <v>156</v>
      </c>
      <c r="AS342" s="60">
        <v>632</v>
      </c>
      <c r="AV342" s="39"/>
      <c r="AW342" s="42"/>
      <c r="AX342" s="42"/>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c r="BV342" s="42"/>
      <c r="BW342" s="42"/>
      <c r="BX342" s="42"/>
      <c r="BY342" s="42"/>
      <c r="BZ342" s="42"/>
      <c r="CA342" s="42"/>
      <c r="CB342" s="42"/>
      <c r="CC342" s="42"/>
      <c r="CD342" s="42"/>
      <c r="CE342" s="42"/>
      <c r="CF342" s="42"/>
      <c r="CG342" s="42"/>
      <c r="CH342" s="42"/>
      <c r="CI342" s="42"/>
      <c r="CJ342" s="42"/>
      <c r="CK342" s="42"/>
      <c r="CL342" s="42"/>
      <c r="CM342" s="42"/>
      <c r="CN342" s="42"/>
      <c r="CO342" s="42"/>
      <c r="CP342" s="42"/>
      <c r="CQ342" s="42"/>
      <c r="CR342" s="42"/>
      <c r="CS342" s="42"/>
      <c r="CT342" s="42"/>
      <c r="CU342" s="42"/>
      <c r="CV342" s="42"/>
      <c r="CW342" s="42"/>
      <c r="CX342" s="42"/>
      <c r="CY342" s="42"/>
      <c r="CZ342" s="42"/>
      <c r="DA342" s="42"/>
      <c r="DB342" s="42"/>
      <c r="DC342" s="42"/>
      <c r="DD342" s="42"/>
      <c r="DE342" s="42"/>
      <c r="DF342" s="42"/>
      <c r="DG342" s="42"/>
      <c r="DH342" s="42"/>
      <c r="DI342" s="42"/>
      <c r="DJ342" s="42"/>
      <c r="DK342" s="42"/>
      <c r="DL342" s="42"/>
      <c r="DM342" s="42"/>
      <c r="DN342" s="42"/>
      <c r="DO342" s="42"/>
      <c r="DP342" s="42"/>
      <c r="DQ342" s="42"/>
      <c r="DR342" s="42"/>
      <c r="DS342" s="42"/>
      <c r="DT342" s="42"/>
      <c r="DU342" s="42"/>
      <c r="DV342" s="42"/>
      <c r="DW342" s="42"/>
      <c r="DX342" s="42"/>
      <c r="DY342" s="42"/>
      <c r="DZ342" s="42"/>
      <c r="EA342" s="42"/>
      <c r="EB342" s="42"/>
      <c r="EC342" s="42"/>
      <c r="ED342" s="42"/>
      <c r="EE342" s="42"/>
      <c r="EF342" s="42"/>
      <c r="EG342" s="42"/>
      <c r="EH342" s="42"/>
      <c r="EI342" s="42"/>
      <c r="EJ342" s="42"/>
      <c r="EK342" s="42"/>
      <c r="EL342" s="42"/>
      <c r="EM342" s="42"/>
      <c r="EN342" s="42"/>
      <c r="EO342" s="42"/>
      <c r="EP342" s="42"/>
      <c r="EQ342" s="42"/>
      <c r="ER342" s="42"/>
      <c r="ES342" s="42"/>
      <c r="ET342" s="42"/>
      <c r="EU342" s="42"/>
      <c r="EV342" s="42"/>
      <c r="EW342" s="42"/>
      <c r="EX342" s="42"/>
      <c r="EY342" s="42"/>
      <c r="EZ342" s="42"/>
      <c r="FA342" s="42"/>
      <c r="FB342" s="42"/>
      <c r="FC342" s="42"/>
      <c r="FD342" s="42"/>
      <c r="FE342" s="42"/>
      <c r="FF342" s="42"/>
      <c r="FG342" s="42"/>
      <c r="FH342" s="42"/>
      <c r="FI342" s="42"/>
      <c r="FJ342" s="42"/>
      <c r="FK342" s="42"/>
      <c r="FL342" s="42"/>
      <c r="FM342" s="42"/>
      <c r="FN342" s="42"/>
      <c r="FO342" s="42"/>
      <c r="FP342" s="42"/>
      <c r="FQ342" s="42"/>
      <c r="FR342" s="42"/>
      <c r="FS342" s="42"/>
      <c r="FT342" s="42"/>
      <c r="FU342" s="42"/>
      <c r="FV342" s="42"/>
      <c r="FW342" s="42"/>
      <c r="FX342" s="42"/>
      <c r="FY342" s="42"/>
      <c r="FZ342" s="42"/>
      <c r="GA342" s="42"/>
      <c r="GB342" s="42"/>
      <c r="GC342" s="42"/>
      <c r="GD342" s="42"/>
      <c r="GE342" s="42"/>
      <c r="GF342" s="42"/>
      <c r="GG342" s="42"/>
      <c r="GH342" s="42"/>
      <c r="GI342" s="42"/>
      <c r="GJ342" s="42"/>
      <c r="GK342" s="42"/>
      <c r="GL342" s="42"/>
      <c r="GM342" s="42"/>
      <c r="GN342" s="42"/>
      <c r="GO342" s="42"/>
      <c r="GP342" s="42"/>
      <c r="GQ342" s="42"/>
      <c r="GR342" s="42"/>
      <c r="GS342" s="42"/>
      <c r="GT342" s="42"/>
      <c r="GU342" s="42"/>
      <c r="GV342" s="42"/>
      <c r="GW342" s="42"/>
      <c r="GX342" s="42"/>
      <c r="GY342" s="42"/>
      <c r="GZ342" s="42"/>
      <c r="HA342" s="42"/>
      <c r="HB342" s="42"/>
      <c r="HC342" s="42"/>
      <c r="HD342" s="42"/>
      <c r="HE342" s="42"/>
      <c r="HF342" s="42"/>
      <c r="HG342" s="42"/>
      <c r="HH342" s="42"/>
      <c r="HI342" s="42"/>
      <c r="HJ342" s="42"/>
      <c r="HK342" s="42"/>
      <c r="HL342" s="42"/>
      <c r="HM342" s="42"/>
      <c r="HN342" s="42"/>
      <c r="HO342" s="42"/>
      <c r="HP342" s="42"/>
      <c r="HQ342" s="42"/>
      <c r="HR342" s="42"/>
      <c r="HS342" s="42"/>
      <c r="HT342" s="42"/>
      <c r="HU342" s="42"/>
      <c r="HV342" s="42"/>
      <c r="HW342" s="42"/>
      <c r="HX342" s="42"/>
    </row>
    <row r="343" spans="1:232" s="41" customFormat="1" x14ac:dyDescent="0.25">
      <c r="A343" s="29"/>
      <c r="B343" s="30"/>
      <c r="C343" s="31" t="s">
        <v>7317</v>
      </c>
      <c r="D343" s="57">
        <v>0</v>
      </c>
      <c r="E343" s="57">
        <v>1</v>
      </c>
      <c r="F343" s="32" t="s">
        <v>953</v>
      </c>
      <c r="G343" s="32" t="s">
        <v>953</v>
      </c>
      <c r="H343" s="4">
        <v>9105874832</v>
      </c>
      <c r="I343" s="32" t="s">
        <v>953</v>
      </c>
      <c r="J343" s="33" t="s">
        <v>7920</v>
      </c>
      <c r="K343" s="34"/>
      <c r="L343" s="46" t="s">
        <v>25</v>
      </c>
      <c r="M343" s="33" t="s">
        <v>1210</v>
      </c>
      <c r="N343" s="35" t="s">
        <v>953</v>
      </c>
      <c r="O343" s="6" t="s">
        <v>3137</v>
      </c>
      <c r="P343" s="36"/>
      <c r="Q343" s="36"/>
      <c r="R343" s="36"/>
      <c r="S343" s="33" t="s">
        <v>7921</v>
      </c>
      <c r="T343" s="36"/>
      <c r="U343" s="36"/>
      <c r="V343" s="33" t="s">
        <v>7921</v>
      </c>
      <c r="W343" s="36"/>
      <c r="X343" s="36"/>
      <c r="Y343" s="33" t="s">
        <v>3013</v>
      </c>
      <c r="Z343" s="36"/>
      <c r="AA343" s="30"/>
      <c r="AB343" s="57">
        <v>5111</v>
      </c>
      <c r="AC343" s="57">
        <v>131</v>
      </c>
      <c r="AD343" s="30"/>
      <c r="AE343" s="58">
        <v>3</v>
      </c>
      <c r="AF343" s="37"/>
      <c r="AG343" s="37">
        <v>46000</v>
      </c>
      <c r="AH343" s="38">
        <v>138000</v>
      </c>
      <c r="AI343" s="37"/>
      <c r="AJ343" s="37"/>
      <c r="AK343" s="39"/>
      <c r="AL343" s="40">
        <v>8</v>
      </c>
      <c r="AM343" s="37"/>
      <c r="AN343" s="37">
        <v>11040</v>
      </c>
      <c r="AO343" s="59">
        <v>33311</v>
      </c>
      <c r="AP343" s="39"/>
      <c r="AQ343" s="59" t="s">
        <v>3131</v>
      </c>
      <c r="AR343" s="60">
        <v>156</v>
      </c>
      <c r="AS343" s="60">
        <v>632</v>
      </c>
      <c r="AV343" s="39"/>
      <c r="AW343" s="42"/>
      <c r="AX343" s="42"/>
      <c r="AY343" s="42"/>
      <c r="AZ343" s="42"/>
      <c r="BA343" s="42"/>
      <c r="BB343" s="42"/>
      <c r="BC343" s="42"/>
      <c r="BD343" s="42"/>
      <c r="BE343" s="42"/>
      <c r="BF343" s="42"/>
      <c r="BG343" s="42"/>
      <c r="BH343" s="42"/>
      <c r="BI343" s="42"/>
      <c r="BJ343" s="42"/>
      <c r="BK343" s="42"/>
      <c r="BL343" s="42"/>
      <c r="BM343" s="42"/>
      <c r="BN343" s="42"/>
      <c r="BO343" s="42"/>
      <c r="BP343" s="42"/>
      <c r="BQ343" s="42"/>
      <c r="BR343" s="42"/>
      <c r="BS343" s="42"/>
      <c r="BT343" s="42"/>
      <c r="BU343" s="42"/>
      <c r="BV343" s="42"/>
      <c r="BW343" s="42"/>
      <c r="BX343" s="42"/>
      <c r="BY343" s="42"/>
      <c r="BZ343" s="42"/>
      <c r="CA343" s="42"/>
      <c r="CB343" s="42"/>
      <c r="CC343" s="42"/>
      <c r="CD343" s="42"/>
      <c r="CE343" s="42"/>
      <c r="CF343" s="42"/>
      <c r="CG343" s="42"/>
      <c r="CH343" s="42"/>
      <c r="CI343" s="42"/>
      <c r="CJ343" s="42"/>
      <c r="CK343" s="42"/>
      <c r="CL343" s="42"/>
      <c r="CM343" s="42"/>
      <c r="CN343" s="42"/>
      <c r="CO343" s="42"/>
      <c r="CP343" s="42"/>
      <c r="CQ343" s="42"/>
      <c r="CR343" s="42"/>
      <c r="CS343" s="42"/>
      <c r="CT343" s="42"/>
      <c r="CU343" s="42"/>
      <c r="CV343" s="42"/>
      <c r="CW343" s="42"/>
      <c r="CX343" s="42"/>
      <c r="CY343" s="42"/>
      <c r="CZ343" s="42"/>
      <c r="DA343" s="42"/>
      <c r="DB343" s="42"/>
      <c r="DC343" s="42"/>
      <c r="DD343" s="42"/>
      <c r="DE343" s="42"/>
      <c r="DF343" s="42"/>
      <c r="DG343" s="42"/>
      <c r="DH343" s="42"/>
      <c r="DI343" s="42"/>
      <c r="DJ343" s="42"/>
      <c r="DK343" s="42"/>
      <c r="DL343" s="42"/>
      <c r="DM343" s="42"/>
      <c r="DN343" s="42"/>
      <c r="DO343" s="42"/>
      <c r="DP343" s="42"/>
      <c r="DQ343" s="42"/>
      <c r="DR343" s="42"/>
      <c r="DS343" s="42"/>
      <c r="DT343" s="42"/>
      <c r="DU343" s="42"/>
      <c r="DV343" s="42"/>
      <c r="DW343" s="42"/>
      <c r="DX343" s="42"/>
      <c r="DY343" s="42"/>
      <c r="DZ343" s="42"/>
      <c r="EA343" s="42"/>
      <c r="EB343" s="42"/>
      <c r="EC343" s="42"/>
      <c r="ED343" s="42"/>
      <c r="EE343" s="42"/>
      <c r="EF343" s="42"/>
      <c r="EG343" s="42"/>
      <c r="EH343" s="42"/>
      <c r="EI343" s="42"/>
      <c r="EJ343" s="42"/>
      <c r="EK343" s="42"/>
      <c r="EL343" s="42"/>
      <c r="EM343" s="42"/>
      <c r="EN343" s="42"/>
      <c r="EO343" s="42"/>
      <c r="EP343" s="42"/>
      <c r="EQ343" s="42"/>
      <c r="ER343" s="42"/>
      <c r="ES343" s="42"/>
      <c r="ET343" s="42"/>
      <c r="EU343" s="42"/>
      <c r="EV343" s="42"/>
      <c r="EW343" s="42"/>
      <c r="EX343" s="42"/>
      <c r="EY343" s="42"/>
      <c r="EZ343" s="42"/>
      <c r="FA343" s="42"/>
      <c r="FB343" s="42"/>
      <c r="FC343" s="42"/>
      <c r="FD343" s="42"/>
      <c r="FE343" s="42"/>
      <c r="FF343" s="42"/>
      <c r="FG343" s="42"/>
      <c r="FH343" s="42"/>
      <c r="FI343" s="42"/>
      <c r="FJ343" s="42"/>
      <c r="FK343" s="42"/>
      <c r="FL343" s="42"/>
      <c r="FM343" s="42"/>
      <c r="FN343" s="42"/>
      <c r="FO343" s="42"/>
      <c r="FP343" s="42"/>
      <c r="FQ343" s="42"/>
      <c r="FR343" s="42"/>
      <c r="FS343" s="42"/>
      <c r="FT343" s="42"/>
      <c r="FU343" s="42"/>
      <c r="FV343" s="42"/>
      <c r="FW343" s="42"/>
      <c r="FX343" s="42"/>
      <c r="FY343" s="42"/>
      <c r="FZ343" s="42"/>
      <c r="GA343" s="42"/>
      <c r="GB343" s="42"/>
      <c r="GC343" s="42"/>
      <c r="GD343" s="42"/>
      <c r="GE343" s="42"/>
      <c r="GF343" s="42"/>
      <c r="GG343" s="42"/>
      <c r="GH343" s="42"/>
      <c r="GI343" s="42"/>
      <c r="GJ343" s="42"/>
      <c r="GK343" s="42"/>
      <c r="GL343" s="42"/>
      <c r="GM343" s="42"/>
      <c r="GN343" s="42"/>
      <c r="GO343" s="42"/>
      <c r="GP343" s="42"/>
      <c r="GQ343" s="42"/>
      <c r="GR343" s="42"/>
      <c r="GS343" s="42"/>
      <c r="GT343" s="42"/>
      <c r="GU343" s="42"/>
      <c r="GV343" s="42"/>
      <c r="GW343" s="42"/>
      <c r="GX343" s="42"/>
      <c r="GY343" s="42"/>
      <c r="GZ343" s="42"/>
      <c r="HA343" s="42"/>
      <c r="HB343" s="42"/>
      <c r="HC343" s="42"/>
      <c r="HD343" s="42"/>
      <c r="HE343" s="42"/>
      <c r="HF343" s="42"/>
      <c r="HG343" s="42"/>
      <c r="HH343" s="42"/>
      <c r="HI343" s="42"/>
      <c r="HJ343" s="42"/>
      <c r="HK343" s="42"/>
      <c r="HL343" s="42"/>
      <c r="HM343" s="42"/>
      <c r="HN343" s="42"/>
      <c r="HO343" s="42"/>
      <c r="HP343" s="42"/>
      <c r="HQ343" s="42"/>
      <c r="HR343" s="42"/>
      <c r="HS343" s="42"/>
      <c r="HT343" s="42"/>
      <c r="HU343" s="42"/>
      <c r="HV343" s="42"/>
      <c r="HW343" s="42"/>
      <c r="HX343" s="42"/>
    </row>
    <row r="344" spans="1:232" s="41" customFormat="1" x14ac:dyDescent="0.25">
      <c r="A344" s="29"/>
      <c r="B344" s="30"/>
      <c r="C344" s="31" t="s">
        <v>7317</v>
      </c>
      <c r="D344" s="57">
        <v>0</v>
      </c>
      <c r="E344" s="57">
        <v>1</v>
      </c>
      <c r="F344" s="32" t="s">
        <v>953</v>
      </c>
      <c r="G344" s="32" t="s">
        <v>953</v>
      </c>
      <c r="H344" s="4">
        <v>9105874939</v>
      </c>
      <c r="I344" s="32" t="s">
        <v>953</v>
      </c>
      <c r="J344" s="33" t="s">
        <v>7922</v>
      </c>
      <c r="K344" s="34"/>
      <c r="L344" s="46" t="s">
        <v>25</v>
      </c>
      <c r="M344" s="33" t="s">
        <v>1220</v>
      </c>
      <c r="N344" s="35" t="s">
        <v>953</v>
      </c>
      <c r="O344" s="6" t="s">
        <v>3132</v>
      </c>
      <c r="P344" s="36"/>
      <c r="Q344" s="36"/>
      <c r="R344" s="36"/>
      <c r="S344" s="33" t="s">
        <v>7923</v>
      </c>
      <c r="T344" s="36"/>
      <c r="U344" s="36"/>
      <c r="V344" s="33" t="s">
        <v>7923</v>
      </c>
      <c r="W344" s="36"/>
      <c r="X344" s="36"/>
      <c r="Y344" s="33" t="s">
        <v>2779</v>
      </c>
      <c r="Z344" s="36"/>
      <c r="AA344" s="30"/>
      <c r="AB344" s="57">
        <v>5111</v>
      </c>
      <c r="AC344" s="57">
        <v>131</v>
      </c>
      <c r="AD344" s="30"/>
      <c r="AE344" s="58">
        <v>1</v>
      </c>
      <c r="AF344" s="37"/>
      <c r="AG344" s="37">
        <v>73431</v>
      </c>
      <c r="AH344" s="38">
        <v>73431</v>
      </c>
      <c r="AI344" s="37"/>
      <c r="AJ344" s="37"/>
      <c r="AK344" s="39"/>
      <c r="AL344" s="40">
        <v>8</v>
      </c>
      <c r="AM344" s="37"/>
      <c r="AN344" s="37">
        <v>5874.4800000000005</v>
      </c>
      <c r="AO344" s="59">
        <v>33311</v>
      </c>
      <c r="AP344" s="39"/>
      <c r="AQ344" s="59" t="s">
        <v>3131</v>
      </c>
      <c r="AR344" s="60">
        <v>156</v>
      </c>
      <c r="AS344" s="60">
        <v>632</v>
      </c>
      <c r="AV344" s="39"/>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42"/>
      <c r="BU344" s="42"/>
      <c r="BV344" s="42"/>
      <c r="BW344" s="42"/>
      <c r="BX344" s="42"/>
      <c r="BY344" s="42"/>
      <c r="BZ344" s="42"/>
      <c r="CA344" s="42"/>
      <c r="CB344" s="42"/>
      <c r="CC344" s="42"/>
      <c r="CD344" s="42"/>
      <c r="CE344" s="42"/>
      <c r="CF344" s="42"/>
      <c r="CG344" s="42"/>
      <c r="CH344" s="42"/>
      <c r="CI344" s="42"/>
      <c r="CJ344" s="42"/>
      <c r="CK344" s="42"/>
      <c r="CL344" s="42"/>
      <c r="CM344" s="42"/>
      <c r="CN344" s="42"/>
      <c r="CO344" s="42"/>
      <c r="CP344" s="42"/>
      <c r="CQ344" s="42"/>
      <c r="CR344" s="42"/>
      <c r="CS344" s="42"/>
      <c r="CT344" s="42"/>
      <c r="CU344" s="42"/>
      <c r="CV344" s="42"/>
      <c r="CW344" s="42"/>
      <c r="CX344" s="42"/>
      <c r="CY344" s="42"/>
      <c r="CZ344" s="42"/>
      <c r="DA344" s="42"/>
      <c r="DB344" s="42"/>
      <c r="DC344" s="42"/>
      <c r="DD344" s="42"/>
      <c r="DE344" s="42"/>
      <c r="DF344" s="42"/>
      <c r="DG344" s="42"/>
      <c r="DH344" s="42"/>
      <c r="DI344" s="42"/>
      <c r="DJ344" s="42"/>
      <c r="DK344" s="42"/>
      <c r="DL344" s="42"/>
      <c r="DM344" s="42"/>
      <c r="DN344" s="42"/>
      <c r="DO344" s="42"/>
      <c r="DP344" s="42"/>
      <c r="DQ344" s="42"/>
      <c r="DR344" s="42"/>
      <c r="DS344" s="42"/>
      <c r="DT344" s="42"/>
      <c r="DU344" s="42"/>
      <c r="DV344" s="42"/>
      <c r="DW344" s="42"/>
      <c r="DX344" s="42"/>
      <c r="DY344" s="42"/>
      <c r="DZ344" s="42"/>
      <c r="EA344" s="42"/>
      <c r="EB344" s="42"/>
      <c r="EC344" s="42"/>
      <c r="ED344" s="42"/>
      <c r="EE344" s="42"/>
      <c r="EF344" s="42"/>
      <c r="EG344" s="42"/>
      <c r="EH344" s="42"/>
      <c r="EI344" s="42"/>
      <c r="EJ344" s="42"/>
      <c r="EK344" s="42"/>
      <c r="EL344" s="42"/>
      <c r="EM344" s="42"/>
      <c r="EN344" s="42"/>
      <c r="EO344" s="42"/>
      <c r="EP344" s="42"/>
      <c r="EQ344" s="42"/>
      <c r="ER344" s="42"/>
      <c r="ES344" s="42"/>
      <c r="ET344" s="42"/>
      <c r="EU344" s="42"/>
      <c r="EV344" s="42"/>
      <c r="EW344" s="42"/>
      <c r="EX344" s="42"/>
      <c r="EY344" s="42"/>
      <c r="EZ344" s="42"/>
      <c r="FA344" s="42"/>
      <c r="FB344" s="42"/>
      <c r="FC344" s="42"/>
      <c r="FD344" s="42"/>
      <c r="FE344" s="42"/>
      <c r="FF344" s="42"/>
      <c r="FG344" s="42"/>
      <c r="FH344" s="42"/>
      <c r="FI344" s="42"/>
      <c r="FJ344" s="42"/>
      <c r="FK344" s="42"/>
      <c r="FL344" s="42"/>
      <c r="FM344" s="42"/>
      <c r="FN344" s="42"/>
      <c r="FO344" s="42"/>
      <c r="FP344" s="42"/>
      <c r="FQ344" s="42"/>
      <c r="FR344" s="42"/>
      <c r="FS344" s="42"/>
      <c r="FT344" s="42"/>
      <c r="FU344" s="42"/>
      <c r="FV344" s="42"/>
      <c r="FW344" s="42"/>
      <c r="FX344" s="42"/>
      <c r="FY344" s="42"/>
      <c r="FZ344" s="42"/>
      <c r="GA344" s="42"/>
      <c r="GB344" s="42"/>
      <c r="GC344" s="42"/>
      <c r="GD344" s="42"/>
      <c r="GE344" s="42"/>
      <c r="GF344" s="42"/>
      <c r="GG344" s="42"/>
      <c r="GH344" s="42"/>
      <c r="GI344" s="42"/>
      <c r="GJ344" s="42"/>
      <c r="GK344" s="42"/>
      <c r="GL344" s="42"/>
      <c r="GM344" s="42"/>
      <c r="GN344" s="42"/>
      <c r="GO344" s="42"/>
      <c r="GP344" s="42"/>
      <c r="GQ344" s="42"/>
      <c r="GR344" s="42"/>
      <c r="GS344" s="42"/>
      <c r="GT344" s="42"/>
      <c r="GU344" s="42"/>
      <c r="GV344" s="42"/>
      <c r="GW344" s="42"/>
      <c r="GX344" s="42"/>
      <c r="GY344" s="42"/>
      <c r="GZ344" s="42"/>
      <c r="HA344" s="42"/>
      <c r="HB344" s="42"/>
      <c r="HC344" s="42"/>
      <c r="HD344" s="42"/>
      <c r="HE344" s="42"/>
      <c r="HF344" s="42"/>
      <c r="HG344" s="42"/>
      <c r="HH344" s="42"/>
      <c r="HI344" s="42"/>
      <c r="HJ344" s="42"/>
      <c r="HK344" s="42"/>
      <c r="HL344" s="42"/>
      <c r="HM344" s="42"/>
      <c r="HN344" s="42"/>
      <c r="HO344" s="42"/>
      <c r="HP344" s="42"/>
      <c r="HQ344" s="42"/>
      <c r="HR344" s="42"/>
      <c r="HS344" s="42"/>
      <c r="HT344" s="42"/>
      <c r="HU344" s="42"/>
      <c r="HV344" s="42"/>
      <c r="HW344" s="42"/>
      <c r="HX344" s="42"/>
    </row>
    <row r="345" spans="1:232" s="41" customFormat="1" x14ac:dyDescent="0.25">
      <c r="A345" s="29"/>
      <c r="B345" s="30"/>
      <c r="C345" s="31" t="s">
        <v>7317</v>
      </c>
      <c r="D345" s="57">
        <v>0</v>
      </c>
      <c r="E345" s="57">
        <v>1</v>
      </c>
      <c r="F345" s="32" t="s">
        <v>953</v>
      </c>
      <c r="G345" s="32" t="s">
        <v>953</v>
      </c>
      <c r="H345" s="4">
        <v>9105874982</v>
      </c>
      <c r="I345" s="32" t="s">
        <v>953</v>
      </c>
      <c r="J345" s="33" t="s">
        <v>7924</v>
      </c>
      <c r="K345" s="34"/>
      <c r="L345" s="46" t="s">
        <v>25</v>
      </c>
      <c r="M345" s="33" t="s">
        <v>1173</v>
      </c>
      <c r="N345" s="35" t="s">
        <v>953</v>
      </c>
      <c r="O345" s="6" t="s">
        <v>3150</v>
      </c>
      <c r="P345" s="36"/>
      <c r="Q345" s="36"/>
      <c r="R345" s="36"/>
      <c r="S345" s="33" t="s">
        <v>7925</v>
      </c>
      <c r="T345" s="36"/>
      <c r="U345" s="36"/>
      <c r="V345" s="33" t="s">
        <v>7925</v>
      </c>
      <c r="W345" s="36"/>
      <c r="X345" s="36"/>
      <c r="Y345" s="33" t="s">
        <v>2824</v>
      </c>
      <c r="Z345" s="36"/>
      <c r="AA345" s="30"/>
      <c r="AB345" s="57">
        <v>5111</v>
      </c>
      <c r="AC345" s="57">
        <v>131</v>
      </c>
      <c r="AD345" s="30"/>
      <c r="AE345" s="58">
        <v>1</v>
      </c>
      <c r="AF345" s="37"/>
      <c r="AG345" s="37">
        <v>111058</v>
      </c>
      <c r="AH345" s="38">
        <v>111058</v>
      </c>
      <c r="AI345" s="37"/>
      <c r="AJ345" s="37"/>
      <c r="AK345" s="39"/>
      <c r="AL345" s="40">
        <v>8</v>
      </c>
      <c r="AM345" s="37"/>
      <c r="AN345" s="37">
        <v>8884.64</v>
      </c>
      <c r="AO345" s="59">
        <v>33311</v>
      </c>
      <c r="AP345" s="39"/>
      <c r="AQ345" s="59" t="s">
        <v>3131</v>
      </c>
      <c r="AR345" s="60">
        <v>156</v>
      </c>
      <c r="AS345" s="60">
        <v>632</v>
      </c>
      <c r="AV345" s="39"/>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42"/>
      <c r="BU345" s="42"/>
      <c r="BV345" s="42"/>
      <c r="BW345" s="42"/>
      <c r="BX345" s="42"/>
      <c r="BY345" s="42"/>
      <c r="BZ345" s="42"/>
      <c r="CA345" s="42"/>
      <c r="CB345" s="42"/>
      <c r="CC345" s="42"/>
      <c r="CD345" s="42"/>
      <c r="CE345" s="42"/>
      <c r="CF345" s="42"/>
      <c r="CG345" s="42"/>
      <c r="CH345" s="42"/>
      <c r="CI345" s="42"/>
      <c r="CJ345" s="42"/>
      <c r="CK345" s="42"/>
      <c r="CL345" s="42"/>
      <c r="CM345" s="42"/>
      <c r="CN345" s="42"/>
      <c r="CO345" s="42"/>
      <c r="CP345" s="42"/>
      <c r="CQ345" s="42"/>
      <c r="CR345" s="42"/>
      <c r="CS345" s="42"/>
      <c r="CT345" s="42"/>
      <c r="CU345" s="42"/>
      <c r="CV345" s="42"/>
      <c r="CW345" s="42"/>
      <c r="CX345" s="42"/>
      <c r="CY345" s="42"/>
      <c r="CZ345" s="42"/>
      <c r="DA345" s="42"/>
      <c r="DB345" s="42"/>
      <c r="DC345" s="42"/>
      <c r="DD345" s="42"/>
      <c r="DE345" s="42"/>
      <c r="DF345" s="42"/>
      <c r="DG345" s="42"/>
      <c r="DH345" s="42"/>
      <c r="DI345" s="42"/>
      <c r="DJ345" s="42"/>
      <c r="DK345" s="42"/>
      <c r="DL345" s="42"/>
      <c r="DM345" s="42"/>
      <c r="DN345" s="42"/>
      <c r="DO345" s="42"/>
      <c r="DP345" s="42"/>
      <c r="DQ345" s="42"/>
      <c r="DR345" s="42"/>
      <c r="DS345" s="42"/>
      <c r="DT345" s="42"/>
      <c r="DU345" s="42"/>
      <c r="DV345" s="42"/>
      <c r="DW345" s="42"/>
      <c r="DX345" s="42"/>
      <c r="DY345" s="42"/>
      <c r="DZ345" s="42"/>
      <c r="EA345" s="42"/>
      <c r="EB345" s="42"/>
      <c r="EC345" s="42"/>
      <c r="ED345" s="42"/>
      <c r="EE345" s="42"/>
      <c r="EF345" s="42"/>
      <c r="EG345" s="42"/>
      <c r="EH345" s="42"/>
      <c r="EI345" s="42"/>
      <c r="EJ345" s="42"/>
      <c r="EK345" s="42"/>
      <c r="EL345" s="42"/>
      <c r="EM345" s="42"/>
      <c r="EN345" s="42"/>
      <c r="EO345" s="42"/>
      <c r="EP345" s="42"/>
      <c r="EQ345" s="42"/>
      <c r="ER345" s="42"/>
      <c r="ES345" s="42"/>
      <c r="ET345" s="42"/>
      <c r="EU345" s="42"/>
      <c r="EV345" s="42"/>
      <c r="EW345" s="42"/>
      <c r="EX345" s="42"/>
      <c r="EY345" s="42"/>
      <c r="EZ345" s="42"/>
      <c r="FA345" s="42"/>
      <c r="FB345" s="42"/>
      <c r="FC345" s="42"/>
      <c r="FD345" s="42"/>
      <c r="FE345" s="42"/>
      <c r="FF345" s="42"/>
      <c r="FG345" s="42"/>
      <c r="FH345" s="42"/>
      <c r="FI345" s="42"/>
      <c r="FJ345" s="42"/>
      <c r="FK345" s="42"/>
      <c r="FL345" s="42"/>
      <c r="FM345" s="42"/>
      <c r="FN345" s="42"/>
      <c r="FO345" s="42"/>
      <c r="FP345" s="42"/>
      <c r="FQ345" s="42"/>
      <c r="FR345" s="42"/>
      <c r="FS345" s="42"/>
      <c r="FT345" s="42"/>
      <c r="FU345" s="42"/>
      <c r="FV345" s="42"/>
      <c r="FW345" s="42"/>
      <c r="FX345" s="42"/>
      <c r="FY345" s="42"/>
      <c r="FZ345" s="42"/>
      <c r="GA345" s="42"/>
      <c r="GB345" s="42"/>
      <c r="GC345" s="42"/>
      <c r="GD345" s="42"/>
      <c r="GE345" s="42"/>
      <c r="GF345" s="42"/>
      <c r="GG345" s="42"/>
      <c r="GH345" s="42"/>
      <c r="GI345" s="42"/>
      <c r="GJ345" s="42"/>
      <c r="GK345" s="42"/>
      <c r="GL345" s="42"/>
      <c r="GM345" s="42"/>
      <c r="GN345" s="42"/>
      <c r="GO345" s="42"/>
      <c r="GP345" s="42"/>
      <c r="GQ345" s="42"/>
      <c r="GR345" s="42"/>
      <c r="GS345" s="42"/>
      <c r="GT345" s="42"/>
      <c r="GU345" s="42"/>
      <c r="GV345" s="42"/>
      <c r="GW345" s="42"/>
      <c r="GX345" s="42"/>
      <c r="GY345" s="42"/>
      <c r="GZ345" s="42"/>
      <c r="HA345" s="42"/>
      <c r="HB345" s="42"/>
      <c r="HC345" s="42"/>
      <c r="HD345" s="42"/>
      <c r="HE345" s="42"/>
      <c r="HF345" s="42"/>
      <c r="HG345" s="42"/>
      <c r="HH345" s="42"/>
      <c r="HI345" s="42"/>
      <c r="HJ345" s="42"/>
      <c r="HK345" s="42"/>
      <c r="HL345" s="42"/>
      <c r="HM345" s="42"/>
      <c r="HN345" s="42"/>
      <c r="HO345" s="42"/>
      <c r="HP345" s="42"/>
      <c r="HQ345" s="42"/>
      <c r="HR345" s="42"/>
      <c r="HS345" s="42"/>
      <c r="HT345" s="42"/>
      <c r="HU345" s="42"/>
      <c r="HV345" s="42"/>
      <c r="HW345" s="42"/>
      <c r="HX345" s="42"/>
    </row>
    <row r="346" spans="1:232" s="41" customFormat="1" x14ac:dyDescent="0.25">
      <c r="A346" s="29"/>
      <c r="B346" s="30"/>
      <c r="C346" s="31" t="s">
        <v>7317</v>
      </c>
      <c r="D346" s="57">
        <v>0</v>
      </c>
      <c r="E346" s="57">
        <v>1</v>
      </c>
      <c r="F346" s="32" t="s">
        <v>953</v>
      </c>
      <c r="G346" s="32" t="s">
        <v>953</v>
      </c>
      <c r="H346" s="4">
        <v>9105875007</v>
      </c>
      <c r="I346" s="32" t="s">
        <v>953</v>
      </c>
      <c r="J346" s="33" t="s">
        <v>7926</v>
      </c>
      <c r="K346" s="34"/>
      <c r="L346" s="46" t="s">
        <v>25</v>
      </c>
      <c r="M346" s="33" t="s">
        <v>1033</v>
      </c>
      <c r="N346" s="35" t="s">
        <v>953</v>
      </c>
      <c r="O346" s="6" t="s">
        <v>3132</v>
      </c>
      <c r="P346" s="36"/>
      <c r="Q346" s="36"/>
      <c r="R346" s="36"/>
      <c r="S346" s="33" t="s">
        <v>7927</v>
      </c>
      <c r="T346" s="36"/>
      <c r="U346" s="36"/>
      <c r="V346" s="33" t="s">
        <v>7927</v>
      </c>
      <c r="W346" s="36"/>
      <c r="X346" s="36"/>
      <c r="Y346" s="33" t="s">
        <v>2824</v>
      </c>
      <c r="Z346" s="36"/>
      <c r="AA346" s="30"/>
      <c r="AB346" s="57">
        <v>5111</v>
      </c>
      <c r="AC346" s="57">
        <v>131</v>
      </c>
      <c r="AD346" s="30"/>
      <c r="AE346" s="58">
        <v>1</v>
      </c>
      <c r="AF346" s="37"/>
      <c r="AG346" s="37">
        <v>111058</v>
      </c>
      <c r="AH346" s="38">
        <v>111058</v>
      </c>
      <c r="AI346" s="37"/>
      <c r="AJ346" s="37"/>
      <c r="AK346" s="39"/>
      <c r="AL346" s="40">
        <v>8</v>
      </c>
      <c r="AM346" s="37"/>
      <c r="AN346" s="37">
        <v>8884.64</v>
      </c>
      <c r="AO346" s="59">
        <v>33311</v>
      </c>
      <c r="AP346" s="39"/>
      <c r="AQ346" s="59" t="s">
        <v>3131</v>
      </c>
      <c r="AR346" s="60">
        <v>156</v>
      </c>
      <c r="AS346" s="60">
        <v>632</v>
      </c>
      <c r="AV346" s="39"/>
      <c r="AW346" s="42"/>
      <c r="AX346" s="42"/>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42"/>
      <c r="BU346" s="42"/>
      <c r="BV346" s="42"/>
      <c r="BW346" s="42"/>
      <c r="BX346" s="42"/>
      <c r="BY346" s="42"/>
      <c r="BZ346" s="42"/>
      <c r="CA346" s="42"/>
      <c r="CB346" s="42"/>
      <c r="CC346" s="42"/>
      <c r="CD346" s="42"/>
      <c r="CE346" s="42"/>
      <c r="CF346" s="42"/>
      <c r="CG346" s="42"/>
      <c r="CH346" s="42"/>
      <c r="CI346" s="42"/>
      <c r="CJ346" s="42"/>
      <c r="CK346" s="42"/>
      <c r="CL346" s="42"/>
      <c r="CM346" s="42"/>
      <c r="CN346" s="42"/>
      <c r="CO346" s="42"/>
      <c r="CP346" s="42"/>
      <c r="CQ346" s="42"/>
      <c r="CR346" s="42"/>
      <c r="CS346" s="42"/>
      <c r="CT346" s="42"/>
      <c r="CU346" s="42"/>
      <c r="CV346" s="42"/>
      <c r="CW346" s="42"/>
      <c r="CX346" s="42"/>
      <c r="CY346" s="42"/>
      <c r="CZ346" s="42"/>
      <c r="DA346" s="42"/>
      <c r="DB346" s="42"/>
      <c r="DC346" s="42"/>
      <c r="DD346" s="42"/>
      <c r="DE346" s="42"/>
      <c r="DF346" s="42"/>
      <c r="DG346" s="42"/>
      <c r="DH346" s="42"/>
      <c r="DI346" s="42"/>
      <c r="DJ346" s="42"/>
      <c r="DK346" s="42"/>
      <c r="DL346" s="42"/>
      <c r="DM346" s="42"/>
      <c r="DN346" s="42"/>
      <c r="DO346" s="42"/>
      <c r="DP346" s="42"/>
      <c r="DQ346" s="42"/>
      <c r="DR346" s="42"/>
      <c r="DS346" s="42"/>
      <c r="DT346" s="42"/>
      <c r="DU346" s="42"/>
      <c r="DV346" s="42"/>
      <c r="DW346" s="42"/>
      <c r="DX346" s="42"/>
      <c r="DY346" s="42"/>
      <c r="DZ346" s="42"/>
      <c r="EA346" s="42"/>
      <c r="EB346" s="42"/>
      <c r="EC346" s="42"/>
      <c r="ED346" s="42"/>
      <c r="EE346" s="42"/>
      <c r="EF346" s="42"/>
      <c r="EG346" s="42"/>
      <c r="EH346" s="42"/>
      <c r="EI346" s="42"/>
      <c r="EJ346" s="42"/>
      <c r="EK346" s="42"/>
      <c r="EL346" s="42"/>
      <c r="EM346" s="42"/>
      <c r="EN346" s="42"/>
      <c r="EO346" s="42"/>
      <c r="EP346" s="42"/>
      <c r="EQ346" s="42"/>
      <c r="ER346" s="42"/>
      <c r="ES346" s="42"/>
      <c r="ET346" s="42"/>
      <c r="EU346" s="42"/>
      <c r="EV346" s="42"/>
      <c r="EW346" s="42"/>
      <c r="EX346" s="42"/>
      <c r="EY346" s="42"/>
      <c r="EZ346" s="42"/>
      <c r="FA346" s="42"/>
      <c r="FB346" s="42"/>
      <c r="FC346" s="42"/>
      <c r="FD346" s="42"/>
      <c r="FE346" s="42"/>
      <c r="FF346" s="42"/>
      <c r="FG346" s="42"/>
      <c r="FH346" s="42"/>
      <c r="FI346" s="42"/>
      <c r="FJ346" s="42"/>
      <c r="FK346" s="42"/>
      <c r="FL346" s="42"/>
      <c r="FM346" s="42"/>
      <c r="FN346" s="42"/>
      <c r="FO346" s="42"/>
      <c r="FP346" s="42"/>
      <c r="FQ346" s="42"/>
      <c r="FR346" s="42"/>
      <c r="FS346" s="42"/>
      <c r="FT346" s="42"/>
      <c r="FU346" s="42"/>
      <c r="FV346" s="42"/>
      <c r="FW346" s="42"/>
      <c r="FX346" s="42"/>
      <c r="FY346" s="42"/>
      <c r="FZ346" s="42"/>
      <c r="GA346" s="42"/>
      <c r="GB346" s="42"/>
      <c r="GC346" s="42"/>
      <c r="GD346" s="42"/>
      <c r="GE346" s="42"/>
      <c r="GF346" s="42"/>
      <c r="GG346" s="42"/>
      <c r="GH346" s="42"/>
      <c r="GI346" s="42"/>
      <c r="GJ346" s="42"/>
      <c r="GK346" s="42"/>
      <c r="GL346" s="42"/>
      <c r="GM346" s="42"/>
      <c r="GN346" s="42"/>
      <c r="GO346" s="42"/>
      <c r="GP346" s="42"/>
      <c r="GQ346" s="42"/>
      <c r="GR346" s="42"/>
      <c r="GS346" s="42"/>
      <c r="GT346" s="42"/>
      <c r="GU346" s="42"/>
      <c r="GV346" s="42"/>
      <c r="GW346" s="42"/>
      <c r="GX346" s="42"/>
      <c r="GY346" s="42"/>
      <c r="GZ346" s="42"/>
      <c r="HA346" s="42"/>
      <c r="HB346" s="42"/>
      <c r="HC346" s="42"/>
      <c r="HD346" s="42"/>
      <c r="HE346" s="42"/>
      <c r="HF346" s="42"/>
      <c r="HG346" s="42"/>
      <c r="HH346" s="42"/>
      <c r="HI346" s="42"/>
      <c r="HJ346" s="42"/>
      <c r="HK346" s="42"/>
      <c r="HL346" s="42"/>
      <c r="HM346" s="42"/>
      <c r="HN346" s="42"/>
      <c r="HO346" s="42"/>
      <c r="HP346" s="42"/>
      <c r="HQ346" s="42"/>
      <c r="HR346" s="42"/>
      <c r="HS346" s="42"/>
      <c r="HT346" s="42"/>
      <c r="HU346" s="42"/>
      <c r="HV346" s="42"/>
      <c r="HW346" s="42"/>
      <c r="HX346" s="42"/>
    </row>
    <row r="347" spans="1:232" s="41" customFormat="1" x14ac:dyDescent="0.25">
      <c r="A347" s="29"/>
      <c r="B347" s="30"/>
      <c r="C347" s="31" t="s">
        <v>7317</v>
      </c>
      <c r="D347" s="57">
        <v>0</v>
      </c>
      <c r="E347" s="57">
        <v>1</v>
      </c>
      <c r="F347" s="32" t="s">
        <v>953</v>
      </c>
      <c r="G347" s="32" t="s">
        <v>953</v>
      </c>
      <c r="H347" s="4">
        <v>9105875007</v>
      </c>
      <c r="I347" s="32" t="s">
        <v>953</v>
      </c>
      <c r="J347" s="33" t="s">
        <v>7926</v>
      </c>
      <c r="K347" s="34"/>
      <c r="L347" s="46" t="s">
        <v>25</v>
      </c>
      <c r="M347" s="33" t="s">
        <v>1033</v>
      </c>
      <c r="N347" s="35" t="s">
        <v>953</v>
      </c>
      <c r="O347" s="6" t="s">
        <v>3132</v>
      </c>
      <c r="P347" s="36"/>
      <c r="Q347" s="36"/>
      <c r="R347" s="36"/>
      <c r="S347" s="33" t="s">
        <v>7927</v>
      </c>
      <c r="T347" s="36"/>
      <c r="U347" s="36"/>
      <c r="V347" s="33" t="s">
        <v>7927</v>
      </c>
      <c r="W347" s="36"/>
      <c r="X347" s="36"/>
      <c r="Y347" s="33" t="s">
        <v>3047</v>
      </c>
      <c r="Z347" s="36"/>
      <c r="AA347" s="30"/>
      <c r="AB347" s="57">
        <v>5111</v>
      </c>
      <c r="AC347" s="57">
        <v>131</v>
      </c>
      <c r="AD347" s="30"/>
      <c r="AE347" s="58">
        <v>3</v>
      </c>
      <c r="AF347" s="37"/>
      <c r="AG347" s="37">
        <v>55595</v>
      </c>
      <c r="AH347" s="38">
        <v>166785</v>
      </c>
      <c r="AI347" s="37"/>
      <c r="AJ347" s="37"/>
      <c r="AK347" s="39"/>
      <c r="AL347" s="40">
        <v>8</v>
      </c>
      <c r="AM347" s="37"/>
      <c r="AN347" s="37">
        <v>13342.800000000001</v>
      </c>
      <c r="AO347" s="59">
        <v>33311</v>
      </c>
      <c r="AP347" s="39"/>
      <c r="AQ347" s="59" t="s">
        <v>3131</v>
      </c>
      <c r="AR347" s="60">
        <v>156</v>
      </c>
      <c r="AS347" s="60">
        <v>632</v>
      </c>
      <c r="AV347" s="39"/>
      <c r="AW347" s="42"/>
      <c r="AX347" s="42"/>
      <c r="AY347" s="42"/>
      <c r="AZ347" s="42"/>
      <c r="BA347" s="42"/>
      <c r="BB347" s="42"/>
      <c r="BC347" s="42"/>
      <c r="BD347" s="42"/>
      <c r="BE347" s="42"/>
      <c r="BF347" s="42"/>
      <c r="BG347" s="42"/>
      <c r="BH347" s="42"/>
      <c r="BI347" s="42"/>
      <c r="BJ347" s="42"/>
      <c r="BK347" s="42"/>
      <c r="BL347" s="42"/>
      <c r="BM347" s="42"/>
      <c r="BN347" s="42"/>
      <c r="BO347" s="42"/>
      <c r="BP347" s="42"/>
      <c r="BQ347" s="42"/>
      <c r="BR347" s="42"/>
      <c r="BS347" s="42"/>
      <c r="BT347" s="42"/>
      <c r="BU347" s="42"/>
      <c r="BV347" s="42"/>
      <c r="BW347" s="42"/>
      <c r="BX347" s="42"/>
      <c r="BY347" s="42"/>
      <c r="BZ347" s="42"/>
      <c r="CA347" s="42"/>
      <c r="CB347" s="42"/>
      <c r="CC347" s="42"/>
      <c r="CD347" s="42"/>
      <c r="CE347" s="42"/>
      <c r="CF347" s="42"/>
      <c r="CG347" s="42"/>
      <c r="CH347" s="42"/>
      <c r="CI347" s="42"/>
      <c r="CJ347" s="42"/>
      <c r="CK347" s="42"/>
      <c r="CL347" s="42"/>
      <c r="CM347" s="42"/>
      <c r="CN347" s="42"/>
      <c r="CO347" s="42"/>
      <c r="CP347" s="42"/>
      <c r="CQ347" s="42"/>
      <c r="CR347" s="42"/>
      <c r="CS347" s="42"/>
      <c r="CT347" s="42"/>
      <c r="CU347" s="42"/>
      <c r="CV347" s="42"/>
      <c r="CW347" s="42"/>
      <c r="CX347" s="42"/>
      <c r="CY347" s="42"/>
      <c r="CZ347" s="42"/>
      <c r="DA347" s="42"/>
      <c r="DB347" s="42"/>
      <c r="DC347" s="42"/>
      <c r="DD347" s="42"/>
      <c r="DE347" s="42"/>
      <c r="DF347" s="42"/>
      <c r="DG347" s="42"/>
      <c r="DH347" s="42"/>
      <c r="DI347" s="42"/>
      <c r="DJ347" s="42"/>
      <c r="DK347" s="42"/>
      <c r="DL347" s="42"/>
      <c r="DM347" s="42"/>
      <c r="DN347" s="42"/>
      <c r="DO347" s="42"/>
      <c r="DP347" s="42"/>
      <c r="DQ347" s="42"/>
      <c r="DR347" s="42"/>
      <c r="DS347" s="42"/>
      <c r="DT347" s="42"/>
      <c r="DU347" s="42"/>
      <c r="DV347" s="42"/>
      <c r="DW347" s="42"/>
      <c r="DX347" s="42"/>
      <c r="DY347" s="42"/>
      <c r="DZ347" s="42"/>
      <c r="EA347" s="42"/>
      <c r="EB347" s="42"/>
      <c r="EC347" s="42"/>
      <c r="ED347" s="42"/>
      <c r="EE347" s="42"/>
      <c r="EF347" s="42"/>
      <c r="EG347" s="42"/>
      <c r="EH347" s="42"/>
      <c r="EI347" s="42"/>
      <c r="EJ347" s="42"/>
      <c r="EK347" s="42"/>
      <c r="EL347" s="42"/>
      <c r="EM347" s="42"/>
      <c r="EN347" s="42"/>
      <c r="EO347" s="42"/>
      <c r="EP347" s="42"/>
      <c r="EQ347" s="42"/>
      <c r="ER347" s="42"/>
      <c r="ES347" s="42"/>
      <c r="ET347" s="42"/>
      <c r="EU347" s="42"/>
      <c r="EV347" s="42"/>
      <c r="EW347" s="42"/>
      <c r="EX347" s="42"/>
      <c r="EY347" s="42"/>
      <c r="EZ347" s="42"/>
      <c r="FA347" s="42"/>
      <c r="FB347" s="42"/>
      <c r="FC347" s="42"/>
      <c r="FD347" s="42"/>
      <c r="FE347" s="42"/>
      <c r="FF347" s="42"/>
      <c r="FG347" s="42"/>
      <c r="FH347" s="42"/>
      <c r="FI347" s="42"/>
      <c r="FJ347" s="42"/>
      <c r="FK347" s="42"/>
      <c r="FL347" s="42"/>
      <c r="FM347" s="42"/>
      <c r="FN347" s="42"/>
      <c r="FO347" s="42"/>
      <c r="FP347" s="42"/>
      <c r="FQ347" s="42"/>
      <c r="FR347" s="42"/>
      <c r="FS347" s="42"/>
      <c r="FT347" s="42"/>
      <c r="FU347" s="42"/>
      <c r="FV347" s="42"/>
      <c r="FW347" s="42"/>
      <c r="FX347" s="42"/>
      <c r="FY347" s="42"/>
      <c r="FZ347" s="42"/>
      <c r="GA347" s="42"/>
      <c r="GB347" s="42"/>
      <c r="GC347" s="42"/>
      <c r="GD347" s="42"/>
      <c r="GE347" s="42"/>
      <c r="GF347" s="42"/>
      <c r="GG347" s="42"/>
      <c r="GH347" s="42"/>
      <c r="GI347" s="42"/>
      <c r="GJ347" s="42"/>
      <c r="GK347" s="42"/>
      <c r="GL347" s="42"/>
      <c r="GM347" s="42"/>
      <c r="GN347" s="42"/>
      <c r="GO347" s="42"/>
      <c r="GP347" s="42"/>
      <c r="GQ347" s="42"/>
      <c r="GR347" s="42"/>
      <c r="GS347" s="42"/>
      <c r="GT347" s="42"/>
      <c r="GU347" s="42"/>
      <c r="GV347" s="42"/>
      <c r="GW347" s="42"/>
      <c r="GX347" s="42"/>
      <c r="GY347" s="42"/>
      <c r="GZ347" s="42"/>
      <c r="HA347" s="42"/>
      <c r="HB347" s="42"/>
      <c r="HC347" s="42"/>
      <c r="HD347" s="42"/>
      <c r="HE347" s="42"/>
      <c r="HF347" s="42"/>
      <c r="HG347" s="42"/>
      <c r="HH347" s="42"/>
      <c r="HI347" s="42"/>
      <c r="HJ347" s="42"/>
      <c r="HK347" s="42"/>
      <c r="HL347" s="42"/>
      <c r="HM347" s="42"/>
      <c r="HN347" s="42"/>
      <c r="HO347" s="42"/>
      <c r="HP347" s="42"/>
      <c r="HQ347" s="42"/>
      <c r="HR347" s="42"/>
      <c r="HS347" s="42"/>
      <c r="HT347" s="42"/>
      <c r="HU347" s="42"/>
      <c r="HV347" s="42"/>
      <c r="HW347" s="42"/>
      <c r="HX347" s="42"/>
    </row>
    <row r="348" spans="1:232" s="41" customFormat="1" x14ac:dyDescent="0.25">
      <c r="A348" s="29"/>
      <c r="B348" s="30"/>
      <c r="C348" s="31" t="s">
        <v>7317</v>
      </c>
      <c r="D348" s="57">
        <v>0</v>
      </c>
      <c r="E348" s="57">
        <v>1</v>
      </c>
      <c r="F348" s="32" t="s">
        <v>953</v>
      </c>
      <c r="G348" s="32" t="s">
        <v>953</v>
      </c>
      <c r="H348" s="4">
        <v>9105875010</v>
      </c>
      <c r="I348" s="32" t="s">
        <v>953</v>
      </c>
      <c r="J348" s="33" t="s">
        <v>7928</v>
      </c>
      <c r="K348" s="34"/>
      <c r="L348" s="46" t="s">
        <v>25</v>
      </c>
      <c r="M348" s="33" t="s">
        <v>1049</v>
      </c>
      <c r="N348" s="35" t="s">
        <v>953</v>
      </c>
      <c r="O348" s="6" t="s">
        <v>3132</v>
      </c>
      <c r="P348" s="36"/>
      <c r="Q348" s="36"/>
      <c r="R348" s="36"/>
      <c r="S348" s="33" t="s">
        <v>7927</v>
      </c>
      <c r="T348" s="36"/>
      <c r="U348" s="36"/>
      <c r="V348" s="33" t="s">
        <v>7927</v>
      </c>
      <c r="W348" s="36"/>
      <c r="X348" s="36"/>
      <c r="Y348" s="33" t="s">
        <v>3047</v>
      </c>
      <c r="Z348" s="36"/>
      <c r="AA348" s="30"/>
      <c r="AB348" s="57">
        <v>5111</v>
      </c>
      <c r="AC348" s="57">
        <v>131</v>
      </c>
      <c r="AD348" s="30"/>
      <c r="AE348" s="58">
        <v>3</v>
      </c>
      <c r="AF348" s="37"/>
      <c r="AG348" s="37">
        <v>55595</v>
      </c>
      <c r="AH348" s="38">
        <v>166785</v>
      </c>
      <c r="AI348" s="37"/>
      <c r="AJ348" s="37"/>
      <c r="AK348" s="39"/>
      <c r="AL348" s="40">
        <v>8</v>
      </c>
      <c r="AM348" s="37"/>
      <c r="AN348" s="37">
        <v>13342.800000000001</v>
      </c>
      <c r="AO348" s="59">
        <v>33311</v>
      </c>
      <c r="AP348" s="39"/>
      <c r="AQ348" s="59" t="s">
        <v>3131</v>
      </c>
      <c r="AR348" s="60">
        <v>156</v>
      </c>
      <c r="AS348" s="60">
        <v>632</v>
      </c>
      <c r="AV348" s="39"/>
      <c r="AW348" s="42"/>
      <c r="AX348" s="42"/>
      <c r="AY348" s="42"/>
      <c r="AZ348" s="42"/>
      <c r="BA348" s="42"/>
      <c r="BB348" s="42"/>
      <c r="BC348" s="42"/>
      <c r="BD348" s="42"/>
      <c r="BE348" s="42"/>
      <c r="BF348" s="42"/>
      <c r="BG348" s="42"/>
      <c r="BH348" s="42"/>
      <c r="BI348" s="42"/>
      <c r="BJ348" s="42"/>
      <c r="BK348" s="42"/>
      <c r="BL348" s="42"/>
      <c r="BM348" s="42"/>
      <c r="BN348" s="42"/>
      <c r="BO348" s="42"/>
      <c r="BP348" s="42"/>
      <c r="BQ348" s="42"/>
      <c r="BR348" s="42"/>
      <c r="BS348" s="42"/>
      <c r="BT348" s="42"/>
      <c r="BU348" s="42"/>
      <c r="BV348" s="42"/>
      <c r="BW348" s="42"/>
      <c r="BX348" s="42"/>
      <c r="BY348" s="42"/>
      <c r="BZ348" s="42"/>
      <c r="CA348" s="42"/>
      <c r="CB348" s="42"/>
      <c r="CC348" s="42"/>
      <c r="CD348" s="42"/>
      <c r="CE348" s="42"/>
      <c r="CF348" s="42"/>
      <c r="CG348" s="42"/>
      <c r="CH348" s="42"/>
      <c r="CI348" s="42"/>
      <c r="CJ348" s="42"/>
      <c r="CK348" s="42"/>
      <c r="CL348" s="42"/>
      <c r="CM348" s="42"/>
      <c r="CN348" s="42"/>
      <c r="CO348" s="42"/>
      <c r="CP348" s="42"/>
      <c r="CQ348" s="42"/>
      <c r="CR348" s="42"/>
      <c r="CS348" s="42"/>
      <c r="CT348" s="42"/>
      <c r="CU348" s="42"/>
      <c r="CV348" s="42"/>
      <c r="CW348" s="42"/>
      <c r="CX348" s="42"/>
      <c r="CY348" s="42"/>
      <c r="CZ348" s="42"/>
      <c r="DA348" s="42"/>
      <c r="DB348" s="42"/>
      <c r="DC348" s="42"/>
      <c r="DD348" s="42"/>
      <c r="DE348" s="42"/>
      <c r="DF348" s="42"/>
      <c r="DG348" s="42"/>
      <c r="DH348" s="42"/>
      <c r="DI348" s="42"/>
      <c r="DJ348" s="42"/>
      <c r="DK348" s="42"/>
      <c r="DL348" s="42"/>
      <c r="DM348" s="42"/>
      <c r="DN348" s="42"/>
      <c r="DO348" s="42"/>
      <c r="DP348" s="42"/>
      <c r="DQ348" s="42"/>
      <c r="DR348" s="42"/>
      <c r="DS348" s="42"/>
      <c r="DT348" s="42"/>
      <c r="DU348" s="42"/>
      <c r="DV348" s="42"/>
      <c r="DW348" s="42"/>
      <c r="DX348" s="42"/>
      <c r="DY348" s="42"/>
      <c r="DZ348" s="42"/>
      <c r="EA348" s="42"/>
      <c r="EB348" s="42"/>
      <c r="EC348" s="42"/>
      <c r="ED348" s="42"/>
      <c r="EE348" s="42"/>
      <c r="EF348" s="42"/>
      <c r="EG348" s="42"/>
      <c r="EH348" s="42"/>
      <c r="EI348" s="42"/>
      <c r="EJ348" s="42"/>
      <c r="EK348" s="42"/>
      <c r="EL348" s="42"/>
      <c r="EM348" s="42"/>
      <c r="EN348" s="42"/>
      <c r="EO348" s="42"/>
      <c r="EP348" s="42"/>
      <c r="EQ348" s="42"/>
      <c r="ER348" s="42"/>
      <c r="ES348" s="42"/>
      <c r="ET348" s="42"/>
      <c r="EU348" s="42"/>
      <c r="EV348" s="42"/>
      <c r="EW348" s="42"/>
      <c r="EX348" s="42"/>
      <c r="EY348" s="42"/>
      <c r="EZ348" s="42"/>
      <c r="FA348" s="42"/>
      <c r="FB348" s="42"/>
      <c r="FC348" s="42"/>
      <c r="FD348" s="42"/>
      <c r="FE348" s="42"/>
      <c r="FF348" s="42"/>
      <c r="FG348" s="42"/>
      <c r="FH348" s="42"/>
      <c r="FI348" s="42"/>
      <c r="FJ348" s="42"/>
      <c r="FK348" s="42"/>
      <c r="FL348" s="42"/>
      <c r="FM348" s="42"/>
      <c r="FN348" s="42"/>
      <c r="FO348" s="42"/>
      <c r="FP348" s="42"/>
      <c r="FQ348" s="42"/>
      <c r="FR348" s="42"/>
      <c r="FS348" s="42"/>
      <c r="FT348" s="42"/>
      <c r="FU348" s="42"/>
      <c r="FV348" s="42"/>
      <c r="FW348" s="42"/>
      <c r="FX348" s="42"/>
      <c r="FY348" s="42"/>
      <c r="FZ348" s="42"/>
      <c r="GA348" s="42"/>
      <c r="GB348" s="42"/>
      <c r="GC348" s="42"/>
      <c r="GD348" s="42"/>
      <c r="GE348" s="42"/>
      <c r="GF348" s="42"/>
      <c r="GG348" s="42"/>
      <c r="GH348" s="42"/>
      <c r="GI348" s="42"/>
      <c r="GJ348" s="42"/>
      <c r="GK348" s="42"/>
      <c r="GL348" s="42"/>
      <c r="GM348" s="42"/>
      <c r="GN348" s="42"/>
      <c r="GO348" s="42"/>
      <c r="GP348" s="42"/>
      <c r="GQ348" s="42"/>
      <c r="GR348" s="42"/>
      <c r="GS348" s="42"/>
      <c r="GT348" s="42"/>
      <c r="GU348" s="42"/>
      <c r="GV348" s="42"/>
      <c r="GW348" s="42"/>
      <c r="GX348" s="42"/>
      <c r="GY348" s="42"/>
      <c r="GZ348" s="42"/>
      <c r="HA348" s="42"/>
      <c r="HB348" s="42"/>
      <c r="HC348" s="42"/>
      <c r="HD348" s="42"/>
      <c r="HE348" s="42"/>
      <c r="HF348" s="42"/>
      <c r="HG348" s="42"/>
      <c r="HH348" s="42"/>
      <c r="HI348" s="42"/>
      <c r="HJ348" s="42"/>
      <c r="HK348" s="42"/>
      <c r="HL348" s="42"/>
      <c r="HM348" s="42"/>
      <c r="HN348" s="42"/>
      <c r="HO348" s="42"/>
      <c r="HP348" s="42"/>
      <c r="HQ348" s="42"/>
      <c r="HR348" s="42"/>
      <c r="HS348" s="42"/>
      <c r="HT348" s="42"/>
      <c r="HU348" s="42"/>
      <c r="HV348" s="42"/>
      <c r="HW348" s="42"/>
      <c r="HX348" s="42"/>
    </row>
    <row r="349" spans="1:232" s="41" customFormat="1" x14ac:dyDescent="0.25">
      <c r="A349" s="29"/>
      <c r="B349" s="30"/>
      <c r="C349" s="31" t="s">
        <v>7317</v>
      </c>
      <c r="D349" s="57">
        <v>0</v>
      </c>
      <c r="E349" s="57">
        <v>1</v>
      </c>
      <c r="F349" s="32" t="s">
        <v>953</v>
      </c>
      <c r="G349" s="32" t="s">
        <v>953</v>
      </c>
      <c r="H349" s="4">
        <v>9105875042</v>
      </c>
      <c r="I349" s="32" t="s">
        <v>953</v>
      </c>
      <c r="J349" s="33" t="s">
        <v>7931</v>
      </c>
      <c r="K349" s="34"/>
      <c r="L349" s="46" t="s">
        <v>25</v>
      </c>
      <c r="M349" s="33" t="s">
        <v>1145</v>
      </c>
      <c r="N349" s="35" t="s">
        <v>953</v>
      </c>
      <c r="O349" s="6" t="s">
        <v>3166</v>
      </c>
      <c r="P349" s="36"/>
      <c r="Q349" s="36"/>
      <c r="R349" s="36"/>
      <c r="S349" s="33" t="s">
        <v>7932</v>
      </c>
      <c r="T349" s="36"/>
      <c r="U349" s="36"/>
      <c r="V349" s="33" t="s">
        <v>7932</v>
      </c>
      <c r="W349" s="36"/>
      <c r="X349" s="36"/>
      <c r="Y349" s="33" t="s">
        <v>2824</v>
      </c>
      <c r="Z349" s="36"/>
      <c r="AA349" s="30"/>
      <c r="AB349" s="57">
        <v>5111</v>
      </c>
      <c r="AC349" s="57">
        <v>131</v>
      </c>
      <c r="AD349" s="30"/>
      <c r="AE349" s="58">
        <v>1</v>
      </c>
      <c r="AF349" s="37"/>
      <c r="AG349" s="37">
        <v>111058</v>
      </c>
      <c r="AH349" s="38">
        <v>111058</v>
      </c>
      <c r="AI349" s="37"/>
      <c r="AJ349" s="37"/>
      <c r="AK349" s="39"/>
      <c r="AL349" s="40">
        <v>8</v>
      </c>
      <c r="AM349" s="37"/>
      <c r="AN349" s="37">
        <v>8884.64</v>
      </c>
      <c r="AO349" s="59">
        <v>33311</v>
      </c>
      <c r="AP349" s="39"/>
      <c r="AQ349" s="59" t="s">
        <v>3131</v>
      </c>
      <c r="AR349" s="60">
        <v>156</v>
      </c>
      <c r="AS349" s="60">
        <v>632</v>
      </c>
      <c r="AV349" s="39"/>
      <c r="AW349" s="42"/>
      <c r="AX349" s="42"/>
      <c r="AY349" s="42"/>
      <c r="AZ349" s="42"/>
      <c r="BA349" s="42"/>
      <c r="BB349" s="42"/>
      <c r="BC349" s="42"/>
      <c r="BD349" s="42"/>
      <c r="BE349" s="42"/>
      <c r="BF349" s="42"/>
      <c r="BG349" s="42"/>
      <c r="BH349" s="42"/>
      <c r="BI349" s="42"/>
      <c r="BJ349" s="42"/>
      <c r="BK349" s="42"/>
      <c r="BL349" s="42"/>
      <c r="BM349" s="42"/>
      <c r="BN349" s="42"/>
      <c r="BO349" s="42"/>
      <c r="BP349" s="42"/>
      <c r="BQ349" s="42"/>
      <c r="BR349" s="42"/>
      <c r="BS349" s="42"/>
      <c r="BT349" s="42"/>
      <c r="BU349" s="42"/>
      <c r="BV349" s="42"/>
      <c r="BW349" s="42"/>
      <c r="BX349" s="42"/>
      <c r="BY349" s="42"/>
      <c r="BZ349" s="42"/>
      <c r="CA349" s="42"/>
      <c r="CB349" s="42"/>
      <c r="CC349" s="42"/>
      <c r="CD349" s="42"/>
      <c r="CE349" s="42"/>
      <c r="CF349" s="42"/>
      <c r="CG349" s="42"/>
      <c r="CH349" s="42"/>
      <c r="CI349" s="42"/>
      <c r="CJ349" s="42"/>
      <c r="CK349" s="42"/>
      <c r="CL349" s="42"/>
      <c r="CM349" s="42"/>
      <c r="CN349" s="42"/>
      <c r="CO349" s="42"/>
      <c r="CP349" s="42"/>
      <c r="CQ349" s="42"/>
      <c r="CR349" s="42"/>
      <c r="CS349" s="42"/>
      <c r="CT349" s="42"/>
      <c r="CU349" s="42"/>
      <c r="CV349" s="42"/>
      <c r="CW349" s="42"/>
      <c r="CX349" s="42"/>
      <c r="CY349" s="42"/>
      <c r="CZ349" s="42"/>
      <c r="DA349" s="42"/>
      <c r="DB349" s="42"/>
      <c r="DC349" s="42"/>
      <c r="DD349" s="42"/>
      <c r="DE349" s="42"/>
      <c r="DF349" s="42"/>
      <c r="DG349" s="42"/>
      <c r="DH349" s="42"/>
      <c r="DI349" s="42"/>
      <c r="DJ349" s="42"/>
      <c r="DK349" s="42"/>
      <c r="DL349" s="42"/>
      <c r="DM349" s="42"/>
      <c r="DN349" s="42"/>
      <c r="DO349" s="42"/>
      <c r="DP349" s="42"/>
      <c r="DQ349" s="42"/>
      <c r="DR349" s="42"/>
      <c r="DS349" s="42"/>
      <c r="DT349" s="42"/>
      <c r="DU349" s="42"/>
      <c r="DV349" s="42"/>
      <c r="DW349" s="42"/>
      <c r="DX349" s="42"/>
      <c r="DY349" s="42"/>
      <c r="DZ349" s="42"/>
      <c r="EA349" s="42"/>
      <c r="EB349" s="42"/>
      <c r="EC349" s="42"/>
      <c r="ED349" s="42"/>
      <c r="EE349" s="42"/>
      <c r="EF349" s="42"/>
      <c r="EG349" s="42"/>
      <c r="EH349" s="42"/>
      <c r="EI349" s="42"/>
      <c r="EJ349" s="42"/>
      <c r="EK349" s="42"/>
      <c r="EL349" s="42"/>
      <c r="EM349" s="42"/>
      <c r="EN349" s="42"/>
      <c r="EO349" s="42"/>
      <c r="EP349" s="42"/>
      <c r="EQ349" s="42"/>
      <c r="ER349" s="42"/>
      <c r="ES349" s="42"/>
      <c r="ET349" s="42"/>
      <c r="EU349" s="42"/>
      <c r="EV349" s="42"/>
      <c r="EW349" s="42"/>
      <c r="EX349" s="42"/>
      <c r="EY349" s="42"/>
      <c r="EZ349" s="42"/>
      <c r="FA349" s="42"/>
      <c r="FB349" s="42"/>
      <c r="FC349" s="42"/>
      <c r="FD349" s="42"/>
      <c r="FE349" s="42"/>
      <c r="FF349" s="42"/>
      <c r="FG349" s="42"/>
      <c r="FH349" s="42"/>
      <c r="FI349" s="42"/>
      <c r="FJ349" s="42"/>
      <c r="FK349" s="42"/>
      <c r="FL349" s="42"/>
      <c r="FM349" s="42"/>
      <c r="FN349" s="42"/>
      <c r="FO349" s="42"/>
      <c r="FP349" s="42"/>
      <c r="FQ349" s="42"/>
      <c r="FR349" s="42"/>
      <c r="FS349" s="42"/>
      <c r="FT349" s="42"/>
      <c r="FU349" s="42"/>
      <c r="FV349" s="42"/>
      <c r="FW349" s="42"/>
      <c r="FX349" s="42"/>
      <c r="FY349" s="42"/>
      <c r="FZ349" s="42"/>
      <c r="GA349" s="42"/>
      <c r="GB349" s="42"/>
      <c r="GC349" s="42"/>
      <c r="GD349" s="42"/>
      <c r="GE349" s="42"/>
      <c r="GF349" s="42"/>
      <c r="GG349" s="42"/>
      <c r="GH349" s="42"/>
      <c r="GI349" s="42"/>
      <c r="GJ349" s="42"/>
      <c r="GK349" s="42"/>
      <c r="GL349" s="42"/>
      <c r="GM349" s="42"/>
      <c r="GN349" s="42"/>
      <c r="GO349" s="42"/>
      <c r="GP349" s="42"/>
      <c r="GQ349" s="42"/>
      <c r="GR349" s="42"/>
      <c r="GS349" s="42"/>
      <c r="GT349" s="42"/>
      <c r="GU349" s="42"/>
      <c r="GV349" s="42"/>
      <c r="GW349" s="42"/>
      <c r="GX349" s="42"/>
      <c r="GY349" s="42"/>
      <c r="GZ349" s="42"/>
      <c r="HA349" s="42"/>
      <c r="HB349" s="42"/>
      <c r="HC349" s="42"/>
      <c r="HD349" s="42"/>
      <c r="HE349" s="42"/>
      <c r="HF349" s="42"/>
      <c r="HG349" s="42"/>
      <c r="HH349" s="42"/>
      <c r="HI349" s="42"/>
      <c r="HJ349" s="42"/>
      <c r="HK349" s="42"/>
      <c r="HL349" s="42"/>
      <c r="HM349" s="42"/>
      <c r="HN349" s="42"/>
      <c r="HO349" s="42"/>
      <c r="HP349" s="42"/>
      <c r="HQ349" s="42"/>
      <c r="HR349" s="42"/>
      <c r="HS349" s="42"/>
      <c r="HT349" s="42"/>
      <c r="HU349" s="42"/>
      <c r="HV349" s="42"/>
      <c r="HW349" s="42"/>
      <c r="HX349" s="42"/>
    </row>
    <row r="350" spans="1:232" s="41" customFormat="1" x14ac:dyDescent="0.25">
      <c r="A350" s="29"/>
      <c r="B350" s="30"/>
      <c r="C350" s="31" t="s">
        <v>7317</v>
      </c>
      <c r="D350" s="57">
        <v>0</v>
      </c>
      <c r="E350" s="57">
        <v>1</v>
      </c>
      <c r="F350" s="32" t="s">
        <v>953</v>
      </c>
      <c r="G350" s="32" t="s">
        <v>953</v>
      </c>
      <c r="H350" s="4">
        <v>9105875032</v>
      </c>
      <c r="I350" s="32" t="s">
        <v>953</v>
      </c>
      <c r="J350" s="33" t="s">
        <v>7933</v>
      </c>
      <c r="K350" s="34"/>
      <c r="L350" s="46" t="s">
        <v>25</v>
      </c>
      <c r="M350" s="33" t="s">
        <v>1053</v>
      </c>
      <c r="N350" s="35" t="s">
        <v>953</v>
      </c>
      <c r="O350" s="6" t="s">
        <v>3132</v>
      </c>
      <c r="P350" s="36"/>
      <c r="Q350" s="36"/>
      <c r="R350" s="36"/>
      <c r="S350" s="33" t="s">
        <v>7934</v>
      </c>
      <c r="T350" s="36"/>
      <c r="U350" s="36"/>
      <c r="V350" s="33" t="s">
        <v>7934</v>
      </c>
      <c r="W350" s="36"/>
      <c r="X350" s="36"/>
      <c r="Y350" s="33" t="s">
        <v>2824</v>
      </c>
      <c r="Z350" s="36"/>
      <c r="AA350" s="30"/>
      <c r="AB350" s="57">
        <v>5111</v>
      </c>
      <c r="AC350" s="57">
        <v>131</v>
      </c>
      <c r="AD350" s="30"/>
      <c r="AE350" s="58">
        <v>1</v>
      </c>
      <c r="AF350" s="37"/>
      <c r="AG350" s="37">
        <v>111058</v>
      </c>
      <c r="AH350" s="38">
        <v>111058</v>
      </c>
      <c r="AI350" s="37"/>
      <c r="AJ350" s="37"/>
      <c r="AK350" s="39"/>
      <c r="AL350" s="40">
        <v>8</v>
      </c>
      <c r="AM350" s="37"/>
      <c r="AN350" s="37">
        <v>8884.64</v>
      </c>
      <c r="AO350" s="59">
        <v>33311</v>
      </c>
      <c r="AP350" s="39"/>
      <c r="AQ350" s="59" t="s">
        <v>3131</v>
      </c>
      <c r="AR350" s="60">
        <v>156</v>
      </c>
      <c r="AS350" s="60">
        <v>632</v>
      </c>
      <c r="AV350" s="39"/>
      <c r="AW350" s="42"/>
      <c r="AX350" s="42"/>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c r="BV350" s="42"/>
      <c r="BW350" s="42"/>
      <c r="BX350" s="42"/>
      <c r="BY350" s="42"/>
      <c r="BZ350" s="42"/>
      <c r="CA350" s="42"/>
      <c r="CB350" s="42"/>
      <c r="CC350" s="42"/>
      <c r="CD350" s="42"/>
      <c r="CE350" s="42"/>
      <c r="CF350" s="42"/>
      <c r="CG350" s="42"/>
      <c r="CH350" s="42"/>
      <c r="CI350" s="42"/>
      <c r="CJ350" s="42"/>
      <c r="CK350" s="42"/>
      <c r="CL350" s="42"/>
      <c r="CM350" s="42"/>
      <c r="CN350" s="42"/>
      <c r="CO350" s="42"/>
      <c r="CP350" s="42"/>
      <c r="CQ350" s="42"/>
      <c r="CR350" s="42"/>
      <c r="CS350" s="42"/>
      <c r="CT350" s="42"/>
      <c r="CU350" s="42"/>
      <c r="CV350" s="42"/>
      <c r="CW350" s="42"/>
      <c r="CX350" s="42"/>
      <c r="CY350" s="42"/>
      <c r="CZ350" s="42"/>
      <c r="DA350" s="42"/>
      <c r="DB350" s="42"/>
      <c r="DC350" s="42"/>
      <c r="DD350" s="42"/>
      <c r="DE350" s="42"/>
      <c r="DF350" s="42"/>
      <c r="DG350" s="42"/>
      <c r="DH350" s="42"/>
      <c r="DI350" s="42"/>
      <c r="DJ350" s="42"/>
      <c r="DK350" s="42"/>
      <c r="DL350" s="42"/>
      <c r="DM350" s="42"/>
      <c r="DN350" s="42"/>
      <c r="DO350" s="42"/>
      <c r="DP350" s="42"/>
      <c r="DQ350" s="42"/>
      <c r="DR350" s="42"/>
      <c r="DS350" s="42"/>
      <c r="DT350" s="42"/>
      <c r="DU350" s="42"/>
      <c r="DV350" s="42"/>
      <c r="DW350" s="42"/>
      <c r="DX350" s="42"/>
      <c r="DY350" s="42"/>
      <c r="DZ350" s="42"/>
      <c r="EA350" s="42"/>
      <c r="EB350" s="42"/>
      <c r="EC350" s="42"/>
      <c r="ED350" s="42"/>
      <c r="EE350" s="42"/>
      <c r="EF350" s="42"/>
      <c r="EG350" s="42"/>
      <c r="EH350" s="42"/>
      <c r="EI350" s="42"/>
      <c r="EJ350" s="42"/>
      <c r="EK350" s="42"/>
      <c r="EL350" s="42"/>
      <c r="EM350" s="42"/>
      <c r="EN350" s="42"/>
      <c r="EO350" s="42"/>
      <c r="EP350" s="42"/>
      <c r="EQ350" s="42"/>
      <c r="ER350" s="42"/>
      <c r="ES350" s="42"/>
      <c r="ET350" s="42"/>
      <c r="EU350" s="42"/>
      <c r="EV350" s="42"/>
      <c r="EW350" s="42"/>
      <c r="EX350" s="42"/>
      <c r="EY350" s="42"/>
      <c r="EZ350" s="42"/>
      <c r="FA350" s="42"/>
      <c r="FB350" s="42"/>
      <c r="FC350" s="42"/>
      <c r="FD350" s="42"/>
      <c r="FE350" s="42"/>
      <c r="FF350" s="42"/>
      <c r="FG350" s="42"/>
      <c r="FH350" s="42"/>
      <c r="FI350" s="42"/>
      <c r="FJ350" s="42"/>
      <c r="FK350" s="42"/>
      <c r="FL350" s="42"/>
      <c r="FM350" s="42"/>
      <c r="FN350" s="42"/>
      <c r="FO350" s="42"/>
      <c r="FP350" s="42"/>
      <c r="FQ350" s="42"/>
      <c r="FR350" s="42"/>
      <c r="FS350" s="42"/>
      <c r="FT350" s="42"/>
      <c r="FU350" s="42"/>
      <c r="FV350" s="42"/>
      <c r="FW350" s="42"/>
      <c r="FX350" s="42"/>
      <c r="FY350" s="42"/>
      <c r="FZ350" s="42"/>
      <c r="GA350" s="42"/>
      <c r="GB350" s="42"/>
      <c r="GC350" s="42"/>
      <c r="GD350" s="42"/>
      <c r="GE350" s="42"/>
      <c r="GF350" s="42"/>
      <c r="GG350" s="42"/>
      <c r="GH350" s="42"/>
      <c r="GI350" s="42"/>
      <c r="GJ350" s="42"/>
      <c r="GK350" s="42"/>
      <c r="GL350" s="42"/>
      <c r="GM350" s="42"/>
      <c r="GN350" s="42"/>
      <c r="GO350" s="42"/>
      <c r="GP350" s="42"/>
      <c r="GQ350" s="42"/>
      <c r="GR350" s="42"/>
      <c r="GS350" s="42"/>
      <c r="GT350" s="42"/>
      <c r="GU350" s="42"/>
      <c r="GV350" s="42"/>
      <c r="GW350" s="42"/>
      <c r="GX350" s="42"/>
      <c r="GY350" s="42"/>
      <c r="GZ350" s="42"/>
      <c r="HA350" s="42"/>
      <c r="HB350" s="42"/>
      <c r="HC350" s="42"/>
      <c r="HD350" s="42"/>
      <c r="HE350" s="42"/>
      <c r="HF350" s="42"/>
      <c r="HG350" s="42"/>
      <c r="HH350" s="42"/>
      <c r="HI350" s="42"/>
      <c r="HJ350" s="42"/>
      <c r="HK350" s="42"/>
      <c r="HL350" s="42"/>
      <c r="HM350" s="42"/>
      <c r="HN350" s="42"/>
      <c r="HO350" s="42"/>
      <c r="HP350" s="42"/>
      <c r="HQ350" s="42"/>
      <c r="HR350" s="42"/>
      <c r="HS350" s="42"/>
      <c r="HT350" s="42"/>
      <c r="HU350" s="42"/>
      <c r="HV350" s="42"/>
      <c r="HW350" s="42"/>
      <c r="HX350" s="42"/>
    </row>
    <row r="351" spans="1:232" s="41" customFormat="1" x14ac:dyDescent="0.25">
      <c r="A351" s="29"/>
      <c r="B351" s="30"/>
      <c r="C351" s="31" t="s">
        <v>7317</v>
      </c>
      <c r="D351" s="57">
        <v>0</v>
      </c>
      <c r="E351" s="57">
        <v>1</v>
      </c>
      <c r="F351" s="32" t="s">
        <v>953</v>
      </c>
      <c r="G351" s="32" t="s">
        <v>953</v>
      </c>
      <c r="H351" s="4">
        <v>9105875133</v>
      </c>
      <c r="I351" s="32" t="s">
        <v>953</v>
      </c>
      <c r="J351" s="33" t="s">
        <v>7935</v>
      </c>
      <c r="K351" s="34"/>
      <c r="L351" s="46" t="s">
        <v>25</v>
      </c>
      <c r="M351" s="33" t="s">
        <v>1149</v>
      </c>
      <c r="N351" s="35" t="s">
        <v>953</v>
      </c>
      <c r="O351" s="6" t="s">
        <v>3132</v>
      </c>
      <c r="P351" s="36"/>
      <c r="Q351" s="36"/>
      <c r="R351" s="36"/>
      <c r="S351" s="33" t="s">
        <v>7936</v>
      </c>
      <c r="T351" s="36"/>
      <c r="U351" s="36"/>
      <c r="V351" s="33" t="s">
        <v>7936</v>
      </c>
      <c r="W351" s="36"/>
      <c r="X351" s="36"/>
      <c r="Y351" s="33" t="s">
        <v>3047</v>
      </c>
      <c r="Z351" s="36"/>
      <c r="AA351" s="30"/>
      <c r="AB351" s="57">
        <v>5111</v>
      </c>
      <c r="AC351" s="57">
        <v>131</v>
      </c>
      <c r="AD351" s="30"/>
      <c r="AE351" s="58">
        <v>1</v>
      </c>
      <c r="AF351" s="37"/>
      <c r="AG351" s="37">
        <v>55595</v>
      </c>
      <c r="AH351" s="38">
        <v>55595</v>
      </c>
      <c r="AI351" s="37"/>
      <c r="AJ351" s="37"/>
      <c r="AK351" s="39"/>
      <c r="AL351" s="40">
        <v>8</v>
      </c>
      <c r="AM351" s="37"/>
      <c r="AN351" s="37">
        <v>4447.6000000000004</v>
      </c>
      <c r="AO351" s="59">
        <v>33311</v>
      </c>
      <c r="AP351" s="39"/>
      <c r="AQ351" s="59" t="s">
        <v>3131</v>
      </c>
      <c r="AR351" s="60">
        <v>156</v>
      </c>
      <c r="AS351" s="60">
        <v>632</v>
      </c>
      <c r="AV351" s="39"/>
      <c r="AW351" s="42"/>
      <c r="AX351" s="42"/>
      <c r="AY351" s="42"/>
      <c r="AZ351" s="42"/>
      <c r="BA351" s="42"/>
      <c r="BB351" s="42"/>
      <c r="BC351" s="42"/>
      <c r="BD351" s="42"/>
      <c r="BE351" s="42"/>
      <c r="BF351" s="42"/>
      <c r="BG351" s="42"/>
      <c r="BH351" s="42"/>
      <c r="BI351" s="42"/>
      <c r="BJ351" s="42"/>
      <c r="BK351" s="42"/>
      <c r="BL351" s="42"/>
      <c r="BM351" s="42"/>
      <c r="BN351" s="42"/>
      <c r="BO351" s="42"/>
      <c r="BP351" s="42"/>
      <c r="BQ351" s="42"/>
      <c r="BR351" s="42"/>
      <c r="BS351" s="42"/>
      <c r="BT351" s="42"/>
      <c r="BU351" s="42"/>
      <c r="BV351" s="42"/>
      <c r="BW351" s="42"/>
      <c r="BX351" s="42"/>
      <c r="BY351" s="42"/>
      <c r="BZ351" s="42"/>
      <c r="CA351" s="42"/>
      <c r="CB351" s="42"/>
      <c r="CC351" s="42"/>
      <c r="CD351" s="42"/>
      <c r="CE351" s="42"/>
      <c r="CF351" s="42"/>
      <c r="CG351" s="42"/>
      <c r="CH351" s="42"/>
      <c r="CI351" s="42"/>
      <c r="CJ351" s="42"/>
      <c r="CK351" s="42"/>
      <c r="CL351" s="42"/>
      <c r="CM351" s="42"/>
      <c r="CN351" s="42"/>
      <c r="CO351" s="42"/>
      <c r="CP351" s="42"/>
      <c r="CQ351" s="42"/>
      <c r="CR351" s="42"/>
      <c r="CS351" s="42"/>
      <c r="CT351" s="42"/>
      <c r="CU351" s="42"/>
      <c r="CV351" s="42"/>
      <c r="CW351" s="42"/>
      <c r="CX351" s="42"/>
      <c r="CY351" s="42"/>
      <c r="CZ351" s="42"/>
      <c r="DA351" s="42"/>
      <c r="DB351" s="42"/>
      <c r="DC351" s="42"/>
      <c r="DD351" s="42"/>
      <c r="DE351" s="42"/>
      <c r="DF351" s="42"/>
      <c r="DG351" s="42"/>
      <c r="DH351" s="42"/>
      <c r="DI351" s="42"/>
      <c r="DJ351" s="42"/>
      <c r="DK351" s="42"/>
      <c r="DL351" s="42"/>
      <c r="DM351" s="42"/>
      <c r="DN351" s="42"/>
      <c r="DO351" s="42"/>
      <c r="DP351" s="42"/>
      <c r="DQ351" s="42"/>
      <c r="DR351" s="42"/>
      <c r="DS351" s="42"/>
      <c r="DT351" s="42"/>
      <c r="DU351" s="42"/>
      <c r="DV351" s="42"/>
      <c r="DW351" s="42"/>
      <c r="DX351" s="42"/>
      <c r="DY351" s="42"/>
      <c r="DZ351" s="42"/>
      <c r="EA351" s="42"/>
      <c r="EB351" s="42"/>
      <c r="EC351" s="42"/>
      <c r="ED351" s="42"/>
      <c r="EE351" s="42"/>
      <c r="EF351" s="42"/>
      <c r="EG351" s="42"/>
      <c r="EH351" s="42"/>
      <c r="EI351" s="42"/>
      <c r="EJ351" s="42"/>
      <c r="EK351" s="42"/>
      <c r="EL351" s="42"/>
      <c r="EM351" s="42"/>
      <c r="EN351" s="42"/>
      <c r="EO351" s="42"/>
      <c r="EP351" s="42"/>
      <c r="EQ351" s="42"/>
      <c r="ER351" s="42"/>
      <c r="ES351" s="42"/>
      <c r="ET351" s="42"/>
      <c r="EU351" s="42"/>
      <c r="EV351" s="42"/>
      <c r="EW351" s="42"/>
      <c r="EX351" s="42"/>
      <c r="EY351" s="42"/>
      <c r="EZ351" s="42"/>
      <c r="FA351" s="42"/>
      <c r="FB351" s="42"/>
      <c r="FC351" s="42"/>
      <c r="FD351" s="42"/>
      <c r="FE351" s="42"/>
      <c r="FF351" s="42"/>
      <c r="FG351" s="42"/>
      <c r="FH351" s="42"/>
      <c r="FI351" s="42"/>
      <c r="FJ351" s="42"/>
      <c r="FK351" s="42"/>
      <c r="FL351" s="42"/>
      <c r="FM351" s="42"/>
      <c r="FN351" s="42"/>
      <c r="FO351" s="42"/>
      <c r="FP351" s="42"/>
      <c r="FQ351" s="42"/>
      <c r="FR351" s="42"/>
      <c r="FS351" s="42"/>
      <c r="FT351" s="42"/>
      <c r="FU351" s="42"/>
      <c r="FV351" s="42"/>
      <c r="FW351" s="42"/>
      <c r="FX351" s="42"/>
      <c r="FY351" s="42"/>
      <c r="FZ351" s="42"/>
      <c r="GA351" s="42"/>
      <c r="GB351" s="42"/>
      <c r="GC351" s="42"/>
      <c r="GD351" s="42"/>
      <c r="GE351" s="42"/>
      <c r="GF351" s="42"/>
      <c r="GG351" s="42"/>
      <c r="GH351" s="42"/>
      <c r="GI351" s="42"/>
      <c r="GJ351" s="42"/>
      <c r="GK351" s="42"/>
      <c r="GL351" s="42"/>
      <c r="GM351" s="42"/>
      <c r="GN351" s="42"/>
      <c r="GO351" s="42"/>
      <c r="GP351" s="42"/>
      <c r="GQ351" s="42"/>
      <c r="GR351" s="42"/>
      <c r="GS351" s="42"/>
      <c r="GT351" s="42"/>
      <c r="GU351" s="42"/>
      <c r="GV351" s="42"/>
      <c r="GW351" s="42"/>
      <c r="GX351" s="42"/>
      <c r="GY351" s="42"/>
      <c r="GZ351" s="42"/>
      <c r="HA351" s="42"/>
      <c r="HB351" s="42"/>
      <c r="HC351" s="42"/>
      <c r="HD351" s="42"/>
      <c r="HE351" s="42"/>
      <c r="HF351" s="42"/>
      <c r="HG351" s="42"/>
      <c r="HH351" s="42"/>
      <c r="HI351" s="42"/>
      <c r="HJ351" s="42"/>
      <c r="HK351" s="42"/>
      <c r="HL351" s="42"/>
      <c r="HM351" s="42"/>
      <c r="HN351" s="42"/>
      <c r="HO351" s="42"/>
      <c r="HP351" s="42"/>
      <c r="HQ351" s="42"/>
      <c r="HR351" s="42"/>
      <c r="HS351" s="42"/>
      <c r="HT351" s="42"/>
      <c r="HU351" s="42"/>
      <c r="HV351" s="42"/>
      <c r="HW351" s="42"/>
      <c r="HX351" s="42"/>
    </row>
    <row r="352" spans="1:232" s="41" customFormat="1" x14ac:dyDescent="0.25">
      <c r="A352" s="29"/>
      <c r="B352" s="30"/>
      <c r="C352" s="31" t="s">
        <v>7317</v>
      </c>
      <c r="D352" s="57">
        <v>0</v>
      </c>
      <c r="E352" s="57">
        <v>1</v>
      </c>
      <c r="F352" s="32" t="s">
        <v>953</v>
      </c>
      <c r="G352" s="32" t="s">
        <v>953</v>
      </c>
      <c r="H352" s="4">
        <v>9105875133</v>
      </c>
      <c r="I352" s="32" t="s">
        <v>953</v>
      </c>
      <c r="J352" s="33" t="s">
        <v>7935</v>
      </c>
      <c r="K352" s="34"/>
      <c r="L352" s="46" t="s">
        <v>25</v>
      </c>
      <c r="M352" s="33" t="s">
        <v>1149</v>
      </c>
      <c r="N352" s="35" t="s">
        <v>953</v>
      </c>
      <c r="O352" s="6" t="s">
        <v>3132</v>
      </c>
      <c r="P352" s="36"/>
      <c r="Q352" s="36"/>
      <c r="R352" s="36"/>
      <c r="S352" s="33" t="s">
        <v>7936</v>
      </c>
      <c r="T352" s="36"/>
      <c r="U352" s="36"/>
      <c r="V352" s="33" t="s">
        <v>7936</v>
      </c>
      <c r="W352" s="36"/>
      <c r="X352" s="36"/>
      <c r="Y352" s="33" t="s">
        <v>2826</v>
      </c>
      <c r="Z352" s="36"/>
      <c r="AA352" s="30"/>
      <c r="AB352" s="57">
        <v>5111</v>
      </c>
      <c r="AC352" s="57">
        <v>131</v>
      </c>
      <c r="AD352" s="30"/>
      <c r="AE352" s="58">
        <v>1</v>
      </c>
      <c r="AF352" s="37"/>
      <c r="AG352" s="37">
        <v>50182</v>
      </c>
      <c r="AH352" s="38">
        <v>50182</v>
      </c>
      <c r="AI352" s="37"/>
      <c r="AJ352" s="37"/>
      <c r="AK352" s="39"/>
      <c r="AL352" s="40">
        <v>8</v>
      </c>
      <c r="AM352" s="37"/>
      <c r="AN352" s="37">
        <v>4014.56</v>
      </c>
      <c r="AO352" s="59">
        <v>33311</v>
      </c>
      <c r="AP352" s="39"/>
      <c r="AQ352" s="59" t="s">
        <v>3131</v>
      </c>
      <c r="AR352" s="60">
        <v>156</v>
      </c>
      <c r="AS352" s="60">
        <v>632</v>
      </c>
      <c r="AV352" s="39"/>
      <c r="AW352" s="42"/>
      <c r="AX352" s="42"/>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c r="BV352" s="42"/>
      <c r="BW352" s="42"/>
      <c r="BX352" s="42"/>
      <c r="BY352" s="42"/>
      <c r="BZ352" s="42"/>
      <c r="CA352" s="42"/>
      <c r="CB352" s="42"/>
      <c r="CC352" s="42"/>
      <c r="CD352" s="42"/>
      <c r="CE352" s="42"/>
      <c r="CF352" s="42"/>
      <c r="CG352" s="42"/>
      <c r="CH352" s="42"/>
      <c r="CI352" s="42"/>
      <c r="CJ352" s="42"/>
      <c r="CK352" s="42"/>
      <c r="CL352" s="42"/>
      <c r="CM352" s="42"/>
      <c r="CN352" s="42"/>
      <c r="CO352" s="42"/>
      <c r="CP352" s="42"/>
      <c r="CQ352" s="42"/>
      <c r="CR352" s="42"/>
      <c r="CS352" s="42"/>
      <c r="CT352" s="42"/>
      <c r="CU352" s="42"/>
      <c r="CV352" s="42"/>
      <c r="CW352" s="42"/>
      <c r="CX352" s="42"/>
      <c r="CY352" s="42"/>
      <c r="CZ352" s="42"/>
      <c r="DA352" s="42"/>
      <c r="DB352" s="42"/>
      <c r="DC352" s="42"/>
      <c r="DD352" s="42"/>
      <c r="DE352" s="42"/>
      <c r="DF352" s="42"/>
      <c r="DG352" s="42"/>
      <c r="DH352" s="42"/>
      <c r="DI352" s="42"/>
      <c r="DJ352" s="42"/>
      <c r="DK352" s="42"/>
      <c r="DL352" s="42"/>
      <c r="DM352" s="42"/>
      <c r="DN352" s="42"/>
      <c r="DO352" s="42"/>
      <c r="DP352" s="42"/>
      <c r="DQ352" s="42"/>
      <c r="DR352" s="42"/>
      <c r="DS352" s="42"/>
      <c r="DT352" s="42"/>
      <c r="DU352" s="42"/>
      <c r="DV352" s="42"/>
      <c r="DW352" s="42"/>
      <c r="DX352" s="42"/>
      <c r="DY352" s="42"/>
      <c r="DZ352" s="42"/>
      <c r="EA352" s="42"/>
      <c r="EB352" s="42"/>
      <c r="EC352" s="42"/>
      <c r="ED352" s="42"/>
      <c r="EE352" s="42"/>
      <c r="EF352" s="42"/>
      <c r="EG352" s="42"/>
      <c r="EH352" s="42"/>
      <c r="EI352" s="42"/>
      <c r="EJ352" s="42"/>
      <c r="EK352" s="42"/>
      <c r="EL352" s="42"/>
      <c r="EM352" s="42"/>
      <c r="EN352" s="42"/>
      <c r="EO352" s="42"/>
      <c r="EP352" s="42"/>
      <c r="EQ352" s="42"/>
      <c r="ER352" s="42"/>
      <c r="ES352" s="42"/>
      <c r="ET352" s="42"/>
      <c r="EU352" s="42"/>
      <c r="EV352" s="42"/>
      <c r="EW352" s="42"/>
      <c r="EX352" s="42"/>
      <c r="EY352" s="42"/>
      <c r="EZ352" s="42"/>
      <c r="FA352" s="42"/>
      <c r="FB352" s="42"/>
      <c r="FC352" s="42"/>
      <c r="FD352" s="42"/>
      <c r="FE352" s="42"/>
      <c r="FF352" s="42"/>
      <c r="FG352" s="42"/>
      <c r="FH352" s="42"/>
      <c r="FI352" s="42"/>
      <c r="FJ352" s="42"/>
      <c r="FK352" s="42"/>
      <c r="FL352" s="42"/>
      <c r="FM352" s="42"/>
      <c r="FN352" s="42"/>
      <c r="FO352" s="42"/>
      <c r="FP352" s="42"/>
      <c r="FQ352" s="42"/>
      <c r="FR352" s="42"/>
      <c r="FS352" s="42"/>
      <c r="FT352" s="42"/>
      <c r="FU352" s="42"/>
      <c r="FV352" s="42"/>
      <c r="FW352" s="42"/>
      <c r="FX352" s="42"/>
      <c r="FY352" s="42"/>
      <c r="FZ352" s="42"/>
      <c r="GA352" s="42"/>
      <c r="GB352" s="42"/>
      <c r="GC352" s="42"/>
      <c r="GD352" s="42"/>
      <c r="GE352" s="42"/>
      <c r="GF352" s="42"/>
      <c r="GG352" s="42"/>
      <c r="GH352" s="42"/>
      <c r="GI352" s="42"/>
      <c r="GJ352" s="42"/>
      <c r="GK352" s="42"/>
      <c r="GL352" s="42"/>
      <c r="GM352" s="42"/>
      <c r="GN352" s="42"/>
      <c r="GO352" s="42"/>
      <c r="GP352" s="42"/>
      <c r="GQ352" s="42"/>
      <c r="GR352" s="42"/>
      <c r="GS352" s="42"/>
      <c r="GT352" s="42"/>
      <c r="GU352" s="42"/>
      <c r="GV352" s="42"/>
      <c r="GW352" s="42"/>
      <c r="GX352" s="42"/>
      <c r="GY352" s="42"/>
      <c r="GZ352" s="42"/>
      <c r="HA352" s="42"/>
      <c r="HB352" s="42"/>
      <c r="HC352" s="42"/>
      <c r="HD352" s="42"/>
      <c r="HE352" s="42"/>
      <c r="HF352" s="42"/>
      <c r="HG352" s="42"/>
      <c r="HH352" s="42"/>
      <c r="HI352" s="42"/>
      <c r="HJ352" s="42"/>
      <c r="HK352" s="42"/>
      <c r="HL352" s="42"/>
      <c r="HM352" s="42"/>
      <c r="HN352" s="42"/>
      <c r="HO352" s="42"/>
      <c r="HP352" s="42"/>
      <c r="HQ352" s="42"/>
      <c r="HR352" s="42"/>
      <c r="HS352" s="42"/>
      <c r="HT352" s="42"/>
      <c r="HU352" s="42"/>
      <c r="HV352" s="42"/>
      <c r="HW352" s="42"/>
      <c r="HX352" s="42"/>
    </row>
    <row r="353" spans="1:232" s="41" customFormat="1" x14ac:dyDescent="0.25">
      <c r="A353" s="29"/>
      <c r="B353" s="30"/>
      <c r="C353" s="31" t="s">
        <v>7317</v>
      </c>
      <c r="D353" s="57">
        <v>0</v>
      </c>
      <c r="E353" s="57">
        <v>1</v>
      </c>
      <c r="F353" s="32" t="s">
        <v>953</v>
      </c>
      <c r="G353" s="32" t="s">
        <v>953</v>
      </c>
      <c r="H353" s="4">
        <v>9105875133</v>
      </c>
      <c r="I353" s="32" t="s">
        <v>953</v>
      </c>
      <c r="J353" s="33" t="s">
        <v>7935</v>
      </c>
      <c r="K353" s="34"/>
      <c r="L353" s="46" t="s">
        <v>25</v>
      </c>
      <c r="M353" s="33" t="s">
        <v>1149</v>
      </c>
      <c r="N353" s="35" t="s">
        <v>953</v>
      </c>
      <c r="O353" s="6" t="s">
        <v>3132</v>
      </c>
      <c r="P353" s="36"/>
      <c r="Q353" s="36"/>
      <c r="R353" s="36"/>
      <c r="S353" s="33" t="s">
        <v>7936</v>
      </c>
      <c r="T353" s="36"/>
      <c r="U353" s="36"/>
      <c r="V353" s="33" t="s">
        <v>7936</v>
      </c>
      <c r="W353" s="36"/>
      <c r="X353" s="36"/>
      <c r="Y353" s="33" t="s">
        <v>3013</v>
      </c>
      <c r="Z353" s="36"/>
      <c r="AA353" s="30"/>
      <c r="AB353" s="57">
        <v>5111</v>
      </c>
      <c r="AC353" s="57">
        <v>131</v>
      </c>
      <c r="AD353" s="30"/>
      <c r="AE353" s="58">
        <v>1</v>
      </c>
      <c r="AF353" s="37"/>
      <c r="AG353" s="37">
        <v>46000</v>
      </c>
      <c r="AH353" s="38">
        <v>46000</v>
      </c>
      <c r="AI353" s="37"/>
      <c r="AJ353" s="37"/>
      <c r="AK353" s="39"/>
      <c r="AL353" s="40">
        <v>8</v>
      </c>
      <c r="AM353" s="37"/>
      <c r="AN353" s="37">
        <v>3680</v>
      </c>
      <c r="AO353" s="59">
        <v>33311</v>
      </c>
      <c r="AP353" s="39"/>
      <c r="AQ353" s="59" t="s">
        <v>3131</v>
      </c>
      <c r="AR353" s="60">
        <v>156</v>
      </c>
      <c r="AS353" s="60">
        <v>632</v>
      </c>
      <c r="AV353" s="39"/>
      <c r="AW353" s="42"/>
      <c r="AX353" s="42"/>
      <c r="AY353" s="42"/>
      <c r="AZ353" s="42"/>
      <c r="BA353" s="42"/>
      <c r="BB353" s="42"/>
      <c r="BC353" s="42"/>
      <c r="BD353" s="42"/>
      <c r="BE353" s="42"/>
      <c r="BF353" s="42"/>
      <c r="BG353" s="42"/>
      <c r="BH353" s="42"/>
      <c r="BI353" s="42"/>
      <c r="BJ353" s="42"/>
      <c r="BK353" s="42"/>
      <c r="BL353" s="42"/>
      <c r="BM353" s="42"/>
      <c r="BN353" s="42"/>
      <c r="BO353" s="42"/>
      <c r="BP353" s="42"/>
      <c r="BQ353" s="42"/>
      <c r="BR353" s="42"/>
      <c r="BS353" s="42"/>
      <c r="BT353" s="42"/>
      <c r="BU353" s="42"/>
      <c r="BV353" s="42"/>
      <c r="BW353" s="42"/>
      <c r="BX353" s="42"/>
      <c r="BY353" s="42"/>
      <c r="BZ353" s="42"/>
      <c r="CA353" s="42"/>
      <c r="CB353" s="42"/>
      <c r="CC353" s="42"/>
      <c r="CD353" s="42"/>
      <c r="CE353" s="42"/>
      <c r="CF353" s="42"/>
      <c r="CG353" s="42"/>
      <c r="CH353" s="42"/>
      <c r="CI353" s="42"/>
      <c r="CJ353" s="42"/>
      <c r="CK353" s="42"/>
      <c r="CL353" s="42"/>
      <c r="CM353" s="42"/>
      <c r="CN353" s="42"/>
      <c r="CO353" s="42"/>
      <c r="CP353" s="42"/>
      <c r="CQ353" s="42"/>
      <c r="CR353" s="42"/>
      <c r="CS353" s="42"/>
      <c r="CT353" s="42"/>
      <c r="CU353" s="42"/>
      <c r="CV353" s="42"/>
      <c r="CW353" s="42"/>
      <c r="CX353" s="42"/>
      <c r="CY353" s="42"/>
      <c r="CZ353" s="42"/>
      <c r="DA353" s="42"/>
      <c r="DB353" s="42"/>
      <c r="DC353" s="42"/>
      <c r="DD353" s="42"/>
      <c r="DE353" s="42"/>
      <c r="DF353" s="42"/>
      <c r="DG353" s="42"/>
      <c r="DH353" s="42"/>
      <c r="DI353" s="42"/>
      <c r="DJ353" s="42"/>
      <c r="DK353" s="42"/>
      <c r="DL353" s="42"/>
      <c r="DM353" s="42"/>
      <c r="DN353" s="42"/>
      <c r="DO353" s="42"/>
      <c r="DP353" s="42"/>
      <c r="DQ353" s="42"/>
      <c r="DR353" s="42"/>
      <c r="DS353" s="42"/>
      <c r="DT353" s="42"/>
      <c r="DU353" s="42"/>
      <c r="DV353" s="42"/>
      <c r="DW353" s="42"/>
      <c r="DX353" s="42"/>
      <c r="DY353" s="42"/>
      <c r="DZ353" s="42"/>
      <c r="EA353" s="42"/>
      <c r="EB353" s="42"/>
      <c r="EC353" s="42"/>
      <c r="ED353" s="42"/>
      <c r="EE353" s="42"/>
      <c r="EF353" s="42"/>
      <c r="EG353" s="42"/>
      <c r="EH353" s="42"/>
      <c r="EI353" s="42"/>
      <c r="EJ353" s="42"/>
      <c r="EK353" s="42"/>
      <c r="EL353" s="42"/>
      <c r="EM353" s="42"/>
      <c r="EN353" s="42"/>
      <c r="EO353" s="42"/>
      <c r="EP353" s="42"/>
      <c r="EQ353" s="42"/>
      <c r="ER353" s="42"/>
      <c r="ES353" s="42"/>
      <c r="ET353" s="42"/>
      <c r="EU353" s="42"/>
      <c r="EV353" s="42"/>
      <c r="EW353" s="42"/>
      <c r="EX353" s="42"/>
      <c r="EY353" s="42"/>
      <c r="EZ353" s="42"/>
      <c r="FA353" s="42"/>
      <c r="FB353" s="42"/>
      <c r="FC353" s="42"/>
      <c r="FD353" s="42"/>
      <c r="FE353" s="42"/>
      <c r="FF353" s="42"/>
      <c r="FG353" s="42"/>
      <c r="FH353" s="42"/>
      <c r="FI353" s="42"/>
      <c r="FJ353" s="42"/>
      <c r="FK353" s="42"/>
      <c r="FL353" s="42"/>
      <c r="FM353" s="42"/>
      <c r="FN353" s="42"/>
      <c r="FO353" s="42"/>
      <c r="FP353" s="42"/>
      <c r="FQ353" s="42"/>
      <c r="FR353" s="42"/>
      <c r="FS353" s="42"/>
      <c r="FT353" s="42"/>
      <c r="FU353" s="42"/>
      <c r="FV353" s="42"/>
      <c r="FW353" s="42"/>
      <c r="FX353" s="42"/>
      <c r="FY353" s="42"/>
      <c r="FZ353" s="42"/>
      <c r="GA353" s="42"/>
      <c r="GB353" s="42"/>
      <c r="GC353" s="42"/>
      <c r="GD353" s="42"/>
      <c r="GE353" s="42"/>
      <c r="GF353" s="42"/>
      <c r="GG353" s="42"/>
      <c r="GH353" s="42"/>
      <c r="GI353" s="42"/>
      <c r="GJ353" s="42"/>
      <c r="GK353" s="42"/>
      <c r="GL353" s="42"/>
      <c r="GM353" s="42"/>
      <c r="GN353" s="42"/>
      <c r="GO353" s="42"/>
      <c r="GP353" s="42"/>
      <c r="GQ353" s="42"/>
      <c r="GR353" s="42"/>
      <c r="GS353" s="42"/>
      <c r="GT353" s="42"/>
      <c r="GU353" s="42"/>
      <c r="GV353" s="42"/>
      <c r="GW353" s="42"/>
      <c r="GX353" s="42"/>
      <c r="GY353" s="42"/>
      <c r="GZ353" s="42"/>
      <c r="HA353" s="42"/>
      <c r="HB353" s="42"/>
      <c r="HC353" s="42"/>
      <c r="HD353" s="42"/>
      <c r="HE353" s="42"/>
      <c r="HF353" s="42"/>
      <c r="HG353" s="42"/>
      <c r="HH353" s="42"/>
      <c r="HI353" s="42"/>
      <c r="HJ353" s="42"/>
      <c r="HK353" s="42"/>
      <c r="HL353" s="42"/>
      <c r="HM353" s="42"/>
      <c r="HN353" s="42"/>
      <c r="HO353" s="42"/>
      <c r="HP353" s="42"/>
      <c r="HQ353" s="42"/>
      <c r="HR353" s="42"/>
      <c r="HS353" s="42"/>
      <c r="HT353" s="42"/>
      <c r="HU353" s="42"/>
      <c r="HV353" s="42"/>
      <c r="HW353" s="42"/>
      <c r="HX353" s="42"/>
    </row>
    <row r="354" spans="1:232" s="41" customFormat="1" x14ac:dyDescent="0.25">
      <c r="A354" s="29"/>
      <c r="B354" s="30"/>
      <c r="C354" s="31" t="s">
        <v>7317</v>
      </c>
      <c r="D354" s="57">
        <v>0</v>
      </c>
      <c r="E354" s="57">
        <v>1</v>
      </c>
      <c r="F354" s="32" t="s">
        <v>953</v>
      </c>
      <c r="G354" s="32" t="s">
        <v>953</v>
      </c>
      <c r="H354" s="4">
        <v>9105875136</v>
      </c>
      <c r="I354" s="32" t="s">
        <v>953</v>
      </c>
      <c r="J354" s="33" t="s">
        <v>7937</v>
      </c>
      <c r="K354" s="34"/>
      <c r="L354" s="46" t="s">
        <v>25</v>
      </c>
      <c r="M354" s="33" t="s">
        <v>1157</v>
      </c>
      <c r="N354" s="35" t="s">
        <v>953</v>
      </c>
      <c r="O354" s="6" t="s">
        <v>3132</v>
      </c>
      <c r="P354" s="36"/>
      <c r="Q354" s="36"/>
      <c r="R354" s="36"/>
      <c r="S354" s="33" t="s">
        <v>7938</v>
      </c>
      <c r="T354" s="36"/>
      <c r="U354" s="36"/>
      <c r="V354" s="33" t="s">
        <v>7938</v>
      </c>
      <c r="W354" s="36"/>
      <c r="X354" s="36"/>
      <c r="Y354" s="33" t="s">
        <v>3013</v>
      </c>
      <c r="Z354" s="36"/>
      <c r="AA354" s="30"/>
      <c r="AB354" s="57">
        <v>5111</v>
      </c>
      <c r="AC354" s="57">
        <v>131</v>
      </c>
      <c r="AD354" s="30"/>
      <c r="AE354" s="58">
        <v>4</v>
      </c>
      <c r="AF354" s="37"/>
      <c r="AG354" s="37">
        <v>46000</v>
      </c>
      <c r="AH354" s="38">
        <v>184000</v>
      </c>
      <c r="AI354" s="37"/>
      <c r="AJ354" s="37"/>
      <c r="AK354" s="39"/>
      <c r="AL354" s="40">
        <v>8</v>
      </c>
      <c r="AM354" s="37"/>
      <c r="AN354" s="37">
        <v>14720</v>
      </c>
      <c r="AO354" s="59">
        <v>33311</v>
      </c>
      <c r="AP354" s="39"/>
      <c r="AQ354" s="59" t="s">
        <v>3131</v>
      </c>
      <c r="AR354" s="60">
        <v>156</v>
      </c>
      <c r="AS354" s="60">
        <v>632</v>
      </c>
      <c r="AV354" s="39"/>
      <c r="AW354" s="42"/>
      <c r="AX354" s="42"/>
      <c r="AY354" s="42"/>
      <c r="AZ354" s="42"/>
      <c r="BA354" s="42"/>
      <c r="BB354" s="42"/>
      <c r="BC354" s="42"/>
      <c r="BD354" s="42"/>
      <c r="BE354" s="42"/>
      <c r="BF354" s="42"/>
      <c r="BG354" s="42"/>
      <c r="BH354" s="42"/>
      <c r="BI354" s="42"/>
      <c r="BJ354" s="42"/>
      <c r="BK354" s="42"/>
      <c r="BL354" s="42"/>
      <c r="BM354" s="42"/>
      <c r="BN354" s="42"/>
      <c r="BO354" s="42"/>
      <c r="BP354" s="42"/>
      <c r="BQ354" s="42"/>
      <c r="BR354" s="42"/>
      <c r="BS354" s="42"/>
      <c r="BT354" s="42"/>
      <c r="BU354" s="42"/>
      <c r="BV354" s="42"/>
      <c r="BW354" s="42"/>
      <c r="BX354" s="42"/>
      <c r="BY354" s="42"/>
      <c r="BZ354" s="42"/>
      <c r="CA354" s="42"/>
      <c r="CB354" s="42"/>
      <c r="CC354" s="42"/>
      <c r="CD354" s="42"/>
      <c r="CE354" s="42"/>
      <c r="CF354" s="42"/>
      <c r="CG354" s="42"/>
      <c r="CH354" s="42"/>
      <c r="CI354" s="42"/>
      <c r="CJ354" s="42"/>
      <c r="CK354" s="42"/>
      <c r="CL354" s="42"/>
      <c r="CM354" s="42"/>
      <c r="CN354" s="42"/>
      <c r="CO354" s="42"/>
      <c r="CP354" s="42"/>
      <c r="CQ354" s="42"/>
      <c r="CR354" s="42"/>
      <c r="CS354" s="42"/>
      <c r="CT354" s="42"/>
      <c r="CU354" s="42"/>
      <c r="CV354" s="42"/>
      <c r="CW354" s="42"/>
      <c r="CX354" s="42"/>
      <c r="CY354" s="42"/>
      <c r="CZ354" s="42"/>
      <c r="DA354" s="42"/>
      <c r="DB354" s="42"/>
      <c r="DC354" s="42"/>
      <c r="DD354" s="42"/>
      <c r="DE354" s="42"/>
      <c r="DF354" s="42"/>
      <c r="DG354" s="42"/>
      <c r="DH354" s="42"/>
      <c r="DI354" s="42"/>
      <c r="DJ354" s="42"/>
      <c r="DK354" s="42"/>
      <c r="DL354" s="42"/>
      <c r="DM354" s="42"/>
      <c r="DN354" s="42"/>
      <c r="DO354" s="42"/>
      <c r="DP354" s="42"/>
      <c r="DQ354" s="42"/>
      <c r="DR354" s="42"/>
      <c r="DS354" s="42"/>
      <c r="DT354" s="42"/>
      <c r="DU354" s="42"/>
      <c r="DV354" s="42"/>
      <c r="DW354" s="42"/>
      <c r="DX354" s="42"/>
      <c r="DY354" s="42"/>
      <c r="DZ354" s="42"/>
      <c r="EA354" s="42"/>
      <c r="EB354" s="42"/>
      <c r="EC354" s="42"/>
      <c r="ED354" s="42"/>
      <c r="EE354" s="42"/>
      <c r="EF354" s="42"/>
      <c r="EG354" s="42"/>
      <c r="EH354" s="42"/>
      <c r="EI354" s="42"/>
      <c r="EJ354" s="42"/>
      <c r="EK354" s="42"/>
      <c r="EL354" s="42"/>
      <c r="EM354" s="42"/>
      <c r="EN354" s="42"/>
      <c r="EO354" s="42"/>
      <c r="EP354" s="42"/>
      <c r="EQ354" s="42"/>
      <c r="ER354" s="42"/>
      <c r="ES354" s="42"/>
      <c r="ET354" s="42"/>
      <c r="EU354" s="42"/>
      <c r="EV354" s="42"/>
      <c r="EW354" s="42"/>
      <c r="EX354" s="42"/>
      <c r="EY354" s="42"/>
      <c r="EZ354" s="42"/>
      <c r="FA354" s="42"/>
      <c r="FB354" s="42"/>
      <c r="FC354" s="42"/>
      <c r="FD354" s="42"/>
      <c r="FE354" s="42"/>
      <c r="FF354" s="42"/>
      <c r="FG354" s="42"/>
      <c r="FH354" s="42"/>
      <c r="FI354" s="42"/>
      <c r="FJ354" s="42"/>
      <c r="FK354" s="42"/>
      <c r="FL354" s="42"/>
      <c r="FM354" s="42"/>
      <c r="FN354" s="42"/>
      <c r="FO354" s="42"/>
      <c r="FP354" s="42"/>
      <c r="FQ354" s="42"/>
      <c r="FR354" s="42"/>
      <c r="FS354" s="42"/>
      <c r="FT354" s="42"/>
      <c r="FU354" s="42"/>
      <c r="FV354" s="42"/>
      <c r="FW354" s="42"/>
      <c r="FX354" s="42"/>
      <c r="FY354" s="42"/>
      <c r="FZ354" s="42"/>
      <c r="GA354" s="42"/>
      <c r="GB354" s="42"/>
      <c r="GC354" s="42"/>
      <c r="GD354" s="42"/>
      <c r="GE354" s="42"/>
      <c r="GF354" s="42"/>
      <c r="GG354" s="42"/>
      <c r="GH354" s="42"/>
      <c r="GI354" s="42"/>
      <c r="GJ354" s="42"/>
      <c r="GK354" s="42"/>
      <c r="GL354" s="42"/>
      <c r="GM354" s="42"/>
      <c r="GN354" s="42"/>
      <c r="GO354" s="42"/>
      <c r="GP354" s="42"/>
      <c r="GQ354" s="42"/>
      <c r="GR354" s="42"/>
      <c r="GS354" s="42"/>
      <c r="GT354" s="42"/>
      <c r="GU354" s="42"/>
      <c r="GV354" s="42"/>
      <c r="GW354" s="42"/>
      <c r="GX354" s="42"/>
      <c r="GY354" s="42"/>
      <c r="GZ354" s="42"/>
      <c r="HA354" s="42"/>
      <c r="HB354" s="42"/>
      <c r="HC354" s="42"/>
      <c r="HD354" s="42"/>
      <c r="HE354" s="42"/>
      <c r="HF354" s="42"/>
      <c r="HG354" s="42"/>
      <c r="HH354" s="42"/>
      <c r="HI354" s="42"/>
      <c r="HJ354" s="42"/>
      <c r="HK354" s="42"/>
      <c r="HL354" s="42"/>
      <c r="HM354" s="42"/>
      <c r="HN354" s="42"/>
      <c r="HO354" s="42"/>
      <c r="HP354" s="42"/>
      <c r="HQ354" s="42"/>
      <c r="HR354" s="42"/>
      <c r="HS354" s="42"/>
      <c r="HT354" s="42"/>
      <c r="HU354" s="42"/>
      <c r="HV354" s="42"/>
      <c r="HW354" s="42"/>
      <c r="HX354" s="42"/>
    </row>
    <row r="355" spans="1:232" s="41" customFormat="1" x14ac:dyDescent="0.25">
      <c r="A355" s="29"/>
      <c r="B355" s="30"/>
      <c r="C355" s="31" t="s">
        <v>7317</v>
      </c>
      <c r="D355" s="57">
        <v>0</v>
      </c>
      <c r="E355" s="57">
        <v>1</v>
      </c>
      <c r="F355" s="32" t="s">
        <v>953</v>
      </c>
      <c r="G355" s="32" t="s">
        <v>953</v>
      </c>
      <c r="H355" s="4">
        <v>9105875104</v>
      </c>
      <c r="I355" s="32" t="s">
        <v>953</v>
      </c>
      <c r="J355" s="33" t="s">
        <v>7939</v>
      </c>
      <c r="K355" s="34"/>
      <c r="L355" s="46" t="s">
        <v>25</v>
      </c>
      <c r="M355" s="33" t="s">
        <v>1128</v>
      </c>
      <c r="N355" s="35" t="s">
        <v>953</v>
      </c>
      <c r="O355" s="6" t="s">
        <v>3132</v>
      </c>
      <c r="P355" s="36"/>
      <c r="Q355" s="36"/>
      <c r="R355" s="36"/>
      <c r="S355" s="33" t="s">
        <v>7940</v>
      </c>
      <c r="T355" s="36"/>
      <c r="U355" s="36"/>
      <c r="V355" s="33" t="s">
        <v>7940</v>
      </c>
      <c r="W355" s="36"/>
      <c r="X355" s="36"/>
      <c r="Y355" s="33" t="s">
        <v>2826</v>
      </c>
      <c r="Z355" s="36"/>
      <c r="AA355" s="30"/>
      <c r="AB355" s="57">
        <v>5111</v>
      </c>
      <c r="AC355" s="57">
        <v>131</v>
      </c>
      <c r="AD355" s="30"/>
      <c r="AE355" s="58">
        <v>3</v>
      </c>
      <c r="AF355" s="37"/>
      <c r="AG355" s="37">
        <v>50182</v>
      </c>
      <c r="AH355" s="38">
        <v>150546</v>
      </c>
      <c r="AI355" s="37"/>
      <c r="AJ355" s="37"/>
      <c r="AK355" s="39"/>
      <c r="AL355" s="40">
        <v>8</v>
      </c>
      <c r="AM355" s="37"/>
      <c r="AN355" s="37">
        <v>12043.68</v>
      </c>
      <c r="AO355" s="59">
        <v>33311</v>
      </c>
      <c r="AP355" s="39"/>
      <c r="AQ355" s="59" t="s">
        <v>3131</v>
      </c>
      <c r="AR355" s="60">
        <v>156</v>
      </c>
      <c r="AS355" s="60">
        <v>632</v>
      </c>
      <c r="AV355" s="39"/>
      <c r="AW355" s="42"/>
      <c r="AX355" s="42"/>
      <c r="AY355" s="42"/>
      <c r="AZ355" s="42"/>
      <c r="BA355" s="42"/>
      <c r="BB355" s="42"/>
      <c r="BC355" s="42"/>
      <c r="BD355" s="42"/>
      <c r="BE355" s="42"/>
      <c r="BF355" s="42"/>
      <c r="BG355" s="42"/>
      <c r="BH355" s="42"/>
      <c r="BI355" s="42"/>
      <c r="BJ355" s="42"/>
      <c r="BK355" s="42"/>
      <c r="BL355" s="42"/>
      <c r="BM355" s="42"/>
      <c r="BN355" s="42"/>
      <c r="BO355" s="42"/>
      <c r="BP355" s="42"/>
      <c r="BQ355" s="42"/>
      <c r="BR355" s="42"/>
      <c r="BS355" s="42"/>
      <c r="BT355" s="42"/>
      <c r="BU355" s="42"/>
      <c r="BV355" s="42"/>
      <c r="BW355" s="42"/>
      <c r="BX355" s="42"/>
      <c r="BY355" s="42"/>
      <c r="BZ355" s="42"/>
      <c r="CA355" s="42"/>
      <c r="CB355" s="42"/>
      <c r="CC355" s="42"/>
      <c r="CD355" s="42"/>
      <c r="CE355" s="42"/>
      <c r="CF355" s="42"/>
      <c r="CG355" s="42"/>
      <c r="CH355" s="42"/>
      <c r="CI355" s="42"/>
      <c r="CJ355" s="42"/>
      <c r="CK355" s="42"/>
      <c r="CL355" s="42"/>
      <c r="CM355" s="42"/>
      <c r="CN355" s="42"/>
      <c r="CO355" s="42"/>
      <c r="CP355" s="42"/>
      <c r="CQ355" s="42"/>
      <c r="CR355" s="42"/>
      <c r="CS355" s="42"/>
      <c r="CT355" s="42"/>
      <c r="CU355" s="42"/>
      <c r="CV355" s="42"/>
      <c r="CW355" s="42"/>
      <c r="CX355" s="42"/>
      <c r="CY355" s="42"/>
      <c r="CZ355" s="42"/>
      <c r="DA355" s="42"/>
      <c r="DB355" s="42"/>
      <c r="DC355" s="42"/>
      <c r="DD355" s="42"/>
      <c r="DE355" s="42"/>
      <c r="DF355" s="42"/>
      <c r="DG355" s="42"/>
      <c r="DH355" s="42"/>
      <c r="DI355" s="42"/>
      <c r="DJ355" s="42"/>
      <c r="DK355" s="42"/>
      <c r="DL355" s="42"/>
      <c r="DM355" s="42"/>
      <c r="DN355" s="42"/>
      <c r="DO355" s="42"/>
      <c r="DP355" s="42"/>
      <c r="DQ355" s="42"/>
      <c r="DR355" s="42"/>
      <c r="DS355" s="42"/>
      <c r="DT355" s="42"/>
      <c r="DU355" s="42"/>
      <c r="DV355" s="42"/>
      <c r="DW355" s="42"/>
      <c r="DX355" s="42"/>
      <c r="DY355" s="42"/>
      <c r="DZ355" s="42"/>
      <c r="EA355" s="42"/>
      <c r="EB355" s="42"/>
      <c r="EC355" s="42"/>
      <c r="ED355" s="42"/>
      <c r="EE355" s="42"/>
      <c r="EF355" s="42"/>
      <c r="EG355" s="42"/>
      <c r="EH355" s="42"/>
      <c r="EI355" s="42"/>
      <c r="EJ355" s="42"/>
      <c r="EK355" s="42"/>
      <c r="EL355" s="42"/>
      <c r="EM355" s="42"/>
      <c r="EN355" s="42"/>
      <c r="EO355" s="42"/>
      <c r="EP355" s="42"/>
      <c r="EQ355" s="42"/>
      <c r="ER355" s="42"/>
      <c r="ES355" s="42"/>
      <c r="ET355" s="42"/>
      <c r="EU355" s="42"/>
      <c r="EV355" s="42"/>
      <c r="EW355" s="42"/>
      <c r="EX355" s="42"/>
      <c r="EY355" s="42"/>
      <c r="EZ355" s="42"/>
      <c r="FA355" s="42"/>
      <c r="FB355" s="42"/>
      <c r="FC355" s="42"/>
      <c r="FD355" s="42"/>
      <c r="FE355" s="42"/>
      <c r="FF355" s="42"/>
      <c r="FG355" s="42"/>
      <c r="FH355" s="42"/>
      <c r="FI355" s="42"/>
      <c r="FJ355" s="42"/>
      <c r="FK355" s="42"/>
      <c r="FL355" s="42"/>
      <c r="FM355" s="42"/>
      <c r="FN355" s="42"/>
      <c r="FO355" s="42"/>
      <c r="FP355" s="42"/>
      <c r="FQ355" s="42"/>
      <c r="FR355" s="42"/>
      <c r="FS355" s="42"/>
      <c r="FT355" s="42"/>
      <c r="FU355" s="42"/>
      <c r="FV355" s="42"/>
      <c r="FW355" s="42"/>
      <c r="FX355" s="42"/>
      <c r="FY355" s="42"/>
      <c r="FZ355" s="42"/>
      <c r="GA355" s="42"/>
      <c r="GB355" s="42"/>
      <c r="GC355" s="42"/>
      <c r="GD355" s="42"/>
      <c r="GE355" s="42"/>
      <c r="GF355" s="42"/>
      <c r="GG355" s="42"/>
      <c r="GH355" s="42"/>
      <c r="GI355" s="42"/>
      <c r="GJ355" s="42"/>
      <c r="GK355" s="42"/>
      <c r="GL355" s="42"/>
      <c r="GM355" s="42"/>
      <c r="GN355" s="42"/>
      <c r="GO355" s="42"/>
      <c r="GP355" s="42"/>
      <c r="GQ355" s="42"/>
      <c r="GR355" s="42"/>
      <c r="GS355" s="42"/>
      <c r="GT355" s="42"/>
      <c r="GU355" s="42"/>
      <c r="GV355" s="42"/>
      <c r="GW355" s="42"/>
      <c r="GX355" s="42"/>
      <c r="GY355" s="42"/>
      <c r="GZ355" s="42"/>
      <c r="HA355" s="42"/>
      <c r="HB355" s="42"/>
      <c r="HC355" s="42"/>
      <c r="HD355" s="42"/>
      <c r="HE355" s="42"/>
      <c r="HF355" s="42"/>
      <c r="HG355" s="42"/>
      <c r="HH355" s="42"/>
      <c r="HI355" s="42"/>
      <c r="HJ355" s="42"/>
      <c r="HK355" s="42"/>
      <c r="HL355" s="42"/>
      <c r="HM355" s="42"/>
      <c r="HN355" s="42"/>
      <c r="HO355" s="42"/>
      <c r="HP355" s="42"/>
      <c r="HQ355" s="42"/>
      <c r="HR355" s="42"/>
      <c r="HS355" s="42"/>
      <c r="HT355" s="42"/>
      <c r="HU355" s="42"/>
      <c r="HV355" s="42"/>
      <c r="HW355" s="42"/>
      <c r="HX355" s="42"/>
    </row>
    <row r="356" spans="1:232" s="41" customFormat="1" x14ac:dyDescent="0.25">
      <c r="A356" s="29"/>
      <c r="B356" s="30"/>
      <c r="C356" s="31" t="s">
        <v>7317</v>
      </c>
      <c r="D356" s="57">
        <v>0</v>
      </c>
      <c r="E356" s="57">
        <v>1</v>
      </c>
      <c r="F356" s="32" t="s">
        <v>953</v>
      </c>
      <c r="G356" s="32" t="s">
        <v>953</v>
      </c>
      <c r="H356" s="4">
        <v>9105875174</v>
      </c>
      <c r="I356" s="32" t="s">
        <v>953</v>
      </c>
      <c r="J356" s="33" t="s">
        <v>7941</v>
      </c>
      <c r="K356" s="34"/>
      <c r="L356" s="46" t="s">
        <v>25</v>
      </c>
      <c r="M356" s="33" t="s">
        <v>1171</v>
      </c>
      <c r="N356" s="35" t="s">
        <v>953</v>
      </c>
      <c r="O356" s="6" t="s">
        <v>3132</v>
      </c>
      <c r="P356" s="36"/>
      <c r="Q356" s="36"/>
      <c r="R356" s="36"/>
      <c r="S356" s="33" t="s">
        <v>7938</v>
      </c>
      <c r="T356" s="36"/>
      <c r="U356" s="36"/>
      <c r="V356" s="33" t="s">
        <v>7938</v>
      </c>
      <c r="W356" s="36"/>
      <c r="X356" s="36"/>
      <c r="Y356" s="33" t="s">
        <v>3013</v>
      </c>
      <c r="Z356" s="36"/>
      <c r="AA356" s="30"/>
      <c r="AB356" s="57">
        <v>5111</v>
      </c>
      <c r="AC356" s="57">
        <v>131</v>
      </c>
      <c r="AD356" s="30"/>
      <c r="AE356" s="58">
        <v>1</v>
      </c>
      <c r="AF356" s="37"/>
      <c r="AG356" s="37">
        <v>46000</v>
      </c>
      <c r="AH356" s="38">
        <v>46000</v>
      </c>
      <c r="AI356" s="37"/>
      <c r="AJ356" s="37"/>
      <c r="AK356" s="39"/>
      <c r="AL356" s="40">
        <v>8</v>
      </c>
      <c r="AM356" s="37"/>
      <c r="AN356" s="37">
        <v>3680</v>
      </c>
      <c r="AO356" s="59">
        <v>33311</v>
      </c>
      <c r="AP356" s="39"/>
      <c r="AQ356" s="59" t="s">
        <v>3131</v>
      </c>
      <c r="AR356" s="60">
        <v>156</v>
      </c>
      <c r="AS356" s="60">
        <v>632</v>
      </c>
      <c r="AV356" s="39"/>
      <c r="AW356" s="42"/>
      <c r="AX356" s="42"/>
      <c r="AY356" s="42"/>
      <c r="AZ356" s="42"/>
      <c r="BA356" s="42"/>
      <c r="BB356" s="42"/>
      <c r="BC356" s="42"/>
      <c r="BD356" s="42"/>
      <c r="BE356" s="42"/>
      <c r="BF356" s="42"/>
      <c r="BG356" s="42"/>
      <c r="BH356" s="42"/>
      <c r="BI356" s="42"/>
      <c r="BJ356" s="42"/>
      <c r="BK356" s="42"/>
      <c r="BL356" s="42"/>
      <c r="BM356" s="42"/>
      <c r="BN356" s="42"/>
      <c r="BO356" s="42"/>
      <c r="BP356" s="42"/>
      <c r="BQ356" s="42"/>
      <c r="BR356" s="42"/>
      <c r="BS356" s="42"/>
      <c r="BT356" s="42"/>
      <c r="BU356" s="42"/>
      <c r="BV356" s="42"/>
      <c r="BW356" s="42"/>
      <c r="BX356" s="42"/>
      <c r="BY356" s="42"/>
      <c r="BZ356" s="42"/>
      <c r="CA356" s="42"/>
      <c r="CB356" s="42"/>
      <c r="CC356" s="42"/>
      <c r="CD356" s="42"/>
      <c r="CE356" s="42"/>
      <c r="CF356" s="42"/>
      <c r="CG356" s="42"/>
      <c r="CH356" s="42"/>
      <c r="CI356" s="42"/>
      <c r="CJ356" s="42"/>
      <c r="CK356" s="42"/>
      <c r="CL356" s="42"/>
      <c r="CM356" s="42"/>
      <c r="CN356" s="42"/>
      <c r="CO356" s="42"/>
      <c r="CP356" s="42"/>
      <c r="CQ356" s="42"/>
      <c r="CR356" s="42"/>
      <c r="CS356" s="42"/>
      <c r="CT356" s="42"/>
      <c r="CU356" s="42"/>
      <c r="CV356" s="42"/>
      <c r="CW356" s="42"/>
      <c r="CX356" s="42"/>
      <c r="CY356" s="42"/>
      <c r="CZ356" s="42"/>
      <c r="DA356" s="42"/>
      <c r="DB356" s="42"/>
      <c r="DC356" s="42"/>
      <c r="DD356" s="42"/>
      <c r="DE356" s="42"/>
      <c r="DF356" s="42"/>
      <c r="DG356" s="42"/>
      <c r="DH356" s="42"/>
      <c r="DI356" s="42"/>
      <c r="DJ356" s="42"/>
      <c r="DK356" s="42"/>
      <c r="DL356" s="42"/>
      <c r="DM356" s="42"/>
      <c r="DN356" s="42"/>
      <c r="DO356" s="42"/>
      <c r="DP356" s="42"/>
      <c r="DQ356" s="42"/>
      <c r="DR356" s="42"/>
      <c r="DS356" s="42"/>
      <c r="DT356" s="42"/>
      <c r="DU356" s="42"/>
      <c r="DV356" s="42"/>
      <c r="DW356" s="42"/>
      <c r="DX356" s="42"/>
      <c r="DY356" s="42"/>
      <c r="DZ356" s="42"/>
      <c r="EA356" s="42"/>
      <c r="EB356" s="42"/>
      <c r="EC356" s="42"/>
      <c r="ED356" s="42"/>
      <c r="EE356" s="42"/>
      <c r="EF356" s="42"/>
      <c r="EG356" s="42"/>
      <c r="EH356" s="42"/>
      <c r="EI356" s="42"/>
      <c r="EJ356" s="42"/>
      <c r="EK356" s="42"/>
      <c r="EL356" s="42"/>
      <c r="EM356" s="42"/>
      <c r="EN356" s="42"/>
      <c r="EO356" s="42"/>
      <c r="EP356" s="42"/>
      <c r="EQ356" s="42"/>
      <c r="ER356" s="42"/>
      <c r="ES356" s="42"/>
      <c r="ET356" s="42"/>
      <c r="EU356" s="42"/>
      <c r="EV356" s="42"/>
      <c r="EW356" s="42"/>
      <c r="EX356" s="42"/>
      <c r="EY356" s="42"/>
      <c r="EZ356" s="42"/>
      <c r="FA356" s="42"/>
      <c r="FB356" s="42"/>
      <c r="FC356" s="42"/>
      <c r="FD356" s="42"/>
      <c r="FE356" s="42"/>
      <c r="FF356" s="42"/>
      <c r="FG356" s="42"/>
      <c r="FH356" s="42"/>
      <c r="FI356" s="42"/>
      <c r="FJ356" s="42"/>
      <c r="FK356" s="42"/>
      <c r="FL356" s="42"/>
      <c r="FM356" s="42"/>
      <c r="FN356" s="42"/>
      <c r="FO356" s="42"/>
      <c r="FP356" s="42"/>
      <c r="FQ356" s="42"/>
      <c r="FR356" s="42"/>
      <c r="FS356" s="42"/>
      <c r="FT356" s="42"/>
      <c r="FU356" s="42"/>
      <c r="FV356" s="42"/>
      <c r="FW356" s="42"/>
      <c r="FX356" s="42"/>
      <c r="FY356" s="42"/>
      <c r="FZ356" s="42"/>
      <c r="GA356" s="42"/>
      <c r="GB356" s="42"/>
      <c r="GC356" s="42"/>
      <c r="GD356" s="42"/>
      <c r="GE356" s="42"/>
      <c r="GF356" s="42"/>
      <c r="GG356" s="42"/>
      <c r="GH356" s="42"/>
      <c r="GI356" s="42"/>
      <c r="GJ356" s="42"/>
      <c r="GK356" s="42"/>
      <c r="GL356" s="42"/>
      <c r="GM356" s="42"/>
      <c r="GN356" s="42"/>
      <c r="GO356" s="42"/>
      <c r="GP356" s="42"/>
      <c r="GQ356" s="42"/>
      <c r="GR356" s="42"/>
      <c r="GS356" s="42"/>
      <c r="GT356" s="42"/>
      <c r="GU356" s="42"/>
      <c r="GV356" s="42"/>
      <c r="GW356" s="42"/>
      <c r="GX356" s="42"/>
      <c r="GY356" s="42"/>
      <c r="GZ356" s="42"/>
      <c r="HA356" s="42"/>
      <c r="HB356" s="42"/>
      <c r="HC356" s="42"/>
      <c r="HD356" s="42"/>
      <c r="HE356" s="42"/>
      <c r="HF356" s="42"/>
      <c r="HG356" s="42"/>
      <c r="HH356" s="42"/>
      <c r="HI356" s="42"/>
      <c r="HJ356" s="42"/>
      <c r="HK356" s="42"/>
      <c r="HL356" s="42"/>
      <c r="HM356" s="42"/>
      <c r="HN356" s="42"/>
      <c r="HO356" s="42"/>
      <c r="HP356" s="42"/>
      <c r="HQ356" s="42"/>
      <c r="HR356" s="42"/>
      <c r="HS356" s="42"/>
      <c r="HT356" s="42"/>
      <c r="HU356" s="42"/>
      <c r="HV356" s="42"/>
      <c r="HW356" s="42"/>
      <c r="HX356" s="42"/>
    </row>
    <row r="357" spans="1:232" s="41" customFormat="1" x14ac:dyDescent="0.25">
      <c r="A357" s="29"/>
      <c r="B357" s="30"/>
      <c r="C357" s="31" t="s">
        <v>7317</v>
      </c>
      <c r="D357" s="57">
        <v>0</v>
      </c>
      <c r="E357" s="57">
        <v>1</v>
      </c>
      <c r="F357" s="32" t="s">
        <v>953</v>
      </c>
      <c r="G357" s="32" t="s">
        <v>953</v>
      </c>
      <c r="H357" s="4">
        <v>9105875156</v>
      </c>
      <c r="I357" s="32" t="s">
        <v>953</v>
      </c>
      <c r="J357" s="33" t="s">
        <v>7944</v>
      </c>
      <c r="K357" s="34"/>
      <c r="L357" s="46" t="s">
        <v>25</v>
      </c>
      <c r="M357" s="33" t="s">
        <v>1059</v>
      </c>
      <c r="N357" s="35" t="s">
        <v>953</v>
      </c>
      <c r="O357" s="6" t="s">
        <v>3151</v>
      </c>
      <c r="P357" s="36"/>
      <c r="Q357" s="36"/>
      <c r="R357" s="36"/>
      <c r="S357" s="33" t="s">
        <v>7448</v>
      </c>
      <c r="T357" s="36"/>
      <c r="U357" s="36"/>
      <c r="V357" s="33" t="s">
        <v>7448</v>
      </c>
      <c r="W357" s="36"/>
      <c r="X357" s="36"/>
      <c r="Y357" s="33" t="s">
        <v>2824</v>
      </c>
      <c r="Z357" s="36"/>
      <c r="AA357" s="30"/>
      <c r="AB357" s="57">
        <v>5111</v>
      </c>
      <c r="AC357" s="57">
        <v>131</v>
      </c>
      <c r="AD357" s="30"/>
      <c r="AE357" s="58">
        <v>2</v>
      </c>
      <c r="AF357" s="37"/>
      <c r="AG357" s="37">
        <v>111058</v>
      </c>
      <c r="AH357" s="38">
        <v>222116</v>
      </c>
      <c r="AI357" s="37"/>
      <c r="AJ357" s="37"/>
      <c r="AK357" s="39"/>
      <c r="AL357" s="40">
        <v>8</v>
      </c>
      <c r="AM357" s="37"/>
      <c r="AN357" s="37">
        <v>17769.28</v>
      </c>
      <c r="AO357" s="59">
        <v>33311</v>
      </c>
      <c r="AP357" s="39"/>
      <c r="AQ357" s="59" t="s">
        <v>3131</v>
      </c>
      <c r="AR357" s="60">
        <v>156</v>
      </c>
      <c r="AS357" s="60">
        <v>632</v>
      </c>
      <c r="AV357" s="39"/>
      <c r="AW357" s="42"/>
      <c r="AX357" s="42"/>
      <c r="AY357" s="42"/>
      <c r="AZ357" s="42"/>
      <c r="BA357" s="42"/>
      <c r="BB357" s="42"/>
      <c r="BC357" s="42"/>
      <c r="BD357" s="42"/>
      <c r="BE357" s="42"/>
      <c r="BF357" s="42"/>
      <c r="BG357" s="42"/>
      <c r="BH357" s="42"/>
      <c r="BI357" s="42"/>
      <c r="BJ357" s="42"/>
      <c r="BK357" s="42"/>
      <c r="BL357" s="42"/>
      <c r="BM357" s="42"/>
      <c r="BN357" s="42"/>
      <c r="BO357" s="42"/>
      <c r="BP357" s="42"/>
      <c r="BQ357" s="42"/>
      <c r="BR357" s="42"/>
      <c r="BS357" s="42"/>
      <c r="BT357" s="42"/>
      <c r="BU357" s="42"/>
      <c r="BV357" s="42"/>
      <c r="BW357" s="42"/>
      <c r="BX357" s="42"/>
      <c r="BY357" s="42"/>
      <c r="BZ357" s="42"/>
      <c r="CA357" s="42"/>
      <c r="CB357" s="42"/>
      <c r="CC357" s="42"/>
      <c r="CD357" s="42"/>
      <c r="CE357" s="42"/>
      <c r="CF357" s="42"/>
      <c r="CG357" s="42"/>
      <c r="CH357" s="42"/>
      <c r="CI357" s="42"/>
      <c r="CJ357" s="42"/>
      <c r="CK357" s="42"/>
      <c r="CL357" s="42"/>
      <c r="CM357" s="42"/>
      <c r="CN357" s="42"/>
      <c r="CO357" s="42"/>
      <c r="CP357" s="42"/>
      <c r="CQ357" s="42"/>
      <c r="CR357" s="42"/>
      <c r="CS357" s="42"/>
      <c r="CT357" s="42"/>
      <c r="CU357" s="42"/>
      <c r="CV357" s="42"/>
      <c r="CW357" s="42"/>
      <c r="CX357" s="42"/>
      <c r="CY357" s="42"/>
      <c r="CZ357" s="42"/>
      <c r="DA357" s="42"/>
      <c r="DB357" s="42"/>
      <c r="DC357" s="42"/>
      <c r="DD357" s="42"/>
      <c r="DE357" s="42"/>
      <c r="DF357" s="42"/>
      <c r="DG357" s="42"/>
      <c r="DH357" s="42"/>
      <c r="DI357" s="42"/>
      <c r="DJ357" s="42"/>
      <c r="DK357" s="42"/>
      <c r="DL357" s="42"/>
      <c r="DM357" s="42"/>
      <c r="DN357" s="42"/>
      <c r="DO357" s="42"/>
      <c r="DP357" s="42"/>
      <c r="DQ357" s="42"/>
      <c r="DR357" s="42"/>
      <c r="DS357" s="42"/>
      <c r="DT357" s="42"/>
      <c r="DU357" s="42"/>
      <c r="DV357" s="42"/>
      <c r="DW357" s="42"/>
      <c r="DX357" s="42"/>
      <c r="DY357" s="42"/>
      <c r="DZ357" s="42"/>
      <c r="EA357" s="42"/>
      <c r="EB357" s="42"/>
      <c r="EC357" s="42"/>
      <c r="ED357" s="42"/>
      <c r="EE357" s="42"/>
      <c r="EF357" s="42"/>
      <c r="EG357" s="42"/>
      <c r="EH357" s="42"/>
      <c r="EI357" s="42"/>
      <c r="EJ357" s="42"/>
      <c r="EK357" s="42"/>
      <c r="EL357" s="42"/>
      <c r="EM357" s="42"/>
      <c r="EN357" s="42"/>
      <c r="EO357" s="42"/>
      <c r="EP357" s="42"/>
      <c r="EQ357" s="42"/>
      <c r="ER357" s="42"/>
      <c r="ES357" s="42"/>
      <c r="ET357" s="42"/>
      <c r="EU357" s="42"/>
      <c r="EV357" s="42"/>
      <c r="EW357" s="42"/>
      <c r="EX357" s="42"/>
      <c r="EY357" s="42"/>
      <c r="EZ357" s="42"/>
      <c r="FA357" s="42"/>
      <c r="FB357" s="42"/>
      <c r="FC357" s="42"/>
      <c r="FD357" s="42"/>
      <c r="FE357" s="42"/>
      <c r="FF357" s="42"/>
      <c r="FG357" s="42"/>
      <c r="FH357" s="42"/>
      <c r="FI357" s="42"/>
      <c r="FJ357" s="42"/>
      <c r="FK357" s="42"/>
      <c r="FL357" s="42"/>
      <c r="FM357" s="42"/>
      <c r="FN357" s="42"/>
      <c r="FO357" s="42"/>
      <c r="FP357" s="42"/>
      <c r="FQ357" s="42"/>
      <c r="FR357" s="42"/>
      <c r="FS357" s="42"/>
      <c r="FT357" s="42"/>
      <c r="FU357" s="42"/>
      <c r="FV357" s="42"/>
      <c r="FW357" s="42"/>
      <c r="FX357" s="42"/>
      <c r="FY357" s="42"/>
      <c r="FZ357" s="42"/>
      <c r="GA357" s="42"/>
      <c r="GB357" s="42"/>
      <c r="GC357" s="42"/>
      <c r="GD357" s="42"/>
      <c r="GE357" s="42"/>
      <c r="GF357" s="42"/>
      <c r="GG357" s="42"/>
      <c r="GH357" s="42"/>
      <c r="GI357" s="42"/>
      <c r="GJ357" s="42"/>
      <c r="GK357" s="42"/>
      <c r="GL357" s="42"/>
      <c r="GM357" s="42"/>
      <c r="GN357" s="42"/>
      <c r="GO357" s="42"/>
      <c r="GP357" s="42"/>
      <c r="GQ357" s="42"/>
      <c r="GR357" s="42"/>
      <c r="GS357" s="42"/>
      <c r="GT357" s="42"/>
      <c r="GU357" s="42"/>
      <c r="GV357" s="42"/>
      <c r="GW357" s="42"/>
      <c r="GX357" s="42"/>
      <c r="GY357" s="42"/>
      <c r="GZ357" s="42"/>
      <c r="HA357" s="42"/>
      <c r="HB357" s="42"/>
      <c r="HC357" s="42"/>
      <c r="HD357" s="42"/>
      <c r="HE357" s="42"/>
      <c r="HF357" s="42"/>
      <c r="HG357" s="42"/>
      <c r="HH357" s="42"/>
      <c r="HI357" s="42"/>
      <c r="HJ357" s="42"/>
      <c r="HK357" s="42"/>
      <c r="HL357" s="42"/>
      <c r="HM357" s="42"/>
      <c r="HN357" s="42"/>
      <c r="HO357" s="42"/>
      <c r="HP357" s="42"/>
      <c r="HQ357" s="42"/>
      <c r="HR357" s="42"/>
      <c r="HS357" s="42"/>
      <c r="HT357" s="42"/>
      <c r="HU357" s="42"/>
      <c r="HV357" s="42"/>
      <c r="HW357" s="42"/>
      <c r="HX357" s="42"/>
    </row>
    <row r="358" spans="1:232" s="41" customFormat="1" x14ac:dyDescent="0.25">
      <c r="A358" s="29"/>
      <c r="B358" s="30"/>
      <c r="C358" s="31" t="s">
        <v>7317</v>
      </c>
      <c r="D358" s="57">
        <v>0</v>
      </c>
      <c r="E358" s="57">
        <v>1</v>
      </c>
      <c r="F358" s="32" t="s">
        <v>953</v>
      </c>
      <c r="G358" s="32" t="s">
        <v>953</v>
      </c>
      <c r="H358" s="4">
        <v>9105875248</v>
      </c>
      <c r="I358" s="32" t="s">
        <v>953</v>
      </c>
      <c r="J358" s="33" t="s">
        <v>7945</v>
      </c>
      <c r="K358" s="34"/>
      <c r="L358" s="46" t="s">
        <v>25</v>
      </c>
      <c r="M358" s="33" t="s">
        <v>975</v>
      </c>
      <c r="N358" s="35" t="s">
        <v>953</v>
      </c>
      <c r="O358" s="6" t="s">
        <v>3132</v>
      </c>
      <c r="P358" s="36"/>
      <c r="Q358" s="36"/>
      <c r="R358" s="36"/>
      <c r="S358" s="33" t="s">
        <v>7946</v>
      </c>
      <c r="T358" s="36"/>
      <c r="U358" s="36"/>
      <c r="V358" s="33" t="s">
        <v>7946</v>
      </c>
      <c r="W358" s="36"/>
      <c r="X358" s="36"/>
      <c r="Y358" s="33" t="s">
        <v>2824</v>
      </c>
      <c r="Z358" s="36"/>
      <c r="AA358" s="30"/>
      <c r="AB358" s="57">
        <v>5111</v>
      </c>
      <c r="AC358" s="57">
        <v>131</v>
      </c>
      <c r="AD358" s="30"/>
      <c r="AE358" s="58">
        <v>2</v>
      </c>
      <c r="AF358" s="37"/>
      <c r="AG358" s="37">
        <v>111058</v>
      </c>
      <c r="AH358" s="38">
        <v>222116</v>
      </c>
      <c r="AI358" s="37"/>
      <c r="AJ358" s="37"/>
      <c r="AK358" s="39"/>
      <c r="AL358" s="40">
        <v>8</v>
      </c>
      <c r="AM358" s="37"/>
      <c r="AN358" s="37">
        <v>17769.28</v>
      </c>
      <c r="AO358" s="59">
        <v>33311</v>
      </c>
      <c r="AP358" s="39"/>
      <c r="AQ358" s="59" t="s">
        <v>3131</v>
      </c>
      <c r="AR358" s="60">
        <v>156</v>
      </c>
      <c r="AS358" s="60">
        <v>632</v>
      </c>
      <c r="AV358" s="39"/>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c r="BV358" s="42"/>
      <c r="BW358" s="42"/>
      <c r="BX358" s="42"/>
      <c r="BY358" s="42"/>
      <c r="BZ358" s="42"/>
      <c r="CA358" s="42"/>
      <c r="CB358" s="42"/>
      <c r="CC358" s="42"/>
      <c r="CD358" s="42"/>
      <c r="CE358" s="42"/>
      <c r="CF358" s="42"/>
      <c r="CG358" s="42"/>
      <c r="CH358" s="42"/>
      <c r="CI358" s="42"/>
      <c r="CJ358" s="42"/>
      <c r="CK358" s="42"/>
      <c r="CL358" s="42"/>
      <c r="CM358" s="42"/>
      <c r="CN358" s="42"/>
      <c r="CO358" s="42"/>
      <c r="CP358" s="42"/>
      <c r="CQ358" s="42"/>
      <c r="CR358" s="42"/>
      <c r="CS358" s="42"/>
      <c r="CT358" s="42"/>
      <c r="CU358" s="42"/>
      <c r="CV358" s="42"/>
      <c r="CW358" s="42"/>
      <c r="CX358" s="42"/>
      <c r="CY358" s="42"/>
      <c r="CZ358" s="42"/>
      <c r="DA358" s="42"/>
      <c r="DB358" s="42"/>
      <c r="DC358" s="42"/>
      <c r="DD358" s="42"/>
      <c r="DE358" s="42"/>
      <c r="DF358" s="42"/>
      <c r="DG358" s="42"/>
      <c r="DH358" s="42"/>
      <c r="DI358" s="42"/>
      <c r="DJ358" s="42"/>
      <c r="DK358" s="42"/>
      <c r="DL358" s="42"/>
      <c r="DM358" s="42"/>
      <c r="DN358" s="42"/>
      <c r="DO358" s="42"/>
      <c r="DP358" s="42"/>
      <c r="DQ358" s="42"/>
      <c r="DR358" s="42"/>
      <c r="DS358" s="42"/>
      <c r="DT358" s="42"/>
      <c r="DU358" s="42"/>
      <c r="DV358" s="42"/>
      <c r="DW358" s="42"/>
      <c r="DX358" s="42"/>
      <c r="DY358" s="42"/>
      <c r="DZ358" s="42"/>
      <c r="EA358" s="42"/>
      <c r="EB358" s="42"/>
      <c r="EC358" s="42"/>
      <c r="ED358" s="42"/>
      <c r="EE358" s="42"/>
      <c r="EF358" s="42"/>
      <c r="EG358" s="42"/>
      <c r="EH358" s="42"/>
      <c r="EI358" s="42"/>
      <c r="EJ358" s="42"/>
      <c r="EK358" s="42"/>
      <c r="EL358" s="42"/>
      <c r="EM358" s="42"/>
      <c r="EN358" s="42"/>
      <c r="EO358" s="42"/>
      <c r="EP358" s="42"/>
      <c r="EQ358" s="42"/>
      <c r="ER358" s="42"/>
      <c r="ES358" s="42"/>
      <c r="ET358" s="42"/>
      <c r="EU358" s="42"/>
      <c r="EV358" s="42"/>
      <c r="EW358" s="42"/>
      <c r="EX358" s="42"/>
      <c r="EY358" s="42"/>
      <c r="EZ358" s="42"/>
      <c r="FA358" s="42"/>
      <c r="FB358" s="42"/>
      <c r="FC358" s="42"/>
      <c r="FD358" s="42"/>
      <c r="FE358" s="42"/>
      <c r="FF358" s="42"/>
      <c r="FG358" s="42"/>
      <c r="FH358" s="42"/>
      <c r="FI358" s="42"/>
      <c r="FJ358" s="42"/>
      <c r="FK358" s="42"/>
      <c r="FL358" s="42"/>
      <c r="FM358" s="42"/>
      <c r="FN358" s="42"/>
      <c r="FO358" s="42"/>
      <c r="FP358" s="42"/>
      <c r="FQ358" s="42"/>
      <c r="FR358" s="42"/>
      <c r="FS358" s="42"/>
      <c r="FT358" s="42"/>
      <c r="FU358" s="42"/>
      <c r="FV358" s="42"/>
      <c r="FW358" s="42"/>
      <c r="FX358" s="42"/>
      <c r="FY358" s="42"/>
      <c r="FZ358" s="42"/>
      <c r="GA358" s="42"/>
      <c r="GB358" s="42"/>
      <c r="GC358" s="42"/>
      <c r="GD358" s="42"/>
      <c r="GE358" s="42"/>
      <c r="GF358" s="42"/>
      <c r="GG358" s="42"/>
      <c r="GH358" s="42"/>
      <c r="GI358" s="42"/>
      <c r="GJ358" s="42"/>
      <c r="GK358" s="42"/>
      <c r="GL358" s="42"/>
      <c r="GM358" s="42"/>
      <c r="GN358" s="42"/>
      <c r="GO358" s="42"/>
      <c r="GP358" s="42"/>
      <c r="GQ358" s="42"/>
      <c r="GR358" s="42"/>
      <c r="GS358" s="42"/>
      <c r="GT358" s="42"/>
      <c r="GU358" s="42"/>
      <c r="GV358" s="42"/>
      <c r="GW358" s="42"/>
      <c r="GX358" s="42"/>
      <c r="GY358" s="42"/>
      <c r="GZ358" s="42"/>
      <c r="HA358" s="42"/>
      <c r="HB358" s="42"/>
      <c r="HC358" s="42"/>
      <c r="HD358" s="42"/>
      <c r="HE358" s="42"/>
      <c r="HF358" s="42"/>
      <c r="HG358" s="42"/>
      <c r="HH358" s="42"/>
      <c r="HI358" s="42"/>
      <c r="HJ358" s="42"/>
      <c r="HK358" s="42"/>
      <c r="HL358" s="42"/>
      <c r="HM358" s="42"/>
      <c r="HN358" s="42"/>
      <c r="HO358" s="42"/>
      <c r="HP358" s="42"/>
      <c r="HQ358" s="42"/>
      <c r="HR358" s="42"/>
      <c r="HS358" s="42"/>
      <c r="HT358" s="42"/>
      <c r="HU358" s="42"/>
      <c r="HV358" s="42"/>
      <c r="HW358" s="42"/>
      <c r="HX358" s="42"/>
    </row>
    <row r="359" spans="1:232" s="41" customFormat="1" x14ac:dyDescent="0.25">
      <c r="A359" s="29"/>
      <c r="B359" s="30"/>
      <c r="C359" s="31" t="s">
        <v>7317</v>
      </c>
      <c r="D359" s="57">
        <v>0</v>
      </c>
      <c r="E359" s="57">
        <v>1</v>
      </c>
      <c r="F359" s="32" t="s">
        <v>953</v>
      </c>
      <c r="G359" s="32" t="s">
        <v>953</v>
      </c>
      <c r="H359" s="4">
        <v>9105875248</v>
      </c>
      <c r="I359" s="32" t="s">
        <v>953</v>
      </c>
      <c r="J359" s="33" t="s">
        <v>7945</v>
      </c>
      <c r="K359" s="34"/>
      <c r="L359" s="46" t="s">
        <v>25</v>
      </c>
      <c r="M359" s="33" t="s">
        <v>975</v>
      </c>
      <c r="N359" s="35" t="s">
        <v>953</v>
      </c>
      <c r="O359" s="6" t="s">
        <v>3132</v>
      </c>
      <c r="P359" s="36"/>
      <c r="Q359" s="36"/>
      <c r="R359" s="36"/>
      <c r="S359" s="33" t="s">
        <v>7946</v>
      </c>
      <c r="T359" s="36"/>
      <c r="U359" s="36"/>
      <c r="V359" s="33" t="s">
        <v>7946</v>
      </c>
      <c r="W359" s="36"/>
      <c r="X359" s="36"/>
      <c r="Y359" s="33" t="s">
        <v>2826</v>
      </c>
      <c r="Z359" s="36"/>
      <c r="AA359" s="30"/>
      <c r="AB359" s="57">
        <v>5111</v>
      </c>
      <c r="AC359" s="57">
        <v>131</v>
      </c>
      <c r="AD359" s="30"/>
      <c r="AE359" s="58">
        <v>2</v>
      </c>
      <c r="AF359" s="37"/>
      <c r="AG359" s="37">
        <v>50182</v>
      </c>
      <c r="AH359" s="38">
        <v>100364</v>
      </c>
      <c r="AI359" s="37"/>
      <c r="AJ359" s="37"/>
      <c r="AK359" s="39"/>
      <c r="AL359" s="40">
        <v>8</v>
      </c>
      <c r="AM359" s="37"/>
      <c r="AN359" s="37">
        <v>8029.12</v>
      </c>
      <c r="AO359" s="59">
        <v>33311</v>
      </c>
      <c r="AP359" s="39"/>
      <c r="AQ359" s="59" t="s">
        <v>3131</v>
      </c>
      <c r="AR359" s="60">
        <v>156</v>
      </c>
      <c r="AS359" s="60">
        <v>632</v>
      </c>
      <c r="AV359" s="39"/>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c r="BV359" s="42"/>
      <c r="BW359" s="42"/>
      <c r="BX359" s="42"/>
      <c r="BY359" s="42"/>
      <c r="BZ359" s="42"/>
      <c r="CA359" s="42"/>
      <c r="CB359" s="42"/>
      <c r="CC359" s="42"/>
      <c r="CD359" s="42"/>
      <c r="CE359" s="42"/>
      <c r="CF359" s="42"/>
      <c r="CG359" s="42"/>
      <c r="CH359" s="42"/>
      <c r="CI359" s="42"/>
      <c r="CJ359" s="42"/>
      <c r="CK359" s="42"/>
      <c r="CL359" s="42"/>
      <c r="CM359" s="42"/>
      <c r="CN359" s="42"/>
      <c r="CO359" s="42"/>
      <c r="CP359" s="42"/>
      <c r="CQ359" s="42"/>
      <c r="CR359" s="42"/>
      <c r="CS359" s="42"/>
      <c r="CT359" s="42"/>
      <c r="CU359" s="42"/>
      <c r="CV359" s="42"/>
      <c r="CW359" s="42"/>
      <c r="CX359" s="42"/>
      <c r="CY359" s="42"/>
      <c r="CZ359" s="42"/>
      <c r="DA359" s="42"/>
      <c r="DB359" s="42"/>
      <c r="DC359" s="42"/>
      <c r="DD359" s="42"/>
      <c r="DE359" s="42"/>
      <c r="DF359" s="42"/>
      <c r="DG359" s="42"/>
      <c r="DH359" s="42"/>
      <c r="DI359" s="42"/>
      <c r="DJ359" s="42"/>
      <c r="DK359" s="42"/>
      <c r="DL359" s="42"/>
      <c r="DM359" s="42"/>
      <c r="DN359" s="42"/>
      <c r="DO359" s="42"/>
      <c r="DP359" s="42"/>
      <c r="DQ359" s="42"/>
      <c r="DR359" s="42"/>
      <c r="DS359" s="42"/>
      <c r="DT359" s="42"/>
      <c r="DU359" s="42"/>
      <c r="DV359" s="42"/>
      <c r="DW359" s="42"/>
      <c r="DX359" s="42"/>
      <c r="DY359" s="42"/>
      <c r="DZ359" s="42"/>
      <c r="EA359" s="42"/>
      <c r="EB359" s="42"/>
      <c r="EC359" s="42"/>
      <c r="ED359" s="42"/>
      <c r="EE359" s="42"/>
      <c r="EF359" s="42"/>
      <c r="EG359" s="42"/>
      <c r="EH359" s="42"/>
      <c r="EI359" s="42"/>
      <c r="EJ359" s="42"/>
      <c r="EK359" s="42"/>
      <c r="EL359" s="42"/>
      <c r="EM359" s="42"/>
      <c r="EN359" s="42"/>
      <c r="EO359" s="42"/>
      <c r="EP359" s="42"/>
      <c r="EQ359" s="42"/>
      <c r="ER359" s="42"/>
      <c r="ES359" s="42"/>
      <c r="ET359" s="42"/>
      <c r="EU359" s="42"/>
      <c r="EV359" s="42"/>
      <c r="EW359" s="42"/>
      <c r="EX359" s="42"/>
      <c r="EY359" s="42"/>
      <c r="EZ359" s="42"/>
      <c r="FA359" s="42"/>
      <c r="FB359" s="42"/>
      <c r="FC359" s="42"/>
      <c r="FD359" s="42"/>
      <c r="FE359" s="42"/>
      <c r="FF359" s="42"/>
      <c r="FG359" s="42"/>
      <c r="FH359" s="42"/>
      <c r="FI359" s="42"/>
      <c r="FJ359" s="42"/>
      <c r="FK359" s="42"/>
      <c r="FL359" s="42"/>
      <c r="FM359" s="42"/>
      <c r="FN359" s="42"/>
      <c r="FO359" s="42"/>
      <c r="FP359" s="42"/>
      <c r="FQ359" s="42"/>
      <c r="FR359" s="42"/>
      <c r="FS359" s="42"/>
      <c r="FT359" s="42"/>
      <c r="FU359" s="42"/>
      <c r="FV359" s="42"/>
      <c r="FW359" s="42"/>
      <c r="FX359" s="42"/>
      <c r="FY359" s="42"/>
      <c r="FZ359" s="42"/>
      <c r="GA359" s="42"/>
      <c r="GB359" s="42"/>
      <c r="GC359" s="42"/>
      <c r="GD359" s="42"/>
      <c r="GE359" s="42"/>
      <c r="GF359" s="42"/>
      <c r="GG359" s="42"/>
      <c r="GH359" s="42"/>
      <c r="GI359" s="42"/>
      <c r="GJ359" s="42"/>
      <c r="GK359" s="42"/>
      <c r="GL359" s="42"/>
      <c r="GM359" s="42"/>
      <c r="GN359" s="42"/>
      <c r="GO359" s="42"/>
      <c r="GP359" s="42"/>
      <c r="GQ359" s="42"/>
      <c r="GR359" s="42"/>
      <c r="GS359" s="42"/>
      <c r="GT359" s="42"/>
      <c r="GU359" s="42"/>
      <c r="GV359" s="42"/>
      <c r="GW359" s="42"/>
      <c r="GX359" s="42"/>
      <c r="GY359" s="42"/>
      <c r="GZ359" s="42"/>
      <c r="HA359" s="42"/>
      <c r="HB359" s="42"/>
      <c r="HC359" s="42"/>
      <c r="HD359" s="42"/>
      <c r="HE359" s="42"/>
      <c r="HF359" s="42"/>
      <c r="HG359" s="42"/>
      <c r="HH359" s="42"/>
      <c r="HI359" s="42"/>
      <c r="HJ359" s="42"/>
      <c r="HK359" s="42"/>
      <c r="HL359" s="42"/>
      <c r="HM359" s="42"/>
      <c r="HN359" s="42"/>
      <c r="HO359" s="42"/>
      <c r="HP359" s="42"/>
      <c r="HQ359" s="42"/>
      <c r="HR359" s="42"/>
      <c r="HS359" s="42"/>
      <c r="HT359" s="42"/>
      <c r="HU359" s="42"/>
      <c r="HV359" s="42"/>
      <c r="HW359" s="42"/>
      <c r="HX359" s="42"/>
    </row>
    <row r="360" spans="1:232" s="41" customFormat="1" x14ac:dyDescent="0.25">
      <c r="A360" s="29"/>
      <c r="B360" s="30"/>
      <c r="C360" s="31" t="s">
        <v>7317</v>
      </c>
      <c r="D360" s="57">
        <v>0</v>
      </c>
      <c r="E360" s="57">
        <v>1</v>
      </c>
      <c r="F360" s="32" t="s">
        <v>953</v>
      </c>
      <c r="G360" s="32" t="s">
        <v>953</v>
      </c>
      <c r="H360" s="4">
        <v>9105875196</v>
      </c>
      <c r="I360" s="32" t="s">
        <v>953</v>
      </c>
      <c r="J360" s="33" t="s">
        <v>7947</v>
      </c>
      <c r="K360" s="34"/>
      <c r="L360" s="46" t="s">
        <v>25</v>
      </c>
      <c r="M360" s="33" t="s">
        <v>1206</v>
      </c>
      <c r="N360" s="35" t="s">
        <v>953</v>
      </c>
      <c r="O360" s="6" t="s">
        <v>3132</v>
      </c>
      <c r="P360" s="36"/>
      <c r="Q360" s="36"/>
      <c r="R360" s="36"/>
      <c r="S360" s="33" t="s">
        <v>7948</v>
      </c>
      <c r="T360" s="36"/>
      <c r="U360" s="36"/>
      <c r="V360" s="33" t="s">
        <v>7948</v>
      </c>
      <c r="W360" s="36"/>
      <c r="X360" s="36"/>
      <c r="Y360" s="33" t="s">
        <v>2771</v>
      </c>
      <c r="Z360" s="36"/>
      <c r="AA360" s="30"/>
      <c r="AB360" s="57">
        <v>5111</v>
      </c>
      <c r="AC360" s="57">
        <v>131</v>
      </c>
      <c r="AD360" s="30"/>
      <c r="AE360" s="58">
        <v>1</v>
      </c>
      <c r="AF360" s="37"/>
      <c r="AG360" s="37">
        <v>74250</v>
      </c>
      <c r="AH360" s="38">
        <v>74250</v>
      </c>
      <c r="AI360" s="37"/>
      <c r="AJ360" s="37"/>
      <c r="AK360" s="39"/>
      <c r="AL360" s="40">
        <v>8</v>
      </c>
      <c r="AM360" s="37"/>
      <c r="AN360" s="37">
        <v>5940</v>
      </c>
      <c r="AO360" s="59">
        <v>33311</v>
      </c>
      <c r="AP360" s="39"/>
      <c r="AQ360" s="59" t="s">
        <v>3131</v>
      </c>
      <c r="AR360" s="60">
        <v>156</v>
      </c>
      <c r="AS360" s="60">
        <v>632</v>
      </c>
      <c r="AV360" s="39"/>
      <c r="AW360" s="42"/>
      <c r="AX360" s="42"/>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c r="BV360" s="42"/>
      <c r="BW360" s="42"/>
      <c r="BX360" s="42"/>
      <c r="BY360" s="42"/>
      <c r="BZ360" s="42"/>
      <c r="CA360" s="42"/>
      <c r="CB360" s="42"/>
      <c r="CC360" s="42"/>
      <c r="CD360" s="42"/>
      <c r="CE360" s="42"/>
      <c r="CF360" s="42"/>
      <c r="CG360" s="42"/>
      <c r="CH360" s="42"/>
      <c r="CI360" s="42"/>
      <c r="CJ360" s="42"/>
      <c r="CK360" s="42"/>
      <c r="CL360" s="42"/>
      <c r="CM360" s="42"/>
      <c r="CN360" s="42"/>
      <c r="CO360" s="42"/>
      <c r="CP360" s="42"/>
      <c r="CQ360" s="42"/>
      <c r="CR360" s="42"/>
      <c r="CS360" s="42"/>
      <c r="CT360" s="42"/>
      <c r="CU360" s="42"/>
      <c r="CV360" s="42"/>
      <c r="CW360" s="42"/>
      <c r="CX360" s="42"/>
      <c r="CY360" s="42"/>
      <c r="CZ360" s="42"/>
      <c r="DA360" s="42"/>
      <c r="DB360" s="42"/>
      <c r="DC360" s="42"/>
      <c r="DD360" s="42"/>
      <c r="DE360" s="42"/>
      <c r="DF360" s="42"/>
      <c r="DG360" s="42"/>
      <c r="DH360" s="42"/>
      <c r="DI360" s="42"/>
      <c r="DJ360" s="42"/>
      <c r="DK360" s="42"/>
      <c r="DL360" s="42"/>
      <c r="DM360" s="42"/>
      <c r="DN360" s="42"/>
      <c r="DO360" s="42"/>
      <c r="DP360" s="42"/>
      <c r="DQ360" s="42"/>
      <c r="DR360" s="42"/>
      <c r="DS360" s="42"/>
      <c r="DT360" s="42"/>
      <c r="DU360" s="42"/>
      <c r="DV360" s="42"/>
      <c r="DW360" s="42"/>
      <c r="DX360" s="42"/>
      <c r="DY360" s="42"/>
      <c r="DZ360" s="42"/>
      <c r="EA360" s="42"/>
      <c r="EB360" s="42"/>
      <c r="EC360" s="42"/>
      <c r="ED360" s="42"/>
      <c r="EE360" s="42"/>
      <c r="EF360" s="42"/>
      <c r="EG360" s="42"/>
      <c r="EH360" s="42"/>
      <c r="EI360" s="42"/>
      <c r="EJ360" s="42"/>
      <c r="EK360" s="42"/>
      <c r="EL360" s="42"/>
      <c r="EM360" s="42"/>
      <c r="EN360" s="42"/>
      <c r="EO360" s="42"/>
      <c r="EP360" s="42"/>
      <c r="EQ360" s="42"/>
      <c r="ER360" s="42"/>
      <c r="ES360" s="42"/>
      <c r="ET360" s="42"/>
      <c r="EU360" s="42"/>
      <c r="EV360" s="42"/>
      <c r="EW360" s="42"/>
      <c r="EX360" s="42"/>
      <c r="EY360" s="42"/>
      <c r="EZ360" s="42"/>
      <c r="FA360" s="42"/>
      <c r="FB360" s="42"/>
      <c r="FC360" s="42"/>
      <c r="FD360" s="42"/>
      <c r="FE360" s="42"/>
      <c r="FF360" s="42"/>
      <c r="FG360" s="42"/>
      <c r="FH360" s="42"/>
      <c r="FI360" s="42"/>
      <c r="FJ360" s="42"/>
      <c r="FK360" s="42"/>
      <c r="FL360" s="42"/>
      <c r="FM360" s="42"/>
      <c r="FN360" s="42"/>
      <c r="FO360" s="42"/>
      <c r="FP360" s="42"/>
      <c r="FQ360" s="42"/>
      <c r="FR360" s="42"/>
      <c r="FS360" s="42"/>
      <c r="FT360" s="42"/>
      <c r="FU360" s="42"/>
      <c r="FV360" s="42"/>
      <c r="FW360" s="42"/>
      <c r="FX360" s="42"/>
      <c r="FY360" s="42"/>
      <c r="FZ360" s="42"/>
      <c r="GA360" s="42"/>
      <c r="GB360" s="42"/>
      <c r="GC360" s="42"/>
      <c r="GD360" s="42"/>
      <c r="GE360" s="42"/>
      <c r="GF360" s="42"/>
      <c r="GG360" s="42"/>
      <c r="GH360" s="42"/>
      <c r="GI360" s="42"/>
      <c r="GJ360" s="42"/>
      <c r="GK360" s="42"/>
      <c r="GL360" s="42"/>
      <c r="GM360" s="42"/>
      <c r="GN360" s="42"/>
      <c r="GO360" s="42"/>
      <c r="GP360" s="42"/>
      <c r="GQ360" s="42"/>
      <c r="GR360" s="42"/>
      <c r="GS360" s="42"/>
      <c r="GT360" s="42"/>
      <c r="GU360" s="42"/>
      <c r="GV360" s="42"/>
      <c r="GW360" s="42"/>
      <c r="GX360" s="42"/>
      <c r="GY360" s="42"/>
      <c r="GZ360" s="42"/>
      <c r="HA360" s="42"/>
      <c r="HB360" s="42"/>
      <c r="HC360" s="42"/>
      <c r="HD360" s="42"/>
      <c r="HE360" s="42"/>
      <c r="HF360" s="42"/>
      <c r="HG360" s="42"/>
      <c r="HH360" s="42"/>
      <c r="HI360" s="42"/>
      <c r="HJ360" s="42"/>
      <c r="HK360" s="42"/>
      <c r="HL360" s="42"/>
      <c r="HM360" s="42"/>
      <c r="HN360" s="42"/>
      <c r="HO360" s="42"/>
      <c r="HP360" s="42"/>
      <c r="HQ360" s="42"/>
      <c r="HR360" s="42"/>
      <c r="HS360" s="42"/>
      <c r="HT360" s="42"/>
      <c r="HU360" s="42"/>
      <c r="HV360" s="42"/>
      <c r="HW360" s="42"/>
      <c r="HX360" s="42"/>
    </row>
    <row r="361" spans="1:232" s="41" customFormat="1" x14ac:dyDescent="0.25">
      <c r="A361" s="29"/>
      <c r="B361" s="30"/>
      <c r="C361" s="31" t="s">
        <v>7317</v>
      </c>
      <c r="D361" s="57">
        <v>0</v>
      </c>
      <c r="E361" s="57">
        <v>1</v>
      </c>
      <c r="F361" s="32" t="s">
        <v>953</v>
      </c>
      <c r="G361" s="32" t="s">
        <v>953</v>
      </c>
      <c r="H361" s="4">
        <v>9105875196</v>
      </c>
      <c r="I361" s="32" t="s">
        <v>953</v>
      </c>
      <c r="J361" s="33" t="s">
        <v>7947</v>
      </c>
      <c r="K361" s="34"/>
      <c r="L361" s="46" t="s">
        <v>25</v>
      </c>
      <c r="M361" s="33" t="s">
        <v>1206</v>
      </c>
      <c r="N361" s="35" t="s">
        <v>953</v>
      </c>
      <c r="O361" s="6" t="s">
        <v>3132</v>
      </c>
      <c r="P361" s="36"/>
      <c r="Q361" s="36"/>
      <c r="R361" s="36"/>
      <c r="S361" s="33" t="s">
        <v>7948</v>
      </c>
      <c r="T361" s="36"/>
      <c r="U361" s="36"/>
      <c r="V361" s="33" t="s">
        <v>7948</v>
      </c>
      <c r="W361" s="36"/>
      <c r="X361" s="36"/>
      <c r="Y361" s="33" t="s">
        <v>3047</v>
      </c>
      <c r="Z361" s="36"/>
      <c r="AA361" s="30"/>
      <c r="AB361" s="57">
        <v>5111</v>
      </c>
      <c r="AC361" s="57">
        <v>131</v>
      </c>
      <c r="AD361" s="30"/>
      <c r="AE361" s="58">
        <v>3</v>
      </c>
      <c r="AF361" s="37"/>
      <c r="AG361" s="37">
        <v>55595</v>
      </c>
      <c r="AH361" s="38">
        <v>166785</v>
      </c>
      <c r="AI361" s="37"/>
      <c r="AJ361" s="37"/>
      <c r="AK361" s="39"/>
      <c r="AL361" s="40">
        <v>8</v>
      </c>
      <c r="AM361" s="37"/>
      <c r="AN361" s="37">
        <v>13342.800000000001</v>
      </c>
      <c r="AO361" s="59">
        <v>33311</v>
      </c>
      <c r="AP361" s="39"/>
      <c r="AQ361" s="59" t="s">
        <v>3131</v>
      </c>
      <c r="AR361" s="60">
        <v>156</v>
      </c>
      <c r="AS361" s="60">
        <v>632</v>
      </c>
      <c r="AV361" s="39"/>
      <c r="AW361" s="42"/>
      <c r="AX361" s="42"/>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c r="BV361" s="42"/>
      <c r="BW361" s="42"/>
      <c r="BX361" s="42"/>
      <c r="BY361" s="42"/>
      <c r="BZ361" s="42"/>
      <c r="CA361" s="42"/>
      <c r="CB361" s="42"/>
      <c r="CC361" s="42"/>
      <c r="CD361" s="42"/>
      <c r="CE361" s="42"/>
      <c r="CF361" s="42"/>
      <c r="CG361" s="42"/>
      <c r="CH361" s="42"/>
      <c r="CI361" s="42"/>
      <c r="CJ361" s="42"/>
      <c r="CK361" s="42"/>
      <c r="CL361" s="42"/>
      <c r="CM361" s="42"/>
      <c r="CN361" s="42"/>
      <c r="CO361" s="42"/>
      <c r="CP361" s="42"/>
      <c r="CQ361" s="42"/>
      <c r="CR361" s="42"/>
      <c r="CS361" s="42"/>
      <c r="CT361" s="42"/>
      <c r="CU361" s="42"/>
      <c r="CV361" s="42"/>
      <c r="CW361" s="42"/>
      <c r="CX361" s="42"/>
      <c r="CY361" s="42"/>
      <c r="CZ361" s="42"/>
      <c r="DA361" s="42"/>
      <c r="DB361" s="42"/>
      <c r="DC361" s="42"/>
      <c r="DD361" s="42"/>
      <c r="DE361" s="42"/>
      <c r="DF361" s="42"/>
      <c r="DG361" s="42"/>
      <c r="DH361" s="42"/>
      <c r="DI361" s="42"/>
      <c r="DJ361" s="42"/>
      <c r="DK361" s="42"/>
      <c r="DL361" s="42"/>
      <c r="DM361" s="42"/>
      <c r="DN361" s="42"/>
      <c r="DO361" s="42"/>
      <c r="DP361" s="42"/>
      <c r="DQ361" s="42"/>
      <c r="DR361" s="42"/>
      <c r="DS361" s="42"/>
      <c r="DT361" s="42"/>
      <c r="DU361" s="42"/>
      <c r="DV361" s="42"/>
      <c r="DW361" s="42"/>
      <c r="DX361" s="42"/>
      <c r="DY361" s="42"/>
      <c r="DZ361" s="42"/>
      <c r="EA361" s="42"/>
      <c r="EB361" s="42"/>
      <c r="EC361" s="42"/>
      <c r="ED361" s="42"/>
      <c r="EE361" s="42"/>
      <c r="EF361" s="42"/>
      <c r="EG361" s="42"/>
      <c r="EH361" s="42"/>
      <c r="EI361" s="42"/>
      <c r="EJ361" s="42"/>
      <c r="EK361" s="42"/>
      <c r="EL361" s="42"/>
      <c r="EM361" s="42"/>
      <c r="EN361" s="42"/>
      <c r="EO361" s="42"/>
      <c r="EP361" s="42"/>
      <c r="EQ361" s="42"/>
      <c r="ER361" s="42"/>
      <c r="ES361" s="42"/>
      <c r="ET361" s="42"/>
      <c r="EU361" s="42"/>
      <c r="EV361" s="42"/>
      <c r="EW361" s="42"/>
      <c r="EX361" s="42"/>
      <c r="EY361" s="42"/>
      <c r="EZ361" s="42"/>
      <c r="FA361" s="42"/>
      <c r="FB361" s="42"/>
      <c r="FC361" s="42"/>
      <c r="FD361" s="42"/>
      <c r="FE361" s="42"/>
      <c r="FF361" s="42"/>
      <c r="FG361" s="42"/>
      <c r="FH361" s="42"/>
      <c r="FI361" s="42"/>
      <c r="FJ361" s="42"/>
      <c r="FK361" s="42"/>
      <c r="FL361" s="42"/>
      <c r="FM361" s="42"/>
      <c r="FN361" s="42"/>
      <c r="FO361" s="42"/>
      <c r="FP361" s="42"/>
      <c r="FQ361" s="42"/>
      <c r="FR361" s="42"/>
      <c r="FS361" s="42"/>
      <c r="FT361" s="42"/>
      <c r="FU361" s="42"/>
      <c r="FV361" s="42"/>
      <c r="FW361" s="42"/>
      <c r="FX361" s="42"/>
      <c r="FY361" s="42"/>
      <c r="FZ361" s="42"/>
      <c r="GA361" s="42"/>
      <c r="GB361" s="42"/>
      <c r="GC361" s="42"/>
      <c r="GD361" s="42"/>
      <c r="GE361" s="42"/>
      <c r="GF361" s="42"/>
      <c r="GG361" s="42"/>
      <c r="GH361" s="42"/>
      <c r="GI361" s="42"/>
      <c r="GJ361" s="42"/>
      <c r="GK361" s="42"/>
      <c r="GL361" s="42"/>
      <c r="GM361" s="42"/>
      <c r="GN361" s="42"/>
      <c r="GO361" s="42"/>
      <c r="GP361" s="42"/>
      <c r="GQ361" s="42"/>
      <c r="GR361" s="42"/>
      <c r="GS361" s="42"/>
      <c r="GT361" s="42"/>
      <c r="GU361" s="42"/>
      <c r="GV361" s="42"/>
      <c r="GW361" s="42"/>
      <c r="GX361" s="42"/>
      <c r="GY361" s="42"/>
      <c r="GZ361" s="42"/>
      <c r="HA361" s="42"/>
      <c r="HB361" s="42"/>
      <c r="HC361" s="42"/>
      <c r="HD361" s="42"/>
      <c r="HE361" s="42"/>
      <c r="HF361" s="42"/>
      <c r="HG361" s="42"/>
      <c r="HH361" s="42"/>
      <c r="HI361" s="42"/>
      <c r="HJ361" s="42"/>
      <c r="HK361" s="42"/>
      <c r="HL361" s="42"/>
      <c r="HM361" s="42"/>
      <c r="HN361" s="42"/>
      <c r="HO361" s="42"/>
      <c r="HP361" s="42"/>
      <c r="HQ361" s="42"/>
      <c r="HR361" s="42"/>
      <c r="HS361" s="42"/>
      <c r="HT361" s="42"/>
      <c r="HU361" s="42"/>
      <c r="HV361" s="42"/>
      <c r="HW361" s="42"/>
      <c r="HX361" s="42"/>
    </row>
    <row r="362" spans="1:232" s="41" customFormat="1" x14ac:dyDescent="0.25">
      <c r="A362" s="29"/>
      <c r="B362" s="30"/>
      <c r="C362" s="31" t="s">
        <v>7317</v>
      </c>
      <c r="D362" s="57">
        <v>0</v>
      </c>
      <c r="E362" s="57">
        <v>1</v>
      </c>
      <c r="F362" s="32" t="s">
        <v>953</v>
      </c>
      <c r="G362" s="32" t="s">
        <v>953</v>
      </c>
      <c r="H362" s="4">
        <v>9105875196</v>
      </c>
      <c r="I362" s="32" t="s">
        <v>953</v>
      </c>
      <c r="J362" s="33" t="s">
        <v>7947</v>
      </c>
      <c r="K362" s="34"/>
      <c r="L362" s="46" t="s">
        <v>25</v>
      </c>
      <c r="M362" s="33" t="s">
        <v>1206</v>
      </c>
      <c r="N362" s="35" t="s">
        <v>953</v>
      </c>
      <c r="O362" s="6" t="s">
        <v>3132</v>
      </c>
      <c r="P362" s="36"/>
      <c r="Q362" s="36"/>
      <c r="R362" s="36"/>
      <c r="S362" s="33" t="s">
        <v>7948</v>
      </c>
      <c r="T362" s="36"/>
      <c r="U362" s="36"/>
      <c r="V362" s="33" t="s">
        <v>7948</v>
      </c>
      <c r="W362" s="36"/>
      <c r="X362" s="36"/>
      <c r="Y362" s="33" t="s">
        <v>2824</v>
      </c>
      <c r="Z362" s="36"/>
      <c r="AA362" s="30"/>
      <c r="AB362" s="57">
        <v>5111</v>
      </c>
      <c r="AC362" s="57">
        <v>131</v>
      </c>
      <c r="AD362" s="30"/>
      <c r="AE362" s="58">
        <v>1</v>
      </c>
      <c r="AF362" s="37"/>
      <c r="AG362" s="37">
        <v>111058</v>
      </c>
      <c r="AH362" s="38">
        <v>111058</v>
      </c>
      <c r="AI362" s="37"/>
      <c r="AJ362" s="37"/>
      <c r="AK362" s="39"/>
      <c r="AL362" s="40">
        <v>8</v>
      </c>
      <c r="AM362" s="37"/>
      <c r="AN362" s="37">
        <v>8884.64</v>
      </c>
      <c r="AO362" s="59">
        <v>33311</v>
      </c>
      <c r="AP362" s="39"/>
      <c r="AQ362" s="59" t="s">
        <v>3131</v>
      </c>
      <c r="AR362" s="60">
        <v>156</v>
      </c>
      <c r="AS362" s="60">
        <v>632</v>
      </c>
      <c r="AV362" s="39"/>
      <c r="AW362" s="42"/>
      <c r="AX362" s="42"/>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c r="BV362" s="42"/>
      <c r="BW362" s="42"/>
      <c r="BX362" s="42"/>
      <c r="BY362" s="42"/>
      <c r="BZ362" s="42"/>
      <c r="CA362" s="42"/>
      <c r="CB362" s="42"/>
      <c r="CC362" s="42"/>
      <c r="CD362" s="42"/>
      <c r="CE362" s="42"/>
      <c r="CF362" s="42"/>
      <c r="CG362" s="42"/>
      <c r="CH362" s="42"/>
      <c r="CI362" s="42"/>
      <c r="CJ362" s="42"/>
      <c r="CK362" s="42"/>
      <c r="CL362" s="42"/>
      <c r="CM362" s="42"/>
      <c r="CN362" s="42"/>
      <c r="CO362" s="42"/>
      <c r="CP362" s="42"/>
      <c r="CQ362" s="42"/>
      <c r="CR362" s="42"/>
      <c r="CS362" s="42"/>
      <c r="CT362" s="42"/>
      <c r="CU362" s="42"/>
      <c r="CV362" s="42"/>
      <c r="CW362" s="42"/>
      <c r="CX362" s="42"/>
      <c r="CY362" s="42"/>
      <c r="CZ362" s="42"/>
      <c r="DA362" s="42"/>
      <c r="DB362" s="42"/>
      <c r="DC362" s="42"/>
      <c r="DD362" s="42"/>
      <c r="DE362" s="42"/>
      <c r="DF362" s="42"/>
      <c r="DG362" s="42"/>
      <c r="DH362" s="42"/>
      <c r="DI362" s="42"/>
      <c r="DJ362" s="42"/>
      <c r="DK362" s="42"/>
      <c r="DL362" s="42"/>
      <c r="DM362" s="42"/>
      <c r="DN362" s="42"/>
      <c r="DO362" s="42"/>
      <c r="DP362" s="42"/>
      <c r="DQ362" s="42"/>
      <c r="DR362" s="42"/>
      <c r="DS362" s="42"/>
      <c r="DT362" s="42"/>
      <c r="DU362" s="42"/>
      <c r="DV362" s="42"/>
      <c r="DW362" s="42"/>
      <c r="DX362" s="42"/>
      <c r="DY362" s="42"/>
      <c r="DZ362" s="42"/>
      <c r="EA362" s="42"/>
      <c r="EB362" s="42"/>
      <c r="EC362" s="42"/>
      <c r="ED362" s="42"/>
      <c r="EE362" s="42"/>
      <c r="EF362" s="42"/>
      <c r="EG362" s="42"/>
      <c r="EH362" s="42"/>
      <c r="EI362" s="42"/>
      <c r="EJ362" s="42"/>
      <c r="EK362" s="42"/>
      <c r="EL362" s="42"/>
      <c r="EM362" s="42"/>
      <c r="EN362" s="42"/>
      <c r="EO362" s="42"/>
      <c r="EP362" s="42"/>
      <c r="EQ362" s="42"/>
      <c r="ER362" s="42"/>
      <c r="ES362" s="42"/>
      <c r="ET362" s="42"/>
      <c r="EU362" s="42"/>
      <c r="EV362" s="42"/>
      <c r="EW362" s="42"/>
      <c r="EX362" s="42"/>
      <c r="EY362" s="42"/>
      <c r="EZ362" s="42"/>
      <c r="FA362" s="42"/>
      <c r="FB362" s="42"/>
      <c r="FC362" s="42"/>
      <c r="FD362" s="42"/>
      <c r="FE362" s="42"/>
      <c r="FF362" s="42"/>
      <c r="FG362" s="42"/>
      <c r="FH362" s="42"/>
      <c r="FI362" s="42"/>
      <c r="FJ362" s="42"/>
      <c r="FK362" s="42"/>
      <c r="FL362" s="42"/>
      <c r="FM362" s="42"/>
      <c r="FN362" s="42"/>
      <c r="FO362" s="42"/>
      <c r="FP362" s="42"/>
      <c r="FQ362" s="42"/>
      <c r="FR362" s="42"/>
      <c r="FS362" s="42"/>
      <c r="FT362" s="42"/>
      <c r="FU362" s="42"/>
      <c r="FV362" s="42"/>
      <c r="FW362" s="42"/>
      <c r="FX362" s="42"/>
      <c r="FY362" s="42"/>
      <c r="FZ362" s="42"/>
      <c r="GA362" s="42"/>
      <c r="GB362" s="42"/>
      <c r="GC362" s="42"/>
      <c r="GD362" s="42"/>
      <c r="GE362" s="42"/>
      <c r="GF362" s="42"/>
      <c r="GG362" s="42"/>
      <c r="GH362" s="42"/>
      <c r="GI362" s="42"/>
      <c r="GJ362" s="42"/>
      <c r="GK362" s="42"/>
      <c r="GL362" s="42"/>
      <c r="GM362" s="42"/>
      <c r="GN362" s="42"/>
      <c r="GO362" s="42"/>
      <c r="GP362" s="42"/>
      <c r="GQ362" s="42"/>
      <c r="GR362" s="42"/>
      <c r="GS362" s="42"/>
      <c r="GT362" s="42"/>
      <c r="GU362" s="42"/>
      <c r="GV362" s="42"/>
      <c r="GW362" s="42"/>
      <c r="GX362" s="42"/>
      <c r="GY362" s="42"/>
      <c r="GZ362" s="42"/>
      <c r="HA362" s="42"/>
      <c r="HB362" s="42"/>
      <c r="HC362" s="42"/>
      <c r="HD362" s="42"/>
      <c r="HE362" s="42"/>
      <c r="HF362" s="42"/>
      <c r="HG362" s="42"/>
      <c r="HH362" s="42"/>
      <c r="HI362" s="42"/>
      <c r="HJ362" s="42"/>
      <c r="HK362" s="42"/>
      <c r="HL362" s="42"/>
      <c r="HM362" s="42"/>
      <c r="HN362" s="42"/>
      <c r="HO362" s="42"/>
      <c r="HP362" s="42"/>
      <c r="HQ362" s="42"/>
      <c r="HR362" s="42"/>
      <c r="HS362" s="42"/>
      <c r="HT362" s="42"/>
      <c r="HU362" s="42"/>
      <c r="HV362" s="42"/>
      <c r="HW362" s="42"/>
      <c r="HX362" s="42"/>
    </row>
    <row r="363" spans="1:232" s="41" customFormat="1" x14ac:dyDescent="0.25">
      <c r="A363" s="29"/>
      <c r="B363" s="30"/>
      <c r="C363" s="31" t="s">
        <v>7317</v>
      </c>
      <c r="D363" s="57">
        <v>0</v>
      </c>
      <c r="E363" s="57">
        <v>1</v>
      </c>
      <c r="F363" s="32" t="s">
        <v>953</v>
      </c>
      <c r="G363" s="32" t="s">
        <v>953</v>
      </c>
      <c r="H363" s="4">
        <v>9105875256</v>
      </c>
      <c r="I363" s="32" t="s">
        <v>953</v>
      </c>
      <c r="J363" s="33" t="s">
        <v>7949</v>
      </c>
      <c r="K363" s="34"/>
      <c r="L363" s="46" t="s">
        <v>25</v>
      </c>
      <c r="M363" s="33" t="s">
        <v>993</v>
      </c>
      <c r="N363" s="35" t="s">
        <v>953</v>
      </c>
      <c r="O363" s="6" t="s">
        <v>3132</v>
      </c>
      <c r="P363" s="36"/>
      <c r="Q363" s="36"/>
      <c r="R363" s="36"/>
      <c r="S363" s="33" t="s">
        <v>7950</v>
      </c>
      <c r="T363" s="36"/>
      <c r="U363" s="36"/>
      <c r="V363" s="33" t="s">
        <v>7950</v>
      </c>
      <c r="W363" s="36"/>
      <c r="X363" s="36"/>
      <c r="Y363" s="33" t="s">
        <v>2826</v>
      </c>
      <c r="Z363" s="36"/>
      <c r="AA363" s="30"/>
      <c r="AB363" s="57">
        <v>5111</v>
      </c>
      <c r="AC363" s="57">
        <v>131</v>
      </c>
      <c r="AD363" s="30"/>
      <c r="AE363" s="58">
        <v>4</v>
      </c>
      <c r="AF363" s="37"/>
      <c r="AG363" s="37">
        <v>50182</v>
      </c>
      <c r="AH363" s="38">
        <v>200728</v>
      </c>
      <c r="AI363" s="37"/>
      <c r="AJ363" s="37"/>
      <c r="AK363" s="39"/>
      <c r="AL363" s="40">
        <v>8</v>
      </c>
      <c r="AM363" s="37"/>
      <c r="AN363" s="37">
        <v>16058.24</v>
      </c>
      <c r="AO363" s="59">
        <v>33311</v>
      </c>
      <c r="AP363" s="39"/>
      <c r="AQ363" s="59" t="s">
        <v>3131</v>
      </c>
      <c r="AR363" s="60">
        <v>156</v>
      </c>
      <c r="AS363" s="60">
        <v>632</v>
      </c>
      <c r="AV363" s="39"/>
      <c r="AW363" s="42"/>
      <c r="AX363" s="42"/>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c r="BV363" s="42"/>
      <c r="BW363" s="42"/>
      <c r="BX363" s="42"/>
      <c r="BY363" s="42"/>
      <c r="BZ363" s="42"/>
      <c r="CA363" s="42"/>
      <c r="CB363" s="42"/>
      <c r="CC363" s="42"/>
      <c r="CD363" s="42"/>
      <c r="CE363" s="42"/>
      <c r="CF363" s="42"/>
      <c r="CG363" s="42"/>
      <c r="CH363" s="42"/>
      <c r="CI363" s="42"/>
      <c r="CJ363" s="42"/>
      <c r="CK363" s="42"/>
      <c r="CL363" s="42"/>
      <c r="CM363" s="42"/>
      <c r="CN363" s="42"/>
      <c r="CO363" s="42"/>
      <c r="CP363" s="42"/>
      <c r="CQ363" s="42"/>
      <c r="CR363" s="42"/>
      <c r="CS363" s="42"/>
      <c r="CT363" s="42"/>
      <c r="CU363" s="42"/>
      <c r="CV363" s="42"/>
      <c r="CW363" s="42"/>
      <c r="CX363" s="42"/>
      <c r="CY363" s="42"/>
      <c r="CZ363" s="42"/>
      <c r="DA363" s="42"/>
      <c r="DB363" s="42"/>
      <c r="DC363" s="42"/>
      <c r="DD363" s="42"/>
      <c r="DE363" s="42"/>
      <c r="DF363" s="42"/>
      <c r="DG363" s="42"/>
      <c r="DH363" s="42"/>
      <c r="DI363" s="42"/>
      <c r="DJ363" s="42"/>
      <c r="DK363" s="42"/>
      <c r="DL363" s="42"/>
      <c r="DM363" s="42"/>
      <c r="DN363" s="42"/>
      <c r="DO363" s="42"/>
      <c r="DP363" s="42"/>
      <c r="DQ363" s="42"/>
      <c r="DR363" s="42"/>
      <c r="DS363" s="42"/>
      <c r="DT363" s="42"/>
      <c r="DU363" s="42"/>
      <c r="DV363" s="42"/>
      <c r="DW363" s="42"/>
      <c r="DX363" s="42"/>
      <c r="DY363" s="42"/>
      <c r="DZ363" s="42"/>
      <c r="EA363" s="42"/>
      <c r="EB363" s="42"/>
      <c r="EC363" s="42"/>
      <c r="ED363" s="42"/>
      <c r="EE363" s="42"/>
      <c r="EF363" s="42"/>
      <c r="EG363" s="42"/>
      <c r="EH363" s="42"/>
      <c r="EI363" s="42"/>
      <c r="EJ363" s="42"/>
      <c r="EK363" s="42"/>
      <c r="EL363" s="42"/>
      <c r="EM363" s="42"/>
      <c r="EN363" s="42"/>
      <c r="EO363" s="42"/>
      <c r="EP363" s="42"/>
      <c r="EQ363" s="42"/>
      <c r="ER363" s="42"/>
      <c r="ES363" s="42"/>
      <c r="ET363" s="42"/>
      <c r="EU363" s="42"/>
      <c r="EV363" s="42"/>
      <c r="EW363" s="42"/>
      <c r="EX363" s="42"/>
      <c r="EY363" s="42"/>
      <c r="EZ363" s="42"/>
      <c r="FA363" s="42"/>
      <c r="FB363" s="42"/>
      <c r="FC363" s="42"/>
      <c r="FD363" s="42"/>
      <c r="FE363" s="42"/>
      <c r="FF363" s="42"/>
      <c r="FG363" s="42"/>
      <c r="FH363" s="42"/>
      <c r="FI363" s="42"/>
      <c r="FJ363" s="42"/>
      <c r="FK363" s="42"/>
      <c r="FL363" s="42"/>
      <c r="FM363" s="42"/>
      <c r="FN363" s="42"/>
      <c r="FO363" s="42"/>
      <c r="FP363" s="42"/>
      <c r="FQ363" s="42"/>
      <c r="FR363" s="42"/>
      <c r="FS363" s="42"/>
      <c r="FT363" s="42"/>
      <c r="FU363" s="42"/>
      <c r="FV363" s="42"/>
      <c r="FW363" s="42"/>
      <c r="FX363" s="42"/>
      <c r="FY363" s="42"/>
      <c r="FZ363" s="42"/>
      <c r="GA363" s="42"/>
      <c r="GB363" s="42"/>
      <c r="GC363" s="42"/>
      <c r="GD363" s="42"/>
      <c r="GE363" s="42"/>
      <c r="GF363" s="42"/>
      <c r="GG363" s="42"/>
      <c r="GH363" s="42"/>
      <c r="GI363" s="42"/>
      <c r="GJ363" s="42"/>
      <c r="GK363" s="42"/>
      <c r="GL363" s="42"/>
      <c r="GM363" s="42"/>
      <c r="GN363" s="42"/>
      <c r="GO363" s="42"/>
      <c r="GP363" s="42"/>
      <c r="GQ363" s="42"/>
      <c r="GR363" s="42"/>
      <c r="GS363" s="42"/>
      <c r="GT363" s="42"/>
      <c r="GU363" s="42"/>
      <c r="GV363" s="42"/>
      <c r="GW363" s="42"/>
      <c r="GX363" s="42"/>
      <c r="GY363" s="42"/>
      <c r="GZ363" s="42"/>
      <c r="HA363" s="42"/>
      <c r="HB363" s="42"/>
      <c r="HC363" s="42"/>
      <c r="HD363" s="42"/>
      <c r="HE363" s="42"/>
      <c r="HF363" s="42"/>
      <c r="HG363" s="42"/>
      <c r="HH363" s="42"/>
      <c r="HI363" s="42"/>
      <c r="HJ363" s="42"/>
      <c r="HK363" s="42"/>
      <c r="HL363" s="42"/>
      <c r="HM363" s="42"/>
      <c r="HN363" s="42"/>
      <c r="HO363" s="42"/>
      <c r="HP363" s="42"/>
      <c r="HQ363" s="42"/>
      <c r="HR363" s="42"/>
      <c r="HS363" s="42"/>
      <c r="HT363" s="42"/>
      <c r="HU363" s="42"/>
      <c r="HV363" s="42"/>
      <c r="HW363" s="42"/>
      <c r="HX363" s="42"/>
    </row>
    <row r="364" spans="1:232" s="41" customFormat="1" x14ac:dyDescent="0.25">
      <c r="A364" s="29"/>
      <c r="B364" s="30"/>
      <c r="C364" s="31" t="s">
        <v>7317</v>
      </c>
      <c r="D364" s="57">
        <v>0</v>
      </c>
      <c r="E364" s="57">
        <v>1</v>
      </c>
      <c r="F364" s="32" t="s">
        <v>953</v>
      </c>
      <c r="G364" s="32" t="s">
        <v>953</v>
      </c>
      <c r="H364" s="4">
        <v>9105875256</v>
      </c>
      <c r="I364" s="32" t="s">
        <v>953</v>
      </c>
      <c r="J364" s="33" t="s">
        <v>7949</v>
      </c>
      <c r="K364" s="34"/>
      <c r="L364" s="46" t="s">
        <v>25</v>
      </c>
      <c r="M364" s="33" t="s">
        <v>993</v>
      </c>
      <c r="N364" s="35" t="s">
        <v>953</v>
      </c>
      <c r="O364" s="6" t="s">
        <v>3132</v>
      </c>
      <c r="P364" s="36"/>
      <c r="Q364" s="36"/>
      <c r="R364" s="36"/>
      <c r="S364" s="33" t="s">
        <v>7950</v>
      </c>
      <c r="T364" s="36"/>
      <c r="U364" s="36"/>
      <c r="V364" s="33" t="s">
        <v>7950</v>
      </c>
      <c r="W364" s="36"/>
      <c r="X364" s="36"/>
      <c r="Y364" s="33" t="s">
        <v>2779</v>
      </c>
      <c r="Z364" s="36"/>
      <c r="AA364" s="30"/>
      <c r="AB364" s="57">
        <v>5111</v>
      </c>
      <c r="AC364" s="57">
        <v>131</v>
      </c>
      <c r="AD364" s="30"/>
      <c r="AE364" s="58">
        <v>4</v>
      </c>
      <c r="AF364" s="37"/>
      <c r="AG364" s="37">
        <v>73431</v>
      </c>
      <c r="AH364" s="38">
        <v>293724</v>
      </c>
      <c r="AI364" s="37"/>
      <c r="AJ364" s="37"/>
      <c r="AK364" s="39"/>
      <c r="AL364" s="40">
        <v>8</v>
      </c>
      <c r="AM364" s="37"/>
      <c r="AN364" s="37">
        <v>23497.920000000002</v>
      </c>
      <c r="AO364" s="59">
        <v>33311</v>
      </c>
      <c r="AP364" s="39"/>
      <c r="AQ364" s="59" t="s">
        <v>3131</v>
      </c>
      <c r="AR364" s="60">
        <v>156</v>
      </c>
      <c r="AS364" s="60">
        <v>632</v>
      </c>
      <c r="AV364" s="39"/>
      <c r="AW364" s="42"/>
      <c r="AX364" s="42"/>
      <c r="AY364" s="42"/>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c r="BV364" s="42"/>
      <c r="BW364" s="42"/>
      <c r="BX364" s="42"/>
      <c r="BY364" s="42"/>
      <c r="BZ364" s="42"/>
      <c r="CA364" s="42"/>
      <c r="CB364" s="42"/>
      <c r="CC364" s="42"/>
      <c r="CD364" s="42"/>
      <c r="CE364" s="42"/>
      <c r="CF364" s="42"/>
      <c r="CG364" s="42"/>
      <c r="CH364" s="42"/>
      <c r="CI364" s="42"/>
      <c r="CJ364" s="42"/>
      <c r="CK364" s="42"/>
      <c r="CL364" s="42"/>
      <c r="CM364" s="42"/>
      <c r="CN364" s="42"/>
      <c r="CO364" s="42"/>
      <c r="CP364" s="42"/>
      <c r="CQ364" s="42"/>
      <c r="CR364" s="42"/>
      <c r="CS364" s="42"/>
      <c r="CT364" s="42"/>
      <c r="CU364" s="42"/>
      <c r="CV364" s="42"/>
      <c r="CW364" s="42"/>
      <c r="CX364" s="42"/>
      <c r="CY364" s="42"/>
      <c r="CZ364" s="42"/>
      <c r="DA364" s="42"/>
      <c r="DB364" s="42"/>
      <c r="DC364" s="42"/>
      <c r="DD364" s="42"/>
      <c r="DE364" s="42"/>
      <c r="DF364" s="42"/>
      <c r="DG364" s="42"/>
      <c r="DH364" s="42"/>
      <c r="DI364" s="42"/>
      <c r="DJ364" s="42"/>
      <c r="DK364" s="42"/>
      <c r="DL364" s="42"/>
      <c r="DM364" s="42"/>
      <c r="DN364" s="42"/>
      <c r="DO364" s="42"/>
      <c r="DP364" s="42"/>
      <c r="DQ364" s="42"/>
      <c r="DR364" s="42"/>
      <c r="DS364" s="42"/>
      <c r="DT364" s="42"/>
      <c r="DU364" s="42"/>
      <c r="DV364" s="42"/>
      <c r="DW364" s="42"/>
      <c r="DX364" s="42"/>
      <c r="DY364" s="42"/>
      <c r="DZ364" s="42"/>
      <c r="EA364" s="42"/>
      <c r="EB364" s="42"/>
      <c r="EC364" s="42"/>
      <c r="ED364" s="42"/>
      <c r="EE364" s="42"/>
      <c r="EF364" s="42"/>
      <c r="EG364" s="42"/>
      <c r="EH364" s="42"/>
      <c r="EI364" s="42"/>
      <c r="EJ364" s="42"/>
      <c r="EK364" s="42"/>
      <c r="EL364" s="42"/>
      <c r="EM364" s="42"/>
      <c r="EN364" s="42"/>
      <c r="EO364" s="42"/>
      <c r="EP364" s="42"/>
      <c r="EQ364" s="42"/>
      <c r="ER364" s="42"/>
      <c r="ES364" s="42"/>
      <c r="ET364" s="42"/>
      <c r="EU364" s="42"/>
      <c r="EV364" s="42"/>
      <c r="EW364" s="42"/>
      <c r="EX364" s="42"/>
      <c r="EY364" s="42"/>
      <c r="EZ364" s="42"/>
      <c r="FA364" s="42"/>
      <c r="FB364" s="42"/>
      <c r="FC364" s="42"/>
      <c r="FD364" s="42"/>
      <c r="FE364" s="42"/>
      <c r="FF364" s="42"/>
      <c r="FG364" s="42"/>
      <c r="FH364" s="42"/>
      <c r="FI364" s="42"/>
      <c r="FJ364" s="42"/>
      <c r="FK364" s="42"/>
      <c r="FL364" s="42"/>
      <c r="FM364" s="42"/>
      <c r="FN364" s="42"/>
      <c r="FO364" s="42"/>
      <c r="FP364" s="42"/>
      <c r="FQ364" s="42"/>
      <c r="FR364" s="42"/>
      <c r="FS364" s="42"/>
      <c r="FT364" s="42"/>
      <c r="FU364" s="42"/>
      <c r="FV364" s="42"/>
      <c r="FW364" s="42"/>
      <c r="FX364" s="42"/>
      <c r="FY364" s="42"/>
      <c r="FZ364" s="42"/>
      <c r="GA364" s="42"/>
      <c r="GB364" s="42"/>
      <c r="GC364" s="42"/>
      <c r="GD364" s="42"/>
      <c r="GE364" s="42"/>
      <c r="GF364" s="42"/>
      <c r="GG364" s="42"/>
      <c r="GH364" s="42"/>
      <c r="GI364" s="42"/>
      <c r="GJ364" s="42"/>
      <c r="GK364" s="42"/>
      <c r="GL364" s="42"/>
      <c r="GM364" s="42"/>
      <c r="GN364" s="42"/>
      <c r="GO364" s="42"/>
      <c r="GP364" s="42"/>
      <c r="GQ364" s="42"/>
      <c r="GR364" s="42"/>
      <c r="GS364" s="42"/>
      <c r="GT364" s="42"/>
      <c r="GU364" s="42"/>
      <c r="GV364" s="42"/>
      <c r="GW364" s="42"/>
      <c r="GX364" s="42"/>
      <c r="GY364" s="42"/>
      <c r="GZ364" s="42"/>
      <c r="HA364" s="42"/>
      <c r="HB364" s="42"/>
      <c r="HC364" s="42"/>
      <c r="HD364" s="42"/>
      <c r="HE364" s="42"/>
      <c r="HF364" s="42"/>
      <c r="HG364" s="42"/>
      <c r="HH364" s="42"/>
      <c r="HI364" s="42"/>
      <c r="HJ364" s="42"/>
      <c r="HK364" s="42"/>
      <c r="HL364" s="42"/>
      <c r="HM364" s="42"/>
      <c r="HN364" s="42"/>
      <c r="HO364" s="42"/>
      <c r="HP364" s="42"/>
      <c r="HQ364" s="42"/>
      <c r="HR364" s="42"/>
      <c r="HS364" s="42"/>
      <c r="HT364" s="42"/>
      <c r="HU364" s="42"/>
      <c r="HV364" s="42"/>
      <c r="HW364" s="42"/>
      <c r="HX364" s="42"/>
    </row>
    <row r="365" spans="1:232" s="41" customFormat="1" x14ac:dyDescent="0.25">
      <c r="A365" s="29"/>
      <c r="B365" s="30"/>
      <c r="C365" s="31" t="s">
        <v>7317</v>
      </c>
      <c r="D365" s="57">
        <v>0</v>
      </c>
      <c r="E365" s="57">
        <v>1</v>
      </c>
      <c r="F365" s="32" t="s">
        <v>953</v>
      </c>
      <c r="G365" s="32" t="s">
        <v>953</v>
      </c>
      <c r="H365" s="4">
        <v>9105875256</v>
      </c>
      <c r="I365" s="32" t="s">
        <v>953</v>
      </c>
      <c r="J365" s="33" t="s">
        <v>7949</v>
      </c>
      <c r="K365" s="34"/>
      <c r="L365" s="46" t="s">
        <v>25</v>
      </c>
      <c r="M365" s="33" t="s">
        <v>993</v>
      </c>
      <c r="N365" s="35" t="s">
        <v>953</v>
      </c>
      <c r="O365" s="6" t="s">
        <v>3132</v>
      </c>
      <c r="P365" s="36"/>
      <c r="Q365" s="36"/>
      <c r="R365" s="36"/>
      <c r="S365" s="33" t="s">
        <v>7950</v>
      </c>
      <c r="T365" s="36"/>
      <c r="U365" s="36"/>
      <c r="V365" s="33" t="s">
        <v>7950</v>
      </c>
      <c r="W365" s="36"/>
      <c r="X365" s="36"/>
      <c r="Y365" s="33" t="s">
        <v>2824</v>
      </c>
      <c r="Z365" s="36"/>
      <c r="AA365" s="30"/>
      <c r="AB365" s="57">
        <v>5111</v>
      </c>
      <c r="AC365" s="57">
        <v>131</v>
      </c>
      <c r="AD365" s="30"/>
      <c r="AE365" s="58">
        <v>4</v>
      </c>
      <c r="AF365" s="37"/>
      <c r="AG365" s="37">
        <v>111058</v>
      </c>
      <c r="AH365" s="38">
        <v>444232</v>
      </c>
      <c r="AI365" s="37"/>
      <c r="AJ365" s="37"/>
      <c r="AK365" s="39"/>
      <c r="AL365" s="40">
        <v>8</v>
      </c>
      <c r="AM365" s="37"/>
      <c r="AN365" s="37">
        <v>35538.559999999998</v>
      </c>
      <c r="AO365" s="59">
        <v>33311</v>
      </c>
      <c r="AP365" s="39"/>
      <c r="AQ365" s="59" t="s">
        <v>3131</v>
      </c>
      <c r="AR365" s="60">
        <v>156</v>
      </c>
      <c r="AS365" s="60">
        <v>632</v>
      </c>
      <c r="AV365" s="39"/>
      <c r="AW365" s="42"/>
      <c r="AX365" s="42"/>
      <c r="AY365" s="42"/>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c r="BV365" s="42"/>
      <c r="BW365" s="42"/>
      <c r="BX365" s="42"/>
      <c r="BY365" s="42"/>
      <c r="BZ365" s="42"/>
      <c r="CA365" s="42"/>
      <c r="CB365" s="42"/>
      <c r="CC365" s="42"/>
      <c r="CD365" s="42"/>
      <c r="CE365" s="42"/>
      <c r="CF365" s="42"/>
      <c r="CG365" s="42"/>
      <c r="CH365" s="42"/>
      <c r="CI365" s="42"/>
      <c r="CJ365" s="42"/>
      <c r="CK365" s="42"/>
      <c r="CL365" s="42"/>
      <c r="CM365" s="42"/>
      <c r="CN365" s="42"/>
      <c r="CO365" s="42"/>
      <c r="CP365" s="42"/>
      <c r="CQ365" s="42"/>
      <c r="CR365" s="42"/>
      <c r="CS365" s="42"/>
      <c r="CT365" s="42"/>
      <c r="CU365" s="42"/>
      <c r="CV365" s="42"/>
      <c r="CW365" s="42"/>
      <c r="CX365" s="42"/>
      <c r="CY365" s="42"/>
      <c r="CZ365" s="42"/>
      <c r="DA365" s="42"/>
      <c r="DB365" s="42"/>
      <c r="DC365" s="42"/>
      <c r="DD365" s="42"/>
      <c r="DE365" s="42"/>
      <c r="DF365" s="42"/>
      <c r="DG365" s="42"/>
      <c r="DH365" s="42"/>
      <c r="DI365" s="42"/>
      <c r="DJ365" s="42"/>
      <c r="DK365" s="42"/>
      <c r="DL365" s="42"/>
      <c r="DM365" s="42"/>
      <c r="DN365" s="42"/>
      <c r="DO365" s="42"/>
      <c r="DP365" s="42"/>
      <c r="DQ365" s="42"/>
      <c r="DR365" s="42"/>
      <c r="DS365" s="42"/>
      <c r="DT365" s="42"/>
      <c r="DU365" s="42"/>
      <c r="DV365" s="42"/>
      <c r="DW365" s="42"/>
      <c r="DX365" s="42"/>
      <c r="DY365" s="42"/>
      <c r="DZ365" s="42"/>
      <c r="EA365" s="42"/>
      <c r="EB365" s="42"/>
      <c r="EC365" s="42"/>
      <c r="ED365" s="42"/>
      <c r="EE365" s="42"/>
      <c r="EF365" s="42"/>
      <c r="EG365" s="42"/>
      <c r="EH365" s="42"/>
      <c r="EI365" s="42"/>
      <c r="EJ365" s="42"/>
      <c r="EK365" s="42"/>
      <c r="EL365" s="42"/>
      <c r="EM365" s="42"/>
      <c r="EN365" s="42"/>
      <c r="EO365" s="42"/>
      <c r="EP365" s="42"/>
      <c r="EQ365" s="42"/>
      <c r="ER365" s="42"/>
      <c r="ES365" s="42"/>
      <c r="ET365" s="42"/>
      <c r="EU365" s="42"/>
      <c r="EV365" s="42"/>
      <c r="EW365" s="42"/>
      <c r="EX365" s="42"/>
      <c r="EY365" s="42"/>
      <c r="EZ365" s="42"/>
      <c r="FA365" s="42"/>
      <c r="FB365" s="42"/>
      <c r="FC365" s="42"/>
      <c r="FD365" s="42"/>
      <c r="FE365" s="42"/>
      <c r="FF365" s="42"/>
      <c r="FG365" s="42"/>
      <c r="FH365" s="42"/>
      <c r="FI365" s="42"/>
      <c r="FJ365" s="42"/>
      <c r="FK365" s="42"/>
      <c r="FL365" s="42"/>
      <c r="FM365" s="42"/>
      <c r="FN365" s="42"/>
      <c r="FO365" s="42"/>
      <c r="FP365" s="42"/>
      <c r="FQ365" s="42"/>
      <c r="FR365" s="42"/>
      <c r="FS365" s="42"/>
      <c r="FT365" s="42"/>
      <c r="FU365" s="42"/>
      <c r="FV365" s="42"/>
      <c r="FW365" s="42"/>
      <c r="FX365" s="42"/>
      <c r="FY365" s="42"/>
      <c r="FZ365" s="42"/>
      <c r="GA365" s="42"/>
      <c r="GB365" s="42"/>
      <c r="GC365" s="42"/>
      <c r="GD365" s="42"/>
      <c r="GE365" s="42"/>
      <c r="GF365" s="42"/>
      <c r="GG365" s="42"/>
      <c r="GH365" s="42"/>
      <c r="GI365" s="42"/>
      <c r="GJ365" s="42"/>
      <c r="GK365" s="42"/>
      <c r="GL365" s="42"/>
      <c r="GM365" s="42"/>
      <c r="GN365" s="42"/>
      <c r="GO365" s="42"/>
      <c r="GP365" s="42"/>
      <c r="GQ365" s="42"/>
      <c r="GR365" s="42"/>
      <c r="GS365" s="42"/>
      <c r="GT365" s="42"/>
      <c r="GU365" s="42"/>
      <c r="GV365" s="42"/>
      <c r="GW365" s="42"/>
      <c r="GX365" s="42"/>
      <c r="GY365" s="42"/>
      <c r="GZ365" s="42"/>
      <c r="HA365" s="42"/>
      <c r="HB365" s="42"/>
      <c r="HC365" s="42"/>
      <c r="HD365" s="42"/>
      <c r="HE365" s="42"/>
      <c r="HF365" s="42"/>
      <c r="HG365" s="42"/>
      <c r="HH365" s="42"/>
      <c r="HI365" s="42"/>
      <c r="HJ365" s="42"/>
      <c r="HK365" s="42"/>
      <c r="HL365" s="42"/>
      <c r="HM365" s="42"/>
      <c r="HN365" s="42"/>
      <c r="HO365" s="42"/>
      <c r="HP365" s="42"/>
      <c r="HQ365" s="42"/>
      <c r="HR365" s="42"/>
      <c r="HS365" s="42"/>
      <c r="HT365" s="42"/>
      <c r="HU365" s="42"/>
      <c r="HV365" s="42"/>
      <c r="HW365" s="42"/>
      <c r="HX365" s="42"/>
    </row>
    <row r="366" spans="1:232" s="41" customFormat="1" x14ac:dyDescent="0.25">
      <c r="A366" s="29"/>
      <c r="B366" s="30"/>
      <c r="C366" s="31" t="s">
        <v>7317</v>
      </c>
      <c r="D366" s="57">
        <v>0</v>
      </c>
      <c r="E366" s="57">
        <v>1</v>
      </c>
      <c r="F366" s="32" t="s">
        <v>953</v>
      </c>
      <c r="G366" s="32" t="s">
        <v>953</v>
      </c>
      <c r="H366" s="4">
        <v>9105875312</v>
      </c>
      <c r="I366" s="32" t="s">
        <v>953</v>
      </c>
      <c r="J366" s="33" t="s">
        <v>7951</v>
      </c>
      <c r="K366" s="34"/>
      <c r="L366" s="46" t="s">
        <v>25</v>
      </c>
      <c r="M366" s="33" t="s">
        <v>1147</v>
      </c>
      <c r="N366" s="35" t="s">
        <v>953</v>
      </c>
      <c r="O366" s="6" t="s">
        <v>3166</v>
      </c>
      <c r="P366" s="36"/>
      <c r="Q366" s="36"/>
      <c r="R366" s="36"/>
      <c r="S366" s="33" t="s">
        <v>7952</v>
      </c>
      <c r="T366" s="36"/>
      <c r="U366" s="36"/>
      <c r="V366" s="33" t="s">
        <v>7952</v>
      </c>
      <c r="W366" s="36"/>
      <c r="X366" s="36"/>
      <c r="Y366" s="33" t="s">
        <v>2826</v>
      </c>
      <c r="Z366" s="36"/>
      <c r="AA366" s="30"/>
      <c r="AB366" s="57">
        <v>5111</v>
      </c>
      <c r="AC366" s="57">
        <v>131</v>
      </c>
      <c r="AD366" s="30"/>
      <c r="AE366" s="58">
        <v>1</v>
      </c>
      <c r="AF366" s="37"/>
      <c r="AG366" s="37">
        <v>50182</v>
      </c>
      <c r="AH366" s="38">
        <v>50182</v>
      </c>
      <c r="AI366" s="37"/>
      <c r="AJ366" s="37"/>
      <c r="AK366" s="39"/>
      <c r="AL366" s="40">
        <v>8</v>
      </c>
      <c r="AM366" s="37"/>
      <c r="AN366" s="37">
        <v>4014.56</v>
      </c>
      <c r="AO366" s="59">
        <v>33311</v>
      </c>
      <c r="AP366" s="39"/>
      <c r="AQ366" s="59" t="s">
        <v>3131</v>
      </c>
      <c r="AR366" s="60">
        <v>156</v>
      </c>
      <c r="AS366" s="60">
        <v>632</v>
      </c>
      <c r="AV366" s="39"/>
      <c r="AW366" s="42"/>
      <c r="AX366" s="42"/>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c r="BV366" s="42"/>
      <c r="BW366" s="42"/>
      <c r="BX366" s="42"/>
      <c r="BY366" s="42"/>
      <c r="BZ366" s="42"/>
      <c r="CA366" s="42"/>
      <c r="CB366" s="42"/>
      <c r="CC366" s="42"/>
      <c r="CD366" s="42"/>
      <c r="CE366" s="42"/>
      <c r="CF366" s="42"/>
      <c r="CG366" s="42"/>
      <c r="CH366" s="42"/>
      <c r="CI366" s="42"/>
      <c r="CJ366" s="42"/>
      <c r="CK366" s="42"/>
      <c r="CL366" s="42"/>
      <c r="CM366" s="42"/>
      <c r="CN366" s="42"/>
      <c r="CO366" s="42"/>
      <c r="CP366" s="42"/>
      <c r="CQ366" s="42"/>
      <c r="CR366" s="42"/>
      <c r="CS366" s="42"/>
      <c r="CT366" s="42"/>
      <c r="CU366" s="42"/>
      <c r="CV366" s="42"/>
      <c r="CW366" s="42"/>
      <c r="CX366" s="42"/>
      <c r="CY366" s="42"/>
      <c r="CZ366" s="42"/>
      <c r="DA366" s="42"/>
      <c r="DB366" s="42"/>
      <c r="DC366" s="42"/>
      <c r="DD366" s="42"/>
      <c r="DE366" s="42"/>
      <c r="DF366" s="42"/>
      <c r="DG366" s="42"/>
      <c r="DH366" s="42"/>
      <c r="DI366" s="42"/>
      <c r="DJ366" s="42"/>
      <c r="DK366" s="42"/>
      <c r="DL366" s="42"/>
      <c r="DM366" s="42"/>
      <c r="DN366" s="42"/>
      <c r="DO366" s="42"/>
      <c r="DP366" s="42"/>
      <c r="DQ366" s="42"/>
      <c r="DR366" s="42"/>
      <c r="DS366" s="42"/>
      <c r="DT366" s="42"/>
      <c r="DU366" s="42"/>
      <c r="DV366" s="42"/>
      <c r="DW366" s="42"/>
      <c r="DX366" s="42"/>
      <c r="DY366" s="42"/>
      <c r="DZ366" s="42"/>
      <c r="EA366" s="42"/>
      <c r="EB366" s="42"/>
      <c r="EC366" s="42"/>
      <c r="ED366" s="42"/>
      <c r="EE366" s="42"/>
      <c r="EF366" s="42"/>
      <c r="EG366" s="42"/>
      <c r="EH366" s="42"/>
      <c r="EI366" s="42"/>
      <c r="EJ366" s="42"/>
      <c r="EK366" s="42"/>
      <c r="EL366" s="42"/>
      <c r="EM366" s="42"/>
      <c r="EN366" s="42"/>
      <c r="EO366" s="42"/>
      <c r="EP366" s="42"/>
      <c r="EQ366" s="42"/>
      <c r="ER366" s="42"/>
      <c r="ES366" s="42"/>
      <c r="ET366" s="42"/>
      <c r="EU366" s="42"/>
      <c r="EV366" s="42"/>
      <c r="EW366" s="42"/>
      <c r="EX366" s="42"/>
      <c r="EY366" s="42"/>
      <c r="EZ366" s="42"/>
      <c r="FA366" s="42"/>
      <c r="FB366" s="42"/>
      <c r="FC366" s="42"/>
      <c r="FD366" s="42"/>
      <c r="FE366" s="42"/>
      <c r="FF366" s="42"/>
      <c r="FG366" s="42"/>
      <c r="FH366" s="42"/>
      <c r="FI366" s="42"/>
      <c r="FJ366" s="42"/>
      <c r="FK366" s="42"/>
      <c r="FL366" s="42"/>
      <c r="FM366" s="42"/>
      <c r="FN366" s="42"/>
      <c r="FO366" s="42"/>
      <c r="FP366" s="42"/>
      <c r="FQ366" s="42"/>
      <c r="FR366" s="42"/>
      <c r="FS366" s="42"/>
      <c r="FT366" s="42"/>
      <c r="FU366" s="42"/>
      <c r="FV366" s="42"/>
      <c r="FW366" s="42"/>
      <c r="FX366" s="42"/>
      <c r="FY366" s="42"/>
      <c r="FZ366" s="42"/>
      <c r="GA366" s="42"/>
      <c r="GB366" s="42"/>
      <c r="GC366" s="42"/>
      <c r="GD366" s="42"/>
      <c r="GE366" s="42"/>
      <c r="GF366" s="42"/>
      <c r="GG366" s="42"/>
      <c r="GH366" s="42"/>
      <c r="GI366" s="42"/>
      <c r="GJ366" s="42"/>
      <c r="GK366" s="42"/>
      <c r="GL366" s="42"/>
      <c r="GM366" s="42"/>
      <c r="GN366" s="42"/>
      <c r="GO366" s="42"/>
      <c r="GP366" s="42"/>
      <c r="GQ366" s="42"/>
      <c r="GR366" s="42"/>
      <c r="GS366" s="42"/>
      <c r="GT366" s="42"/>
      <c r="GU366" s="42"/>
      <c r="GV366" s="42"/>
      <c r="GW366" s="42"/>
      <c r="GX366" s="42"/>
      <c r="GY366" s="42"/>
      <c r="GZ366" s="42"/>
      <c r="HA366" s="42"/>
      <c r="HB366" s="42"/>
      <c r="HC366" s="42"/>
      <c r="HD366" s="42"/>
      <c r="HE366" s="42"/>
      <c r="HF366" s="42"/>
      <c r="HG366" s="42"/>
      <c r="HH366" s="42"/>
      <c r="HI366" s="42"/>
      <c r="HJ366" s="42"/>
      <c r="HK366" s="42"/>
      <c r="HL366" s="42"/>
      <c r="HM366" s="42"/>
      <c r="HN366" s="42"/>
      <c r="HO366" s="42"/>
      <c r="HP366" s="42"/>
      <c r="HQ366" s="42"/>
      <c r="HR366" s="42"/>
      <c r="HS366" s="42"/>
      <c r="HT366" s="42"/>
      <c r="HU366" s="42"/>
      <c r="HV366" s="42"/>
      <c r="HW366" s="42"/>
      <c r="HX366" s="42"/>
    </row>
    <row r="367" spans="1:232" s="41" customFormat="1" x14ac:dyDescent="0.25">
      <c r="A367" s="29"/>
      <c r="B367" s="30"/>
      <c r="C367" s="31" t="s">
        <v>7317</v>
      </c>
      <c r="D367" s="57">
        <v>0</v>
      </c>
      <c r="E367" s="57">
        <v>1</v>
      </c>
      <c r="F367" s="32" t="s">
        <v>953</v>
      </c>
      <c r="G367" s="32" t="s">
        <v>953</v>
      </c>
      <c r="H367" s="4">
        <v>9105875293</v>
      </c>
      <c r="I367" s="32" t="s">
        <v>953</v>
      </c>
      <c r="J367" s="33" t="s">
        <v>7953</v>
      </c>
      <c r="K367" s="34"/>
      <c r="L367" s="46" t="s">
        <v>25</v>
      </c>
      <c r="M367" s="33" t="s">
        <v>1055</v>
      </c>
      <c r="N367" s="35" t="s">
        <v>953</v>
      </c>
      <c r="O367" s="6" t="s">
        <v>3132</v>
      </c>
      <c r="P367" s="36"/>
      <c r="Q367" s="36"/>
      <c r="R367" s="36"/>
      <c r="S367" s="33" t="s">
        <v>7954</v>
      </c>
      <c r="T367" s="36"/>
      <c r="U367" s="36"/>
      <c r="V367" s="33" t="s">
        <v>7954</v>
      </c>
      <c r="W367" s="36"/>
      <c r="X367" s="36"/>
      <c r="Y367" s="33" t="s">
        <v>2819</v>
      </c>
      <c r="Z367" s="36"/>
      <c r="AA367" s="30"/>
      <c r="AB367" s="57">
        <v>5111</v>
      </c>
      <c r="AC367" s="57">
        <v>131</v>
      </c>
      <c r="AD367" s="30"/>
      <c r="AE367" s="58">
        <v>2</v>
      </c>
      <c r="AF367" s="37"/>
      <c r="AG367" s="37">
        <v>56760</v>
      </c>
      <c r="AH367" s="38">
        <v>113520</v>
      </c>
      <c r="AI367" s="37"/>
      <c r="AJ367" s="37"/>
      <c r="AK367" s="39"/>
      <c r="AL367" s="40">
        <v>8</v>
      </c>
      <c r="AM367" s="37"/>
      <c r="AN367" s="37">
        <v>9081.6</v>
      </c>
      <c r="AO367" s="59">
        <v>33311</v>
      </c>
      <c r="AP367" s="39"/>
      <c r="AQ367" s="59" t="s">
        <v>3131</v>
      </c>
      <c r="AR367" s="60">
        <v>156</v>
      </c>
      <c r="AS367" s="60">
        <v>632</v>
      </c>
      <c r="AV367" s="39"/>
      <c r="AW367" s="42"/>
      <c r="AX367" s="42"/>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c r="BV367" s="42"/>
      <c r="BW367" s="42"/>
      <c r="BX367" s="42"/>
      <c r="BY367" s="42"/>
      <c r="BZ367" s="42"/>
      <c r="CA367" s="42"/>
      <c r="CB367" s="42"/>
      <c r="CC367" s="42"/>
      <c r="CD367" s="42"/>
      <c r="CE367" s="42"/>
      <c r="CF367" s="42"/>
      <c r="CG367" s="42"/>
      <c r="CH367" s="42"/>
      <c r="CI367" s="42"/>
      <c r="CJ367" s="42"/>
      <c r="CK367" s="42"/>
      <c r="CL367" s="42"/>
      <c r="CM367" s="42"/>
      <c r="CN367" s="42"/>
      <c r="CO367" s="42"/>
      <c r="CP367" s="42"/>
      <c r="CQ367" s="42"/>
      <c r="CR367" s="42"/>
      <c r="CS367" s="42"/>
      <c r="CT367" s="42"/>
      <c r="CU367" s="42"/>
      <c r="CV367" s="42"/>
      <c r="CW367" s="42"/>
      <c r="CX367" s="42"/>
      <c r="CY367" s="42"/>
      <c r="CZ367" s="42"/>
      <c r="DA367" s="42"/>
      <c r="DB367" s="42"/>
      <c r="DC367" s="42"/>
      <c r="DD367" s="42"/>
      <c r="DE367" s="42"/>
      <c r="DF367" s="42"/>
      <c r="DG367" s="42"/>
      <c r="DH367" s="42"/>
      <c r="DI367" s="42"/>
      <c r="DJ367" s="42"/>
      <c r="DK367" s="42"/>
      <c r="DL367" s="42"/>
      <c r="DM367" s="42"/>
      <c r="DN367" s="42"/>
      <c r="DO367" s="42"/>
      <c r="DP367" s="42"/>
      <c r="DQ367" s="42"/>
      <c r="DR367" s="42"/>
      <c r="DS367" s="42"/>
      <c r="DT367" s="42"/>
      <c r="DU367" s="42"/>
      <c r="DV367" s="42"/>
      <c r="DW367" s="42"/>
      <c r="DX367" s="42"/>
      <c r="DY367" s="42"/>
      <c r="DZ367" s="42"/>
      <c r="EA367" s="42"/>
      <c r="EB367" s="42"/>
      <c r="EC367" s="42"/>
      <c r="ED367" s="42"/>
      <c r="EE367" s="42"/>
      <c r="EF367" s="42"/>
      <c r="EG367" s="42"/>
      <c r="EH367" s="42"/>
      <c r="EI367" s="42"/>
      <c r="EJ367" s="42"/>
      <c r="EK367" s="42"/>
      <c r="EL367" s="42"/>
      <c r="EM367" s="42"/>
      <c r="EN367" s="42"/>
      <c r="EO367" s="42"/>
      <c r="EP367" s="42"/>
      <c r="EQ367" s="42"/>
      <c r="ER367" s="42"/>
      <c r="ES367" s="42"/>
      <c r="ET367" s="42"/>
      <c r="EU367" s="42"/>
      <c r="EV367" s="42"/>
      <c r="EW367" s="42"/>
      <c r="EX367" s="42"/>
      <c r="EY367" s="42"/>
      <c r="EZ367" s="42"/>
      <c r="FA367" s="42"/>
      <c r="FB367" s="42"/>
      <c r="FC367" s="42"/>
      <c r="FD367" s="42"/>
      <c r="FE367" s="42"/>
      <c r="FF367" s="42"/>
      <c r="FG367" s="42"/>
      <c r="FH367" s="42"/>
      <c r="FI367" s="42"/>
      <c r="FJ367" s="42"/>
      <c r="FK367" s="42"/>
      <c r="FL367" s="42"/>
      <c r="FM367" s="42"/>
      <c r="FN367" s="42"/>
      <c r="FO367" s="42"/>
      <c r="FP367" s="42"/>
      <c r="FQ367" s="42"/>
      <c r="FR367" s="42"/>
      <c r="FS367" s="42"/>
      <c r="FT367" s="42"/>
      <c r="FU367" s="42"/>
      <c r="FV367" s="42"/>
      <c r="FW367" s="42"/>
      <c r="FX367" s="42"/>
      <c r="FY367" s="42"/>
      <c r="FZ367" s="42"/>
      <c r="GA367" s="42"/>
      <c r="GB367" s="42"/>
      <c r="GC367" s="42"/>
      <c r="GD367" s="42"/>
      <c r="GE367" s="42"/>
      <c r="GF367" s="42"/>
      <c r="GG367" s="42"/>
      <c r="GH367" s="42"/>
      <c r="GI367" s="42"/>
      <c r="GJ367" s="42"/>
      <c r="GK367" s="42"/>
      <c r="GL367" s="42"/>
      <c r="GM367" s="42"/>
      <c r="GN367" s="42"/>
      <c r="GO367" s="42"/>
      <c r="GP367" s="42"/>
      <c r="GQ367" s="42"/>
      <c r="GR367" s="42"/>
      <c r="GS367" s="42"/>
      <c r="GT367" s="42"/>
      <c r="GU367" s="42"/>
      <c r="GV367" s="42"/>
      <c r="GW367" s="42"/>
      <c r="GX367" s="42"/>
      <c r="GY367" s="42"/>
      <c r="GZ367" s="42"/>
      <c r="HA367" s="42"/>
      <c r="HB367" s="42"/>
      <c r="HC367" s="42"/>
      <c r="HD367" s="42"/>
      <c r="HE367" s="42"/>
      <c r="HF367" s="42"/>
      <c r="HG367" s="42"/>
      <c r="HH367" s="42"/>
      <c r="HI367" s="42"/>
      <c r="HJ367" s="42"/>
      <c r="HK367" s="42"/>
      <c r="HL367" s="42"/>
      <c r="HM367" s="42"/>
      <c r="HN367" s="42"/>
      <c r="HO367" s="42"/>
      <c r="HP367" s="42"/>
      <c r="HQ367" s="42"/>
      <c r="HR367" s="42"/>
      <c r="HS367" s="42"/>
      <c r="HT367" s="42"/>
      <c r="HU367" s="42"/>
      <c r="HV367" s="42"/>
      <c r="HW367" s="42"/>
      <c r="HX367" s="42"/>
    </row>
    <row r="368" spans="1:232" s="41" customFormat="1" x14ac:dyDescent="0.25">
      <c r="A368" s="29"/>
      <c r="B368" s="30"/>
      <c r="C368" s="31" t="s">
        <v>7317</v>
      </c>
      <c r="D368" s="57">
        <v>0</v>
      </c>
      <c r="E368" s="57">
        <v>1</v>
      </c>
      <c r="F368" s="32" t="s">
        <v>953</v>
      </c>
      <c r="G368" s="32" t="s">
        <v>953</v>
      </c>
      <c r="H368" s="4">
        <v>9105875293</v>
      </c>
      <c r="I368" s="32" t="s">
        <v>953</v>
      </c>
      <c r="J368" s="33" t="s">
        <v>7953</v>
      </c>
      <c r="K368" s="34"/>
      <c r="L368" s="46" t="s">
        <v>25</v>
      </c>
      <c r="M368" s="33" t="s">
        <v>1055</v>
      </c>
      <c r="N368" s="35" t="s">
        <v>953</v>
      </c>
      <c r="O368" s="6" t="s">
        <v>3132</v>
      </c>
      <c r="P368" s="36"/>
      <c r="Q368" s="36"/>
      <c r="R368" s="36"/>
      <c r="S368" s="33" t="s">
        <v>7954</v>
      </c>
      <c r="T368" s="36"/>
      <c r="U368" s="36"/>
      <c r="V368" s="33" t="s">
        <v>7954</v>
      </c>
      <c r="W368" s="36"/>
      <c r="X368" s="36"/>
      <c r="Y368" s="33" t="s">
        <v>2826</v>
      </c>
      <c r="Z368" s="36"/>
      <c r="AA368" s="30"/>
      <c r="AB368" s="57">
        <v>5111</v>
      </c>
      <c r="AC368" s="57">
        <v>131</v>
      </c>
      <c r="AD368" s="30"/>
      <c r="AE368" s="58">
        <v>3</v>
      </c>
      <c r="AF368" s="37"/>
      <c r="AG368" s="37">
        <v>50182</v>
      </c>
      <c r="AH368" s="38">
        <v>150546</v>
      </c>
      <c r="AI368" s="37"/>
      <c r="AJ368" s="37"/>
      <c r="AK368" s="39"/>
      <c r="AL368" s="40">
        <v>8</v>
      </c>
      <c r="AM368" s="37"/>
      <c r="AN368" s="37">
        <v>12043.68</v>
      </c>
      <c r="AO368" s="59">
        <v>33311</v>
      </c>
      <c r="AP368" s="39"/>
      <c r="AQ368" s="59" t="s">
        <v>3131</v>
      </c>
      <c r="AR368" s="60">
        <v>156</v>
      </c>
      <c r="AS368" s="60">
        <v>632</v>
      </c>
      <c r="AV368" s="39"/>
      <c r="AW368" s="42"/>
      <c r="AX368" s="42"/>
      <c r="AY368" s="42"/>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c r="BV368" s="42"/>
      <c r="BW368" s="42"/>
      <c r="BX368" s="42"/>
      <c r="BY368" s="42"/>
      <c r="BZ368" s="42"/>
      <c r="CA368" s="42"/>
      <c r="CB368" s="42"/>
      <c r="CC368" s="42"/>
      <c r="CD368" s="42"/>
      <c r="CE368" s="42"/>
      <c r="CF368" s="42"/>
      <c r="CG368" s="42"/>
      <c r="CH368" s="42"/>
      <c r="CI368" s="42"/>
      <c r="CJ368" s="42"/>
      <c r="CK368" s="42"/>
      <c r="CL368" s="42"/>
      <c r="CM368" s="42"/>
      <c r="CN368" s="42"/>
      <c r="CO368" s="42"/>
      <c r="CP368" s="42"/>
      <c r="CQ368" s="42"/>
      <c r="CR368" s="42"/>
      <c r="CS368" s="42"/>
      <c r="CT368" s="42"/>
      <c r="CU368" s="42"/>
      <c r="CV368" s="42"/>
      <c r="CW368" s="42"/>
      <c r="CX368" s="42"/>
      <c r="CY368" s="42"/>
      <c r="CZ368" s="42"/>
      <c r="DA368" s="42"/>
      <c r="DB368" s="42"/>
      <c r="DC368" s="42"/>
      <c r="DD368" s="42"/>
      <c r="DE368" s="42"/>
      <c r="DF368" s="42"/>
      <c r="DG368" s="42"/>
      <c r="DH368" s="42"/>
      <c r="DI368" s="42"/>
      <c r="DJ368" s="42"/>
      <c r="DK368" s="42"/>
      <c r="DL368" s="42"/>
      <c r="DM368" s="42"/>
      <c r="DN368" s="42"/>
      <c r="DO368" s="42"/>
      <c r="DP368" s="42"/>
      <c r="DQ368" s="42"/>
      <c r="DR368" s="42"/>
      <c r="DS368" s="42"/>
      <c r="DT368" s="42"/>
      <c r="DU368" s="42"/>
      <c r="DV368" s="42"/>
      <c r="DW368" s="42"/>
      <c r="DX368" s="42"/>
      <c r="DY368" s="42"/>
      <c r="DZ368" s="42"/>
      <c r="EA368" s="42"/>
      <c r="EB368" s="42"/>
      <c r="EC368" s="42"/>
      <c r="ED368" s="42"/>
      <c r="EE368" s="42"/>
      <c r="EF368" s="42"/>
      <c r="EG368" s="42"/>
      <c r="EH368" s="42"/>
      <c r="EI368" s="42"/>
      <c r="EJ368" s="42"/>
      <c r="EK368" s="42"/>
      <c r="EL368" s="42"/>
      <c r="EM368" s="42"/>
      <c r="EN368" s="42"/>
      <c r="EO368" s="42"/>
      <c r="EP368" s="42"/>
      <c r="EQ368" s="42"/>
      <c r="ER368" s="42"/>
      <c r="ES368" s="42"/>
      <c r="ET368" s="42"/>
      <c r="EU368" s="42"/>
      <c r="EV368" s="42"/>
      <c r="EW368" s="42"/>
      <c r="EX368" s="42"/>
      <c r="EY368" s="42"/>
      <c r="EZ368" s="42"/>
      <c r="FA368" s="42"/>
      <c r="FB368" s="42"/>
      <c r="FC368" s="42"/>
      <c r="FD368" s="42"/>
      <c r="FE368" s="42"/>
      <c r="FF368" s="42"/>
      <c r="FG368" s="42"/>
      <c r="FH368" s="42"/>
      <c r="FI368" s="42"/>
      <c r="FJ368" s="42"/>
      <c r="FK368" s="42"/>
      <c r="FL368" s="42"/>
      <c r="FM368" s="42"/>
      <c r="FN368" s="42"/>
      <c r="FO368" s="42"/>
      <c r="FP368" s="42"/>
      <c r="FQ368" s="42"/>
      <c r="FR368" s="42"/>
      <c r="FS368" s="42"/>
      <c r="FT368" s="42"/>
      <c r="FU368" s="42"/>
      <c r="FV368" s="42"/>
      <c r="FW368" s="42"/>
      <c r="FX368" s="42"/>
      <c r="FY368" s="42"/>
      <c r="FZ368" s="42"/>
      <c r="GA368" s="42"/>
      <c r="GB368" s="42"/>
      <c r="GC368" s="42"/>
      <c r="GD368" s="42"/>
      <c r="GE368" s="42"/>
      <c r="GF368" s="42"/>
      <c r="GG368" s="42"/>
      <c r="GH368" s="42"/>
      <c r="GI368" s="42"/>
      <c r="GJ368" s="42"/>
      <c r="GK368" s="42"/>
      <c r="GL368" s="42"/>
      <c r="GM368" s="42"/>
      <c r="GN368" s="42"/>
      <c r="GO368" s="42"/>
      <c r="GP368" s="42"/>
      <c r="GQ368" s="42"/>
      <c r="GR368" s="42"/>
      <c r="GS368" s="42"/>
      <c r="GT368" s="42"/>
      <c r="GU368" s="42"/>
      <c r="GV368" s="42"/>
      <c r="GW368" s="42"/>
      <c r="GX368" s="42"/>
      <c r="GY368" s="42"/>
      <c r="GZ368" s="42"/>
      <c r="HA368" s="42"/>
      <c r="HB368" s="42"/>
      <c r="HC368" s="42"/>
      <c r="HD368" s="42"/>
      <c r="HE368" s="42"/>
      <c r="HF368" s="42"/>
      <c r="HG368" s="42"/>
      <c r="HH368" s="42"/>
      <c r="HI368" s="42"/>
      <c r="HJ368" s="42"/>
      <c r="HK368" s="42"/>
      <c r="HL368" s="42"/>
      <c r="HM368" s="42"/>
      <c r="HN368" s="42"/>
      <c r="HO368" s="42"/>
      <c r="HP368" s="42"/>
      <c r="HQ368" s="42"/>
      <c r="HR368" s="42"/>
      <c r="HS368" s="42"/>
      <c r="HT368" s="42"/>
      <c r="HU368" s="42"/>
      <c r="HV368" s="42"/>
      <c r="HW368" s="42"/>
      <c r="HX368" s="42"/>
    </row>
    <row r="369" spans="1:232" s="41" customFormat="1" x14ac:dyDescent="0.25">
      <c r="A369" s="29"/>
      <c r="B369" s="30"/>
      <c r="C369" s="31" t="s">
        <v>7317</v>
      </c>
      <c r="D369" s="57">
        <v>0</v>
      </c>
      <c r="E369" s="57">
        <v>1</v>
      </c>
      <c r="F369" s="32" t="s">
        <v>953</v>
      </c>
      <c r="G369" s="32" t="s">
        <v>953</v>
      </c>
      <c r="H369" s="4">
        <v>9105875352</v>
      </c>
      <c r="I369" s="32" t="s">
        <v>953</v>
      </c>
      <c r="J369" s="33" t="s">
        <v>7955</v>
      </c>
      <c r="K369" s="34"/>
      <c r="L369" s="46" t="s">
        <v>25</v>
      </c>
      <c r="M369" s="33" t="s">
        <v>1063</v>
      </c>
      <c r="N369" s="35" t="s">
        <v>953</v>
      </c>
      <c r="O369" s="6" t="s">
        <v>3151</v>
      </c>
      <c r="P369" s="36"/>
      <c r="Q369" s="36"/>
      <c r="R369" s="36"/>
      <c r="S369" s="33" t="s">
        <v>7956</v>
      </c>
      <c r="T369" s="36"/>
      <c r="U369" s="36"/>
      <c r="V369" s="33" t="s">
        <v>7956</v>
      </c>
      <c r="W369" s="36"/>
      <c r="X369" s="36"/>
      <c r="Y369" s="33" t="s">
        <v>2824</v>
      </c>
      <c r="Z369" s="36"/>
      <c r="AA369" s="30"/>
      <c r="AB369" s="57">
        <v>5111</v>
      </c>
      <c r="AC369" s="57">
        <v>131</v>
      </c>
      <c r="AD369" s="30"/>
      <c r="AE369" s="58">
        <v>1</v>
      </c>
      <c r="AF369" s="37"/>
      <c r="AG369" s="37">
        <v>111058</v>
      </c>
      <c r="AH369" s="38">
        <v>111058</v>
      </c>
      <c r="AI369" s="37"/>
      <c r="AJ369" s="37"/>
      <c r="AK369" s="39"/>
      <c r="AL369" s="40">
        <v>8</v>
      </c>
      <c r="AM369" s="37"/>
      <c r="AN369" s="37">
        <v>8884.64</v>
      </c>
      <c r="AO369" s="59">
        <v>33311</v>
      </c>
      <c r="AP369" s="39"/>
      <c r="AQ369" s="59" t="s">
        <v>3131</v>
      </c>
      <c r="AR369" s="60">
        <v>156</v>
      </c>
      <c r="AS369" s="60">
        <v>632</v>
      </c>
      <c r="AV369" s="39"/>
      <c r="AW369" s="42"/>
      <c r="AX369" s="42"/>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c r="BV369" s="42"/>
      <c r="BW369" s="42"/>
      <c r="BX369" s="42"/>
      <c r="BY369" s="42"/>
      <c r="BZ369" s="42"/>
      <c r="CA369" s="42"/>
      <c r="CB369" s="42"/>
      <c r="CC369" s="42"/>
      <c r="CD369" s="42"/>
      <c r="CE369" s="42"/>
      <c r="CF369" s="42"/>
      <c r="CG369" s="42"/>
      <c r="CH369" s="42"/>
      <c r="CI369" s="42"/>
      <c r="CJ369" s="42"/>
      <c r="CK369" s="42"/>
      <c r="CL369" s="42"/>
      <c r="CM369" s="42"/>
      <c r="CN369" s="42"/>
      <c r="CO369" s="42"/>
      <c r="CP369" s="42"/>
      <c r="CQ369" s="42"/>
      <c r="CR369" s="42"/>
      <c r="CS369" s="42"/>
      <c r="CT369" s="42"/>
      <c r="CU369" s="42"/>
      <c r="CV369" s="42"/>
      <c r="CW369" s="42"/>
      <c r="CX369" s="42"/>
      <c r="CY369" s="42"/>
      <c r="CZ369" s="42"/>
      <c r="DA369" s="42"/>
      <c r="DB369" s="42"/>
      <c r="DC369" s="42"/>
      <c r="DD369" s="42"/>
      <c r="DE369" s="42"/>
      <c r="DF369" s="42"/>
      <c r="DG369" s="42"/>
      <c r="DH369" s="42"/>
      <c r="DI369" s="42"/>
      <c r="DJ369" s="42"/>
      <c r="DK369" s="42"/>
      <c r="DL369" s="42"/>
      <c r="DM369" s="42"/>
      <c r="DN369" s="42"/>
      <c r="DO369" s="42"/>
      <c r="DP369" s="42"/>
      <c r="DQ369" s="42"/>
      <c r="DR369" s="42"/>
      <c r="DS369" s="42"/>
      <c r="DT369" s="42"/>
      <c r="DU369" s="42"/>
      <c r="DV369" s="42"/>
      <c r="DW369" s="42"/>
      <c r="DX369" s="42"/>
      <c r="DY369" s="42"/>
      <c r="DZ369" s="42"/>
      <c r="EA369" s="42"/>
      <c r="EB369" s="42"/>
      <c r="EC369" s="42"/>
      <c r="ED369" s="42"/>
      <c r="EE369" s="42"/>
      <c r="EF369" s="42"/>
      <c r="EG369" s="42"/>
      <c r="EH369" s="42"/>
      <c r="EI369" s="42"/>
      <c r="EJ369" s="42"/>
      <c r="EK369" s="42"/>
      <c r="EL369" s="42"/>
      <c r="EM369" s="42"/>
      <c r="EN369" s="42"/>
      <c r="EO369" s="42"/>
      <c r="EP369" s="42"/>
      <c r="EQ369" s="42"/>
      <c r="ER369" s="42"/>
      <c r="ES369" s="42"/>
      <c r="ET369" s="42"/>
      <c r="EU369" s="42"/>
      <c r="EV369" s="42"/>
      <c r="EW369" s="42"/>
      <c r="EX369" s="42"/>
      <c r="EY369" s="42"/>
      <c r="EZ369" s="42"/>
      <c r="FA369" s="42"/>
      <c r="FB369" s="42"/>
      <c r="FC369" s="42"/>
      <c r="FD369" s="42"/>
      <c r="FE369" s="42"/>
      <c r="FF369" s="42"/>
      <c r="FG369" s="42"/>
      <c r="FH369" s="42"/>
      <c r="FI369" s="42"/>
      <c r="FJ369" s="42"/>
      <c r="FK369" s="42"/>
      <c r="FL369" s="42"/>
      <c r="FM369" s="42"/>
      <c r="FN369" s="42"/>
      <c r="FO369" s="42"/>
      <c r="FP369" s="42"/>
      <c r="FQ369" s="42"/>
      <c r="FR369" s="42"/>
      <c r="FS369" s="42"/>
      <c r="FT369" s="42"/>
      <c r="FU369" s="42"/>
      <c r="FV369" s="42"/>
      <c r="FW369" s="42"/>
      <c r="FX369" s="42"/>
      <c r="FY369" s="42"/>
      <c r="FZ369" s="42"/>
      <c r="GA369" s="42"/>
      <c r="GB369" s="42"/>
      <c r="GC369" s="42"/>
      <c r="GD369" s="42"/>
      <c r="GE369" s="42"/>
      <c r="GF369" s="42"/>
      <c r="GG369" s="42"/>
      <c r="GH369" s="42"/>
      <c r="GI369" s="42"/>
      <c r="GJ369" s="42"/>
      <c r="GK369" s="42"/>
      <c r="GL369" s="42"/>
      <c r="GM369" s="42"/>
      <c r="GN369" s="42"/>
      <c r="GO369" s="42"/>
      <c r="GP369" s="42"/>
      <c r="GQ369" s="42"/>
      <c r="GR369" s="42"/>
      <c r="GS369" s="42"/>
      <c r="GT369" s="42"/>
      <c r="GU369" s="42"/>
      <c r="GV369" s="42"/>
      <c r="GW369" s="42"/>
      <c r="GX369" s="42"/>
      <c r="GY369" s="42"/>
      <c r="GZ369" s="42"/>
      <c r="HA369" s="42"/>
      <c r="HB369" s="42"/>
      <c r="HC369" s="42"/>
      <c r="HD369" s="42"/>
      <c r="HE369" s="42"/>
      <c r="HF369" s="42"/>
      <c r="HG369" s="42"/>
      <c r="HH369" s="42"/>
      <c r="HI369" s="42"/>
      <c r="HJ369" s="42"/>
      <c r="HK369" s="42"/>
      <c r="HL369" s="42"/>
      <c r="HM369" s="42"/>
      <c r="HN369" s="42"/>
      <c r="HO369" s="42"/>
      <c r="HP369" s="42"/>
      <c r="HQ369" s="42"/>
      <c r="HR369" s="42"/>
      <c r="HS369" s="42"/>
      <c r="HT369" s="42"/>
      <c r="HU369" s="42"/>
      <c r="HV369" s="42"/>
      <c r="HW369" s="42"/>
      <c r="HX369" s="42"/>
    </row>
    <row r="370" spans="1:232" s="41" customFormat="1" x14ac:dyDescent="0.25">
      <c r="A370" s="29"/>
      <c r="B370" s="30"/>
      <c r="C370" s="31" t="s">
        <v>7317</v>
      </c>
      <c r="D370" s="57">
        <v>0</v>
      </c>
      <c r="E370" s="57">
        <v>1</v>
      </c>
      <c r="F370" s="32" t="s">
        <v>953</v>
      </c>
      <c r="G370" s="32" t="s">
        <v>953</v>
      </c>
      <c r="H370" s="4">
        <v>9105875368</v>
      </c>
      <c r="I370" s="32" t="s">
        <v>953</v>
      </c>
      <c r="J370" s="33" t="s">
        <v>7957</v>
      </c>
      <c r="K370" s="34"/>
      <c r="L370" s="46" t="s">
        <v>25</v>
      </c>
      <c r="M370" s="33" t="s">
        <v>1130</v>
      </c>
      <c r="N370" s="35" t="s">
        <v>953</v>
      </c>
      <c r="O370" s="6" t="s">
        <v>3132</v>
      </c>
      <c r="P370" s="36"/>
      <c r="Q370" s="36"/>
      <c r="R370" s="36"/>
      <c r="S370" s="33" t="s">
        <v>7958</v>
      </c>
      <c r="T370" s="36"/>
      <c r="U370" s="36"/>
      <c r="V370" s="33" t="s">
        <v>7958</v>
      </c>
      <c r="W370" s="36"/>
      <c r="X370" s="36"/>
      <c r="Y370" s="33" t="s">
        <v>2826</v>
      </c>
      <c r="Z370" s="36"/>
      <c r="AA370" s="30"/>
      <c r="AB370" s="57">
        <v>5111</v>
      </c>
      <c r="AC370" s="57">
        <v>131</v>
      </c>
      <c r="AD370" s="30"/>
      <c r="AE370" s="58">
        <v>1</v>
      </c>
      <c r="AF370" s="37"/>
      <c r="AG370" s="37">
        <v>50182</v>
      </c>
      <c r="AH370" s="38">
        <v>50182</v>
      </c>
      <c r="AI370" s="37"/>
      <c r="AJ370" s="37"/>
      <c r="AK370" s="39"/>
      <c r="AL370" s="40">
        <v>8</v>
      </c>
      <c r="AM370" s="37"/>
      <c r="AN370" s="37">
        <v>4014.56</v>
      </c>
      <c r="AO370" s="59">
        <v>33311</v>
      </c>
      <c r="AP370" s="39"/>
      <c r="AQ370" s="59" t="s">
        <v>3131</v>
      </c>
      <c r="AR370" s="60">
        <v>156</v>
      </c>
      <c r="AS370" s="60">
        <v>632</v>
      </c>
      <c r="AV370" s="39"/>
      <c r="AW370" s="42"/>
      <c r="AX370" s="42"/>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c r="BV370" s="42"/>
      <c r="BW370" s="42"/>
      <c r="BX370" s="42"/>
      <c r="BY370" s="42"/>
      <c r="BZ370" s="42"/>
      <c r="CA370" s="42"/>
      <c r="CB370" s="42"/>
      <c r="CC370" s="42"/>
      <c r="CD370" s="42"/>
      <c r="CE370" s="42"/>
      <c r="CF370" s="42"/>
      <c r="CG370" s="42"/>
      <c r="CH370" s="42"/>
      <c r="CI370" s="42"/>
      <c r="CJ370" s="42"/>
      <c r="CK370" s="42"/>
      <c r="CL370" s="42"/>
      <c r="CM370" s="42"/>
      <c r="CN370" s="42"/>
      <c r="CO370" s="42"/>
      <c r="CP370" s="42"/>
      <c r="CQ370" s="42"/>
      <c r="CR370" s="42"/>
      <c r="CS370" s="42"/>
      <c r="CT370" s="42"/>
      <c r="CU370" s="42"/>
      <c r="CV370" s="42"/>
      <c r="CW370" s="42"/>
      <c r="CX370" s="42"/>
      <c r="CY370" s="42"/>
      <c r="CZ370" s="42"/>
      <c r="DA370" s="42"/>
      <c r="DB370" s="42"/>
      <c r="DC370" s="42"/>
      <c r="DD370" s="42"/>
      <c r="DE370" s="42"/>
      <c r="DF370" s="42"/>
      <c r="DG370" s="42"/>
      <c r="DH370" s="42"/>
      <c r="DI370" s="42"/>
      <c r="DJ370" s="42"/>
      <c r="DK370" s="42"/>
      <c r="DL370" s="42"/>
      <c r="DM370" s="42"/>
      <c r="DN370" s="42"/>
      <c r="DO370" s="42"/>
      <c r="DP370" s="42"/>
      <c r="DQ370" s="42"/>
      <c r="DR370" s="42"/>
      <c r="DS370" s="42"/>
      <c r="DT370" s="42"/>
      <c r="DU370" s="42"/>
      <c r="DV370" s="42"/>
      <c r="DW370" s="42"/>
      <c r="DX370" s="42"/>
      <c r="DY370" s="42"/>
      <c r="DZ370" s="42"/>
      <c r="EA370" s="42"/>
      <c r="EB370" s="42"/>
      <c r="EC370" s="42"/>
      <c r="ED370" s="42"/>
      <c r="EE370" s="42"/>
      <c r="EF370" s="42"/>
      <c r="EG370" s="42"/>
      <c r="EH370" s="42"/>
      <c r="EI370" s="42"/>
      <c r="EJ370" s="42"/>
      <c r="EK370" s="42"/>
      <c r="EL370" s="42"/>
      <c r="EM370" s="42"/>
      <c r="EN370" s="42"/>
      <c r="EO370" s="42"/>
      <c r="EP370" s="42"/>
      <c r="EQ370" s="42"/>
      <c r="ER370" s="42"/>
      <c r="ES370" s="42"/>
      <c r="ET370" s="42"/>
      <c r="EU370" s="42"/>
      <c r="EV370" s="42"/>
      <c r="EW370" s="42"/>
      <c r="EX370" s="42"/>
      <c r="EY370" s="42"/>
      <c r="EZ370" s="42"/>
      <c r="FA370" s="42"/>
      <c r="FB370" s="42"/>
      <c r="FC370" s="42"/>
      <c r="FD370" s="42"/>
      <c r="FE370" s="42"/>
      <c r="FF370" s="42"/>
      <c r="FG370" s="42"/>
      <c r="FH370" s="42"/>
      <c r="FI370" s="42"/>
      <c r="FJ370" s="42"/>
      <c r="FK370" s="42"/>
      <c r="FL370" s="42"/>
      <c r="FM370" s="42"/>
      <c r="FN370" s="42"/>
      <c r="FO370" s="42"/>
      <c r="FP370" s="42"/>
      <c r="FQ370" s="42"/>
      <c r="FR370" s="42"/>
      <c r="FS370" s="42"/>
      <c r="FT370" s="42"/>
      <c r="FU370" s="42"/>
      <c r="FV370" s="42"/>
      <c r="FW370" s="42"/>
      <c r="FX370" s="42"/>
      <c r="FY370" s="42"/>
      <c r="FZ370" s="42"/>
      <c r="GA370" s="42"/>
      <c r="GB370" s="42"/>
      <c r="GC370" s="42"/>
      <c r="GD370" s="42"/>
      <c r="GE370" s="42"/>
      <c r="GF370" s="42"/>
      <c r="GG370" s="42"/>
      <c r="GH370" s="42"/>
      <c r="GI370" s="42"/>
      <c r="GJ370" s="42"/>
      <c r="GK370" s="42"/>
      <c r="GL370" s="42"/>
      <c r="GM370" s="42"/>
      <c r="GN370" s="42"/>
      <c r="GO370" s="42"/>
      <c r="GP370" s="42"/>
      <c r="GQ370" s="42"/>
      <c r="GR370" s="42"/>
      <c r="GS370" s="42"/>
      <c r="GT370" s="42"/>
      <c r="GU370" s="42"/>
      <c r="GV370" s="42"/>
      <c r="GW370" s="42"/>
      <c r="GX370" s="42"/>
      <c r="GY370" s="42"/>
      <c r="GZ370" s="42"/>
      <c r="HA370" s="42"/>
      <c r="HB370" s="42"/>
      <c r="HC370" s="42"/>
      <c r="HD370" s="42"/>
      <c r="HE370" s="42"/>
      <c r="HF370" s="42"/>
      <c r="HG370" s="42"/>
      <c r="HH370" s="42"/>
      <c r="HI370" s="42"/>
      <c r="HJ370" s="42"/>
      <c r="HK370" s="42"/>
      <c r="HL370" s="42"/>
      <c r="HM370" s="42"/>
      <c r="HN370" s="42"/>
      <c r="HO370" s="42"/>
      <c r="HP370" s="42"/>
      <c r="HQ370" s="42"/>
      <c r="HR370" s="42"/>
      <c r="HS370" s="42"/>
      <c r="HT370" s="42"/>
      <c r="HU370" s="42"/>
      <c r="HV370" s="42"/>
      <c r="HW370" s="42"/>
      <c r="HX370" s="42"/>
    </row>
    <row r="371" spans="1:232" s="41" customFormat="1" x14ac:dyDescent="0.25">
      <c r="A371" s="29"/>
      <c r="B371" s="30"/>
      <c r="C371" s="31" t="s">
        <v>7317</v>
      </c>
      <c r="D371" s="57">
        <v>0</v>
      </c>
      <c r="E371" s="57">
        <v>1</v>
      </c>
      <c r="F371" s="32" t="s">
        <v>953</v>
      </c>
      <c r="G371" s="32" t="s">
        <v>953</v>
      </c>
      <c r="H371" s="4">
        <v>9105875368</v>
      </c>
      <c r="I371" s="32" t="s">
        <v>953</v>
      </c>
      <c r="J371" s="33" t="s">
        <v>7957</v>
      </c>
      <c r="K371" s="34"/>
      <c r="L371" s="46" t="s">
        <v>25</v>
      </c>
      <c r="M371" s="33" t="s">
        <v>1130</v>
      </c>
      <c r="N371" s="35" t="s">
        <v>953</v>
      </c>
      <c r="O371" s="6" t="s">
        <v>3132</v>
      </c>
      <c r="P371" s="36"/>
      <c r="Q371" s="36"/>
      <c r="R371" s="36"/>
      <c r="S371" s="33" t="s">
        <v>7958</v>
      </c>
      <c r="T371" s="36"/>
      <c r="U371" s="36"/>
      <c r="V371" s="33" t="s">
        <v>7958</v>
      </c>
      <c r="W371" s="36"/>
      <c r="X371" s="36"/>
      <c r="Y371" s="33" t="s">
        <v>3047</v>
      </c>
      <c r="Z371" s="36"/>
      <c r="AA371" s="30"/>
      <c r="AB371" s="57">
        <v>5111</v>
      </c>
      <c r="AC371" s="57">
        <v>131</v>
      </c>
      <c r="AD371" s="30"/>
      <c r="AE371" s="58">
        <v>3</v>
      </c>
      <c r="AF371" s="37"/>
      <c r="AG371" s="37">
        <v>55595</v>
      </c>
      <c r="AH371" s="38">
        <v>166785</v>
      </c>
      <c r="AI371" s="37"/>
      <c r="AJ371" s="37"/>
      <c r="AK371" s="39"/>
      <c r="AL371" s="40">
        <v>8</v>
      </c>
      <c r="AM371" s="37"/>
      <c r="AN371" s="37">
        <v>13342.800000000001</v>
      </c>
      <c r="AO371" s="59">
        <v>33311</v>
      </c>
      <c r="AP371" s="39"/>
      <c r="AQ371" s="59" t="s">
        <v>3131</v>
      </c>
      <c r="AR371" s="60">
        <v>156</v>
      </c>
      <c r="AS371" s="60">
        <v>632</v>
      </c>
      <c r="AV371" s="39"/>
      <c r="AW371" s="42"/>
      <c r="AX371" s="42"/>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c r="BV371" s="42"/>
      <c r="BW371" s="42"/>
      <c r="BX371" s="42"/>
      <c r="BY371" s="42"/>
      <c r="BZ371" s="42"/>
      <c r="CA371" s="42"/>
      <c r="CB371" s="42"/>
      <c r="CC371" s="42"/>
      <c r="CD371" s="42"/>
      <c r="CE371" s="42"/>
      <c r="CF371" s="42"/>
      <c r="CG371" s="42"/>
      <c r="CH371" s="42"/>
      <c r="CI371" s="42"/>
      <c r="CJ371" s="42"/>
      <c r="CK371" s="42"/>
      <c r="CL371" s="42"/>
      <c r="CM371" s="42"/>
      <c r="CN371" s="42"/>
      <c r="CO371" s="42"/>
      <c r="CP371" s="42"/>
      <c r="CQ371" s="42"/>
      <c r="CR371" s="42"/>
      <c r="CS371" s="42"/>
      <c r="CT371" s="42"/>
      <c r="CU371" s="42"/>
      <c r="CV371" s="42"/>
      <c r="CW371" s="42"/>
      <c r="CX371" s="42"/>
      <c r="CY371" s="42"/>
      <c r="CZ371" s="42"/>
      <c r="DA371" s="42"/>
      <c r="DB371" s="42"/>
      <c r="DC371" s="42"/>
      <c r="DD371" s="42"/>
      <c r="DE371" s="42"/>
      <c r="DF371" s="42"/>
      <c r="DG371" s="42"/>
      <c r="DH371" s="42"/>
      <c r="DI371" s="42"/>
      <c r="DJ371" s="42"/>
      <c r="DK371" s="42"/>
      <c r="DL371" s="42"/>
      <c r="DM371" s="42"/>
      <c r="DN371" s="42"/>
      <c r="DO371" s="42"/>
      <c r="DP371" s="42"/>
      <c r="DQ371" s="42"/>
      <c r="DR371" s="42"/>
      <c r="DS371" s="42"/>
      <c r="DT371" s="42"/>
      <c r="DU371" s="42"/>
      <c r="DV371" s="42"/>
      <c r="DW371" s="42"/>
      <c r="DX371" s="42"/>
      <c r="DY371" s="42"/>
      <c r="DZ371" s="42"/>
      <c r="EA371" s="42"/>
      <c r="EB371" s="42"/>
      <c r="EC371" s="42"/>
      <c r="ED371" s="42"/>
      <c r="EE371" s="42"/>
      <c r="EF371" s="42"/>
      <c r="EG371" s="42"/>
      <c r="EH371" s="42"/>
      <c r="EI371" s="42"/>
      <c r="EJ371" s="42"/>
      <c r="EK371" s="42"/>
      <c r="EL371" s="42"/>
      <c r="EM371" s="42"/>
      <c r="EN371" s="42"/>
      <c r="EO371" s="42"/>
      <c r="EP371" s="42"/>
      <c r="EQ371" s="42"/>
      <c r="ER371" s="42"/>
      <c r="ES371" s="42"/>
      <c r="ET371" s="42"/>
      <c r="EU371" s="42"/>
      <c r="EV371" s="42"/>
      <c r="EW371" s="42"/>
      <c r="EX371" s="42"/>
      <c r="EY371" s="42"/>
      <c r="EZ371" s="42"/>
      <c r="FA371" s="42"/>
      <c r="FB371" s="42"/>
      <c r="FC371" s="42"/>
      <c r="FD371" s="42"/>
      <c r="FE371" s="42"/>
      <c r="FF371" s="42"/>
      <c r="FG371" s="42"/>
      <c r="FH371" s="42"/>
      <c r="FI371" s="42"/>
      <c r="FJ371" s="42"/>
      <c r="FK371" s="42"/>
      <c r="FL371" s="42"/>
      <c r="FM371" s="42"/>
      <c r="FN371" s="42"/>
      <c r="FO371" s="42"/>
      <c r="FP371" s="42"/>
      <c r="FQ371" s="42"/>
      <c r="FR371" s="42"/>
      <c r="FS371" s="42"/>
      <c r="FT371" s="42"/>
      <c r="FU371" s="42"/>
      <c r="FV371" s="42"/>
      <c r="FW371" s="42"/>
      <c r="FX371" s="42"/>
      <c r="FY371" s="42"/>
      <c r="FZ371" s="42"/>
      <c r="GA371" s="42"/>
      <c r="GB371" s="42"/>
      <c r="GC371" s="42"/>
      <c r="GD371" s="42"/>
      <c r="GE371" s="42"/>
      <c r="GF371" s="42"/>
      <c r="GG371" s="42"/>
      <c r="GH371" s="42"/>
      <c r="GI371" s="42"/>
      <c r="GJ371" s="42"/>
      <c r="GK371" s="42"/>
      <c r="GL371" s="42"/>
      <c r="GM371" s="42"/>
      <c r="GN371" s="42"/>
      <c r="GO371" s="42"/>
      <c r="GP371" s="42"/>
      <c r="GQ371" s="42"/>
      <c r="GR371" s="42"/>
      <c r="GS371" s="42"/>
      <c r="GT371" s="42"/>
      <c r="GU371" s="42"/>
      <c r="GV371" s="42"/>
      <c r="GW371" s="42"/>
      <c r="GX371" s="42"/>
      <c r="GY371" s="42"/>
      <c r="GZ371" s="42"/>
      <c r="HA371" s="42"/>
      <c r="HB371" s="42"/>
      <c r="HC371" s="42"/>
      <c r="HD371" s="42"/>
      <c r="HE371" s="42"/>
      <c r="HF371" s="42"/>
      <c r="HG371" s="42"/>
      <c r="HH371" s="42"/>
      <c r="HI371" s="42"/>
      <c r="HJ371" s="42"/>
      <c r="HK371" s="42"/>
      <c r="HL371" s="42"/>
      <c r="HM371" s="42"/>
      <c r="HN371" s="42"/>
      <c r="HO371" s="42"/>
      <c r="HP371" s="42"/>
      <c r="HQ371" s="42"/>
      <c r="HR371" s="42"/>
      <c r="HS371" s="42"/>
      <c r="HT371" s="42"/>
      <c r="HU371" s="42"/>
      <c r="HV371" s="42"/>
      <c r="HW371" s="42"/>
      <c r="HX371" s="42"/>
    </row>
    <row r="372" spans="1:232" s="41" customFormat="1" x14ac:dyDescent="0.25">
      <c r="A372" s="29"/>
      <c r="B372" s="30"/>
      <c r="C372" s="31" t="s">
        <v>7317</v>
      </c>
      <c r="D372" s="57">
        <v>0</v>
      </c>
      <c r="E372" s="57">
        <v>1</v>
      </c>
      <c r="F372" s="32" t="s">
        <v>953</v>
      </c>
      <c r="G372" s="32" t="s">
        <v>953</v>
      </c>
      <c r="H372" s="4">
        <v>9105875368</v>
      </c>
      <c r="I372" s="32" t="s">
        <v>953</v>
      </c>
      <c r="J372" s="33" t="s">
        <v>7957</v>
      </c>
      <c r="K372" s="34"/>
      <c r="L372" s="46" t="s">
        <v>25</v>
      </c>
      <c r="M372" s="33" t="s">
        <v>1130</v>
      </c>
      <c r="N372" s="35" t="s">
        <v>953</v>
      </c>
      <c r="O372" s="6" t="s">
        <v>3132</v>
      </c>
      <c r="P372" s="36"/>
      <c r="Q372" s="36"/>
      <c r="R372" s="36"/>
      <c r="S372" s="33" t="s">
        <v>7958</v>
      </c>
      <c r="T372" s="36"/>
      <c r="U372" s="36"/>
      <c r="V372" s="33" t="s">
        <v>7958</v>
      </c>
      <c r="W372" s="36"/>
      <c r="X372" s="36"/>
      <c r="Y372" s="33" t="s">
        <v>2824</v>
      </c>
      <c r="Z372" s="36"/>
      <c r="AA372" s="30"/>
      <c r="AB372" s="57">
        <v>5111</v>
      </c>
      <c r="AC372" s="57">
        <v>131</v>
      </c>
      <c r="AD372" s="30"/>
      <c r="AE372" s="58">
        <v>2</v>
      </c>
      <c r="AF372" s="37"/>
      <c r="AG372" s="37">
        <v>111058</v>
      </c>
      <c r="AH372" s="38">
        <v>222116</v>
      </c>
      <c r="AI372" s="37"/>
      <c r="AJ372" s="37"/>
      <c r="AK372" s="39"/>
      <c r="AL372" s="40">
        <v>8</v>
      </c>
      <c r="AM372" s="37"/>
      <c r="AN372" s="37">
        <v>17769.28</v>
      </c>
      <c r="AO372" s="59">
        <v>33311</v>
      </c>
      <c r="AP372" s="39"/>
      <c r="AQ372" s="59" t="s">
        <v>3131</v>
      </c>
      <c r="AR372" s="60">
        <v>156</v>
      </c>
      <c r="AS372" s="60">
        <v>632</v>
      </c>
      <c r="AV372" s="39"/>
      <c r="AW372" s="42"/>
      <c r="AX372" s="42"/>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c r="BV372" s="42"/>
      <c r="BW372" s="42"/>
      <c r="BX372" s="42"/>
      <c r="BY372" s="42"/>
      <c r="BZ372" s="42"/>
      <c r="CA372" s="42"/>
      <c r="CB372" s="42"/>
      <c r="CC372" s="42"/>
      <c r="CD372" s="42"/>
      <c r="CE372" s="42"/>
      <c r="CF372" s="42"/>
      <c r="CG372" s="42"/>
      <c r="CH372" s="42"/>
      <c r="CI372" s="42"/>
      <c r="CJ372" s="42"/>
      <c r="CK372" s="42"/>
      <c r="CL372" s="42"/>
      <c r="CM372" s="42"/>
      <c r="CN372" s="42"/>
      <c r="CO372" s="42"/>
      <c r="CP372" s="42"/>
      <c r="CQ372" s="42"/>
      <c r="CR372" s="42"/>
      <c r="CS372" s="42"/>
      <c r="CT372" s="42"/>
      <c r="CU372" s="42"/>
      <c r="CV372" s="42"/>
      <c r="CW372" s="42"/>
      <c r="CX372" s="42"/>
      <c r="CY372" s="42"/>
      <c r="CZ372" s="42"/>
      <c r="DA372" s="42"/>
      <c r="DB372" s="42"/>
      <c r="DC372" s="42"/>
      <c r="DD372" s="42"/>
      <c r="DE372" s="42"/>
      <c r="DF372" s="42"/>
      <c r="DG372" s="42"/>
      <c r="DH372" s="42"/>
      <c r="DI372" s="42"/>
      <c r="DJ372" s="42"/>
      <c r="DK372" s="42"/>
      <c r="DL372" s="42"/>
      <c r="DM372" s="42"/>
      <c r="DN372" s="42"/>
      <c r="DO372" s="42"/>
      <c r="DP372" s="42"/>
      <c r="DQ372" s="42"/>
      <c r="DR372" s="42"/>
      <c r="DS372" s="42"/>
      <c r="DT372" s="42"/>
      <c r="DU372" s="42"/>
      <c r="DV372" s="42"/>
      <c r="DW372" s="42"/>
      <c r="DX372" s="42"/>
      <c r="DY372" s="42"/>
      <c r="DZ372" s="42"/>
      <c r="EA372" s="42"/>
      <c r="EB372" s="42"/>
      <c r="EC372" s="42"/>
      <c r="ED372" s="42"/>
      <c r="EE372" s="42"/>
      <c r="EF372" s="42"/>
      <c r="EG372" s="42"/>
      <c r="EH372" s="42"/>
      <c r="EI372" s="42"/>
      <c r="EJ372" s="42"/>
      <c r="EK372" s="42"/>
      <c r="EL372" s="42"/>
      <c r="EM372" s="42"/>
      <c r="EN372" s="42"/>
      <c r="EO372" s="42"/>
      <c r="EP372" s="42"/>
      <c r="EQ372" s="42"/>
      <c r="ER372" s="42"/>
      <c r="ES372" s="42"/>
      <c r="ET372" s="42"/>
      <c r="EU372" s="42"/>
      <c r="EV372" s="42"/>
      <c r="EW372" s="42"/>
      <c r="EX372" s="42"/>
      <c r="EY372" s="42"/>
      <c r="EZ372" s="42"/>
      <c r="FA372" s="42"/>
      <c r="FB372" s="42"/>
      <c r="FC372" s="42"/>
      <c r="FD372" s="42"/>
      <c r="FE372" s="42"/>
      <c r="FF372" s="42"/>
      <c r="FG372" s="42"/>
      <c r="FH372" s="42"/>
      <c r="FI372" s="42"/>
      <c r="FJ372" s="42"/>
      <c r="FK372" s="42"/>
      <c r="FL372" s="42"/>
      <c r="FM372" s="42"/>
      <c r="FN372" s="42"/>
      <c r="FO372" s="42"/>
      <c r="FP372" s="42"/>
      <c r="FQ372" s="42"/>
      <c r="FR372" s="42"/>
      <c r="FS372" s="42"/>
      <c r="FT372" s="42"/>
      <c r="FU372" s="42"/>
      <c r="FV372" s="42"/>
      <c r="FW372" s="42"/>
      <c r="FX372" s="42"/>
      <c r="FY372" s="42"/>
      <c r="FZ372" s="42"/>
      <c r="GA372" s="42"/>
      <c r="GB372" s="42"/>
      <c r="GC372" s="42"/>
      <c r="GD372" s="42"/>
      <c r="GE372" s="42"/>
      <c r="GF372" s="42"/>
      <c r="GG372" s="42"/>
      <c r="GH372" s="42"/>
      <c r="GI372" s="42"/>
      <c r="GJ372" s="42"/>
      <c r="GK372" s="42"/>
      <c r="GL372" s="42"/>
      <c r="GM372" s="42"/>
      <c r="GN372" s="42"/>
      <c r="GO372" s="42"/>
      <c r="GP372" s="42"/>
      <c r="GQ372" s="42"/>
      <c r="GR372" s="42"/>
      <c r="GS372" s="42"/>
      <c r="GT372" s="42"/>
      <c r="GU372" s="42"/>
      <c r="GV372" s="42"/>
      <c r="GW372" s="42"/>
      <c r="GX372" s="42"/>
      <c r="GY372" s="42"/>
      <c r="GZ372" s="42"/>
      <c r="HA372" s="42"/>
      <c r="HB372" s="42"/>
      <c r="HC372" s="42"/>
      <c r="HD372" s="42"/>
      <c r="HE372" s="42"/>
      <c r="HF372" s="42"/>
      <c r="HG372" s="42"/>
      <c r="HH372" s="42"/>
      <c r="HI372" s="42"/>
      <c r="HJ372" s="42"/>
      <c r="HK372" s="42"/>
      <c r="HL372" s="42"/>
      <c r="HM372" s="42"/>
      <c r="HN372" s="42"/>
      <c r="HO372" s="42"/>
      <c r="HP372" s="42"/>
      <c r="HQ372" s="42"/>
      <c r="HR372" s="42"/>
      <c r="HS372" s="42"/>
      <c r="HT372" s="42"/>
      <c r="HU372" s="42"/>
      <c r="HV372" s="42"/>
      <c r="HW372" s="42"/>
      <c r="HX372" s="42"/>
    </row>
    <row r="373" spans="1:232" s="41" customFormat="1" x14ac:dyDescent="0.25">
      <c r="A373" s="29"/>
      <c r="B373" s="30"/>
      <c r="C373" s="31" t="s">
        <v>7317</v>
      </c>
      <c r="D373" s="57">
        <v>0</v>
      </c>
      <c r="E373" s="57">
        <v>1</v>
      </c>
      <c r="F373" s="32" t="s">
        <v>953</v>
      </c>
      <c r="G373" s="32" t="s">
        <v>953</v>
      </c>
      <c r="H373" s="4">
        <v>9105875406</v>
      </c>
      <c r="I373" s="32" t="s">
        <v>953</v>
      </c>
      <c r="J373" s="33" t="s">
        <v>7961</v>
      </c>
      <c r="K373" s="34"/>
      <c r="L373" s="46" t="s">
        <v>25</v>
      </c>
      <c r="M373" s="33" t="s">
        <v>1185</v>
      </c>
      <c r="N373" s="35" t="s">
        <v>953</v>
      </c>
      <c r="O373" s="6" t="s">
        <v>3170</v>
      </c>
      <c r="P373" s="36"/>
      <c r="Q373" s="36"/>
      <c r="R373" s="36"/>
      <c r="S373" s="33" t="s">
        <v>7962</v>
      </c>
      <c r="T373" s="36"/>
      <c r="U373" s="36"/>
      <c r="V373" s="33" t="s">
        <v>7962</v>
      </c>
      <c r="W373" s="36"/>
      <c r="X373" s="36"/>
      <c r="Y373" s="33" t="s">
        <v>2824</v>
      </c>
      <c r="Z373" s="36"/>
      <c r="AA373" s="30"/>
      <c r="AB373" s="57">
        <v>5111</v>
      </c>
      <c r="AC373" s="57">
        <v>131</v>
      </c>
      <c r="AD373" s="30"/>
      <c r="AE373" s="58">
        <v>7</v>
      </c>
      <c r="AF373" s="37"/>
      <c r="AG373" s="37">
        <v>111058</v>
      </c>
      <c r="AH373" s="38">
        <v>777406</v>
      </c>
      <c r="AI373" s="37"/>
      <c r="AJ373" s="37"/>
      <c r="AK373" s="39"/>
      <c r="AL373" s="40">
        <v>8</v>
      </c>
      <c r="AM373" s="37"/>
      <c r="AN373" s="37">
        <v>62192.480000000003</v>
      </c>
      <c r="AO373" s="59">
        <v>33311</v>
      </c>
      <c r="AP373" s="39"/>
      <c r="AQ373" s="59" t="s">
        <v>3131</v>
      </c>
      <c r="AR373" s="60">
        <v>156</v>
      </c>
      <c r="AS373" s="60">
        <v>632</v>
      </c>
      <c r="AV373" s="39"/>
      <c r="AW373" s="42"/>
      <c r="AX373" s="42"/>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c r="BV373" s="42"/>
      <c r="BW373" s="42"/>
      <c r="BX373" s="42"/>
      <c r="BY373" s="42"/>
      <c r="BZ373" s="42"/>
      <c r="CA373" s="42"/>
      <c r="CB373" s="42"/>
      <c r="CC373" s="42"/>
      <c r="CD373" s="42"/>
      <c r="CE373" s="42"/>
      <c r="CF373" s="42"/>
      <c r="CG373" s="42"/>
      <c r="CH373" s="42"/>
      <c r="CI373" s="42"/>
      <c r="CJ373" s="42"/>
      <c r="CK373" s="42"/>
      <c r="CL373" s="42"/>
      <c r="CM373" s="42"/>
      <c r="CN373" s="42"/>
      <c r="CO373" s="42"/>
      <c r="CP373" s="42"/>
      <c r="CQ373" s="42"/>
      <c r="CR373" s="42"/>
      <c r="CS373" s="42"/>
      <c r="CT373" s="42"/>
      <c r="CU373" s="42"/>
      <c r="CV373" s="42"/>
      <c r="CW373" s="42"/>
      <c r="CX373" s="42"/>
      <c r="CY373" s="42"/>
      <c r="CZ373" s="42"/>
      <c r="DA373" s="42"/>
      <c r="DB373" s="42"/>
      <c r="DC373" s="42"/>
      <c r="DD373" s="42"/>
      <c r="DE373" s="42"/>
      <c r="DF373" s="42"/>
      <c r="DG373" s="42"/>
      <c r="DH373" s="42"/>
      <c r="DI373" s="42"/>
      <c r="DJ373" s="42"/>
      <c r="DK373" s="42"/>
      <c r="DL373" s="42"/>
      <c r="DM373" s="42"/>
      <c r="DN373" s="42"/>
      <c r="DO373" s="42"/>
      <c r="DP373" s="42"/>
      <c r="DQ373" s="42"/>
      <c r="DR373" s="42"/>
      <c r="DS373" s="42"/>
      <c r="DT373" s="42"/>
      <c r="DU373" s="42"/>
      <c r="DV373" s="42"/>
      <c r="DW373" s="42"/>
      <c r="DX373" s="42"/>
      <c r="DY373" s="42"/>
      <c r="DZ373" s="42"/>
      <c r="EA373" s="42"/>
      <c r="EB373" s="42"/>
      <c r="EC373" s="42"/>
      <c r="ED373" s="42"/>
      <c r="EE373" s="42"/>
      <c r="EF373" s="42"/>
      <c r="EG373" s="42"/>
      <c r="EH373" s="42"/>
      <c r="EI373" s="42"/>
      <c r="EJ373" s="42"/>
      <c r="EK373" s="42"/>
      <c r="EL373" s="42"/>
      <c r="EM373" s="42"/>
      <c r="EN373" s="42"/>
      <c r="EO373" s="42"/>
      <c r="EP373" s="42"/>
      <c r="EQ373" s="42"/>
      <c r="ER373" s="42"/>
      <c r="ES373" s="42"/>
      <c r="ET373" s="42"/>
      <c r="EU373" s="42"/>
      <c r="EV373" s="42"/>
      <c r="EW373" s="42"/>
      <c r="EX373" s="42"/>
      <c r="EY373" s="42"/>
      <c r="EZ373" s="42"/>
      <c r="FA373" s="42"/>
      <c r="FB373" s="42"/>
      <c r="FC373" s="42"/>
      <c r="FD373" s="42"/>
      <c r="FE373" s="42"/>
      <c r="FF373" s="42"/>
      <c r="FG373" s="42"/>
      <c r="FH373" s="42"/>
      <c r="FI373" s="42"/>
      <c r="FJ373" s="42"/>
      <c r="FK373" s="42"/>
      <c r="FL373" s="42"/>
      <c r="FM373" s="42"/>
      <c r="FN373" s="42"/>
      <c r="FO373" s="42"/>
      <c r="FP373" s="42"/>
      <c r="FQ373" s="42"/>
      <c r="FR373" s="42"/>
      <c r="FS373" s="42"/>
      <c r="FT373" s="42"/>
      <c r="FU373" s="42"/>
      <c r="FV373" s="42"/>
      <c r="FW373" s="42"/>
      <c r="FX373" s="42"/>
      <c r="FY373" s="42"/>
      <c r="FZ373" s="42"/>
      <c r="GA373" s="42"/>
      <c r="GB373" s="42"/>
      <c r="GC373" s="42"/>
      <c r="GD373" s="42"/>
      <c r="GE373" s="42"/>
      <c r="GF373" s="42"/>
      <c r="GG373" s="42"/>
      <c r="GH373" s="42"/>
      <c r="GI373" s="42"/>
      <c r="GJ373" s="42"/>
      <c r="GK373" s="42"/>
      <c r="GL373" s="42"/>
      <c r="GM373" s="42"/>
      <c r="GN373" s="42"/>
      <c r="GO373" s="42"/>
      <c r="GP373" s="42"/>
      <c r="GQ373" s="42"/>
      <c r="GR373" s="42"/>
      <c r="GS373" s="42"/>
      <c r="GT373" s="42"/>
      <c r="GU373" s="42"/>
      <c r="GV373" s="42"/>
      <c r="GW373" s="42"/>
      <c r="GX373" s="42"/>
      <c r="GY373" s="42"/>
      <c r="GZ373" s="42"/>
      <c r="HA373" s="42"/>
      <c r="HB373" s="42"/>
      <c r="HC373" s="42"/>
      <c r="HD373" s="42"/>
      <c r="HE373" s="42"/>
      <c r="HF373" s="42"/>
      <c r="HG373" s="42"/>
      <c r="HH373" s="42"/>
      <c r="HI373" s="42"/>
      <c r="HJ373" s="42"/>
      <c r="HK373" s="42"/>
      <c r="HL373" s="42"/>
      <c r="HM373" s="42"/>
      <c r="HN373" s="42"/>
      <c r="HO373" s="42"/>
      <c r="HP373" s="42"/>
      <c r="HQ373" s="42"/>
      <c r="HR373" s="42"/>
      <c r="HS373" s="42"/>
      <c r="HT373" s="42"/>
      <c r="HU373" s="42"/>
      <c r="HV373" s="42"/>
      <c r="HW373" s="42"/>
      <c r="HX373" s="42"/>
    </row>
    <row r="374" spans="1:232" s="41" customFormat="1" x14ac:dyDescent="0.25">
      <c r="A374" s="29"/>
      <c r="B374" s="30"/>
      <c r="C374" s="31" t="s">
        <v>7317</v>
      </c>
      <c r="D374" s="57">
        <v>0</v>
      </c>
      <c r="E374" s="57">
        <v>1</v>
      </c>
      <c r="F374" s="32" t="s">
        <v>953</v>
      </c>
      <c r="G374" s="32" t="s">
        <v>953</v>
      </c>
      <c r="H374" s="4">
        <v>9105875619</v>
      </c>
      <c r="I374" s="32" t="s">
        <v>953</v>
      </c>
      <c r="J374" s="33" t="s">
        <v>7963</v>
      </c>
      <c r="K374" s="34"/>
      <c r="L374" s="46" t="s">
        <v>25</v>
      </c>
      <c r="M374" s="33" t="s">
        <v>958</v>
      </c>
      <c r="N374" s="35" t="s">
        <v>953</v>
      </c>
      <c r="O374" s="6" t="s">
        <v>3170</v>
      </c>
      <c r="P374" s="36"/>
      <c r="Q374" s="36"/>
      <c r="R374" s="36"/>
      <c r="S374" s="33" t="s">
        <v>7964</v>
      </c>
      <c r="T374" s="36"/>
      <c r="U374" s="36"/>
      <c r="V374" s="33" t="s">
        <v>7964</v>
      </c>
      <c r="W374" s="36"/>
      <c r="X374" s="36"/>
      <c r="Y374" s="33" t="s">
        <v>3013</v>
      </c>
      <c r="Z374" s="36"/>
      <c r="AA374" s="30"/>
      <c r="AB374" s="57">
        <v>5111</v>
      </c>
      <c r="AC374" s="57">
        <v>131</v>
      </c>
      <c r="AD374" s="30"/>
      <c r="AE374" s="58">
        <v>4</v>
      </c>
      <c r="AF374" s="37"/>
      <c r="AG374" s="37">
        <v>46000</v>
      </c>
      <c r="AH374" s="38">
        <v>184000</v>
      </c>
      <c r="AI374" s="37"/>
      <c r="AJ374" s="37"/>
      <c r="AK374" s="39"/>
      <c r="AL374" s="40">
        <v>8</v>
      </c>
      <c r="AM374" s="37"/>
      <c r="AN374" s="37">
        <v>14720</v>
      </c>
      <c r="AO374" s="59">
        <v>33311</v>
      </c>
      <c r="AP374" s="39"/>
      <c r="AQ374" s="59" t="s">
        <v>3131</v>
      </c>
      <c r="AR374" s="60">
        <v>156</v>
      </c>
      <c r="AS374" s="60">
        <v>632</v>
      </c>
      <c r="AV374" s="39"/>
      <c r="AW374" s="42"/>
      <c r="AX374" s="42"/>
      <c r="AY374" s="42"/>
      <c r="AZ374" s="42"/>
      <c r="BA374" s="42"/>
      <c r="BB374" s="42"/>
      <c r="BC374" s="42"/>
      <c r="BD374" s="42"/>
      <c r="BE374" s="42"/>
      <c r="BF374" s="42"/>
      <c r="BG374" s="42"/>
      <c r="BH374" s="42"/>
      <c r="BI374" s="42"/>
      <c r="BJ374" s="42"/>
      <c r="BK374" s="42"/>
      <c r="BL374" s="42"/>
      <c r="BM374" s="42"/>
      <c r="BN374" s="42"/>
      <c r="BO374" s="42"/>
      <c r="BP374" s="42"/>
      <c r="BQ374" s="42"/>
      <c r="BR374" s="42"/>
      <c r="BS374" s="42"/>
      <c r="BT374" s="42"/>
      <c r="BU374" s="42"/>
      <c r="BV374" s="42"/>
      <c r="BW374" s="42"/>
      <c r="BX374" s="42"/>
      <c r="BY374" s="42"/>
      <c r="BZ374" s="42"/>
      <c r="CA374" s="42"/>
      <c r="CB374" s="42"/>
      <c r="CC374" s="42"/>
      <c r="CD374" s="42"/>
      <c r="CE374" s="42"/>
      <c r="CF374" s="42"/>
      <c r="CG374" s="42"/>
      <c r="CH374" s="42"/>
      <c r="CI374" s="42"/>
      <c r="CJ374" s="42"/>
      <c r="CK374" s="42"/>
      <c r="CL374" s="42"/>
      <c r="CM374" s="42"/>
      <c r="CN374" s="42"/>
      <c r="CO374" s="42"/>
      <c r="CP374" s="42"/>
      <c r="CQ374" s="42"/>
      <c r="CR374" s="42"/>
      <c r="CS374" s="42"/>
      <c r="CT374" s="42"/>
      <c r="CU374" s="42"/>
      <c r="CV374" s="42"/>
      <c r="CW374" s="42"/>
      <c r="CX374" s="42"/>
      <c r="CY374" s="42"/>
      <c r="CZ374" s="42"/>
      <c r="DA374" s="42"/>
      <c r="DB374" s="42"/>
      <c r="DC374" s="42"/>
      <c r="DD374" s="42"/>
      <c r="DE374" s="42"/>
      <c r="DF374" s="42"/>
      <c r="DG374" s="42"/>
      <c r="DH374" s="42"/>
      <c r="DI374" s="42"/>
      <c r="DJ374" s="42"/>
      <c r="DK374" s="42"/>
      <c r="DL374" s="42"/>
      <c r="DM374" s="42"/>
      <c r="DN374" s="42"/>
      <c r="DO374" s="42"/>
      <c r="DP374" s="42"/>
      <c r="DQ374" s="42"/>
      <c r="DR374" s="42"/>
      <c r="DS374" s="42"/>
      <c r="DT374" s="42"/>
      <c r="DU374" s="42"/>
      <c r="DV374" s="42"/>
      <c r="DW374" s="42"/>
      <c r="DX374" s="42"/>
      <c r="DY374" s="42"/>
      <c r="DZ374" s="42"/>
      <c r="EA374" s="42"/>
      <c r="EB374" s="42"/>
      <c r="EC374" s="42"/>
      <c r="ED374" s="42"/>
      <c r="EE374" s="42"/>
      <c r="EF374" s="42"/>
      <c r="EG374" s="42"/>
      <c r="EH374" s="42"/>
      <c r="EI374" s="42"/>
      <c r="EJ374" s="42"/>
      <c r="EK374" s="42"/>
      <c r="EL374" s="42"/>
      <c r="EM374" s="42"/>
      <c r="EN374" s="42"/>
      <c r="EO374" s="42"/>
      <c r="EP374" s="42"/>
      <c r="EQ374" s="42"/>
      <c r="ER374" s="42"/>
      <c r="ES374" s="42"/>
      <c r="ET374" s="42"/>
      <c r="EU374" s="42"/>
      <c r="EV374" s="42"/>
      <c r="EW374" s="42"/>
      <c r="EX374" s="42"/>
      <c r="EY374" s="42"/>
      <c r="EZ374" s="42"/>
      <c r="FA374" s="42"/>
      <c r="FB374" s="42"/>
      <c r="FC374" s="42"/>
      <c r="FD374" s="42"/>
      <c r="FE374" s="42"/>
      <c r="FF374" s="42"/>
      <c r="FG374" s="42"/>
      <c r="FH374" s="42"/>
      <c r="FI374" s="42"/>
      <c r="FJ374" s="42"/>
      <c r="FK374" s="42"/>
      <c r="FL374" s="42"/>
      <c r="FM374" s="42"/>
      <c r="FN374" s="42"/>
      <c r="FO374" s="42"/>
      <c r="FP374" s="42"/>
      <c r="FQ374" s="42"/>
      <c r="FR374" s="42"/>
      <c r="FS374" s="42"/>
      <c r="FT374" s="42"/>
      <c r="FU374" s="42"/>
      <c r="FV374" s="42"/>
      <c r="FW374" s="42"/>
      <c r="FX374" s="42"/>
      <c r="FY374" s="42"/>
      <c r="FZ374" s="42"/>
      <c r="GA374" s="42"/>
      <c r="GB374" s="42"/>
      <c r="GC374" s="42"/>
      <c r="GD374" s="42"/>
      <c r="GE374" s="42"/>
      <c r="GF374" s="42"/>
      <c r="GG374" s="42"/>
      <c r="GH374" s="42"/>
      <c r="GI374" s="42"/>
      <c r="GJ374" s="42"/>
      <c r="GK374" s="42"/>
      <c r="GL374" s="42"/>
      <c r="GM374" s="42"/>
      <c r="GN374" s="42"/>
      <c r="GO374" s="42"/>
      <c r="GP374" s="42"/>
      <c r="GQ374" s="42"/>
      <c r="GR374" s="42"/>
      <c r="GS374" s="42"/>
      <c r="GT374" s="42"/>
      <c r="GU374" s="42"/>
      <c r="GV374" s="42"/>
      <c r="GW374" s="42"/>
      <c r="GX374" s="42"/>
      <c r="GY374" s="42"/>
      <c r="GZ374" s="42"/>
      <c r="HA374" s="42"/>
      <c r="HB374" s="42"/>
      <c r="HC374" s="42"/>
      <c r="HD374" s="42"/>
      <c r="HE374" s="42"/>
      <c r="HF374" s="42"/>
      <c r="HG374" s="42"/>
      <c r="HH374" s="42"/>
      <c r="HI374" s="42"/>
      <c r="HJ374" s="42"/>
      <c r="HK374" s="42"/>
      <c r="HL374" s="42"/>
      <c r="HM374" s="42"/>
      <c r="HN374" s="42"/>
      <c r="HO374" s="42"/>
      <c r="HP374" s="42"/>
      <c r="HQ374" s="42"/>
      <c r="HR374" s="42"/>
      <c r="HS374" s="42"/>
      <c r="HT374" s="42"/>
      <c r="HU374" s="42"/>
      <c r="HV374" s="42"/>
      <c r="HW374" s="42"/>
      <c r="HX374" s="42"/>
    </row>
    <row r="375" spans="1:232" s="41" customFormat="1" x14ac:dyDescent="0.25">
      <c r="A375" s="29"/>
      <c r="B375" s="30"/>
      <c r="C375" s="31" t="s">
        <v>7317</v>
      </c>
      <c r="D375" s="57">
        <v>0</v>
      </c>
      <c r="E375" s="57">
        <v>1</v>
      </c>
      <c r="F375" s="32" t="s">
        <v>953</v>
      </c>
      <c r="G375" s="32" t="s">
        <v>953</v>
      </c>
      <c r="H375" s="4">
        <v>9105875619</v>
      </c>
      <c r="I375" s="32" t="s">
        <v>953</v>
      </c>
      <c r="J375" s="33" t="s">
        <v>7963</v>
      </c>
      <c r="K375" s="34"/>
      <c r="L375" s="46" t="s">
        <v>25</v>
      </c>
      <c r="M375" s="33" t="s">
        <v>958</v>
      </c>
      <c r="N375" s="35" t="s">
        <v>953</v>
      </c>
      <c r="O375" s="6" t="s">
        <v>3170</v>
      </c>
      <c r="P375" s="36"/>
      <c r="Q375" s="36"/>
      <c r="R375" s="36"/>
      <c r="S375" s="33" t="s">
        <v>7964</v>
      </c>
      <c r="T375" s="36"/>
      <c r="U375" s="36"/>
      <c r="V375" s="33" t="s">
        <v>7964</v>
      </c>
      <c r="W375" s="36"/>
      <c r="X375" s="36"/>
      <c r="Y375" s="33" t="s">
        <v>2771</v>
      </c>
      <c r="Z375" s="36"/>
      <c r="AA375" s="30"/>
      <c r="AB375" s="57">
        <v>5111</v>
      </c>
      <c r="AC375" s="57">
        <v>131</v>
      </c>
      <c r="AD375" s="30"/>
      <c r="AE375" s="58">
        <v>3</v>
      </c>
      <c r="AF375" s="37"/>
      <c r="AG375" s="37">
        <v>74250</v>
      </c>
      <c r="AH375" s="38">
        <v>222750</v>
      </c>
      <c r="AI375" s="37"/>
      <c r="AJ375" s="37"/>
      <c r="AK375" s="39"/>
      <c r="AL375" s="40">
        <v>8</v>
      </c>
      <c r="AM375" s="37"/>
      <c r="AN375" s="37">
        <v>17820</v>
      </c>
      <c r="AO375" s="59">
        <v>33311</v>
      </c>
      <c r="AP375" s="39"/>
      <c r="AQ375" s="59" t="s">
        <v>3131</v>
      </c>
      <c r="AR375" s="60">
        <v>156</v>
      </c>
      <c r="AS375" s="60">
        <v>632</v>
      </c>
      <c r="AV375" s="39"/>
      <c r="AW375" s="42"/>
      <c r="AX375" s="42"/>
      <c r="AY375" s="42"/>
      <c r="AZ375" s="42"/>
      <c r="BA375" s="42"/>
      <c r="BB375" s="42"/>
      <c r="BC375" s="42"/>
      <c r="BD375" s="42"/>
      <c r="BE375" s="42"/>
      <c r="BF375" s="42"/>
      <c r="BG375" s="42"/>
      <c r="BH375" s="42"/>
      <c r="BI375" s="42"/>
      <c r="BJ375" s="42"/>
      <c r="BK375" s="42"/>
      <c r="BL375" s="42"/>
      <c r="BM375" s="42"/>
      <c r="BN375" s="42"/>
      <c r="BO375" s="42"/>
      <c r="BP375" s="42"/>
      <c r="BQ375" s="42"/>
      <c r="BR375" s="42"/>
      <c r="BS375" s="42"/>
      <c r="BT375" s="42"/>
      <c r="BU375" s="42"/>
      <c r="BV375" s="42"/>
      <c r="BW375" s="42"/>
      <c r="BX375" s="42"/>
      <c r="BY375" s="42"/>
      <c r="BZ375" s="42"/>
      <c r="CA375" s="42"/>
      <c r="CB375" s="42"/>
      <c r="CC375" s="42"/>
      <c r="CD375" s="42"/>
      <c r="CE375" s="42"/>
      <c r="CF375" s="42"/>
      <c r="CG375" s="42"/>
      <c r="CH375" s="42"/>
      <c r="CI375" s="42"/>
      <c r="CJ375" s="42"/>
      <c r="CK375" s="42"/>
      <c r="CL375" s="42"/>
      <c r="CM375" s="42"/>
      <c r="CN375" s="42"/>
      <c r="CO375" s="42"/>
      <c r="CP375" s="42"/>
      <c r="CQ375" s="42"/>
      <c r="CR375" s="42"/>
      <c r="CS375" s="42"/>
      <c r="CT375" s="42"/>
      <c r="CU375" s="42"/>
      <c r="CV375" s="42"/>
      <c r="CW375" s="42"/>
      <c r="CX375" s="42"/>
      <c r="CY375" s="42"/>
      <c r="CZ375" s="42"/>
      <c r="DA375" s="42"/>
      <c r="DB375" s="42"/>
      <c r="DC375" s="42"/>
      <c r="DD375" s="42"/>
      <c r="DE375" s="42"/>
      <c r="DF375" s="42"/>
      <c r="DG375" s="42"/>
      <c r="DH375" s="42"/>
      <c r="DI375" s="42"/>
      <c r="DJ375" s="42"/>
      <c r="DK375" s="42"/>
      <c r="DL375" s="42"/>
      <c r="DM375" s="42"/>
      <c r="DN375" s="42"/>
      <c r="DO375" s="42"/>
      <c r="DP375" s="42"/>
      <c r="DQ375" s="42"/>
      <c r="DR375" s="42"/>
      <c r="DS375" s="42"/>
      <c r="DT375" s="42"/>
      <c r="DU375" s="42"/>
      <c r="DV375" s="42"/>
      <c r="DW375" s="42"/>
      <c r="DX375" s="42"/>
      <c r="DY375" s="42"/>
      <c r="DZ375" s="42"/>
      <c r="EA375" s="42"/>
      <c r="EB375" s="42"/>
      <c r="EC375" s="42"/>
      <c r="ED375" s="42"/>
      <c r="EE375" s="42"/>
      <c r="EF375" s="42"/>
      <c r="EG375" s="42"/>
      <c r="EH375" s="42"/>
      <c r="EI375" s="42"/>
      <c r="EJ375" s="42"/>
      <c r="EK375" s="42"/>
      <c r="EL375" s="42"/>
      <c r="EM375" s="42"/>
      <c r="EN375" s="42"/>
      <c r="EO375" s="42"/>
      <c r="EP375" s="42"/>
      <c r="EQ375" s="42"/>
      <c r="ER375" s="42"/>
      <c r="ES375" s="42"/>
      <c r="ET375" s="42"/>
      <c r="EU375" s="42"/>
      <c r="EV375" s="42"/>
      <c r="EW375" s="42"/>
      <c r="EX375" s="42"/>
      <c r="EY375" s="42"/>
      <c r="EZ375" s="42"/>
      <c r="FA375" s="42"/>
      <c r="FB375" s="42"/>
      <c r="FC375" s="42"/>
      <c r="FD375" s="42"/>
      <c r="FE375" s="42"/>
      <c r="FF375" s="42"/>
      <c r="FG375" s="42"/>
      <c r="FH375" s="42"/>
      <c r="FI375" s="42"/>
      <c r="FJ375" s="42"/>
      <c r="FK375" s="42"/>
      <c r="FL375" s="42"/>
      <c r="FM375" s="42"/>
      <c r="FN375" s="42"/>
      <c r="FO375" s="42"/>
      <c r="FP375" s="42"/>
      <c r="FQ375" s="42"/>
      <c r="FR375" s="42"/>
      <c r="FS375" s="42"/>
      <c r="FT375" s="42"/>
      <c r="FU375" s="42"/>
      <c r="FV375" s="42"/>
      <c r="FW375" s="42"/>
      <c r="FX375" s="42"/>
      <c r="FY375" s="42"/>
      <c r="FZ375" s="42"/>
      <c r="GA375" s="42"/>
      <c r="GB375" s="42"/>
      <c r="GC375" s="42"/>
      <c r="GD375" s="42"/>
      <c r="GE375" s="42"/>
      <c r="GF375" s="42"/>
      <c r="GG375" s="42"/>
      <c r="GH375" s="42"/>
      <c r="GI375" s="42"/>
      <c r="GJ375" s="42"/>
      <c r="GK375" s="42"/>
      <c r="GL375" s="42"/>
      <c r="GM375" s="42"/>
      <c r="GN375" s="42"/>
      <c r="GO375" s="42"/>
      <c r="GP375" s="42"/>
      <c r="GQ375" s="42"/>
      <c r="GR375" s="42"/>
      <c r="GS375" s="42"/>
      <c r="GT375" s="42"/>
      <c r="GU375" s="42"/>
      <c r="GV375" s="42"/>
      <c r="GW375" s="42"/>
      <c r="GX375" s="42"/>
      <c r="GY375" s="42"/>
      <c r="GZ375" s="42"/>
      <c r="HA375" s="42"/>
      <c r="HB375" s="42"/>
      <c r="HC375" s="42"/>
      <c r="HD375" s="42"/>
      <c r="HE375" s="42"/>
      <c r="HF375" s="42"/>
      <c r="HG375" s="42"/>
      <c r="HH375" s="42"/>
      <c r="HI375" s="42"/>
      <c r="HJ375" s="42"/>
      <c r="HK375" s="42"/>
      <c r="HL375" s="42"/>
      <c r="HM375" s="42"/>
      <c r="HN375" s="42"/>
      <c r="HO375" s="42"/>
      <c r="HP375" s="42"/>
      <c r="HQ375" s="42"/>
      <c r="HR375" s="42"/>
      <c r="HS375" s="42"/>
      <c r="HT375" s="42"/>
      <c r="HU375" s="42"/>
      <c r="HV375" s="42"/>
      <c r="HW375" s="42"/>
      <c r="HX375" s="42"/>
    </row>
    <row r="376" spans="1:232" s="41" customFormat="1" x14ac:dyDescent="0.25">
      <c r="A376" s="29"/>
      <c r="B376" s="30"/>
      <c r="C376" s="31" t="s">
        <v>7317</v>
      </c>
      <c r="D376" s="57">
        <v>0</v>
      </c>
      <c r="E376" s="57">
        <v>1</v>
      </c>
      <c r="F376" s="32" t="s">
        <v>953</v>
      </c>
      <c r="G376" s="32" t="s">
        <v>953</v>
      </c>
      <c r="H376" s="4">
        <v>9105875620</v>
      </c>
      <c r="I376" s="32" t="s">
        <v>953</v>
      </c>
      <c r="J376" s="33" t="s">
        <v>7965</v>
      </c>
      <c r="K376" s="34"/>
      <c r="L376" s="46" t="s">
        <v>25</v>
      </c>
      <c r="M376" s="33" t="s">
        <v>1165</v>
      </c>
      <c r="N376" s="35" t="s">
        <v>953</v>
      </c>
      <c r="O376" s="6" t="s">
        <v>3166</v>
      </c>
      <c r="P376" s="36"/>
      <c r="Q376" s="36"/>
      <c r="R376" s="36"/>
      <c r="S376" s="33" t="s">
        <v>7966</v>
      </c>
      <c r="T376" s="36"/>
      <c r="U376" s="36"/>
      <c r="V376" s="33" t="s">
        <v>7966</v>
      </c>
      <c r="W376" s="36"/>
      <c r="X376" s="36"/>
      <c r="Y376" s="33" t="s">
        <v>2771</v>
      </c>
      <c r="Z376" s="36"/>
      <c r="AA376" s="30"/>
      <c r="AB376" s="57">
        <v>5111</v>
      </c>
      <c r="AC376" s="57">
        <v>131</v>
      </c>
      <c r="AD376" s="30"/>
      <c r="AE376" s="58">
        <v>1</v>
      </c>
      <c r="AF376" s="37"/>
      <c r="AG376" s="37">
        <v>74250</v>
      </c>
      <c r="AH376" s="38">
        <v>74250</v>
      </c>
      <c r="AI376" s="37"/>
      <c r="AJ376" s="37"/>
      <c r="AK376" s="39"/>
      <c r="AL376" s="40">
        <v>8</v>
      </c>
      <c r="AM376" s="37"/>
      <c r="AN376" s="37">
        <v>5940</v>
      </c>
      <c r="AO376" s="59">
        <v>33311</v>
      </c>
      <c r="AP376" s="39"/>
      <c r="AQ376" s="59" t="s">
        <v>3131</v>
      </c>
      <c r="AR376" s="60">
        <v>156</v>
      </c>
      <c r="AS376" s="60">
        <v>632</v>
      </c>
      <c r="AV376" s="39"/>
      <c r="AW376" s="42"/>
      <c r="AX376" s="42"/>
      <c r="AY376" s="42"/>
      <c r="AZ376" s="42"/>
      <c r="BA376" s="42"/>
      <c r="BB376" s="42"/>
      <c r="BC376" s="42"/>
      <c r="BD376" s="42"/>
      <c r="BE376" s="42"/>
      <c r="BF376" s="42"/>
      <c r="BG376" s="42"/>
      <c r="BH376" s="42"/>
      <c r="BI376" s="42"/>
      <c r="BJ376" s="42"/>
      <c r="BK376" s="42"/>
      <c r="BL376" s="42"/>
      <c r="BM376" s="42"/>
      <c r="BN376" s="42"/>
      <c r="BO376" s="42"/>
      <c r="BP376" s="42"/>
      <c r="BQ376" s="42"/>
      <c r="BR376" s="42"/>
      <c r="BS376" s="42"/>
      <c r="BT376" s="42"/>
      <c r="BU376" s="42"/>
      <c r="BV376" s="42"/>
      <c r="BW376" s="42"/>
      <c r="BX376" s="42"/>
      <c r="BY376" s="42"/>
      <c r="BZ376" s="42"/>
      <c r="CA376" s="42"/>
      <c r="CB376" s="42"/>
      <c r="CC376" s="42"/>
      <c r="CD376" s="42"/>
      <c r="CE376" s="42"/>
      <c r="CF376" s="42"/>
      <c r="CG376" s="42"/>
      <c r="CH376" s="42"/>
      <c r="CI376" s="42"/>
      <c r="CJ376" s="42"/>
      <c r="CK376" s="42"/>
      <c r="CL376" s="42"/>
      <c r="CM376" s="42"/>
      <c r="CN376" s="42"/>
      <c r="CO376" s="42"/>
      <c r="CP376" s="42"/>
      <c r="CQ376" s="42"/>
      <c r="CR376" s="42"/>
      <c r="CS376" s="42"/>
      <c r="CT376" s="42"/>
      <c r="CU376" s="42"/>
      <c r="CV376" s="42"/>
      <c r="CW376" s="42"/>
      <c r="CX376" s="42"/>
      <c r="CY376" s="42"/>
      <c r="CZ376" s="42"/>
      <c r="DA376" s="42"/>
      <c r="DB376" s="42"/>
      <c r="DC376" s="42"/>
      <c r="DD376" s="42"/>
      <c r="DE376" s="42"/>
      <c r="DF376" s="42"/>
      <c r="DG376" s="42"/>
      <c r="DH376" s="42"/>
      <c r="DI376" s="42"/>
      <c r="DJ376" s="42"/>
      <c r="DK376" s="42"/>
      <c r="DL376" s="42"/>
      <c r="DM376" s="42"/>
      <c r="DN376" s="42"/>
      <c r="DO376" s="42"/>
      <c r="DP376" s="42"/>
      <c r="DQ376" s="42"/>
      <c r="DR376" s="42"/>
      <c r="DS376" s="42"/>
      <c r="DT376" s="42"/>
      <c r="DU376" s="42"/>
      <c r="DV376" s="42"/>
      <c r="DW376" s="42"/>
      <c r="DX376" s="42"/>
      <c r="DY376" s="42"/>
      <c r="DZ376" s="42"/>
      <c r="EA376" s="42"/>
      <c r="EB376" s="42"/>
      <c r="EC376" s="42"/>
      <c r="ED376" s="42"/>
      <c r="EE376" s="42"/>
      <c r="EF376" s="42"/>
      <c r="EG376" s="42"/>
      <c r="EH376" s="42"/>
      <c r="EI376" s="42"/>
      <c r="EJ376" s="42"/>
      <c r="EK376" s="42"/>
      <c r="EL376" s="42"/>
      <c r="EM376" s="42"/>
      <c r="EN376" s="42"/>
      <c r="EO376" s="42"/>
      <c r="EP376" s="42"/>
      <c r="EQ376" s="42"/>
      <c r="ER376" s="42"/>
      <c r="ES376" s="42"/>
      <c r="ET376" s="42"/>
      <c r="EU376" s="42"/>
      <c r="EV376" s="42"/>
      <c r="EW376" s="42"/>
      <c r="EX376" s="42"/>
      <c r="EY376" s="42"/>
      <c r="EZ376" s="42"/>
      <c r="FA376" s="42"/>
      <c r="FB376" s="42"/>
      <c r="FC376" s="42"/>
      <c r="FD376" s="42"/>
      <c r="FE376" s="42"/>
      <c r="FF376" s="42"/>
      <c r="FG376" s="42"/>
      <c r="FH376" s="42"/>
      <c r="FI376" s="42"/>
      <c r="FJ376" s="42"/>
      <c r="FK376" s="42"/>
      <c r="FL376" s="42"/>
      <c r="FM376" s="42"/>
      <c r="FN376" s="42"/>
      <c r="FO376" s="42"/>
      <c r="FP376" s="42"/>
      <c r="FQ376" s="42"/>
      <c r="FR376" s="42"/>
      <c r="FS376" s="42"/>
      <c r="FT376" s="42"/>
      <c r="FU376" s="42"/>
      <c r="FV376" s="42"/>
      <c r="FW376" s="42"/>
      <c r="FX376" s="42"/>
      <c r="FY376" s="42"/>
      <c r="FZ376" s="42"/>
      <c r="GA376" s="42"/>
      <c r="GB376" s="42"/>
      <c r="GC376" s="42"/>
      <c r="GD376" s="42"/>
      <c r="GE376" s="42"/>
      <c r="GF376" s="42"/>
      <c r="GG376" s="42"/>
      <c r="GH376" s="42"/>
      <c r="GI376" s="42"/>
      <c r="GJ376" s="42"/>
      <c r="GK376" s="42"/>
      <c r="GL376" s="42"/>
      <c r="GM376" s="42"/>
      <c r="GN376" s="42"/>
      <c r="GO376" s="42"/>
      <c r="GP376" s="42"/>
      <c r="GQ376" s="42"/>
      <c r="GR376" s="42"/>
      <c r="GS376" s="42"/>
      <c r="GT376" s="42"/>
      <c r="GU376" s="42"/>
      <c r="GV376" s="42"/>
      <c r="GW376" s="42"/>
      <c r="GX376" s="42"/>
      <c r="GY376" s="42"/>
      <c r="GZ376" s="42"/>
      <c r="HA376" s="42"/>
      <c r="HB376" s="42"/>
      <c r="HC376" s="42"/>
      <c r="HD376" s="42"/>
      <c r="HE376" s="42"/>
      <c r="HF376" s="42"/>
      <c r="HG376" s="42"/>
      <c r="HH376" s="42"/>
      <c r="HI376" s="42"/>
      <c r="HJ376" s="42"/>
      <c r="HK376" s="42"/>
      <c r="HL376" s="42"/>
      <c r="HM376" s="42"/>
      <c r="HN376" s="42"/>
      <c r="HO376" s="42"/>
      <c r="HP376" s="42"/>
      <c r="HQ376" s="42"/>
      <c r="HR376" s="42"/>
      <c r="HS376" s="42"/>
      <c r="HT376" s="42"/>
      <c r="HU376" s="42"/>
      <c r="HV376" s="42"/>
      <c r="HW376" s="42"/>
      <c r="HX376" s="42"/>
    </row>
    <row r="377" spans="1:232" s="41" customFormat="1" x14ac:dyDescent="0.25">
      <c r="A377" s="29"/>
      <c r="B377" s="30"/>
      <c r="C377" s="31" t="s">
        <v>7317</v>
      </c>
      <c r="D377" s="57">
        <v>0</v>
      </c>
      <c r="E377" s="57">
        <v>1</v>
      </c>
      <c r="F377" s="32" t="s">
        <v>953</v>
      </c>
      <c r="G377" s="32" t="s">
        <v>953</v>
      </c>
      <c r="H377" s="4">
        <v>9105875565</v>
      </c>
      <c r="I377" s="32" t="s">
        <v>953</v>
      </c>
      <c r="J377" s="33" t="s">
        <v>7967</v>
      </c>
      <c r="K377" s="34"/>
      <c r="L377" s="46" t="s">
        <v>25</v>
      </c>
      <c r="M377" s="33" t="s">
        <v>1029</v>
      </c>
      <c r="N377" s="35" t="s">
        <v>953</v>
      </c>
      <c r="O377" s="6" t="s">
        <v>3132</v>
      </c>
      <c r="P377" s="36"/>
      <c r="Q377" s="36"/>
      <c r="R377" s="36"/>
      <c r="S377" s="33" t="s">
        <v>7968</v>
      </c>
      <c r="T377" s="36"/>
      <c r="U377" s="36"/>
      <c r="V377" s="33" t="s">
        <v>7968</v>
      </c>
      <c r="W377" s="36"/>
      <c r="X377" s="36"/>
      <c r="Y377" s="33" t="s">
        <v>3013</v>
      </c>
      <c r="Z377" s="36"/>
      <c r="AA377" s="30"/>
      <c r="AB377" s="57">
        <v>5111</v>
      </c>
      <c r="AC377" s="57">
        <v>131</v>
      </c>
      <c r="AD377" s="30"/>
      <c r="AE377" s="58">
        <v>1</v>
      </c>
      <c r="AF377" s="37"/>
      <c r="AG377" s="37">
        <v>46000</v>
      </c>
      <c r="AH377" s="38">
        <v>46000</v>
      </c>
      <c r="AI377" s="37"/>
      <c r="AJ377" s="37"/>
      <c r="AK377" s="39"/>
      <c r="AL377" s="40">
        <v>8</v>
      </c>
      <c r="AM377" s="37"/>
      <c r="AN377" s="37">
        <v>3680</v>
      </c>
      <c r="AO377" s="59">
        <v>33311</v>
      </c>
      <c r="AP377" s="39"/>
      <c r="AQ377" s="59" t="s">
        <v>3131</v>
      </c>
      <c r="AR377" s="60">
        <v>156</v>
      </c>
      <c r="AS377" s="60">
        <v>632</v>
      </c>
      <c r="AV377" s="39"/>
      <c r="AW377" s="42"/>
      <c r="AX377" s="42"/>
      <c r="AY377" s="42"/>
      <c r="AZ377" s="42"/>
      <c r="BA377" s="42"/>
      <c r="BB377" s="42"/>
      <c r="BC377" s="42"/>
      <c r="BD377" s="42"/>
      <c r="BE377" s="42"/>
      <c r="BF377" s="42"/>
      <c r="BG377" s="42"/>
      <c r="BH377" s="42"/>
      <c r="BI377" s="42"/>
      <c r="BJ377" s="42"/>
      <c r="BK377" s="42"/>
      <c r="BL377" s="42"/>
      <c r="BM377" s="42"/>
      <c r="BN377" s="42"/>
      <c r="BO377" s="42"/>
      <c r="BP377" s="42"/>
      <c r="BQ377" s="42"/>
      <c r="BR377" s="42"/>
      <c r="BS377" s="42"/>
      <c r="BT377" s="42"/>
      <c r="BU377" s="42"/>
      <c r="BV377" s="42"/>
      <c r="BW377" s="42"/>
      <c r="BX377" s="42"/>
      <c r="BY377" s="42"/>
      <c r="BZ377" s="42"/>
      <c r="CA377" s="42"/>
      <c r="CB377" s="42"/>
      <c r="CC377" s="42"/>
      <c r="CD377" s="42"/>
      <c r="CE377" s="42"/>
      <c r="CF377" s="42"/>
      <c r="CG377" s="42"/>
      <c r="CH377" s="42"/>
      <c r="CI377" s="42"/>
      <c r="CJ377" s="42"/>
      <c r="CK377" s="42"/>
      <c r="CL377" s="42"/>
      <c r="CM377" s="42"/>
      <c r="CN377" s="42"/>
      <c r="CO377" s="42"/>
      <c r="CP377" s="42"/>
      <c r="CQ377" s="42"/>
      <c r="CR377" s="42"/>
      <c r="CS377" s="42"/>
      <c r="CT377" s="42"/>
      <c r="CU377" s="42"/>
      <c r="CV377" s="42"/>
      <c r="CW377" s="42"/>
      <c r="CX377" s="42"/>
      <c r="CY377" s="42"/>
      <c r="CZ377" s="42"/>
      <c r="DA377" s="42"/>
      <c r="DB377" s="42"/>
      <c r="DC377" s="42"/>
      <c r="DD377" s="42"/>
      <c r="DE377" s="42"/>
      <c r="DF377" s="42"/>
      <c r="DG377" s="42"/>
      <c r="DH377" s="42"/>
      <c r="DI377" s="42"/>
      <c r="DJ377" s="42"/>
      <c r="DK377" s="42"/>
      <c r="DL377" s="42"/>
      <c r="DM377" s="42"/>
      <c r="DN377" s="42"/>
      <c r="DO377" s="42"/>
      <c r="DP377" s="42"/>
      <c r="DQ377" s="42"/>
      <c r="DR377" s="42"/>
      <c r="DS377" s="42"/>
      <c r="DT377" s="42"/>
      <c r="DU377" s="42"/>
      <c r="DV377" s="42"/>
      <c r="DW377" s="42"/>
      <c r="DX377" s="42"/>
      <c r="DY377" s="42"/>
      <c r="DZ377" s="42"/>
      <c r="EA377" s="42"/>
      <c r="EB377" s="42"/>
      <c r="EC377" s="42"/>
      <c r="ED377" s="42"/>
      <c r="EE377" s="42"/>
      <c r="EF377" s="42"/>
      <c r="EG377" s="42"/>
      <c r="EH377" s="42"/>
      <c r="EI377" s="42"/>
      <c r="EJ377" s="42"/>
      <c r="EK377" s="42"/>
      <c r="EL377" s="42"/>
      <c r="EM377" s="42"/>
      <c r="EN377" s="42"/>
      <c r="EO377" s="42"/>
      <c r="EP377" s="42"/>
      <c r="EQ377" s="42"/>
      <c r="ER377" s="42"/>
      <c r="ES377" s="42"/>
      <c r="ET377" s="42"/>
      <c r="EU377" s="42"/>
      <c r="EV377" s="42"/>
      <c r="EW377" s="42"/>
      <c r="EX377" s="42"/>
      <c r="EY377" s="42"/>
      <c r="EZ377" s="42"/>
      <c r="FA377" s="42"/>
      <c r="FB377" s="42"/>
      <c r="FC377" s="42"/>
      <c r="FD377" s="42"/>
      <c r="FE377" s="42"/>
      <c r="FF377" s="42"/>
      <c r="FG377" s="42"/>
      <c r="FH377" s="42"/>
      <c r="FI377" s="42"/>
      <c r="FJ377" s="42"/>
      <c r="FK377" s="42"/>
      <c r="FL377" s="42"/>
      <c r="FM377" s="42"/>
      <c r="FN377" s="42"/>
      <c r="FO377" s="42"/>
      <c r="FP377" s="42"/>
      <c r="FQ377" s="42"/>
      <c r="FR377" s="42"/>
      <c r="FS377" s="42"/>
      <c r="FT377" s="42"/>
      <c r="FU377" s="42"/>
      <c r="FV377" s="42"/>
      <c r="FW377" s="42"/>
      <c r="FX377" s="42"/>
      <c r="FY377" s="42"/>
      <c r="FZ377" s="42"/>
      <c r="GA377" s="42"/>
      <c r="GB377" s="42"/>
      <c r="GC377" s="42"/>
      <c r="GD377" s="42"/>
      <c r="GE377" s="42"/>
      <c r="GF377" s="42"/>
      <c r="GG377" s="42"/>
      <c r="GH377" s="42"/>
      <c r="GI377" s="42"/>
      <c r="GJ377" s="42"/>
      <c r="GK377" s="42"/>
      <c r="GL377" s="42"/>
      <c r="GM377" s="42"/>
      <c r="GN377" s="42"/>
      <c r="GO377" s="42"/>
      <c r="GP377" s="42"/>
      <c r="GQ377" s="42"/>
      <c r="GR377" s="42"/>
      <c r="GS377" s="42"/>
      <c r="GT377" s="42"/>
      <c r="GU377" s="42"/>
      <c r="GV377" s="42"/>
      <c r="GW377" s="42"/>
      <c r="GX377" s="42"/>
      <c r="GY377" s="42"/>
      <c r="GZ377" s="42"/>
      <c r="HA377" s="42"/>
      <c r="HB377" s="42"/>
      <c r="HC377" s="42"/>
      <c r="HD377" s="42"/>
      <c r="HE377" s="42"/>
      <c r="HF377" s="42"/>
      <c r="HG377" s="42"/>
      <c r="HH377" s="42"/>
      <c r="HI377" s="42"/>
      <c r="HJ377" s="42"/>
      <c r="HK377" s="42"/>
      <c r="HL377" s="42"/>
      <c r="HM377" s="42"/>
      <c r="HN377" s="42"/>
      <c r="HO377" s="42"/>
      <c r="HP377" s="42"/>
      <c r="HQ377" s="42"/>
      <c r="HR377" s="42"/>
      <c r="HS377" s="42"/>
      <c r="HT377" s="42"/>
      <c r="HU377" s="42"/>
      <c r="HV377" s="42"/>
      <c r="HW377" s="42"/>
      <c r="HX377" s="42"/>
    </row>
    <row r="378" spans="1:232" s="41" customFormat="1" x14ac:dyDescent="0.25">
      <c r="A378" s="29"/>
      <c r="B378" s="30"/>
      <c r="C378" s="31" t="s">
        <v>7317</v>
      </c>
      <c r="D378" s="57">
        <v>0</v>
      </c>
      <c r="E378" s="57">
        <v>1</v>
      </c>
      <c r="F378" s="32" t="s">
        <v>953</v>
      </c>
      <c r="G378" s="32" t="s">
        <v>953</v>
      </c>
      <c r="H378" s="4">
        <v>9105875566</v>
      </c>
      <c r="I378" s="32" t="s">
        <v>953</v>
      </c>
      <c r="J378" s="33" t="s">
        <v>7969</v>
      </c>
      <c r="K378" s="34"/>
      <c r="L378" s="46" t="s">
        <v>25</v>
      </c>
      <c r="M378" s="33" t="s">
        <v>1037</v>
      </c>
      <c r="N378" s="35" t="s">
        <v>953</v>
      </c>
      <c r="O378" s="6" t="s">
        <v>3132</v>
      </c>
      <c r="P378" s="36"/>
      <c r="Q378" s="36"/>
      <c r="R378" s="36"/>
      <c r="S378" s="33" t="s">
        <v>7927</v>
      </c>
      <c r="T378" s="36"/>
      <c r="U378" s="36"/>
      <c r="V378" s="33" t="s">
        <v>7927</v>
      </c>
      <c r="W378" s="36"/>
      <c r="X378" s="36"/>
      <c r="Y378" s="33" t="s">
        <v>3047</v>
      </c>
      <c r="Z378" s="36"/>
      <c r="AA378" s="30"/>
      <c r="AB378" s="57">
        <v>5111</v>
      </c>
      <c r="AC378" s="57">
        <v>131</v>
      </c>
      <c r="AD378" s="30"/>
      <c r="AE378" s="58">
        <v>2</v>
      </c>
      <c r="AF378" s="37"/>
      <c r="AG378" s="37">
        <v>55595</v>
      </c>
      <c r="AH378" s="38">
        <v>111190</v>
      </c>
      <c r="AI378" s="37"/>
      <c r="AJ378" s="37"/>
      <c r="AK378" s="39"/>
      <c r="AL378" s="40">
        <v>8</v>
      </c>
      <c r="AM378" s="37"/>
      <c r="AN378" s="37">
        <v>8895.2000000000007</v>
      </c>
      <c r="AO378" s="59">
        <v>33311</v>
      </c>
      <c r="AP378" s="39"/>
      <c r="AQ378" s="59" t="s">
        <v>3131</v>
      </c>
      <c r="AR378" s="60">
        <v>156</v>
      </c>
      <c r="AS378" s="60">
        <v>632</v>
      </c>
      <c r="AV378" s="39"/>
      <c r="AW378" s="42"/>
      <c r="AX378" s="42"/>
      <c r="AY378" s="42"/>
      <c r="AZ378" s="42"/>
      <c r="BA378" s="42"/>
      <c r="BB378" s="42"/>
      <c r="BC378" s="42"/>
      <c r="BD378" s="42"/>
      <c r="BE378" s="42"/>
      <c r="BF378" s="42"/>
      <c r="BG378" s="42"/>
      <c r="BH378" s="42"/>
      <c r="BI378" s="42"/>
      <c r="BJ378" s="42"/>
      <c r="BK378" s="42"/>
      <c r="BL378" s="42"/>
      <c r="BM378" s="42"/>
      <c r="BN378" s="42"/>
      <c r="BO378" s="42"/>
      <c r="BP378" s="42"/>
      <c r="BQ378" s="42"/>
      <c r="BR378" s="42"/>
      <c r="BS378" s="42"/>
      <c r="BT378" s="42"/>
      <c r="BU378" s="42"/>
      <c r="BV378" s="42"/>
      <c r="BW378" s="42"/>
      <c r="BX378" s="42"/>
      <c r="BY378" s="42"/>
      <c r="BZ378" s="42"/>
      <c r="CA378" s="42"/>
      <c r="CB378" s="42"/>
      <c r="CC378" s="42"/>
      <c r="CD378" s="42"/>
      <c r="CE378" s="42"/>
      <c r="CF378" s="42"/>
      <c r="CG378" s="42"/>
      <c r="CH378" s="42"/>
      <c r="CI378" s="42"/>
      <c r="CJ378" s="42"/>
      <c r="CK378" s="42"/>
      <c r="CL378" s="42"/>
      <c r="CM378" s="42"/>
      <c r="CN378" s="42"/>
      <c r="CO378" s="42"/>
      <c r="CP378" s="42"/>
      <c r="CQ378" s="42"/>
      <c r="CR378" s="42"/>
      <c r="CS378" s="42"/>
      <c r="CT378" s="42"/>
      <c r="CU378" s="42"/>
      <c r="CV378" s="42"/>
      <c r="CW378" s="42"/>
      <c r="CX378" s="42"/>
      <c r="CY378" s="42"/>
      <c r="CZ378" s="42"/>
      <c r="DA378" s="42"/>
      <c r="DB378" s="42"/>
      <c r="DC378" s="42"/>
      <c r="DD378" s="42"/>
      <c r="DE378" s="42"/>
      <c r="DF378" s="42"/>
      <c r="DG378" s="42"/>
      <c r="DH378" s="42"/>
      <c r="DI378" s="42"/>
      <c r="DJ378" s="42"/>
      <c r="DK378" s="42"/>
      <c r="DL378" s="42"/>
      <c r="DM378" s="42"/>
      <c r="DN378" s="42"/>
      <c r="DO378" s="42"/>
      <c r="DP378" s="42"/>
      <c r="DQ378" s="42"/>
      <c r="DR378" s="42"/>
      <c r="DS378" s="42"/>
      <c r="DT378" s="42"/>
      <c r="DU378" s="42"/>
      <c r="DV378" s="42"/>
      <c r="DW378" s="42"/>
      <c r="DX378" s="42"/>
      <c r="DY378" s="42"/>
      <c r="DZ378" s="42"/>
      <c r="EA378" s="42"/>
      <c r="EB378" s="42"/>
      <c r="EC378" s="42"/>
      <c r="ED378" s="42"/>
      <c r="EE378" s="42"/>
      <c r="EF378" s="42"/>
      <c r="EG378" s="42"/>
      <c r="EH378" s="42"/>
      <c r="EI378" s="42"/>
      <c r="EJ378" s="42"/>
      <c r="EK378" s="42"/>
      <c r="EL378" s="42"/>
      <c r="EM378" s="42"/>
      <c r="EN378" s="42"/>
      <c r="EO378" s="42"/>
      <c r="EP378" s="42"/>
      <c r="EQ378" s="42"/>
      <c r="ER378" s="42"/>
      <c r="ES378" s="42"/>
      <c r="ET378" s="42"/>
      <c r="EU378" s="42"/>
      <c r="EV378" s="42"/>
      <c r="EW378" s="42"/>
      <c r="EX378" s="42"/>
      <c r="EY378" s="42"/>
      <c r="EZ378" s="42"/>
      <c r="FA378" s="42"/>
      <c r="FB378" s="42"/>
      <c r="FC378" s="42"/>
      <c r="FD378" s="42"/>
      <c r="FE378" s="42"/>
      <c r="FF378" s="42"/>
      <c r="FG378" s="42"/>
      <c r="FH378" s="42"/>
      <c r="FI378" s="42"/>
      <c r="FJ378" s="42"/>
      <c r="FK378" s="42"/>
      <c r="FL378" s="42"/>
      <c r="FM378" s="42"/>
      <c r="FN378" s="42"/>
      <c r="FO378" s="42"/>
      <c r="FP378" s="42"/>
      <c r="FQ378" s="42"/>
      <c r="FR378" s="42"/>
      <c r="FS378" s="42"/>
      <c r="FT378" s="42"/>
      <c r="FU378" s="42"/>
      <c r="FV378" s="42"/>
      <c r="FW378" s="42"/>
      <c r="FX378" s="42"/>
      <c r="FY378" s="42"/>
      <c r="FZ378" s="42"/>
      <c r="GA378" s="42"/>
      <c r="GB378" s="42"/>
      <c r="GC378" s="42"/>
      <c r="GD378" s="42"/>
      <c r="GE378" s="42"/>
      <c r="GF378" s="42"/>
      <c r="GG378" s="42"/>
      <c r="GH378" s="42"/>
      <c r="GI378" s="42"/>
      <c r="GJ378" s="42"/>
      <c r="GK378" s="42"/>
      <c r="GL378" s="42"/>
      <c r="GM378" s="42"/>
      <c r="GN378" s="42"/>
      <c r="GO378" s="42"/>
      <c r="GP378" s="42"/>
      <c r="GQ378" s="42"/>
      <c r="GR378" s="42"/>
      <c r="GS378" s="42"/>
      <c r="GT378" s="42"/>
      <c r="GU378" s="42"/>
      <c r="GV378" s="42"/>
      <c r="GW378" s="42"/>
      <c r="GX378" s="42"/>
      <c r="GY378" s="42"/>
      <c r="GZ378" s="42"/>
      <c r="HA378" s="42"/>
      <c r="HB378" s="42"/>
      <c r="HC378" s="42"/>
      <c r="HD378" s="42"/>
      <c r="HE378" s="42"/>
      <c r="HF378" s="42"/>
      <c r="HG378" s="42"/>
      <c r="HH378" s="42"/>
      <c r="HI378" s="42"/>
      <c r="HJ378" s="42"/>
      <c r="HK378" s="42"/>
      <c r="HL378" s="42"/>
      <c r="HM378" s="42"/>
      <c r="HN378" s="42"/>
      <c r="HO378" s="42"/>
      <c r="HP378" s="42"/>
      <c r="HQ378" s="42"/>
      <c r="HR378" s="42"/>
      <c r="HS378" s="42"/>
      <c r="HT378" s="42"/>
      <c r="HU378" s="42"/>
      <c r="HV378" s="42"/>
      <c r="HW378" s="42"/>
      <c r="HX378" s="42"/>
    </row>
    <row r="379" spans="1:232" s="41" customFormat="1" x14ac:dyDescent="0.25">
      <c r="A379" s="29"/>
      <c r="B379" s="30"/>
      <c r="C379" s="31" t="s">
        <v>7317</v>
      </c>
      <c r="D379" s="57">
        <v>0</v>
      </c>
      <c r="E379" s="57">
        <v>1</v>
      </c>
      <c r="F379" s="32" t="s">
        <v>953</v>
      </c>
      <c r="G379" s="32" t="s">
        <v>953</v>
      </c>
      <c r="H379" s="4">
        <v>9105875566</v>
      </c>
      <c r="I379" s="32" t="s">
        <v>953</v>
      </c>
      <c r="J379" s="33" t="s">
        <v>7969</v>
      </c>
      <c r="K379" s="34"/>
      <c r="L379" s="46" t="s">
        <v>25</v>
      </c>
      <c r="M379" s="33" t="s">
        <v>1037</v>
      </c>
      <c r="N379" s="35" t="s">
        <v>953</v>
      </c>
      <c r="O379" s="6" t="s">
        <v>3132</v>
      </c>
      <c r="P379" s="36"/>
      <c r="Q379" s="36"/>
      <c r="R379" s="36"/>
      <c r="S379" s="33" t="s">
        <v>7927</v>
      </c>
      <c r="T379" s="36"/>
      <c r="U379" s="36"/>
      <c r="V379" s="33" t="s">
        <v>7927</v>
      </c>
      <c r="W379" s="36"/>
      <c r="X379" s="36"/>
      <c r="Y379" s="33" t="s">
        <v>2824</v>
      </c>
      <c r="Z379" s="36"/>
      <c r="AA379" s="30"/>
      <c r="AB379" s="57">
        <v>5111</v>
      </c>
      <c r="AC379" s="57">
        <v>131</v>
      </c>
      <c r="AD379" s="30"/>
      <c r="AE379" s="58">
        <v>2</v>
      </c>
      <c r="AF379" s="37"/>
      <c r="AG379" s="37">
        <v>111058</v>
      </c>
      <c r="AH379" s="38">
        <v>222116</v>
      </c>
      <c r="AI379" s="37"/>
      <c r="AJ379" s="37"/>
      <c r="AK379" s="39"/>
      <c r="AL379" s="40">
        <v>8</v>
      </c>
      <c r="AM379" s="37"/>
      <c r="AN379" s="37">
        <v>17769.28</v>
      </c>
      <c r="AO379" s="59">
        <v>33311</v>
      </c>
      <c r="AP379" s="39"/>
      <c r="AQ379" s="59" t="s">
        <v>3131</v>
      </c>
      <c r="AR379" s="60">
        <v>156</v>
      </c>
      <c r="AS379" s="60">
        <v>632</v>
      </c>
      <c r="AV379" s="39"/>
      <c r="AW379" s="42"/>
      <c r="AX379" s="42"/>
      <c r="AY379" s="42"/>
      <c r="AZ379" s="42"/>
      <c r="BA379" s="42"/>
      <c r="BB379" s="42"/>
      <c r="BC379" s="42"/>
      <c r="BD379" s="42"/>
      <c r="BE379" s="42"/>
      <c r="BF379" s="42"/>
      <c r="BG379" s="42"/>
      <c r="BH379" s="42"/>
      <c r="BI379" s="42"/>
      <c r="BJ379" s="42"/>
      <c r="BK379" s="42"/>
      <c r="BL379" s="42"/>
      <c r="BM379" s="42"/>
      <c r="BN379" s="42"/>
      <c r="BO379" s="42"/>
      <c r="BP379" s="42"/>
      <c r="BQ379" s="42"/>
      <c r="BR379" s="42"/>
      <c r="BS379" s="42"/>
      <c r="BT379" s="42"/>
      <c r="BU379" s="42"/>
      <c r="BV379" s="42"/>
      <c r="BW379" s="42"/>
      <c r="BX379" s="42"/>
      <c r="BY379" s="42"/>
      <c r="BZ379" s="42"/>
      <c r="CA379" s="42"/>
      <c r="CB379" s="42"/>
      <c r="CC379" s="42"/>
      <c r="CD379" s="42"/>
      <c r="CE379" s="42"/>
      <c r="CF379" s="42"/>
      <c r="CG379" s="42"/>
      <c r="CH379" s="42"/>
      <c r="CI379" s="42"/>
      <c r="CJ379" s="42"/>
      <c r="CK379" s="42"/>
      <c r="CL379" s="42"/>
      <c r="CM379" s="42"/>
      <c r="CN379" s="42"/>
      <c r="CO379" s="42"/>
      <c r="CP379" s="42"/>
      <c r="CQ379" s="42"/>
      <c r="CR379" s="42"/>
      <c r="CS379" s="42"/>
      <c r="CT379" s="42"/>
      <c r="CU379" s="42"/>
      <c r="CV379" s="42"/>
      <c r="CW379" s="42"/>
      <c r="CX379" s="42"/>
      <c r="CY379" s="42"/>
      <c r="CZ379" s="42"/>
      <c r="DA379" s="42"/>
      <c r="DB379" s="42"/>
      <c r="DC379" s="42"/>
      <c r="DD379" s="42"/>
      <c r="DE379" s="42"/>
      <c r="DF379" s="42"/>
      <c r="DG379" s="42"/>
      <c r="DH379" s="42"/>
      <c r="DI379" s="42"/>
      <c r="DJ379" s="42"/>
      <c r="DK379" s="42"/>
      <c r="DL379" s="42"/>
      <c r="DM379" s="42"/>
      <c r="DN379" s="42"/>
      <c r="DO379" s="42"/>
      <c r="DP379" s="42"/>
      <c r="DQ379" s="42"/>
      <c r="DR379" s="42"/>
      <c r="DS379" s="42"/>
      <c r="DT379" s="42"/>
      <c r="DU379" s="42"/>
      <c r="DV379" s="42"/>
      <c r="DW379" s="42"/>
      <c r="DX379" s="42"/>
      <c r="DY379" s="42"/>
      <c r="DZ379" s="42"/>
      <c r="EA379" s="42"/>
      <c r="EB379" s="42"/>
      <c r="EC379" s="42"/>
      <c r="ED379" s="42"/>
      <c r="EE379" s="42"/>
      <c r="EF379" s="42"/>
      <c r="EG379" s="42"/>
      <c r="EH379" s="42"/>
      <c r="EI379" s="42"/>
      <c r="EJ379" s="42"/>
      <c r="EK379" s="42"/>
      <c r="EL379" s="42"/>
      <c r="EM379" s="42"/>
      <c r="EN379" s="42"/>
      <c r="EO379" s="42"/>
      <c r="EP379" s="42"/>
      <c r="EQ379" s="42"/>
      <c r="ER379" s="42"/>
      <c r="ES379" s="42"/>
      <c r="ET379" s="42"/>
      <c r="EU379" s="42"/>
      <c r="EV379" s="42"/>
      <c r="EW379" s="42"/>
      <c r="EX379" s="42"/>
      <c r="EY379" s="42"/>
      <c r="EZ379" s="42"/>
      <c r="FA379" s="42"/>
      <c r="FB379" s="42"/>
      <c r="FC379" s="42"/>
      <c r="FD379" s="42"/>
      <c r="FE379" s="42"/>
      <c r="FF379" s="42"/>
      <c r="FG379" s="42"/>
      <c r="FH379" s="42"/>
      <c r="FI379" s="42"/>
      <c r="FJ379" s="42"/>
      <c r="FK379" s="42"/>
      <c r="FL379" s="42"/>
      <c r="FM379" s="42"/>
      <c r="FN379" s="42"/>
      <c r="FO379" s="42"/>
      <c r="FP379" s="42"/>
      <c r="FQ379" s="42"/>
      <c r="FR379" s="42"/>
      <c r="FS379" s="42"/>
      <c r="FT379" s="42"/>
      <c r="FU379" s="42"/>
      <c r="FV379" s="42"/>
      <c r="FW379" s="42"/>
      <c r="FX379" s="42"/>
      <c r="FY379" s="42"/>
      <c r="FZ379" s="42"/>
      <c r="GA379" s="42"/>
      <c r="GB379" s="42"/>
      <c r="GC379" s="42"/>
      <c r="GD379" s="42"/>
      <c r="GE379" s="42"/>
      <c r="GF379" s="42"/>
      <c r="GG379" s="42"/>
      <c r="GH379" s="42"/>
      <c r="GI379" s="42"/>
      <c r="GJ379" s="42"/>
      <c r="GK379" s="42"/>
      <c r="GL379" s="42"/>
      <c r="GM379" s="42"/>
      <c r="GN379" s="42"/>
      <c r="GO379" s="42"/>
      <c r="GP379" s="42"/>
      <c r="GQ379" s="42"/>
      <c r="GR379" s="42"/>
      <c r="GS379" s="42"/>
      <c r="GT379" s="42"/>
      <c r="GU379" s="42"/>
      <c r="GV379" s="42"/>
      <c r="GW379" s="42"/>
      <c r="GX379" s="42"/>
      <c r="GY379" s="42"/>
      <c r="GZ379" s="42"/>
      <c r="HA379" s="42"/>
      <c r="HB379" s="42"/>
      <c r="HC379" s="42"/>
      <c r="HD379" s="42"/>
      <c r="HE379" s="42"/>
      <c r="HF379" s="42"/>
      <c r="HG379" s="42"/>
      <c r="HH379" s="42"/>
      <c r="HI379" s="42"/>
      <c r="HJ379" s="42"/>
      <c r="HK379" s="42"/>
      <c r="HL379" s="42"/>
      <c r="HM379" s="42"/>
      <c r="HN379" s="42"/>
      <c r="HO379" s="42"/>
      <c r="HP379" s="42"/>
      <c r="HQ379" s="42"/>
      <c r="HR379" s="42"/>
      <c r="HS379" s="42"/>
      <c r="HT379" s="42"/>
      <c r="HU379" s="42"/>
      <c r="HV379" s="42"/>
      <c r="HW379" s="42"/>
      <c r="HX379" s="42"/>
    </row>
    <row r="380" spans="1:232" s="41" customFormat="1" x14ac:dyDescent="0.25">
      <c r="A380" s="29"/>
      <c r="B380" s="30"/>
      <c r="C380" s="31" t="s">
        <v>7317</v>
      </c>
      <c r="D380" s="57">
        <v>0</v>
      </c>
      <c r="E380" s="57">
        <v>1</v>
      </c>
      <c r="F380" s="32" t="s">
        <v>953</v>
      </c>
      <c r="G380" s="32" t="s">
        <v>953</v>
      </c>
      <c r="H380" s="4">
        <v>9105875650</v>
      </c>
      <c r="I380" s="32" t="s">
        <v>953</v>
      </c>
      <c r="J380" s="33" t="s">
        <v>7970</v>
      </c>
      <c r="K380" s="34"/>
      <c r="L380" s="46" t="s">
        <v>25</v>
      </c>
      <c r="M380" s="33" t="s">
        <v>987</v>
      </c>
      <c r="N380" s="35" t="s">
        <v>953</v>
      </c>
      <c r="O380" s="6" t="s">
        <v>3137</v>
      </c>
      <c r="P380" s="36"/>
      <c r="Q380" s="36"/>
      <c r="R380" s="36"/>
      <c r="S380" s="33" t="s">
        <v>7971</v>
      </c>
      <c r="T380" s="36"/>
      <c r="U380" s="36"/>
      <c r="V380" s="33" t="s">
        <v>7971</v>
      </c>
      <c r="W380" s="36"/>
      <c r="X380" s="36"/>
      <c r="Y380" s="33" t="s">
        <v>2824</v>
      </c>
      <c r="Z380" s="36"/>
      <c r="AA380" s="30"/>
      <c r="AB380" s="57">
        <v>5111</v>
      </c>
      <c r="AC380" s="57">
        <v>131</v>
      </c>
      <c r="AD380" s="30"/>
      <c r="AE380" s="58">
        <v>1</v>
      </c>
      <c r="AF380" s="37"/>
      <c r="AG380" s="37">
        <v>111058</v>
      </c>
      <c r="AH380" s="38">
        <v>111058</v>
      </c>
      <c r="AI380" s="37"/>
      <c r="AJ380" s="37"/>
      <c r="AK380" s="39"/>
      <c r="AL380" s="40">
        <v>8</v>
      </c>
      <c r="AM380" s="37"/>
      <c r="AN380" s="37">
        <v>8884.64</v>
      </c>
      <c r="AO380" s="59">
        <v>33311</v>
      </c>
      <c r="AP380" s="39"/>
      <c r="AQ380" s="59" t="s">
        <v>3131</v>
      </c>
      <c r="AR380" s="60">
        <v>156</v>
      </c>
      <c r="AS380" s="60">
        <v>632</v>
      </c>
      <c r="AV380" s="39"/>
      <c r="AW380" s="42"/>
      <c r="AX380" s="42"/>
      <c r="AY380" s="42"/>
      <c r="AZ380" s="42"/>
      <c r="BA380" s="42"/>
      <c r="BB380" s="42"/>
      <c r="BC380" s="42"/>
      <c r="BD380" s="42"/>
      <c r="BE380" s="42"/>
      <c r="BF380" s="42"/>
      <c r="BG380" s="42"/>
      <c r="BH380" s="42"/>
      <c r="BI380" s="42"/>
      <c r="BJ380" s="42"/>
      <c r="BK380" s="42"/>
      <c r="BL380" s="42"/>
      <c r="BM380" s="42"/>
      <c r="BN380" s="42"/>
      <c r="BO380" s="42"/>
      <c r="BP380" s="42"/>
      <c r="BQ380" s="42"/>
      <c r="BR380" s="42"/>
      <c r="BS380" s="42"/>
      <c r="BT380" s="42"/>
      <c r="BU380" s="42"/>
      <c r="BV380" s="42"/>
      <c r="BW380" s="42"/>
      <c r="BX380" s="42"/>
      <c r="BY380" s="42"/>
      <c r="BZ380" s="42"/>
      <c r="CA380" s="42"/>
      <c r="CB380" s="42"/>
      <c r="CC380" s="42"/>
      <c r="CD380" s="42"/>
      <c r="CE380" s="42"/>
      <c r="CF380" s="42"/>
      <c r="CG380" s="42"/>
      <c r="CH380" s="42"/>
      <c r="CI380" s="42"/>
      <c r="CJ380" s="42"/>
      <c r="CK380" s="42"/>
      <c r="CL380" s="42"/>
      <c r="CM380" s="42"/>
      <c r="CN380" s="42"/>
      <c r="CO380" s="42"/>
      <c r="CP380" s="42"/>
      <c r="CQ380" s="42"/>
      <c r="CR380" s="42"/>
      <c r="CS380" s="42"/>
      <c r="CT380" s="42"/>
      <c r="CU380" s="42"/>
      <c r="CV380" s="42"/>
      <c r="CW380" s="42"/>
      <c r="CX380" s="42"/>
      <c r="CY380" s="42"/>
      <c r="CZ380" s="42"/>
      <c r="DA380" s="42"/>
      <c r="DB380" s="42"/>
      <c r="DC380" s="42"/>
      <c r="DD380" s="42"/>
      <c r="DE380" s="42"/>
      <c r="DF380" s="42"/>
      <c r="DG380" s="42"/>
      <c r="DH380" s="42"/>
      <c r="DI380" s="42"/>
      <c r="DJ380" s="42"/>
      <c r="DK380" s="42"/>
      <c r="DL380" s="42"/>
      <c r="DM380" s="42"/>
      <c r="DN380" s="42"/>
      <c r="DO380" s="42"/>
      <c r="DP380" s="42"/>
      <c r="DQ380" s="42"/>
      <c r="DR380" s="42"/>
      <c r="DS380" s="42"/>
      <c r="DT380" s="42"/>
      <c r="DU380" s="42"/>
      <c r="DV380" s="42"/>
      <c r="DW380" s="42"/>
      <c r="DX380" s="42"/>
      <c r="DY380" s="42"/>
      <c r="DZ380" s="42"/>
      <c r="EA380" s="42"/>
      <c r="EB380" s="42"/>
      <c r="EC380" s="42"/>
      <c r="ED380" s="42"/>
      <c r="EE380" s="42"/>
      <c r="EF380" s="42"/>
      <c r="EG380" s="42"/>
      <c r="EH380" s="42"/>
      <c r="EI380" s="42"/>
      <c r="EJ380" s="42"/>
      <c r="EK380" s="42"/>
      <c r="EL380" s="42"/>
      <c r="EM380" s="42"/>
      <c r="EN380" s="42"/>
      <c r="EO380" s="42"/>
      <c r="EP380" s="42"/>
      <c r="EQ380" s="42"/>
      <c r="ER380" s="42"/>
      <c r="ES380" s="42"/>
      <c r="ET380" s="42"/>
      <c r="EU380" s="42"/>
      <c r="EV380" s="42"/>
      <c r="EW380" s="42"/>
      <c r="EX380" s="42"/>
      <c r="EY380" s="42"/>
      <c r="EZ380" s="42"/>
      <c r="FA380" s="42"/>
      <c r="FB380" s="42"/>
      <c r="FC380" s="42"/>
      <c r="FD380" s="42"/>
      <c r="FE380" s="42"/>
      <c r="FF380" s="42"/>
      <c r="FG380" s="42"/>
      <c r="FH380" s="42"/>
      <c r="FI380" s="42"/>
      <c r="FJ380" s="42"/>
      <c r="FK380" s="42"/>
      <c r="FL380" s="42"/>
      <c r="FM380" s="42"/>
      <c r="FN380" s="42"/>
      <c r="FO380" s="42"/>
      <c r="FP380" s="42"/>
      <c r="FQ380" s="42"/>
      <c r="FR380" s="42"/>
      <c r="FS380" s="42"/>
      <c r="FT380" s="42"/>
      <c r="FU380" s="42"/>
      <c r="FV380" s="42"/>
      <c r="FW380" s="42"/>
      <c r="FX380" s="42"/>
      <c r="FY380" s="42"/>
      <c r="FZ380" s="42"/>
      <c r="GA380" s="42"/>
      <c r="GB380" s="42"/>
      <c r="GC380" s="42"/>
      <c r="GD380" s="42"/>
      <c r="GE380" s="42"/>
      <c r="GF380" s="42"/>
      <c r="GG380" s="42"/>
      <c r="GH380" s="42"/>
      <c r="GI380" s="42"/>
      <c r="GJ380" s="42"/>
      <c r="GK380" s="42"/>
      <c r="GL380" s="42"/>
      <c r="GM380" s="42"/>
      <c r="GN380" s="42"/>
      <c r="GO380" s="42"/>
      <c r="GP380" s="42"/>
      <c r="GQ380" s="42"/>
      <c r="GR380" s="42"/>
      <c r="GS380" s="42"/>
      <c r="GT380" s="42"/>
      <c r="GU380" s="42"/>
      <c r="GV380" s="42"/>
      <c r="GW380" s="42"/>
      <c r="GX380" s="42"/>
      <c r="GY380" s="42"/>
      <c r="GZ380" s="42"/>
      <c r="HA380" s="42"/>
      <c r="HB380" s="42"/>
      <c r="HC380" s="42"/>
      <c r="HD380" s="42"/>
      <c r="HE380" s="42"/>
      <c r="HF380" s="42"/>
      <c r="HG380" s="42"/>
      <c r="HH380" s="42"/>
      <c r="HI380" s="42"/>
      <c r="HJ380" s="42"/>
      <c r="HK380" s="42"/>
      <c r="HL380" s="42"/>
      <c r="HM380" s="42"/>
      <c r="HN380" s="42"/>
      <c r="HO380" s="42"/>
      <c r="HP380" s="42"/>
      <c r="HQ380" s="42"/>
      <c r="HR380" s="42"/>
      <c r="HS380" s="42"/>
      <c r="HT380" s="42"/>
      <c r="HU380" s="42"/>
      <c r="HV380" s="42"/>
      <c r="HW380" s="42"/>
      <c r="HX380" s="42"/>
    </row>
    <row r="381" spans="1:232" s="41" customFormat="1" x14ac:dyDescent="0.25">
      <c r="A381" s="29"/>
      <c r="B381" s="30"/>
      <c r="C381" s="31" t="s">
        <v>7317</v>
      </c>
      <c r="D381" s="57">
        <v>0</v>
      </c>
      <c r="E381" s="57">
        <v>1</v>
      </c>
      <c r="F381" s="32" t="s">
        <v>953</v>
      </c>
      <c r="G381" s="32" t="s">
        <v>953</v>
      </c>
      <c r="H381" s="4">
        <v>9105875650</v>
      </c>
      <c r="I381" s="32" t="s">
        <v>953</v>
      </c>
      <c r="J381" s="33" t="s">
        <v>7970</v>
      </c>
      <c r="K381" s="34"/>
      <c r="L381" s="46" t="s">
        <v>25</v>
      </c>
      <c r="M381" s="33" t="s">
        <v>987</v>
      </c>
      <c r="N381" s="35" t="s">
        <v>953</v>
      </c>
      <c r="O381" s="6" t="s">
        <v>3137</v>
      </c>
      <c r="P381" s="36"/>
      <c r="Q381" s="36"/>
      <c r="R381" s="36"/>
      <c r="S381" s="33" t="s">
        <v>7971</v>
      </c>
      <c r="T381" s="36"/>
      <c r="U381" s="36"/>
      <c r="V381" s="33" t="s">
        <v>7971</v>
      </c>
      <c r="W381" s="36"/>
      <c r="X381" s="36"/>
      <c r="Y381" s="33" t="s">
        <v>2771</v>
      </c>
      <c r="Z381" s="36"/>
      <c r="AA381" s="30"/>
      <c r="AB381" s="57">
        <v>5111</v>
      </c>
      <c r="AC381" s="57">
        <v>131</v>
      </c>
      <c r="AD381" s="30"/>
      <c r="AE381" s="58">
        <v>1</v>
      </c>
      <c r="AF381" s="37"/>
      <c r="AG381" s="37">
        <v>74250</v>
      </c>
      <c r="AH381" s="38">
        <v>74250</v>
      </c>
      <c r="AI381" s="37"/>
      <c r="AJ381" s="37"/>
      <c r="AK381" s="39"/>
      <c r="AL381" s="40">
        <v>8</v>
      </c>
      <c r="AM381" s="37"/>
      <c r="AN381" s="37">
        <v>5940</v>
      </c>
      <c r="AO381" s="59">
        <v>33311</v>
      </c>
      <c r="AP381" s="39"/>
      <c r="AQ381" s="59" t="s">
        <v>3131</v>
      </c>
      <c r="AR381" s="60">
        <v>156</v>
      </c>
      <c r="AS381" s="60">
        <v>632</v>
      </c>
      <c r="AV381" s="39"/>
      <c r="AW381" s="42"/>
      <c r="AX381" s="42"/>
      <c r="AY381" s="42"/>
      <c r="AZ381" s="42"/>
      <c r="BA381" s="42"/>
      <c r="BB381" s="42"/>
      <c r="BC381" s="42"/>
      <c r="BD381" s="42"/>
      <c r="BE381" s="42"/>
      <c r="BF381" s="42"/>
      <c r="BG381" s="42"/>
      <c r="BH381" s="42"/>
      <c r="BI381" s="42"/>
      <c r="BJ381" s="42"/>
      <c r="BK381" s="42"/>
      <c r="BL381" s="42"/>
      <c r="BM381" s="42"/>
      <c r="BN381" s="42"/>
      <c r="BO381" s="42"/>
      <c r="BP381" s="42"/>
      <c r="BQ381" s="42"/>
      <c r="BR381" s="42"/>
      <c r="BS381" s="42"/>
      <c r="BT381" s="42"/>
      <c r="BU381" s="42"/>
      <c r="BV381" s="42"/>
      <c r="BW381" s="42"/>
      <c r="BX381" s="42"/>
      <c r="BY381" s="42"/>
      <c r="BZ381" s="42"/>
      <c r="CA381" s="42"/>
      <c r="CB381" s="42"/>
      <c r="CC381" s="42"/>
      <c r="CD381" s="42"/>
      <c r="CE381" s="42"/>
      <c r="CF381" s="42"/>
      <c r="CG381" s="42"/>
      <c r="CH381" s="42"/>
      <c r="CI381" s="42"/>
      <c r="CJ381" s="42"/>
      <c r="CK381" s="42"/>
      <c r="CL381" s="42"/>
      <c r="CM381" s="42"/>
      <c r="CN381" s="42"/>
      <c r="CO381" s="42"/>
      <c r="CP381" s="42"/>
      <c r="CQ381" s="42"/>
      <c r="CR381" s="42"/>
      <c r="CS381" s="42"/>
      <c r="CT381" s="42"/>
      <c r="CU381" s="42"/>
      <c r="CV381" s="42"/>
      <c r="CW381" s="42"/>
      <c r="CX381" s="42"/>
      <c r="CY381" s="42"/>
      <c r="CZ381" s="42"/>
      <c r="DA381" s="42"/>
      <c r="DB381" s="42"/>
      <c r="DC381" s="42"/>
      <c r="DD381" s="42"/>
      <c r="DE381" s="42"/>
      <c r="DF381" s="42"/>
      <c r="DG381" s="42"/>
      <c r="DH381" s="42"/>
      <c r="DI381" s="42"/>
      <c r="DJ381" s="42"/>
      <c r="DK381" s="42"/>
      <c r="DL381" s="42"/>
      <c r="DM381" s="42"/>
      <c r="DN381" s="42"/>
      <c r="DO381" s="42"/>
      <c r="DP381" s="42"/>
      <c r="DQ381" s="42"/>
      <c r="DR381" s="42"/>
      <c r="DS381" s="42"/>
      <c r="DT381" s="42"/>
      <c r="DU381" s="42"/>
      <c r="DV381" s="42"/>
      <c r="DW381" s="42"/>
      <c r="DX381" s="42"/>
      <c r="DY381" s="42"/>
      <c r="DZ381" s="42"/>
      <c r="EA381" s="42"/>
      <c r="EB381" s="42"/>
      <c r="EC381" s="42"/>
      <c r="ED381" s="42"/>
      <c r="EE381" s="42"/>
      <c r="EF381" s="42"/>
      <c r="EG381" s="42"/>
      <c r="EH381" s="42"/>
      <c r="EI381" s="42"/>
      <c r="EJ381" s="42"/>
      <c r="EK381" s="42"/>
      <c r="EL381" s="42"/>
      <c r="EM381" s="42"/>
      <c r="EN381" s="42"/>
      <c r="EO381" s="42"/>
      <c r="EP381" s="42"/>
      <c r="EQ381" s="42"/>
      <c r="ER381" s="42"/>
      <c r="ES381" s="42"/>
      <c r="ET381" s="42"/>
      <c r="EU381" s="42"/>
      <c r="EV381" s="42"/>
      <c r="EW381" s="42"/>
      <c r="EX381" s="42"/>
      <c r="EY381" s="42"/>
      <c r="EZ381" s="42"/>
      <c r="FA381" s="42"/>
      <c r="FB381" s="42"/>
      <c r="FC381" s="42"/>
      <c r="FD381" s="42"/>
      <c r="FE381" s="42"/>
      <c r="FF381" s="42"/>
      <c r="FG381" s="42"/>
      <c r="FH381" s="42"/>
      <c r="FI381" s="42"/>
      <c r="FJ381" s="42"/>
      <c r="FK381" s="42"/>
      <c r="FL381" s="42"/>
      <c r="FM381" s="42"/>
      <c r="FN381" s="42"/>
      <c r="FO381" s="42"/>
      <c r="FP381" s="42"/>
      <c r="FQ381" s="42"/>
      <c r="FR381" s="42"/>
      <c r="FS381" s="42"/>
      <c r="FT381" s="42"/>
      <c r="FU381" s="42"/>
      <c r="FV381" s="42"/>
      <c r="FW381" s="42"/>
      <c r="FX381" s="42"/>
      <c r="FY381" s="42"/>
      <c r="FZ381" s="42"/>
      <c r="GA381" s="42"/>
      <c r="GB381" s="42"/>
      <c r="GC381" s="42"/>
      <c r="GD381" s="42"/>
      <c r="GE381" s="42"/>
      <c r="GF381" s="42"/>
      <c r="GG381" s="42"/>
      <c r="GH381" s="42"/>
      <c r="GI381" s="42"/>
      <c r="GJ381" s="42"/>
      <c r="GK381" s="42"/>
      <c r="GL381" s="42"/>
      <c r="GM381" s="42"/>
      <c r="GN381" s="42"/>
      <c r="GO381" s="42"/>
      <c r="GP381" s="42"/>
      <c r="GQ381" s="42"/>
      <c r="GR381" s="42"/>
      <c r="GS381" s="42"/>
      <c r="GT381" s="42"/>
      <c r="GU381" s="42"/>
      <c r="GV381" s="42"/>
      <c r="GW381" s="42"/>
      <c r="GX381" s="42"/>
      <c r="GY381" s="42"/>
      <c r="GZ381" s="42"/>
      <c r="HA381" s="42"/>
      <c r="HB381" s="42"/>
      <c r="HC381" s="42"/>
      <c r="HD381" s="42"/>
      <c r="HE381" s="42"/>
      <c r="HF381" s="42"/>
      <c r="HG381" s="42"/>
      <c r="HH381" s="42"/>
      <c r="HI381" s="42"/>
      <c r="HJ381" s="42"/>
      <c r="HK381" s="42"/>
      <c r="HL381" s="42"/>
      <c r="HM381" s="42"/>
      <c r="HN381" s="42"/>
      <c r="HO381" s="42"/>
      <c r="HP381" s="42"/>
      <c r="HQ381" s="42"/>
      <c r="HR381" s="42"/>
      <c r="HS381" s="42"/>
      <c r="HT381" s="42"/>
      <c r="HU381" s="42"/>
      <c r="HV381" s="42"/>
      <c r="HW381" s="42"/>
      <c r="HX381" s="42"/>
    </row>
    <row r="382" spans="1:232" s="41" customFormat="1" x14ac:dyDescent="0.25">
      <c r="A382" s="29"/>
      <c r="B382" s="30"/>
      <c r="C382" s="31" t="s">
        <v>7317</v>
      </c>
      <c r="D382" s="57">
        <v>0</v>
      </c>
      <c r="E382" s="57">
        <v>1</v>
      </c>
      <c r="F382" s="32" t="s">
        <v>953</v>
      </c>
      <c r="G382" s="32" t="s">
        <v>953</v>
      </c>
      <c r="H382" s="4">
        <v>9105875650</v>
      </c>
      <c r="I382" s="32" t="s">
        <v>953</v>
      </c>
      <c r="J382" s="33" t="s">
        <v>7970</v>
      </c>
      <c r="K382" s="34"/>
      <c r="L382" s="46" t="s">
        <v>25</v>
      </c>
      <c r="M382" s="33" t="s">
        <v>987</v>
      </c>
      <c r="N382" s="35" t="s">
        <v>953</v>
      </c>
      <c r="O382" s="6" t="s">
        <v>3137</v>
      </c>
      <c r="P382" s="36"/>
      <c r="Q382" s="36"/>
      <c r="R382" s="36"/>
      <c r="S382" s="33" t="s">
        <v>7971</v>
      </c>
      <c r="T382" s="36"/>
      <c r="U382" s="36"/>
      <c r="V382" s="33" t="s">
        <v>7971</v>
      </c>
      <c r="W382" s="36"/>
      <c r="X382" s="36"/>
      <c r="Y382" s="33" t="s">
        <v>3013</v>
      </c>
      <c r="Z382" s="36"/>
      <c r="AA382" s="30"/>
      <c r="AB382" s="57">
        <v>5111</v>
      </c>
      <c r="AC382" s="57">
        <v>131</v>
      </c>
      <c r="AD382" s="30"/>
      <c r="AE382" s="58">
        <v>3</v>
      </c>
      <c r="AF382" s="37"/>
      <c r="AG382" s="37">
        <v>46000</v>
      </c>
      <c r="AH382" s="38">
        <v>138000</v>
      </c>
      <c r="AI382" s="37"/>
      <c r="AJ382" s="37"/>
      <c r="AK382" s="39"/>
      <c r="AL382" s="40">
        <v>8</v>
      </c>
      <c r="AM382" s="37"/>
      <c r="AN382" s="37">
        <v>11040</v>
      </c>
      <c r="AO382" s="59">
        <v>33311</v>
      </c>
      <c r="AP382" s="39"/>
      <c r="AQ382" s="59" t="s">
        <v>3131</v>
      </c>
      <c r="AR382" s="60">
        <v>156</v>
      </c>
      <c r="AS382" s="60">
        <v>632</v>
      </c>
      <c r="AV382" s="39"/>
      <c r="AW382" s="42"/>
      <c r="AX382" s="42"/>
      <c r="AY382" s="42"/>
      <c r="AZ382" s="42"/>
      <c r="BA382" s="42"/>
      <c r="BB382" s="42"/>
      <c r="BC382" s="42"/>
      <c r="BD382" s="42"/>
      <c r="BE382" s="42"/>
      <c r="BF382" s="42"/>
      <c r="BG382" s="42"/>
      <c r="BH382" s="42"/>
      <c r="BI382" s="42"/>
      <c r="BJ382" s="42"/>
      <c r="BK382" s="42"/>
      <c r="BL382" s="42"/>
      <c r="BM382" s="42"/>
      <c r="BN382" s="42"/>
      <c r="BO382" s="42"/>
      <c r="BP382" s="42"/>
      <c r="BQ382" s="42"/>
      <c r="BR382" s="42"/>
      <c r="BS382" s="42"/>
      <c r="BT382" s="42"/>
      <c r="BU382" s="42"/>
      <c r="BV382" s="42"/>
      <c r="BW382" s="42"/>
      <c r="BX382" s="42"/>
      <c r="BY382" s="42"/>
      <c r="BZ382" s="42"/>
      <c r="CA382" s="42"/>
      <c r="CB382" s="42"/>
      <c r="CC382" s="42"/>
      <c r="CD382" s="42"/>
      <c r="CE382" s="42"/>
      <c r="CF382" s="42"/>
      <c r="CG382" s="42"/>
      <c r="CH382" s="42"/>
      <c r="CI382" s="42"/>
      <c r="CJ382" s="42"/>
      <c r="CK382" s="42"/>
      <c r="CL382" s="42"/>
      <c r="CM382" s="42"/>
      <c r="CN382" s="42"/>
      <c r="CO382" s="42"/>
      <c r="CP382" s="42"/>
      <c r="CQ382" s="42"/>
      <c r="CR382" s="42"/>
      <c r="CS382" s="42"/>
      <c r="CT382" s="42"/>
      <c r="CU382" s="42"/>
      <c r="CV382" s="42"/>
      <c r="CW382" s="42"/>
      <c r="CX382" s="42"/>
      <c r="CY382" s="42"/>
      <c r="CZ382" s="42"/>
      <c r="DA382" s="42"/>
      <c r="DB382" s="42"/>
      <c r="DC382" s="42"/>
      <c r="DD382" s="42"/>
      <c r="DE382" s="42"/>
      <c r="DF382" s="42"/>
      <c r="DG382" s="42"/>
      <c r="DH382" s="42"/>
      <c r="DI382" s="42"/>
      <c r="DJ382" s="42"/>
      <c r="DK382" s="42"/>
      <c r="DL382" s="42"/>
      <c r="DM382" s="42"/>
      <c r="DN382" s="42"/>
      <c r="DO382" s="42"/>
      <c r="DP382" s="42"/>
      <c r="DQ382" s="42"/>
      <c r="DR382" s="42"/>
      <c r="DS382" s="42"/>
      <c r="DT382" s="42"/>
      <c r="DU382" s="42"/>
      <c r="DV382" s="42"/>
      <c r="DW382" s="42"/>
      <c r="DX382" s="42"/>
      <c r="DY382" s="42"/>
      <c r="DZ382" s="42"/>
      <c r="EA382" s="42"/>
      <c r="EB382" s="42"/>
      <c r="EC382" s="42"/>
      <c r="ED382" s="42"/>
      <c r="EE382" s="42"/>
      <c r="EF382" s="42"/>
      <c r="EG382" s="42"/>
      <c r="EH382" s="42"/>
      <c r="EI382" s="42"/>
      <c r="EJ382" s="42"/>
      <c r="EK382" s="42"/>
      <c r="EL382" s="42"/>
      <c r="EM382" s="42"/>
      <c r="EN382" s="42"/>
      <c r="EO382" s="42"/>
      <c r="EP382" s="42"/>
      <c r="EQ382" s="42"/>
      <c r="ER382" s="42"/>
      <c r="ES382" s="42"/>
      <c r="ET382" s="42"/>
      <c r="EU382" s="42"/>
      <c r="EV382" s="42"/>
      <c r="EW382" s="42"/>
      <c r="EX382" s="42"/>
      <c r="EY382" s="42"/>
      <c r="EZ382" s="42"/>
      <c r="FA382" s="42"/>
      <c r="FB382" s="42"/>
      <c r="FC382" s="42"/>
      <c r="FD382" s="42"/>
      <c r="FE382" s="42"/>
      <c r="FF382" s="42"/>
      <c r="FG382" s="42"/>
      <c r="FH382" s="42"/>
      <c r="FI382" s="42"/>
      <c r="FJ382" s="42"/>
      <c r="FK382" s="42"/>
      <c r="FL382" s="42"/>
      <c r="FM382" s="42"/>
      <c r="FN382" s="42"/>
      <c r="FO382" s="42"/>
      <c r="FP382" s="42"/>
      <c r="FQ382" s="42"/>
      <c r="FR382" s="42"/>
      <c r="FS382" s="42"/>
      <c r="FT382" s="42"/>
      <c r="FU382" s="42"/>
      <c r="FV382" s="42"/>
      <c r="FW382" s="42"/>
      <c r="FX382" s="42"/>
      <c r="FY382" s="42"/>
      <c r="FZ382" s="42"/>
      <c r="GA382" s="42"/>
      <c r="GB382" s="42"/>
      <c r="GC382" s="42"/>
      <c r="GD382" s="42"/>
      <c r="GE382" s="42"/>
      <c r="GF382" s="42"/>
      <c r="GG382" s="42"/>
      <c r="GH382" s="42"/>
      <c r="GI382" s="42"/>
      <c r="GJ382" s="42"/>
      <c r="GK382" s="42"/>
      <c r="GL382" s="42"/>
      <c r="GM382" s="42"/>
      <c r="GN382" s="42"/>
      <c r="GO382" s="42"/>
      <c r="GP382" s="42"/>
      <c r="GQ382" s="42"/>
      <c r="GR382" s="42"/>
      <c r="GS382" s="42"/>
      <c r="GT382" s="42"/>
      <c r="GU382" s="42"/>
      <c r="GV382" s="42"/>
      <c r="GW382" s="42"/>
      <c r="GX382" s="42"/>
      <c r="GY382" s="42"/>
      <c r="GZ382" s="42"/>
      <c r="HA382" s="42"/>
      <c r="HB382" s="42"/>
      <c r="HC382" s="42"/>
      <c r="HD382" s="42"/>
      <c r="HE382" s="42"/>
      <c r="HF382" s="42"/>
      <c r="HG382" s="42"/>
      <c r="HH382" s="42"/>
      <c r="HI382" s="42"/>
      <c r="HJ382" s="42"/>
      <c r="HK382" s="42"/>
      <c r="HL382" s="42"/>
      <c r="HM382" s="42"/>
      <c r="HN382" s="42"/>
      <c r="HO382" s="42"/>
      <c r="HP382" s="42"/>
      <c r="HQ382" s="42"/>
      <c r="HR382" s="42"/>
      <c r="HS382" s="42"/>
      <c r="HT382" s="42"/>
      <c r="HU382" s="42"/>
      <c r="HV382" s="42"/>
      <c r="HW382" s="42"/>
      <c r="HX382" s="42"/>
    </row>
    <row r="383" spans="1:232" s="41" customFormat="1" x14ac:dyDescent="0.25">
      <c r="A383" s="29"/>
      <c r="B383" s="30"/>
      <c r="C383" s="31" t="s">
        <v>7317</v>
      </c>
      <c r="D383" s="57">
        <v>0</v>
      </c>
      <c r="E383" s="57">
        <v>1</v>
      </c>
      <c r="F383" s="32" t="s">
        <v>953</v>
      </c>
      <c r="G383" s="32" t="s">
        <v>953</v>
      </c>
      <c r="H383" s="4">
        <v>9105875693</v>
      </c>
      <c r="I383" s="32" t="s">
        <v>953</v>
      </c>
      <c r="J383" s="33" t="s">
        <v>7972</v>
      </c>
      <c r="K383" s="34"/>
      <c r="L383" s="46" t="s">
        <v>25</v>
      </c>
      <c r="M383" s="33" t="s">
        <v>962</v>
      </c>
      <c r="N383" s="35" t="s">
        <v>953</v>
      </c>
      <c r="O383" s="6" t="s">
        <v>3170</v>
      </c>
      <c r="P383" s="36"/>
      <c r="Q383" s="36"/>
      <c r="R383" s="36"/>
      <c r="S383" s="33" t="s">
        <v>7973</v>
      </c>
      <c r="T383" s="36"/>
      <c r="U383" s="36"/>
      <c r="V383" s="33" t="s">
        <v>7973</v>
      </c>
      <c r="W383" s="36"/>
      <c r="X383" s="36"/>
      <c r="Y383" s="33" t="s">
        <v>2819</v>
      </c>
      <c r="Z383" s="36"/>
      <c r="AA383" s="30"/>
      <c r="AB383" s="57">
        <v>5111</v>
      </c>
      <c r="AC383" s="57">
        <v>131</v>
      </c>
      <c r="AD383" s="30"/>
      <c r="AE383" s="58">
        <v>1</v>
      </c>
      <c r="AF383" s="37"/>
      <c r="AG383" s="37">
        <v>56760</v>
      </c>
      <c r="AH383" s="38">
        <v>56760</v>
      </c>
      <c r="AI383" s="37"/>
      <c r="AJ383" s="37"/>
      <c r="AK383" s="39"/>
      <c r="AL383" s="40">
        <v>8</v>
      </c>
      <c r="AM383" s="37"/>
      <c r="AN383" s="37">
        <v>4540.8</v>
      </c>
      <c r="AO383" s="59">
        <v>33311</v>
      </c>
      <c r="AP383" s="39"/>
      <c r="AQ383" s="59" t="s">
        <v>3131</v>
      </c>
      <c r="AR383" s="60">
        <v>156</v>
      </c>
      <c r="AS383" s="60">
        <v>632</v>
      </c>
      <c r="AV383" s="39"/>
      <c r="AW383" s="42"/>
      <c r="AX383" s="42"/>
      <c r="AY383" s="42"/>
      <c r="AZ383" s="42"/>
      <c r="BA383" s="42"/>
      <c r="BB383" s="42"/>
      <c r="BC383" s="42"/>
      <c r="BD383" s="42"/>
      <c r="BE383" s="42"/>
      <c r="BF383" s="42"/>
      <c r="BG383" s="42"/>
      <c r="BH383" s="42"/>
      <c r="BI383" s="42"/>
      <c r="BJ383" s="42"/>
      <c r="BK383" s="42"/>
      <c r="BL383" s="42"/>
      <c r="BM383" s="42"/>
      <c r="BN383" s="42"/>
      <c r="BO383" s="42"/>
      <c r="BP383" s="42"/>
      <c r="BQ383" s="42"/>
      <c r="BR383" s="42"/>
      <c r="BS383" s="42"/>
      <c r="BT383" s="42"/>
      <c r="BU383" s="42"/>
      <c r="BV383" s="42"/>
      <c r="BW383" s="42"/>
      <c r="BX383" s="42"/>
      <c r="BY383" s="42"/>
      <c r="BZ383" s="42"/>
      <c r="CA383" s="42"/>
      <c r="CB383" s="42"/>
      <c r="CC383" s="42"/>
      <c r="CD383" s="42"/>
      <c r="CE383" s="42"/>
      <c r="CF383" s="42"/>
      <c r="CG383" s="42"/>
      <c r="CH383" s="42"/>
      <c r="CI383" s="42"/>
      <c r="CJ383" s="42"/>
      <c r="CK383" s="42"/>
      <c r="CL383" s="42"/>
      <c r="CM383" s="42"/>
      <c r="CN383" s="42"/>
      <c r="CO383" s="42"/>
      <c r="CP383" s="42"/>
      <c r="CQ383" s="42"/>
      <c r="CR383" s="42"/>
      <c r="CS383" s="42"/>
      <c r="CT383" s="42"/>
      <c r="CU383" s="42"/>
      <c r="CV383" s="42"/>
      <c r="CW383" s="42"/>
      <c r="CX383" s="42"/>
      <c r="CY383" s="42"/>
      <c r="CZ383" s="42"/>
      <c r="DA383" s="42"/>
      <c r="DB383" s="42"/>
      <c r="DC383" s="42"/>
      <c r="DD383" s="42"/>
      <c r="DE383" s="42"/>
      <c r="DF383" s="42"/>
      <c r="DG383" s="42"/>
      <c r="DH383" s="42"/>
      <c r="DI383" s="42"/>
      <c r="DJ383" s="42"/>
      <c r="DK383" s="42"/>
      <c r="DL383" s="42"/>
      <c r="DM383" s="42"/>
      <c r="DN383" s="42"/>
      <c r="DO383" s="42"/>
      <c r="DP383" s="42"/>
      <c r="DQ383" s="42"/>
      <c r="DR383" s="42"/>
      <c r="DS383" s="42"/>
      <c r="DT383" s="42"/>
      <c r="DU383" s="42"/>
      <c r="DV383" s="42"/>
      <c r="DW383" s="42"/>
      <c r="DX383" s="42"/>
      <c r="DY383" s="42"/>
      <c r="DZ383" s="42"/>
      <c r="EA383" s="42"/>
      <c r="EB383" s="42"/>
      <c r="EC383" s="42"/>
      <c r="ED383" s="42"/>
      <c r="EE383" s="42"/>
      <c r="EF383" s="42"/>
      <c r="EG383" s="42"/>
      <c r="EH383" s="42"/>
      <c r="EI383" s="42"/>
      <c r="EJ383" s="42"/>
      <c r="EK383" s="42"/>
      <c r="EL383" s="42"/>
      <c r="EM383" s="42"/>
      <c r="EN383" s="42"/>
      <c r="EO383" s="42"/>
      <c r="EP383" s="42"/>
      <c r="EQ383" s="42"/>
      <c r="ER383" s="42"/>
      <c r="ES383" s="42"/>
      <c r="ET383" s="42"/>
      <c r="EU383" s="42"/>
      <c r="EV383" s="42"/>
      <c r="EW383" s="42"/>
      <c r="EX383" s="42"/>
      <c r="EY383" s="42"/>
      <c r="EZ383" s="42"/>
      <c r="FA383" s="42"/>
      <c r="FB383" s="42"/>
      <c r="FC383" s="42"/>
      <c r="FD383" s="42"/>
      <c r="FE383" s="42"/>
      <c r="FF383" s="42"/>
      <c r="FG383" s="42"/>
      <c r="FH383" s="42"/>
      <c r="FI383" s="42"/>
      <c r="FJ383" s="42"/>
      <c r="FK383" s="42"/>
      <c r="FL383" s="42"/>
      <c r="FM383" s="42"/>
      <c r="FN383" s="42"/>
      <c r="FO383" s="42"/>
      <c r="FP383" s="42"/>
      <c r="FQ383" s="42"/>
      <c r="FR383" s="42"/>
      <c r="FS383" s="42"/>
      <c r="FT383" s="42"/>
      <c r="FU383" s="42"/>
      <c r="FV383" s="42"/>
      <c r="FW383" s="42"/>
      <c r="FX383" s="42"/>
      <c r="FY383" s="42"/>
      <c r="FZ383" s="42"/>
      <c r="GA383" s="42"/>
      <c r="GB383" s="42"/>
      <c r="GC383" s="42"/>
      <c r="GD383" s="42"/>
      <c r="GE383" s="42"/>
      <c r="GF383" s="42"/>
      <c r="GG383" s="42"/>
      <c r="GH383" s="42"/>
      <c r="GI383" s="42"/>
      <c r="GJ383" s="42"/>
      <c r="GK383" s="42"/>
      <c r="GL383" s="42"/>
      <c r="GM383" s="42"/>
      <c r="GN383" s="42"/>
      <c r="GO383" s="42"/>
      <c r="GP383" s="42"/>
      <c r="GQ383" s="42"/>
      <c r="GR383" s="42"/>
      <c r="GS383" s="42"/>
      <c r="GT383" s="42"/>
      <c r="GU383" s="42"/>
      <c r="GV383" s="42"/>
      <c r="GW383" s="42"/>
      <c r="GX383" s="42"/>
      <c r="GY383" s="42"/>
      <c r="GZ383" s="42"/>
      <c r="HA383" s="42"/>
      <c r="HB383" s="42"/>
      <c r="HC383" s="42"/>
      <c r="HD383" s="42"/>
      <c r="HE383" s="42"/>
      <c r="HF383" s="42"/>
      <c r="HG383" s="42"/>
      <c r="HH383" s="42"/>
      <c r="HI383" s="42"/>
      <c r="HJ383" s="42"/>
      <c r="HK383" s="42"/>
      <c r="HL383" s="42"/>
      <c r="HM383" s="42"/>
      <c r="HN383" s="42"/>
      <c r="HO383" s="42"/>
      <c r="HP383" s="42"/>
      <c r="HQ383" s="42"/>
      <c r="HR383" s="42"/>
      <c r="HS383" s="42"/>
      <c r="HT383" s="42"/>
      <c r="HU383" s="42"/>
      <c r="HV383" s="42"/>
      <c r="HW383" s="42"/>
      <c r="HX383" s="42"/>
    </row>
    <row r="384" spans="1:232" s="41" customFormat="1" x14ac:dyDescent="0.25">
      <c r="A384" s="29"/>
      <c r="B384" s="30"/>
      <c r="C384" s="31" t="s">
        <v>7317</v>
      </c>
      <c r="D384" s="57">
        <v>0</v>
      </c>
      <c r="E384" s="57">
        <v>1</v>
      </c>
      <c r="F384" s="32" t="s">
        <v>953</v>
      </c>
      <c r="G384" s="32" t="s">
        <v>953</v>
      </c>
      <c r="H384" s="4">
        <v>9105875644</v>
      </c>
      <c r="I384" s="32" t="s">
        <v>953</v>
      </c>
      <c r="J384" s="33" t="s">
        <v>7974</v>
      </c>
      <c r="K384" s="34"/>
      <c r="L384" s="46" t="s">
        <v>25</v>
      </c>
      <c r="M384" s="33" t="s">
        <v>997</v>
      </c>
      <c r="N384" s="35" t="s">
        <v>953</v>
      </c>
      <c r="O384" s="6" t="s">
        <v>3176</v>
      </c>
      <c r="P384" s="36"/>
      <c r="Q384" s="36"/>
      <c r="R384" s="36"/>
      <c r="S384" s="33" t="s">
        <v>7975</v>
      </c>
      <c r="T384" s="36"/>
      <c r="U384" s="36"/>
      <c r="V384" s="33" t="s">
        <v>7975</v>
      </c>
      <c r="W384" s="36"/>
      <c r="X384" s="36"/>
      <c r="Y384" s="33" t="s">
        <v>3013</v>
      </c>
      <c r="Z384" s="36"/>
      <c r="AA384" s="30"/>
      <c r="AB384" s="57">
        <v>5111</v>
      </c>
      <c r="AC384" s="57">
        <v>131</v>
      </c>
      <c r="AD384" s="30"/>
      <c r="AE384" s="58">
        <v>1</v>
      </c>
      <c r="AF384" s="37"/>
      <c r="AG384" s="37">
        <v>46000</v>
      </c>
      <c r="AH384" s="38">
        <v>46000</v>
      </c>
      <c r="AI384" s="37"/>
      <c r="AJ384" s="37"/>
      <c r="AK384" s="39"/>
      <c r="AL384" s="40">
        <v>8</v>
      </c>
      <c r="AM384" s="37"/>
      <c r="AN384" s="37">
        <v>3680</v>
      </c>
      <c r="AO384" s="59">
        <v>33311</v>
      </c>
      <c r="AP384" s="39"/>
      <c r="AQ384" s="59" t="s">
        <v>3131</v>
      </c>
      <c r="AR384" s="60">
        <v>156</v>
      </c>
      <c r="AS384" s="60">
        <v>632</v>
      </c>
      <c r="AV384" s="39"/>
      <c r="AW384" s="42"/>
      <c r="AX384" s="42"/>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c r="BV384" s="42"/>
      <c r="BW384" s="42"/>
      <c r="BX384" s="42"/>
      <c r="BY384" s="42"/>
      <c r="BZ384" s="42"/>
      <c r="CA384" s="42"/>
      <c r="CB384" s="42"/>
      <c r="CC384" s="42"/>
      <c r="CD384" s="42"/>
      <c r="CE384" s="42"/>
      <c r="CF384" s="42"/>
      <c r="CG384" s="42"/>
      <c r="CH384" s="42"/>
      <c r="CI384" s="42"/>
      <c r="CJ384" s="42"/>
      <c r="CK384" s="42"/>
      <c r="CL384" s="42"/>
      <c r="CM384" s="42"/>
      <c r="CN384" s="42"/>
      <c r="CO384" s="42"/>
      <c r="CP384" s="42"/>
      <c r="CQ384" s="42"/>
      <c r="CR384" s="42"/>
      <c r="CS384" s="42"/>
      <c r="CT384" s="42"/>
      <c r="CU384" s="42"/>
      <c r="CV384" s="42"/>
      <c r="CW384" s="42"/>
      <c r="CX384" s="42"/>
      <c r="CY384" s="42"/>
      <c r="CZ384" s="42"/>
      <c r="DA384" s="42"/>
      <c r="DB384" s="42"/>
      <c r="DC384" s="42"/>
      <c r="DD384" s="42"/>
      <c r="DE384" s="42"/>
      <c r="DF384" s="42"/>
      <c r="DG384" s="42"/>
      <c r="DH384" s="42"/>
      <c r="DI384" s="42"/>
      <c r="DJ384" s="42"/>
      <c r="DK384" s="42"/>
      <c r="DL384" s="42"/>
      <c r="DM384" s="42"/>
      <c r="DN384" s="42"/>
      <c r="DO384" s="42"/>
      <c r="DP384" s="42"/>
      <c r="DQ384" s="42"/>
      <c r="DR384" s="42"/>
      <c r="DS384" s="42"/>
      <c r="DT384" s="42"/>
      <c r="DU384" s="42"/>
      <c r="DV384" s="42"/>
      <c r="DW384" s="42"/>
      <c r="DX384" s="42"/>
      <c r="DY384" s="42"/>
      <c r="DZ384" s="42"/>
      <c r="EA384" s="42"/>
      <c r="EB384" s="42"/>
      <c r="EC384" s="42"/>
      <c r="ED384" s="42"/>
      <c r="EE384" s="42"/>
      <c r="EF384" s="42"/>
      <c r="EG384" s="42"/>
      <c r="EH384" s="42"/>
      <c r="EI384" s="42"/>
      <c r="EJ384" s="42"/>
      <c r="EK384" s="42"/>
      <c r="EL384" s="42"/>
      <c r="EM384" s="42"/>
      <c r="EN384" s="42"/>
      <c r="EO384" s="42"/>
      <c r="EP384" s="42"/>
      <c r="EQ384" s="42"/>
      <c r="ER384" s="42"/>
      <c r="ES384" s="42"/>
      <c r="ET384" s="42"/>
      <c r="EU384" s="42"/>
      <c r="EV384" s="42"/>
      <c r="EW384" s="42"/>
      <c r="EX384" s="42"/>
      <c r="EY384" s="42"/>
      <c r="EZ384" s="42"/>
      <c r="FA384" s="42"/>
      <c r="FB384" s="42"/>
      <c r="FC384" s="42"/>
      <c r="FD384" s="42"/>
      <c r="FE384" s="42"/>
      <c r="FF384" s="42"/>
      <c r="FG384" s="42"/>
      <c r="FH384" s="42"/>
      <c r="FI384" s="42"/>
      <c r="FJ384" s="42"/>
      <c r="FK384" s="42"/>
      <c r="FL384" s="42"/>
      <c r="FM384" s="42"/>
      <c r="FN384" s="42"/>
      <c r="FO384" s="42"/>
      <c r="FP384" s="42"/>
      <c r="FQ384" s="42"/>
      <c r="FR384" s="42"/>
      <c r="FS384" s="42"/>
      <c r="FT384" s="42"/>
      <c r="FU384" s="42"/>
      <c r="FV384" s="42"/>
      <c r="FW384" s="42"/>
      <c r="FX384" s="42"/>
      <c r="FY384" s="42"/>
      <c r="FZ384" s="42"/>
      <c r="GA384" s="42"/>
      <c r="GB384" s="42"/>
      <c r="GC384" s="42"/>
      <c r="GD384" s="42"/>
      <c r="GE384" s="42"/>
      <c r="GF384" s="42"/>
      <c r="GG384" s="42"/>
      <c r="GH384" s="42"/>
      <c r="GI384" s="42"/>
      <c r="GJ384" s="42"/>
      <c r="GK384" s="42"/>
      <c r="GL384" s="42"/>
      <c r="GM384" s="42"/>
      <c r="GN384" s="42"/>
      <c r="GO384" s="42"/>
      <c r="GP384" s="42"/>
      <c r="GQ384" s="42"/>
      <c r="GR384" s="42"/>
      <c r="GS384" s="42"/>
      <c r="GT384" s="42"/>
      <c r="GU384" s="42"/>
      <c r="GV384" s="42"/>
      <c r="GW384" s="42"/>
      <c r="GX384" s="42"/>
      <c r="GY384" s="42"/>
      <c r="GZ384" s="42"/>
      <c r="HA384" s="42"/>
      <c r="HB384" s="42"/>
      <c r="HC384" s="42"/>
      <c r="HD384" s="42"/>
      <c r="HE384" s="42"/>
      <c r="HF384" s="42"/>
      <c r="HG384" s="42"/>
      <c r="HH384" s="42"/>
      <c r="HI384" s="42"/>
      <c r="HJ384" s="42"/>
      <c r="HK384" s="42"/>
      <c r="HL384" s="42"/>
      <c r="HM384" s="42"/>
      <c r="HN384" s="42"/>
      <c r="HO384" s="42"/>
      <c r="HP384" s="42"/>
      <c r="HQ384" s="42"/>
      <c r="HR384" s="42"/>
      <c r="HS384" s="42"/>
      <c r="HT384" s="42"/>
      <c r="HU384" s="42"/>
      <c r="HV384" s="42"/>
      <c r="HW384" s="42"/>
      <c r="HX384" s="42"/>
    </row>
    <row r="385" spans="1:232" s="41" customFormat="1" x14ac:dyDescent="0.25">
      <c r="A385" s="29"/>
      <c r="B385" s="30"/>
      <c r="C385" s="31" t="s">
        <v>7317</v>
      </c>
      <c r="D385" s="57">
        <v>0</v>
      </c>
      <c r="E385" s="57">
        <v>1</v>
      </c>
      <c r="F385" s="32" t="s">
        <v>953</v>
      </c>
      <c r="G385" s="32" t="s">
        <v>953</v>
      </c>
      <c r="H385" s="4">
        <v>9105875720</v>
      </c>
      <c r="I385" s="32" t="s">
        <v>953</v>
      </c>
      <c r="J385" s="33" t="s">
        <v>7976</v>
      </c>
      <c r="K385" s="34"/>
      <c r="L385" s="46" t="s">
        <v>25</v>
      </c>
      <c r="M385" s="33" t="s">
        <v>981</v>
      </c>
      <c r="N385" s="35" t="s">
        <v>953</v>
      </c>
      <c r="O385" s="6" t="s">
        <v>3137</v>
      </c>
      <c r="P385" s="36"/>
      <c r="Q385" s="36"/>
      <c r="R385" s="36"/>
      <c r="S385" s="33" t="s">
        <v>7701</v>
      </c>
      <c r="T385" s="36"/>
      <c r="U385" s="36"/>
      <c r="V385" s="33" t="s">
        <v>7701</v>
      </c>
      <c r="W385" s="36"/>
      <c r="X385" s="36"/>
      <c r="Y385" s="33" t="s">
        <v>2824</v>
      </c>
      <c r="Z385" s="36"/>
      <c r="AA385" s="30"/>
      <c r="AB385" s="57">
        <v>5111</v>
      </c>
      <c r="AC385" s="57">
        <v>131</v>
      </c>
      <c r="AD385" s="30"/>
      <c r="AE385" s="58">
        <v>1</v>
      </c>
      <c r="AF385" s="37"/>
      <c r="AG385" s="37">
        <v>111058</v>
      </c>
      <c r="AH385" s="38">
        <v>111058</v>
      </c>
      <c r="AI385" s="37"/>
      <c r="AJ385" s="37"/>
      <c r="AK385" s="39"/>
      <c r="AL385" s="40">
        <v>8</v>
      </c>
      <c r="AM385" s="37"/>
      <c r="AN385" s="37">
        <v>8884.64</v>
      </c>
      <c r="AO385" s="59">
        <v>33311</v>
      </c>
      <c r="AP385" s="39"/>
      <c r="AQ385" s="59" t="s">
        <v>3131</v>
      </c>
      <c r="AR385" s="60">
        <v>156</v>
      </c>
      <c r="AS385" s="60">
        <v>632</v>
      </c>
      <c r="AV385" s="39"/>
      <c r="AW385" s="42"/>
      <c r="AX385" s="42"/>
      <c r="AY385" s="42"/>
      <c r="AZ385" s="42"/>
      <c r="BA385" s="42"/>
      <c r="BB385" s="42"/>
      <c r="BC385" s="42"/>
      <c r="BD385" s="42"/>
      <c r="BE385" s="42"/>
      <c r="BF385" s="42"/>
      <c r="BG385" s="42"/>
      <c r="BH385" s="42"/>
      <c r="BI385" s="42"/>
      <c r="BJ385" s="42"/>
      <c r="BK385" s="42"/>
      <c r="BL385" s="42"/>
      <c r="BM385" s="42"/>
      <c r="BN385" s="42"/>
      <c r="BO385" s="42"/>
      <c r="BP385" s="42"/>
      <c r="BQ385" s="42"/>
      <c r="BR385" s="42"/>
      <c r="BS385" s="42"/>
      <c r="BT385" s="42"/>
      <c r="BU385" s="42"/>
      <c r="BV385" s="42"/>
      <c r="BW385" s="42"/>
      <c r="BX385" s="42"/>
      <c r="BY385" s="42"/>
      <c r="BZ385" s="42"/>
      <c r="CA385" s="42"/>
      <c r="CB385" s="42"/>
      <c r="CC385" s="42"/>
      <c r="CD385" s="42"/>
      <c r="CE385" s="42"/>
      <c r="CF385" s="42"/>
      <c r="CG385" s="42"/>
      <c r="CH385" s="42"/>
      <c r="CI385" s="42"/>
      <c r="CJ385" s="42"/>
      <c r="CK385" s="42"/>
      <c r="CL385" s="42"/>
      <c r="CM385" s="42"/>
      <c r="CN385" s="42"/>
      <c r="CO385" s="42"/>
      <c r="CP385" s="42"/>
      <c r="CQ385" s="42"/>
      <c r="CR385" s="42"/>
      <c r="CS385" s="42"/>
      <c r="CT385" s="42"/>
      <c r="CU385" s="42"/>
      <c r="CV385" s="42"/>
      <c r="CW385" s="42"/>
      <c r="CX385" s="42"/>
      <c r="CY385" s="42"/>
      <c r="CZ385" s="42"/>
      <c r="DA385" s="42"/>
      <c r="DB385" s="42"/>
      <c r="DC385" s="42"/>
      <c r="DD385" s="42"/>
      <c r="DE385" s="42"/>
      <c r="DF385" s="42"/>
      <c r="DG385" s="42"/>
      <c r="DH385" s="42"/>
      <c r="DI385" s="42"/>
      <c r="DJ385" s="42"/>
      <c r="DK385" s="42"/>
      <c r="DL385" s="42"/>
      <c r="DM385" s="42"/>
      <c r="DN385" s="42"/>
      <c r="DO385" s="42"/>
      <c r="DP385" s="42"/>
      <c r="DQ385" s="42"/>
      <c r="DR385" s="42"/>
      <c r="DS385" s="42"/>
      <c r="DT385" s="42"/>
      <c r="DU385" s="42"/>
      <c r="DV385" s="42"/>
      <c r="DW385" s="42"/>
      <c r="DX385" s="42"/>
      <c r="DY385" s="42"/>
      <c r="DZ385" s="42"/>
      <c r="EA385" s="42"/>
      <c r="EB385" s="42"/>
      <c r="EC385" s="42"/>
      <c r="ED385" s="42"/>
      <c r="EE385" s="42"/>
      <c r="EF385" s="42"/>
      <c r="EG385" s="42"/>
      <c r="EH385" s="42"/>
      <c r="EI385" s="42"/>
      <c r="EJ385" s="42"/>
      <c r="EK385" s="42"/>
      <c r="EL385" s="42"/>
      <c r="EM385" s="42"/>
      <c r="EN385" s="42"/>
      <c r="EO385" s="42"/>
      <c r="EP385" s="42"/>
      <c r="EQ385" s="42"/>
      <c r="ER385" s="42"/>
      <c r="ES385" s="42"/>
      <c r="ET385" s="42"/>
      <c r="EU385" s="42"/>
      <c r="EV385" s="42"/>
      <c r="EW385" s="42"/>
      <c r="EX385" s="42"/>
      <c r="EY385" s="42"/>
      <c r="EZ385" s="42"/>
      <c r="FA385" s="42"/>
      <c r="FB385" s="42"/>
      <c r="FC385" s="42"/>
      <c r="FD385" s="42"/>
      <c r="FE385" s="42"/>
      <c r="FF385" s="42"/>
      <c r="FG385" s="42"/>
      <c r="FH385" s="42"/>
      <c r="FI385" s="42"/>
      <c r="FJ385" s="42"/>
      <c r="FK385" s="42"/>
      <c r="FL385" s="42"/>
      <c r="FM385" s="42"/>
      <c r="FN385" s="42"/>
      <c r="FO385" s="42"/>
      <c r="FP385" s="42"/>
      <c r="FQ385" s="42"/>
      <c r="FR385" s="42"/>
      <c r="FS385" s="42"/>
      <c r="FT385" s="42"/>
      <c r="FU385" s="42"/>
      <c r="FV385" s="42"/>
      <c r="FW385" s="42"/>
      <c r="FX385" s="42"/>
      <c r="FY385" s="42"/>
      <c r="FZ385" s="42"/>
      <c r="GA385" s="42"/>
      <c r="GB385" s="42"/>
      <c r="GC385" s="42"/>
      <c r="GD385" s="42"/>
      <c r="GE385" s="42"/>
      <c r="GF385" s="42"/>
      <c r="GG385" s="42"/>
      <c r="GH385" s="42"/>
      <c r="GI385" s="42"/>
      <c r="GJ385" s="42"/>
      <c r="GK385" s="42"/>
      <c r="GL385" s="42"/>
      <c r="GM385" s="42"/>
      <c r="GN385" s="42"/>
      <c r="GO385" s="42"/>
      <c r="GP385" s="42"/>
      <c r="GQ385" s="42"/>
      <c r="GR385" s="42"/>
      <c r="GS385" s="42"/>
      <c r="GT385" s="42"/>
      <c r="GU385" s="42"/>
      <c r="GV385" s="42"/>
      <c r="GW385" s="42"/>
      <c r="GX385" s="42"/>
      <c r="GY385" s="42"/>
      <c r="GZ385" s="42"/>
      <c r="HA385" s="42"/>
      <c r="HB385" s="42"/>
      <c r="HC385" s="42"/>
      <c r="HD385" s="42"/>
      <c r="HE385" s="42"/>
      <c r="HF385" s="42"/>
      <c r="HG385" s="42"/>
      <c r="HH385" s="42"/>
      <c r="HI385" s="42"/>
      <c r="HJ385" s="42"/>
      <c r="HK385" s="42"/>
      <c r="HL385" s="42"/>
      <c r="HM385" s="42"/>
      <c r="HN385" s="42"/>
      <c r="HO385" s="42"/>
      <c r="HP385" s="42"/>
      <c r="HQ385" s="42"/>
      <c r="HR385" s="42"/>
      <c r="HS385" s="42"/>
      <c r="HT385" s="42"/>
      <c r="HU385" s="42"/>
      <c r="HV385" s="42"/>
      <c r="HW385" s="42"/>
      <c r="HX385" s="42"/>
    </row>
    <row r="386" spans="1:232" s="41" customFormat="1" x14ac:dyDescent="0.25">
      <c r="A386" s="29"/>
      <c r="B386" s="30"/>
      <c r="C386" s="31" t="s">
        <v>7317</v>
      </c>
      <c r="D386" s="57">
        <v>0</v>
      </c>
      <c r="E386" s="57">
        <v>1</v>
      </c>
      <c r="F386" s="32" t="s">
        <v>953</v>
      </c>
      <c r="G386" s="32" t="s">
        <v>953</v>
      </c>
      <c r="H386" s="4">
        <v>9105875750</v>
      </c>
      <c r="I386" s="32" t="s">
        <v>953</v>
      </c>
      <c r="J386" s="33" t="s">
        <v>7977</v>
      </c>
      <c r="K386" s="34"/>
      <c r="L386" s="46" t="s">
        <v>25</v>
      </c>
      <c r="M386" s="33" t="s">
        <v>1122</v>
      </c>
      <c r="N386" s="35" t="s">
        <v>953</v>
      </c>
      <c r="O386" s="6" t="s">
        <v>3151</v>
      </c>
      <c r="P386" s="36"/>
      <c r="Q386" s="36"/>
      <c r="R386" s="36"/>
      <c r="S386" s="33" t="s">
        <v>7723</v>
      </c>
      <c r="T386" s="36"/>
      <c r="U386" s="36"/>
      <c r="V386" s="33" t="s">
        <v>7723</v>
      </c>
      <c r="W386" s="36"/>
      <c r="X386" s="36"/>
      <c r="Y386" s="33" t="s">
        <v>3013</v>
      </c>
      <c r="Z386" s="36"/>
      <c r="AA386" s="30"/>
      <c r="AB386" s="57">
        <v>5111</v>
      </c>
      <c r="AC386" s="57">
        <v>131</v>
      </c>
      <c r="AD386" s="30"/>
      <c r="AE386" s="58">
        <v>2</v>
      </c>
      <c r="AF386" s="37"/>
      <c r="AG386" s="37">
        <v>46000</v>
      </c>
      <c r="AH386" s="38">
        <v>92000</v>
      </c>
      <c r="AI386" s="37"/>
      <c r="AJ386" s="37"/>
      <c r="AK386" s="39"/>
      <c r="AL386" s="40">
        <v>8</v>
      </c>
      <c r="AM386" s="37"/>
      <c r="AN386" s="37">
        <v>7360</v>
      </c>
      <c r="AO386" s="59">
        <v>33311</v>
      </c>
      <c r="AP386" s="39"/>
      <c r="AQ386" s="59" t="s">
        <v>3131</v>
      </c>
      <c r="AR386" s="60">
        <v>156</v>
      </c>
      <c r="AS386" s="60">
        <v>632</v>
      </c>
      <c r="AV386" s="39"/>
      <c r="AW386" s="42"/>
      <c r="AX386" s="42"/>
      <c r="AY386" s="42"/>
      <c r="AZ386" s="42"/>
      <c r="BA386" s="42"/>
      <c r="BB386" s="42"/>
      <c r="BC386" s="42"/>
      <c r="BD386" s="42"/>
      <c r="BE386" s="42"/>
      <c r="BF386" s="42"/>
      <c r="BG386" s="42"/>
      <c r="BH386" s="42"/>
      <c r="BI386" s="42"/>
      <c r="BJ386" s="42"/>
      <c r="BK386" s="42"/>
      <c r="BL386" s="42"/>
      <c r="BM386" s="42"/>
      <c r="BN386" s="42"/>
      <c r="BO386" s="42"/>
      <c r="BP386" s="42"/>
      <c r="BQ386" s="42"/>
      <c r="BR386" s="42"/>
      <c r="BS386" s="42"/>
      <c r="BT386" s="42"/>
      <c r="BU386" s="42"/>
      <c r="BV386" s="42"/>
      <c r="BW386" s="42"/>
      <c r="BX386" s="42"/>
      <c r="BY386" s="42"/>
      <c r="BZ386" s="42"/>
      <c r="CA386" s="42"/>
      <c r="CB386" s="42"/>
      <c r="CC386" s="42"/>
      <c r="CD386" s="42"/>
      <c r="CE386" s="42"/>
      <c r="CF386" s="42"/>
      <c r="CG386" s="42"/>
      <c r="CH386" s="42"/>
      <c r="CI386" s="42"/>
      <c r="CJ386" s="42"/>
      <c r="CK386" s="42"/>
      <c r="CL386" s="42"/>
      <c r="CM386" s="42"/>
      <c r="CN386" s="42"/>
      <c r="CO386" s="42"/>
      <c r="CP386" s="42"/>
      <c r="CQ386" s="42"/>
      <c r="CR386" s="42"/>
      <c r="CS386" s="42"/>
      <c r="CT386" s="42"/>
      <c r="CU386" s="42"/>
      <c r="CV386" s="42"/>
      <c r="CW386" s="42"/>
      <c r="CX386" s="42"/>
      <c r="CY386" s="42"/>
      <c r="CZ386" s="42"/>
      <c r="DA386" s="42"/>
      <c r="DB386" s="42"/>
      <c r="DC386" s="42"/>
      <c r="DD386" s="42"/>
      <c r="DE386" s="42"/>
      <c r="DF386" s="42"/>
      <c r="DG386" s="42"/>
      <c r="DH386" s="42"/>
      <c r="DI386" s="42"/>
      <c r="DJ386" s="42"/>
      <c r="DK386" s="42"/>
      <c r="DL386" s="42"/>
      <c r="DM386" s="42"/>
      <c r="DN386" s="42"/>
      <c r="DO386" s="42"/>
      <c r="DP386" s="42"/>
      <c r="DQ386" s="42"/>
      <c r="DR386" s="42"/>
      <c r="DS386" s="42"/>
      <c r="DT386" s="42"/>
      <c r="DU386" s="42"/>
      <c r="DV386" s="42"/>
      <c r="DW386" s="42"/>
      <c r="DX386" s="42"/>
      <c r="DY386" s="42"/>
      <c r="DZ386" s="42"/>
      <c r="EA386" s="42"/>
      <c r="EB386" s="42"/>
      <c r="EC386" s="42"/>
      <c r="ED386" s="42"/>
      <c r="EE386" s="42"/>
      <c r="EF386" s="42"/>
      <c r="EG386" s="42"/>
      <c r="EH386" s="42"/>
      <c r="EI386" s="42"/>
      <c r="EJ386" s="42"/>
      <c r="EK386" s="42"/>
      <c r="EL386" s="42"/>
      <c r="EM386" s="42"/>
      <c r="EN386" s="42"/>
      <c r="EO386" s="42"/>
      <c r="EP386" s="42"/>
      <c r="EQ386" s="42"/>
      <c r="ER386" s="42"/>
      <c r="ES386" s="42"/>
      <c r="ET386" s="42"/>
      <c r="EU386" s="42"/>
      <c r="EV386" s="42"/>
      <c r="EW386" s="42"/>
      <c r="EX386" s="42"/>
      <c r="EY386" s="42"/>
      <c r="EZ386" s="42"/>
      <c r="FA386" s="42"/>
      <c r="FB386" s="42"/>
      <c r="FC386" s="42"/>
      <c r="FD386" s="42"/>
      <c r="FE386" s="42"/>
      <c r="FF386" s="42"/>
      <c r="FG386" s="42"/>
      <c r="FH386" s="42"/>
      <c r="FI386" s="42"/>
      <c r="FJ386" s="42"/>
      <c r="FK386" s="42"/>
      <c r="FL386" s="42"/>
      <c r="FM386" s="42"/>
      <c r="FN386" s="42"/>
      <c r="FO386" s="42"/>
      <c r="FP386" s="42"/>
      <c r="FQ386" s="42"/>
      <c r="FR386" s="42"/>
      <c r="FS386" s="42"/>
      <c r="FT386" s="42"/>
      <c r="FU386" s="42"/>
      <c r="FV386" s="42"/>
      <c r="FW386" s="42"/>
      <c r="FX386" s="42"/>
      <c r="FY386" s="42"/>
      <c r="FZ386" s="42"/>
      <c r="GA386" s="42"/>
      <c r="GB386" s="42"/>
      <c r="GC386" s="42"/>
      <c r="GD386" s="42"/>
      <c r="GE386" s="42"/>
      <c r="GF386" s="42"/>
      <c r="GG386" s="42"/>
      <c r="GH386" s="42"/>
      <c r="GI386" s="42"/>
      <c r="GJ386" s="42"/>
      <c r="GK386" s="42"/>
      <c r="GL386" s="42"/>
      <c r="GM386" s="42"/>
      <c r="GN386" s="42"/>
      <c r="GO386" s="42"/>
      <c r="GP386" s="42"/>
      <c r="GQ386" s="42"/>
      <c r="GR386" s="42"/>
      <c r="GS386" s="42"/>
      <c r="GT386" s="42"/>
      <c r="GU386" s="42"/>
      <c r="GV386" s="42"/>
      <c r="GW386" s="42"/>
      <c r="GX386" s="42"/>
      <c r="GY386" s="42"/>
      <c r="GZ386" s="42"/>
      <c r="HA386" s="42"/>
      <c r="HB386" s="42"/>
      <c r="HC386" s="42"/>
      <c r="HD386" s="42"/>
      <c r="HE386" s="42"/>
      <c r="HF386" s="42"/>
      <c r="HG386" s="42"/>
      <c r="HH386" s="42"/>
      <c r="HI386" s="42"/>
      <c r="HJ386" s="42"/>
      <c r="HK386" s="42"/>
      <c r="HL386" s="42"/>
      <c r="HM386" s="42"/>
      <c r="HN386" s="42"/>
      <c r="HO386" s="42"/>
      <c r="HP386" s="42"/>
      <c r="HQ386" s="42"/>
      <c r="HR386" s="42"/>
      <c r="HS386" s="42"/>
      <c r="HT386" s="42"/>
      <c r="HU386" s="42"/>
      <c r="HV386" s="42"/>
      <c r="HW386" s="42"/>
      <c r="HX386" s="42"/>
    </row>
    <row r="387" spans="1:232" s="41" customFormat="1" x14ac:dyDescent="0.25">
      <c r="A387" s="29"/>
      <c r="B387" s="30"/>
      <c r="C387" s="31" t="s">
        <v>7317</v>
      </c>
      <c r="D387" s="57">
        <v>0</v>
      </c>
      <c r="E387" s="57">
        <v>1</v>
      </c>
      <c r="F387" s="32" t="s">
        <v>953</v>
      </c>
      <c r="G387" s="32" t="s">
        <v>953</v>
      </c>
      <c r="H387" s="4">
        <v>9105875740</v>
      </c>
      <c r="I387" s="32" t="s">
        <v>953</v>
      </c>
      <c r="J387" s="33" t="s">
        <v>7978</v>
      </c>
      <c r="K387" s="34"/>
      <c r="L387" s="46" t="s">
        <v>25</v>
      </c>
      <c r="M387" s="33" t="s">
        <v>1011</v>
      </c>
      <c r="N387" s="35" t="s">
        <v>953</v>
      </c>
      <c r="O387" s="6" t="s">
        <v>3137</v>
      </c>
      <c r="P387" s="36"/>
      <c r="Q387" s="36"/>
      <c r="R387" s="36"/>
      <c r="S387" s="33" t="s">
        <v>7979</v>
      </c>
      <c r="T387" s="36"/>
      <c r="U387" s="36"/>
      <c r="V387" s="33" t="s">
        <v>7979</v>
      </c>
      <c r="W387" s="36"/>
      <c r="X387" s="36"/>
      <c r="Y387" s="33" t="s">
        <v>2771</v>
      </c>
      <c r="Z387" s="36"/>
      <c r="AA387" s="30"/>
      <c r="AB387" s="57">
        <v>5111</v>
      </c>
      <c r="AC387" s="57">
        <v>131</v>
      </c>
      <c r="AD387" s="30"/>
      <c r="AE387" s="58">
        <v>2</v>
      </c>
      <c r="AF387" s="37"/>
      <c r="AG387" s="37">
        <v>74250</v>
      </c>
      <c r="AH387" s="38">
        <v>148500</v>
      </c>
      <c r="AI387" s="37"/>
      <c r="AJ387" s="37"/>
      <c r="AK387" s="39"/>
      <c r="AL387" s="40">
        <v>8</v>
      </c>
      <c r="AM387" s="37"/>
      <c r="AN387" s="37">
        <v>11880</v>
      </c>
      <c r="AO387" s="59">
        <v>33311</v>
      </c>
      <c r="AP387" s="39"/>
      <c r="AQ387" s="59" t="s">
        <v>3131</v>
      </c>
      <c r="AR387" s="60">
        <v>156</v>
      </c>
      <c r="AS387" s="60">
        <v>632</v>
      </c>
      <c r="AV387" s="39"/>
      <c r="AW387" s="42"/>
      <c r="AX387" s="42"/>
      <c r="AY387" s="42"/>
      <c r="AZ387" s="42"/>
      <c r="BA387" s="42"/>
      <c r="BB387" s="42"/>
      <c r="BC387" s="42"/>
      <c r="BD387" s="42"/>
      <c r="BE387" s="42"/>
      <c r="BF387" s="42"/>
      <c r="BG387" s="42"/>
      <c r="BH387" s="42"/>
      <c r="BI387" s="42"/>
      <c r="BJ387" s="42"/>
      <c r="BK387" s="42"/>
      <c r="BL387" s="42"/>
      <c r="BM387" s="42"/>
      <c r="BN387" s="42"/>
      <c r="BO387" s="42"/>
      <c r="BP387" s="42"/>
      <c r="BQ387" s="42"/>
      <c r="BR387" s="42"/>
      <c r="BS387" s="42"/>
      <c r="BT387" s="42"/>
      <c r="BU387" s="42"/>
      <c r="BV387" s="42"/>
      <c r="BW387" s="42"/>
      <c r="BX387" s="42"/>
      <c r="BY387" s="42"/>
      <c r="BZ387" s="42"/>
      <c r="CA387" s="42"/>
      <c r="CB387" s="42"/>
      <c r="CC387" s="42"/>
      <c r="CD387" s="42"/>
      <c r="CE387" s="42"/>
      <c r="CF387" s="42"/>
      <c r="CG387" s="42"/>
      <c r="CH387" s="42"/>
      <c r="CI387" s="42"/>
      <c r="CJ387" s="42"/>
      <c r="CK387" s="42"/>
      <c r="CL387" s="42"/>
      <c r="CM387" s="42"/>
      <c r="CN387" s="42"/>
      <c r="CO387" s="42"/>
      <c r="CP387" s="42"/>
      <c r="CQ387" s="42"/>
      <c r="CR387" s="42"/>
      <c r="CS387" s="42"/>
      <c r="CT387" s="42"/>
      <c r="CU387" s="42"/>
      <c r="CV387" s="42"/>
      <c r="CW387" s="42"/>
      <c r="CX387" s="42"/>
      <c r="CY387" s="42"/>
      <c r="CZ387" s="42"/>
      <c r="DA387" s="42"/>
      <c r="DB387" s="42"/>
      <c r="DC387" s="42"/>
      <c r="DD387" s="42"/>
      <c r="DE387" s="42"/>
      <c r="DF387" s="42"/>
      <c r="DG387" s="42"/>
      <c r="DH387" s="42"/>
      <c r="DI387" s="42"/>
      <c r="DJ387" s="42"/>
      <c r="DK387" s="42"/>
      <c r="DL387" s="42"/>
      <c r="DM387" s="42"/>
      <c r="DN387" s="42"/>
      <c r="DO387" s="42"/>
      <c r="DP387" s="42"/>
      <c r="DQ387" s="42"/>
      <c r="DR387" s="42"/>
      <c r="DS387" s="42"/>
      <c r="DT387" s="42"/>
      <c r="DU387" s="42"/>
      <c r="DV387" s="42"/>
      <c r="DW387" s="42"/>
      <c r="DX387" s="42"/>
      <c r="DY387" s="42"/>
      <c r="DZ387" s="42"/>
      <c r="EA387" s="42"/>
      <c r="EB387" s="42"/>
      <c r="EC387" s="42"/>
      <c r="ED387" s="42"/>
      <c r="EE387" s="42"/>
      <c r="EF387" s="42"/>
      <c r="EG387" s="42"/>
      <c r="EH387" s="42"/>
      <c r="EI387" s="42"/>
      <c r="EJ387" s="42"/>
      <c r="EK387" s="42"/>
      <c r="EL387" s="42"/>
      <c r="EM387" s="42"/>
      <c r="EN387" s="42"/>
      <c r="EO387" s="42"/>
      <c r="EP387" s="42"/>
      <c r="EQ387" s="42"/>
      <c r="ER387" s="42"/>
      <c r="ES387" s="42"/>
      <c r="ET387" s="42"/>
      <c r="EU387" s="42"/>
      <c r="EV387" s="42"/>
      <c r="EW387" s="42"/>
      <c r="EX387" s="42"/>
      <c r="EY387" s="42"/>
      <c r="EZ387" s="42"/>
      <c r="FA387" s="42"/>
      <c r="FB387" s="42"/>
      <c r="FC387" s="42"/>
      <c r="FD387" s="42"/>
      <c r="FE387" s="42"/>
      <c r="FF387" s="42"/>
      <c r="FG387" s="42"/>
      <c r="FH387" s="42"/>
      <c r="FI387" s="42"/>
      <c r="FJ387" s="42"/>
      <c r="FK387" s="42"/>
      <c r="FL387" s="42"/>
      <c r="FM387" s="42"/>
      <c r="FN387" s="42"/>
      <c r="FO387" s="42"/>
      <c r="FP387" s="42"/>
      <c r="FQ387" s="42"/>
      <c r="FR387" s="42"/>
      <c r="FS387" s="42"/>
      <c r="FT387" s="42"/>
      <c r="FU387" s="42"/>
      <c r="FV387" s="42"/>
      <c r="FW387" s="42"/>
      <c r="FX387" s="42"/>
      <c r="FY387" s="42"/>
      <c r="FZ387" s="42"/>
      <c r="GA387" s="42"/>
      <c r="GB387" s="42"/>
      <c r="GC387" s="42"/>
      <c r="GD387" s="42"/>
      <c r="GE387" s="42"/>
      <c r="GF387" s="42"/>
      <c r="GG387" s="42"/>
      <c r="GH387" s="42"/>
      <c r="GI387" s="42"/>
      <c r="GJ387" s="42"/>
      <c r="GK387" s="42"/>
      <c r="GL387" s="42"/>
      <c r="GM387" s="42"/>
      <c r="GN387" s="42"/>
      <c r="GO387" s="42"/>
      <c r="GP387" s="42"/>
      <c r="GQ387" s="42"/>
      <c r="GR387" s="42"/>
      <c r="GS387" s="42"/>
      <c r="GT387" s="42"/>
      <c r="GU387" s="42"/>
      <c r="GV387" s="42"/>
      <c r="GW387" s="42"/>
      <c r="GX387" s="42"/>
      <c r="GY387" s="42"/>
      <c r="GZ387" s="42"/>
      <c r="HA387" s="42"/>
      <c r="HB387" s="42"/>
      <c r="HC387" s="42"/>
      <c r="HD387" s="42"/>
      <c r="HE387" s="42"/>
      <c r="HF387" s="42"/>
      <c r="HG387" s="42"/>
      <c r="HH387" s="42"/>
      <c r="HI387" s="42"/>
      <c r="HJ387" s="42"/>
      <c r="HK387" s="42"/>
      <c r="HL387" s="42"/>
      <c r="HM387" s="42"/>
      <c r="HN387" s="42"/>
      <c r="HO387" s="42"/>
      <c r="HP387" s="42"/>
      <c r="HQ387" s="42"/>
      <c r="HR387" s="42"/>
      <c r="HS387" s="42"/>
      <c r="HT387" s="42"/>
      <c r="HU387" s="42"/>
      <c r="HV387" s="42"/>
      <c r="HW387" s="42"/>
      <c r="HX387" s="42"/>
    </row>
    <row r="388" spans="1:232" s="41" customFormat="1" x14ac:dyDescent="0.25">
      <c r="A388" s="29"/>
      <c r="B388" s="30"/>
      <c r="C388" s="31" t="s">
        <v>7317</v>
      </c>
      <c r="D388" s="57">
        <v>0</v>
      </c>
      <c r="E388" s="57">
        <v>1</v>
      </c>
      <c r="F388" s="32" t="s">
        <v>953</v>
      </c>
      <c r="G388" s="32" t="s">
        <v>953</v>
      </c>
      <c r="H388" s="4">
        <v>9105875829</v>
      </c>
      <c r="I388" s="32" t="s">
        <v>953</v>
      </c>
      <c r="J388" s="33" t="s">
        <v>7982</v>
      </c>
      <c r="K388" s="34"/>
      <c r="L388" s="46" t="s">
        <v>25</v>
      </c>
      <c r="M388" s="33" t="s">
        <v>1013</v>
      </c>
      <c r="N388" s="35" t="s">
        <v>953</v>
      </c>
      <c r="O388" s="6" t="s">
        <v>3132</v>
      </c>
      <c r="P388" s="36"/>
      <c r="Q388" s="36"/>
      <c r="R388" s="36"/>
      <c r="S388" s="33" t="s">
        <v>7983</v>
      </c>
      <c r="T388" s="36"/>
      <c r="U388" s="36"/>
      <c r="V388" s="33" t="s">
        <v>7983</v>
      </c>
      <c r="W388" s="36"/>
      <c r="X388" s="36"/>
      <c r="Y388" s="33" t="s">
        <v>3013</v>
      </c>
      <c r="Z388" s="36"/>
      <c r="AA388" s="30"/>
      <c r="AB388" s="57">
        <v>5111</v>
      </c>
      <c r="AC388" s="57">
        <v>131</v>
      </c>
      <c r="AD388" s="30"/>
      <c r="AE388" s="58">
        <v>7</v>
      </c>
      <c r="AF388" s="37"/>
      <c r="AG388" s="37">
        <v>46000</v>
      </c>
      <c r="AH388" s="38">
        <v>322000</v>
      </c>
      <c r="AI388" s="37"/>
      <c r="AJ388" s="37"/>
      <c r="AK388" s="39"/>
      <c r="AL388" s="40">
        <v>8</v>
      </c>
      <c r="AM388" s="37"/>
      <c r="AN388" s="37">
        <v>25760</v>
      </c>
      <c r="AO388" s="59">
        <v>33311</v>
      </c>
      <c r="AP388" s="39"/>
      <c r="AQ388" s="59" t="s">
        <v>3131</v>
      </c>
      <c r="AR388" s="60">
        <v>156</v>
      </c>
      <c r="AS388" s="60">
        <v>632</v>
      </c>
      <c r="AV388" s="39"/>
      <c r="AW388" s="42"/>
      <c r="AX388" s="42"/>
      <c r="AY388" s="42"/>
      <c r="AZ388" s="42"/>
      <c r="BA388" s="42"/>
      <c r="BB388" s="42"/>
      <c r="BC388" s="42"/>
      <c r="BD388" s="42"/>
      <c r="BE388" s="42"/>
      <c r="BF388" s="42"/>
      <c r="BG388" s="42"/>
      <c r="BH388" s="42"/>
      <c r="BI388" s="42"/>
      <c r="BJ388" s="42"/>
      <c r="BK388" s="42"/>
      <c r="BL388" s="42"/>
      <c r="BM388" s="42"/>
      <c r="BN388" s="42"/>
      <c r="BO388" s="42"/>
      <c r="BP388" s="42"/>
      <c r="BQ388" s="42"/>
      <c r="BR388" s="42"/>
      <c r="BS388" s="42"/>
      <c r="BT388" s="42"/>
      <c r="BU388" s="42"/>
      <c r="BV388" s="42"/>
      <c r="BW388" s="42"/>
      <c r="BX388" s="42"/>
      <c r="BY388" s="42"/>
      <c r="BZ388" s="42"/>
      <c r="CA388" s="42"/>
      <c r="CB388" s="42"/>
      <c r="CC388" s="42"/>
      <c r="CD388" s="42"/>
      <c r="CE388" s="42"/>
      <c r="CF388" s="42"/>
      <c r="CG388" s="42"/>
      <c r="CH388" s="42"/>
      <c r="CI388" s="42"/>
      <c r="CJ388" s="42"/>
      <c r="CK388" s="42"/>
      <c r="CL388" s="42"/>
      <c r="CM388" s="42"/>
      <c r="CN388" s="42"/>
      <c r="CO388" s="42"/>
      <c r="CP388" s="42"/>
      <c r="CQ388" s="42"/>
      <c r="CR388" s="42"/>
      <c r="CS388" s="42"/>
      <c r="CT388" s="42"/>
      <c r="CU388" s="42"/>
      <c r="CV388" s="42"/>
      <c r="CW388" s="42"/>
      <c r="CX388" s="42"/>
      <c r="CY388" s="42"/>
      <c r="CZ388" s="42"/>
      <c r="DA388" s="42"/>
      <c r="DB388" s="42"/>
      <c r="DC388" s="42"/>
      <c r="DD388" s="42"/>
      <c r="DE388" s="42"/>
      <c r="DF388" s="42"/>
      <c r="DG388" s="42"/>
      <c r="DH388" s="42"/>
      <c r="DI388" s="42"/>
      <c r="DJ388" s="42"/>
      <c r="DK388" s="42"/>
      <c r="DL388" s="42"/>
      <c r="DM388" s="42"/>
      <c r="DN388" s="42"/>
      <c r="DO388" s="42"/>
      <c r="DP388" s="42"/>
      <c r="DQ388" s="42"/>
      <c r="DR388" s="42"/>
      <c r="DS388" s="42"/>
      <c r="DT388" s="42"/>
      <c r="DU388" s="42"/>
      <c r="DV388" s="42"/>
      <c r="DW388" s="42"/>
      <c r="DX388" s="42"/>
      <c r="DY388" s="42"/>
      <c r="DZ388" s="42"/>
      <c r="EA388" s="42"/>
      <c r="EB388" s="42"/>
      <c r="EC388" s="42"/>
      <c r="ED388" s="42"/>
      <c r="EE388" s="42"/>
      <c r="EF388" s="42"/>
      <c r="EG388" s="42"/>
      <c r="EH388" s="42"/>
      <c r="EI388" s="42"/>
      <c r="EJ388" s="42"/>
      <c r="EK388" s="42"/>
      <c r="EL388" s="42"/>
      <c r="EM388" s="42"/>
      <c r="EN388" s="42"/>
      <c r="EO388" s="42"/>
      <c r="EP388" s="42"/>
      <c r="EQ388" s="42"/>
      <c r="ER388" s="42"/>
      <c r="ES388" s="42"/>
      <c r="ET388" s="42"/>
      <c r="EU388" s="42"/>
      <c r="EV388" s="42"/>
      <c r="EW388" s="42"/>
      <c r="EX388" s="42"/>
      <c r="EY388" s="42"/>
      <c r="EZ388" s="42"/>
      <c r="FA388" s="42"/>
      <c r="FB388" s="42"/>
      <c r="FC388" s="42"/>
      <c r="FD388" s="42"/>
      <c r="FE388" s="42"/>
      <c r="FF388" s="42"/>
      <c r="FG388" s="42"/>
      <c r="FH388" s="42"/>
      <c r="FI388" s="42"/>
      <c r="FJ388" s="42"/>
      <c r="FK388" s="42"/>
      <c r="FL388" s="42"/>
      <c r="FM388" s="42"/>
      <c r="FN388" s="42"/>
      <c r="FO388" s="42"/>
      <c r="FP388" s="42"/>
      <c r="FQ388" s="42"/>
      <c r="FR388" s="42"/>
      <c r="FS388" s="42"/>
      <c r="FT388" s="42"/>
      <c r="FU388" s="42"/>
      <c r="FV388" s="42"/>
      <c r="FW388" s="42"/>
      <c r="FX388" s="42"/>
      <c r="FY388" s="42"/>
      <c r="FZ388" s="42"/>
      <c r="GA388" s="42"/>
      <c r="GB388" s="42"/>
      <c r="GC388" s="42"/>
      <c r="GD388" s="42"/>
      <c r="GE388" s="42"/>
      <c r="GF388" s="42"/>
      <c r="GG388" s="42"/>
      <c r="GH388" s="42"/>
      <c r="GI388" s="42"/>
      <c r="GJ388" s="42"/>
      <c r="GK388" s="42"/>
      <c r="GL388" s="42"/>
      <c r="GM388" s="42"/>
      <c r="GN388" s="42"/>
      <c r="GO388" s="42"/>
      <c r="GP388" s="42"/>
      <c r="GQ388" s="42"/>
      <c r="GR388" s="42"/>
      <c r="GS388" s="42"/>
      <c r="GT388" s="42"/>
      <c r="GU388" s="42"/>
      <c r="GV388" s="42"/>
      <c r="GW388" s="42"/>
      <c r="GX388" s="42"/>
      <c r="GY388" s="42"/>
      <c r="GZ388" s="42"/>
      <c r="HA388" s="42"/>
      <c r="HB388" s="42"/>
      <c r="HC388" s="42"/>
      <c r="HD388" s="42"/>
      <c r="HE388" s="42"/>
      <c r="HF388" s="42"/>
      <c r="HG388" s="42"/>
      <c r="HH388" s="42"/>
      <c r="HI388" s="42"/>
      <c r="HJ388" s="42"/>
      <c r="HK388" s="42"/>
      <c r="HL388" s="42"/>
      <c r="HM388" s="42"/>
      <c r="HN388" s="42"/>
      <c r="HO388" s="42"/>
      <c r="HP388" s="42"/>
      <c r="HQ388" s="42"/>
      <c r="HR388" s="42"/>
      <c r="HS388" s="42"/>
      <c r="HT388" s="42"/>
      <c r="HU388" s="42"/>
      <c r="HV388" s="42"/>
      <c r="HW388" s="42"/>
      <c r="HX388" s="42"/>
    </row>
    <row r="389" spans="1:232" s="41" customFormat="1" x14ac:dyDescent="0.25">
      <c r="A389" s="29"/>
      <c r="B389" s="30"/>
      <c r="C389" s="31" t="s">
        <v>7317</v>
      </c>
      <c r="D389" s="57">
        <v>0</v>
      </c>
      <c r="E389" s="57">
        <v>1</v>
      </c>
      <c r="F389" s="32" t="s">
        <v>953</v>
      </c>
      <c r="G389" s="32" t="s">
        <v>953</v>
      </c>
      <c r="H389" s="4">
        <v>9105875826</v>
      </c>
      <c r="I389" s="32" t="s">
        <v>953</v>
      </c>
      <c r="J389" s="33" t="s">
        <v>7984</v>
      </c>
      <c r="K389" s="34"/>
      <c r="L389" s="46" t="s">
        <v>25</v>
      </c>
      <c r="M389" s="33" t="s">
        <v>1009</v>
      </c>
      <c r="N389" s="35" t="s">
        <v>953</v>
      </c>
      <c r="O389" s="6" t="s">
        <v>3137</v>
      </c>
      <c r="P389" s="36"/>
      <c r="Q389" s="36"/>
      <c r="R389" s="36"/>
      <c r="S389" s="33" t="s">
        <v>7591</v>
      </c>
      <c r="T389" s="36"/>
      <c r="U389" s="36"/>
      <c r="V389" s="33" t="s">
        <v>7591</v>
      </c>
      <c r="W389" s="36"/>
      <c r="X389" s="36"/>
      <c r="Y389" s="33" t="s">
        <v>2824</v>
      </c>
      <c r="Z389" s="36"/>
      <c r="AA389" s="30"/>
      <c r="AB389" s="57">
        <v>5111</v>
      </c>
      <c r="AC389" s="57">
        <v>131</v>
      </c>
      <c r="AD389" s="30"/>
      <c r="AE389" s="58">
        <v>1</v>
      </c>
      <c r="AF389" s="37"/>
      <c r="AG389" s="37">
        <v>111058</v>
      </c>
      <c r="AH389" s="38">
        <v>111058</v>
      </c>
      <c r="AI389" s="37"/>
      <c r="AJ389" s="37"/>
      <c r="AK389" s="39"/>
      <c r="AL389" s="40">
        <v>8</v>
      </c>
      <c r="AM389" s="37"/>
      <c r="AN389" s="37">
        <v>8884.64</v>
      </c>
      <c r="AO389" s="59">
        <v>33311</v>
      </c>
      <c r="AP389" s="39"/>
      <c r="AQ389" s="59" t="s">
        <v>3131</v>
      </c>
      <c r="AR389" s="60">
        <v>156</v>
      </c>
      <c r="AS389" s="60">
        <v>632</v>
      </c>
      <c r="AV389" s="39"/>
      <c r="AW389" s="42"/>
      <c r="AX389" s="42"/>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c r="BV389" s="42"/>
      <c r="BW389" s="42"/>
      <c r="BX389" s="42"/>
      <c r="BY389" s="42"/>
      <c r="BZ389" s="42"/>
      <c r="CA389" s="42"/>
      <c r="CB389" s="42"/>
      <c r="CC389" s="42"/>
      <c r="CD389" s="42"/>
      <c r="CE389" s="42"/>
      <c r="CF389" s="42"/>
      <c r="CG389" s="42"/>
      <c r="CH389" s="42"/>
      <c r="CI389" s="42"/>
      <c r="CJ389" s="42"/>
      <c r="CK389" s="42"/>
      <c r="CL389" s="42"/>
      <c r="CM389" s="42"/>
      <c r="CN389" s="42"/>
      <c r="CO389" s="42"/>
      <c r="CP389" s="42"/>
      <c r="CQ389" s="42"/>
      <c r="CR389" s="42"/>
      <c r="CS389" s="42"/>
      <c r="CT389" s="42"/>
      <c r="CU389" s="42"/>
      <c r="CV389" s="42"/>
      <c r="CW389" s="42"/>
      <c r="CX389" s="42"/>
      <c r="CY389" s="42"/>
      <c r="CZ389" s="42"/>
      <c r="DA389" s="42"/>
      <c r="DB389" s="42"/>
      <c r="DC389" s="42"/>
      <c r="DD389" s="42"/>
      <c r="DE389" s="42"/>
      <c r="DF389" s="42"/>
      <c r="DG389" s="42"/>
      <c r="DH389" s="42"/>
      <c r="DI389" s="42"/>
      <c r="DJ389" s="42"/>
      <c r="DK389" s="42"/>
      <c r="DL389" s="42"/>
      <c r="DM389" s="42"/>
      <c r="DN389" s="42"/>
      <c r="DO389" s="42"/>
      <c r="DP389" s="42"/>
      <c r="DQ389" s="42"/>
      <c r="DR389" s="42"/>
      <c r="DS389" s="42"/>
      <c r="DT389" s="42"/>
      <c r="DU389" s="42"/>
      <c r="DV389" s="42"/>
      <c r="DW389" s="42"/>
      <c r="DX389" s="42"/>
      <c r="DY389" s="42"/>
      <c r="DZ389" s="42"/>
      <c r="EA389" s="42"/>
      <c r="EB389" s="42"/>
      <c r="EC389" s="42"/>
      <c r="ED389" s="42"/>
      <c r="EE389" s="42"/>
      <c r="EF389" s="42"/>
      <c r="EG389" s="42"/>
      <c r="EH389" s="42"/>
      <c r="EI389" s="42"/>
      <c r="EJ389" s="42"/>
      <c r="EK389" s="42"/>
      <c r="EL389" s="42"/>
      <c r="EM389" s="42"/>
      <c r="EN389" s="42"/>
      <c r="EO389" s="42"/>
      <c r="EP389" s="42"/>
      <c r="EQ389" s="42"/>
      <c r="ER389" s="42"/>
      <c r="ES389" s="42"/>
      <c r="ET389" s="42"/>
      <c r="EU389" s="42"/>
      <c r="EV389" s="42"/>
      <c r="EW389" s="42"/>
      <c r="EX389" s="42"/>
      <c r="EY389" s="42"/>
      <c r="EZ389" s="42"/>
      <c r="FA389" s="42"/>
      <c r="FB389" s="42"/>
      <c r="FC389" s="42"/>
      <c r="FD389" s="42"/>
      <c r="FE389" s="42"/>
      <c r="FF389" s="42"/>
      <c r="FG389" s="42"/>
      <c r="FH389" s="42"/>
      <c r="FI389" s="42"/>
      <c r="FJ389" s="42"/>
      <c r="FK389" s="42"/>
      <c r="FL389" s="42"/>
      <c r="FM389" s="42"/>
      <c r="FN389" s="42"/>
      <c r="FO389" s="42"/>
      <c r="FP389" s="42"/>
      <c r="FQ389" s="42"/>
      <c r="FR389" s="42"/>
      <c r="FS389" s="42"/>
      <c r="FT389" s="42"/>
      <c r="FU389" s="42"/>
      <c r="FV389" s="42"/>
      <c r="FW389" s="42"/>
      <c r="FX389" s="42"/>
      <c r="FY389" s="42"/>
      <c r="FZ389" s="42"/>
      <c r="GA389" s="42"/>
      <c r="GB389" s="42"/>
      <c r="GC389" s="42"/>
      <c r="GD389" s="42"/>
      <c r="GE389" s="42"/>
      <c r="GF389" s="42"/>
      <c r="GG389" s="42"/>
      <c r="GH389" s="42"/>
      <c r="GI389" s="42"/>
      <c r="GJ389" s="42"/>
      <c r="GK389" s="42"/>
      <c r="GL389" s="42"/>
      <c r="GM389" s="42"/>
      <c r="GN389" s="42"/>
      <c r="GO389" s="42"/>
      <c r="GP389" s="42"/>
      <c r="GQ389" s="42"/>
      <c r="GR389" s="42"/>
      <c r="GS389" s="42"/>
      <c r="GT389" s="42"/>
      <c r="GU389" s="42"/>
      <c r="GV389" s="42"/>
      <c r="GW389" s="42"/>
      <c r="GX389" s="42"/>
      <c r="GY389" s="42"/>
      <c r="GZ389" s="42"/>
      <c r="HA389" s="42"/>
      <c r="HB389" s="42"/>
      <c r="HC389" s="42"/>
      <c r="HD389" s="42"/>
      <c r="HE389" s="42"/>
      <c r="HF389" s="42"/>
      <c r="HG389" s="42"/>
      <c r="HH389" s="42"/>
      <c r="HI389" s="42"/>
      <c r="HJ389" s="42"/>
      <c r="HK389" s="42"/>
      <c r="HL389" s="42"/>
      <c r="HM389" s="42"/>
      <c r="HN389" s="42"/>
      <c r="HO389" s="42"/>
      <c r="HP389" s="42"/>
      <c r="HQ389" s="42"/>
      <c r="HR389" s="42"/>
      <c r="HS389" s="42"/>
      <c r="HT389" s="42"/>
      <c r="HU389" s="42"/>
      <c r="HV389" s="42"/>
      <c r="HW389" s="42"/>
      <c r="HX389" s="42"/>
    </row>
    <row r="390" spans="1:232" s="41" customFormat="1" x14ac:dyDescent="0.25">
      <c r="A390" s="29"/>
      <c r="B390" s="30"/>
      <c r="C390" s="31" t="s">
        <v>7317</v>
      </c>
      <c r="D390" s="57">
        <v>0</v>
      </c>
      <c r="E390" s="57">
        <v>1</v>
      </c>
      <c r="F390" s="32" t="s">
        <v>953</v>
      </c>
      <c r="G390" s="32" t="s">
        <v>953</v>
      </c>
      <c r="H390" s="4">
        <v>9105875868</v>
      </c>
      <c r="I390" s="32" t="s">
        <v>953</v>
      </c>
      <c r="J390" s="33" t="s">
        <v>7985</v>
      </c>
      <c r="K390" s="34"/>
      <c r="L390" s="46" t="s">
        <v>25</v>
      </c>
      <c r="M390" s="33" t="s">
        <v>1105</v>
      </c>
      <c r="N390" s="35" t="s">
        <v>953</v>
      </c>
      <c r="O390" s="6" t="s">
        <v>3132</v>
      </c>
      <c r="P390" s="36"/>
      <c r="Q390" s="36"/>
      <c r="R390" s="36"/>
      <c r="S390" s="33" t="s">
        <v>7986</v>
      </c>
      <c r="T390" s="36"/>
      <c r="U390" s="36"/>
      <c r="V390" s="33" t="s">
        <v>7986</v>
      </c>
      <c r="W390" s="36"/>
      <c r="X390" s="36"/>
      <c r="Y390" s="33" t="s">
        <v>2824</v>
      </c>
      <c r="Z390" s="36"/>
      <c r="AA390" s="30"/>
      <c r="AB390" s="57">
        <v>5111</v>
      </c>
      <c r="AC390" s="57">
        <v>131</v>
      </c>
      <c r="AD390" s="30"/>
      <c r="AE390" s="58">
        <v>2</v>
      </c>
      <c r="AF390" s="37"/>
      <c r="AG390" s="37">
        <v>111058</v>
      </c>
      <c r="AH390" s="38">
        <v>222116</v>
      </c>
      <c r="AI390" s="37"/>
      <c r="AJ390" s="37"/>
      <c r="AK390" s="39"/>
      <c r="AL390" s="40">
        <v>8</v>
      </c>
      <c r="AM390" s="37"/>
      <c r="AN390" s="37">
        <v>17769.28</v>
      </c>
      <c r="AO390" s="59">
        <v>33311</v>
      </c>
      <c r="AP390" s="39"/>
      <c r="AQ390" s="59" t="s">
        <v>3131</v>
      </c>
      <c r="AR390" s="60">
        <v>156</v>
      </c>
      <c r="AS390" s="60">
        <v>632</v>
      </c>
      <c r="AV390" s="39"/>
      <c r="AW390" s="42"/>
      <c r="AX390" s="42"/>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c r="BV390" s="42"/>
      <c r="BW390" s="42"/>
      <c r="BX390" s="42"/>
      <c r="BY390" s="42"/>
      <c r="BZ390" s="42"/>
      <c r="CA390" s="42"/>
      <c r="CB390" s="42"/>
      <c r="CC390" s="42"/>
      <c r="CD390" s="42"/>
      <c r="CE390" s="42"/>
      <c r="CF390" s="42"/>
      <c r="CG390" s="42"/>
      <c r="CH390" s="42"/>
      <c r="CI390" s="42"/>
      <c r="CJ390" s="42"/>
      <c r="CK390" s="42"/>
      <c r="CL390" s="42"/>
      <c r="CM390" s="42"/>
      <c r="CN390" s="42"/>
      <c r="CO390" s="42"/>
      <c r="CP390" s="42"/>
      <c r="CQ390" s="42"/>
      <c r="CR390" s="42"/>
      <c r="CS390" s="42"/>
      <c r="CT390" s="42"/>
      <c r="CU390" s="42"/>
      <c r="CV390" s="42"/>
      <c r="CW390" s="42"/>
      <c r="CX390" s="42"/>
      <c r="CY390" s="42"/>
      <c r="CZ390" s="42"/>
      <c r="DA390" s="42"/>
      <c r="DB390" s="42"/>
      <c r="DC390" s="42"/>
      <c r="DD390" s="42"/>
      <c r="DE390" s="42"/>
      <c r="DF390" s="42"/>
      <c r="DG390" s="42"/>
      <c r="DH390" s="42"/>
      <c r="DI390" s="42"/>
      <c r="DJ390" s="42"/>
      <c r="DK390" s="42"/>
      <c r="DL390" s="42"/>
      <c r="DM390" s="42"/>
      <c r="DN390" s="42"/>
      <c r="DO390" s="42"/>
      <c r="DP390" s="42"/>
      <c r="DQ390" s="42"/>
      <c r="DR390" s="42"/>
      <c r="DS390" s="42"/>
      <c r="DT390" s="42"/>
      <c r="DU390" s="42"/>
      <c r="DV390" s="42"/>
      <c r="DW390" s="42"/>
      <c r="DX390" s="42"/>
      <c r="DY390" s="42"/>
      <c r="DZ390" s="42"/>
      <c r="EA390" s="42"/>
      <c r="EB390" s="42"/>
      <c r="EC390" s="42"/>
      <c r="ED390" s="42"/>
      <c r="EE390" s="42"/>
      <c r="EF390" s="42"/>
      <c r="EG390" s="42"/>
      <c r="EH390" s="42"/>
      <c r="EI390" s="42"/>
      <c r="EJ390" s="42"/>
      <c r="EK390" s="42"/>
      <c r="EL390" s="42"/>
      <c r="EM390" s="42"/>
      <c r="EN390" s="42"/>
      <c r="EO390" s="42"/>
      <c r="EP390" s="42"/>
      <c r="EQ390" s="42"/>
      <c r="ER390" s="42"/>
      <c r="ES390" s="42"/>
      <c r="ET390" s="42"/>
      <c r="EU390" s="42"/>
      <c r="EV390" s="42"/>
      <c r="EW390" s="42"/>
      <c r="EX390" s="42"/>
      <c r="EY390" s="42"/>
      <c r="EZ390" s="42"/>
      <c r="FA390" s="42"/>
      <c r="FB390" s="42"/>
      <c r="FC390" s="42"/>
      <c r="FD390" s="42"/>
      <c r="FE390" s="42"/>
      <c r="FF390" s="42"/>
      <c r="FG390" s="42"/>
      <c r="FH390" s="42"/>
      <c r="FI390" s="42"/>
      <c r="FJ390" s="42"/>
      <c r="FK390" s="42"/>
      <c r="FL390" s="42"/>
      <c r="FM390" s="42"/>
      <c r="FN390" s="42"/>
      <c r="FO390" s="42"/>
      <c r="FP390" s="42"/>
      <c r="FQ390" s="42"/>
      <c r="FR390" s="42"/>
      <c r="FS390" s="42"/>
      <c r="FT390" s="42"/>
      <c r="FU390" s="42"/>
      <c r="FV390" s="42"/>
      <c r="FW390" s="42"/>
      <c r="FX390" s="42"/>
      <c r="FY390" s="42"/>
      <c r="FZ390" s="42"/>
      <c r="GA390" s="42"/>
      <c r="GB390" s="42"/>
      <c r="GC390" s="42"/>
      <c r="GD390" s="42"/>
      <c r="GE390" s="42"/>
      <c r="GF390" s="42"/>
      <c r="GG390" s="42"/>
      <c r="GH390" s="42"/>
      <c r="GI390" s="42"/>
      <c r="GJ390" s="42"/>
      <c r="GK390" s="42"/>
      <c r="GL390" s="42"/>
      <c r="GM390" s="42"/>
      <c r="GN390" s="42"/>
      <c r="GO390" s="42"/>
      <c r="GP390" s="42"/>
      <c r="GQ390" s="42"/>
      <c r="GR390" s="42"/>
      <c r="GS390" s="42"/>
      <c r="GT390" s="42"/>
      <c r="GU390" s="42"/>
      <c r="GV390" s="42"/>
      <c r="GW390" s="42"/>
      <c r="GX390" s="42"/>
      <c r="GY390" s="42"/>
      <c r="GZ390" s="42"/>
      <c r="HA390" s="42"/>
      <c r="HB390" s="42"/>
      <c r="HC390" s="42"/>
      <c r="HD390" s="42"/>
      <c r="HE390" s="42"/>
      <c r="HF390" s="42"/>
      <c r="HG390" s="42"/>
      <c r="HH390" s="42"/>
      <c r="HI390" s="42"/>
      <c r="HJ390" s="42"/>
      <c r="HK390" s="42"/>
      <c r="HL390" s="42"/>
      <c r="HM390" s="42"/>
      <c r="HN390" s="42"/>
      <c r="HO390" s="42"/>
      <c r="HP390" s="42"/>
      <c r="HQ390" s="42"/>
      <c r="HR390" s="42"/>
      <c r="HS390" s="42"/>
      <c r="HT390" s="42"/>
      <c r="HU390" s="42"/>
      <c r="HV390" s="42"/>
      <c r="HW390" s="42"/>
      <c r="HX390" s="42"/>
    </row>
    <row r="391" spans="1:232" s="41" customFormat="1" x14ac:dyDescent="0.25">
      <c r="A391" s="29"/>
      <c r="B391" s="30"/>
      <c r="C391" s="31" t="s">
        <v>7317</v>
      </c>
      <c r="D391" s="57">
        <v>0</v>
      </c>
      <c r="E391" s="57">
        <v>1</v>
      </c>
      <c r="F391" s="32" t="s">
        <v>953</v>
      </c>
      <c r="G391" s="32" t="s">
        <v>953</v>
      </c>
      <c r="H391" s="4">
        <v>9105875850</v>
      </c>
      <c r="I391" s="32" t="s">
        <v>953</v>
      </c>
      <c r="J391" s="33" t="s">
        <v>7987</v>
      </c>
      <c r="K391" s="34"/>
      <c r="L391" s="46" t="s">
        <v>25</v>
      </c>
      <c r="M391" s="33" t="s">
        <v>1089</v>
      </c>
      <c r="N391" s="35" t="s">
        <v>953</v>
      </c>
      <c r="O391" s="6" t="s">
        <v>3132</v>
      </c>
      <c r="P391" s="36"/>
      <c r="Q391" s="36"/>
      <c r="R391" s="36"/>
      <c r="S391" s="33" t="s">
        <v>7988</v>
      </c>
      <c r="T391" s="36"/>
      <c r="U391" s="36"/>
      <c r="V391" s="33" t="s">
        <v>7988</v>
      </c>
      <c r="W391" s="36"/>
      <c r="X391" s="36"/>
      <c r="Y391" s="33" t="s">
        <v>2824</v>
      </c>
      <c r="Z391" s="36"/>
      <c r="AA391" s="30"/>
      <c r="AB391" s="57">
        <v>5111</v>
      </c>
      <c r="AC391" s="57">
        <v>131</v>
      </c>
      <c r="AD391" s="30"/>
      <c r="AE391" s="58">
        <v>5</v>
      </c>
      <c r="AF391" s="37"/>
      <c r="AG391" s="37">
        <v>111058</v>
      </c>
      <c r="AH391" s="38">
        <v>555290</v>
      </c>
      <c r="AI391" s="37"/>
      <c r="AJ391" s="37"/>
      <c r="AK391" s="39"/>
      <c r="AL391" s="40">
        <v>8</v>
      </c>
      <c r="AM391" s="37"/>
      <c r="AN391" s="37">
        <v>44423.200000000004</v>
      </c>
      <c r="AO391" s="59">
        <v>33311</v>
      </c>
      <c r="AP391" s="39"/>
      <c r="AQ391" s="59" t="s">
        <v>3131</v>
      </c>
      <c r="AR391" s="60">
        <v>156</v>
      </c>
      <c r="AS391" s="60">
        <v>632</v>
      </c>
      <c r="AV391" s="39"/>
      <c r="AW391" s="42"/>
      <c r="AX391" s="42"/>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c r="BV391" s="42"/>
      <c r="BW391" s="42"/>
      <c r="BX391" s="42"/>
      <c r="BY391" s="42"/>
      <c r="BZ391" s="42"/>
      <c r="CA391" s="42"/>
      <c r="CB391" s="42"/>
      <c r="CC391" s="42"/>
      <c r="CD391" s="42"/>
      <c r="CE391" s="42"/>
      <c r="CF391" s="42"/>
      <c r="CG391" s="42"/>
      <c r="CH391" s="42"/>
      <c r="CI391" s="42"/>
      <c r="CJ391" s="42"/>
      <c r="CK391" s="42"/>
      <c r="CL391" s="42"/>
      <c r="CM391" s="42"/>
      <c r="CN391" s="42"/>
      <c r="CO391" s="42"/>
      <c r="CP391" s="42"/>
      <c r="CQ391" s="42"/>
      <c r="CR391" s="42"/>
      <c r="CS391" s="42"/>
      <c r="CT391" s="42"/>
      <c r="CU391" s="42"/>
      <c r="CV391" s="42"/>
      <c r="CW391" s="42"/>
      <c r="CX391" s="42"/>
      <c r="CY391" s="42"/>
      <c r="CZ391" s="42"/>
      <c r="DA391" s="42"/>
      <c r="DB391" s="42"/>
      <c r="DC391" s="42"/>
      <c r="DD391" s="42"/>
      <c r="DE391" s="42"/>
      <c r="DF391" s="42"/>
      <c r="DG391" s="42"/>
      <c r="DH391" s="42"/>
      <c r="DI391" s="42"/>
      <c r="DJ391" s="42"/>
      <c r="DK391" s="42"/>
      <c r="DL391" s="42"/>
      <c r="DM391" s="42"/>
      <c r="DN391" s="42"/>
      <c r="DO391" s="42"/>
      <c r="DP391" s="42"/>
      <c r="DQ391" s="42"/>
      <c r="DR391" s="42"/>
      <c r="DS391" s="42"/>
      <c r="DT391" s="42"/>
      <c r="DU391" s="42"/>
      <c r="DV391" s="42"/>
      <c r="DW391" s="42"/>
      <c r="DX391" s="42"/>
      <c r="DY391" s="42"/>
      <c r="DZ391" s="42"/>
      <c r="EA391" s="42"/>
      <c r="EB391" s="42"/>
      <c r="EC391" s="42"/>
      <c r="ED391" s="42"/>
      <c r="EE391" s="42"/>
      <c r="EF391" s="42"/>
      <c r="EG391" s="42"/>
      <c r="EH391" s="42"/>
      <c r="EI391" s="42"/>
      <c r="EJ391" s="42"/>
      <c r="EK391" s="42"/>
      <c r="EL391" s="42"/>
      <c r="EM391" s="42"/>
      <c r="EN391" s="42"/>
      <c r="EO391" s="42"/>
      <c r="EP391" s="42"/>
      <c r="EQ391" s="42"/>
      <c r="ER391" s="42"/>
      <c r="ES391" s="42"/>
      <c r="ET391" s="42"/>
      <c r="EU391" s="42"/>
      <c r="EV391" s="42"/>
      <c r="EW391" s="42"/>
      <c r="EX391" s="42"/>
      <c r="EY391" s="42"/>
      <c r="EZ391" s="42"/>
      <c r="FA391" s="42"/>
      <c r="FB391" s="42"/>
      <c r="FC391" s="42"/>
      <c r="FD391" s="42"/>
      <c r="FE391" s="42"/>
      <c r="FF391" s="42"/>
      <c r="FG391" s="42"/>
      <c r="FH391" s="42"/>
      <c r="FI391" s="42"/>
      <c r="FJ391" s="42"/>
      <c r="FK391" s="42"/>
      <c r="FL391" s="42"/>
      <c r="FM391" s="42"/>
      <c r="FN391" s="42"/>
      <c r="FO391" s="42"/>
      <c r="FP391" s="42"/>
      <c r="FQ391" s="42"/>
      <c r="FR391" s="42"/>
      <c r="FS391" s="42"/>
      <c r="FT391" s="42"/>
      <c r="FU391" s="42"/>
      <c r="FV391" s="42"/>
      <c r="FW391" s="42"/>
      <c r="FX391" s="42"/>
      <c r="FY391" s="42"/>
      <c r="FZ391" s="42"/>
      <c r="GA391" s="42"/>
      <c r="GB391" s="42"/>
      <c r="GC391" s="42"/>
      <c r="GD391" s="42"/>
      <c r="GE391" s="42"/>
      <c r="GF391" s="42"/>
      <c r="GG391" s="42"/>
      <c r="GH391" s="42"/>
      <c r="GI391" s="42"/>
      <c r="GJ391" s="42"/>
      <c r="GK391" s="42"/>
      <c r="GL391" s="42"/>
      <c r="GM391" s="42"/>
      <c r="GN391" s="42"/>
      <c r="GO391" s="42"/>
      <c r="GP391" s="42"/>
      <c r="GQ391" s="42"/>
      <c r="GR391" s="42"/>
      <c r="GS391" s="42"/>
      <c r="GT391" s="42"/>
      <c r="GU391" s="42"/>
      <c r="GV391" s="42"/>
      <c r="GW391" s="42"/>
      <c r="GX391" s="42"/>
      <c r="GY391" s="42"/>
      <c r="GZ391" s="42"/>
      <c r="HA391" s="42"/>
      <c r="HB391" s="42"/>
      <c r="HC391" s="42"/>
      <c r="HD391" s="42"/>
      <c r="HE391" s="42"/>
      <c r="HF391" s="42"/>
      <c r="HG391" s="42"/>
      <c r="HH391" s="42"/>
      <c r="HI391" s="42"/>
      <c r="HJ391" s="42"/>
      <c r="HK391" s="42"/>
      <c r="HL391" s="42"/>
      <c r="HM391" s="42"/>
      <c r="HN391" s="42"/>
      <c r="HO391" s="42"/>
      <c r="HP391" s="42"/>
      <c r="HQ391" s="42"/>
      <c r="HR391" s="42"/>
      <c r="HS391" s="42"/>
      <c r="HT391" s="42"/>
      <c r="HU391" s="42"/>
      <c r="HV391" s="42"/>
      <c r="HW391" s="42"/>
      <c r="HX391" s="42"/>
    </row>
    <row r="392" spans="1:232" s="41" customFormat="1" x14ac:dyDescent="0.25">
      <c r="A392" s="29"/>
      <c r="B392" s="30"/>
      <c r="C392" s="31" t="s">
        <v>7317</v>
      </c>
      <c r="D392" s="57">
        <v>0</v>
      </c>
      <c r="E392" s="57">
        <v>1</v>
      </c>
      <c r="F392" s="32" t="s">
        <v>953</v>
      </c>
      <c r="G392" s="32" t="s">
        <v>953</v>
      </c>
      <c r="H392" s="4">
        <v>9105875883</v>
      </c>
      <c r="I392" s="32" t="s">
        <v>953</v>
      </c>
      <c r="J392" s="33" t="s">
        <v>7989</v>
      </c>
      <c r="K392" s="34"/>
      <c r="L392" s="46" t="s">
        <v>25</v>
      </c>
      <c r="M392" s="33" t="s">
        <v>1153</v>
      </c>
      <c r="N392" s="35" t="s">
        <v>953</v>
      </c>
      <c r="O392" s="6" t="s">
        <v>3132</v>
      </c>
      <c r="P392" s="36"/>
      <c r="Q392" s="36"/>
      <c r="R392" s="36"/>
      <c r="S392" s="33" t="s">
        <v>7990</v>
      </c>
      <c r="T392" s="36"/>
      <c r="U392" s="36"/>
      <c r="V392" s="33" t="s">
        <v>7990</v>
      </c>
      <c r="W392" s="36"/>
      <c r="X392" s="36"/>
      <c r="Y392" s="33" t="s">
        <v>3047</v>
      </c>
      <c r="Z392" s="36"/>
      <c r="AA392" s="30"/>
      <c r="AB392" s="57">
        <v>5111</v>
      </c>
      <c r="AC392" s="57">
        <v>131</v>
      </c>
      <c r="AD392" s="30"/>
      <c r="AE392" s="58">
        <v>3</v>
      </c>
      <c r="AF392" s="37"/>
      <c r="AG392" s="37">
        <v>55595</v>
      </c>
      <c r="AH392" s="38">
        <v>166785</v>
      </c>
      <c r="AI392" s="37"/>
      <c r="AJ392" s="37"/>
      <c r="AK392" s="39"/>
      <c r="AL392" s="40">
        <v>8</v>
      </c>
      <c r="AM392" s="37"/>
      <c r="AN392" s="37">
        <v>13342.800000000001</v>
      </c>
      <c r="AO392" s="59">
        <v>33311</v>
      </c>
      <c r="AP392" s="39"/>
      <c r="AQ392" s="59" t="s">
        <v>3131</v>
      </c>
      <c r="AR392" s="60">
        <v>156</v>
      </c>
      <c r="AS392" s="60">
        <v>632</v>
      </c>
      <c r="AV392" s="39"/>
      <c r="AW392" s="42"/>
      <c r="AX392" s="42"/>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c r="BV392" s="42"/>
      <c r="BW392" s="42"/>
      <c r="BX392" s="42"/>
      <c r="BY392" s="42"/>
      <c r="BZ392" s="42"/>
      <c r="CA392" s="42"/>
      <c r="CB392" s="42"/>
      <c r="CC392" s="42"/>
      <c r="CD392" s="42"/>
      <c r="CE392" s="42"/>
      <c r="CF392" s="42"/>
      <c r="CG392" s="42"/>
      <c r="CH392" s="42"/>
      <c r="CI392" s="42"/>
      <c r="CJ392" s="42"/>
      <c r="CK392" s="42"/>
      <c r="CL392" s="42"/>
      <c r="CM392" s="42"/>
      <c r="CN392" s="42"/>
      <c r="CO392" s="42"/>
      <c r="CP392" s="42"/>
      <c r="CQ392" s="42"/>
      <c r="CR392" s="42"/>
      <c r="CS392" s="42"/>
      <c r="CT392" s="42"/>
      <c r="CU392" s="42"/>
      <c r="CV392" s="42"/>
      <c r="CW392" s="42"/>
      <c r="CX392" s="42"/>
      <c r="CY392" s="42"/>
      <c r="CZ392" s="42"/>
      <c r="DA392" s="42"/>
      <c r="DB392" s="42"/>
      <c r="DC392" s="42"/>
      <c r="DD392" s="42"/>
      <c r="DE392" s="42"/>
      <c r="DF392" s="42"/>
      <c r="DG392" s="42"/>
      <c r="DH392" s="42"/>
      <c r="DI392" s="42"/>
      <c r="DJ392" s="42"/>
      <c r="DK392" s="42"/>
      <c r="DL392" s="42"/>
      <c r="DM392" s="42"/>
      <c r="DN392" s="42"/>
      <c r="DO392" s="42"/>
      <c r="DP392" s="42"/>
      <c r="DQ392" s="42"/>
      <c r="DR392" s="42"/>
      <c r="DS392" s="42"/>
      <c r="DT392" s="42"/>
      <c r="DU392" s="42"/>
      <c r="DV392" s="42"/>
      <c r="DW392" s="42"/>
      <c r="DX392" s="42"/>
      <c r="DY392" s="42"/>
      <c r="DZ392" s="42"/>
      <c r="EA392" s="42"/>
      <c r="EB392" s="42"/>
      <c r="EC392" s="42"/>
      <c r="ED392" s="42"/>
      <c r="EE392" s="42"/>
      <c r="EF392" s="42"/>
      <c r="EG392" s="42"/>
      <c r="EH392" s="42"/>
      <c r="EI392" s="42"/>
      <c r="EJ392" s="42"/>
      <c r="EK392" s="42"/>
      <c r="EL392" s="42"/>
      <c r="EM392" s="42"/>
      <c r="EN392" s="42"/>
      <c r="EO392" s="42"/>
      <c r="EP392" s="42"/>
      <c r="EQ392" s="42"/>
      <c r="ER392" s="42"/>
      <c r="ES392" s="42"/>
      <c r="ET392" s="42"/>
      <c r="EU392" s="42"/>
      <c r="EV392" s="42"/>
      <c r="EW392" s="42"/>
      <c r="EX392" s="42"/>
      <c r="EY392" s="42"/>
      <c r="EZ392" s="42"/>
      <c r="FA392" s="42"/>
      <c r="FB392" s="42"/>
      <c r="FC392" s="42"/>
      <c r="FD392" s="42"/>
      <c r="FE392" s="42"/>
      <c r="FF392" s="42"/>
      <c r="FG392" s="42"/>
      <c r="FH392" s="42"/>
      <c r="FI392" s="42"/>
      <c r="FJ392" s="42"/>
      <c r="FK392" s="42"/>
      <c r="FL392" s="42"/>
      <c r="FM392" s="42"/>
      <c r="FN392" s="42"/>
      <c r="FO392" s="42"/>
      <c r="FP392" s="42"/>
      <c r="FQ392" s="42"/>
      <c r="FR392" s="42"/>
      <c r="FS392" s="42"/>
      <c r="FT392" s="42"/>
      <c r="FU392" s="42"/>
      <c r="FV392" s="42"/>
      <c r="FW392" s="42"/>
      <c r="FX392" s="42"/>
      <c r="FY392" s="42"/>
      <c r="FZ392" s="42"/>
      <c r="GA392" s="42"/>
      <c r="GB392" s="42"/>
      <c r="GC392" s="42"/>
      <c r="GD392" s="42"/>
      <c r="GE392" s="42"/>
      <c r="GF392" s="42"/>
      <c r="GG392" s="42"/>
      <c r="GH392" s="42"/>
      <c r="GI392" s="42"/>
      <c r="GJ392" s="42"/>
      <c r="GK392" s="42"/>
      <c r="GL392" s="42"/>
      <c r="GM392" s="42"/>
      <c r="GN392" s="42"/>
      <c r="GO392" s="42"/>
      <c r="GP392" s="42"/>
      <c r="GQ392" s="42"/>
      <c r="GR392" s="42"/>
      <c r="GS392" s="42"/>
      <c r="GT392" s="42"/>
      <c r="GU392" s="42"/>
      <c r="GV392" s="42"/>
      <c r="GW392" s="42"/>
      <c r="GX392" s="42"/>
      <c r="GY392" s="42"/>
      <c r="GZ392" s="42"/>
      <c r="HA392" s="42"/>
      <c r="HB392" s="42"/>
      <c r="HC392" s="42"/>
      <c r="HD392" s="42"/>
      <c r="HE392" s="42"/>
      <c r="HF392" s="42"/>
      <c r="HG392" s="42"/>
      <c r="HH392" s="42"/>
      <c r="HI392" s="42"/>
      <c r="HJ392" s="42"/>
      <c r="HK392" s="42"/>
      <c r="HL392" s="42"/>
      <c r="HM392" s="42"/>
      <c r="HN392" s="42"/>
      <c r="HO392" s="42"/>
      <c r="HP392" s="42"/>
      <c r="HQ392" s="42"/>
      <c r="HR392" s="42"/>
      <c r="HS392" s="42"/>
      <c r="HT392" s="42"/>
      <c r="HU392" s="42"/>
      <c r="HV392" s="42"/>
      <c r="HW392" s="42"/>
      <c r="HX392" s="42"/>
    </row>
    <row r="393" spans="1:232" s="41" customFormat="1" x14ac:dyDescent="0.25">
      <c r="A393" s="29"/>
      <c r="B393" s="30"/>
      <c r="C393" s="31" t="s">
        <v>7317</v>
      </c>
      <c r="D393" s="57">
        <v>0</v>
      </c>
      <c r="E393" s="57">
        <v>1</v>
      </c>
      <c r="F393" s="32" t="s">
        <v>953</v>
      </c>
      <c r="G393" s="32" t="s">
        <v>953</v>
      </c>
      <c r="H393" s="4">
        <v>9105875883</v>
      </c>
      <c r="I393" s="32" t="s">
        <v>953</v>
      </c>
      <c r="J393" s="33" t="s">
        <v>7989</v>
      </c>
      <c r="K393" s="34"/>
      <c r="L393" s="46" t="s">
        <v>25</v>
      </c>
      <c r="M393" s="33" t="s">
        <v>1153</v>
      </c>
      <c r="N393" s="35" t="s">
        <v>953</v>
      </c>
      <c r="O393" s="6" t="s">
        <v>3132</v>
      </c>
      <c r="P393" s="36"/>
      <c r="Q393" s="36"/>
      <c r="R393" s="36"/>
      <c r="S393" s="33" t="s">
        <v>7990</v>
      </c>
      <c r="T393" s="36"/>
      <c r="U393" s="36"/>
      <c r="V393" s="33" t="s">
        <v>7990</v>
      </c>
      <c r="W393" s="36"/>
      <c r="X393" s="36"/>
      <c r="Y393" s="33" t="s">
        <v>2826</v>
      </c>
      <c r="Z393" s="36"/>
      <c r="AA393" s="30"/>
      <c r="AB393" s="57">
        <v>5111</v>
      </c>
      <c r="AC393" s="57">
        <v>131</v>
      </c>
      <c r="AD393" s="30"/>
      <c r="AE393" s="58">
        <v>2</v>
      </c>
      <c r="AF393" s="37"/>
      <c r="AG393" s="37">
        <v>50182</v>
      </c>
      <c r="AH393" s="38">
        <v>100364</v>
      </c>
      <c r="AI393" s="37"/>
      <c r="AJ393" s="37"/>
      <c r="AK393" s="39"/>
      <c r="AL393" s="40">
        <v>8</v>
      </c>
      <c r="AM393" s="37"/>
      <c r="AN393" s="37">
        <v>8029.12</v>
      </c>
      <c r="AO393" s="59">
        <v>33311</v>
      </c>
      <c r="AP393" s="39"/>
      <c r="AQ393" s="59" t="s">
        <v>3131</v>
      </c>
      <c r="AR393" s="60">
        <v>156</v>
      </c>
      <c r="AS393" s="60">
        <v>632</v>
      </c>
      <c r="AV393" s="39"/>
      <c r="AW393" s="42"/>
      <c r="AX393" s="42"/>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c r="BV393" s="42"/>
      <c r="BW393" s="42"/>
      <c r="BX393" s="42"/>
      <c r="BY393" s="42"/>
      <c r="BZ393" s="42"/>
      <c r="CA393" s="42"/>
      <c r="CB393" s="42"/>
      <c r="CC393" s="42"/>
      <c r="CD393" s="42"/>
      <c r="CE393" s="42"/>
      <c r="CF393" s="42"/>
      <c r="CG393" s="42"/>
      <c r="CH393" s="42"/>
      <c r="CI393" s="42"/>
      <c r="CJ393" s="42"/>
      <c r="CK393" s="42"/>
      <c r="CL393" s="42"/>
      <c r="CM393" s="42"/>
      <c r="CN393" s="42"/>
      <c r="CO393" s="42"/>
      <c r="CP393" s="42"/>
      <c r="CQ393" s="42"/>
      <c r="CR393" s="42"/>
      <c r="CS393" s="42"/>
      <c r="CT393" s="42"/>
      <c r="CU393" s="42"/>
      <c r="CV393" s="42"/>
      <c r="CW393" s="42"/>
      <c r="CX393" s="42"/>
      <c r="CY393" s="42"/>
      <c r="CZ393" s="42"/>
      <c r="DA393" s="42"/>
      <c r="DB393" s="42"/>
      <c r="DC393" s="42"/>
      <c r="DD393" s="42"/>
      <c r="DE393" s="42"/>
      <c r="DF393" s="42"/>
      <c r="DG393" s="42"/>
      <c r="DH393" s="42"/>
      <c r="DI393" s="42"/>
      <c r="DJ393" s="42"/>
      <c r="DK393" s="42"/>
      <c r="DL393" s="42"/>
      <c r="DM393" s="42"/>
      <c r="DN393" s="42"/>
      <c r="DO393" s="42"/>
      <c r="DP393" s="42"/>
      <c r="DQ393" s="42"/>
      <c r="DR393" s="42"/>
      <c r="DS393" s="42"/>
      <c r="DT393" s="42"/>
      <c r="DU393" s="42"/>
      <c r="DV393" s="42"/>
      <c r="DW393" s="42"/>
      <c r="DX393" s="42"/>
      <c r="DY393" s="42"/>
      <c r="DZ393" s="42"/>
      <c r="EA393" s="42"/>
      <c r="EB393" s="42"/>
      <c r="EC393" s="42"/>
      <c r="ED393" s="42"/>
      <c r="EE393" s="42"/>
      <c r="EF393" s="42"/>
      <c r="EG393" s="42"/>
      <c r="EH393" s="42"/>
      <c r="EI393" s="42"/>
      <c r="EJ393" s="42"/>
      <c r="EK393" s="42"/>
      <c r="EL393" s="42"/>
      <c r="EM393" s="42"/>
      <c r="EN393" s="42"/>
      <c r="EO393" s="42"/>
      <c r="EP393" s="42"/>
      <c r="EQ393" s="42"/>
      <c r="ER393" s="42"/>
      <c r="ES393" s="42"/>
      <c r="ET393" s="42"/>
      <c r="EU393" s="42"/>
      <c r="EV393" s="42"/>
      <c r="EW393" s="42"/>
      <c r="EX393" s="42"/>
      <c r="EY393" s="42"/>
      <c r="EZ393" s="42"/>
      <c r="FA393" s="42"/>
      <c r="FB393" s="42"/>
      <c r="FC393" s="42"/>
      <c r="FD393" s="42"/>
      <c r="FE393" s="42"/>
      <c r="FF393" s="42"/>
      <c r="FG393" s="42"/>
      <c r="FH393" s="42"/>
      <c r="FI393" s="42"/>
      <c r="FJ393" s="42"/>
      <c r="FK393" s="42"/>
      <c r="FL393" s="42"/>
      <c r="FM393" s="42"/>
      <c r="FN393" s="42"/>
      <c r="FO393" s="42"/>
      <c r="FP393" s="42"/>
      <c r="FQ393" s="42"/>
      <c r="FR393" s="42"/>
      <c r="FS393" s="42"/>
      <c r="FT393" s="42"/>
      <c r="FU393" s="42"/>
      <c r="FV393" s="42"/>
      <c r="FW393" s="42"/>
      <c r="FX393" s="42"/>
      <c r="FY393" s="42"/>
      <c r="FZ393" s="42"/>
      <c r="GA393" s="42"/>
      <c r="GB393" s="42"/>
      <c r="GC393" s="42"/>
      <c r="GD393" s="42"/>
      <c r="GE393" s="42"/>
      <c r="GF393" s="42"/>
      <c r="GG393" s="42"/>
      <c r="GH393" s="42"/>
      <c r="GI393" s="42"/>
      <c r="GJ393" s="42"/>
      <c r="GK393" s="42"/>
      <c r="GL393" s="42"/>
      <c r="GM393" s="42"/>
      <c r="GN393" s="42"/>
      <c r="GO393" s="42"/>
      <c r="GP393" s="42"/>
      <c r="GQ393" s="42"/>
      <c r="GR393" s="42"/>
      <c r="GS393" s="42"/>
      <c r="GT393" s="42"/>
      <c r="GU393" s="42"/>
      <c r="GV393" s="42"/>
      <c r="GW393" s="42"/>
      <c r="GX393" s="42"/>
      <c r="GY393" s="42"/>
      <c r="GZ393" s="42"/>
      <c r="HA393" s="42"/>
      <c r="HB393" s="42"/>
      <c r="HC393" s="42"/>
      <c r="HD393" s="42"/>
      <c r="HE393" s="42"/>
      <c r="HF393" s="42"/>
      <c r="HG393" s="42"/>
      <c r="HH393" s="42"/>
      <c r="HI393" s="42"/>
      <c r="HJ393" s="42"/>
      <c r="HK393" s="42"/>
      <c r="HL393" s="42"/>
      <c r="HM393" s="42"/>
      <c r="HN393" s="42"/>
      <c r="HO393" s="42"/>
      <c r="HP393" s="42"/>
      <c r="HQ393" s="42"/>
      <c r="HR393" s="42"/>
      <c r="HS393" s="42"/>
      <c r="HT393" s="42"/>
      <c r="HU393" s="42"/>
      <c r="HV393" s="42"/>
      <c r="HW393" s="42"/>
      <c r="HX393" s="42"/>
    </row>
    <row r="394" spans="1:232" s="41" customFormat="1" x14ac:dyDescent="0.25">
      <c r="A394" s="29"/>
      <c r="B394" s="30"/>
      <c r="C394" s="31" t="s">
        <v>7317</v>
      </c>
      <c r="D394" s="57">
        <v>0</v>
      </c>
      <c r="E394" s="57">
        <v>1</v>
      </c>
      <c r="F394" s="32" t="s">
        <v>953</v>
      </c>
      <c r="G394" s="32" t="s">
        <v>953</v>
      </c>
      <c r="H394" s="4">
        <v>9105875883</v>
      </c>
      <c r="I394" s="32" t="s">
        <v>953</v>
      </c>
      <c r="J394" s="33" t="s">
        <v>7989</v>
      </c>
      <c r="K394" s="34"/>
      <c r="L394" s="46" t="s">
        <v>25</v>
      </c>
      <c r="M394" s="33" t="s">
        <v>1153</v>
      </c>
      <c r="N394" s="35" t="s">
        <v>953</v>
      </c>
      <c r="O394" s="6" t="s">
        <v>3132</v>
      </c>
      <c r="P394" s="36"/>
      <c r="Q394" s="36"/>
      <c r="R394" s="36"/>
      <c r="S394" s="33" t="s">
        <v>7990</v>
      </c>
      <c r="T394" s="36"/>
      <c r="U394" s="36"/>
      <c r="V394" s="33" t="s">
        <v>7990</v>
      </c>
      <c r="W394" s="36"/>
      <c r="X394" s="36"/>
      <c r="Y394" s="33" t="s">
        <v>2819</v>
      </c>
      <c r="Z394" s="36"/>
      <c r="AA394" s="30"/>
      <c r="AB394" s="57">
        <v>5111</v>
      </c>
      <c r="AC394" s="57">
        <v>131</v>
      </c>
      <c r="AD394" s="30"/>
      <c r="AE394" s="58">
        <v>3</v>
      </c>
      <c r="AF394" s="37"/>
      <c r="AG394" s="37">
        <v>56760</v>
      </c>
      <c r="AH394" s="38">
        <v>170280</v>
      </c>
      <c r="AI394" s="37"/>
      <c r="AJ394" s="37"/>
      <c r="AK394" s="39"/>
      <c r="AL394" s="40">
        <v>8</v>
      </c>
      <c r="AM394" s="37"/>
      <c r="AN394" s="37">
        <v>13622.4</v>
      </c>
      <c r="AO394" s="59">
        <v>33311</v>
      </c>
      <c r="AP394" s="39"/>
      <c r="AQ394" s="59" t="s">
        <v>3131</v>
      </c>
      <c r="AR394" s="60">
        <v>156</v>
      </c>
      <c r="AS394" s="60">
        <v>632</v>
      </c>
      <c r="AV394" s="39"/>
      <c r="AW394" s="42"/>
      <c r="AX394" s="42"/>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c r="BV394" s="42"/>
      <c r="BW394" s="42"/>
      <c r="BX394" s="42"/>
      <c r="BY394" s="42"/>
      <c r="BZ394" s="42"/>
      <c r="CA394" s="42"/>
      <c r="CB394" s="42"/>
      <c r="CC394" s="42"/>
      <c r="CD394" s="42"/>
      <c r="CE394" s="42"/>
      <c r="CF394" s="42"/>
      <c r="CG394" s="42"/>
      <c r="CH394" s="42"/>
      <c r="CI394" s="42"/>
      <c r="CJ394" s="42"/>
      <c r="CK394" s="42"/>
      <c r="CL394" s="42"/>
      <c r="CM394" s="42"/>
      <c r="CN394" s="42"/>
      <c r="CO394" s="42"/>
      <c r="CP394" s="42"/>
      <c r="CQ394" s="42"/>
      <c r="CR394" s="42"/>
      <c r="CS394" s="42"/>
      <c r="CT394" s="42"/>
      <c r="CU394" s="42"/>
      <c r="CV394" s="42"/>
      <c r="CW394" s="42"/>
      <c r="CX394" s="42"/>
      <c r="CY394" s="42"/>
      <c r="CZ394" s="42"/>
      <c r="DA394" s="42"/>
      <c r="DB394" s="42"/>
      <c r="DC394" s="42"/>
      <c r="DD394" s="42"/>
      <c r="DE394" s="42"/>
      <c r="DF394" s="42"/>
      <c r="DG394" s="42"/>
      <c r="DH394" s="42"/>
      <c r="DI394" s="42"/>
      <c r="DJ394" s="42"/>
      <c r="DK394" s="42"/>
      <c r="DL394" s="42"/>
      <c r="DM394" s="42"/>
      <c r="DN394" s="42"/>
      <c r="DO394" s="42"/>
      <c r="DP394" s="42"/>
      <c r="DQ394" s="42"/>
      <c r="DR394" s="42"/>
      <c r="DS394" s="42"/>
      <c r="DT394" s="42"/>
      <c r="DU394" s="42"/>
      <c r="DV394" s="42"/>
      <c r="DW394" s="42"/>
      <c r="DX394" s="42"/>
      <c r="DY394" s="42"/>
      <c r="DZ394" s="42"/>
      <c r="EA394" s="42"/>
      <c r="EB394" s="42"/>
      <c r="EC394" s="42"/>
      <c r="ED394" s="42"/>
      <c r="EE394" s="42"/>
      <c r="EF394" s="42"/>
      <c r="EG394" s="42"/>
      <c r="EH394" s="42"/>
      <c r="EI394" s="42"/>
      <c r="EJ394" s="42"/>
      <c r="EK394" s="42"/>
      <c r="EL394" s="42"/>
      <c r="EM394" s="42"/>
      <c r="EN394" s="42"/>
      <c r="EO394" s="42"/>
      <c r="EP394" s="42"/>
      <c r="EQ394" s="42"/>
      <c r="ER394" s="42"/>
      <c r="ES394" s="42"/>
      <c r="ET394" s="42"/>
      <c r="EU394" s="42"/>
      <c r="EV394" s="42"/>
      <c r="EW394" s="42"/>
      <c r="EX394" s="42"/>
      <c r="EY394" s="42"/>
      <c r="EZ394" s="42"/>
      <c r="FA394" s="42"/>
      <c r="FB394" s="42"/>
      <c r="FC394" s="42"/>
      <c r="FD394" s="42"/>
      <c r="FE394" s="42"/>
      <c r="FF394" s="42"/>
      <c r="FG394" s="42"/>
      <c r="FH394" s="42"/>
      <c r="FI394" s="42"/>
      <c r="FJ394" s="42"/>
      <c r="FK394" s="42"/>
      <c r="FL394" s="42"/>
      <c r="FM394" s="42"/>
      <c r="FN394" s="42"/>
      <c r="FO394" s="42"/>
      <c r="FP394" s="42"/>
      <c r="FQ394" s="42"/>
      <c r="FR394" s="42"/>
      <c r="FS394" s="42"/>
      <c r="FT394" s="42"/>
      <c r="FU394" s="42"/>
      <c r="FV394" s="42"/>
      <c r="FW394" s="42"/>
      <c r="FX394" s="42"/>
      <c r="FY394" s="42"/>
      <c r="FZ394" s="42"/>
      <c r="GA394" s="42"/>
      <c r="GB394" s="42"/>
      <c r="GC394" s="42"/>
      <c r="GD394" s="42"/>
      <c r="GE394" s="42"/>
      <c r="GF394" s="42"/>
      <c r="GG394" s="42"/>
      <c r="GH394" s="42"/>
      <c r="GI394" s="42"/>
      <c r="GJ394" s="42"/>
      <c r="GK394" s="42"/>
      <c r="GL394" s="42"/>
      <c r="GM394" s="42"/>
      <c r="GN394" s="42"/>
      <c r="GO394" s="42"/>
      <c r="GP394" s="42"/>
      <c r="GQ394" s="42"/>
      <c r="GR394" s="42"/>
      <c r="GS394" s="42"/>
      <c r="GT394" s="42"/>
      <c r="GU394" s="42"/>
      <c r="GV394" s="42"/>
      <c r="GW394" s="42"/>
      <c r="GX394" s="42"/>
      <c r="GY394" s="42"/>
      <c r="GZ394" s="42"/>
      <c r="HA394" s="42"/>
      <c r="HB394" s="42"/>
      <c r="HC394" s="42"/>
      <c r="HD394" s="42"/>
      <c r="HE394" s="42"/>
      <c r="HF394" s="42"/>
      <c r="HG394" s="42"/>
      <c r="HH394" s="42"/>
      <c r="HI394" s="42"/>
      <c r="HJ394" s="42"/>
      <c r="HK394" s="42"/>
      <c r="HL394" s="42"/>
      <c r="HM394" s="42"/>
      <c r="HN394" s="42"/>
      <c r="HO394" s="42"/>
      <c r="HP394" s="42"/>
      <c r="HQ394" s="42"/>
      <c r="HR394" s="42"/>
      <c r="HS394" s="42"/>
      <c r="HT394" s="42"/>
      <c r="HU394" s="42"/>
      <c r="HV394" s="42"/>
      <c r="HW394" s="42"/>
      <c r="HX394" s="42"/>
    </row>
    <row r="395" spans="1:232" s="41" customFormat="1" x14ac:dyDescent="0.25">
      <c r="A395" s="29"/>
      <c r="B395" s="30"/>
      <c r="C395" s="31" t="s">
        <v>7317</v>
      </c>
      <c r="D395" s="57">
        <v>0</v>
      </c>
      <c r="E395" s="57">
        <v>1</v>
      </c>
      <c r="F395" s="32" t="s">
        <v>953</v>
      </c>
      <c r="G395" s="32" t="s">
        <v>953</v>
      </c>
      <c r="H395" s="4">
        <v>9105875883</v>
      </c>
      <c r="I395" s="32" t="s">
        <v>953</v>
      </c>
      <c r="J395" s="33" t="s">
        <v>7989</v>
      </c>
      <c r="K395" s="34"/>
      <c r="L395" s="46" t="s">
        <v>25</v>
      </c>
      <c r="M395" s="33" t="s">
        <v>1153</v>
      </c>
      <c r="N395" s="35" t="s">
        <v>953</v>
      </c>
      <c r="O395" s="6" t="s">
        <v>3132</v>
      </c>
      <c r="P395" s="36"/>
      <c r="Q395" s="36"/>
      <c r="R395" s="36"/>
      <c r="S395" s="33" t="s">
        <v>7990</v>
      </c>
      <c r="T395" s="36"/>
      <c r="U395" s="36"/>
      <c r="V395" s="33" t="s">
        <v>7990</v>
      </c>
      <c r="W395" s="36"/>
      <c r="X395" s="36"/>
      <c r="Y395" s="33" t="s">
        <v>2824</v>
      </c>
      <c r="Z395" s="36"/>
      <c r="AA395" s="30"/>
      <c r="AB395" s="57">
        <v>5111</v>
      </c>
      <c r="AC395" s="57">
        <v>131</v>
      </c>
      <c r="AD395" s="30"/>
      <c r="AE395" s="58">
        <v>1</v>
      </c>
      <c r="AF395" s="37"/>
      <c r="AG395" s="37">
        <v>111058</v>
      </c>
      <c r="AH395" s="38">
        <v>111058</v>
      </c>
      <c r="AI395" s="37"/>
      <c r="AJ395" s="37"/>
      <c r="AK395" s="39"/>
      <c r="AL395" s="40">
        <v>8</v>
      </c>
      <c r="AM395" s="37"/>
      <c r="AN395" s="37">
        <v>8884.64</v>
      </c>
      <c r="AO395" s="59">
        <v>33311</v>
      </c>
      <c r="AP395" s="39"/>
      <c r="AQ395" s="59" t="s">
        <v>3131</v>
      </c>
      <c r="AR395" s="60">
        <v>156</v>
      </c>
      <c r="AS395" s="60">
        <v>632</v>
      </c>
      <c r="AV395" s="39"/>
      <c r="AW395" s="42"/>
      <c r="AX395" s="42"/>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c r="BV395" s="42"/>
      <c r="BW395" s="42"/>
      <c r="BX395" s="42"/>
      <c r="BY395" s="42"/>
      <c r="BZ395" s="42"/>
      <c r="CA395" s="42"/>
      <c r="CB395" s="42"/>
      <c r="CC395" s="42"/>
      <c r="CD395" s="42"/>
      <c r="CE395" s="42"/>
      <c r="CF395" s="42"/>
      <c r="CG395" s="42"/>
      <c r="CH395" s="42"/>
      <c r="CI395" s="42"/>
      <c r="CJ395" s="42"/>
      <c r="CK395" s="42"/>
      <c r="CL395" s="42"/>
      <c r="CM395" s="42"/>
      <c r="CN395" s="42"/>
      <c r="CO395" s="42"/>
      <c r="CP395" s="42"/>
      <c r="CQ395" s="42"/>
      <c r="CR395" s="42"/>
      <c r="CS395" s="42"/>
      <c r="CT395" s="42"/>
      <c r="CU395" s="42"/>
      <c r="CV395" s="42"/>
      <c r="CW395" s="42"/>
      <c r="CX395" s="42"/>
      <c r="CY395" s="42"/>
      <c r="CZ395" s="42"/>
      <c r="DA395" s="42"/>
      <c r="DB395" s="42"/>
      <c r="DC395" s="42"/>
      <c r="DD395" s="42"/>
      <c r="DE395" s="42"/>
      <c r="DF395" s="42"/>
      <c r="DG395" s="42"/>
      <c r="DH395" s="42"/>
      <c r="DI395" s="42"/>
      <c r="DJ395" s="42"/>
      <c r="DK395" s="42"/>
      <c r="DL395" s="42"/>
      <c r="DM395" s="42"/>
      <c r="DN395" s="42"/>
      <c r="DO395" s="42"/>
      <c r="DP395" s="42"/>
      <c r="DQ395" s="42"/>
      <c r="DR395" s="42"/>
      <c r="DS395" s="42"/>
      <c r="DT395" s="42"/>
      <c r="DU395" s="42"/>
      <c r="DV395" s="42"/>
      <c r="DW395" s="42"/>
      <c r="DX395" s="42"/>
      <c r="DY395" s="42"/>
      <c r="DZ395" s="42"/>
      <c r="EA395" s="42"/>
      <c r="EB395" s="42"/>
      <c r="EC395" s="42"/>
      <c r="ED395" s="42"/>
      <c r="EE395" s="42"/>
      <c r="EF395" s="42"/>
      <c r="EG395" s="42"/>
      <c r="EH395" s="42"/>
      <c r="EI395" s="42"/>
      <c r="EJ395" s="42"/>
      <c r="EK395" s="42"/>
      <c r="EL395" s="42"/>
      <c r="EM395" s="42"/>
      <c r="EN395" s="42"/>
      <c r="EO395" s="42"/>
      <c r="EP395" s="42"/>
      <c r="EQ395" s="42"/>
      <c r="ER395" s="42"/>
      <c r="ES395" s="42"/>
      <c r="ET395" s="42"/>
      <c r="EU395" s="42"/>
      <c r="EV395" s="42"/>
      <c r="EW395" s="42"/>
      <c r="EX395" s="42"/>
      <c r="EY395" s="42"/>
      <c r="EZ395" s="42"/>
      <c r="FA395" s="42"/>
      <c r="FB395" s="42"/>
      <c r="FC395" s="42"/>
      <c r="FD395" s="42"/>
      <c r="FE395" s="42"/>
      <c r="FF395" s="42"/>
      <c r="FG395" s="42"/>
      <c r="FH395" s="42"/>
      <c r="FI395" s="42"/>
      <c r="FJ395" s="42"/>
      <c r="FK395" s="42"/>
      <c r="FL395" s="42"/>
      <c r="FM395" s="42"/>
      <c r="FN395" s="42"/>
      <c r="FO395" s="42"/>
      <c r="FP395" s="42"/>
      <c r="FQ395" s="42"/>
      <c r="FR395" s="42"/>
      <c r="FS395" s="42"/>
      <c r="FT395" s="42"/>
      <c r="FU395" s="42"/>
      <c r="FV395" s="42"/>
      <c r="FW395" s="42"/>
      <c r="FX395" s="42"/>
      <c r="FY395" s="42"/>
      <c r="FZ395" s="42"/>
      <c r="GA395" s="42"/>
      <c r="GB395" s="42"/>
      <c r="GC395" s="42"/>
      <c r="GD395" s="42"/>
      <c r="GE395" s="42"/>
      <c r="GF395" s="42"/>
      <c r="GG395" s="42"/>
      <c r="GH395" s="42"/>
      <c r="GI395" s="42"/>
      <c r="GJ395" s="42"/>
      <c r="GK395" s="42"/>
      <c r="GL395" s="42"/>
      <c r="GM395" s="42"/>
      <c r="GN395" s="42"/>
      <c r="GO395" s="42"/>
      <c r="GP395" s="42"/>
      <c r="GQ395" s="42"/>
      <c r="GR395" s="42"/>
      <c r="GS395" s="42"/>
      <c r="GT395" s="42"/>
      <c r="GU395" s="42"/>
      <c r="GV395" s="42"/>
      <c r="GW395" s="42"/>
      <c r="GX395" s="42"/>
      <c r="GY395" s="42"/>
      <c r="GZ395" s="42"/>
      <c r="HA395" s="42"/>
      <c r="HB395" s="42"/>
      <c r="HC395" s="42"/>
      <c r="HD395" s="42"/>
      <c r="HE395" s="42"/>
      <c r="HF395" s="42"/>
      <c r="HG395" s="42"/>
      <c r="HH395" s="42"/>
      <c r="HI395" s="42"/>
      <c r="HJ395" s="42"/>
      <c r="HK395" s="42"/>
      <c r="HL395" s="42"/>
      <c r="HM395" s="42"/>
      <c r="HN395" s="42"/>
      <c r="HO395" s="42"/>
      <c r="HP395" s="42"/>
      <c r="HQ395" s="42"/>
      <c r="HR395" s="42"/>
      <c r="HS395" s="42"/>
      <c r="HT395" s="42"/>
      <c r="HU395" s="42"/>
      <c r="HV395" s="42"/>
      <c r="HW395" s="42"/>
      <c r="HX395" s="42"/>
    </row>
    <row r="396" spans="1:232" s="41" customFormat="1" x14ac:dyDescent="0.25">
      <c r="A396" s="29"/>
      <c r="B396" s="30"/>
      <c r="C396" s="31" t="s">
        <v>7317</v>
      </c>
      <c r="D396" s="57">
        <v>0</v>
      </c>
      <c r="E396" s="57">
        <v>1</v>
      </c>
      <c r="F396" s="32" t="s">
        <v>953</v>
      </c>
      <c r="G396" s="32" t="s">
        <v>953</v>
      </c>
      <c r="H396" s="4">
        <v>9105875903</v>
      </c>
      <c r="I396" s="32" t="s">
        <v>953</v>
      </c>
      <c r="J396" s="33" t="s">
        <v>7991</v>
      </c>
      <c r="K396" s="34"/>
      <c r="L396" s="46" t="s">
        <v>25</v>
      </c>
      <c r="M396" s="33" t="s">
        <v>1169</v>
      </c>
      <c r="N396" s="35" t="s">
        <v>953</v>
      </c>
      <c r="O396" s="6" t="s">
        <v>3132</v>
      </c>
      <c r="P396" s="36"/>
      <c r="Q396" s="36"/>
      <c r="R396" s="36"/>
      <c r="S396" s="33" t="s">
        <v>7992</v>
      </c>
      <c r="T396" s="36"/>
      <c r="U396" s="36"/>
      <c r="V396" s="33" t="s">
        <v>7992</v>
      </c>
      <c r="W396" s="36"/>
      <c r="X396" s="36"/>
      <c r="Y396" s="33" t="s">
        <v>3013</v>
      </c>
      <c r="Z396" s="36"/>
      <c r="AA396" s="30"/>
      <c r="AB396" s="57">
        <v>5111</v>
      </c>
      <c r="AC396" s="57">
        <v>131</v>
      </c>
      <c r="AD396" s="30"/>
      <c r="AE396" s="58">
        <v>2</v>
      </c>
      <c r="AF396" s="37"/>
      <c r="AG396" s="37">
        <v>46000</v>
      </c>
      <c r="AH396" s="38">
        <v>92000</v>
      </c>
      <c r="AI396" s="37"/>
      <c r="AJ396" s="37"/>
      <c r="AK396" s="39"/>
      <c r="AL396" s="40">
        <v>8</v>
      </c>
      <c r="AM396" s="37"/>
      <c r="AN396" s="37">
        <v>7360</v>
      </c>
      <c r="AO396" s="59">
        <v>33311</v>
      </c>
      <c r="AP396" s="39"/>
      <c r="AQ396" s="59" t="s">
        <v>3131</v>
      </c>
      <c r="AR396" s="60">
        <v>156</v>
      </c>
      <c r="AS396" s="60">
        <v>632</v>
      </c>
      <c r="AV396" s="39"/>
      <c r="AW396" s="42"/>
      <c r="AX396" s="42"/>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c r="BV396" s="42"/>
      <c r="BW396" s="42"/>
      <c r="BX396" s="42"/>
      <c r="BY396" s="42"/>
      <c r="BZ396" s="42"/>
      <c r="CA396" s="42"/>
      <c r="CB396" s="42"/>
      <c r="CC396" s="42"/>
      <c r="CD396" s="42"/>
      <c r="CE396" s="42"/>
      <c r="CF396" s="42"/>
      <c r="CG396" s="42"/>
      <c r="CH396" s="42"/>
      <c r="CI396" s="42"/>
      <c r="CJ396" s="42"/>
      <c r="CK396" s="42"/>
      <c r="CL396" s="42"/>
      <c r="CM396" s="42"/>
      <c r="CN396" s="42"/>
      <c r="CO396" s="42"/>
      <c r="CP396" s="42"/>
      <c r="CQ396" s="42"/>
      <c r="CR396" s="42"/>
      <c r="CS396" s="42"/>
      <c r="CT396" s="42"/>
      <c r="CU396" s="42"/>
      <c r="CV396" s="42"/>
      <c r="CW396" s="42"/>
      <c r="CX396" s="42"/>
      <c r="CY396" s="42"/>
      <c r="CZ396" s="42"/>
      <c r="DA396" s="42"/>
      <c r="DB396" s="42"/>
      <c r="DC396" s="42"/>
      <c r="DD396" s="42"/>
      <c r="DE396" s="42"/>
      <c r="DF396" s="42"/>
      <c r="DG396" s="42"/>
      <c r="DH396" s="42"/>
      <c r="DI396" s="42"/>
      <c r="DJ396" s="42"/>
      <c r="DK396" s="42"/>
      <c r="DL396" s="42"/>
      <c r="DM396" s="42"/>
      <c r="DN396" s="42"/>
      <c r="DO396" s="42"/>
      <c r="DP396" s="42"/>
      <c r="DQ396" s="42"/>
      <c r="DR396" s="42"/>
      <c r="DS396" s="42"/>
      <c r="DT396" s="42"/>
      <c r="DU396" s="42"/>
      <c r="DV396" s="42"/>
      <c r="DW396" s="42"/>
      <c r="DX396" s="42"/>
      <c r="DY396" s="42"/>
      <c r="DZ396" s="42"/>
      <c r="EA396" s="42"/>
      <c r="EB396" s="42"/>
      <c r="EC396" s="42"/>
      <c r="ED396" s="42"/>
      <c r="EE396" s="42"/>
      <c r="EF396" s="42"/>
      <c r="EG396" s="42"/>
      <c r="EH396" s="42"/>
      <c r="EI396" s="42"/>
      <c r="EJ396" s="42"/>
      <c r="EK396" s="42"/>
      <c r="EL396" s="42"/>
      <c r="EM396" s="42"/>
      <c r="EN396" s="42"/>
      <c r="EO396" s="42"/>
      <c r="EP396" s="42"/>
      <c r="EQ396" s="42"/>
      <c r="ER396" s="42"/>
      <c r="ES396" s="42"/>
      <c r="ET396" s="42"/>
      <c r="EU396" s="42"/>
      <c r="EV396" s="42"/>
      <c r="EW396" s="42"/>
      <c r="EX396" s="42"/>
      <c r="EY396" s="42"/>
      <c r="EZ396" s="42"/>
      <c r="FA396" s="42"/>
      <c r="FB396" s="42"/>
      <c r="FC396" s="42"/>
      <c r="FD396" s="42"/>
      <c r="FE396" s="42"/>
      <c r="FF396" s="42"/>
      <c r="FG396" s="42"/>
      <c r="FH396" s="42"/>
      <c r="FI396" s="42"/>
      <c r="FJ396" s="42"/>
      <c r="FK396" s="42"/>
      <c r="FL396" s="42"/>
      <c r="FM396" s="42"/>
      <c r="FN396" s="42"/>
      <c r="FO396" s="42"/>
      <c r="FP396" s="42"/>
      <c r="FQ396" s="42"/>
      <c r="FR396" s="42"/>
      <c r="FS396" s="42"/>
      <c r="FT396" s="42"/>
      <c r="FU396" s="42"/>
      <c r="FV396" s="42"/>
      <c r="FW396" s="42"/>
      <c r="FX396" s="42"/>
      <c r="FY396" s="42"/>
      <c r="FZ396" s="42"/>
      <c r="GA396" s="42"/>
      <c r="GB396" s="42"/>
      <c r="GC396" s="42"/>
      <c r="GD396" s="42"/>
      <c r="GE396" s="42"/>
      <c r="GF396" s="42"/>
      <c r="GG396" s="42"/>
      <c r="GH396" s="42"/>
      <c r="GI396" s="42"/>
      <c r="GJ396" s="42"/>
      <c r="GK396" s="42"/>
      <c r="GL396" s="42"/>
      <c r="GM396" s="42"/>
      <c r="GN396" s="42"/>
      <c r="GO396" s="42"/>
      <c r="GP396" s="42"/>
      <c r="GQ396" s="42"/>
      <c r="GR396" s="42"/>
      <c r="GS396" s="42"/>
      <c r="GT396" s="42"/>
      <c r="GU396" s="42"/>
      <c r="GV396" s="42"/>
      <c r="GW396" s="42"/>
      <c r="GX396" s="42"/>
      <c r="GY396" s="42"/>
      <c r="GZ396" s="42"/>
      <c r="HA396" s="42"/>
      <c r="HB396" s="42"/>
      <c r="HC396" s="42"/>
      <c r="HD396" s="42"/>
      <c r="HE396" s="42"/>
      <c r="HF396" s="42"/>
      <c r="HG396" s="42"/>
      <c r="HH396" s="42"/>
      <c r="HI396" s="42"/>
      <c r="HJ396" s="42"/>
      <c r="HK396" s="42"/>
      <c r="HL396" s="42"/>
      <c r="HM396" s="42"/>
      <c r="HN396" s="42"/>
      <c r="HO396" s="42"/>
      <c r="HP396" s="42"/>
      <c r="HQ396" s="42"/>
      <c r="HR396" s="42"/>
      <c r="HS396" s="42"/>
      <c r="HT396" s="42"/>
      <c r="HU396" s="42"/>
      <c r="HV396" s="42"/>
      <c r="HW396" s="42"/>
      <c r="HX396" s="42"/>
    </row>
    <row r="397" spans="1:232" s="41" customFormat="1" x14ac:dyDescent="0.25">
      <c r="A397" s="29"/>
      <c r="B397" s="30"/>
      <c r="C397" s="31" t="s">
        <v>7317</v>
      </c>
      <c r="D397" s="57">
        <v>0</v>
      </c>
      <c r="E397" s="57">
        <v>1</v>
      </c>
      <c r="F397" s="32" t="s">
        <v>953</v>
      </c>
      <c r="G397" s="32" t="s">
        <v>953</v>
      </c>
      <c r="H397" s="4">
        <v>9105875930</v>
      </c>
      <c r="I397" s="32" t="s">
        <v>953</v>
      </c>
      <c r="J397" s="33" t="s">
        <v>7993</v>
      </c>
      <c r="K397" s="34"/>
      <c r="L397" s="46" t="s">
        <v>25</v>
      </c>
      <c r="M397" s="33" t="s">
        <v>1187</v>
      </c>
      <c r="N397" s="35" t="s">
        <v>953</v>
      </c>
      <c r="O397" s="6" t="s">
        <v>3132</v>
      </c>
      <c r="P397" s="36"/>
      <c r="Q397" s="36"/>
      <c r="R397" s="36"/>
      <c r="S397" s="33" t="s">
        <v>7994</v>
      </c>
      <c r="T397" s="36"/>
      <c r="U397" s="36"/>
      <c r="V397" s="33" t="s">
        <v>7994</v>
      </c>
      <c r="W397" s="36"/>
      <c r="X397" s="36"/>
      <c r="Y397" s="33" t="s">
        <v>3047</v>
      </c>
      <c r="Z397" s="36"/>
      <c r="AA397" s="30"/>
      <c r="AB397" s="57">
        <v>5111</v>
      </c>
      <c r="AC397" s="57">
        <v>131</v>
      </c>
      <c r="AD397" s="30"/>
      <c r="AE397" s="58">
        <v>1</v>
      </c>
      <c r="AF397" s="37"/>
      <c r="AG397" s="37">
        <v>55595</v>
      </c>
      <c r="AH397" s="38">
        <v>55595</v>
      </c>
      <c r="AI397" s="37"/>
      <c r="AJ397" s="37"/>
      <c r="AK397" s="39"/>
      <c r="AL397" s="40">
        <v>8</v>
      </c>
      <c r="AM397" s="37"/>
      <c r="AN397" s="37">
        <v>4447.6000000000004</v>
      </c>
      <c r="AO397" s="59">
        <v>33311</v>
      </c>
      <c r="AP397" s="39"/>
      <c r="AQ397" s="59" t="s">
        <v>3131</v>
      </c>
      <c r="AR397" s="60">
        <v>156</v>
      </c>
      <c r="AS397" s="60">
        <v>632</v>
      </c>
      <c r="AV397" s="39"/>
      <c r="AW397" s="42"/>
      <c r="AX397" s="42"/>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c r="BV397" s="42"/>
      <c r="BW397" s="42"/>
      <c r="BX397" s="42"/>
      <c r="BY397" s="42"/>
      <c r="BZ397" s="42"/>
      <c r="CA397" s="42"/>
      <c r="CB397" s="42"/>
      <c r="CC397" s="42"/>
      <c r="CD397" s="42"/>
      <c r="CE397" s="42"/>
      <c r="CF397" s="42"/>
      <c r="CG397" s="42"/>
      <c r="CH397" s="42"/>
      <c r="CI397" s="42"/>
      <c r="CJ397" s="42"/>
      <c r="CK397" s="42"/>
      <c r="CL397" s="42"/>
      <c r="CM397" s="42"/>
      <c r="CN397" s="42"/>
      <c r="CO397" s="42"/>
      <c r="CP397" s="42"/>
      <c r="CQ397" s="42"/>
      <c r="CR397" s="42"/>
      <c r="CS397" s="42"/>
      <c r="CT397" s="42"/>
      <c r="CU397" s="42"/>
      <c r="CV397" s="42"/>
      <c r="CW397" s="42"/>
      <c r="CX397" s="42"/>
      <c r="CY397" s="42"/>
      <c r="CZ397" s="42"/>
      <c r="DA397" s="42"/>
      <c r="DB397" s="42"/>
      <c r="DC397" s="42"/>
      <c r="DD397" s="42"/>
      <c r="DE397" s="42"/>
      <c r="DF397" s="42"/>
      <c r="DG397" s="42"/>
      <c r="DH397" s="42"/>
      <c r="DI397" s="42"/>
      <c r="DJ397" s="42"/>
      <c r="DK397" s="42"/>
      <c r="DL397" s="42"/>
      <c r="DM397" s="42"/>
      <c r="DN397" s="42"/>
      <c r="DO397" s="42"/>
      <c r="DP397" s="42"/>
      <c r="DQ397" s="42"/>
      <c r="DR397" s="42"/>
      <c r="DS397" s="42"/>
      <c r="DT397" s="42"/>
      <c r="DU397" s="42"/>
      <c r="DV397" s="42"/>
      <c r="DW397" s="42"/>
      <c r="DX397" s="42"/>
      <c r="DY397" s="42"/>
      <c r="DZ397" s="42"/>
      <c r="EA397" s="42"/>
      <c r="EB397" s="42"/>
      <c r="EC397" s="42"/>
      <c r="ED397" s="42"/>
      <c r="EE397" s="42"/>
      <c r="EF397" s="42"/>
      <c r="EG397" s="42"/>
      <c r="EH397" s="42"/>
      <c r="EI397" s="42"/>
      <c r="EJ397" s="42"/>
      <c r="EK397" s="42"/>
      <c r="EL397" s="42"/>
      <c r="EM397" s="42"/>
      <c r="EN397" s="42"/>
      <c r="EO397" s="42"/>
      <c r="EP397" s="42"/>
      <c r="EQ397" s="42"/>
      <c r="ER397" s="42"/>
      <c r="ES397" s="42"/>
      <c r="ET397" s="42"/>
      <c r="EU397" s="42"/>
      <c r="EV397" s="42"/>
      <c r="EW397" s="42"/>
      <c r="EX397" s="42"/>
      <c r="EY397" s="42"/>
      <c r="EZ397" s="42"/>
      <c r="FA397" s="42"/>
      <c r="FB397" s="42"/>
      <c r="FC397" s="42"/>
      <c r="FD397" s="42"/>
      <c r="FE397" s="42"/>
      <c r="FF397" s="42"/>
      <c r="FG397" s="42"/>
      <c r="FH397" s="42"/>
      <c r="FI397" s="42"/>
      <c r="FJ397" s="42"/>
      <c r="FK397" s="42"/>
      <c r="FL397" s="42"/>
      <c r="FM397" s="42"/>
      <c r="FN397" s="42"/>
      <c r="FO397" s="42"/>
      <c r="FP397" s="42"/>
      <c r="FQ397" s="42"/>
      <c r="FR397" s="42"/>
      <c r="FS397" s="42"/>
      <c r="FT397" s="42"/>
      <c r="FU397" s="42"/>
      <c r="FV397" s="42"/>
      <c r="FW397" s="42"/>
      <c r="FX397" s="42"/>
      <c r="FY397" s="42"/>
      <c r="FZ397" s="42"/>
      <c r="GA397" s="42"/>
      <c r="GB397" s="42"/>
      <c r="GC397" s="42"/>
      <c r="GD397" s="42"/>
      <c r="GE397" s="42"/>
      <c r="GF397" s="42"/>
      <c r="GG397" s="42"/>
      <c r="GH397" s="42"/>
      <c r="GI397" s="42"/>
      <c r="GJ397" s="42"/>
      <c r="GK397" s="42"/>
      <c r="GL397" s="42"/>
      <c r="GM397" s="42"/>
      <c r="GN397" s="42"/>
      <c r="GO397" s="42"/>
      <c r="GP397" s="42"/>
      <c r="GQ397" s="42"/>
      <c r="GR397" s="42"/>
      <c r="GS397" s="42"/>
      <c r="GT397" s="42"/>
      <c r="GU397" s="42"/>
      <c r="GV397" s="42"/>
      <c r="GW397" s="42"/>
      <c r="GX397" s="42"/>
      <c r="GY397" s="42"/>
      <c r="GZ397" s="42"/>
      <c r="HA397" s="42"/>
      <c r="HB397" s="42"/>
      <c r="HC397" s="42"/>
      <c r="HD397" s="42"/>
      <c r="HE397" s="42"/>
      <c r="HF397" s="42"/>
      <c r="HG397" s="42"/>
      <c r="HH397" s="42"/>
      <c r="HI397" s="42"/>
      <c r="HJ397" s="42"/>
      <c r="HK397" s="42"/>
      <c r="HL397" s="42"/>
      <c r="HM397" s="42"/>
      <c r="HN397" s="42"/>
      <c r="HO397" s="42"/>
      <c r="HP397" s="42"/>
      <c r="HQ397" s="42"/>
      <c r="HR397" s="42"/>
      <c r="HS397" s="42"/>
      <c r="HT397" s="42"/>
      <c r="HU397" s="42"/>
      <c r="HV397" s="42"/>
      <c r="HW397" s="42"/>
      <c r="HX397" s="42"/>
    </row>
    <row r="398" spans="1:232" s="41" customFormat="1" x14ac:dyDescent="0.25">
      <c r="A398" s="29"/>
      <c r="B398" s="30"/>
      <c r="C398" s="31" t="s">
        <v>7317</v>
      </c>
      <c r="D398" s="57">
        <v>0</v>
      </c>
      <c r="E398" s="57">
        <v>1</v>
      </c>
      <c r="F398" s="32" t="s">
        <v>953</v>
      </c>
      <c r="G398" s="32" t="s">
        <v>953</v>
      </c>
      <c r="H398" s="4">
        <v>9105875969</v>
      </c>
      <c r="I398" s="32" t="s">
        <v>953</v>
      </c>
      <c r="J398" s="33" t="s">
        <v>7997</v>
      </c>
      <c r="K398" s="34"/>
      <c r="L398" s="46" t="s">
        <v>25</v>
      </c>
      <c r="M398" s="33" t="s">
        <v>1134</v>
      </c>
      <c r="N398" s="35" t="s">
        <v>953</v>
      </c>
      <c r="O398" s="6" t="s">
        <v>3139</v>
      </c>
      <c r="P398" s="36"/>
      <c r="Q398" s="36"/>
      <c r="R398" s="36"/>
      <c r="S398" s="33" t="s">
        <v>7998</v>
      </c>
      <c r="T398" s="36"/>
      <c r="U398" s="36"/>
      <c r="V398" s="33" t="s">
        <v>7998</v>
      </c>
      <c r="W398" s="36"/>
      <c r="X398" s="36"/>
      <c r="Y398" s="33" t="s">
        <v>2771</v>
      </c>
      <c r="Z398" s="36"/>
      <c r="AA398" s="30"/>
      <c r="AB398" s="57">
        <v>5111</v>
      </c>
      <c r="AC398" s="57">
        <v>131</v>
      </c>
      <c r="AD398" s="30"/>
      <c r="AE398" s="58">
        <v>1</v>
      </c>
      <c r="AF398" s="37"/>
      <c r="AG398" s="37">
        <v>74250</v>
      </c>
      <c r="AH398" s="38">
        <v>74250</v>
      </c>
      <c r="AI398" s="37"/>
      <c r="AJ398" s="37"/>
      <c r="AK398" s="39"/>
      <c r="AL398" s="40">
        <v>8</v>
      </c>
      <c r="AM398" s="37"/>
      <c r="AN398" s="37">
        <v>5940</v>
      </c>
      <c r="AO398" s="59">
        <v>33311</v>
      </c>
      <c r="AP398" s="39"/>
      <c r="AQ398" s="59" t="s">
        <v>3131</v>
      </c>
      <c r="AR398" s="60">
        <v>156</v>
      </c>
      <c r="AS398" s="60">
        <v>632</v>
      </c>
      <c r="AV398" s="39"/>
      <c r="AW398" s="42"/>
      <c r="AX398" s="42"/>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c r="BV398" s="42"/>
      <c r="BW398" s="42"/>
      <c r="BX398" s="42"/>
      <c r="BY398" s="42"/>
      <c r="BZ398" s="42"/>
      <c r="CA398" s="42"/>
      <c r="CB398" s="42"/>
      <c r="CC398" s="42"/>
      <c r="CD398" s="42"/>
      <c r="CE398" s="42"/>
      <c r="CF398" s="42"/>
      <c r="CG398" s="42"/>
      <c r="CH398" s="42"/>
      <c r="CI398" s="42"/>
      <c r="CJ398" s="42"/>
      <c r="CK398" s="42"/>
      <c r="CL398" s="42"/>
      <c r="CM398" s="42"/>
      <c r="CN398" s="42"/>
      <c r="CO398" s="42"/>
      <c r="CP398" s="42"/>
      <c r="CQ398" s="42"/>
      <c r="CR398" s="42"/>
      <c r="CS398" s="42"/>
      <c r="CT398" s="42"/>
      <c r="CU398" s="42"/>
      <c r="CV398" s="42"/>
      <c r="CW398" s="42"/>
      <c r="CX398" s="42"/>
      <c r="CY398" s="42"/>
      <c r="CZ398" s="42"/>
      <c r="DA398" s="42"/>
      <c r="DB398" s="42"/>
      <c r="DC398" s="42"/>
      <c r="DD398" s="42"/>
      <c r="DE398" s="42"/>
      <c r="DF398" s="42"/>
      <c r="DG398" s="42"/>
      <c r="DH398" s="42"/>
      <c r="DI398" s="42"/>
      <c r="DJ398" s="42"/>
      <c r="DK398" s="42"/>
      <c r="DL398" s="42"/>
      <c r="DM398" s="42"/>
      <c r="DN398" s="42"/>
      <c r="DO398" s="42"/>
      <c r="DP398" s="42"/>
      <c r="DQ398" s="42"/>
      <c r="DR398" s="42"/>
      <c r="DS398" s="42"/>
      <c r="DT398" s="42"/>
      <c r="DU398" s="42"/>
      <c r="DV398" s="42"/>
      <c r="DW398" s="42"/>
      <c r="DX398" s="42"/>
      <c r="DY398" s="42"/>
      <c r="DZ398" s="42"/>
      <c r="EA398" s="42"/>
      <c r="EB398" s="42"/>
      <c r="EC398" s="42"/>
      <c r="ED398" s="42"/>
      <c r="EE398" s="42"/>
      <c r="EF398" s="42"/>
      <c r="EG398" s="42"/>
      <c r="EH398" s="42"/>
      <c r="EI398" s="42"/>
      <c r="EJ398" s="42"/>
      <c r="EK398" s="42"/>
      <c r="EL398" s="42"/>
      <c r="EM398" s="42"/>
      <c r="EN398" s="42"/>
      <c r="EO398" s="42"/>
      <c r="EP398" s="42"/>
      <c r="EQ398" s="42"/>
      <c r="ER398" s="42"/>
      <c r="ES398" s="42"/>
      <c r="ET398" s="42"/>
      <c r="EU398" s="42"/>
      <c r="EV398" s="42"/>
      <c r="EW398" s="42"/>
      <c r="EX398" s="42"/>
      <c r="EY398" s="42"/>
      <c r="EZ398" s="42"/>
      <c r="FA398" s="42"/>
      <c r="FB398" s="42"/>
      <c r="FC398" s="42"/>
      <c r="FD398" s="42"/>
      <c r="FE398" s="42"/>
      <c r="FF398" s="42"/>
      <c r="FG398" s="42"/>
      <c r="FH398" s="42"/>
      <c r="FI398" s="42"/>
      <c r="FJ398" s="42"/>
      <c r="FK398" s="42"/>
      <c r="FL398" s="42"/>
      <c r="FM398" s="42"/>
      <c r="FN398" s="42"/>
      <c r="FO398" s="42"/>
      <c r="FP398" s="42"/>
      <c r="FQ398" s="42"/>
      <c r="FR398" s="42"/>
      <c r="FS398" s="42"/>
      <c r="FT398" s="42"/>
      <c r="FU398" s="42"/>
      <c r="FV398" s="42"/>
      <c r="FW398" s="42"/>
      <c r="FX398" s="42"/>
      <c r="FY398" s="42"/>
      <c r="FZ398" s="42"/>
      <c r="GA398" s="42"/>
      <c r="GB398" s="42"/>
      <c r="GC398" s="42"/>
      <c r="GD398" s="42"/>
      <c r="GE398" s="42"/>
      <c r="GF398" s="42"/>
      <c r="GG398" s="42"/>
      <c r="GH398" s="42"/>
      <c r="GI398" s="42"/>
      <c r="GJ398" s="42"/>
      <c r="GK398" s="42"/>
      <c r="GL398" s="42"/>
      <c r="GM398" s="42"/>
      <c r="GN398" s="42"/>
      <c r="GO398" s="42"/>
      <c r="GP398" s="42"/>
      <c r="GQ398" s="42"/>
      <c r="GR398" s="42"/>
      <c r="GS398" s="42"/>
      <c r="GT398" s="42"/>
      <c r="GU398" s="42"/>
      <c r="GV398" s="42"/>
      <c r="GW398" s="42"/>
      <c r="GX398" s="42"/>
      <c r="GY398" s="42"/>
      <c r="GZ398" s="42"/>
      <c r="HA398" s="42"/>
      <c r="HB398" s="42"/>
      <c r="HC398" s="42"/>
      <c r="HD398" s="42"/>
      <c r="HE398" s="42"/>
      <c r="HF398" s="42"/>
      <c r="HG398" s="42"/>
      <c r="HH398" s="42"/>
      <c r="HI398" s="42"/>
      <c r="HJ398" s="42"/>
      <c r="HK398" s="42"/>
      <c r="HL398" s="42"/>
      <c r="HM398" s="42"/>
      <c r="HN398" s="42"/>
      <c r="HO398" s="42"/>
      <c r="HP398" s="42"/>
      <c r="HQ398" s="42"/>
      <c r="HR398" s="42"/>
      <c r="HS398" s="42"/>
      <c r="HT398" s="42"/>
      <c r="HU398" s="42"/>
      <c r="HV398" s="42"/>
      <c r="HW398" s="42"/>
      <c r="HX398" s="42"/>
    </row>
    <row r="399" spans="1:232" s="41" customFormat="1" x14ac:dyDescent="0.25">
      <c r="A399" s="29"/>
      <c r="B399" s="30"/>
      <c r="C399" s="31" t="s">
        <v>7317</v>
      </c>
      <c r="D399" s="57">
        <v>0</v>
      </c>
      <c r="E399" s="57">
        <v>1</v>
      </c>
      <c r="F399" s="32" t="s">
        <v>953</v>
      </c>
      <c r="G399" s="32" t="s">
        <v>953</v>
      </c>
      <c r="H399" s="4">
        <v>9105876028</v>
      </c>
      <c r="I399" s="32" t="s">
        <v>953</v>
      </c>
      <c r="J399" s="33" t="s">
        <v>7999</v>
      </c>
      <c r="K399" s="34"/>
      <c r="L399" s="46" t="s">
        <v>25</v>
      </c>
      <c r="M399" s="33" t="s">
        <v>1005</v>
      </c>
      <c r="N399" s="35" t="s">
        <v>953</v>
      </c>
      <c r="O399" s="6" t="s">
        <v>3132</v>
      </c>
      <c r="P399" s="36"/>
      <c r="Q399" s="36"/>
      <c r="R399" s="36"/>
      <c r="S399" s="33" t="s">
        <v>8000</v>
      </c>
      <c r="T399" s="36"/>
      <c r="U399" s="36"/>
      <c r="V399" s="33" t="s">
        <v>8000</v>
      </c>
      <c r="W399" s="36"/>
      <c r="X399" s="36"/>
      <c r="Y399" s="33" t="s">
        <v>2824</v>
      </c>
      <c r="Z399" s="36"/>
      <c r="AA399" s="30"/>
      <c r="AB399" s="57">
        <v>5111</v>
      </c>
      <c r="AC399" s="57">
        <v>131</v>
      </c>
      <c r="AD399" s="30"/>
      <c r="AE399" s="58">
        <v>2</v>
      </c>
      <c r="AF399" s="37"/>
      <c r="AG399" s="37">
        <v>111058</v>
      </c>
      <c r="AH399" s="38">
        <v>222116</v>
      </c>
      <c r="AI399" s="37"/>
      <c r="AJ399" s="37"/>
      <c r="AK399" s="39"/>
      <c r="AL399" s="40">
        <v>8</v>
      </c>
      <c r="AM399" s="37"/>
      <c r="AN399" s="37">
        <v>17769.28</v>
      </c>
      <c r="AO399" s="59">
        <v>33311</v>
      </c>
      <c r="AP399" s="39"/>
      <c r="AQ399" s="59" t="s">
        <v>3131</v>
      </c>
      <c r="AR399" s="60">
        <v>156</v>
      </c>
      <c r="AS399" s="60">
        <v>632</v>
      </c>
      <c r="AV399" s="39"/>
      <c r="AW399" s="42"/>
      <c r="AX399" s="42"/>
      <c r="AY399" s="42"/>
      <c r="AZ399" s="42"/>
      <c r="BA399" s="42"/>
      <c r="BB399" s="42"/>
      <c r="BC399" s="42"/>
      <c r="BD399" s="42"/>
      <c r="BE399" s="42"/>
      <c r="BF399" s="42"/>
      <c r="BG399" s="42"/>
      <c r="BH399" s="42"/>
      <c r="BI399" s="42"/>
      <c r="BJ399" s="42"/>
      <c r="BK399" s="42"/>
      <c r="BL399" s="42"/>
      <c r="BM399" s="42"/>
      <c r="BN399" s="42"/>
      <c r="BO399" s="42"/>
      <c r="BP399" s="42"/>
      <c r="BQ399" s="42"/>
      <c r="BR399" s="42"/>
      <c r="BS399" s="42"/>
      <c r="BT399" s="42"/>
      <c r="BU399" s="42"/>
      <c r="BV399" s="42"/>
      <c r="BW399" s="42"/>
      <c r="BX399" s="42"/>
      <c r="BY399" s="42"/>
      <c r="BZ399" s="42"/>
      <c r="CA399" s="42"/>
      <c r="CB399" s="42"/>
      <c r="CC399" s="42"/>
      <c r="CD399" s="42"/>
      <c r="CE399" s="42"/>
      <c r="CF399" s="42"/>
      <c r="CG399" s="42"/>
      <c r="CH399" s="42"/>
      <c r="CI399" s="42"/>
      <c r="CJ399" s="42"/>
      <c r="CK399" s="42"/>
      <c r="CL399" s="42"/>
      <c r="CM399" s="42"/>
      <c r="CN399" s="42"/>
      <c r="CO399" s="42"/>
      <c r="CP399" s="42"/>
      <c r="CQ399" s="42"/>
      <c r="CR399" s="42"/>
      <c r="CS399" s="42"/>
      <c r="CT399" s="42"/>
      <c r="CU399" s="42"/>
      <c r="CV399" s="42"/>
      <c r="CW399" s="42"/>
      <c r="CX399" s="42"/>
      <c r="CY399" s="42"/>
      <c r="CZ399" s="42"/>
      <c r="DA399" s="42"/>
      <c r="DB399" s="42"/>
      <c r="DC399" s="42"/>
      <c r="DD399" s="42"/>
      <c r="DE399" s="42"/>
      <c r="DF399" s="42"/>
      <c r="DG399" s="42"/>
      <c r="DH399" s="42"/>
      <c r="DI399" s="42"/>
      <c r="DJ399" s="42"/>
      <c r="DK399" s="42"/>
      <c r="DL399" s="42"/>
      <c r="DM399" s="42"/>
      <c r="DN399" s="42"/>
      <c r="DO399" s="42"/>
      <c r="DP399" s="42"/>
      <c r="DQ399" s="42"/>
      <c r="DR399" s="42"/>
      <c r="DS399" s="42"/>
      <c r="DT399" s="42"/>
      <c r="DU399" s="42"/>
      <c r="DV399" s="42"/>
      <c r="DW399" s="42"/>
      <c r="DX399" s="42"/>
      <c r="DY399" s="42"/>
      <c r="DZ399" s="42"/>
      <c r="EA399" s="42"/>
      <c r="EB399" s="42"/>
      <c r="EC399" s="42"/>
      <c r="ED399" s="42"/>
      <c r="EE399" s="42"/>
      <c r="EF399" s="42"/>
      <c r="EG399" s="42"/>
      <c r="EH399" s="42"/>
      <c r="EI399" s="42"/>
      <c r="EJ399" s="42"/>
      <c r="EK399" s="42"/>
      <c r="EL399" s="42"/>
      <c r="EM399" s="42"/>
      <c r="EN399" s="42"/>
      <c r="EO399" s="42"/>
      <c r="EP399" s="42"/>
      <c r="EQ399" s="42"/>
      <c r="ER399" s="42"/>
      <c r="ES399" s="42"/>
      <c r="ET399" s="42"/>
      <c r="EU399" s="42"/>
      <c r="EV399" s="42"/>
      <c r="EW399" s="42"/>
      <c r="EX399" s="42"/>
      <c r="EY399" s="42"/>
      <c r="EZ399" s="42"/>
      <c r="FA399" s="42"/>
      <c r="FB399" s="42"/>
      <c r="FC399" s="42"/>
      <c r="FD399" s="42"/>
      <c r="FE399" s="42"/>
      <c r="FF399" s="42"/>
      <c r="FG399" s="42"/>
      <c r="FH399" s="42"/>
      <c r="FI399" s="42"/>
      <c r="FJ399" s="42"/>
      <c r="FK399" s="42"/>
      <c r="FL399" s="42"/>
      <c r="FM399" s="42"/>
      <c r="FN399" s="42"/>
      <c r="FO399" s="42"/>
      <c r="FP399" s="42"/>
      <c r="FQ399" s="42"/>
      <c r="FR399" s="42"/>
      <c r="FS399" s="42"/>
      <c r="FT399" s="42"/>
      <c r="FU399" s="42"/>
      <c r="FV399" s="42"/>
      <c r="FW399" s="42"/>
      <c r="FX399" s="42"/>
      <c r="FY399" s="42"/>
      <c r="FZ399" s="42"/>
      <c r="GA399" s="42"/>
      <c r="GB399" s="42"/>
      <c r="GC399" s="42"/>
      <c r="GD399" s="42"/>
      <c r="GE399" s="42"/>
      <c r="GF399" s="42"/>
      <c r="GG399" s="42"/>
      <c r="GH399" s="42"/>
      <c r="GI399" s="42"/>
      <c r="GJ399" s="42"/>
      <c r="GK399" s="42"/>
      <c r="GL399" s="42"/>
      <c r="GM399" s="42"/>
      <c r="GN399" s="42"/>
      <c r="GO399" s="42"/>
      <c r="GP399" s="42"/>
      <c r="GQ399" s="42"/>
      <c r="GR399" s="42"/>
      <c r="GS399" s="42"/>
      <c r="GT399" s="42"/>
      <c r="GU399" s="42"/>
      <c r="GV399" s="42"/>
      <c r="GW399" s="42"/>
      <c r="GX399" s="42"/>
      <c r="GY399" s="42"/>
      <c r="GZ399" s="42"/>
      <c r="HA399" s="42"/>
      <c r="HB399" s="42"/>
      <c r="HC399" s="42"/>
      <c r="HD399" s="42"/>
      <c r="HE399" s="42"/>
      <c r="HF399" s="42"/>
      <c r="HG399" s="42"/>
      <c r="HH399" s="42"/>
      <c r="HI399" s="42"/>
      <c r="HJ399" s="42"/>
      <c r="HK399" s="42"/>
      <c r="HL399" s="42"/>
      <c r="HM399" s="42"/>
      <c r="HN399" s="42"/>
      <c r="HO399" s="42"/>
      <c r="HP399" s="42"/>
      <c r="HQ399" s="42"/>
      <c r="HR399" s="42"/>
      <c r="HS399" s="42"/>
      <c r="HT399" s="42"/>
      <c r="HU399" s="42"/>
      <c r="HV399" s="42"/>
      <c r="HW399" s="42"/>
      <c r="HX399" s="42"/>
    </row>
    <row r="400" spans="1:232" s="41" customFormat="1" x14ac:dyDescent="0.25">
      <c r="A400" s="29"/>
      <c r="B400" s="30"/>
      <c r="C400" s="31" t="s">
        <v>7317</v>
      </c>
      <c r="D400" s="57">
        <v>0</v>
      </c>
      <c r="E400" s="57">
        <v>1</v>
      </c>
      <c r="F400" s="32" t="s">
        <v>953</v>
      </c>
      <c r="G400" s="32" t="s">
        <v>953</v>
      </c>
      <c r="H400" s="4">
        <v>9105876028</v>
      </c>
      <c r="I400" s="32" t="s">
        <v>953</v>
      </c>
      <c r="J400" s="33" t="s">
        <v>7999</v>
      </c>
      <c r="K400" s="34"/>
      <c r="L400" s="46" t="s">
        <v>25</v>
      </c>
      <c r="M400" s="33" t="s">
        <v>1005</v>
      </c>
      <c r="N400" s="35" t="s">
        <v>953</v>
      </c>
      <c r="O400" s="6" t="s">
        <v>3132</v>
      </c>
      <c r="P400" s="36"/>
      <c r="Q400" s="36"/>
      <c r="R400" s="36"/>
      <c r="S400" s="33" t="s">
        <v>8000</v>
      </c>
      <c r="T400" s="36"/>
      <c r="U400" s="36"/>
      <c r="V400" s="33" t="s">
        <v>8000</v>
      </c>
      <c r="W400" s="36"/>
      <c r="X400" s="36"/>
      <c r="Y400" s="33" t="s">
        <v>2819</v>
      </c>
      <c r="Z400" s="36"/>
      <c r="AA400" s="30"/>
      <c r="AB400" s="57">
        <v>5111</v>
      </c>
      <c r="AC400" s="57">
        <v>131</v>
      </c>
      <c r="AD400" s="30"/>
      <c r="AE400" s="58">
        <v>4</v>
      </c>
      <c r="AF400" s="37"/>
      <c r="AG400" s="37">
        <v>56760</v>
      </c>
      <c r="AH400" s="38">
        <v>227040</v>
      </c>
      <c r="AI400" s="37"/>
      <c r="AJ400" s="37"/>
      <c r="AK400" s="39"/>
      <c r="AL400" s="40">
        <v>8</v>
      </c>
      <c r="AM400" s="37"/>
      <c r="AN400" s="37">
        <v>18163.2</v>
      </c>
      <c r="AO400" s="59">
        <v>33311</v>
      </c>
      <c r="AP400" s="39"/>
      <c r="AQ400" s="59" t="s">
        <v>3131</v>
      </c>
      <c r="AR400" s="60">
        <v>156</v>
      </c>
      <c r="AS400" s="60">
        <v>632</v>
      </c>
      <c r="AV400" s="39"/>
      <c r="AW400" s="42"/>
      <c r="AX400" s="42"/>
      <c r="AY400" s="42"/>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c r="BV400" s="42"/>
      <c r="BW400" s="42"/>
      <c r="BX400" s="42"/>
      <c r="BY400" s="42"/>
      <c r="BZ400" s="42"/>
      <c r="CA400" s="42"/>
      <c r="CB400" s="42"/>
      <c r="CC400" s="42"/>
      <c r="CD400" s="42"/>
      <c r="CE400" s="42"/>
      <c r="CF400" s="42"/>
      <c r="CG400" s="42"/>
      <c r="CH400" s="42"/>
      <c r="CI400" s="42"/>
      <c r="CJ400" s="42"/>
      <c r="CK400" s="42"/>
      <c r="CL400" s="42"/>
      <c r="CM400" s="42"/>
      <c r="CN400" s="42"/>
      <c r="CO400" s="42"/>
      <c r="CP400" s="42"/>
      <c r="CQ400" s="42"/>
      <c r="CR400" s="42"/>
      <c r="CS400" s="42"/>
      <c r="CT400" s="42"/>
      <c r="CU400" s="42"/>
      <c r="CV400" s="42"/>
      <c r="CW400" s="42"/>
      <c r="CX400" s="42"/>
      <c r="CY400" s="42"/>
      <c r="CZ400" s="42"/>
      <c r="DA400" s="42"/>
      <c r="DB400" s="42"/>
      <c r="DC400" s="42"/>
      <c r="DD400" s="42"/>
      <c r="DE400" s="42"/>
      <c r="DF400" s="42"/>
      <c r="DG400" s="42"/>
      <c r="DH400" s="42"/>
      <c r="DI400" s="42"/>
      <c r="DJ400" s="42"/>
      <c r="DK400" s="42"/>
      <c r="DL400" s="42"/>
      <c r="DM400" s="42"/>
      <c r="DN400" s="42"/>
      <c r="DO400" s="42"/>
      <c r="DP400" s="42"/>
      <c r="DQ400" s="42"/>
      <c r="DR400" s="42"/>
      <c r="DS400" s="42"/>
      <c r="DT400" s="42"/>
      <c r="DU400" s="42"/>
      <c r="DV400" s="42"/>
      <c r="DW400" s="42"/>
      <c r="DX400" s="42"/>
      <c r="DY400" s="42"/>
      <c r="DZ400" s="42"/>
      <c r="EA400" s="42"/>
      <c r="EB400" s="42"/>
      <c r="EC400" s="42"/>
      <c r="ED400" s="42"/>
      <c r="EE400" s="42"/>
      <c r="EF400" s="42"/>
      <c r="EG400" s="42"/>
      <c r="EH400" s="42"/>
      <c r="EI400" s="42"/>
      <c r="EJ400" s="42"/>
      <c r="EK400" s="42"/>
      <c r="EL400" s="42"/>
      <c r="EM400" s="42"/>
      <c r="EN400" s="42"/>
      <c r="EO400" s="42"/>
      <c r="EP400" s="42"/>
      <c r="EQ400" s="42"/>
      <c r="ER400" s="42"/>
      <c r="ES400" s="42"/>
      <c r="ET400" s="42"/>
      <c r="EU400" s="42"/>
      <c r="EV400" s="42"/>
      <c r="EW400" s="42"/>
      <c r="EX400" s="42"/>
      <c r="EY400" s="42"/>
      <c r="EZ400" s="42"/>
      <c r="FA400" s="42"/>
      <c r="FB400" s="42"/>
      <c r="FC400" s="42"/>
      <c r="FD400" s="42"/>
      <c r="FE400" s="42"/>
      <c r="FF400" s="42"/>
      <c r="FG400" s="42"/>
      <c r="FH400" s="42"/>
      <c r="FI400" s="42"/>
      <c r="FJ400" s="42"/>
      <c r="FK400" s="42"/>
      <c r="FL400" s="42"/>
      <c r="FM400" s="42"/>
      <c r="FN400" s="42"/>
      <c r="FO400" s="42"/>
      <c r="FP400" s="42"/>
      <c r="FQ400" s="42"/>
      <c r="FR400" s="42"/>
      <c r="FS400" s="42"/>
      <c r="FT400" s="42"/>
      <c r="FU400" s="42"/>
      <c r="FV400" s="42"/>
      <c r="FW400" s="42"/>
      <c r="FX400" s="42"/>
      <c r="FY400" s="42"/>
      <c r="FZ400" s="42"/>
      <c r="GA400" s="42"/>
      <c r="GB400" s="42"/>
      <c r="GC400" s="42"/>
      <c r="GD400" s="42"/>
      <c r="GE400" s="42"/>
      <c r="GF400" s="42"/>
      <c r="GG400" s="42"/>
      <c r="GH400" s="42"/>
      <c r="GI400" s="42"/>
      <c r="GJ400" s="42"/>
      <c r="GK400" s="42"/>
      <c r="GL400" s="42"/>
      <c r="GM400" s="42"/>
      <c r="GN400" s="42"/>
      <c r="GO400" s="42"/>
      <c r="GP400" s="42"/>
      <c r="GQ400" s="42"/>
      <c r="GR400" s="42"/>
      <c r="GS400" s="42"/>
      <c r="GT400" s="42"/>
      <c r="GU400" s="42"/>
      <c r="GV400" s="42"/>
      <c r="GW400" s="42"/>
      <c r="GX400" s="42"/>
      <c r="GY400" s="42"/>
      <c r="GZ400" s="42"/>
      <c r="HA400" s="42"/>
      <c r="HB400" s="42"/>
      <c r="HC400" s="42"/>
      <c r="HD400" s="42"/>
      <c r="HE400" s="42"/>
      <c r="HF400" s="42"/>
      <c r="HG400" s="42"/>
      <c r="HH400" s="42"/>
      <c r="HI400" s="42"/>
      <c r="HJ400" s="42"/>
      <c r="HK400" s="42"/>
      <c r="HL400" s="42"/>
      <c r="HM400" s="42"/>
      <c r="HN400" s="42"/>
      <c r="HO400" s="42"/>
      <c r="HP400" s="42"/>
      <c r="HQ400" s="42"/>
      <c r="HR400" s="42"/>
      <c r="HS400" s="42"/>
      <c r="HT400" s="42"/>
      <c r="HU400" s="42"/>
      <c r="HV400" s="42"/>
      <c r="HW400" s="42"/>
      <c r="HX400" s="42"/>
    </row>
    <row r="401" spans="1:232" s="32" customFormat="1" x14ac:dyDescent="0.25">
      <c r="A401" s="29"/>
      <c r="B401" s="30"/>
      <c r="C401" s="30"/>
      <c r="D401" s="30"/>
      <c r="E401" s="30"/>
      <c r="H401" s="33"/>
      <c r="J401" s="36"/>
      <c r="K401" s="43"/>
      <c r="L401" s="36"/>
      <c r="M401" s="36"/>
      <c r="N401" s="35"/>
      <c r="O401" s="36"/>
      <c r="P401" s="36"/>
      <c r="Q401" s="36"/>
      <c r="R401" s="36"/>
      <c r="S401" s="36"/>
      <c r="T401" s="36"/>
      <c r="U401" s="36"/>
      <c r="V401" s="36"/>
      <c r="W401" s="36"/>
      <c r="X401" s="36"/>
      <c r="Y401" s="36"/>
      <c r="Z401" s="36"/>
      <c r="AA401" s="30"/>
      <c r="AB401" s="30"/>
      <c r="AC401" s="30"/>
      <c r="AD401" s="30"/>
      <c r="AE401" s="37"/>
      <c r="AF401" s="37"/>
      <c r="AG401" s="37"/>
      <c r="AH401" s="38"/>
      <c r="AI401" s="37"/>
      <c r="AJ401" s="37"/>
      <c r="AK401" s="39"/>
      <c r="AL401" s="39"/>
      <c r="AM401" s="37"/>
      <c r="AN401" s="37"/>
      <c r="AO401" s="39"/>
      <c r="AP401" s="39"/>
      <c r="AQ401" s="41"/>
      <c r="AR401" s="41"/>
      <c r="AS401" s="41"/>
      <c r="AT401" s="41"/>
      <c r="AU401" s="41"/>
      <c r="AV401" s="39"/>
      <c r="AW401" s="42"/>
      <c r="AX401" s="42"/>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c r="BV401" s="42"/>
      <c r="BW401" s="42"/>
      <c r="BX401" s="42"/>
      <c r="BY401" s="42"/>
      <c r="BZ401" s="42"/>
      <c r="CA401" s="42"/>
      <c r="CB401" s="42"/>
      <c r="CC401" s="42"/>
      <c r="CD401" s="42"/>
      <c r="CE401" s="42"/>
      <c r="CF401" s="42"/>
      <c r="CG401" s="42"/>
      <c r="CH401" s="42"/>
      <c r="CI401" s="42"/>
      <c r="CJ401" s="42"/>
      <c r="CK401" s="42"/>
      <c r="CL401" s="42"/>
      <c r="CM401" s="42"/>
      <c r="CN401" s="42"/>
      <c r="CO401" s="42"/>
      <c r="CP401" s="42"/>
      <c r="CQ401" s="42"/>
      <c r="CR401" s="42"/>
      <c r="CS401" s="42"/>
      <c r="CT401" s="42"/>
      <c r="CU401" s="42"/>
      <c r="CV401" s="42"/>
      <c r="CW401" s="42"/>
      <c r="CX401" s="42"/>
      <c r="CY401" s="42"/>
      <c r="CZ401" s="42"/>
      <c r="DA401" s="42"/>
      <c r="DB401" s="42"/>
      <c r="DC401" s="42"/>
      <c r="DD401" s="42"/>
      <c r="DE401" s="42"/>
      <c r="DF401" s="42"/>
      <c r="DG401" s="42"/>
      <c r="DH401" s="42"/>
      <c r="DI401" s="42"/>
      <c r="DJ401" s="42"/>
      <c r="DK401" s="42"/>
      <c r="DL401" s="42"/>
      <c r="DM401" s="42"/>
      <c r="DN401" s="42"/>
      <c r="DO401" s="42"/>
      <c r="DP401" s="42"/>
      <c r="DQ401" s="42"/>
      <c r="DR401" s="42"/>
      <c r="DS401" s="42"/>
      <c r="DT401" s="42"/>
      <c r="DU401" s="42"/>
      <c r="DV401" s="42"/>
      <c r="DW401" s="42"/>
      <c r="DX401" s="42"/>
      <c r="DY401" s="42"/>
      <c r="DZ401" s="42"/>
      <c r="EA401" s="42"/>
      <c r="EB401" s="42"/>
      <c r="EC401" s="42"/>
      <c r="ED401" s="42"/>
      <c r="EE401" s="42"/>
      <c r="EF401" s="42"/>
      <c r="EG401" s="42"/>
      <c r="EH401" s="42"/>
      <c r="EI401" s="42"/>
      <c r="EJ401" s="42"/>
      <c r="EK401" s="42"/>
      <c r="EL401" s="42"/>
      <c r="EM401" s="42"/>
      <c r="EN401" s="42"/>
      <c r="EO401" s="42"/>
      <c r="EP401" s="42"/>
      <c r="EQ401" s="42"/>
      <c r="ER401" s="42"/>
      <c r="ES401" s="42"/>
      <c r="ET401" s="42"/>
      <c r="EU401" s="42"/>
      <c r="EV401" s="42"/>
      <c r="EW401" s="42"/>
      <c r="EX401" s="42"/>
      <c r="EY401" s="42"/>
      <c r="EZ401" s="42"/>
      <c r="FA401" s="42"/>
      <c r="FB401" s="42"/>
      <c r="FC401" s="42"/>
      <c r="FD401" s="42"/>
      <c r="FE401" s="42"/>
      <c r="FF401" s="42"/>
      <c r="FG401" s="42"/>
      <c r="FH401" s="42"/>
      <c r="FI401" s="42"/>
      <c r="FJ401" s="42"/>
      <c r="FK401" s="42"/>
      <c r="FL401" s="42"/>
      <c r="FM401" s="42"/>
      <c r="FN401" s="42"/>
      <c r="FO401" s="42"/>
      <c r="FP401" s="42"/>
      <c r="FQ401" s="42"/>
      <c r="FR401" s="42"/>
      <c r="FS401" s="42"/>
      <c r="FT401" s="42"/>
      <c r="FU401" s="42"/>
      <c r="FV401" s="42"/>
      <c r="FW401" s="42"/>
      <c r="FX401" s="42"/>
      <c r="FY401" s="42"/>
      <c r="FZ401" s="42"/>
      <c r="GA401" s="42"/>
      <c r="GB401" s="42"/>
      <c r="GC401" s="42"/>
      <c r="GD401" s="42"/>
      <c r="GE401" s="42"/>
      <c r="GF401" s="42"/>
      <c r="GG401" s="42"/>
      <c r="GH401" s="42"/>
      <c r="GI401" s="42"/>
      <c r="GJ401" s="42"/>
      <c r="GK401" s="42"/>
      <c r="GL401" s="42"/>
      <c r="GM401" s="42"/>
      <c r="GN401" s="42"/>
      <c r="GO401" s="42"/>
      <c r="GP401" s="42"/>
      <c r="GQ401" s="42"/>
      <c r="GR401" s="42"/>
      <c r="GS401" s="42"/>
      <c r="GT401" s="42"/>
      <c r="GU401" s="42"/>
      <c r="GV401" s="42"/>
      <c r="GW401" s="42"/>
      <c r="GX401" s="42"/>
      <c r="GY401" s="42"/>
      <c r="GZ401" s="42"/>
      <c r="HA401" s="42"/>
      <c r="HB401" s="42"/>
      <c r="HC401" s="42"/>
      <c r="HD401" s="42"/>
      <c r="HE401" s="42"/>
      <c r="HF401" s="42"/>
      <c r="HG401" s="42"/>
      <c r="HH401" s="42"/>
      <c r="HI401" s="42"/>
      <c r="HJ401" s="42"/>
      <c r="HK401" s="42"/>
      <c r="HL401" s="42"/>
      <c r="HM401" s="42"/>
      <c r="HN401" s="42"/>
      <c r="HO401" s="42"/>
      <c r="HP401" s="42"/>
      <c r="HQ401" s="42"/>
      <c r="HR401" s="42"/>
      <c r="HS401" s="42"/>
      <c r="HT401" s="42"/>
      <c r="HU401" s="42"/>
      <c r="HV401" s="42"/>
      <c r="HW401" s="42"/>
      <c r="HX401" s="42"/>
    </row>
  </sheetData>
  <sheetProtection selectLockedCells="1" selectUnlockedCells="1"/>
  <autoFilter ref="A1:HX400"/>
  <dataValidations count="47">
    <dataValidation operator="equal" allowBlank="1" showInputMessage="1" promptTitle="MISA SME.NET" prompt="Nhập Diễn giải/Lý do chi_x000a_Tối đa 255 ký tự." sqref="S1 JO1 TK1 ADG1 ANC1 AWY1 BGU1 BQQ1 CAM1 CKI1 CUE1 DEA1 DNW1 DXS1 EHO1 ERK1 FBG1 FLC1 FUY1 GEU1 GOQ1 GYM1 HII1 HSE1 ICA1 ILW1 IVS1 JFO1 JPK1 JZG1 KJC1 KSY1 LCU1 LMQ1 LWM1 MGI1 MQE1 NAA1 NJW1 NTS1 ODO1 ONK1 OXG1 PHC1 PQY1 QAU1 QKQ1 QUM1 REI1 ROE1 RYA1 SHW1 SRS1 TBO1 TLK1 TVG1 UFC1 UOY1 UYU1 VIQ1 VSM1 WCI1 WME1 WWA1"/>
    <dataValidation operator="equal" allowBlank="1" showInputMessage="1" promptTitle="MISA SME.NET" prompt="Nhập Ngày hóa đơn." sqref="N1 JJ1 TF1 ADB1 AMX1 AWT1 BGP1 BQL1 CAH1 CKD1 CTZ1 DDV1 DNR1 DXN1 EHJ1 ERF1 FBB1 FKX1 FUT1 GEP1 GOL1 GYH1 HID1 HRZ1 IBV1 ILR1 IVN1 JFJ1 JPF1 JZB1 KIX1 KST1 LCP1 LML1 LWH1 MGD1 MPZ1 MZV1 NJR1 NTN1 ODJ1 ONF1 OXB1 PGX1 PQT1 QAP1 QKL1 QUH1 RED1 RNZ1 RXV1 SHR1 SRN1 TBJ1 TLF1 TVB1 UEX1 UOT1 UYP1 VIL1 VSH1 WCD1 WLZ1 WVV1"/>
    <dataValidation allowBlank="1" showInputMessage="1" showErrorMessage="1" promptTitle="MISA SME.NET" prompt="Nhập Hiển thị trên sổ_x000a_Nhập 0: Sổ tài chính_x000a_Nhập 1: Sổ quản trị_x000a_Nhập 2 hoặc bỏ trống: Sổ tài chính và quản trị" sqref="A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dataValidation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1: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dataValidation allowBlank="1" showInputMessage="1" showErrorMessage="1" promptTitle="MISA SME.NET" prompt="Nhập Kiêm phiếu nhập kho._x000a_Nhập 1 hoặc để trống: Kiêm phiếu nhập kho_x000a_Nhập 0: Không kiêm phiếu nhập kho" sqref="E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dataValidation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X1 JT1 TP1 ADL1 ANH1 AXD1 BGZ1 BQV1 CAR1 CKN1 CUJ1 DEF1 DOB1 DXX1 EHT1 ERP1 FBL1 FLH1 FVD1 GEZ1 GOV1 GYR1 HIN1 HSJ1 ICF1 IMB1 IVX1 JFT1 JPP1 JZL1 KJH1 KTD1 LCZ1 LMV1 LWR1 MGN1 MQJ1 NAF1 NKB1 NTX1 ODT1 ONP1 OXL1 PHH1 PRD1 QAZ1 QKV1 QUR1 REN1 ROJ1 RYF1 SIB1 SRX1 TBT1 TLP1 TVL1 UFH1 UPD1 UYZ1 VIV1 VSR1 WCN1 WMJ1 WWF1"/>
    <dataValidation showInputMessage="1" showErrorMessage="1" errorTitle="MISA SME.NET" error="Mã hàng không được để trống!" promptTitle="MISA SME.NET" prompt="Nhập Tài khoản công nợ/Tài khoản tiền/Tài khoản có_x000a_Tối đa 20 ký tự" sqref="AC1 JY1 TU1 ADQ1 ANM1 AXI1 BHE1 BRA1 CAW1 CKS1 CUO1 DEK1 DOG1 DYC1 EHY1 ERU1 FBQ1 FLM1 FVI1 GFE1 GPA1 GYW1 HIS1 HSO1 ICK1 IMG1 IWC1 JFY1 JPU1 JZQ1 KJM1 KTI1 LDE1 LNA1 LWW1 MGS1 MQO1 NAK1 NKG1 NUC1 ODY1 ONU1 OXQ1 PHM1 PRI1 QBE1 QLA1 QUW1 RES1 ROO1 RYK1 SIG1 SSC1 TBY1 TLU1 TVQ1 UFM1 UPI1 UZE1 VJA1 VSW1 WCS1 WMO1 WWK1"/>
    <dataValidation showInputMessage="1" showErrorMessage="1" errorTitle="MISA SME.NET" error="Mã hàng không được để trống!" promptTitle="MISA SME.NET" prompt="Nhập Tài khoản trả lại/Tài khoản nợ_x000a_Tối đa 20 ký tự" sqref="AB1 JX1 TT1 ADP1 ANL1 AXH1 BHD1 BQZ1 CAV1 CKR1 CUN1 DEJ1 DOF1 DYB1 EHX1 ERT1 FBP1 FLL1 FVH1 GFD1 GOZ1 GYV1 HIR1 HSN1 ICJ1 IMF1 IWB1 JFX1 JPT1 JZP1 KJL1 KTH1 LDD1 LMZ1 LWV1 MGR1 MQN1 NAJ1 NKF1 NUB1 ODX1 ONT1 OXP1 PHL1 PRH1 QBD1 QKZ1 QUV1 RER1 RON1 RYJ1 SIF1 SSB1 TBX1 TLT1 TVP1 UFL1 UPH1 UZD1 VIZ1 VSV1 WCR1 WMN1 WWJ1"/>
    <dataValidation showInputMessage="1" showErrorMessage="1" errorTitle="MISA SME.NET" error="Mã hàng không được để trống!" promptTitle="MISA SME.NET" prompt="Nhập Mã hàng." sqref="Y1 JU1 TQ1 ADM1 ANI1 AXE1 BHA1 BQW1 CAS1 CKO1 CUK1 DEG1 DOC1 DXY1 EHU1 ERQ1 FBM1 FLI1 FVE1 GFA1 GOW1 GYS1 HIO1 HSK1 ICG1 IMC1 IVY1 JFU1 JPQ1 JZM1 KJI1 KTE1 LDA1 LMW1 LWS1 MGO1 MQK1 NAG1 NKC1 NTY1 ODU1 ONQ1 OXM1 PHI1 PRE1 QBA1 QKW1 QUS1 REO1 ROK1 RYG1 SIC1 SRY1 TBU1 TLQ1 TVM1 UFI1 UPE1 UZA1 VIW1 VSS1 WCO1 WMK1 WWG1"/>
    <dataValidation operator="equal" showInputMessage="1" showErrorMessage="1" errorTitle="MISA SME.NET" error="Ngày chứng từ không được để trống!" promptTitle="MISA SME.NET" prompt="Nhập Ngày chứng từ."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dataValidation operator="equal" showInputMessage="1" showErrorMessage="1" errorTitle="MISA SME.NET" error="Ngày hạch toán không được để trống!" promptTitle="MISA SME.NET" prompt="Nhập Ngày hạch toán." sqref="F1 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I1 JE1 TA1 ACW1 AMS1 AWO1 BGK1 BQG1 CAC1 CJY1 CTU1 DDQ1 DNM1 DXI1 EHE1 ERA1 FAW1 FKS1 FUO1 GEK1 GOG1 GYC1 HHY1 HRU1 IBQ1 ILM1 IVI1 JFE1 JPA1 JYW1 KIS1 KSO1 LCK1 LMG1 LWC1 MFY1 MPU1 MZQ1 NJM1 NTI1 ODE1 ONA1 OWW1 PGS1 PQO1 QAK1 QKG1 QUC1 RDY1 RNU1 RXQ1 SHM1 SRI1 TBE1 TLA1 TUW1 UES1 UOO1 UYK1 VIG1 VSC1 WBY1 WLU1 WVQ1"/>
    <dataValidation operator="equal" allowBlank="1" showInputMessage="1" promptTitle="MISA SME.NET" prompt="Nhập Ký hiệu hóa đơn_x000a_Tối đa 20 ký tự." sqref="WVT1 WLX1 WCB1 VSF1 VIJ1 UYN1 UOR1 UEV1 TUZ1 TLD1 TBH1 SRL1 SHP1 RXT1 RNX1 REB1 QUF1 QKJ1 QAN1 PQR1 PGV1 OWZ1 OND1 ODH1 NTL1 NJP1 MZT1 MPX1 MGB1 LWF1 LMJ1 LCN1 KSR1 KIV1 JYZ1 JPD1 JFH1 IVL1 ILP1 IBT1 HRX1 HIB1 GYF1 GOJ1 GEN1 FUR1 FKV1 FAZ1 ERD1 EHH1 DXL1 DNP1 DDT1 CTX1 CKB1 CAF1 BQJ1 BGN1 AWR1 AMV1 ACZ1 TD1 JH1 L1"/>
    <dataValidation allowBlank="1" showInputMessage="1" showErrorMessage="1" promptTitle="MISA SME.NET" prompt="Nhập Mấu số hóa đơn_x000a_Tối đa 25 ký tự._x000a_" sqref="K1 JG1 TC1 ACY1 AMU1 AWQ1 BGM1 BQI1 CAE1 CKA1 CTW1 DDS1 DNO1 DXK1 EHG1 ERC1 FAY1 FKU1 FUQ1 GEM1 GOI1 GYE1 HIA1 HRW1 IBS1 ILO1 IVK1 JFG1 JPC1 JYY1 KIU1 KSQ1 LCM1 LMI1 LWE1 MGA1 MPW1 MZS1 NJO1 NTK1 ODG1 ONC1 OWY1 PGU1 PQQ1 QAM1 QKI1 QUE1 REA1 RNW1 RXS1 SHO1 SRK1 TBG1 TLC1 TUY1 UEU1 UOQ1 UYM1 VII1 VSE1 WCA1 WLW1 WVS1"/>
    <dataValidation type="list" allowBlank="1" showInputMessage="1" showErrorMessage="1" promptTitle="MISA SME.NET" prompt="Nhập Phương thức thanh toán._x000a_Nhập 0 hoặc để trống:  Giảm trừ công nợ_x000a_Nhập 1: Trả lại tiền mặt"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E2:E400 D1:D400">
      <formula1>"0,1"</formula1>
    </dataValidation>
    <dataValidation operator="equal" allowBlank="1" showInputMessage="1" promptTitle="MISA SME.NET" prompt="Nhập Số lượng_x000a_Tối đa 14 ký tự." sqref="AE401:AE1048576 AE1 WWM1:WWM1048576 WMQ1:WMQ1048576 WCU1:WCU1048576 VSY1:VSY1048576 VJC1:VJC1048576 UZG1:UZG1048576 UPK1:UPK1048576 UFO1:UFO1048576 TVS1:TVS1048576 TLW1:TLW1048576 TCA1:TCA1048576 SSE1:SSE1048576 SII1:SII1048576 RYM1:RYM1048576 ROQ1:ROQ1048576 REU1:REU1048576 QUY1:QUY1048576 QLC1:QLC1048576 QBG1:QBG1048576 PRK1:PRK1048576 PHO1:PHO1048576 OXS1:OXS1048576 ONW1:ONW1048576 OEA1:OEA1048576 NUE1:NUE1048576 NKI1:NKI1048576 NAM1:NAM1048576 MQQ1:MQQ1048576 MGU1:MGU1048576 LWY1:LWY1048576 LNC1:LNC1048576 LDG1:LDG1048576 KTK1:KTK1048576 KJO1:KJO1048576 JZS1:JZS1048576 JPW1:JPW1048576 JGA1:JGA1048576 IWE1:IWE1048576 IMI1:IMI1048576 ICM1:ICM1048576 HSQ1:HSQ1048576 HIU1:HIU1048576 GYY1:GYY1048576 GPC1:GPC1048576 GFG1:GFG1048576 FVK1:FVK1048576 FLO1:FLO1048576 FBS1:FBS1048576 ERW1:ERW1048576 EIA1:EIA1048576 DYE1:DYE1048576 DOI1:DOI1048576 DEM1:DEM1048576 CUQ1:CUQ1048576 CKU1:CKU1048576 CAY1:CAY1048576 BRC1:BRC1048576 BHG1:BHG1048576 AXK1:AXK1048576 ANO1:ANO1048576 ADS1:ADS1048576 TW1:TW1048576 KA1:KA1048576 AG2:AG400"/>
    <dataValidation allowBlank="1" showInputMessage="1" showErrorMessage="1" promptTitle="MISA SME.NET" prompt="Nhập Tài khoản giá vốn._x000a_Lưu ý: Chỉ nhập với trả lại hàng bán kiêm phiếu nhập." sqref="AS1 AS401:AS1048576 WXA1:WXA1048576 WNE1:WNE1048576 WDI1:WDI1048576 VTM1:VTM1048576 VJQ1:VJQ1048576 UZU1:UZU1048576 UPY1:UPY1048576 UGC1:UGC1048576 TWG1:TWG1048576 TMK1:TMK1048576 TCO1:TCO1048576 SSS1:SSS1048576 SIW1:SIW1048576 RZA1:RZA1048576 RPE1:RPE1048576 RFI1:RFI1048576 QVM1:QVM1048576 QLQ1:QLQ1048576 QBU1:QBU1048576 PRY1:PRY1048576 PIC1:PIC1048576 OYG1:OYG1048576 OOK1:OOK1048576 OEO1:OEO1048576 NUS1:NUS1048576 NKW1:NKW1048576 NBA1:NBA1048576 MRE1:MRE1048576 MHI1:MHI1048576 LXM1:LXM1048576 LNQ1:LNQ1048576 LDU1:LDU1048576 KTY1:KTY1048576 KKC1:KKC1048576 KAG1:KAG1048576 JQK1:JQK1048576 JGO1:JGO1048576 IWS1:IWS1048576 IMW1:IMW1048576 IDA1:IDA1048576 HTE1:HTE1048576 HJI1:HJI1048576 GZM1:GZM1048576 GPQ1:GPQ1048576 GFU1:GFU1048576 FVY1:FVY1048576 FMC1:FMC1048576 FCG1:FCG1048576 ESK1:ESK1048576 EIO1:EIO1048576 DYS1:DYS1048576 DOW1:DOW1048576 DFA1:DFA1048576 CVE1:CVE1048576 CLI1:CLI1048576 CBM1:CBM1048576 BRQ1:BRQ1048576 BHU1:BHU1048576 AXY1:AXY1048576 AOC1:AOC1048576 AEG1:AEG1048576 UK1:UK1048576 KO1:KO1048576"/>
    <dataValidation allowBlank="1" showInputMessage="1" showErrorMessage="1" promptTitle="MISA SME.NET" prompt="Nhập Mã kho._x000a_Lưu ý: Chỉ nhập với trả lại hàng bán kiêm phiếu nhập." sqref="AQ1 AQ401:AQ1048576 WWY1:WWY1048576 WNC1:WNC1048576 WDG1:WDG1048576 VTK1:VTK1048576 VJO1:VJO1048576 UZS1:UZS1048576 UPW1:UPW1048576 UGA1:UGA1048576 TWE1:TWE1048576 TMI1:TMI1048576 TCM1:TCM1048576 SSQ1:SSQ1048576 SIU1:SIU1048576 RYY1:RYY1048576 RPC1:RPC1048576 RFG1:RFG1048576 QVK1:QVK1048576 QLO1:QLO1048576 QBS1:QBS1048576 PRW1:PRW1048576 PIA1:PIA1048576 OYE1:OYE1048576 OOI1:OOI1048576 OEM1:OEM1048576 NUQ1:NUQ1048576 NKU1:NKU1048576 NAY1:NAY1048576 MRC1:MRC1048576 MHG1:MHG1048576 LXK1:LXK1048576 LNO1:LNO1048576 LDS1:LDS1048576 KTW1:KTW1048576 KKA1:KKA1048576 KAE1:KAE1048576 JQI1:JQI1048576 JGM1:JGM1048576 IWQ1:IWQ1048576 IMU1:IMU1048576 ICY1:ICY1048576 HTC1:HTC1048576 HJG1:HJG1048576 GZK1:GZK1048576 GPO1:GPO1048576 GFS1:GFS1048576 FVW1:FVW1048576 FMA1:FMA1048576 FCE1:FCE1048576 ESI1:ESI1048576 EIM1:EIM1048576 DYQ1:DYQ1048576 DOU1:DOU1048576 DEY1:DEY1048576 CVC1:CVC1048576 CLG1:CLG1048576 CBK1:CBK1048576 BRO1:BRO1048576 BHS1:BHS1048576 AXW1:AXW1048576 AOA1:AOA1048576 AEE1:AEE1048576 UI1:UI1048576 KM1:KM1048576"/>
    <dataValidation operator="equal" allowBlank="1" showInputMessage="1" promptTitle="MISA SME.NET" prompt="Nhập Đơn giá_x000a_Tối đa 14 ký tự." sqref="AG1 AG401:AG1048576 WWO1:WWO1048576 WMS1:WMS1048576 WCW1:WCW1048576 VTA1:VTA1048576 VJE1:VJE1048576 UZI1:UZI1048576 UPM1:UPM1048576 UFQ1:UFQ1048576 TVU1:TVU1048576 TLY1:TLY1048576 TCC1:TCC1048576 SSG1:SSG1048576 SIK1:SIK1048576 RYO1:RYO1048576 ROS1:ROS1048576 REW1:REW1048576 QVA1:QVA1048576 QLE1:QLE1048576 QBI1:QBI1048576 PRM1:PRM1048576 PHQ1:PHQ1048576 OXU1:OXU1048576 ONY1:ONY1048576 OEC1:OEC1048576 NUG1:NUG1048576 NKK1:NKK1048576 NAO1:NAO1048576 MQS1:MQS1048576 MGW1:MGW1048576 LXA1:LXA1048576 LNE1:LNE1048576 LDI1:LDI1048576 KTM1:KTM1048576 KJQ1:KJQ1048576 JZU1:JZU1048576 JPY1:JPY1048576 JGC1:JGC1048576 IWG1:IWG1048576 IMK1:IMK1048576 ICO1:ICO1048576 HSS1:HSS1048576 HIW1:HIW1048576 GZA1:GZA1048576 GPE1:GPE1048576 GFI1:GFI1048576 FVM1:FVM1048576 FLQ1:FLQ1048576 FBU1:FBU1048576 ERY1:ERY1048576 EIC1:EIC1048576 DYG1:DYG1048576 DOK1:DOK1048576 DEO1:DEO1048576 CUS1:CUS1048576 CKW1:CKW1048576 CBA1:CBA1048576 BRE1:BRE1048576 BHI1:BHI1048576 AXM1:AXM1048576 ANQ1:ANQ1048576 ADU1:ADU1048576 TY1:TY1048576 KC1:KC1048576"/>
    <dataValidation showInputMessage="1" showErrorMessage="1" errorTitle="MISA SME.NET 2012" error="Mã hàng không được để trống!" promptTitle="MISA SME.NET" prompt="Nhập Tài khoản trả lại/Tài khoản nợ_x000a_Tối đa 20 ký tự" sqref="AB2:AC400 AE2:AE400"/>
    <dataValidation allowBlank="1" showInputMessage="1" promptTitle="MISA SME.NET" prompt="Nhập Tài khoản thuế giá trị gia tăng._x000a_Lưu ý chỉ nhập với Hình thức bán hàng là (Bán hàng hóa dịch vụ)" sqref="AQ2:AQ400 WWW1:WWW1048576 WNA1:WNA1048576 WDE1:WDE1048576 VTI1:VTI1048576 VJM1:VJM1048576 UZQ1:UZQ1048576 UPU1:UPU1048576 UFY1:UFY1048576 TWC1:TWC1048576 TMG1:TMG1048576 TCK1:TCK1048576 SSO1:SSO1048576 SIS1:SIS1048576 RYW1:RYW1048576 RPA1:RPA1048576 RFE1:RFE1048576 QVI1:QVI1048576 QLM1:QLM1048576 QBQ1:QBQ1048576 PRU1:PRU1048576 PHY1:PHY1048576 OYC1:OYC1048576 OOG1:OOG1048576 OEK1:OEK1048576 NUO1:NUO1048576 NKS1:NKS1048576 NAW1:NAW1048576 MRA1:MRA1048576 MHE1:MHE1048576 LXI1:LXI1048576 LNM1:LNM1048576 LDQ1:LDQ1048576 KTU1:KTU1048576 KJY1:KJY1048576 KAC1:KAC1048576 JQG1:JQG1048576 JGK1:JGK1048576 IWO1:IWO1048576 IMS1:IMS1048576 ICW1:ICW1048576 HTA1:HTA1048576 HJE1:HJE1048576 GZI1:GZI1048576 GPM1:GPM1048576 GFQ1:GFQ1048576 FVU1:FVU1048576 FLY1:FLY1048576 FCC1:FCC1048576 ESG1:ESG1048576 EIK1:EIK1048576 DYO1:DYO1048576 DOS1:DOS1048576 DEW1:DEW1048576 CVA1:CVA1048576 CLE1:CLE1048576 CBI1:CBI1048576 BRM1:BRM1048576 BHQ1:BHQ1048576 AXU1:AXU1048576 ANY1:ANY1048576 AEC1:AEC1048576 UG1:UG1048576 KK1:KK1048576 AO1:AO1048576"/>
    <dataValidation allowBlank="1" showInputMessage="1" showErrorMessage="1" promptTitle="MISA SME.NET" prompt="Nhập Tài khoản kho._x000a_Lưu ý: Chỉ nhập với trả lại hàng bán kiêm phiếu nhập." sqref="AS2:AS400 WWZ1:WWZ1048576 WND1:WND1048576 WDH1:WDH1048576 VTL1:VTL1048576 VJP1:VJP1048576 UZT1:UZT1048576 UPX1:UPX1048576 UGB1:UGB1048576 TWF1:TWF1048576 TMJ1:TMJ1048576 TCN1:TCN1048576 SSR1:SSR1048576 SIV1:SIV1048576 RYZ1:RYZ1048576 RPD1:RPD1048576 RFH1:RFH1048576 QVL1:QVL1048576 QLP1:QLP1048576 QBT1:QBT1048576 PRX1:PRX1048576 PIB1:PIB1048576 OYF1:OYF1048576 OOJ1:OOJ1048576 OEN1:OEN1048576 NUR1:NUR1048576 NKV1:NKV1048576 NAZ1:NAZ1048576 MRD1:MRD1048576 MHH1:MHH1048576 LXL1:LXL1048576 LNP1:LNP1048576 LDT1:LDT1048576 KTX1:KTX1048576 KKB1:KKB1048576 KAF1:KAF1048576 JQJ1:JQJ1048576 JGN1:JGN1048576 IWR1:IWR1048576 IMV1:IMV1048576 ICZ1:ICZ1048576 HTD1:HTD1048576 HJH1:HJH1048576 GZL1:GZL1048576 GPP1:GPP1048576 GFT1:GFT1048576 FVX1:FVX1048576 FMB1:FMB1048576 FCF1:FCF1048576 ESJ1:ESJ1048576 EIN1:EIN1048576 DYR1:DYR1048576 DOV1:DOV1048576 DEZ1:DEZ1048576 CVD1:CVD1048576 CLH1:CLH1048576 CBL1:CBL1048576 BRP1:BRP1048576 BHT1:BHT1048576 AXX1:AXX1048576 AOB1:AOB1048576 AEF1:AEF1048576 UJ1:UJ1048576 KN1:KN1048576 AR1:AR1048576"/>
    <dataValidation allowBlank="1" showInputMessage="1" showErrorMessage="1" promptTitle="MISA SME.NET" prompt="Nhập Số chứng từ_x000a_Tối đa 20 ký tự." sqref="WVP1:WVP1048576 WLT1:WLT1048576 WBX1:WBX1048576 VSB1:VSB1048576 VIF1:VIF1048576 UYJ1:UYJ1048576 UON1:UON1048576 UER1:UER1048576 TUV1:TUV1048576 TKZ1:TKZ1048576 TBD1:TBD1048576 SRH1:SRH1048576 SHL1:SHL1048576 RXP1:RXP1048576 RNT1:RNT1048576 RDX1:RDX1048576 QUB1:QUB1048576 QKF1:QKF1048576 QAJ1:QAJ1048576 PQN1:PQN1048576 PGR1:PGR1048576 OWV1:OWV1048576 OMZ1:OMZ1048576 ODD1:ODD1048576 NTH1:NTH1048576 NJL1:NJL1048576 MZP1:MZP1048576 MPT1:MPT1048576 MFX1:MFX1048576 LWB1:LWB1048576 LMF1:LMF1048576 LCJ1:LCJ1048576 KSN1:KSN1048576 KIR1:KIR1048576 JYV1:JYV1048576 JOZ1:JOZ1048576 JFD1:JFD1048576 IVH1:IVH1048576 ILL1:ILL1048576 IBP1:IBP1048576 HRT1:HRT1048576 HHX1:HHX1048576 GYB1:GYB1048576 GOF1:GOF1048576 GEJ1:GEJ1048576 FUN1:FUN1048576 FKR1:FKR1048576 FAV1:FAV1048576 EQZ1:EQZ1048576 EHD1:EHD1048576 DXH1:DXH1048576 DNL1:DNL1048576 DDP1:DDP1048576 CTT1:CTT1048576 CJX1:CJX1048576 CAB1:CAB1048576 BQF1:BQF1048576 BGJ1:BGJ1048576 AWN1:AWN1048576 AMR1:AMR1048576 ACV1:ACV1048576 SZ1:SZ1048576 JD1:JD1048576 H1:H1048576"/>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_x000a_Lưu ý chỉ nhập với Hình thức bán hàng là (Bán hàng hóa dịch vụ, Bán hàng đại lý bán đúng giá)" sqref="WWT1:WWT1048576 WMX1:WMX1048576 WDB1:WDB1048576 VTF1:VTF1048576 VJJ1:VJJ1048576 UZN1:UZN1048576 UPR1:UPR1048576 UFV1:UFV1048576 TVZ1:TVZ1048576 TMD1:TMD1048576 TCH1:TCH1048576 SSL1:SSL1048576 SIP1:SIP1048576 RYT1:RYT1048576 ROX1:ROX1048576 RFB1:RFB1048576 QVF1:QVF1048576 QLJ1:QLJ1048576 QBN1:QBN1048576 PRR1:PRR1048576 PHV1:PHV1048576 OXZ1:OXZ1048576 OOD1:OOD1048576 OEH1:OEH1048576 NUL1:NUL1048576 NKP1:NKP1048576 NAT1:NAT1048576 MQX1:MQX1048576 MHB1:MHB1048576 LXF1:LXF1048576 LNJ1:LNJ1048576 LDN1:LDN1048576 KTR1:KTR1048576 KJV1:KJV1048576 JZZ1:JZZ1048576 JQD1:JQD1048576 JGH1:JGH1048576 IWL1:IWL1048576 IMP1:IMP1048576 ICT1:ICT1048576 HSX1:HSX1048576 HJB1:HJB1048576 GZF1:GZF1048576 GPJ1:GPJ1048576 GFN1:GFN1048576 FVR1:FVR1048576 FLV1:FLV1048576 FBZ1:FBZ1048576 ESD1:ESD1048576 EIH1:EIH1048576 DYL1:DYL1048576 DOP1:DOP1048576 DET1:DET1048576 CUX1:CUX1048576 CLB1:CLB1048576 CBF1:CBF1048576 BRJ1:BRJ1048576 BHN1:BHN1048576 AXR1:AXR1048576 ANV1:ANV1048576 ADZ1:ADZ1048576 UD1:UD1048576 KH1:KH1048576 AL1:AL1048576"/>
    <dataValidation operator="equal" allowBlank="1" showInputMessage="1" promptTitle="MISA SME.NET" prompt="Nhập Tiền thuế giá trị gia tăng_x000a_Tối đa 14 ký tự._x000a_Lưu ý chỉ nhập với Hình thức bán hàng là (Bán hàng hóa dịch vụ, Bán hàng đại lý bán đúng giá)" sqref="WWV1:WWV1048576 WMZ1:WMZ1048576 WDD1:WDD1048576 VTH1:VTH1048576 VJL1:VJL1048576 UZP1:UZP1048576 UPT1:UPT1048576 UFX1:UFX1048576 TWB1:TWB1048576 TMF1:TMF1048576 TCJ1:TCJ1048576 SSN1:SSN1048576 SIR1:SIR1048576 RYV1:RYV1048576 ROZ1:ROZ1048576 RFD1:RFD1048576 QVH1:QVH1048576 QLL1:QLL1048576 QBP1:QBP1048576 PRT1:PRT1048576 PHX1:PHX1048576 OYB1:OYB1048576 OOF1:OOF1048576 OEJ1:OEJ1048576 NUN1:NUN1048576 NKR1:NKR1048576 NAV1:NAV1048576 MQZ1:MQZ1048576 MHD1:MHD1048576 LXH1:LXH1048576 LNL1:LNL1048576 LDP1:LDP1048576 KTT1:KTT1048576 KJX1:KJX1048576 KAB1:KAB1048576 JQF1:JQF1048576 JGJ1:JGJ1048576 IWN1:IWN1048576 IMR1:IMR1048576 ICV1:ICV1048576 HSZ1:HSZ1048576 HJD1:HJD1048576 GZH1:GZH1048576 GPL1:GPL1048576 GFP1:GFP1048576 FVT1:FVT1048576 FLX1:FLX1048576 FCB1:FCB1048576 ESF1:ESF1048576 EIJ1:EIJ1048576 DYN1:DYN1048576 DOR1:DOR1048576 DEV1:DEV1048576 CUZ1:CUZ1048576 CLD1:CLD1048576 CBH1:CBH1048576 BRL1:BRL1048576 BHP1:BHP1048576 AXT1:AXT1048576 ANX1:ANX1048576 AEB1:AEB1048576 UF1:UF1048576 KJ1:KJ1048576 AN1:AN1048576"/>
    <dataValidation allowBlank="1" showInputMessage="1" promptTitle="MISA SME.NET" prompt="Nhập Tài khoản chiết khấu._x000a_Lưu ý chỉ nhập với Hình thức bán hàng là (Bán hàng hóa dịch vụ)" sqref="WWS1:WWS1048576 WMW1:WMW1048576 WDA1:WDA1048576 VTE1:VTE1048576 VJI1:VJI1048576 UZM1:UZM1048576 UPQ1:UPQ1048576 UFU1:UFU1048576 TVY1:TVY1048576 TMC1:TMC1048576 TCG1:TCG1048576 SSK1:SSK1048576 SIO1:SIO1048576 RYS1:RYS1048576 ROW1:ROW1048576 RFA1:RFA1048576 QVE1:QVE1048576 QLI1:QLI1048576 QBM1:QBM1048576 PRQ1:PRQ1048576 PHU1:PHU1048576 OXY1:OXY1048576 OOC1:OOC1048576 OEG1:OEG1048576 NUK1:NUK1048576 NKO1:NKO1048576 NAS1:NAS1048576 MQW1:MQW1048576 MHA1:MHA1048576 LXE1:LXE1048576 LNI1:LNI1048576 LDM1:LDM1048576 KTQ1:KTQ1048576 KJU1:KJU1048576 JZY1:JZY1048576 JQC1:JQC1048576 JGG1:JGG1048576 IWK1:IWK1048576 IMO1:IMO1048576 ICS1:ICS1048576 HSW1:HSW1048576 HJA1:HJA1048576 GZE1:GZE1048576 GPI1:GPI1048576 GFM1:GFM1048576 FVQ1:FVQ1048576 FLU1:FLU1048576 FBY1:FBY1048576 ESC1:ESC1048576 EIG1:EIG1048576 DYK1:DYK1048576 DOO1:DOO1048576 DES1:DES1048576 CUW1:CUW1048576 CLA1:CLA1048576 CBE1:CBE1048576 BRI1:BRI1048576 BHM1:BHM1048576 AXQ1:AXQ1048576 ANU1:ANU1048576 ADY1:ADY1048576 UC1:UC1048576 KG1:KG1048576 AK1:AK1048576"/>
    <dataValidation allowBlank="1" showInputMessage="1" promptTitle="MISA SME.NET" prompt="Nhập Tỷ lệ chiết khẩu_x000a_Nhập giá trị trong khoảng 0 - 100." sqref="WWQ1:WWQ1048576 WMU1:WMU1048576 WCY1:WCY1048576 VTC1:VTC1048576 VJG1:VJG1048576 UZK1:UZK1048576 UPO1:UPO1048576 UFS1:UFS1048576 TVW1:TVW1048576 TMA1:TMA1048576 TCE1:TCE1048576 SSI1:SSI1048576 SIM1:SIM1048576 RYQ1:RYQ1048576 ROU1:ROU1048576 REY1:REY1048576 QVC1:QVC1048576 QLG1:QLG1048576 QBK1:QBK1048576 PRO1:PRO1048576 PHS1:PHS1048576 OXW1:OXW1048576 OOA1:OOA1048576 OEE1:OEE1048576 NUI1:NUI1048576 NKM1:NKM1048576 NAQ1:NAQ1048576 MQU1:MQU1048576 MGY1:MGY1048576 LXC1:LXC1048576 LNG1:LNG1048576 LDK1:LDK1048576 KTO1:KTO1048576 KJS1:KJS1048576 JZW1:JZW1048576 JQA1:JQA1048576 JGE1:JGE1048576 IWI1:IWI1048576 IMM1:IMM1048576 ICQ1:ICQ1048576 HSU1:HSU1048576 HIY1:HIY1048576 GZC1:GZC1048576 GPG1:GPG1048576 GFK1:GFK1048576 FVO1:FVO1048576 FLS1:FLS1048576 FBW1:FBW1048576 ESA1:ESA1048576 EIE1:EIE1048576 DYI1:DYI1048576 DOM1:DOM1048576 DEQ1:DEQ1048576 CUU1:CUU1048576 CKY1:CKY1048576 CBC1:CBC1048576 BRG1:BRG1048576 BHK1:BHK1048576 AXO1:AXO1048576 ANS1:ANS1048576 ADW1:ADW1048576 UA1:UA1048576 KE1:KE1048576 AI1:AI1048576"/>
    <dataValidation operator="equal" allowBlank="1" showInputMessage="1" promptTitle="MISA SME.NET" prompt="Nhập Tiền chiết khấu_x000a_Tối đa 14 ký tự." sqref="WWR1:WWR1048576 WMV1:WMV1048576 WCZ1:WCZ1048576 VTD1:VTD1048576 VJH1:VJH1048576 UZL1:UZL1048576 UPP1:UPP1048576 UFT1:UFT1048576 TVX1:TVX1048576 TMB1:TMB1048576 TCF1:TCF1048576 SSJ1:SSJ1048576 SIN1:SIN1048576 RYR1:RYR1048576 ROV1:ROV1048576 REZ1:REZ1048576 QVD1:QVD1048576 QLH1:QLH1048576 QBL1:QBL1048576 PRP1:PRP1048576 PHT1:PHT1048576 OXX1:OXX1048576 OOB1:OOB1048576 OEF1:OEF1048576 NUJ1:NUJ1048576 NKN1:NKN1048576 NAR1:NAR1048576 MQV1:MQV1048576 MGZ1:MGZ1048576 LXD1:LXD1048576 LNH1:LNH1048576 LDL1:LDL1048576 KTP1:KTP1048576 KJT1:KJT1048576 JZX1:JZX1048576 JQB1:JQB1048576 JGF1:JGF1048576 IWJ1:IWJ1048576 IMN1:IMN1048576 ICR1:ICR1048576 HSV1:HSV1048576 HIZ1:HIZ1048576 GZD1:GZD1048576 GPH1:GPH1048576 GFL1:GFL1048576 FVP1:FVP1048576 FLT1:FLT1048576 FBX1:FBX1048576 ESB1:ESB1048576 EIF1:EIF1048576 DYJ1:DYJ1048576 DON1:DON1048576 DER1:DER1048576 CUV1:CUV1048576 CKZ1:CKZ1048576 CBD1:CBD1048576 BRH1:BRH1048576 BHL1:BHL1048576 AXP1:AXP1048576 ANT1:ANT1048576 ADX1:ADX1048576 UB1:UB1048576 KF1:KF1048576 AJ1:AJ1048576"/>
    <dataValidation operator="equal" allowBlank="1" showInputMessage="1" promptTitle="MISA SME.NET" prompt="Nhập Thành tiền_x000a_Tối đa 14 ký tự." sqref="WWP1:WWP1048576 WMT1:WMT1048576 WCX1:WCX1048576 VTB1:VTB1048576 VJF1:VJF1048576 UZJ1:UZJ1048576 UPN1:UPN1048576 UFR1:UFR1048576 TVV1:TVV1048576 TLZ1:TLZ1048576 TCD1:TCD1048576 SSH1:SSH1048576 SIL1:SIL1048576 RYP1:RYP1048576 ROT1:ROT1048576 REX1:REX1048576 QVB1:QVB1048576 QLF1:QLF1048576 QBJ1:QBJ1048576 PRN1:PRN1048576 PHR1:PHR1048576 OXV1:OXV1048576 ONZ1:ONZ1048576 OED1:OED1048576 NUH1:NUH1048576 NKL1:NKL1048576 NAP1:NAP1048576 MQT1:MQT1048576 MGX1:MGX1048576 LXB1:LXB1048576 LNF1:LNF1048576 LDJ1:LDJ1048576 KTN1:KTN1048576 KJR1:KJR1048576 JZV1:JZV1048576 JPZ1:JPZ1048576 JGD1:JGD1048576 IWH1:IWH1048576 IML1:IML1048576 ICP1:ICP1048576 HST1:HST1048576 HIX1:HIX1048576 GZB1:GZB1048576 GPF1:GPF1048576 GFJ1:GFJ1048576 FVN1:FVN1048576 FLR1:FLR1048576 FBV1:FBV1048576 ERZ1:ERZ1048576 EID1:EID1048576 DYH1:DYH1048576 DOL1:DOL1048576 DEP1:DEP1048576 CUT1:CUT1048576 CKX1:CKX1048576 CBB1:CBB1048576 BRF1:BRF1048576 BHJ1:BHJ1048576 AXN1:AXN1048576 ANR1:ANR1048576 ADV1:ADV1048576 TZ1:TZ1048576 KD1:KD1048576 AH1:AH1048576"/>
    <dataValidation operator="equal" allowBlank="1" showInputMessage="1" promptTitle="MISA SME.NET" prompt="Nhập Mã đơn vị tính." sqref="WWL1:WWL1048576 WMP1:WMP1048576 WCT1:WCT1048576 VSX1:VSX1048576 VJB1:VJB1048576 UZF1:UZF1048576 UPJ1:UPJ1048576 UFN1:UFN1048576 TVR1:TVR1048576 TLV1:TLV1048576 TBZ1:TBZ1048576 SSD1:SSD1048576 SIH1:SIH1048576 RYL1:RYL1048576 ROP1:ROP1048576 RET1:RET1048576 QUX1:QUX1048576 QLB1:QLB1048576 QBF1:QBF1048576 PRJ1:PRJ1048576 PHN1:PHN1048576 OXR1:OXR1048576 ONV1:ONV1048576 ODZ1:ODZ1048576 NUD1:NUD1048576 NKH1:NKH1048576 NAL1:NAL1048576 MQP1:MQP1048576 MGT1:MGT1048576 LWX1:LWX1048576 LNB1:LNB1048576 LDF1:LDF1048576 KTJ1:KTJ1048576 KJN1:KJN1048576 JZR1:JZR1048576 JPV1:JPV1048576 JFZ1:JFZ1048576 IWD1:IWD1048576 IMH1:IMH1048576 ICL1:ICL1048576 HSP1:HSP1048576 HIT1:HIT1048576 GYX1:GYX1048576 GPB1:GPB1048576 GFF1:GFF1048576 FVJ1:FVJ1048576 FLN1:FLN1048576 FBR1:FBR1048576 ERV1:ERV1048576 EHZ1:EHZ1048576 DYD1:DYD1048576 DOH1:DOH1048576 DEL1:DEL1048576 CUP1:CUP1048576 CKT1:CKT1048576 CAX1:CAX1048576 BRB1:BRB1048576 BHF1:BHF1048576 AXJ1:AXJ1048576 ANN1:ANN1048576 ADR1:ADR1048576 TV1:TV1048576 JZ1:JZ1048576 AD1:AD1048576"/>
    <dataValidation operator="equal" allowBlank="1" showInputMessage="1" promptTitle="MISA SME.NET" prompt="Nhập Tên mặt hàng_x000a_Tối đa 255 ký tự." sqref="WWH1:WWH1048576 WML1:WML1048576 WCP1:WCP1048576 VST1:VST1048576 VIX1:VIX1048576 UZB1:UZB1048576 UPF1:UPF1048576 UFJ1:UFJ1048576 TVN1:TVN1048576 TLR1:TLR1048576 TBV1:TBV1048576 SRZ1:SRZ1048576 SID1:SID1048576 RYH1:RYH1048576 ROL1:ROL1048576 REP1:REP1048576 QUT1:QUT1048576 QKX1:QKX1048576 QBB1:QBB1048576 PRF1:PRF1048576 PHJ1:PHJ1048576 OXN1:OXN1048576 ONR1:ONR1048576 ODV1:ODV1048576 NTZ1:NTZ1048576 NKD1:NKD1048576 NAH1:NAH1048576 MQL1:MQL1048576 MGP1:MGP1048576 LWT1:LWT1048576 LMX1:LMX1048576 LDB1:LDB1048576 KTF1:KTF1048576 KJJ1:KJJ1048576 JZN1:JZN1048576 JPR1:JPR1048576 JFV1:JFV1048576 IVZ1:IVZ1048576 IMD1:IMD1048576 ICH1:ICH1048576 HSL1:HSL1048576 HIP1:HIP1048576 GYT1:GYT1048576 GOX1:GOX1048576 GFB1:GFB1048576 FVF1:FVF1048576 FLJ1:FLJ1048576 FBN1:FBN1048576 ERR1:ERR1048576 EHV1:EHV1048576 DXZ1:DXZ1048576 DOD1:DOD1048576 DEH1:DEH1048576 CUL1:CUL1048576 CKP1:CKP1048576 CAT1:CAT1048576 BQX1:BQX1048576 BHB1:BHB1048576 AXF1:AXF1048576 ANJ1:ANJ1048576 ADN1:ADN1048576 TR1:TR1048576 JV1:JV1048576 Z1:Z1048576"/>
    <dataValidation operator="equal" allowBlank="1" showInputMessage="1" promptTitle="MISA SME.NET" prompt="Nhập Là hàng khuyến mại._x000a_Nhập 0 hoặc để trống: Hàng không khuyến mại._x000a_Nhập 1: Là hàng khuyến mại." sqref="WWI1:WWI1048576 WMM1:WMM1048576 WCQ1:WCQ1048576 VSU1:VSU1048576 VIY1:VIY1048576 UZC1:UZC1048576 UPG1:UPG1048576 UFK1:UFK1048576 TVO1:TVO1048576 TLS1:TLS1048576 TBW1:TBW1048576 SSA1:SSA1048576 SIE1:SIE1048576 RYI1:RYI1048576 ROM1:ROM1048576 REQ1:REQ1048576 QUU1:QUU1048576 QKY1:QKY1048576 QBC1:QBC1048576 PRG1:PRG1048576 PHK1:PHK1048576 OXO1:OXO1048576 ONS1:ONS1048576 ODW1:ODW1048576 NUA1:NUA1048576 NKE1:NKE1048576 NAI1:NAI1048576 MQM1:MQM1048576 MGQ1:MGQ1048576 LWU1:LWU1048576 LMY1:LMY1048576 LDC1:LDC1048576 KTG1:KTG1048576 KJK1:KJK1048576 JZO1:JZO1048576 JPS1:JPS1048576 JFW1:JFW1048576 IWA1:IWA1048576 IME1:IME1048576 ICI1:ICI1048576 HSM1:HSM1048576 HIQ1:HIQ1048576 GYU1:GYU1048576 GOY1:GOY1048576 GFC1:GFC1048576 FVG1:FVG1048576 FLK1:FLK1048576 FBO1:FBO1048576 ERS1:ERS1048576 EHW1:EHW1048576 DYA1:DYA1048576 DOE1:DOE1048576 DEI1:DEI1048576 CUM1:CUM1048576 CKQ1:CKQ1048576 CAU1:CAU1048576 BQY1:BQY1048576 BHC1:BHC1048576 AXG1:AXG1048576 ANK1:ANK1048576 ADO1:ADO1048576 TS1:TS1048576 JW1:JW1048576 AA1:AA1048576"/>
    <dataValidation showInputMessage="1" errorTitle="MISA SME.NET 2012" error="Mã khách hàng không được để trống!" promptTitle="MISA SME.NET" prompt="Nhập Mã khách hàng" sqref="WVW1:WVW1048576 WMA1:WMA1048576 WCE1:WCE1048576 VSI1:VSI1048576 VIM1:VIM1048576 UYQ1:UYQ1048576 UOU1:UOU1048576 UEY1:UEY1048576 TVC1:TVC1048576 TLG1:TLG1048576 TBK1:TBK1048576 SRO1:SRO1048576 SHS1:SHS1048576 RXW1:RXW1048576 ROA1:ROA1048576 REE1:REE1048576 QUI1:QUI1048576 QKM1:QKM1048576 QAQ1:QAQ1048576 PQU1:PQU1048576 PGY1:PGY1048576 OXC1:OXC1048576 ONG1:ONG1048576 ODK1:ODK1048576 NTO1:NTO1048576 NJS1:NJS1048576 MZW1:MZW1048576 MQA1:MQA1048576 MGE1:MGE1048576 LWI1:LWI1048576 LMM1:LMM1048576 LCQ1:LCQ1048576 KSU1:KSU1048576 KIY1:KIY1048576 JZC1:JZC1048576 JPG1:JPG1048576 JFK1:JFK1048576 IVO1:IVO1048576 ILS1:ILS1048576 IBW1:IBW1048576 HSA1:HSA1048576 HIE1:HIE1048576 GYI1:GYI1048576 GOM1:GOM1048576 GEQ1:GEQ1048576 FUU1:FUU1048576 FKY1:FKY1048576 FBC1:FBC1048576 ERG1:ERG1048576 EHK1:EHK1048576 DXO1:DXO1048576 DNS1:DNS1048576 DDW1:DDW1048576 CUA1:CUA1048576 CKE1:CKE1048576 CAI1:CAI1048576 BQM1:BQM1048576 BGQ1:BGQ1048576 AWU1:AWU1048576 AMY1:AMY1048576 ADC1:ADC1048576 TG1:TG1048576 JK1:JK1048576 O1:O1048576"/>
    <dataValidation operator="equal" allowBlank="1" showInputMessage="1" promptTitle="MISA SME.NET" prompt="Nhập Tên khách hàng_x000a_Tối đa 128 ký tự." sqref="WVX1:WVX1048576 WMB1:WMB1048576 WCF1:WCF1048576 VSJ1:VSJ1048576 VIN1:VIN1048576 UYR1:UYR1048576 UOV1:UOV1048576 UEZ1:UEZ1048576 TVD1:TVD1048576 TLH1:TLH1048576 TBL1:TBL1048576 SRP1:SRP1048576 SHT1:SHT1048576 RXX1:RXX1048576 ROB1:ROB1048576 REF1:REF1048576 QUJ1:QUJ1048576 QKN1:QKN1048576 QAR1:QAR1048576 PQV1:PQV1048576 PGZ1:PGZ1048576 OXD1:OXD1048576 ONH1:ONH1048576 ODL1:ODL1048576 NTP1:NTP1048576 NJT1:NJT1048576 MZX1:MZX1048576 MQB1:MQB1048576 MGF1:MGF1048576 LWJ1:LWJ1048576 LMN1:LMN1048576 LCR1:LCR1048576 KSV1:KSV1048576 KIZ1:KIZ1048576 JZD1:JZD1048576 JPH1:JPH1048576 JFL1:JFL1048576 IVP1:IVP1048576 ILT1:ILT1048576 IBX1:IBX1048576 HSB1:HSB1048576 HIF1:HIF1048576 GYJ1:GYJ1048576 GON1:GON1048576 GER1:GER1048576 FUV1:FUV1048576 FKZ1:FKZ1048576 FBD1:FBD1048576 ERH1:ERH1048576 EHL1:EHL1048576 DXP1:DXP1048576 DNT1:DNT1048576 DDX1:DDX1048576 CUB1:CUB1048576 CKF1:CKF1048576 CAJ1:CAJ1048576 BQN1:BQN1048576 BGR1:BGR1048576 AWV1:AWV1048576 AMZ1:AMZ1048576 ADD1:ADD1048576 TH1:TH1048576 JL1:JL1048576 P1:P1048576"/>
    <dataValidation operator="equal" allowBlank="1" showInputMessage="1" promptTitle="MISA SME.NET" prompt="Nhập Địa chỉ_x000a_Tối đa 255 ký tự" sqref="WVY1:WVY1048576 WMC1:WMC1048576 WCG1:WCG1048576 VSK1:VSK1048576 VIO1:VIO1048576 UYS1:UYS1048576 UOW1:UOW1048576 UFA1:UFA1048576 TVE1:TVE1048576 TLI1:TLI1048576 TBM1:TBM1048576 SRQ1:SRQ1048576 SHU1:SHU1048576 RXY1:RXY1048576 ROC1:ROC1048576 REG1:REG1048576 QUK1:QUK1048576 QKO1:QKO1048576 QAS1:QAS1048576 PQW1:PQW1048576 PHA1:PHA1048576 OXE1:OXE1048576 ONI1:ONI1048576 ODM1:ODM1048576 NTQ1:NTQ1048576 NJU1:NJU1048576 MZY1:MZY1048576 MQC1:MQC1048576 MGG1:MGG1048576 LWK1:LWK1048576 LMO1:LMO1048576 LCS1:LCS1048576 KSW1:KSW1048576 KJA1:KJA1048576 JZE1:JZE1048576 JPI1:JPI1048576 JFM1:JFM1048576 IVQ1:IVQ1048576 ILU1:ILU1048576 IBY1:IBY1048576 HSC1:HSC1048576 HIG1:HIG1048576 GYK1:GYK1048576 GOO1:GOO1048576 GES1:GES1048576 FUW1:FUW1048576 FLA1:FLA1048576 FBE1:FBE1048576 ERI1:ERI1048576 EHM1:EHM1048576 DXQ1:DXQ1048576 DNU1:DNU1048576 DDY1:DDY1048576 CUC1:CUC1048576 CKG1:CKG1048576 CAK1:CAK1048576 BQO1:BQO1048576 BGS1:BGS1048576 AWW1:AWW1048576 ANA1:ANA1048576 ADE1:ADE1048576 TI1:TI1048576 JM1:JM1048576 Q1:Q1048576"/>
    <dataValidation operator="equal" allowBlank="1" showInputMessage="1" promptTitle="MISA SME.NET" prompt="Nhập Mã số thuế._x000a_Tối đa 50 ký tự" sqref="WVZ1:WVZ1048576 WMD1:WMD1048576 WCH1:WCH1048576 VSL1:VSL1048576 VIP1:VIP1048576 UYT1:UYT1048576 UOX1:UOX1048576 UFB1:UFB1048576 TVF1:TVF1048576 TLJ1:TLJ1048576 TBN1:TBN1048576 SRR1:SRR1048576 SHV1:SHV1048576 RXZ1:RXZ1048576 ROD1:ROD1048576 REH1:REH1048576 QUL1:QUL1048576 QKP1:QKP1048576 QAT1:QAT1048576 PQX1:PQX1048576 PHB1:PHB1048576 OXF1:OXF1048576 ONJ1:ONJ1048576 ODN1:ODN1048576 NTR1:NTR1048576 NJV1:NJV1048576 MZZ1:MZZ1048576 MQD1:MQD1048576 MGH1:MGH1048576 LWL1:LWL1048576 LMP1:LMP1048576 LCT1:LCT1048576 KSX1:KSX1048576 KJB1:KJB1048576 JZF1:JZF1048576 JPJ1:JPJ1048576 JFN1:JFN1048576 IVR1:IVR1048576 ILV1:ILV1048576 IBZ1:IBZ1048576 HSD1:HSD1048576 HIH1:HIH1048576 GYL1:GYL1048576 GOP1:GOP1048576 GET1:GET1048576 FUX1:FUX1048576 FLB1:FLB1048576 FBF1:FBF1048576 ERJ1:ERJ1048576 EHN1:EHN1048576 DXR1:DXR1048576 DNV1:DNV1048576 DDZ1:DDZ1048576 CUD1:CUD1048576 CKH1:CKH1048576 CAL1:CAL1048576 BQP1:BQP1048576 BGT1:BGT1048576 AWX1:AWX1048576 ANB1:ANB1048576 ADF1:ADF1048576 TJ1:TJ1048576 JN1:JN1048576 R1:R1048576"/>
    <dataValidation allowBlank="1" showInputMessage="1" promptTitle="MISA SME.NET" prompt="Nhập Hàng hóa không tổng hợp trên tờ khai thuế giá trị gia tăng._x000a_Lưu ý chỉ nhập với Hình thức bán hàng là (Bán hàng hóa dịch vụ trong nước)._x000a_Nhập 0 hoặc bỏ trống: Không tích chọn_x000a_Nhập 1: Tích chọn" sqref="WWX1:WWX1048576 WNB1:WNB1048576 WDF1:WDF1048576 VTJ1:VTJ1048576 VJN1:VJN1048576 UZR1:UZR1048576 UPV1:UPV1048576 UFZ1:UFZ1048576 TWD1:TWD1048576 TMH1:TMH1048576 TCL1:TCL1048576 SSP1:SSP1048576 SIT1:SIT1048576 RYX1:RYX1048576 RPB1:RPB1048576 RFF1:RFF1048576 QVJ1:QVJ1048576 QLN1:QLN1048576 QBR1:QBR1048576 PRV1:PRV1048576 PHZ1:PHZ1048576 OYD1:OYD1048576 OOH1:OOH1048576 OEL1:OEL1048576 NUP1:NUP1048576 NKT1:NKT1048576 NAX1:NAX1048576 MRB1:MRB1048576 MHF1:MHF1048576 LXJ1:LXJ1048576 LNN1:LNN1048576 LDR1:LDR1048576 KTV1:KTV1048576 KJZ1:KJZ1048576 KAD1:KAD1048576 JQH1:JQH1048576 JGL1:JGL1048576 IWP1:IWP1048576 IMT1:IMT1048576 ICX1:ICX1048576 HTB1:HTB1048576 HJF1:HJF1048576 GZJ1:GZJ1048576 GPN1:GPN1048576 GFR1:GFR1048576 FVV1:FVV1048576 FLZ1:FLZ1048576 FCD1:FCD1048576 ESH1:ESH1048576 EIL1:EIL1048576 DYP1:DYP1048576 DOT1:DOT1048576 DEX1:DEX1048576 CVB1:CVB1048576 CLF1:CLF1048576 CBJ1:CBJ1048576 BRN1:BRN1048576 BHR1:BHR1048576 AXV1:AXV1048576 ANZ1:ANZ1048576 AED1:AED1048576 UH1:UH1048576 KL1:KL1048576 AP1:AP1048576"/>
    <dataValidation allowBlank="1" showInputMessage="1" showErrorMessage="1" promptTitle="MISA SME.NET" prompt="Nhập Nhân viên bán hàng." sqref="WWB1:WWB1048576 WMF1:WMF1048576 WCJ1:WCJ1048576 VSN1:VSN1048576 VIR1:VIR1048576 UYV1:UYV1048576 UOZ1:UOZ1048576 UFD1:UFD1048576 TVH1:TVH1048576 TLL1:TLL1048576 TBP1:TBP1048576 SRT1:SRT1048576 SHX1:SHX1048576 RYB1:RYB1048576 ROF1:ROF1048576 REJ1:REJ1048576 QUN1:QUN1048576 QKR1:QKR1048576 QAV1:QAV1048576 PQZ1:PQZ1048576 PHD1:PHD1048576 OXH1:OXH1048576 ONL1:ONL1048576 ODP1:ODP1048576 NTT1:NTT1048576 NJX1:NJX1048576 NAB1:NAB1048576 MQF1:MQF1048576 MGJ1:MGJ1048576 LWN1:LWN1048576 LMR1:LMR1048576 LCV1:LCV1048576 KSZ1:KSZ1048576 KJD1:KJD1048576 JZH1:JZH1048576 JPL1:JPL1048576 JFP1:JFP1048576 IVT1:IVT1048576 ILX1:ILX1048576 ICB1:ICB1048576 HSF1:HSF1048576 HIJ1:HIJ1048576 GYN1:GYN1048576 GOR1:GOR1048576 GEV1:GEV1048576 FUZ1:FUZ1048576 FLD1:FLD1048576 FBH1:FBH1048576 ERL1:ERL1048576 EHP1:EHP1048576 DXT1:DXT1048576 DNX1:DNX1048576 DEB1:DEB1048576 CUF1:CUF1048576 CKJ1:CKJ1048576 CAN1:CAN1048576 BQR1:BQR1048576 BGV1:BGV1048576 AWZ1:AWZ1048576 AND1:AND1048576 ADH1:ADH1048576 TL1:TL1048576 JP1:JP1048576 T1:T1048576"/>
    <dataValidation allowBlank="1" showInputMessage="1" showErrorMessage="1" promptTitle="MISA SME.NET" prompt="Nhập Kèm theo chứng từ gốc (Phiếu nhập)._x000a_Tối đa 50 ký tự._x000a_Lưu ý: Chỉ nhập với trả lại hàng bán kiêm phiếu nhập." sqref="WWE1:WWE1048576 WMI1:WMI1048576 WCM1:WCM1048576 VSQ1:VSQ1048576 VIU1:VIU1048576 UYY1:UYY1048576 UPC1:UPC1048576 UFG1:UFG1048576 TVK1:TVK1048576 TLO1:TLO1048576 TBS1:TBS1048576 SRW1:SRW1048576 SIA1:SIA1048576 RYE1:RYE1048576 ROI1:ROI1048576 REM1:REM1048576 QUQ1:QUQ1048576 QKU1:QKU1048576 QAY1:QAY1048576 PRC1:PRC1048576 PHG1:PHG1048576 OXK1:OXK1048576 ONO1:ONO1048576 ODS1:ODS1048576 NTW1:NTW1048576 NKA1:NKA1048576 NAE1:NAE1048576 MQI1:MQI1048576 MGM1:MGM1048576 LWQ1:LWQ1048576 LMU1:LMU1048576 LCY1:LCY1048576 KTC1:KTC1048576 KJG1:KJG1048576 JZK1:JZK1048576 JPO1:JPO1048576 JFS1:JFS1048576 IVW1:IVW1048576 IMA1:IMA1048576 ICE1:ICE1048576 HSI1:HSI1048576 HIM1:HIM1048576 GYQ1:GYQ1048576 GOU1:GOU1048576 GEY1:GEY1048576 FVC1:FVC1048576 FLG1:FLG1048576 FBK1:FBK1048576 ERO1:ERO1048576 EHS1:EHS1048576 DXW1:DXW1048576 DOA1:DOA1048576 DEE1:DEE1048576 CUI1:CUI1048576 CKM1:CKM1048576 CAQ1:CAQ1048576 BQU1:BQU1048576 BGY1:BGY1048576 AXC1:AXC1048576 ANG1:ANG1048576 ADK1:ADK1048576 TO1:TO1048576 JS1:JS1048576 W1:W1048576"/>
    <dataValidation allowBlank="1" showInputMessage="1" showErrorMessage="1" promptTitle="MISA SME.NET" prompt="Nhập Người giao hàng._x000a_Tối đa 128 ký tự._x000a_Lưu ý: Chỉ nhập với trả lại hàng bán kiêm phiếu nhập." sqref="WWC1:WWC1048576 WMG1:WMG1048576 WCK1:WCK1048576 VSO1:VSO1048576 VIS1:VIS1048576 UYW1:UYW1048576 UPA1:UPA1048576 UFE1:UFE1048576 TVI1:TVI1048576 TLM1:TLM1048576 TBQ1:TBQ1048576 SRU1:SRU1048576 SHY1:SHY1048576 RYC1:RYC1048576 ROG1:ROG1048576 REK1:REK1048576 QUO1:QUO1048576 QKS1:QKS1048576 QAW1:QAW1048576 PRA1:PRA1048576 PHE1:PHE1048576 OXI1:OXI1048576 ONM1:ONM1048576 ODQ1:ODQ1048576 NTU1:NTU1048576 NJY1:NJY1048576 NAC1:NAC1048576 MQG1:MQG1048576 MGK1:MGK1048576 LWO1:LWO1048576 LMS1:LMS1048576 LCW1:LCW1048576 KTA1:KTA1048576 KJE1:KJE1048576 JZI1:JZI1048576 JPM1:JPM1048576 JFQ1:JFQ1048576 IVU1:IVU1048576 ILY1:ILY1048576 ICC1:ICC1048576 HSG1:HSG1048576 HIK1:HIK1048576 GYO1:GYO1048576 GOS1:GOS1048576 GEW1:GEW1048576 FVA1:FVA1048576 FLE1:FLE1048576 FBI1:FBI1048576 ERM1:ERM1048576 EHQ1:EHQ1048576 DXU1:DXU1048576 DNY1:DNY1048576 DEC1:DEC1048576 CUG1:CUG1048576 CKK1:CKK1048576 CAO1:CAO1048576 BQS1:BQS1048576 BGW1:BGW1048576 AXA1:AXA1048576 ANE1:ANE1048576 ADI1:ADI1048576 TM1:TM1048576 JQ1:JQ1048576 U1:U1048576"/>
    <dataValidation allowBlank="1" showInputMessage="1" showErrorMessage="1" promptTitle="MISA SME.NET" prompt="Nhập Tiền vốn_x000a_Tối đa 14 ký tự._x000a_Lưu ý: Chỉ nhập với trả lại hàng bán kiêm phiếu nhập." sqref="WXC1:WXC1048576 WNG1:WNG1048576 WDK1:WDK1048576 VTO1:VTO1048576 VJS1:VJS1048576 UZW1:UZW1048576 UQA1:UQA1048576 UGE1:UGE1048576 TWI1:TWI1048576 TMM1:TMM1048576 TCQ1:TCQ1048576 SSU1:SSU1048576 SIY1:SIY1048576 RZC1:RZC1048576 RPG1:RPG1048576 RFK1:RFK1048576 QVO1:QVO1048576 QLS1:QLS1048576 QBW1:QBW1048576 PSA1:PSA1048576 PIE1:PIE1048576 OYI1:OYI1048576 OOM1:OOM1048576 OEQ1:OEQ1048576 NUU1:NUU1048576 NKY1:NKY1048576 NBC1:NBC1048576 MRG1:MRG1048576 MHK1:MHK1048576 LXO1:LXO1048576 LNS1:LNS1048576 LDW1:LDW1048576 KUA1:KUA1048576 KKE1:KKE1048576 KAI1:KAI1048576 JQM1:JQM1048576 JGQ1:JGQ1048576 IWU1:IWU1048576 IMY1:IMY1048576 IDC1:IDC1048576 HTG1:HTG1048576 HJK1:HJK1048576 GZO1:GZO1048576 GPS1:GPS1048576 GFW1:GFW1048576 FWA1:FWA1048576 FME1:FME1048576 FCI1:FCI1048576 ESM1:ESM1048576 EIQ1:EIQ1048576 DYU1:DYU1048576 DOY1:DOY1048576 DFC1:DFC1048576 CVG1:CVG1048576 CLK1:CLK1048576 CBO1:CBO1048576 BRS1:BRS1048576 BHW1:BHW1048576 AYA1:AYA1048576 AOE1:AOE1048576 AEI1:AEI1048576 UM1:UM1048576 KQ1:KQ1048576 AU1:AU1048576"/>
    <dataValidation allowBlank="1" showInputMessage="1" showErrorMessage="1" promptTitle="MISA SME.NET" prompt="Nhập Đơn giá vốn_x000a_Tối đa 14 ký tự._x000a_Lưu ý: Chỉ nhập với trả lại hàng bán kiêm phiếu nhập." sqref="WXB1:WXB1048576 WNF1:WNF1048576 WDJ1:WDJ1048576 VTN1:VTN1048576 VJR1:VJR1048576 UZV1:UZV1048576 UPZ1:UPZ1048576 UGD1:UGD1048576 TWH1:TWH1048576 TML1:TML1048576 TCP1:TCP1048576 SST1:SST1048576 SIX1:SIX1048576 RZB1:RZB1048576 RPF1:RPF1048576 RFJ1:RFJ1048576 QVN1:QVN1048576 QLR1:QLR1048576 QBV1:QBV1048576 PRZ1:PRZ1048576 PID1:PID1048576 OYH1:OYH1048576 OOL1:OOL1048576 OEP1:OEP1048576 NUT1:NUT1048576 NKX1:NKX1048576 NBB1:NBB1048576 MRF1:MRF1048576 MHJ1:MHJ1048576 LXN1:LXN1048576 LNR1:LNR1048576 LDV1:LDV1048576 KTZ1:KTZ1048576 KKD1:KKD1048576 KAH1:KAH1048576 JQL1:JQL1048576 JGP1:JGP1048576 IWT1:IWT1048576 IMX1:IMX1048576 IDB1:IDB1048576 HTF1:HTF1048576 HJJ1:HJJ1048576 GZN1:GZN1048576 GPR1:GPR1048576 GFV1:GFV1048576 FVZ1:FVZ1048576 FMD1:FMD1048576 FCH1:FCH1048576 ESL1:ESL1048576 EIP1:EIP1048576 DYT1:DYT1048576 DOX1:DOX1048576 DFB1:DFB1048576 CVF1:CVF1048576 CLJ1:CLJ1048576 CBN1:CBN1048576 BRR1:BRR1048576 BHV1:BHV1048576 AXZ1:AXZ1048576 AOD1:AOD1048576 AEH1:AEH1048576 UL1:UL1048576 KP1:KP1048576 AT1:AT1048576"/>
    <dataValidation allowBlank="1" showInputMessage="1" showErrorMessage="1" prompt="Nhập Hàng hóa nhập giữ hộ/bán hộ. Đối với QĐ48 không sử dụng cột này mà hạch toán trực tiếp vào TK 002, 003_x000a_Nhập 0 hoặc bỏ trống: bỏ trống_x000a_Nhập 1: hàng hoá giữ hộ,gia công_x000a_Nhập 2: hàng hoá bán hộ,ký gửi_x000a_Lưu ý: Chỉ nhập với trả lại hàng bán kiêm phiếu nhập" sqref="WXD1:WXD1048576 WNH1:WNH1048576 WDL1:WDL1048576 VTP1:VTP1048576 VJT1:VJT1048576 UZX1:UZX1048576 UQB1:UQB1048576 UGF1:UGF1048576 TWJ1:TWJ1048576 TMN1:TMN1048576 TCR1:TCR1048576 SSV1:SSV1048576 SIZ1:SIZ1048576 RZD1:RZD1048576 RPH1:RPH1048576 RFL1:RFL1048576 QVP1:QVP1048576 QLT1:QLT1048576 QBX1:QBX1048576 PSB1:PSB1048576 PIF1:PIF1048576 OYJ1:OYJ1048576 OON1:OON1048576 OER1:OER1048576 NUV1:NUV1048576 NKZ1:NKZ1048576 NBD1:NBD1048576 MRH1:MRH1048576 MHL1:MHL1048576 LXP1:LXP1048576 LNT1:LNT1048576 LDX1:LDX1048576 KUB1:KUB1048576 KKF1:KKF1048576 KAJ1:KAJ1048576 JQN1:JQN1048576 JGR1:JGR1048576 IWV1:IWV1048576 IMZ1:IMZ1048576 IDD1:IDD1048576 HTH1:HTH1048576 HJL1:HJL1048576 GZP1:GZP1048576 GPT1:GPT1048576 GFX1:GFX1048576 FWB1:FWB1048576 FMF1:FMF1048576 FCJ1:FCJ1048576 ESN1:ESN1048576 EIR1:EIR1048576 DYV1:DYV1048576 DOZ1:DOZ1048576 DFD1:DFD1048576 CVH1:CVH1048576 CLL1:CLL1048576 CBP1:CBP1048576 BRT1:BRT1048576 BHX1:BHX1048576 AYB1:AYB1048576 AOF1:AOF1048576 AEJ1:AEJ1048576 UN1:UN1048576 KR1:KR1048576 AV1:AV1048576"/>
    <dataValidation operator="equal" allowBlank="1" showInputMessage="1" promptTitle="MISA SME.NET" prompt="Nhập Tỷ lệ tính thuế (Thuế suất KHAC)_x000a_Nếu thuế suất là KHAC thì nhập giá trị lớn hơn 0 đến 100" sqref="WWU1:WWU1048576 WMY1:WMY1048576 WDC1:WDC1048576 VTG1:VTG1048576 VJK1:VJK1048576 UZO1:UZO1048576 UPS1:UPS1048576 UFW1:UFW1048576 TWA1:TWA1048576 TME1:TME1048576 TCI1:TCI1048576 SSM1:SSM1048576 SIQ1:SIQ1048576 RYU1:RYU1048576 ROY1:ROY1048576 RFC1:RFC1048576 QVG1:QVG1048576 QLK1:QLK1048576 QBO1:QBO1048576 PRS1:PRS1048576 PHW1:PHW1048576 OYA1:OYA1048576 OOE1:OOE1048576 OEI1:OEI1048576 NUM1:NUM1048576 NKQ1:NKQ1048576 NAU1:NAU1048576 MQY1:MQY1048576 MHC1:MHC1048576 LXG1:LXG1048576 LNK1:LNK1048576 LDO1:LDO1048576 KTS1:KTS1048576 KJW1:KJW1048576 KAA1:KAA1048576 JQE1:JQE1048576 JGI1:JGI1048576 IWM1:IWM1048576 IMQ1:IMQ1048576 ICU1:ICU1048576 HSY1:HSY1048576 HJC1:HJC1048576 GZG1:GZG1048576 GPK1:GPK1048576 GFO1:GFO1048576 FVS1:FVS1048576 FLW1:FLW1048576 FCA1:FCA1048576 ESE1:ESE1048576 EII1:EII1048576 DYM1:DYM1048576 DOQ1:DOQ1048576 DEU1:DEU1048576 CUY1:CUY1048576 CLC1:CLC1048576 CBG1:CBG1048576 BRK1:BRK1048576 BHO1:BHO1048576 AXS1:AXS1048576 ANW1:ANW1048576 AEA1:AEA1048576 UE1:UE1048576 KI1:KI1048576 AM1:AM1048576"/>
    <dataValidation operator="equal" allowBlank="1" showInputMessage="1" promptTitle="MISA SME.NET" prompt="Nhập Đơn giá sau thuế_x000a_Tối đa 14 ký tự." sqref="WWN1:WWN1048576 WMR1:WMR1048576 WCV1:WCV1048576 VSZ1:VSZ1048576 VJD1:VJD1048576 UZH1:UZH1048576 UPL1:UPL1048576 UFP1:UFP1048576 TVT1:TVT1048576 TLX1:TLX1048576 TCB1:TCB1048576 SSF1:SSF1048576 SIJ1:SIJ1048576 RYN1:RYN1048576 ROR1:ROR1048576 REV1:REV1048576 QUZ1:QUZ1048576 QLD1:QLD1048576 QBH1:QBH1048576 PRL1:PRL1048576 PHP1:PHP1048576 OXT1:OXT1048576 ONX1:ONX1048576 OEB1:OEB1048576 NUF1:NUF1048576 NKJ1:NKJ1048576 NAN1:NAN1048576 MQR1:MQR1048576 MGV1:MGV1048576 LWZ1:LWZ1048576 LND1:LND1048576 LDH1:LDH1048576 KTL1:KTL1048576 KJP1:KJP1048576 JZT1:JZT1048576 JPX1:JPX1048576 JGB1:JGB1048576 IWF1:IWF1048576 IMJ1:IMJ1048576 ICN1:ICN1048576 HSR1:HSR1048576 HIV1:HIV1048576 GYZ1:GYZ1048576 GPD1:GPD1048576 GFH1:GFH1048576 FVL1:FVL1048576 FLP1:FLP1048576 FBT1:FBT1048576 ERX1:ERX1048576 EIB1:EIB1048576 DYF1:DYF1048576 DOJ1:DOJ1048576 DEN1:DEN1048576 CUR1:CUR1048576 CKV1:CKV1048576 CAZ1:CAZ1048576 BRD1:BRD1048576 BHH1:BHH1048576 AXL1:AXL1048576 ANP1:ANP1048576 ADT1:ADT1048576 TX1:TX1048576 KB1:KB1048576 AF1:AF1048576"/>
    <dataValidation allowBlank="1" showInputMessage="1" showErrorMessage="1" promptTitle="MISA SME.NET" prompt="Nhập Diễn giải phiếu nhập._x000a_Tối đa 255 ký tự._x000a_Lưu ý: Chỉ nhập với trả lại hàng bán kiêm phiếu nhập." sqref="WWD1:WWD1048576 WMH1:WMH1048576 WCL1:WCL1048576 VSP1:VSP1048576 VIT1:VIT1048576 UYX1:UYX1048576 UPB1:UPB1048576 UFF1:UFF1048576 TVJ1:TVJ1048576 TLN1:TLN1048576 TBR1:TBR1048576 SRV1:SRV1048576 SHZ1:SHZ1048576 RYD1:RYD1048576 ROH1:ROH1048576 REL1:REL1048576 QUP1:QUP1048576 QKT1:QKT1048576 QAX1:QAX1048576 PRB1:PRB1048576 PHF1:PHF1048576 OXJ1:OXJ1048576 ONN1:ONN1048576 ODR1:ODR1048576 NTV1:NTV1048576 NJZ1:NJZ1048576 NAD1:NAD1048576 MQH1:MQH1048576 MGL1:MGL1048576 LWP1:LWP1048576 LMT1:LMT1048576 LCX1:LCX1048576 KTB1:KTB1048576 KJF1:KJF1048576 JZJ1:JZJ1048576 JPN1:JPN1048576 JFR1:JFR1048576 IVV1:IVV1048576 ILZ1:ILZ1048576 ICD1:ICD1048576 HSH1:HSH1048576 HIL1:HIL1048576 GYP1:GYP1048576 GOT1:GOT1048576 GEX1:GEX1048576 FVB1:FVB1048576 FLF1:FLF1048576 FBJ1:FBJ1048576 ERN1:ERN1048576 EHR1:EHR1048576 DXV1:DXV1048576 DNZ1:DNZ1048576 DED1:DED1048576 CUH1:CUH1048576 CKL1:CKL1048576 CAP1:CAP1048576 BQT1:BQT1048576 BGX1:BGX1048576 AXB1:AXB1048576 ANF1:ANF1048576 ADJ1:ADJ1048576 TN1:TN1048576 JR1:JR1048576 V1:V1048576"/>
    <dataValidation operator="equal" allowBlank="1" showInputMessage="1" promptTitle="MISA SME.NET" prompt="Nhập Số hóa đơn._x000a_Tối đa 25 ký tự." sqref="WVU1:WVU1048576 JI1:JI1048576 WLY1:WLY1048576 WCC1:WCC1048576 VSG1:VSG1048576 VIK1:VIK1048576 UYO1:UYO1048576 UOS1:UOS1048576 UEW1:UEW1048576 TVA1:TVA1048576 TLE1:TLE1048576 TBI1:TBI1048576 SRM1:SRM1048576 SHQ1:SHQ1048576 RXU1:RXU1048576 RNY1:RNY1048576 REC1:REC1048576 QUG1:QUG1048576 QKK1:QKK1048576 QAO1:QAO1048576 PQS1:PQS1048576 PGW1:PGW1048576 OXA1:OXA1048576 ONE1:ONE1048576 ODI1:ODI1048576 NTM1:NTM1048576 NJQ1:NJQ1048576 MZU1:MZU1048576 MPY1:MPY1048576 MGC1:MGC1048576 LWG1:LWG1048576 LMK1:LMK1048576 LCO1:LCO1048576 KSS1:KSS1048576 KIW1:KIW1048576 JZA1:JZA1048576 JPE1:JPE1048576 JFI1:JFI1048576 IVM1:IVM1048576 ILQ1:ILQ1048576 IBU1:IBU1048576 HRY1:HRY1048576 HIC1:HIC1048576 GYG1:GYG1048576 GOK1:GOK1048576 GEO1:GEO1048576 FUS1:FUS1048576 FKW1:FKW1048576 FBA1:FBA1048576 ERE1:ERE1048576 EHI1:EHI1048576 DXM1:DXM1048576 DNQ1:DNQ1048576 DDU1:DDU1048576 CTY1:CTY1048576 CKC1:CKC1048576 CAG1:CAG1048576 BQK1:BQK1048576 BGO1:BGO1048576 AWS1:AWS1048576 AMW1:AMW1048576 ADA1:ADA1048576 TE1:TE1048576 M1:M1048576"/>
    <dataValidation allowBlank="1" showInputMessage="1" showErrorMessage="1" promptTitle="MISA SME.NET" prompt="Nhập Số phiếu nhập_x000a_Tối đa 20 ký tự._x000a_Lưu ý: Chỉ nhập với trả lại hàng bán kiêm phiếu nhập." sqref="WVR1:WVR1048576 WLV1:WLV1048576 WBZ1:WBZ1048576 VSD1:VSD1048576 VIH1:VIH1048576 UYL1:UYL1048576 UOP1:UOP1048576 UET1:UET1048576 TUX1:TUX1048576 TLB1:TLB1048576 TBF1:TBF1048576 SRJ1:SRJ1048576 SHN1:SHN1048576 RXR1:RXR1048576 RNV1:RNV1048576 RDZ1:RDZ1048576 QUD1:QUD1048576 QKH1:QKH1048576 QAL1:QAL1048576 PQP1:PQP1048576 PGT1:PGT1048576 OWX1:OWX1048576 ONB1:ONB1048576 ODF1:ODF1048576 NTJ1:NTJ1048576 NJN1:NJN1048576 MZR1:MZR1048576 MPV1:MPV1048576 MFZ1:MFZ1048576 LWD1:LWD1048576 LMH1:LMH1048576 LCL1:LCL1048576 KSP1:KSP1048576 KIT1:KIT1048576 JYX1:JYX1048576 JPB1:JPB1048576 JFF1:JFF1048576 IVJ1:IVJ1048576 ILN1:ILN1048576 IBR1:IBR1048576 HRV1:HRV1048576 HHZ1:HHZ1048576 GYD1:GYD1048576 GOH1:GOH1048576 GEL1:GEL1048576 FUP1:FUP1048576 FKT1:FKT1048576 FAX1:FAX1048576 ERB1:ERB1048576 EHF1:EHF1048576 DXJ1:DXJ1048576 DNN1:DNN1048576 DDR1:DDR1048576 CTV1:CTV1048576 CJZ1:CJZ1048576 CAD1:CAD1048576 BQH1:BQH1048576 BGL1:BGL1048576 AWP1:AWP1048576 AMT1:AMT1048576 ACX1:ACX1048576 TB1:TB1048576 JF1:JF1048576 J1:J1048576"/>
  </dataValidations>
  <pageMargins left="0.7" right="0.7" top="0.75" bottom="0.75" header="0.51180555555555551" footer="0.51180555555555551"/>
  <pageSetup firstPageNumber="0" orientation="portrait" useFirstPageNumber="1"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X765"/>
  <sheetViews>
    <sheetView topLeftCell="W1" zoomScale="83" zoomScaleNormal="83" workbookViewId="0">
      <pane ySplit="1" topLeftCell="A413" activePane="bottomLeft" state="frozen"/>
      <selection activeCell="K2" sqref="K2:K654"/>
      <selection pane="bottomLeft" activeCell="Y554" sqref="Y554"/>
    </sheetView>
  </sheetViews>
  <sheetFormatPr defaultRowHeight="15.75" x14ac:dyDescent="0.25"/>
  <cols>
    <col min="1" max="1" width="14" style="29" hidden="1" customWidth="1"/>
    <col min="2" max="2" width="19.25" style="30" hidden="1" customWidth="1"/>
    <col min="3" max="3" width="14.625" style="30" customWidth="1"/>
    <col min="4" max="5" width="20.625" style="30" customWidth="1"/>
    <col min="6" max="6" width="16.5" style="32" customWidth="1"/>
    <col min="7" max="7" width="16.25" style="32" customWidth="1"/>
    <col min="8" max="8" width="18.75" style="36" customWidth="1"/>
    <col min="9" max="9" width="16.5" style="32" customWidth="1"/>
    <col min="10" max="10" width="25.75" style="36" bestFit="1" customWidth="1"/>
    <col min="11" max="11" width="24" style="43" customWidth="1"/>
    <col min="12" max="12" width="13.875" style="36" customWidth="1"/>
    <col min="13" max="13" width="19.5" style="36" customWidth="1"/>
    <col min="14" max="14" width="16.125" style="35" customWidth="1"/>
    <col min="15" max="15" width="17.375" style="36" customWidth="1"/>
    <col min="16" max="16" width="22.5" style="36" customWidth="1"/>
    <col min="17" max="17" width="20.625" style="36" customWidth="1"/>
    <col min="18" max="18" width="14.125" style="36" customWidth="1"/>
    <col min="19" max="19" width="37.875" style="36" bestFit="1" customWidth="1"/>
    <col min="20" max="22" width="25.25" style="36" customWidth="1"/>
    <col min="23" max="23" width="32.125" style="36" customWidth="1"/>
    <col min="24" max="24" width="20.625" style="36" customWidth="1"/>
    <col min="25" max="25" width="20.375" style="36" customWidth="1"/>
    <col min="26" max="26" width="21.125" style="36" customWidth="1"/>
    <col min="27" max="27" width="18.125" style="30" bestFit="1" customWidth="1"/>
    <col min="28" max="28" width="17.75" style="30" bestFit="1" customWidth="1"/>
    <col min="29" max="29" width="25" style="30" customWidth="1"/>
    <col min="30" max="30" width="11.25" style="30" customWidth="1"/>
    <col min="31" max="31" width="9.625" style="37" customWidth="1"/>
    <col min="32" max="32" width="19.625" style="37" customWidth="1"/>
    <col min="33" max="33" width="16" style="37" customWidth="1"/>
    <col min="34" max="34" width="19" style="38" customWidth="1"/>
    <col min="35" max="35" width="12.75" style="37" customWidth="1"/>
    <col min="36" max="36" width="20.75" style="37" customWidth="1"/>
    <col min="37" max="37" width="12.75" style="39" customWidth="1"/>
    <col min="38" max="38" width="16.75" style="39" customWidth="1"/>
    <col min="39" max="39" width="31.25" style="37" customWidth="1"/>
    <col min="40" max="40" width="20.25" style="37" customWidth="1"/>
    <col min="41" max="41" width="17.75" style="39" customWidth="1"/>
    <col min="42" max="42" width="32.625" style="39" customWidth="1"/>
    <col min="43" max="43" width="17.25" style="41" customWidth="1"/>
    <col min="44" max="44" width="13.5" style="41" customWidth="1"/>
    <col min="45" max="45" width="13.875" style="41" customWidth="1"/>
    <col min="46" max="47" width="17.25" style="41" customWidth="1"/>
    <col min="48" max="48" width="32.625" style="39" customWidth="1"/>
    <col min="49" max="232" width="7.875" style="42" customWidth="1"/>
    <col min="233" max="257" width="9" style="44"/>
    <col min="258" max="259" width="0" style="44" hidden="1" customWidth="1"/>
    <col min="260" max="261" width="20.625" style="44" customWidth="1"/>
    <col min="262" max="262" width="16.5" style="44" customWidth="1"/>
    <col min="263" max="263" width="16.25" style="44" customWidth="1"/>
    <col min="264" max="264" width="18.75" style="44" customWidth="1"/>
    <col min="265" max="265" width="16.5" style="44" customWidth="1"/>
    <col min="266" max="266" width="18.75" style="44" customWidth="1"/>
    <col min="267" max="267" width="17.125" style="44" customWidth="1"/>
    <col min="268" max="268" width="13.875" style="44" customWidth="1"/>
    <col min="269" max="269" width="13.125" style="44" customWidth="1"/>
    <col min="270" max="270" width="16.125" style="44" customWidth="1"/>
    <col min="271" max="271" width="17.375" style="44" customWidth="1"/>
    <col min="272" max="272" width="22.5" style="44" customWidth="1"/>
    <col min="273" max="273" width="20.625" style="44" customWidth="1"/>
    <col min="274" max="274" width="14.125" style="44" customWidth="1"/>
    <col min="275" max="275" width="37.875" style="44" bestFit="1" customWidth="1"/>
    <col min="276" max="278" width="25.25" style="44" customWidth="1"/>
    <col min="279" max="279" width="32.125" style="44" customWidth="1"/>
    <col min="280" max="280" width="20.625" style="44" customWidth="1"/>
    <col min="281" max="281" width="20.375" style="44" customWidth="1"/>
    <col min="282" max="282" width="21.125" style="44" customWidth="1"/>
    <col min="283" max="283" width="18.125" style="44" bestFit="1" customWidth="1"/>
    <col min="284" max="284" width="17.75" style="44" bestFit="1" customWidth="1"/>
    <col min="285" max="285" width="25" style="44" customWidth="1"/>
    <col min="286" max="286" width="11.25" style="44" customWidth="1"/>
    <col min="287" max="287" width="9.625" style="44" customWidth="1"/>
    <col min="288" max="288" width="19.625" style="44" customWidth="1"/>
    <col min="289" max="289" width="16" style="44" customWidth="1"/>
    <col min="290" max="290" width="19" style="44" customWidth="1"/>
    <col min="291" max="291" width="12.75" style="44" customWidth="1"/>
    <col min="292" max="292" width="20.75" style="44" customWidth="1"/>
    <col min="293" max="293" width="12.75" style="44" customWidth="1"/>
    <col min="294" max="294" width="16.75" style="44" customWidth="1"/>
    <col min="295" max="295" width="31.25" style="44" customWidth="1"/>
    <col min="296" max="296" width="20.25" style="44" customWidth="1"/>
    <col min="297" max="297" width="17.75" style="44" customWidth="1"/>
    <col min="298" max="298" width="32.625" style="44" customWidth="1"/>
    <col min="299" max="299" width="17.25" style="44" customWidth="1"/>
    <col min="300" max="300" width="13.5" style="44" customWidth="1"/>
    <col min="301" max="301" width="13.875" style="44" customWidth="1"/>
    <col min="302" max="303" width="17.25" style="44" customWidth="1"/>
    <col min="304" max="304" width="32.625" style="44" customWidth="1"/>
    <col min="305" max="488" width="7.875" style="44" customWidth="1"/>
    <col min="489" max="513" width="9" style="44"/>
    <col min="514" max="515" width="0" style="44" hidden="1" customWidth="1"/>
    <col min="516" max="517" width="20.625" style="44" customWidth="1"/>
    <col min="518" max="518" width="16.5" style="44" customWidth="1"/>
    <col min="519" max="519" width="16.25" style="44" customWidth="1"/>
    <col min="520" max="520" width="18.75" style="44" customWidth="1"/>
    <col min="521" max="521" width="16.5" style="44" customWidth="1"/>
    <col min="522" max="522" width="18.75" style="44" customWidth="1"/>
    <col min="523" max="523" width="17.125" style="44" customWidth="1"/>
    <col min="524" max="524" width="13.875" style="44" customWidth="1"/>
    <col min="525" max="525" width="13.125" style="44" customWidth="1"/>
    <col min="526" max="526" width="16.125" style="44" customWidth="1"/>
    <col min="527" max="527" width="17.375" style="44" customWidth="1"/>
    <col min="528" max="528" width="22.5" style="44" customWidth="1"/>
    <col min="529" max="529" width="20.625" style="44" customWidth="1"/>
    <col min="530" max="530" width="14.125" style="44" customWidth="1"/>
    <col min="531" max="531" width="37.875" style="44" bestFit="1" customWidth="1"/>
    <col min="532" max="534" width="25.25" style="44" customWidth="1"/>
    <col min="535" max="535" width="32.125" style="44" customWidth="1"/>
    <col min="536" max="536" width="20.625" style="44" customWidth="1"/>
    <col min="537" max="537" width="20.375" style="44" customWidth="1"/>
    <col min="538" max="538" width="21.125" style="44" customWidth="1"/>
    <col min="539" max="539" width="18.125" style="44" bestFit="1" customWidth="1"/>
    <col min="540" max="540" width="17.75" style="44" bestFit="1" customWidth="1"/>
    <col min="541" max="541" width="25" style="44" customWidth="1"/>
    <col min="542" max="542" width="11.25" style="44" customWidth="1"/>
    <col min="543" max="543" width="9.625" style="44" customWidth="1"/>
    <col min="544" max="544" width="19.625" style="44" customWidth="1"/>
    <col min="545" max="545" width="16" style="44" customWidth="1"/>
    <col min="546" max="546" width="19" style="44" customWidth="1"/>
    <col min="547" max="547" width="12.75" style="44" customWidth="1"/>
    <col min="548" max="548" width="20.75" style="44" customWidth="1"/>
    <col min="549" max="549" width="12.75" style="44" customWidth="1"/>
    <col min="550" max="550" width="16.75" style="44" customWidth="1"/>
    <col min="551" max="551" width="31.25" style="44" customWidth="1"/>
    <col min="552" max="552" width="20.25" style="44" customWidth="1"/>
    <col min="553" max="553" width="17.75" style="44" customWidth="1"/>
    <col min="554" max="554" width="32.625" style="44" customWidth="1"/>
    <col min="555" max="555" width="17.25" style="44" customWidth="1"/>
    <col min="556" max="556" width="13.5" style="44" customWidth="1"/>
    <col min="557" max="557" width="13.875" style="44" customWidth="1"/>
    <col min="558" max="559" width="17.25" style="44" customWidth="1"/>
    <col min="560" max="560" width="32.625" style="44" customWidth="1"/>
    <col min="561" max="744" width="7.875" style="44" customWidth="1"/>
    <col min="745" max="769" width="9" style="44"/>
    <col min="770" max="771" width="0" style="44" hidden="1" customWidth="1"/>
    <col min="772" max="773" width="20.625" style="44" customWidth="1"/>
    <col min="774" max="774" width="16.5" style="44" customWidth="1"/>
    <col min="775" max="775" width="16.25" style="44" customWidth="1"/>
    <col min="776" max="776" width="18.75" style="44" customWidth="1"/>
    <col min="777" max="777" width="16.5" style="44" customWidth="1"/>
    <col min="778" max="778" width="18.75" style="44" customWidth="1"/>
    <col min="779" max="779" width="17.125" style="44" customWidth="1"/>
    <col min="780" max="780" width="13.875" style="44" customWidth="1"/>
    <col min="781" max="781" width="13.125" style="44" customWidth="1"/>
    <col min="782" max="782" width="16.125" style="44" customWidth="1"/>
    <col min="783" max="783" width="17.375" style="44" customWidth="1"/>
    <col min="784" max="784" width="22.5" style="44" customWidth="1"/>
    <col min="785" max="785" width="20.625" style="44" customWidth="1"/>
    <col min="786" max="786" width="14.125" style="44" customWidth="1"/>
    <col min="787" max="787" width="37.875" style="44" bestFit="1" customWidth="1"/>
    <col min="788" max="790" width="25.25" style="44" customWidth="1"/>
    <col min="791" max="791" width="32.125" style="44" customWidth="1"/>
    <col min="792" max="792" width="20.625" style="44" customWidth="1"/>
    <col min="793" max="793" width="20.375" style="44" customWidth="1"/>
    <col min="794" max="794" width="21.125" style="44" customWidth="1"/>
    <col min="795" max="795" width="18.125" style="44" bestFit="1" customWidth="1"/>
    <col min="796" max="796" width="17.75" style="44" bestFit="1" customWidth="1"/>
    <col min="797" max="797" width="25" style="44" customWidth="1"/>
    <col min="798" max="798" width="11.25" style="44" customWidth="1"/>
    <col min="799" max="799" width="9.625" style="44" customWidth="1"/>
    <col min="800" max="800" width="19.625" style="44" customWidth="1"/>
    <col min="801" max="801" width="16" style="44" customWidth="1"/>
    <col min="802" max="802" width="19" style="44" customWidth="1"/>
    <col min="803" max="803" width="12.75" style="44" customWidth="1"/>
    <col min="804" max="804" width="20.75" style="44" customWidth="1"/>
    <col min="805" max="805" width="12.75" style="44" customWidth="1"/>
    <col min="806" max="806" width="16.75" style="44" customWidth="1"/>
    <col min="807" max="807" width="31.25" style="44" customWidth="1"/>
    <col min="808" max="808" width="20.25" style="44" customWidth="1"/>
    <col min="809" max="809" width="17.75" style="44" customWidth="1"/>
    <col min="810" max="810" width="32.625" style="44" customWidth="1"/>
    <col min="811" max="811" width="17.25" style="44" customWidth="1"/>
    <col min="812" max="812" width="13.5" style="44" customWidth="1"/>
    <col min="813" max="813" width="13.875" style="44" customWidth="1"/>
    <col min="814" max="815" width="17.25" style="44" customWidth="1"/>
    <col min="816" max="816" width="32.625" style="44" customWidth="1"/>
    <col min="817" max="1000" width="7.875" style="44" customWidth="1"/>
    <col min="1001" max="1025" width="9" style="44"/>
    <col min="1026" max="1027" width="0" style="44" hidden="1" customWidth="1"/>
    <col min="1028" max="1029" width="20.625" style="44" customWidth="1"/>
    <col min="1030" max="1030" width="16.5" style="44" customWidth="1"/>
    <col min="1031" max="1031" width="16.25" style="44" customWidth="1"/>
    <col min="1032" max="1032" width="18.75" style="44" customWidth="1"/>
    <col min="1033" max="1033" width="16.5" style="44" customWidth="1"/>
    <col min="1034" max="1034" width="18.75" style="44" customWidth="1"/>
    <col min="1035" max="1035" width="17.125" style="44" customWidth="1"/>
    <col min="1036" max="1036" width="13.875" style="44" customWidth="1"/>
    <col min="1037" max="1037" width="13.125" style="44" customWidth="1"/>
    <col min="1038" max="1038" width="16.125" style="44" customWidth="1"/>
    <col min="1039" max="1039" width="17.375" style="44" customWidth="1"/>
    <col min="1040" max="1040" width="22.5" style="44" customWidth="1"/>
    <col min="1041" max="1041" width="20.625" style="44" customWidth="1"/>
    <col min="1042" max="1042" width="14.125" style="44" customWidth="1"/>
    <col min="1043" max="1043" width="37.875" style="44" bestFit="1" customWidth="1"/>
    <col min="1044" max="1046" width="25.25" style="44" customWidth="1"/>
    <col min="1047" max="1047" width="32.125" style="44" customWidth="1"/>
    <col min="1048" max="1048" width="20.625" style="44" customWidth="1"/>
    <col min="1049" max="1049" width="20.375" style="44" customWidth="1"/>
    <col min="1050" max="1050" width="21.125" style="44" customWidth="1"/>
    <col min="1051" max="1051" width="18.125" style="44" bestFit="1" customWidth="1"/>
    <col min="1052" max="1052" width="17.75" style="44" bestFit="1" customWidth="1"/>
    <col min="1053" max="1053" width="25" style="44" customWidth="1"/>
    <col min="1054" max="1054" width="11.25" style="44" customWidth="1"/>
    <col min="1055" max="1055" width="9.625" style="44" customWidth="1"/>
    <col min="1056" max="1056" width="19.625" style="44" customWidth="1"/>
    <col min="1057" max="1057" width="16" style="44" customWidth="1"/>
    <col min="1058" max="1058" width="19" style="44" customWidth="1"/>
    <col min="1059" max="1059" width="12.75" style="44" customWidth="1"/>
    <col min="1060" max="1060" width="20.75" style="44" customWidth="1"/>
    <col min="1061" max="1061" width="12.75" style="44" customWidth="1"/>
    <col min="1062" max="1062" width="16.75" style="44" customWidth="1"/>
    <col min="1063" max="1063" width="31.25" style="44" customWidth="1"/>
    <col min="1064" max="1064" width="20.25" style="44" customWidth="1"/>
    <col min="1065" max="1065" width="17.75" style="44" customWidth="1"/>
    <col min="1066" max="1066" width="32.625" style="44" customWidth="1"/>
    <col min="1067" max="1067" width="17.25" style="44" customWidth="1"/>
    <col min="1068" max="1068" width="13.5" style="44" customWidth="1"/>
    <col min="1069" max="1069" width="13.875" style="44" customWidth="1"/>
    <col min="1070" max="1071" width="17.25" style="44" customWidth="1"/>
    <col min="1072" max="1072" width="32.625" style="44" customWidth="1"/>
    <col min="1073" max="1256" width="7.875" style="44" customWidth="1"/>
    <col min="1257" max="1281" width="9" style="44"/>
    <col min="1282" max="1283" width="0" style="44" hidden="1" customWidth="1"/>
    <col min="1284" max="1285" width="20.625" style="44" customWidth="1"/>
    <col min="1286" max="1286" width="16.5" style="44" customWidth="1"/>
    <col min="1287" max="1287" width="16.25" style="44" customWidth="1"/>
    <col min="1288" max="1288" width="18.75" style="44" customWidth="1"/>
    <col min="1289" max="1289" width="16.5" style="44" customWidth="1"/>
    <col min="1290" max="1290" width="18.75" style="44" customWidth="1"/>
    <col min="1291" max="1291" width="17.125" style="44" customWidth="1"/>
    <col min="1292" max="1292" width="13.875" style="44" customWidth="1"/>
    <col min="1293" max="1293" width="13.125" style="44" customWidth="1"/>
    <col min="1294" max="1294" width="16.125" style="44" customWidth="1"/>
    <col min="1295" max="1295" width="17.375" style="44" customWidth="1"/>
    <col min="1296" max="1296" width="22.5" style="44" customWidth="1"/>
    <col min="1297" max="1297" width="20.625" style="44" customWidth="1"/>
    <col min="1298" max="1298" width="14.125" style="44" customWidth="1"/>
    <col min="1299" max="1299" width="37.875" style="44" bestFit="1" customWidth="1"/>
    <col min="1300" max="1302" width="25.25" style="44" customWidth="1"/>
    <col min="1303" max="1303" width="32.125" style="44" customWidth="1"/>
    <col min="1304" max="1304" width="20.625" style="44" customWidth="1"/>
    <col min="1305" max="1305" width="20.375" style="44" customWidth="1"/>
    <col min="1306" max="1306" width="21.125" style="44" customWidth="1"/>
    <col min="1307" max="1307" width="18.125" style="44" bestFit="1" customWidth="1"/>
    <col min="1308" max="1308" width="17.75" style="44" bestFit="1" customWidth="1"/>
    <col min="1309" max="1309" width="25" style="44" customWidth="1"/>
    <col min="1310" max="1310" width="11.25" style="44" customWidth="1"/>
    <col min="1311" max="1311" width="9.625" style="44" customWidth="1"/>
    <col min="1312" max="1312" width="19.625" style="44" customWidth="1"/>
    <col min="1313" max="1313" width="16" style="44" customWidth="1"/>
    <col min="1314" max="1314" width="19" style="44" customWidth="1"/>
    <col min="1315" max="1315" width="12.75" style="44" customWidth="1"/>
    <col min="1316" max="1316" width="20.75" style="44" customWidth="1"/>
    <col min="1317" max="1317" width="12.75" style="44" customWidth="1"/>
    <col min="1318" max="1318" width="16.75" style="44" customWidth="1"/>
    <col min="1319" max="1319" width="31.25" style="44" customWidth="1"/>
    <col min="1320" max="1320" width="20.25" style="44" customWidth="1"/>
    <col min="1321" max="1321" width="17.75" style="44" customWidth="1"/>
    <col min="1322" max="1322" width="32.625" style="44" customWidth="1"/>
    <col min="1323" max="1323" width="17.25" style="44" customWidth="1"/>
    <col min="1324" max="1324" width="13.5" style="44" customWidth="1"/>
    <col min="1325" max="1325" width="13.875" style="44" customWidth="1"/>
    <col min="1326" max="1327" width="17.25" style="44" customWidth="1"/>
    <col min="1328" max="1328" width="32.625" style="44" customWidth="1"/>
    <col min="1329" max="1512" width="7.875" style="44" customWidth="1"/>
    <col min="1513" max="1537" width="9" style="44"/>
    <col min="1538" max="1539" width="0" style="44" hidden="1" customWidth="1"/>
    <col min="1540" max="1541" width="20.625" style="44" customWidth="1"/>
    <col min="1542" max="1542" width="16.5" style="44" customWidth="1"/>
    <col min="1543" max="1543" width="16.25" style="44" customWidth="1"/>
    <col min="1544" max="1544" width="18.75" style="44" customWidth="1"/>
    <col min="1545" max="1545" width="16.5" style="44" customWidth="1"/>
    <col min="1546" max="1546" width="18.75" style="44" customWidth="1"/>
    <col min="1547" max="1547" width="17.125" style="44" customWidth="1"/>
    <col min="1548" max="1548" width="13.875" style="44" customWidth="1"/>
    <col min="1549" max="1549" width="13.125" style="44" customWidth="1"/>
    <col min="1550" max="1550" width="16.125" style="44" customWidth="1"/>
    <col min="1551" max="1551" width="17.375" style="44" customWidth="1"/>
    <col min="1552" max="1552" width="22.5" style="44" customWidth="1"/>
    <col min="1553" max="1553" width="20.625" style="44" customWidth="1"/>
    <col min="1554" max="1554" width="14.125" style="44" customWidth="1"/>
    <col min="1555" max="1555" width="37.875" style="44" bestFit="1" customWidth="1"/>
    <col min="1556" max="1558" width="25.25" style="44" customWidth="1"/>
    <col min="1559" max="1559" width="32.125" style="44" customWidth="1"/>
    <col min="1560" max="1560" width="20.625" style="44" customWidth="1"/>
    <col min="1561" max="1561" width="20.375" style="44" customWidth="1"/>
    <col min="1562" max="1562" width="21.125" style="44" customWidth="1"/>
    <col min="1563" max="1563" width="18.125" style="44" bestFit="1" customWidth="1"/>
    <col min="1564" max="1564" width="17.75" style="44" bestFit="1" customWidth="1"/>
    <col min="1565" max="1565" width="25" style="44" customWidth="1"/>
    <col min="1566" max="1566" width="11.25" style="44" customWidth="1"/>
    <col min="1567" max="1567" width="9.625" style="44" customWidth="1"/>
    <col min="1568" max="1568" width="19.625" style="44" customWidth="1"/>
    <col min="1569" max="1569" width="16" style="44" customWidth="1"/>
    <col min="1570" max="1570" width="19" style="44" customWidth="1"/>
    <col min="1571" max="1571" width="12.75" style="44" customWidth="1"/>
    <col min="1572" max="1572" width="20.75" style="44" customWidth="1"/>
    <col min="1573" max="1573" width="12.75" style="44" customWidth="1"/>
    <col min="1574" max="1574" width="16.75" style="44" customWidth="1"/>
    <col min="1575" max="1575" width="31.25" style="44" customWidth="1"/>
    <col min="1576" max="1576" width="20.25" style="44" customWidth="1"/>
    <col min="1577" max="1577" width="17.75" style="44" customWidth="1"/>
    <col min="1578" max="1578" width="32.625" style="44" customWidth="1"/>
    <col min="1579" max="1579" width="17.25" style="44" customWidth="1"/>
    <col min="1580" max="1580" width="13.5" style="44" customWidth="1"/>
    <col min="1581" max="1581" width="13.875" style="44" customWidth="1"/>
    <col min="1582" max="1583" width="17.25" style="44" customWidth="1"/>
    <col min="1584" max="1584" width="32.625" style="44" customWidth="1"/>
    <col min="1585" max="1768" width="7.875" style="44" customWidth="1"/>
    <col min="1769" max="1793" width="9" style="44"/>
    <col min="1794" max="1795" width="0" style="44" hidden="1" customWidth="1"/>
    <col min="1796" max="1797" width="20.625" style="44" customWidth="1"/>
    <col min="1798" max="1798" width="16.5" style="44" customWidth="1"/>
    <col min="1799" max="1799" width="16.25" style="44" customWidth="1"/>
    <col min="1800" max="1800" width="18.75" style="44" customWidth="1"/>
    <col min="1801" max="1801" width="16.5" style="44" customWidth="1"/>
    <col min="1802" max="1802" width="18.75" style="44" customWidth="1"/>
    <col min="1803" max="1803" width="17.125" style="44" customWidth="1"/>
    <col min="1804" max="1804" width="13.875" style="44" customWidth="1"/>
    <col min="1805" max="1805" width="13.125" style="44" customWidth="1"/>
    <col min="1806" max="1806" width="16.125" style="44" customWidth="1"/>
    <col min="1807" max="1807" width="17.375" style="44" customWidth="1"/>
    <col min="1808" max="1808" width="22.5" style="44" customWidth="1"/>
    <col min="1809" max="1809" width="20.625" style="44" customWidth="1"/>
    <col min="1810" max="1810" width="14.125" style="44" customWidth="1"/>
    <col min="1811" max="1811" width="37.875" style="44" bestFit="1" customWidth="1"/>
    <col min="1812" max="1814" width="25.25" style="44" customWidth="1"/>
    <col min="1815" max="1815" width="32.125" style="44" customWidth="1"/>
    <col min="1816" max="1816" width="20.625" style="44" customWidth="1"/>
    <col min="1817" max="1817" width="20.375" style="44" customWidth="1"/>
    <col min="1818" max="1818" width="21.125" style="44" customWidth="1"/>
    <col min="1819" max="1819" width="18.125" style="44" bestFit="1" customWidth="1"/>
    <col min="1820" max="1820" width="17.75" style="44" bestFit="1" customWidth="1"/>
    <col min="1821" max="1821" width="25" style="44" customWidth="1"/>
    <col min="1822" max="1822" width="11.25" style="44" customWidth="1"/>
    <col min="1823" max="1823" width="9.625" style="44" customWidth="1"/>
    <col min="1824" max="1824" width="19.625" style="44" customWidth="1"/>
    <col min="1825" max="1825" width="16" style="44" customWidth="1"/>
    <col min="1826" max="1826" width="19" style="44" customWidth="1"/>
    <col min="1827" max="1827" width="12.75" style="44" customWidth="1"/>
    <col min="1828" max="1828" width="20.75" style="44" customWidth="1"/>
    <col min="1829" max="1829" width="12.75" style="44" customWidth="1"/>
    <col min="1830" max="1830" width="16.75" style="44" customWidth="1"/>
    <col min="1831" max="1831" width="31.25" style="44" customWidth="1"/>
    <col min="1832" max="1832" width="20.25" style="44" customWidth="1"/>
    <col min="1833" max="1833" width="17.75" style="44" customWidth="1"/>
    <col min="1834" max="1834" width="32.625" style="44" customWidth="1"/>
    <col min="1835" max="1835" width="17.25" style="44" customWidth="1"/>
    <col min="1836" max="1836" width="13.5" style="44" customWidth="1"/>
    <col min="1837" max="1837" width="13.875" style="44" customWidth="1"/>
    <col min="1838" max="1839" width="17.25" style="44" customWidth="1"/>
    <col min="1840" max="1840" width="32.625" style="44" customWidth="1"/>
    <col min="1841" max="2024" width="7.875" style="44" customWidth="1"/>
    <col min="2025" max="2049" width="9" style="44"/>
    <col min="2050" max="2051" width="0" style="44" hidden="1" customWidth="1"/>
    <col min="2052" max="2053" width="20.625" style="44" customWidth="1"/>
    <col min="2054" max="2054" width="16.5" style="44" customWidth="1"/>
    <col min="2055" max="2055" width="16.25" style="44" customWidth="1"/>
    <col min="2056" max="2056" width="18.75" style="44" customWidth="1"/>
    <col min="2057" max="2057" width="16.5" style="44" customWidth="1"/>
    <col min="2058" max="2058" width="18.75" style="44" customWidth="1"/>
    <col min="2059" max="2059" width="17.125" style="44" customWidth="1"/>
    <col min="2060" max="2060" width="13.875" style="44" customWidth="1"/>
    <col min="2061" max="2061" width="13.125" style="44" customWidth="1"/>
    <col min="2062" max="2062" width="16.125" style="44" customWidth="1"/>
    <col min="2063" max="2063" width="17.375" style="44" customWidth="1"/>
    <col min="2064" max="2064" width="22.5" style="44" customWidth="1"/>
    <col min="2065" max="2065" width="20.625" style="44" customWidth="1"/>
    <col min="2066" max="2066" width="14.125" style="44" customWidth="1"/>
    <col min="2067" max="2067" width="37.875" style="44" bestFit="1" customWidth="1"/>
    <col min="2068" max="2070" width="25.25" style="44" customWidth="1"/>
    <col min="2071" max="2071" width="32.125" style="44" customWidth="1"/>
    <col min="2072" max="2072" width="20.625" style="44" customWidth="1"/>
    <col min="2073" max="2073" width="20.375" style="44" customWidth="1"/>
    <col min="2074" max="2074" width="21.125" style="44" customWidth="1"/>
    <col min="2075" max="2075" width="18.125" style="44" bestFit="1" customWidth="1"/>
    <col min="2076" max="2076" width="17.75" style="44" bestFit="1" customWidth="1"/>
    <col min="2077" max="2077" width="25" style="44" customWidth="1"/>
    <col min="2078" max="2078" width="11.25" style="44" customWidth="1"/>
    <col min="2079" max="2079" width="9.625" style="44" customWidth="1"/>
    <col min="2080" max="2080" width="19.625" style="44" customWidth="1"/>
    <col min="2081" max="2081" width="16" style="44" customWidth="1"/>
    <col min="2082" max="2082" width="19" style="44" customWidth="1"/>
    <col min="2083" max="2083" width="12.75" style="44" customWidth="1"/>
    <col min="2084" max="2084" width="20.75" style="44" customWidth="1"/>
    <col min="2085" max="2085" width="12.75" style="44" customWidth="1"/>
    <col min="2086" max="2086" width="16.75" style="44" customWidth="1"/>
    <col min="2087" max="2087" width="31.25" style="44" customWidth="1"/>
    <col min="2088" max="2088" width="20.25" style="44" customWidth="1"/>
    <col min="2089" max="2089" width="17.75" style="44" customWidth="1"/>
    <col min="2090" max="2090" width="32.625" style="44" customWidth="1"/>
    <col min="2091" max="2091" width="17.25" style="44" customWidth="1"/>
    <col min="2092" max="2092" width="13.5" style="44" customWidth="1"/>
    <col min="2093" max="2093" width="13.875" style="44" customWidth="1"/>
    <col min="2094" max="2095" width="17.25" style="44" customWidth="1"/>
    <col min="2096" max="2096" width="32.625" style="44" customWidth="1"/>
    <col min="2097" max="2280" width="7.875" style="44" customWidth="1"/>
    <col min="2281" max="2305" width="9" style="44"/>
    <col min="2306" max="2307" width="0" style="44" hidden="1" customWidth="1"/>
    <col min="2308" max="2309" width="20.625" style="44" customWidth="1"/>
    <col min="2310" max="2310" width="16.5" style="44" customWidth="1"/>
    <col min="2311" max="2311" width="16.25" style="44" customWidth="1"/>
    <col min="2312" max="2312" width="18.75" style="44" customWidth="1"/>
    <col min="2313" max="2313" width="16.5" style="44" customWidth="1"/>
    <col min="2314" max="2314" width="18.75" style="44" customWidth="1"/>
    <col min="2315" max="2315" width="17.125" style="44" customWidth="1"/>
    <col min="2316" max="2316" width="13.875" style="44" customWidth="1"/>
    <col min="2317" max="2317" width="13.125" style="44" customWidth="1"/>
    <col min="2318" max="2318" width="16.125" style="44" customWidth="1"/>
    <col min="2319" max="2319" width="17.375" style="44" customWidth="1"/>
    <col min="2320" max="2320" width="22.5" style="44" customWidth="1"/>
    <col min="2321" max="2321" width="20.625" style="44" customWidth="1"/>
    <col min="2322" max="2322" width="14.125" style="44" customWidth="1"/>
    <col min="2323" max="2323" width="37.875" style="44" bestFit="1" customWidth="1"/>
    <col min="2324" max="2326" width="25.25" style="44" customWidth="1"/>
    <col min="2327" max="2327" width="32.125" style="44" customWidth="1"/>
    <col min="2328" max="2328" width="20.625" style="44" customWidth="1"/>
    <col min="2329" max="2329" width="20.375" style="44" customWidth="1"/>
    <col min="2330" max="2330" width="21.125" style="44" customWidth="1"/>
    <col min="2331" max="2331" width="18.125" style="44" bestFit="1" customWidth="1"/>
    <col min="2332" max="2332" width="17.75" style="44" bestFit="1" customWidth="1"/>
    <col min="2333" max="2333" width="25" style="44" customWidth="1"/>
    <col min="2334" max="2334" width="11.25" style="44" customWidth="1"/>
    <col min="2335" max="2335" width="9.625" style="44" customWidth="1"/>
    <col min="2336" max="2336" width="19.625" style="44" customWidth="1"/>
    <col min="2337" max="2337" width="16" style="44" customWidth="1"/>
    <col min="2338" max="2338" width="19" style="44" customWidth="1"/>
    <col min="2339" max="2339" width="12.75" style="44" customWidth="1"/>
    <col min="2340" max="2340" width="20.75" style="44" customWidth="1"/>
    <col min="2341" max="2341" width="12.75" style="44" customWidth="1"/>
    <col min="2342" max="2342" width="16.75" style="44" customWidth="1"/>
    <col min="2343" max="2343" width="31.25" style="44" customWidth="1"/>
    <col min="2344" max="2344" width="20.25" style="44" customWidth="1"/>
    <col min="2345" max="2345" width="17.75" style="44" customWidth="1"/>
    <col min="2346" max="2346" width="32.625" style="44" customWidth="1"/>
    <col min="2347" max="2347" width="17.25" style="44" customWidth="1"/>
    <col min="2348" max="2348" width="13.5" style="44" customWidth="1"/>
    <col min="2349" max="2349" width="13.875" style="44" customWidth="1"/>
    <col min="2350" max="2351" width="17.25" style="44" customWidth="1"/>
    <col min="2352" max="2352" width="32.625" style="44" customWidth="1"/>
    <col min="2353" max="2536" width="7.875" style="44" customWidth="1"/>
    <col min="2537" max="2561" width="9" style="44"/>
    <col min="2562" max="2563" width="0" style="44" hidden="1" customWidth="1"/>
    <col min="2564" max="2565" width="20.625" style="44" customWidth="1"/>
    <col min="2566" max="2566" width="16.5" style="44" customWidth="1"/>
    <col min="2567" max="2567" width="16.25" style="44" customWidth="1"/>
    <col min="2568" max="2568" width="18.75" style="44" customWidth="1"/>
    <col min="2569" max="2569" width="16.5" style="44" customWidth="1"/>
    <col min="2570" max="2570" width="18.75" style="44" customWidth="1"/>
    <col min="2571" max="2571" width="17.125" style="44" customWidth="1"/>
    <col min="2572" max="2572" width="13.875" style="44" customWidth="1"/>
    <col min="2573" max="2573" width="13.125" style="44" customWidth="1"/>
    <col min="2574" max="2574" width="16.125" style="44" customWidth="1"/>
    <col min="2575" max="2575" width="17.375" style="44" customWidth="1"/>
    <col min="2576" max="2576" width="22.5" style="44" customWidth="1"/>
    <col min="2577" max="2577" width="20.625" style="44" customWidth="1"/>
    <col min="2578" max="2578" width="14.125" style="44" customWidth="1"/>
    <col min="2579" max="2579" width="37.875" style="44" bestFit="1" customWidth="1"/>
    <col min="2580" max="2582" width="25.25" style="44" customWidth="1"/>
    <col min="2583" max="2583" width="32.125" style="44" customWidth="1"/>
    <col min="2584" max="2584" width="20.625" style="44" customWidth="1"/>
    <col min="2585" max="2585" width="20.375" style="44" customWidth="1"/>
    <col min="2586" max="2586" width="21.125" style="44" customWidth="1"/>
    <col min="2587" max="2587" width="18.125" style="44" bestFit="1" customWidth="1"/>
    <col min="2588" max="2588" width="17.75" style="44" bestFit="1" customWidth="1"/>
    <col min="2589" max="2589" width="25" style="44" customWidth="1"/>
    <col min="2590" max="2590" width="11.25" style="44" customWidth="1"/>
    <col min="2591" max="2591" width="9.625" style="44" customWidth="1"/>
    <col min="2592" max="2592" width="19.625" style="44" customWidth="1"/>
    <col min="2593" max="2593" width="16" style="44" customWidth="1"/>
    <col min="2594" max="2594" width="19" style="44" customWidth="1"/>
    <col min="2595" max="2595" width="12.75" style="44" customWidth="1"/>
    <col min="2596" max="2596" width="20.75" style="44" customWidth="1"/>
    <col min="2597" max="2597" width="12.75" style="44" customWidth="1"/>
    <col min="2598" max="2598" width="16.75" style="44" customWidth="1"/>
    <col min="2599" max="2599" width="31.25" style="44" customWidth="1"/>
    <col min="2600" max="2600" width="20.25" style="44" customWidth="1"/>
    <col min="2601" max="2601" width="17.75" style="44" customWidth="1"/>
    <col min="2602" max="2602" width="32.625" style="44" customWidth="1"/>
    <col min="2603" max="2603" width="17.25" style="44" customWidth="1"/>
    <col min="2604" max="2604" width="13.5" style="44" customWidth="1"/>
    <col min="2605" max="2605" width="13.875" style="44" customWidth="1"/>
    <col min="2606" max="2607" width="17.25" style="44" customWidth="1"/>
    <col min="2608" max="2608" width="32.625" style="44" customWidth="1"/>
    <col min="2609" max="2792" width="7.875" style="44" customWidth="1"/>
    <col min="2793" max="2817" width="9" style="44"/>
    <col min="2818" max="2819" width="0" style="44" hidden="1" customWidth="1"/>
    <col min="2820" max="2821" width="20.625" style="44" customWidth="1"/>
    <col min="2822" max="2822" width="16.5" style="44" customWidth="1"/>
    <col min="2823" max="2823" width="16.25" style="44" customWidth="1"/>
    <col min="2824" max="2824" width="18.75" style="44" customWidth="1"/>
    <col min="2825" max="2825" width="16.5" style="44" customWidth="1"/>
    <col min="2826" max="2826" width="18.75" style="44" customWidth="1"/>
    <col min="2827" max="2827" width="17.125" style="44" customWidth="1"/>
    <col min="2828" max="2828" width="13.875" style="44" customWidth="1"/>
    <col min="2829" max="2829" width="13.125" style="44" customWidth="1"/>
    <col min="2830" max="2830" width="16.125" style="44" customWidth="1"/>
    <col min="2831" max="2831" width="17.375" style="44" customWidth="1"/>
    <col min="2832" max="2832" width="22.5" style="44" customWidth="1"/>
    <col min="2833" max="2833" width="20.625" style="44" customWidth="1"/>
    <col min="2834" max="2834" width="14.125" style="44" customWidth="1"/>
    <col min="2835" max="2835" width="37.875" style="44" bestFit="1" customWidth="1"/>
    <col min="2836" max="2838" width="25.25" style="44" customWidth="1"/>
    <col min="2839" max="2839" width="32.125" style="44" customWidth="1"/>
    <col min="2840" max="2840" width="20.625" style="44" customWidth="1"/>
    <col min="2841" max="2841" width="20.375" style="44" customWidth="1"/>
    <col min="2842" max="2842" width="21.125" style="44" customWidth="1"/>
    <col min="2843" max="2843" width="18.125" style="44" bestFit="1" customWidth="1"/>
    <col min="2844" max="2844" width="17.75" style="44" bestFit="1" customWidth="1"/>
    <col min="2845" max="2845" width="25" style="44" customWidth="1"/>
    <col min="2846" max="2846" width="11.25" style="44" customWidth="1"/>
    <col min="2847" max="2847" width="9.625" style="44" customWidth="1"/>
    <col min="2848" max="2848" width="19.625" style="44" customWidth="1"/>
    <col min="2849" max="2849" width="16" style="44" customWidth="1"/>
    <col min="2850" max="2850" width="19" style="44" customWidth="1"/>
    <col min="2851" max="2851" width="12.75" style="44" customWidth="1"/>
    <col min="2852" max="2852" width="20.75" style="44" customWidth="1"/>
    <col min="2853" max="2853" width="12.75" style="44" customWidth="1"/>
    <col min="2854" max="2854" width="16.75" style="44" customWidth="1"/>
    <col min="2855" max="2855" width="31.25" style="44" customWidth="1"/>
    <col min="2856" max="2856" width="20.25" style="44" customWidth="1"/>
    <col min="2857" max="2857" width="17.75" style="44" customWidth="1"/>
    <col min="2858" max="2858" width="32.625" style="44" customWidth="1"/>
    <col min="2859" max="2859" width="17.25" style="44" customWidth="1"/>
    <col min="2860" max="2860" width="13.5" style="44" customWidth="1"/>
    <col min="2861" max="2861" width="13.875" style="44" customWidth="1"/>
    <col min="2862" max="2863" width="17.25" style="44" customWidth="1"/>
    <col min="2864" max="2864" width="32.625" style="44" customWidth="1"/>
    <col min="2865" max="3048" width="7.875" style="44" customWidth="1"/>
    <col min="3049" max="3073" width="9" style="44"/>
    <col min="3074" max="3075" width="0" style="44" hidden="1" customWidth="1"/>
    <col min="3076" max="3077" width="20.625" style="44" customWidth="1"/>
    <col min="3078" max="3078" width="16.5" style="44" customWidth="1"/>
    <col min="3079" max="3079" width="16.25" style="44" customWidth="1"/>
    <col min="3080" max="3080" width="18.75" style="44" customWidth="1"/>
    <col min="3081" max="3081" width="16.5" style="44" customWidth="1"/>
    <col min="3082" max="3082" width="18.75" style="44" customWidth="1"/>
    <col min="3083" max="3083" width="17.125" style="44" customWidth="1"/>
    <col min="3084" max="3084" width="13.875" style="44" customWidth="1"/>
    <col min="3085" max="3085" width="13.125" style="44" customWidth="1"/>
    <col min="3086" max="3086" width="16.125" style="44" customWidth="1"/>
    <col min="3087" max="3087" width="17.375" style="44" customWidth="1"/>
    <col min="3088" max="3088" width="22.5" style="44" customWidth="1"/>
    <col min="3089" max="3089" width="20.625" style="44" customWidth="1"/>
    <col min="3090" max="3090" width="14.125" style="44" customWidth="1"/>
    <col min="3091" max="3091" width="37.875" style="44" bestFit="1" customWidth="1"/>
    <col min="3092" max="3094" width="25.25" style="44" customWidth="1"/>
    <col min="3095" max="3095" width="32.125" style="44" customWidth="1"/>
    <col min="3096" max="3096" width="20.625" style="44" customWidth="1"/>
    <col min="3097" max="3097" width="20.375" style="44" customWidth="1"/>
    <col min="3098" max="3098" width="21.125" style="44" customWidth="1"/>
    <col min="3099" max="3099" width="18.125" style="44" bestFit="1" customWidth="1"/>
    <col min="3100" max="3100" width="17.75" style="44" bestFit="1" customWidth="1"/>
    <col min="3101" max="3101" width="25" style="44" customWidth="1"/>
    <col min="3102" max="3102" width="11.25" style="44" customWidth="1"/>
    <col min="3103" max="3103" width="9.625" style="44" customWidth="1"/>
    <col min="3104" max="3104" width="19.625" style="44" customWidth="1"/>
    <col min="3105" max="3105" width="16" style="44" customWidth="1"/>
    <col min="3106" max="3106" width="19" style="44" customWidth="1"/>
    <col min="3107" max="3107" width="12.75" style="44" customWidth="1"/>
    <col min="3108" max="3108" width="20.75" style="44" customWidth="1"/>
    <col min="3109" max="3109" width="12.75" style="44" customWidth="1"/>
    <col min="3110" max="3110" width="16.75" style="44" customWidth="1"/>
    <col min="3111" max="3111" width="31.25" style="44" customWidth="1"/>
    <col min="3112" max="3112" width="20.25" style="44" customWidth="1"/>
    <col min="3113" max="3113" width="17.75" style="44" customWidth="1"/>
    <col min="3114" max="3114" width="32.625" style="44" customWidth="1"/>
    <col min="3115" max="3115" width="17.25" style="44" customWidth="1"/>
    <col min="3116" max="3116" width="13.5" style="44" customWidth="1"/>
    <col min="3117" max="3117" width="13.875" style="44" customWidth="1"/>
    <col min="3118" max="3119" width="17.25" style="44" customWidth="1"/>
    <col min="3120" max="3120" width="32.625" style="44" customWidth="1"/>
    <col min="3121" max="3304" width="7.875" style="44" customWidth="1"/>
    <col min="3305" max="3329" width="9" style="44"/>
    <col min="3330" max="3331" width="0" style="44" hidden="1" customWidth="1"/>
    <col min="3332" max="3333" width="20.625" style="44" customWidth="1"/>
    <col min="3334" max="3334" width="16.5" style="44" customWidth="1"/>
    <col min="3335" max="3335" width="16.25" style="44" customWidth="1"/>
    <col min="3336" max="3336" width="18.75" style="44" customWidth="1"/>
    <col min="3337" max="3337" width="16.5" style="44" customWidth="1"/>
    <col min="3338" max="3338" width="18.75" style="44" customWidth="1"/>
    <col min="3339" max="3339" width="17.125" style="44" customWidth="1"/>
    <col min="3340" max="3340" width="13.875" style="44" customWidth="1"/>
    <col min="3341" max="3341" width="13.125" style="44" customWidth="1"/>
    <col min="3342" max="3342" width="16.125" style="44" customWidth="1"/>
    <col min="3343" max="3343" width="17.375" style="44" customWidth="1"/>
    <col min="3344" max="3344" width="22.5" style="44" customWidth="1"/>
    <col min="3345" max="3345" width="20.625" style="44" customWidth="1"/>
    <col min="3346" max="3346" width="14.125" style="44" customWidth="1"/>
    <col min="3347" max="3347" width="37.875" style="44" bestFit="1" customWidth="1"/>
    <col min="3348" max="3350" width="25.25" style="44" customWidth="1"/>
    <col min="3351" max="3351" width="32.125" style="44" customWidth="1"/>
    <col min="3352" max="3352" width="20.625" style="44" customWidth="1"/>
    <col min="3353" max="3353" width="20.375" style="44" customWidth="1"/>
    <col min="3354" max="3354" width="21.125" style="44" customWidth="1"/>
    <col min="3355" max="3355" width="18.125" style="44" bestFit="1" customWidth="1"/>
    <col min="3356" max="3356" width="17.75" style="44" bestFit="1" customWidth="1"/>
    <col min="3357" max="3357" width="25" style="44" customWidth="1"/>
    <col min="3358" max="3358" width="11.25" style="44" customWidth="1"/>
    <col min="3359" max="3359" width="9.625" style="44" customWidth="1"/>
    <col min="3360" max="3360" width="19.625" style="44" customWidth="1"/>
    <col min="3361" max="3361" width="16" style="44" customWidth="1"/>
    <col min="3362" max="3362" width="19" style="44" customWidth="1"/>
    <col min="3363" max="3363" width="12.75" style="44" customWidth="1"/>
    <col min="3364" max="3364" width="20.75" style="44" customWidth="1"/>
    <col min="3365" max="3365" width="12.75" style="44" customWidth="1"/>
    <col min="3366" max="3366" width="16.75" style="44" customWidth="1"/>
    <col min="3367" max="3367" width="31.25" style="44" customWidth="1"/>
    <col min="3368" max="3368" width="20.25" style="44" customWidth="1"/>
    <col min="3369" max="3369" width="17.75" style="44" customWidth="1"/>
    <col min="3370" max="3370" width="32.625" style="44" customWidth="1"/>
    <col min="3371" max="3371" width="17.25" style="44" customWidth="1"/>
    <col min="3372" max="3372" width="13.5" style="44" customWidth="1"/>
    <col min="3373" max="3373" width="13.875" style="44" customWidth="1"/>
    <col min="3374" max="3375" width="17.25" style="44" customWidth="1"/>
    <col min="3376" max="3376" width="32.625" style="44" customWidth="1"/>
    <col min="3377" max="3560" width="7.875" style="44" customWidth="1"/>
    <col min="3561" max="3585" width="9" style="44"/>
    <col min="3586" max="3587" width="0" style="44" hidden="1" customWidth="1"/>
    <col min="3588" max="3589" width="20.625" style="44" customWidth="1"/>
    <col min="3590" max="3590" width="16.5" style="44" customWidth="1"/>
    <col min="3591" max="3591" width="16.25" style="44" customWidth="1"/>
    <col min="3592" max="3592" width="18.75" style="44" customWidth="1"/>
    <col min="3593" max="3593" width="16.5" style="44" customWidth="1"/>
    <col min="3594" max="3594" width="18.75" style="44" customWidth="1"/>
    <col min="3595" max="3595" width="17.125" style="44" customWidth="1"/>
    <col min="3596" max="3596" width="13.875" style="44" customWidth="1"/>
    <col min="3597" max="3597" width="13.125" style="44" customWidth="1"/>
    <col min="3598" max="3598" width="16.125" style="44" customWidth="1"/>
    <col min="3599" max="3599" width="17.375" style="44" customWidth="1"/>
    <col min="3600" max="3600" width="22.5" style="44" customWidth="1"/>
    <col min="3601" max="3601" width="20.625" style="44" customWidth="1"/>
    <col min="3602" max="3602" width="14.125" style="44" customWidth="1"/>
    <col min="3603" max="3603" width="37.875" style="44" bestFit="1" customWidth="1"/>
    <col min="3604" max="3606" width="25.25" style="44" customWidth="1"/>
    <col min="3607" max="3607" width="32.125" style="44" customWidth="1"/>
    <col min="3608" max="3608" width="20.625" style="44" customWidth="1"/>
    <col min="3609" max="3609" width="20.375" style="44" customWidth="1"/>
    <col min="3610" max="3610" width="21.125" style="44" customWidth="1"/>
    <col min="3611" max="3611" width="18.125" style="44" bestFit="1" customWidth="1"/>
    <col min="3612" max="3612" width="17.75" style="44" bestFit="1" customWidth="1"/>
    <col min="3613" max="3613" width="25" style="44" customWidth="1"/>
    <col min="3614" max="3614" width="11.25" style="44" customWidth="1"/>
    <col min="3615" max="3615" width="9.625" style="44" customWidth="1"/>
    <col min="3616" max="3616" width="19.625" style="44" customWidth="1"/>
    <col min="3617" max="3617" width="16" style="44" customWidth="1"/>
    <col min="3618" max="3618" width="19" style="44" customWidth="1"/>
    <col min="3619" max="3619" width="12.75" style="44" customWidth="1"/>
    <col min="3620" max="3620" width="20.75" style="44" customWidth="1"/>
    <col min="3621" max="3621" width="12.75" style="44" customWidth="1"/>
    <col min="3622" max="3622" width="16.75" style="44" customWidth="1"/>
    <col min="3623" max="3623" width="31.25" style="44" customWidth="1"/>
    <col min="3624" max="3624" width="20.25" style="44" customWidth="1"/>
    <col min="3625" max="3625" width="17.75" style="44" customWidth="1"/>
    <col min="3626" max="3626" width="32.625" style="44" customWidth="1"/>
    <col min="3627" max="3627" width="17.25" style="44" customWidth="1"/>
    <col min="3628" max="3628" width="13.5" style="44" customWidth="1"/>
    <col min="3629" max="3629" width="13.875" style="44" customWidth="1"/>
    <col min="3630" max="3631" width="17.25" style="44" customWidth="1"/>
    <col min="3632" max="3632" width="32.625" style="44" customWidth="1"/>
    <col min="3633" max="3816" width="7.875" style="44" customWidth="1"/>
    <col min="3817" max="3841" width="9" style="44"/>
    <col min="3842" max="3843" width="0" style="44" hidden="1" customWidth="1"/>
    <col min="3844" max="3845" width="20.625" style="44" customWidth="1"/>
    <col min="3846" max="3846" width="16.5" style="44" customWidth="1"/>
    <col min="3847" max="3847" width="16.25" style="44" customWidth="1"/>
    <col min="3848" max="3848" width="18.75" style="44" customWidth="1"/>
    <col min="3849" max="3849" width="16.5" style="44" customWidth="1"/>
    <col min="3850" max="3850" width="18.75" style="44" customWidth="1"/>
    <col min="3851" max="3851" width="17.125" style="44" customWidth="1"/>
    <col min="3852" max="3852" width="13.875" style="44" customWidth="1"/>
    <col min="3853" max="3853" width="13.125" style="44" customWidth="1"/>
    <col min="3854" max="3854" width="16.125" style="44" customWidth="1"/>
    <col min="3855" max="3855" width="17.375" style="44" customWidth="1"/>
    <col min="3856" max="3856" width="22.5" style="44" customWidth="1"/>
    <col min="3857" max="3857" width="20.625" style="44" customWidth="1"/>
    <col min="3858" max="3858" width="14.125" style="44" customWidth="1"/>
    <col min="3859" max="3859" width="37.875" style="44" bestFit="1" customWidth="1"/>
    <col min="3860" max="3862" width="25.25" style="44" customWidth="1"/>
    <col min="3863" max="3863" width="32.125" style="44" customWidth="1"/>
    <col min="3864" max="3864" width="20.625" style="44" customWidth="1"/>
    <col min="3865" max="3865" width="20.375" style="44" customWidth="1"/>
    <col min="3866" max="3866" width="21.125" style="44" customWidth="1"/>
    <col min="3867" max="3867" width="18.125" style="44" bestFit="1" customWidth="1"/>
    <col min="3868" max="3868" width="17.75" style="44" bestFit="1" customWidth="1"/>
    <col min="3869" max="3869" width="25" style="44" customWidth="1"/>
    <col min="3870" max="3870" width="11.25" style="44" customWidth="1"/>
    <col min="3871" max="3871" width="9.625" style="44" customWidth="1"/>
    <col min="3872" max="3872" width="19.625" style="44" customWidth="1"/>
    <col min="3873" max="3873" width="16" style="44" customWidth="1"/>
    <col min="3874" max="3874" width="19" style="44" customWidth="1"/>
    <col min="3875" max="3875" width="12.75" style="44" customWidth="1"/>
    <col min="3876" max="3876" width="20.75" style="44" customWidth="1"/>
    <col min="3877" max="3877" width="12.75" style="44" customWidth="1"/>
    <col min="3878" max="3878" width="16.75" style="44" customWidth="1"/>
    <col min="3879" max="3879" width="31.25" style="44" customWidth="1"/>
    <col min="3880" max="3880" width="20.25" style="44" customWidth="1"/>
    <col min="3881" max="3881" width="17.75" style="44" customWidth="1"/>
    <col min="3882" max="3882" width="32.625" style="44" customWidth="1"/>
    <col min="3883" max="3883" width="17.25" style="44" customWidth="1"/>
    <col min="3884" max="3884" width="13.5" style="44" customWidth="1"/>
    <col min="3885" max="3885" width="13.875" style="44" customWidth="1"/>
    <col min="3886" max="3887" width="17.25" style="44" customWidth="1"/>
    <col min="3888" max="3888" width="32.625" style="44" customWidth="1"/>
    <col min="3889" max="4072" width="7.875" style="44" customWidth="1"/>
    <col min="4073" max="4097" width="9" style="44"/>
    <col min="4098" max="4099" width="0" style="44" hidden="1" customWidth="1"/>
    <col min="4100" max="4101" width="20.625" style="44" customWidth="1"/>
    <col min="4102" max="4102" width="16.5" style="44" customWidth="1"/>
    <col min="4103" max="4103" width="16.25" style="44" customWidth="1"/>
    <col min="4104" max="4104" width="18.75" style="44" customWidth="1"/>
    <col min="4105" max="4105" width="16.5" style="44" customWidth="1"/>
    <col min="4106" max="4106" width="18.75" style="44" customWidth="1"/>
    <col min="4107" max="4107" width="17.125" style="44" customWidth="1"/>
    <col min="4108" max="4108" width="13.875" style="44" customWidth="1"/>
    <col min="4109" max="4109" width="13.125" style="44" customWidth="1"/>
    <col min="4110" max="4110" width="16.125" style="44" customWidth="1"/>
    <col min="4111" max="4111" width="17.375" style="44" customWidth="1"/>
    <col min="4112" max="4112" width="22.5" style="44" customWidth="1"/>
    <col min="4113" max="4113" width="20.625" style="44" customWidth="1"/>
    <col min="4114" max="4114" width="14.125" style="44" customWidth="1"/>
    <col min="4115" max="4115" width="37.875" style="44" bestFit="1" customWidth="1"/>
    <col min="4116" max="4118" width="25.25" style="44" customWidth="1"/>
    <col min="4119" max="4119" width="32.125" style="44" customWidth="1"/>
    <col min="4120" max="4120" width="20.625" style="44" customWidth="1"/>
    <col min="4121" max="4121" width="20.375" style="44" customWidth="1"/>
    <col min="4122" max="4122" width="21.125" style="44" customWidth="1"/>
    <col min="4123" max="4123" width="18.125" style="44" bestFit="1" customWidth="1"/>
    <col min="4124" max="4124" width="17.75" style="44" bestFit="1" customWidth="1"/>
    <col min="4125" max="4125" width="25" style="44" customWidth="1"/>
    <col min="4126" max="4126" width="11.25" style="44" customWidth="1"/>
    <col min="4127" max="4127" width="9.625" style="44" customWidth="1"/>
    <col min="4128" max="4128" width="19.625" style="44" customWidth="1"/>
    <col min="4129" max="4129" width="16" style="44" customWidth="1"/>
    <col min="4130" max="4130" width="19" style="44" customWidth="1"/>
    <col min="4131" max="4131" width="12.75" style="44" customWidth="1"/>
    <col min="4132" max="4132" width="20.75" style="44" customWidth="1"/>
    <col min="4133" max="4133" width="12.75" style="44" customWidth="1"/>
    <col min="4134" max="4134" width="16.75" style="44" customWidth="1"/>
    <col min="4135" max="4135" width="31.25" style="44" customWidth="1"/>
    <col min="4136" max="4136" width="20.25" style="44" customWidth="1"/>
    <col min="4137" max="4137" width="17.75" style="44" customWidth="1"/>
    <col min="4138" max="4138" width="32.625" style="44" customWidth="1"/>
    <col min="4139" max="4139" width="17.25" style="44" customWidth="1"/>
    <col min="4140" max="4140" width="13.5" style="44" customWidth="1"/>
    <col min="4141" max="4141" width="13.875" style="44" customWidth="1"/>
    <col min="4142" max="4143" width="17.25" style="44" customWidth="1"/>
    <col min="4144" max="4144" width="32.625" style="44" customWidth="1"/>
    <col min="4145" max="4328" width="7.875" style="44" customWidth="1"/>
    <col min="4329" max="4353" width="9" style="44"/>
    <col min="4354" max="4355" width="0" style="44" hidden="1" customWidth="1"/>
    <col min="4356" max="4357" width="20.625" style="44" customWidth="1"/>
    <col min="4358" max="4358" width="16.5" style="44" customWidth="1"/>
    <col min="4359" max="4359" width="16.25" style="44" customWidth="1"/>
    <col min="4360" max="4360" width="18.75" style="44" customWidth="1"/>
    <col min="4361" max="4361" width="16.5" style="44" customWidth="1"/>
    <col min="4362" max="4362" width="18.75" style="44" customWidth="1"/>
    <col min="4363" max="4363" width="17.125" style="44" customWidth="1"/>
    <col min="4364" max="4364" width="13.875" style="44" customWidth="1"/>
    <col min="4365" max="4365" width="13.125" style="44" customWidth="1"/>
    <col min="4366" max="4366" width="16.125" style="44" customWidth="1"/>
    <col min="4367" max="4367" width="17.375" style="44" customWidth="1"/>
    <col min="4368" max="4368" width="22.5" style="44" customWidth="1"/>
    <col min="4369" max="4369" width="20.625" style="44" customWidth="1"/>
    <col min="4370" max="4370" width="14.125" style="44" customWidth="1"/>
    <col min="4371" max="4371" width="37.875" style="44" bestFit="1" customWidth="1"/>
    <col min="4372" max="4374" width="25.25" style="44" customWidth="1"/>
    <col min="4375" max="4375" width="32.125" style="44" customWidth="1"/>
    <col min="4376" max="4376" width="20.625" style="44" customWidth="1"/>
    <col min="4377" max="4377" width="20.375" style="44" customWidth="1"/>
    <col min="4378" max="4378" width="21.125" style="44" customWidth="1"/>
    <col min="4379" max="4379" width="18.125" style="44" bestFit="1" customWidth="1"/>
    <col min="4380" max="4380" width="17.75" style="44" bestFit="1" customWidth="1"/>
    <col min="4381" max="4381" width="25" style="44" customWidth="1"/>
    <col min="4382" max="4382" width="11.25" style="44" customWidth="1"/>
    <col min="4383" max="4383" width="9.625" style="44" customWidth="1"/>
    <col min="4384" max="4384" width="19.625" style="44" customWidth="1"/>
    <col min="4385" max="4385" width="16" style="44" customWidth="1"/>
    <col min="4386" max="4386" width="19" style="44" customWidth="1"/>
    <col min="4387" max="4387" width="12.75" style="44" customWidth="1"/>
    <col min="4388" max="4388" width="20.75" style="44" customWidth="1"/>
    <col min="4389" max="4389" width="12.75" style="44" customWidth="1"/>
    <col min="4390" max="4390" width="16.75" style="44" customWidth="1"/>
    <col min="4391" max="4391" width="31.25" style="44" customWidth="1"/>
    <col min="4392" max="4392" width="20.25" style="44" customWidth="1"/>
    <col min="4393" max="4393" width="17.75" style="44" customWidth="1"/>
    <col min="4394" max="4394" width="32.625" style="44" customWidth="1"/>
    <col min="4395" max="4395" width="17.25" style="44" customWidth="1"/>
    <col min="4396" max="4396" width="13.5" style="44" customWidth="1"/>
    <col min="4397" max="4397" width="13.875" style="44" customWidth="1"/>
    <col min="4398" max="4399" width="17.25" style="44" customWidth="1"/>
    <col min="4400" max="4400" width="32.625" style="44" customWidth="1"/>
    <col min="4401" max="4584" width="7.875" style="44" customWidth="1"/>
    <col min="4585" max="4609" width="9" style="44"/>
    <col min="4610" max="4611" width="0" style="44" hidden="1" customWidth="1"/>
    <col min="4612" max="4613" width="20.625" style="44" customWidth="1"/>
    <col min="4614" max="4614" width="16.5" style="44" customWidth="1"/>
    <col min="4615" max="4615" width="16.25" style="44" customWidth="1"/>
    <col min="4616" max="4616" width="18.75" style="44" customWidth="1"/>
    <col min="4617" max="4617" width="16.5" style="44" customWidth="1"/>
    <col min="4618" max="4618" width="18.75" style="44" customWidth="1"/>
    <col min="4619" max="4619" width="17.125" style="44" customWidth="1"/>
    <col min="4620" max="4620" width="13.875" style="44" customWidth="1"/>
    <col min="4621" max="4621" width="13.125" style="44" customWidth="1"/>
    <col min="4622" max="4622" width="16.125" style="44" customWidth="1"/>
    <col min="4623" max="4623" width="17.375" style="44" customWidth="1"/>
    <col min="4624" max="4624" width="22.5" style="44" customWidth="1"/>
    <col min="4625" max="4625" width="20.625" style="44" customWidth="1"/>
    <col min="4626" max="4626" width="14.125" style="44" customWidth="1"/>
    <col min="4627" max="4627" width="37.875" style="44" bestFit="1" customWidth="1"/>
    <col min="4628" max="4630" width="25.25" style="44" customWidth="1"/>
    <col min="4631" max="4631" width="32.125" style="44" customWidth="1"/>
    <col min="4632" max="4632" width="20.625" style="44" customWidth="1"/>
    <col min="4633" max="4633" width="20.375" style="44" customWidth="1"/>
    <col min="4634" max="4634" width="21.125" style="44" customWidth="1"/>
    <col min="4635" max="4635" width="18.125" style="44" bestFit="1" customWidth="1"/>
    <col min="4636" max="4636" width="17.75" style="44" bestFit="1" customWidth="1"/>
    <col min="4637" max="4637" width="25" style="44" customWidth="1"/>
    <col min="4638" max="4638" width="11.25" style="44" customWidth="1"/>
    <col min="4639" max="4639" width="9.625" style="44" customWidth="1"/>
    <col min="4640" max="4640" width="19.625" style="44" customWidth="1"/>
    <col min="4641" max="4641" width="16" style="44" customWidth="1"/>
    <col min="4642" max="4642" width="19" style="44" customWidth="1"/>
    <col min="4643" max="4643" width="12.75" style="44" customWidth="1"/>
    <col min="4644" max="4644" width="20.75" style="44" customWidth="1"/>
    <col min="4645" max="4645" width="12.75" style="44" customWidth="1"/>
    <col min="4646" max="4646" width="16.75" style="44" customWidth="1"/>
    <col min="4647" max="4647" width="31.25" style="44" customWidth="1"/>
    <col min="4648" max="4648" width="20.25" style="44" customWidth="1"/>
    <col min="4649" max="4649" width="17.75" style="44" customWidth="1"/>
    <col min="4650" max="4650" width="32.625" style="44" customWidth="1"/>
    <col min="4651" max="4651" width="17.25" style="44" customWidth="1"/>
    <col min="4652" max="4652" width="13.5" style="44" customWidth="1"/>
    <col min="4653" max="4653" width="13.875" style="44" customWidth="1"/>
    <col min="4654" max="4655" width="17.25" style="44" customWidth="1"/>
    <col min="4656" max="4656" width="32.625" style="44" customWidth="1"/>
    <col min="4657" max="4840" width="7.875" style="44" customWidth="1"/>
    <col min="4841" max="4865" width="9" style="44"/>
    <col min="4866" max="4867" width="0" style="44" hidden="1" customWidth="1"/>
    <col min="4868" max="4869" width="20.625" style="44" customWidth="1"/>
    <col min="4870" max="4870" width="16.5" style="44" customWidth="1"/>
    <col min="4871" max="4871" width="16.25" style="44" customWidth="1"/>
    <col min="4872" max="4872" width="18.75" style="44" customWidth="1"/>
    <col min="4873" max="4873" width="16.5" style="44" customWidth="1"/>
    <col min="4874" max="4874" width="18.75" style="44" customWidth="1"/>
    <col min="4875" max="4875" width="17.125" style="44" customWidth="1"/>
    <col min="4876" max="4876" width="13.875" style="44" customWidth="1"/>
    <col min="4877" max="4877" width="13.125" style="44" customWidth="1"/>
    <col min="4878" max="4878" width="16.125" style="44" customWidth="1"/>
    <col min="4879" max="4879" width="17.375" style="44" customWidth="1"/>
    <col min="4880" max="4880" width="22.5" style="44" customWidth="1"/>
    <col min="4881" max="4881" width="20.625" style="44" customWidth="1"/>
    <col min="4882" max="4882" width="14.125" style="44" customWidth="1"/>
    <col min="4883" max="4883" width="37.875" style="44" bestFit="1" customWidth="1"/>
    <col min="4884" max="4886" width="25.25" style="44" customWidth="1"/>
    <col min="4887" max="4887" width="32.125" style="44" customWidth="1"/>
    <col min="4888" max="4888" width="20.625" style="44" customWidth="1"/>
    <col min="4889" max="4889" width="20.375" style="44" customWidth="1"/>
    <col min="4890" max="4890" width="21.125" style="44" customWidth="1"/>
    <col min="4891" max="4891" width="18.125" style="44" bestFit="1" customWidth="1"/>
    <col min="4892" max="4892" width="17.75" style="44" bestFit="1" customWidth="1"/>
    <col min="4893" max="4893" width="25" style="44" customWidth="1"/>
    <col min="4894" max="4894" width="11.25" style="44" customWidth="1"/>
    <col min="4895" max="4895" width="9.625" style="44" customWidth="1"/>
    <col min="4896" max="4896" width="19.625" style="44" customWidth="1"/>
    <col min="4897" max="4897" width="16" style="44" customWidth="1"/>
    <col min="4898" max="4898" width="19" style="44" customWidth="1"/>
    <col min="4899" max="4899" width="12.75" style="44" customWidth="1"/>
    <col min="4900" max="4900" width="20.75" style="44" customWidth="1"/>
    <col min="4901" max="4901" width="12.75" style="44" customWidth="1"/>
    <col min="4902" max="4902" width="16.75" style="44" customWidth="1"/>
    <col min="4903" max="4903" width="31.25" style="44" customWidth="1"/>
    <col min="4904" max="4904" width="20.25" style="44" customWidth="1"/>
    <col min="4905" max="4905" width="17.75" style="44" customWidth="1"/>
    <col min="4906" max="4906" width="32.625" style="44" customWidth="1"/>
    <col min="4907" max="4907" width="17.25" style="44" customWidth="1"/>
    <col min="4908" max="4908" width="13.5" style="44" customWidth="1"/>
    <col min="4909" max="4909" width="13.875" style="44" customWidth="1"/>
    <col min="4910" max="4911" width="17.25" style="44" customWidth="1"/>
    <col min="4912" max="4912" width="32.625" style="44" customWidth="1"/>
    <col min="4913" max="5096" width="7.875" style="44" customWidth="1"/>
    <col min="5097" max="5121" width="9" style="44"/>
    <col min="5122" max="5123" width="0" style="44" hidden="1" customWidth="1"/>
    <col min="5124" max="5125" width="20.625" style="44" customWidth="1"/>
    <col min="5126" max="5126" width="16.5" style="44" customWidth="1"/>
    <col min="5127" max="5127" width="16.25" style="44" customWidth="1"/>
    <col min="5128" max="5128" width="18.75" style="44" customWidth="1"/>
    <col min="5129" max="5129" width="16.5" style="44" customWidth="1"/>
    <col min="5130" max="5130" width="18.75" style="44" customWidth="1"/>
    <col min="5131" max="5131" width="17.125" style="44" customWidth="1"/>
    <col min="5132" max="5132" width="13.875" style="44" customWidth="1"/>
    <col min="5133" max="5133" width="13.125" style="44" customWidth="1"/>
    <col min="5134" max="5134" width="16.125" style="44" customWidth="1"/>
    <col min="5135" max="5135" width="17.375" style="44" customWidth="1"/>
    <col min="5136" max="5136" width="22.5" style="44" customWidth="1"/>
    <col min="5137" max="5137" width="20.625" style="44" customWidth="1"/>
    <col min="5138" max="5138" width="14.125" style="44" customWidth="1"/>
    <col min="5139" max="5139" width="37.875" style="44" bestFit="1" customWidth="1"/>
    <col min="5140" max="5142" width="25.25" style="44" customWidth="1"/>
    <col min="5143" max="5143" width="32.125" style="44" customWidth="1"/>
    <col min="5144" max="5144" width="20.625" style="44" customWidth="1"/>
    <col min="5145" max="5145" width="20.375" style="44" customWidth="1"/>
    <col min="5146" max="5146" width="21.125" style="44" customWidth="1"/>
    <col min="5147" max="5147" width="18.125" style="44" bestFit="1" customWidth="1"/>
    <col min="5148" max="5148" width="17.75" style="44" bestFit="1" customWidth="1"/>
    <col min="5149" max="5149" width="25" style="44" customWidth="1"/>
    <col min="5150" max="5150" width="11.25" style="44" customWidth="1"/>
    <col min="5151" max="5151" width="9.625" style="44" customWidth="1"/>
    <col min="5152" max="5152" width="19.625" style="44" customWidth="1"/>
    <col min="5153" max="5153" width="16" style="44" customWidth="1"/>
    <col min="5154" max="5154" width="19" style="44" customWidth="1"/>
    <col min="5155" max="5155" width="12.75" style="44" customWidth="1"/>
    <col min="5156" max="5156" width="20.75" style="44" customWidth="1"/>
    <col min="5157" max="5157" width="12.75" style="44" customWidth="1"/>
    <col min="5158" max="5158" width="16.75" style="44" customWidth="1"/>
    <col min="5159" max="5159" width="31.25" style="44" customWidth="1"/>
    <col min="5160" max="5160" width="20.25" style="44" customWidth="1"/>
    <col min="5161" max="5161" width="17.75" style="44" customWidth="1"/>
    <col min="5162" max="5162" width="32.625" style="44" customWidth="1"/>
    <col min="5163" max="5163" width="17.25" style="44" customWidth="1"/>
    <col min="5164" max="5164" width="13.5" style="44" customWidth="1"/>
    <col min="5165" max="5165" width="13.875" style="44" customWidth="1"/>
    <col min="5166" max="5167" width="17.25" style="44" customWidth="1"/>
    <col min="5168" max="5168" width="32.625" style="44" customWidth="1"/>
    <col min="5169" max="5352" width="7.875" style="44" customWidth="1"/>
    <col min="5353" max="5377" width="9" style="44"/>
    <col min="5378" max="5379" width="0" style="44" hidden="1" customWidth="1"/>
    <col min="5380" max="5381" width="20.625" style="44" customWidth="1"/>
    <col min="5382" max="5382" width="16.5" style="44" customWidth="1"/>
    <col min="5383" max="5383" width="16.25" style="44" customWidth="1"/>
    <col min="5384" max="5384" width="18.75" style="44" customWidth="1"/>
    <col min="5385" max="5385" width="16.5" style="44" customWidth="1"/>
    <col min="5386" max="5386" width="18.75" style="44" customWidth="1"/>
    <col min="5387" max="5387" width="17.125" style="44" customWidth="1"/>
    <col min="5388" max="5388" width="13.875" style="44" customWidth="1"/>
    <col min="5389" max="5389" width="13.125" style="44" customWidth="1"/>
    <col min="5390" max="5390" width="16.125" style="44" customWidth="1"/>
    <col min="5391" max="5391" width="17.375" style="44" customWidth="1"/>
    <col min="5392" max="5392" width="22.5" style="44" customWidth="1"/>
    <col min="5393" max="5393" width="20.625" style="44" customWidth="1"/>
    <col min="5394" max="5394" width="14.125" style="44" customWidth="1"/>
    <col min="5395" max="5395" width="37.875" style="44" bestFit="1" customWidth="1"/>
    <col min="5396" max="5398" width="25.25" style="44" customWidth="1"/>
    <col min="5399" max="5399" width="32.125" style="44" customWidth="1"/>
    <col min="5400" max="5400" width="20.625" style="44" customWidth="1"/>
    <col min="5401" max="5401" width="20.375" style="44" customWidth="1"/>
    <col min="5402" max="5402" width="21.125" style="44" customWidth="1"/>
    <col min="5403" max="5403" width="18.125" style="44" bestFit="1" customWidth="1"/>
    <col min="5404" max="5404" width="17.75" style="44" bestFit="1" customWidth="1"/>
    <col min="5405" max="5405" width="25" style="44" customWidth="1"/>
    <col min="5406" max="5406" width="11.25" style="44" customWidth="1"/>
    <col min="5407" max="5407" width="9.625" style="44" customWidth="1"/>
    <col min="5408" max="5408" width="19.625" style="44" customWidth="1"/>
    <col min="5409" max="5409" width="16" style="44" customWidth="1"/>
    <col min="5410" max="5410" width="19" style="44" customWidth="1"/>
    <col min="5411" max="5411" width="12.75" style="44" customWidth="1"/>
    <col min="5412" max="5412" width="20.75" style="44" customWidth="1"/>
    <col min="5413" max="5413" width="12.75" style="44" customWidth="1"/>
    <col min="5414" max="5414" width="16.75" style="44" customWidth="1"/>
    <col min="5415" max="5415" width="31.25" style="44" customWidth="1"/>
    <col min="5416" max="5416" width="20.25" style="44" customWidth="1"/>
    <col min="5417" max="5417" width="17.75" style="44" customWidth="1"/>
    <col min="5418" max="5418" width="32.625" style="44" customWidth="1"/>
    <col min="5419" max="5419" width="17.25" style="44" customWidth="1"/>
    <col min="5420" max="5420" width="13.5" style="44" customWidth="1"/>
    <col min="5421" max="5421" width="13.875" style="44" customWidth="1"/>
    <col min="5422" max="5423" width="17.25" style="44" customWidth="1"/>
    <col min="5424" max="5424" width="32.625" style="44" customWidth="1"/>
    <col min="5425" max="5608" width="7.875" style="44" customWidth="1"/>
    <col min="5609" max="5633" width="9" style="44"/>
    <col min="5634" max="5635" width="0" style="44" hidden="1" customWidth="1"/>
    <col min="5636" max="5637" width="20.625" style="44" customWidth="1"/>
    <col min="5638" max="5638" width="16.5" style="44" customWidth="1"/>
    <col min="5639" max="5639" width="16.25" style="44" customWidth="1"/>
    <col min="5640" max="5640" width="18.75" style="44" customWidth="1"/>
    <col min="5641" max="5641" width="16.5" style="44" customWidth="1"/>
    <col min="5642" max="5642" width="18.75" style="44" customWidth="1"/>
    <col min="5643" max="5643" width="17.125" style="44" customWidth="1"/>
    <col min="5644" max="5644" width="13.875" style="44" customWidth="1"/>
    <col min="5645" max="5645" width="13.125" style="44" customWidth="1"/>
    <col min="5646" max="5646" width="16.125" style="44" customWidth="1"/>
    <col min="5647" max="5647" width="17.375" style="44" customWidth="1"/>
    <col min="5648" max="5648" width="22.5" style="44" customWidth="1"/>
    <col min="5649" max="5649" width="20.625" style="44" customWidth="1"/>
    <col min="5650" max="5650" width="14.125" style="44" customWidth="1"/>
    <col min="5651" max="5651" width="37.875" style="44" bestFit="1" customWidth="1"/>
    <col min="5652" max="5654" width="25.25" style="44" customWidth="1"/>
    <col min="5655" max="5655" width="32.125" style="44" customWidth="1"/>
    <col min="5656" max="5656" width="20.625" style="44" customWidth="1"/>
    <col min="5657" max="5657" width="20.375" style="44" customWidth="1"/>
    <col min="5658" max="5658" width="21.125" style="44" customWidth="1"/>
    <col min="5659" max="5659" width="18.125" style="44" bestFit="1" customWidth="1"/>
    <col min="5660" max="5660" width="17.75" style="44" bestFit="1" customWidth="1"/>
    <col min="5661" max="5661" width="25" style="44" customWidth="1"/>
    <col min="5662" max="5662" width="11.25" style="44" customWidth="1"/>
    <col min="5663" max="5663" width="9.625" style="44" customWidth="1"/>
    <col min="5664" max="5664" width="19.625" style="44" customWidth="1"/>
    <col min="5665" max="5665" width="16" style="44" customWidth="1"/>
    <col min="5666" max="5666" width="19" style="44" customWidth="1"/>
    <col min="5667" max="5667" width="12.75" style="44" customWidth="1"/>
    <col min="5668" max="5668" width="20.75" style="44" customWidth="1"/>
    <col min="5669" max="5669" width="12.75" style="44" customWidth="1"/>
    <col min="5670" max="5670" width="16.75" style="44" customWidth="1"/>
    <col min="5671" max="5671" width="31.25" style="44" customWidth="1"/>
    <col min="5672" max="5672" width="20.25" style="44" customWidth="1"/>
    <col min="5673" max="5673" width="17.75" style="44" customWidth="1"/>
    <col min="5674" max="5674" width="32.625" style="44" customWidth="1"/>
    <col min="5675" max="5675" width="17.25" style="44" customWidth="1"/>
    <col min="5676" max="5676" width="13.5" style="44" customWidth="1"/>
    <col min="5677" max="5677" width="13.875" style="44" customWidth="1"/>
    <col min="5678" max="5679" width="17.25" style="44" customWidth="1"/>
    <col min="5680" max="5680" width="32.625" style="44" customWidth="1"/>
    <col min="5681" max="5864" width="7.875" style="44" customWidth="1"/>
    <col min="5865" max="5889" width="9" style="44"/>
    <col min="5890" max="5891" width="0" style="44" hidden="1" customWidth="1"/>
    <col min="5892" max="5893" width="20.625" style="44" customWidth="1"/>
    <col min="5894" max="5894" width="16.5" style="44" customWidth="1"/>
    <col min="5895" max="5895" width="16.25" style="44" customWidth="1"/>
    <col min="5896" max="5896" width="18.75" style="44" customWidth="1"/>
    <col min="5897" max="5897" width="16.5" style="44" customWidth="1"/>
    <col min="5898" max="5898" width="18.75" style="44" customWidth="1"/>
    <col min="5899" max="5899" width="17.125" style="44" customWidth="1"/>
    <col min="5900" max="5900" width="13.875" style="44" customWidth="1"/>
    <col min="5901" max="5901" width="13.125" style="44" customWidth="1"/>
    <col min="5902" max="5902" width="16.125" style="44" customWidth="1"/>
    <col min="5903" max="5903" width="17.375" style="44" customWidth="1"/>
    <col min="5904" max="5904" width="22.5" style="44" customWidth="1"/>
    <col min="5905" max="5905" width="20.625" style="44" customWidth="1"/>
    <col min="5906" max="5906" width="14.125" style="44" customWidth="1"/>
    <col min="5907" max="5907" width="37.875" style="44" bestFit="1" customWidth="1"/>
    <col min="5908" max="5910" width="25.25" style="44" customWidth="1"/>
    <col min="5911" max="5911" width="32.125" style="44" customWidth="1"/>
    <col min="5912" max="5912" width="20.625" style="44" customWidth="1"/>
    <col min="5913" max="5913" width="20.375" style="44" customWidth="1"/>
    <col min="5914" max="5914" width="21.125" style="44" customWidth="1"/>
    <col min="5915" max="5915" width="18.125" style="44" bestFit="1" customWidth="1"/>
    <col min="5916" max="5916" width="17.75" style="44" bestFit="1" customWidth="1"/>
    <col min="5917" max="5917" width="25" style="44" customWidth="1"/>
    <col min="5918" max="5918" width="11.25" style="44" customWidth="1"/>
    <col min="5919" max="5919" width="9.625" style="44" customWidth="1"/>
    <col min="5920" max="5920" width="19.625" style="44" customWidth="1"/>
    <col min="5921" max="5921" width="16" style="44" customWidth="1"/>
    <col min="5922" max="5922" width="19" style="44" customWidth="1"/>
    <col min="5923" max="5923" width="12.75" style="44" customWidth="1"/>
    <col min="5924" max="5924" width="20.75" style="44" customWidth="1"/>
    <col min="5925" max="5925" width="12.75" style="44" customWidth="1"/>
    <col min="5926" max="5926" width="16.75" style="44" customWidth="1"/>
    <col min="5927" max="5927" width="31.25" style="44" customWidth="1"/>
    <col min="5928" max="5928" width="20.25" style="44" customWidth="1"/>
    <col min="5929" max="5929" width="17.75" style="44" customWidth="1"/>
    <col min="5930" max="5930" width="32.625" style="44" customWidth="1"/>
    <col min="5931" max="5931" width="17.25" style="44" customWidth="1"/>
    <col min="5932" max="5932" width="13.5" style="44" customWidth="1"/>
    <col min="5933" max="5933" width="13.875" style="44" customWidth="1"/>
    <col min="5934" max="5935" width="17.25" style="44" customWidth="1"/>
    <col min="5936" max="5936" width="32.625" style="44" customWidth="1"/>
    <col min="5937" max="6120" width="7.875" style="44" customWidth="1"/>
    <col min="6121" max="6145" width="9" style="44"/>
    <col min="6146" max="6147" width="0" style="44" hidden="1" customWidth="1"/>
    <col min="6148" max="6149" width="20.625" style="44" customWidth="1"/>
    <col min="6150" max="6150" width="16.5" style="44" customWidth="1"/>
    <col min="6151" max="6151" width="16.25" style="44" customWidth="1"/>
    <col min="6152" max="6152" width="18.75" style="44" customWidth="1"/>
    <col min="6153" max="6153" width="16.5" style="44" customWidth="1"/>
    <col min="6154" max="6154" width="18.75" style="44" customWidth="1"/>
    <col min="6155" max="6155" width="17.125" style="44" customWidth="1"/>
    <col min="6156" max="6156" width="13.875" style="44" customWidth="1"/>
    <col min="6157" max="6157" width="13.125" style="44" customWidth="1"/>
    <col min="6158" max="6158" width="16.125" style="44" customWidth="1"/>
    <col min="6159" max="6159" width="17.375" style="44" customWidth="1"/>
    <col min="6160" max="6160" width="22.5" style="44" customWidth="1"/>
    <col min="6161" max="6161" width="20.625" style="44" customWidth="1"/>
    <col min="6162" max="6162" width="14.125" style="44" customWidth="1"/>
    <col min="6163" max="6163" width="37.875" style="44" bestFit="1" customWidth="1"/>
    <col min="6164" max="6166" width="25.25" style="44" customWidth="1"/>
    <col min="6167" max="6167" width="32.125" style="44" customWidth="1"/>
    <col min="6168" max="6168" width="20.625" style="44" customWidth="1"/>
    <col min="6169" max="6169" width="20.375" style="44" customWidth="1"/>
    <col min="6170" max="6170" width="21.125" style="44" customWidth="1"/>
    <col min="6171" max="6171" width="18.125" style="44" bestFit="1" customWidth="1"/>
    <col min="6172" max="6172" width="17.75" style="44" bestFit="1" customWidth="1"/>
    <col min="6173" max="6173" width="25" style="44" customWidth="1"/>
    <col min="6174" max="6174" width="11.25" style="44" customWidth="1"/>
    <col min="6175" max="6175" width="9.625" style="44" customWidth="1"/>
    <col min="6176" max="6176" width="19.625" style="44" customWidth="1"/>
    <col min="6177" max="6177" width="16" style="44" customWidth="1"/>
    <col min="6178" max="6178" width="19" style="44" customWidth="1"/>
    <col min="6179" max="6179" width="12.75" style="44" customWidth="1"/>
    <col min="6180" max="6180" width="20.75" style="44" customWidth="1"/>
    <col min="6181" max="6181" width="12.75" style="44" customWidth="1"/>
    <col min="6182" max="6182" width="16.75" style="44" customWidth="1"/>
    <col min="6183" max="6183" width="31.25" style="44" customWidth="1"/>
    <col min="6184" max="6184" width="20.25" style="44" customWidth="1"/>
    <col min="6185" max="6185" width="17.75" style="44" customWidth="1"/>
    <col min="6186" max="6186" width="32.625" style="44" customWidth="1"/>
    <col min="6187" max="6187" width="17.25" style="44" customWidth="1"/>
    <col min="6188" max="6188" width="13.5" style="44" customWidth="1"/>
    <col min="6189" max="6189" width="13.875" style="44" customWidth="1"/>
    <col min="6190" max="6191" width="17.25" style="44" customWidth="1"/>
    <col min="6192" max="6192" width="32.625" style="44" customWidth="1"/>
    <col min="6193" max="6376" width="7.875" style="44" customWidth="1"/>
    <col min="6377" max="6401" width="9" style="44"/>
    <col min="6402" max="6403" width="0" style="44" hidden="1" customWidth="1"/>
    <col min="6404" max="6405" width="20.625" style="44" customWidth="1"/>
    <col min="6406" max="6406" width="16.5" style="44" customWidth="1"/>
    <col min="6407" max="6407" width="16.25" style="44" customWidth="1"/>
    <col min="6408" max="6408" width="18.75" style="44" customWidth="1"/>
    <col min="6409" max="6409" width="16.5" style="44" customWidth="1"/>
    <col min="6410" max="6410" width="18.75" style="44" customWidth="1"/>
    <col min="6411" max="6411" width="17.125" style="44" customWidth="1"/>
    <col min="6412" max="6412" width="13.875" style="44" customWidth="1"/>
    <col min="6413" max="6413" width="13.125" style="44" customWidth="1"/>
    <col min="6414" max="6414" width="16.125" style="44" customWidth="1"/>
    <col min="6415" max="6415" width="17.375" style="44" customWidth="1"/>
    <col min="6416" max="6416" width="22.5" style="44" customWidth="1"/>
    <col min="6417" max="6417" width="20.625" style="44" customWidth="1"/>
    <col min="6418" max="6418" width="14.125" style="44" customWidth="1"/>
    <col min="6419" max="6419" width="37.875" style="44" bestFit="1" customWidth="1"/>
    <col min="6420" max="6422" width="25.25" style="44" customWidth="1"/>
    <col min="6423" max="6423" width="32.125" style="44" customWidth="1"/>
    <col min="6424" max="6424" width="20.625" style="44" customWidth="1"/>
    <col min="6425" max="6425" width="20.375" style="44" customWidth="1"/>
    <col min="6426" max="6426" width="21.125" style="44" customWidth="1"/>
    <col min="6427" max="6427" width="18.125" style="44" bestFit="1" customWidth="1"/>
    <col min="6428" max="6428" width="17.75" style="44" bestFit="1" customWidth="1"/>
    <col min="6429" max="6429" width="25" style="44" customWidth="1"/>
    <col min="6430" max="6430" width="11.25" style="44" customWidth="1"/>
    <col min="6431" max="6431" width="9.625" style="44" customWidth="1"/>
    <col min="6432" max="6432" width="19.625" style="44" customWidth="1"/>
    <col min="6433" max="6433" width="16" style="44" customWidth="1"/>
    <col min="6434" max="6434" width="19" style="44" customWidth="1"/>
    <col min="6435" max="6435" width="12.75" style="44" customWidth="1"/>
    <col min="6436" max="6436" width="20.75" style="44" customWidth="1"/>
    <col min="6437" max="6437" width="12.75" style="44" customWidth="1"/>
    <col min="6438" max="6438" width="16.75" style="44" customWidth="1"/>
    <col min="6439" max="6439" width="31.25" style="44" customWidth="1"/>
    <col min="6440" max="6440" width="20.25" style="44" customWidth="1"/>
    <col min="6441" max="6441" width="17.75" style="44" customWidth="1"/>
    <col min="6442" max="6442" width="32.625" style="44" customWidth="1"/>
    <col min="6443" max="6443" width="17.25" style="44" customWidth="1"/>
    <col min="6444" max="6444" width="13.5" style="44" customWidth="1"/>
    <col min="6445" max="6445" width="13.875" style="44" customWidth="1"/>
    <col min="6446" max="6447" width="17.25" style="44" customWidth="1"/>
    <col min="6448" max="6448" width="32.625" style="44" customWidth="1"/>
    <col min="6449" max="6632" width="7.875" style="44" customWidth="1"/>
    <col min="6633" max="6657" width="9" style="44"/>
    <col min="6658" max="6659" width="0" style="44" hidden="1" customWidth="1"/>
    <col min="6660" max="6661" width="20.625" style="44" customWidth="1"/>
    <col min="6662" max="6662" width="16.5" style="44" customWidth="1"/>
    <col min="6663" max="6663" width="16.25" style="44" customWidth="1"/>
    <col min="6664" max="6664" width="18.75" style="44" customWidth="1"/>
    <col min="6665" max="6665" width="16.5" style="44" customWidth="1"/>
    <col min="6666" max="6666" width="18.75" style="44" customWidth="1"/>
    <col min="6667" max="6667" width="17.125" style="44" customWidth="1"/>
    <col min="6668" max="6668" width="13.875" style="44" customWidth="1"/>
    <col min="6669" max="6669" width="13.125" style="44" customWidth="1"/>
    <col min="6670" max="6670" width="16.125" style="44" customWidth="1"/>
    <col min="6671" max="6671" width="17.375" style="44" customWidth="1"/>
    <col min="6672" max="6672" width="22.5" style="44" customWidth="1"/>
    <col min="6673" max="6673" width="20.625" style="44" customWidth="1"/>
    <col min="6674" max="6674" width="14.125" style="44" customWidth="1"/>
    <col min="6675" max="6675" width="37.875" style="44" bestFit="1" customWidth="1"/>
    <col min="6676" max="6678" width="25.25" style="44" customWidth="1"/>
    <col min="6679" max="6679" width="32.125" style="44" customWidth="1"/>
    <col min="6680" max="6680" width="20.625" style="44" customWidth="1"/>
    <col min="6681" max="6681" width="20.375" style="44" customWidth="1"/>
    <col min="6682" max="6682" width="21.125" style="44" customWidth="1"/>
    <col min="6683" max="6683" width="18.125" style="44" bestFit="1" customWidth="1"/>
    <col min="6684" max="6684" width="17.75" style="44" bestFit="1" customWidth="1"/>
    <col min="6685" max="6685" width="25" style="44" customWidth="1"/>
    <col min="6686" max="6686" width="11.25" style="44" customWidth="1"/>
    <col min="6687" max="6687" width="9.625" style="44" customWidth="1"/>
    <col min="6688" max="6688" width="19.625" style="44" customWidth="1"/>
    <col min="6689" max="6689" width="16" style="44" customWidth="1"/>
    <col min="6690" max="6690" width="19" style="44" customWidth="1"/>
    <col min="6691" max="6691" width="12.75" style="44" customWidth="1"/>
    <col min="6692" max="6692" width="20.75" style="44" customWidth="1"/>
    <col min="6693" max="6693" width="12.75" style="44" customWidth="1"/>
    <col min="6694" max="6694" width="16.75" style="44" customWidth="1"/>
    <col min="6695" max="6695" width="31.25" style="44" customWidth="1"/>
    <col min="6696" max="6696" width="20.25" style="44" customWidth="1"/>
    <col min="6697" max="6697" width="17.75" style="44" customWidth="1"/>
    <col min="6698" max="6698" width="32.625" style="44" customWidth="1"/>
    <col min="6699" max="6699" width="17.25" style="44" customWidth="1"/>
    <col min="6700" max="6700" width="13.5" style="44" customWidth="1"/>
    <col min="6701" max="6701" width="13.875" style="44" customWidth="1"/>
    <col min="6702" max="6703" width="17.25" style="44" customWidth="1"/>
    <col min="6704" max="6704" width="32.625" style="44" customWidth="1"/>
    <col min="6705" max="6888" width="7.875" style="44" customWidth="1"/>
    <col min="6889" max="6913" width="9" style="44"/>
    <col min="6914" max="6915" width="0" style="44" hidden="1" customWidth="1"/>
    <col min="6916" max="6917" width="20.625" style="44" customWidth="1"/>
    <col min="6918" max="6918" width="16.5" style="44" customWidth="1"/>
    <col min="6919" max="6919" width="16.25" style="44" customWidth="1"/>
    <col min="6920" max="6920" width="18.75" style="44" customWidth="1"/>
    <col min="6921" max="6921" width="16.5" style="44" customWidth="1"/>
    <col min="6922" max="6922" width="18.75" style="44" customWidth="1"/>
    <col min="6923" max="6923" width="17.125" style="44" customWidth="1"/>
    <col min="6924" max="6924" width="13.875" style="44" customWidth="1"/>
    <col min="6925" max="6925" width="13.125" style="44" customWidth="1"/>
    <col min="6926" max="6926" width="16.125" style="44" customWidth="1"/>
    <col min="6927" max="6927" width="17.375" style="44" customWidth="1"/>
    <col min="6928" max="6928" width="22.5" style="44" customWidth="1"/>
    <col min="6929" max="6929" width="20.625" style="44" customWidth="1"/>
    <col min="6930" max="6930" width="14.125" style="44" customWidth="1"/>
    <col min="6931" max="6931" width="37.875" style="44" bestFit="1" customWidth="1"/>
    <col min="6932" max="6934" width="25.25" style="44" customWidth="1"/>
    <col min="6935" max="6935" width="32.125" style="44" customWidth="1"/>
    <col min="6936" max="6936" width="20.625" style="44" customWidth="1"/>
    <col min="6937" max="6937" width="20.375" style="44" customWidth="1"/>
    <col min="6938" max="6938" width="21.125" style="44" customWidth="1"/>
    <col min="6939" max="6939" width="18.125" style="44" bestFit="1" customWidth="1"/>
    <col min="6940" max="6940" width="17.75" style="44" bestFit="1" customWidth="1"/>
    <col min="6941" max="6941" width="25" style="44" customWidth="1"/>
    <col min="6942" max="6942" width="11.25" style="44" customWidth="1"/>
    <col min="6943" max="6943" width="9.625" style="44" customWidth="1"/>
    <col min="6944" max="6944" width="19.625" style="44" customWidth="1"/>
    <col min="6945" max="6945" width="16" style="44" customWidth="1"/>
    <col min="6946" max="6946" width="19" style="44" customWidth="1"/>
    <col min="6947" max="6947" width="12.75" style="44" customWidth="1"/>
    <col min="6948" max="6948" width="20.75" style="44" customWidth="1"/>
    <col min="6949" max="6949" width="12.75" style="44" customWidth="1"/>
    <col min="6950" max="6950" width="16.75" style="44" customWidth="1"/>
    <col min="6951" max="6951" width="31.25" style="44" customWidth="1"/>
    <col min="6952" max="6952" width="20.25" style="44" customWidth="1"/>
    <col min="6953" max="6953" width="17.75" style="44" customWidth="1"/>
    <col min="6954" max="6954" width="32.625" style="44" customWidth="1"/>
    <col min="6955" max="6955" width="17.25" style="44" customWidth="1"/>
    <col min="6956" max="6956" width="13.5" style="44" customWidth="1"/>
    <col min="6957" max="6957" width="13.875" style="44" customWidth="1"/>
    <col min="6958" max="6959" width="17.25" style="44" customWidth="1"/>
    <col min="6960" max="6960" width="32.625" style="44" customWidth="1"/>
    <col min="6961" max="7144" width="7.875" style="44" customWidth="1"/>
    <col min="7145" max="7169" width="9" style="44"/>
    <col min="7170" max="7171" width="0" style="44" hidden="1" customWidth="1"/>
    <col min="7172" max="7173" width="20.625" style="44" customWidth="1"/>
    <col min="7174" max="7174" width="16.5" style="44" customWidth="1"/>
    <col min="7175" max="7175" width="16.25" style="44" customWidth="1"/>
    <col min="7176" max="7176" width="18.75" style="44" customWidth="1"/>
    <col min="7177" max="7177" width="16.5" style="44" customWidth="1"/>
    <col min="7178" max="7178" width="18.75" style="44" customWidth="1"/>
    <col min="7179" max="7179" width="17.125" style="44" customWidth="1"/>
    <col min="7180" max="7180" width="13.875" style="44" customWidth="1"/>
    <col min="7181" max="7181" width="13.125" style="44" customWidth="1"/>
    <col min="7182" max="7182" width="16.125" style="44" customWidth="1"/>
    <col min="7183" max="7183" width="17.375" style="44" customWidth="1"/>
    <col min="7184" max="7184" width="22.5" style="44" customWidth="1"/>
    <col min="7185" max="7185" width="20.625" style="44" customWidth="1"/>
    <col min="7186" max="7186" width="14.125" style="44" customWidth="1"/>
    <col min="7187" max="7187" width="37.875" style="44" bestFit="1" customWidth="1"/>
    <col min="7188" max="7190" width="25.25" style="44" customWidth="1"/>
    <col min="7191" max="7191" width="32.125" style="44" customWidth="1"/>
    <col min="7192" max="7192" width="20.625" style="44" customWidth="1"/>
    <col min="7193" max="7193" width="20.375" style="44" customWidth="1"/>
    <col min="7194" max="7194" width="21.125" style="44" customWidth="1"/>
    <col min="7195" max="7195" width="18.125" style="44" bestFit="1" customWidth="1"/>
    <col min="7196" max="7196" width="17.75" style="44" bestFit="1" customWidth="1"/>
    <col min="7197" max="7197" width="25" style="44" customWidth="1"/>
    <col min="7198" max="7198" width="11.25" style="44" customWidth="1"/>
    <col min="7199" max="7199" width="9.625" style="44" customWidth="1"/>
    <col min="7200" max="7200" width="19.625" style="44" customWidth="1"/>
    <col min="7201" max="7201" width="16" style="44" customWidth="1"/>
    <col min="7202" max="7202" width="19" style="44" customWidth="1"/>
    <col min="7203" max="7203" width="12.75" style="44" customWidth="1"/>
    <col min="7204" max="7204" width="20.75" style="44" customWidth="1"/>
    <col min="7205" max="7205" width="12.75" style="44" customWidth="1"/>
    <col min="7206" max="7206" width="16.75" style="44" customWidth="1"/>
    <col min="7207" max="7207" width="31.25" style="44" customWidth="1"/>
    <col min="7208" max="7208" width="20.25" style="44" customWidth="1"/>
    <col min="7209" max="7209" width="17.75" style="44" customWidth="1"/>
    <col min="7210" max="7210" width="32.625" style="44" customWidth="1"/>
    <col min="7211" max="7211" width="17.25" style="44" customWidth="1"/>
    <col min="7212" max="7212" width="13.5" style="44" customWidth="1"/>
    <col min="7213" max="7213" width="13.875" style="44" customWidth="1"/>
    <col min="7214" max="7215" width="17.25" style="44" customWidth="1"/>
    <col min="7216" max="7216" width="32.625" style="44" customWidth="1"/>
    <col min="7217" max="7400" width="7.875" style="44" customWidth="1"/>
    <col min="7401" max="7425" width="9" style="44"/>
    <col min="7426" max="7427" width="0" style="44" hidden="1" customWidth="1"/>
    <col min="7428" max="7429" width="20.625" style="44" customWidth="1"/>
    <col min="7430" max="7430" width="16.5" style="44" customWidth="1"/>
    <col min="7431" max="7431" width="16.25" style="44" customWidth="1"/>
    <col min="7432" max="7432" width="18.75" style="44" customWidth="1"/>
    <col min="7433" max="7433" width="16.5" style="44" customWidth="1"/>
    <col min="7434" max="7434" width="18.75" style="44" customWidth="1"/>
    <col min="7435" max="7435" width="17.125" style="44" customWidth="1"/>
    <col min="7436" max="7436" width="13.875" style="44" customWidth="1"/>
    <col min="7437" max="7437" width="13.125" style="44" customWidth="1"/>
    <col min="7438" max="7438" width="16.125" style="44" customWidth="1"/>
    <col min="7439" max="7439" width="17.375" style="44" customWidth="1"/>
    <col min="7440" max="7440" width="22.5" style="44" customWidth="1"/>
    <col min="7441" max="7441" width="20.625" style="44" customWidth="1"/>
    <col min="7442" max="7442" width="14.125" style="44" customWidth="1"/>
    <col min="7443" max="7443" width="37.875" style="44" bestFit="1" customWidth="1"/>
    <col min="7444" max="7446" width="25.25" style="44" customWidth="1"/>
    <col min="7447" max="7447" width="32.125" style="44" customWidth="1"/>
    <col min="7448" max="7448" width="20.625" style="44" customWidth="1"/>
    <col min="7449" max="7449" width="20.375" style="44" customWidth="1"/>
    <col min="7450" max="7450" width="21.125" style="44" customWidth="1"/>
    <col min="7451" max="7451" width="18.125" style="44" bestFit="1" customWidth="1"/>
    <col min="7452" max="7452" width="17.75" style="44" bestFit="1" customWidth="1"/>
    <col min="7453" max="7453" width="25" style="44" customWidth="1"/>
    <col min="7454" max="7454" width="11.25" style="44" customWidth="1"/>
    <col min="7455" max="7455" width="9.625" style="44" customWidth="1"/>
    <col min="7456" max="7456" width="19.625" style="44" customWidth="1"/>
    <col min="7457" max="7457" width="16" style="44" customWidth="1"/>
    <col min="7458" max="7458" width="19" style="44" customWidth="1"/>
    <col min="7459" max="7459" width="12.75" style="44" customWidth="1"/>
    <col min="7460" max="7460" width="20.75" style="44" customWidth="1"/>
    <col min="7461" max="7461" width="12.75" style="44" customWidth="1"/>
    <col min="7462" max="7462" width="16.75" style="44" customWidth="1"/>
    <col min="7463" max="7463" width="31.25" style="44" customWidth="1"/>
    <col min="7464" max="7464" width="20.25" style="44" customWidth="1"/>
    <col min="7465" max="7465" width="17.75" style="44" customWidth="1"/>
    <col min="7466" max="7466" width="32.625" style="44" customWidth="1"/>
    <col min="7467" max="7467" width="17.25" style="44" customWidth="1"/>
    <col min="7468" max="7468" width="13.5" style="44" customWidth="1"/>
    <col min="7469" max="7469" width="13.875" style="44" customWidth="1"/>
    <col min="7470" max="7471" width="17.25" style="44" customWidth="1"/>
    <col min="7472" max="7472" width="32.625" style="44" customWidth="1"/>
    <col min="7473" max="7656" width="7.875" style="44" customWidth="1"/>
    <col min="7657" max="7681" width="9" style="44"/>
    <col min="7682" max="7683" width="0" style="44" hidden="1" customWidth="1"/>
    <col min="7684" max="7685" width="20.625" style="44" customWidth="1"/>
    <col min="7686" max="7686" width="16.5" style="44" customWidth="1"/>
    <col min="7687" max="7687" width="16.25" style="44" customWidth="1"/>
    <col min="7688" max="7688" width="18.75" style="44" customWidth="1"/>
    <col min="7689" max="7689" width="16.5" style="44" customWidth="1"/>
    <col min="7690" max="7690" width="18.75" style="44" customWidth="1"/>
    <col min="7691" max="7691" width="17.125" style="44" customWidth="1"/>
    <col min="7692" max="7692" width="13.875" style="44" customWidth="1"/>
    <col min="7693" max="7693" width="13.125" style="44" customWidth="1"/>
    <col min="7694" max="7694" width="16.125" style="44" customWidth="1"/>
    <col min="7695" max="7695" width="17.375" style="44" customWidth="1"/>
    <col min="7696" max="7696" width="22.5" style="44" customWidth="1"/>
    <col min="7697" max="7697" width="20.625" style="44" customWidth="1"/>
    <col min="7698" max="7698" width="14.125" style="44" customWidth="1"/>
    <col min="7699" max="7699" width="37.875" style="44" bestFit="1" customWidth="1"/>
    <col min="7700" max="7702" width="25.25" style="44" customWidth="1"/>
    <col min="7703" max="7703" width="32.125" style="44" customWidth="1"/>
    <col min="7704" max="7704" width="20.625" style="44" customWidth="1"/>
    <col min="7705" max="7705" width="20.375" style="44" customWidth="1"/>
    <col min="7706" max="7706" width="21.125" style="44" customWidth="1"/>
    <col min="7707" max="7707" width="18.125" style="44" bestFit="1" customWidth="1"/>
    <col min="7708" max="7708" width="17.75" style="44" bestFit="1" customWidth="1"/>
    <col min="7709" max="7709" width="25" style="44" customWidth="1"/>
    <col min="7710" max="7710" width="11.25" style="44" customWidth="1"/>
    <col min="7711" max="7711" width="9.625" style="44" customWidth="1"/>
    <col min="7712" max="7712" width="19.625" style="44" customWidth="1"/>
    <col min="7713" max="7713" width="16" style="44" customWidth="1"/>
    <col min="7714" max="7714" width="19" style="44" customWidth="1"/>
    <col min="7715" max="7715" width="12.75" style="44" customWidth="1"/>
    <col min="7716" max="7716" width="20.75" style="44" customWidth="1"/>
    <col min="7717" max="7717" width="12.75" style="44" customWidth="1"/>
    <col min="7718" max="7718" width="16.75" style="44" customWidth="1"/>
    <col min="7719" max="7719" width="31.25" style="44" customWidth="1"/>
    <col min="7720" max="7720" width="20.25" style="44" customWidth="1"/>
    <col min="7721" max="7721" width="17.75" style="44" customWidth="1"/>
    <col min="7722" max="7722" width="32.625" style="44" customWidth="1"/>
    <col min="7723" max="7723" width="17.25" style="44" customWidth="1"/>
    <col min="7724" max="7724" width="13.5" style="44" customWidth="1"/>
    <col min="7725" max="7725" width="13.875" style="44" customWidth="1"/>
    <col min="7726" max="7727" width="17.25" style="44" customWidth="1"/>
    <col min="7728" max="7728" width="32.625" style="44" customWidth="1"/>
    <col min="7729" max="7912" width="7.875" style="44" customWidth="1"/>
    <col min="7913" max="7937" width="9" style="44"/>
    <col min="7938" max="7939" width="0" style="44" hidden="1" customWidth="1"/>
    <col min="7940" max="7941" width="20.625" style="44" customWidth="1"/>
    <col min="7942" max="7942" width="16.5" style="44" customWidth="1"/>
    <col min="7943" max="7943" width="16.25" style="44" customWidth="1"/>
    <col min="7944" max="7944" width="18.75" style="44" customWidth="1"/>
    <col min="7945" max="7945" width="16.5" style="44" customWidth="1"/>
    <col min="7946" max="7946" width="18.75" style="44" customWidth="1"/>
    <col min="7947" max="7947" width="17.125" style="44" customWidth="1"/>
    <col min="7948" max="7948" width="13.875" style="44" customWidth="1"/>
    <col min="7949" max="7949" width="13.125" style="44" customWidth="1"/>
    <col min="7950" max="7950" width="16.125" style="44" customWidth="1"/>
    <col min="7951" max="7951" width="17.375" style="44" customWidth="1"/>
    <col min="7952" max="7952" width="22.5" style="44" customWidth="1"/>
    <col min="7953" max="7953" width="20.625" style="44" customWidth="1"/>
    <col min="7954" max="7954" width="14.125" style="44" customWidth="1"/>
    <col min="7955" max="7955" width="37.875" style="44" bestFit="1" customWidth="1"/>
    <col min="7956" max="7958" width="25.25" style="44" customWidth="1"/>
    <col min="7959" max="7959" width="32.125" style="44" customWidth="1"/>
    <col min="7960" max="7960" width="20.625" style="44" customWidth="1"/>
    <col min="7961" max="7961" width="20.375" style="44" customWidth="1"/>
    <col min="7962" max="7962" width="21.125" style="44" customWidth="1"/>
    <col min="7963" max="7963" width="18.125" style="44" bestFit="1" customWidth="1"/>
    <col min="7964" max="7964" width="17.75" style="44" bestFit="1" customWidth="1"/>
    <col min="7965" max="7965" width="25" style="44" customWidth="1"/>
    <col min="7966" max="7966" width="11.25" style="44" customWidth="1"/>
    <col min="7967" max="7967" width="9.625" style="44" customWidth="1"/>
    <col min="7968" max="7968" width="19.625" style="44" customWidth="1"/>
    <col min="7969" max="7969" width="16" style="44" customWidth="1"/>
    <col min="7970" max="7970" width="19" style="44" customWidth="1"/>
    <col min="7971" max="7971" width="12.75" style="44" customWidth="1"/>
    <col min="7972" max="7972" width="20.75" style="44" customWidth="1"/>
    <col min="7973" max="7973" width="12.75" style="44" customWidth="1"/>
    <col min="7974" max="7974" width="16.75" style="44" customWidth="1"/>
    <col min="7975" max="7975" width="31.25" style="44" customWidth="1"/>
    <col min="7976" max="7976" width="20.25" style="44" customWidth="1"/>
    <col min="7977" max="7977" width="17.75" style="44" customWidth="1"/>
    <col min="7978" max="7978" width="32.625" style="44" customWidth="1"/>
    <col min="7979" max="7979" width="17.25" style="44" customWidth="1"/>
    <col min="7980" max="7980" width="13.5" style="44" customWidth="1"/>
    <col min="7981" max="7981" width="13.875" style="44" customWidth="1"/>
    <col min="7982" max="7983" width="17.25" style="44" customWidth="1"/>
    <col min="7984" max="7984" width="32.625" style="44" customWidth="1"/>
    <col min="7985" max="8168" width="7.875" style="44" customWidth="1"/>
    <col min="8169" max="8193" width="9" style="44"/>
    <col min="8194" max="8195" width="0" style="44" hidden="1" customWidth="1"/>
    <col min="8196" max="8197" width="20.625" style="44" customWidth="1"/>
    <col min="8198" max="8198" width="16.5" style="44" customWidth="1"/>
    <col min="8199" max="8199" width="16.25" style="44" customWidth="1"/>
    <col min="8200" max="8200" width="18.75" style="44" customWidth="1"/>
    <col min="8201" max="8201" width="16.5" style="44" customWidth="1"/>
    <col min="8202" max="8202" width="18.75" style="44" customWidth="1"/>
    <col min="8203" max="8203" width="17.125" style="44" customWidth="1"/>
    <col min="8204" max="8204" width="13.875" style="44" customWidth="1"/>
    <col min="8205" max="8205" width="13.125" style="44" customWidth="1"/>
    <col min="8206" max="8206" width="16.125" style="44" customWidth="1"/>
    <col min="8207" max="8207" width="17.375" style="44" customWidth="1"/>
    <col min="8208" max="8208" width="22.5" style="44" customWidth="1"/>
    <col min="8209" max="8209" width="20.625" style="44" customWidth="1"/>
    <col min="8210" max="8210" width="14.125" style="44" customWidth="1"/>
    <col min="8211" max="8211" width="37.875" style="44" bestFit="1" customWidth="1"/>
    <col min="8212" max="8214" width="25.25" style="44" customWidth="1"/>
    <col min="8215" max="8215" width="32.125" style="44" customWidth="1"/>
    <col min="8216" max="8216" width="20.625" style="44" customWidth="1"/>
    <col min="8217" max="8217" width="20.375" style="44" customWidth="1"/>
    <col min="8218" max="8218" width="21.125" style="44" customWidth="1"/>
    <col min="8219" max="8219" width="18.125" style="44" bestFit="1" customWidth="1"/>
    <col min="8220" max="8220" width="17.75" style="44" bestFit="1" customWidth="1"/>
    <col min="8221" max="8221" width="25" style="44" customWidth="1"/>
    <col min="8222" max="8222" width="11.25" style="44" customWidth="1"/>
    <col min="8223" max="8223" width="9.625" style="44" customWidth="1"/>
    <col min="8224" max="8224" width="19.625" style="44" customWidth="1"/>
    <col min="8225" max="8225" width="16" style="44" customWidth="1"/>
    <col min="8226" max="8226" width="19" style="44" customWidth="1"/>
    <col min="8227" max="8227" width="12.75" style="44" customWidth="1"/>
    <col min="8228" max="8228" width="20.75" style="44" customWidth="1"/>
    <col min="8229" max="8229" width="12.75" style="44" customWidth="1"/>
    <col min="8230" max="8230" width="16.75" style="44" customWidth="1"/>
    <col min="8231" max="8231" width="31.25" style="44" customWidth="1"/>
    <col min="8232" max="8232" width="20.25" style="44" customWidth="1"/>
    <col min="8233" max="8233" width="17.75" style="44" customWidth="1"/>
    <col min="8234" max="8234" width="32.625" style="44" customWidth="1"/>
    <col min="8235" max="8235" width="17.25" style="44" customWidth="1"/>
    <col min="8236" max="8236" width="13.5" style="44" customWidth="1"/>
    <col min="8237" max="8237" width="13.875" style="44" customWidth="1"/>
    <col min="8238" max="8239" width="17.25" style="44" customWidth="1"/>
    <col min="8240" max="8240" width="32.625" style="44" customWidth="1"/>
    <col min="8241" max="8424" width="7.875" style="44" customWidth="1"/>
    <col min="8425" max="8449" width="9" style="44"/>
    <col min="8450" max="8451" width="0" style="44" hidden="1" customWidth="1"/>
    <col min="8452" max="8453" width="20.625" style="44" customWidth="1"/>
    <col min="8454" max="8454" width="16.5" style="44" customWidth="1"/>
    <col min="8455" max="8455" width="16.25" style="44" customWidth="1"/>
    <col min="8456" max="8456" width="18.75" style="44" customWidth="1"/>
    <col min="8457" max="8457" width="16.5" style="44" customWidth="1"/>
    <col min="8458" max="8458" width="18.75" style="44" customWidth="1"/>
    <col min="8459" max="8459" width="17.125" style="44" customWidth="1"/>
    <col min="8460" max="8460" width="13.875" style="44" customWidth="1"/>
    <col min="8461" max="8461" width="13.125" style="44" customWidth="1"/>
    <col min="8462" max="8462" width="16.125" style="44" customWidth="1"/>
    <col min="8463" max="8463" width="17.375" style="44" customWidth="1"/>
    <col min="8464" max="8464" width="22.5" style="44" customWidth="1"/>
    <col min="8465" max="8465" width="20.625" style="44" customWidth="1"/>
    <col min="8466" max="8466" width="14.125" style="44" customWidth="1"/>
    <col min="8467" max="8467" width="37.875" style="44" bestFit="1" customWidth="1"/>
    <col min="8468" max="8470" width="25.25" style="44" customWidth="1"/>
    <col min="8471" max="8471" width="32.125" style="44" customWidth="1"/>
    <col min="8472" max="8472" width="20.625" style="44" customWidth="1"/>
    <col min="8473" max="8473" width="20.375" style="44" customWidth="1"/>
    <col min="8474" max="8474" width="21.125" style="44" customWidth="1"/>
    <col min="8475" max="8475" width="18.125" style="44" bestFit="1" customWidth="1"/>
    <col min="8476" max="8476" width="17.75" style="44" bestFit="1" customWidth="1"/>
    <col min="8477" max="8477" width="25" style="44" customWidth="1"/>
    <col min="8478" max="8478" width="11.25" style="44" customWidth="1"/>
    <col min="8479" max="8479" width="9.625" style="44" customWidth="1"/>
    <col min="8480" max="8480" width="19.625" style="44" customWidth="1"/>
    <col min="8481" max="8481" width="16" style="44" customWidth="1"/>
    <col min="8482" max="8482" width="19" style="44" customWidth="1"/>
    <col min="8483" max="8483" width="12.75" style="44" customWidth="1"/>
    <col min="8484" max="8484" width="20.75" style="44" customWidth="1"/>
    <col min="8485" max="8485" width="12.75" style="44" customWidth="1"/>
    <col min="8486" max="8486" width="16.75" style="44" customWidth="1"/>
    <col min="8487" max="8487" width="31.25" style="44" customWidth="1"/>
    <col min="8488" max="8488" width="20.25" style="44" customWidth="1"/>
    <col min="8489" max="8489" width="17.75" style="44" customWidth="1"/>
    <col min="8490" max="8490" width="32.625" style="44" customWidth="1"/>
    <col min="8491" max="8491" width="17.25" style="44" customWidth="1"/>
    <col min="8492" max="8492" width="13.5" style="44" customWidth="1"/>
    <col min="8493" max="8493" width="13.875" style="44" customWidth="1"/>
    <col min="8494" max="8495" width="17.25" style="44" customWidth="1"/>
    <col min="8496" max="8496" width="32.625" style="44" customWidth="1"/>
    <col min="8497" max="8680" width="7.875" style="44" customWidth="1"/>
    <col min="8681" max="8705" width="9" style="44"/>
    <col min="8706" max="8707" width="0" style="44" hidden="1" customWidth="1"/>
    <col min="8708" max="8709" width="20.625" style="44" customWidth="1"/>
    <col min="8710" max="8710" width="16.5" style="44" customWidth="1"/>
    <col min="8711" max="8711" width="16.25" style="44" customWidth="1"/>
    <col min="8712" max="8712" width="18.75" style="44" customWidth="1"/>
    <col min="8713" max="8713" width="16.5" style="44" customWidth="1"/>
    <col min="8714" max="8714" width="18.75" style="44" customWidth="1"/>
    <col min="8715" max="8715" width="17.125" style="44" customWidth="1"/>
    <col min="8716" max="8716" width="13.875" style="44" customWidth="1"/>
    <col min="8717" max="8717" width="13.125" style="44" customWidth="1"/>
    <col min="8718" max="8718" width="16.125" style="44" customWidth="1"/>
    <col min="8719" max="8719" width="17.375" style="44" customWidth="1"/>
    <col min="8720" max="8720" width="22.5" style="44" customWidth="1"/>
    <col min="8721" max="8721" width="20.625" style="44" customWidth="1"/>
    <col min="8722" max="8722" width="14.125" style="44" customWidth="1"/>
    <col min="8723" max="8723" width="37.875" style="44" bestFit="1" customWidth="1"/>
    <col min="8724" max="8726" width="25.25" style="44" customWidth="1"/>
    <col min="8727" max="8727" width="32.125" style="44" customWidth="1"/>
    <col min="8728" max="8728" width="20.625" style="44" customWidth="1"/>
    <col min="8729" max="8729" width="20.375" style="44" customWidth="1"/>
    <col min="8730" max="8730" width="21.125" style="44" customWidth="1"/>
    <col min="8731" max="8731" width="18.125" style="44" bestFit="1" customWidth="1"/>
    <col min="8732" max="8732" width="17.75" style="44" bestFit="1" customWidth="1"/>
    <col min="8733" max="8733" width="25" style="44" customWidth="1"/>
    <col min="8734" max="8734" width="11.25" style="44" customWidth="1"/>
    <col min="8735" max="8735" width="9.625" style="44" customWidth="1"/>
    <col min="8736" max="8736" width="19.625" style="44" customWidth="1"/>
    <col min="8737" max="8737" width="16" style="44" customWidth="1"/>
    <col min="8738" max="8738" width="19" style="44" customWidth="1"/>
    <col min="8739" max="8739" width="12.75" style="44" customWidth="1"/>
    <col min="8740" max="8740" width="20.75" style="44" customWidth="1"/>
    <col min="8741" max="8741" width="12.75" style="44" customWidth="1"/>
    <col min="8742" max="8742" width="16.75" style="44" customWidth="1"/>
    <col min="8743" max="8743" width="31.25" style="44" customWidth="1"/>
    <col min="8744" max="8744" width="20.25" style="44" customWidth="1"/>
    <col min="8745" max="8745" width="17.75" style="44" customWidth="1"/>
    <col min="8746" max="8746" width="32.625" style="44" customWidth="1"/>
    <col min="8747" max="8747" width="17.25" style="44" customWidth="1"/>
    <col min="8748" max="8748" width="13.5" style="44" customWidth="1"/>
    <col min="8749" max="8749" width="13.875" style="44" customWidth="1"/>
    <col min="8750" max="8751" width="17.25" style="44" customWidth="1"/>
    <col min="8752" max="8752" width="32.625" style="44" customWidth="1"/>
    <col min="8753" max="8936" width="7.875" style="44" customWidth="1"/>
    <col min="8937" max="8961" width="9" style="44"/>
    <col min="8962" max="8963" width="0" style="44" hidden="1" customWidth="1"/>
    <col min="8964" max="8965" width="20.625" style="44" customWidth="1"/>
    <col min="8966" max="8966" width="16.5" style="44" customWidth="1"/>
    <col min="8967" max="8967" width="16.25" style="44" customWidth="1"/>
    <col min="8968" max="8968" width="18.75" style="44" customWidth="1"/>
    <col min="8969" max="8969" width="16.5" style="44" customWidth="1"/>
    <col min="8970" max="8970" width="18.75" style="44" customWidth="1"/>
    <col min="8971" max="8971" width="17.125" style="44" customWidth="1"/>
    <col min="8972" max="8972" width="13.875" style="44" customWidth="1"/>
    <col min="8973" max="8973" width="13.125" style="44" customWidth="1"/>
    <col min="8974" max="8974" width="16.125" style="44" customWidth="1"/>
    <col min="8975" max="8975" width="17.375" style="44" customWidth="1"/>
    <col min="8976" max="8976" width="22.5" style="44" customWidth="1"/>
    <col min="8977" max="8977" width="20.625" style="44" customWidth="1"/>
    <col min="8978" max="8978" width="14.125" style="44" customWidth="1"/>
    <col min="8979" max="8979" width="37.875" style="44" bestFit="1" customWidth="1"/>
    <col min="8980" max="8982" width="25.25" style="44" customWidth="1"/>
    <col min="8983" max="8983" width="32.125" style="44" customWidth="1"/>
    <col min="8984" max="8984" width="20.625" style="44" customWidth="1"/>
    <col min="8985" max="8985" width="20.375" style="44" customWidth="1"/>
    <col min="8986" max="8986" width="21.125" style="44" customWidth="1"/>
    <col min="8987" max="8987" width="18.125" style="44" bestFit="1" customWidth="1"/>
    <col min="8988" max="8988" width="17.75" style="44" bestFit="1" customWidth="1"/>
    <col min="8989" max="8989" width="25" style="44" customWidth="1"/>
    <col min="8990" max="8990" width="11.25" style="44" customWidth="1"/>
    <col min="8991" max="8991" width="9.625" style="44" customWidth="1"/>
    <col min="8992" max="8992" width="19.625" style="44" customWidth="1"/>
    <col min="8993" max="8993" width="16" style="44" customWidth="1"/>
    <col min="8994" max="8994" width="19" style="44" customWidth="1"/>
    <col min="8995" max="8995" width="12.75" style="44" customWidth="1"/>
    <col min="8996" max="8996" width="20.75" style="44" customWidth="1"/>
    <col min="8997" max="8997" width="12.75" style="44" customWidth="1"/>
    <col min="8998" max="8998" width="16.75" style="44" customWidth="1"/>
    <col min="8999" max="8999" width="31.25" style="44" customWidth="1"/>
    <col min="9000" max="9000" width="20.25" style="44" customWidth="1"/>
    <col min="9001" max="9001" width="17.75" style="44" customWidth="1"/>
    <col min="9002" max="9002" width="32.625" style="44" customWidth="1"/>
    <col min="9003" max="9003" width="17.25" style="44" customWidth="1"/>
    <col min="9004" max="9004" width="13.5" style="44" customWidth="1"/>
    <col min="9005" max="9005" width="13.875" style="44" customWidth="1"/>
    <col min="9006" max="9007" width="17.25" style="44" customWidth="1"/>
    <col min="9008" max="9008" width="32.625" style="44" customWidth="1"/>
    <col min="9009" max="9192" width="7.875" style="44" customWidth="1"/>
    <col min="9193" max="9217" width="9" style="44"/>
    <col min="9218" max="9219" width="0" style="44" hidden="1" customWidth="1"/>
    <col min="9220" max="9221" width="20.625" style="44" customWidth="1"/>
    <col min="9222" max="9222" width="16.5" style="44" customWidth="1"/>
    <col min="9223" max="9223" width="16.25" style="44" customWidth="1"/>
    <col min="9224" max="9224" width="18.75" style="44" customWidth="1"/>
    <col min="9225" max="9225" width="16.5" style="44" customWidth="1"/>
    <col min="9226" max="9226" width="18.75" style="44" customWidth="1"/>
    <col min="9227" max="9227" width="17.125" style="44" customWidth="1"/>
    <col min="9228" max="9228" width="13.875" style="44" customWidth="1"/>
    <col min="9229" max="9229" width="13.125" style="44" customWidth="1"/>
    <col min="9230" max="9230" width="16.125" style="44" customWidth="1"/>
    <col min="9231" max="9231" width="17.375" style="44" customWidth="1"/>
    <col min="9232" max="9232" width="22.5" style="44" customWidth="1"/>
    <col min="9233" max="9233" width="20.625" style="44" customWidth="1"/>
    <col min="9234" max="9234" width="14.125" style="44" customWidth="1"/>
    <col min="9235" max="9235" width="37.875" style="44" bestFit="1" customWidth="1"/>
    <col min="9236" max="9238" width="25.25" style="44" customWidth="1"/>
    <col min="9239" max="9239" width="32.125" style="44" customWidth="1"/>
    <col min="9240" max="9240" width="20.625" style="44" customWidth="1"/>
    <col min="9241" max="9241" width="20.375" style="44" customWidth="1"/>
    <col min="9242" max="9242" width="21.125" style="44" customWidth="1"/>
    <col min="9243" max="9243" width="18.125" style="44" bestFit="1" customWidth="1"/>
    <col min="9244" max="9244" width="17.75" style="44" bestFit="1" customWidth="1"/>
    <col min="9245" max="9245" width="25" style="44" customWidth="1"/>
    <col min="9246" max="9246" width="11.25" style="44" customWidth="1"/>
    <col min="9247" max="9247" width="9.625" style="44" customWidth="1"/>
    <col min="9248" max="9248" width="19.625" style="44" customWidth="1"/>
    <col min="9249" max="9249" width="16" style="44" customWidth="1"/>
    <col min="9250" max="9250" width="19" style="44" customWidth="1"/>
    <col min="9251" max="9251" width="12.75" style="44" customWidth="1"/>
    <col min="9252" max="9252" width="20.75" style="44" customWidth="1"/>
    <col min="9253" max="9253" width="12.75" style="44" customWidth="1"/>
    <col min="9254" max="9254" width="16.75" style="44" customWidth="1"/>
    <col min="9255" max="9255" width="31.25" style="44" customWidth="1"/>
    <col min="9256" max="9256" width="20.25" style="44" customWidth="1"/>
    <col min="9257" max="9257" width="17.75" style="44" customWidth="1"/>
    <col min="9258" max="9258" width="32.625" style="44" customWidth="1"/>
    <col min="9259" max="9259" width="17.25" style="44" customWidth="1"/>
    <col min="9260" max="9260" width="13.5" style="44" customWidth="1"/>
    <col min="9261" max="9261" width="13.875" style="44" customWidth="1"/>
    <col min="9262" max="9263" width="17.25" style="44" customWidth="1"/>
    <col min="9264" max="9264" width="32.625" style="44" customWidth="1"/>
    <col min="9265" max="9448" width="7.875" style="44" customWidth="1"/>
    <col min="9449" max="9473" width="9" style="44"/>
    <col min="9474" max="9475" width="0" style="44" hidden="1" customWidth="1"/>
    <col min="9476" max="9477" width="20.625" style="44" customWidth="1"/>
    <col min="9478" max="9478" width="16.5" style="44" customWidth="1"/>
    <col min="9479" max="9479" width="16.25" style="44" customWidth="1"/>
    <col min="9480" max="9480" width="18.75" style="44" customWidth="1"/>
    <col min="9481" max="9481" width="16.5" style="44" customWidth="1"/>
    <col min="9482" max="9482" width="18.75" style="44" customWidth="1"/>
    <col min="9483" max="9483" width="17.125" style="44" customWidth="1"/>
    <col min="9484" max="9484" width="13.875" style="44" customWidth="1"/>
    <col min="9485" max="9485" width="13.125" style="44" customWidth="1"/>
    <col min="9486" max="9486" width="16.125" style="44" customWidth="1"/>
    <col min="9487" max="9487" width="17.375" style="44" customWidth="1"/>
    <col min="9488" max="9488" width="22.5" style="44" customWidth="1"/>
    <col min="9489" max="9489" width="20.625" style="44" customWidth="1"/>
    <col min="9490" max="9490" width="14.125" style="44" customWidth="1"/>
    <col min="9491" max="9491" width="37.875" style="44" bestFit="1" customWidth="1"/>
    <col min="9492" max="9494" width="25.25" style="44" customWidth="1"/>
    <col min="9495" max="9495" width="32.125" style="44" customWidth="1"/>
    <col min="9496" max="9496" width="20.625" style="44" customWidth="1"/>
    <col min="9497" max="9497" width="20.375" style="44" customWidth="1"/>
    <col min="9498" max="9498" width="21.125" style="44" customWidth="1"/>
    <col min="9499" max="9499" width="18.125" style="44" bestFit="1" customWidth="1"/>
    <col min="9500" max="9500" width="17.75" style="44" bestFit="1" customWidth="1"/>
    <col min="9501" max="9501" width="25" style="44" customWidth="1"/>
    <col min="9502" max="9502" width="11.25" style="44" customWidth="1"/>
    <col min="9503" max="9503" width="9.625" style="44" customWidth="1"/>
    <col min="9504" max="9504" width="19.625" style="44" customWidth="1"/>
    <col min="9505" max="9505" width="16" style="44" customWidth="1"/>
    <col min="9506" max="9506" width="19" style="44" customWidth="1"/>
    <col min="9507" max="9507" width="12.75" style="44" customWidth="1"/>
    <col min="9508" max="9508" width="20.75" style="44" customWidth="1"/>
    <col min="9509" max="9509" width="12.75" style="44" customWidth="1"/>
    <col min="9510" max="9510" width="16.75" style="44" customWidth="1"/>
    <col min="9511" max="9511" width="31.25" style="44" customWidth="1"/>
    <col min="9512" max="9512" width="20.25" style="44" customWidth="1"/>
    <col min="9513" max="9513" width="17.75" style="44" customWidth="1"/>
    <col min="9514" max="9514" width="32.625" style="44" customWidth="1"/>
    <col min="9515" max="9515" width="17.25" style="44" customWidth="1"/>
    <col min="9516" max="9516" width="13.5" style="44" customWidth="1"/>
    <col min="9517" max="9517" width="13.875" style="44" customWidth="1"/>
    <col min="9518" max="9519" width="17.25" style="44" customWidth="1"/>
    <col min="9520" max="9520" width="32.625" style="44" customWidth="1"/>
    <col min="9521" max="9704" width="7.875" style="44" customWidth="1"/>
    <col min="9705" max="9729" width="9" style="44"/>
    <col min="9730" max="9731" width="0" style="44" hidden="1" customWidth="1"/>
    <col min="9732" max="9733" width="20.625" style="44" customWidth="1"/>
    <col min="9734" max="9734" width="16.5" style="44" customWidth="1"/>
    <col min="9735" max="9735" width="16.25" style="44" customWidth="1"/>
    <col min="9736" max="9736" width="18.75" style="44" customWidth="1"/>
    <col min="9737" max="9737" width="16.5" style="44" customWidth="1"/>
    <col min="9738" max="9738" width="18.75" style="44" customWidth="1"/>
    <col min="9739" max="9739" width="17.125" style="44" customWidth="1"/>
    <col min="9740" max="9740" width="13.875" style="44" customWidth="1"/>
    <col min="9741" max="9741" width="13.125" style="44" customWidth="1"/>
    <col min="9742" max="9742" width="16.125" style="44" customWidth="1"/>
    <col min="9743" max="9743" width="17.375" style="44" customWidth="1"/>
    <col min="9744" max="9744" width="22.5" style="44" customWidth="1"/>
    <col min="9745" max="9745" width="20.625" style="44" customWidth="1"/>
    <col min="9746" max="9746" width="14.125" style="44" customWidth="1"/>
    <col min="9747" max="9747" width="37.875" style="44" bestFit="1" customWidth="1"/>
    <col min="9748" max="9750" width="25.25" style="44" customWidth="1"/>
    <col min="9751" max="9751" width="32.125" style="44" customWidth="1"/>
    <col min="9752" max="9752" width="20.625" style="44" customWidth="1"/>
    <col min="9753" max="9753" width="20.375" style="44" customWidth="1"/>
    <col min="9754" max="9754" width="21.125" style="44" customWidth="1"/>
    <col min="9755" max="9755" width="18.125" style="44" bestFit="1" customWidth="1"/>
    <col min="9756" max="9756" width="17.75" style="44" bestFit="1" customWidth="1"/>
    <col min="9757" max="9757" width="25" style="44" customWidth="1"/>
    <col min="9758" max="9758" width="11.25" style="44" customWidth="1"/>
    <col min="9759" max="9759" width="9.625" style="44" customWidth="1"/>
    <col min="9760" max="9760" width="19.625" style="44" customWidth="1"/>
    <col min="9761" max="9761" width="16" style="44" customWidth="1"/>
    <col min="9762" max="9762" width="19" style="44" customWidth="1"/>
    <col min="9763" max="9763" width="12.75" style="44" customWidth="1"/>
    <col min="9764" max="9764" width="20.75" style="44" customWidth="1"/>
    <col min="9765" max="9765" width="12.75" style="44" customWidth="1"/>
    <col min="9766" max="9766" width="16.75" style="44" customWidth="1"/>
    <col min="9767" max="9767" width="31.25" style="44" customWidth="1"/>
    <col min="9768" max="9768" width="20.25" style="44" customWidth="1"/>
    <col min="9769" max="9769" width="17.75" style="44" customWidth="1"/>
    <col min="9770" max="9770" width="32.625" style="44" customWidth="1"/>
    <col min="9771" max="9771" width="17.25" style="44" customWidth="1"/>
    <col min="9772" max="9772" width="13.5" style="44" customWidth="1"/>
    <col min="9773" max="9773" width="13.875" style="44" customWidth="1"/>
    <col min="9774" max="9775" width="17.25" style="44" customWidth="1"/>
    <col min="9776" max="9776" width="32.625" style="44" customWidth="1"/>
    <col min="9777" max="9960" width="7.875" style="44" customWidth="1"/>
    <col min="9961" max="9985" width="9" style="44"/>
    <col min="9986" max="9987" width="0" style="44" hidden="1" customWidth="1"/>
    <col min="9988" max="9989" width="20.625" style="44" customWidth="1"/>
    <col min="9990" max="9990" width="16.5" style="44" customWidth="1"/>
    <col min="9991" max="9991" width="16.25" style="44" customWidth="1"/>
    <col min="9992" max="9992" width="18.75" style="44" customWidth="1"/>
    <col min="9993" max="9993" width="16.5" style="44" customWidth="1"/>
    <col min="9994" max="9994" width="18.75" style="44" customWidth="1"/>
    <col min="9995" max="9995" width="17.125" style="44" customWidth="1"/>
    <col min="9996" max="9996" width="13.875" style="44" customWidth="1"/>
    <col min="9997" max="9997" width="13.125" style="44" customWidth="1"/>
    <col min="9998" max="9998" width="16.125" style="44" customWidth="1"/>
    <col min="9999" max="9999" width="17.375" style="44" customWidth="1"/>
    <col min="10000" max="10000" width="22.5" style="44" customWidth="1"/>
    <col min="10001" max="10001" width="20.625" style="44" customWidth="1"/>
    <col min="10002" max="10002" width="14.125" style="44" customWidth="1"/>
    <col min="10003" max="10003" width="37.875" style="44" bestFit="1" customWidth="1"/>
    <col min="10004" max="10006" width="25.25" style="44" customWidth="1"/>
    <col min="10007" max="10007" width="32.125" style="44" customWidth="1"/>
    <col min="10008" max="10008" width="20.625" style="44" customWidth="1"/>
    <col min="10009" max="10009" width="20.375" style="44" customWidth="1"/>
    <col min="10010" max="10010" width="21.125" style="44" customWidth="1"/>
    <col min="10011" max="10011" width="18.125" style="44" bestFit="1" customWidth="1"/>
    <col min="10012" max="10012" width="17.75" style="44" bestFit="1" customWidth="1"/>
    <col min="10013" max="10013" width="25" style="44" customWidth="1"/>
    <col min="10014" max="10014" width="11.25" style="44" customWidth="1"/>
    <col min="10015" max="10015" width="9.625" style="44" customWidth="1"/>
    <col min="10016" max="10016" width="19.625" style="44" customWidth="1"/>
    <col min="10017" max="10017" width="16" style="44" customWidth="1"/>
    <col min="10018" max="10018" width="19" style="44" customWidth="1"/>
    <col min="10019" max="10019" width="12.75" style="44" customWidth="1"/>
    <col min="10020" max="10020" width="20.75" style="44" customWidth="1"/>
    <col min="10021" max="10021" width="12.75" style="44" customWidth="1"/>
    <col min="10022" max="10022" width="16.75" style="44" customWidth="1"/>
    <col min="10023" max="10023" width="31.25" style="44" customWidth="1"/>
    <col min="10024" max="10024" width="20.25" style="44" customWidth="1"/>
    <col min="10025" max="10025" width="17.75" style="44" customWidth="1"/>
    <col min="10026" max="10026" width="32.625" style="44" customWidth="1"/>
    <col min="10027" max="10027" width="17.25" style="44" customWidth="1"/>
    <col min="10028" max="10028" width="13.5" style="44" customWidth="1"/>
    <col min="10029" max="10029" width="13.875" style="44" customWidth="1"/>
    <col min="10030" max="10031" width="17.25" style="44" customWidth="1"/>
    <col min="10032" max="10032" width="32.625" style="44" customWidth="1"/>
    <col min="10033" max="10216" width="7.875" style="44" customWidth="1"/>
    <col min="10217" max="10241" width="9" style="44"/>
    <col min="10242" max="10243" width="0" style="44" hidden="1" customWidth="1"/>
    <col min="10244" max="10245" width="20.625" style="44" customWidth="1"/>
    <col min="10246" max="10246" width="16.5" style="44" customWidth="1"/>
    <col min="10247" max="10247" width="16.25" style="44" customWidth="1"/>
    <col min="10248" max="10248" width="18.75" style="44" customWidth="1"/>
    <col min="10249" max="10249" width="16.5" style="44" customWidth="1"/>
    <col min="10250" max="10250" width="18.75" style="44" customWidth="1"/>
    <col min="10251" max="10251" width="17.125" style="44" customWidth="1"/>
    <col min="10252" max="10252" width="13.875" style="44" customWidth="1"/>
    <col min="10253" max="10253" width="13.125" style="44" customWidth="1"/>
    <col min="10254" max="10254" width="16.125" style="44" customWidth="1"/>
    <col min="10255" max="10255" width="17.375" style="44" customWidth="1"/>
    <col min="10256" max="10256" width="22.5" style="44" customWidth="1"/>
    <col min="10257" max="10257" width="20.625" style="44" customWidth="1"/>
    <col min="10258" max="10258" width="14.125" style="44" customWidth="1"/>
    <col min="10259" max="10259" width="37.875" style="44" bestFit="1" customWidth="1"/>
    <col min="10260" max="10262" width="25.25" style="44" customWidth="1"/>
    <col min="10263" max="10263" width="32.125" style="44" customWidth="1"/>
    <col min="10264" max="10264" width="20.625" style="44" customWidth="1"/>
    <col min="10265" max="10265" width="20.375" style="44" customWidth="1"/>
    <col min="10266" max="10266" width="21.125" style="44" customWidth="1"/>
    <col min="10267" max="10267" width="18.125" style="44" bestFit="1" customWidth="1"/>
    <col min="10268" max="10268" width="17.75" style="44" bestFit="1" customWidth="1"/>
    <col min="10269" max="10269" width="25" style="44" customWidth="1"/>
    <col min="10270" max="10270" width="11.25" style="44" customWidth="1"/>
    <col min="10271" max="10271" width="9.625" style="44" customWidth="1"/>
    <col min="10272" max="10272" width="19.625" style="44" customWidth="1"/>
    <col min="10273" max="10273" width="16" style="44" customWidth="1"/>
    <col min="10274" max="10274" width="19" style="44" customWidth="1"/>
    <col min="10275" max="10275" width="12.75" style="44" customWidth="1"/>
    <col min="10276" max="10276" width="20.75" style="44" customWidth="1"/>
    <col min="10277" max="10277" width="12.75" style="44" customWidth="1"/>
    <col min="10278" max="10278" width="16.75" style="44" customWidth="1"/>
    <col min="10279" max="10279" width="31.25" style="44" customWidth="1"/>
    <col min="10280" max="10280" width="20.25" style="44" customWidth="1"/>
    <col min="10281" max="10281" width="17.75" style="44" customWidth="1"/>
    <col min="10282" max="10282" width="32.625" style="44" customWidth="1"/>
    <col min="10283" max="10283" width="17.25" style="44" customWidth="1"/>
    <col min="10284" max="10284" width="13.5" style="44" customWidth="1"/>
    <col min="10285" max="10285" width="13.875" style="44" customWidth="1"/>
    <col min="10286" max="10287" width="17.25" style="44" customWidth="1"/>
    <col min="10288" max="10288" width="32.625" style="44" customWidth="1"/>
    <col min="10289" max="10472" width="7.875" style="44" customWidth="1"/>
    <col min="10473" max="10497" width="9" style="44"/>
    <col min="10498" max="10499" width="0" style="44" hidden="1" customWidth="1"/>
    <col min="10500" max="10501" width="20.625" style="44" customWidth="1"/>
    <col min="10502" max="10502" width="16.5" style="44" customWidth="1"/>
    <col min="10503" max="10503" width="16.25" style="44" customWidth="1"/>
    <col min="10504" max="10504" width="18.75" style="44" customWidth="1"/>
    <col min="10505" max="10505" width="16.5" style="44" customWidth="1"/>
    <col min="10506" max="10506" width="18.75" style="44" customWidth="1"/>
    <col min="10507" max="10507" width="17.125" style="44" customWidth="1"/>
    <col min="10508" max="10508" width="13.875" style="44" customWidth="1"/>
    <col min="10509" max="10509" width="13.125" style="44" customWidth="1"/>
    <col min="10510" max="10510" width="16.125" style="44" customWidth="1"/>
    <col min="10511" max="10511" width="17.375" style="44" customWidth="1"/>
    <col min="10512" max="10512" width="22.5" style="44" customWidth="1"/>
    <col min="10513" max="10513" width="20.625" style="44" customWidth="1"/>
    <col min="10514" max="10514" width="14.125" style="44" customWidth="1"/>
    <col min="10515" max="10515" width="37.875" style="44" bestFit="1" customWidth="1"/>
    <col min="10516" max="10518" width="25.25" style="44" customWidth="1"/>
    <col min="10519" max="10519" width="32.125" style="44" customWidth="1"/>
    <col min="10520" max="10520" width="20.625" style="44" customWidth="1"/>
    <col min="10521" max="10521" width="20.375" style="44" customWidth="1"/>
    <col min="10522" max="10522" width="21.125" style="44" customWidth="1"/>
    <col min="10523" max="10523" width="18.125" style="44" bestFit="1" customWidth="1"/>
    <col min="10524" max="10524" width="17.75" style="44" bestFit="1" customWidth="1"/>
    <col min="10525" max="10525" width="25" style="44" customWidth="1"/>
    <col min="10526" max="10526" width="11.25" style="44" customWidth="1"/>
    <col min="10527" max="10527" width="9.625" style="44" customWidth="1"/>
    <col min="10528" max="10528" width="19.625" style="44" customWidth="1"/>
    <col min="10529" max="10529" width="16" style="44" customWidth="1"/>
    <col min="10530" max="10530" width="19" style="44" customWidth="1"/>
    <col min="10531" max="10531" width="12.75" style="44" customWidth="1"/>
    <col min="10532" max="10532" width="20.75" style="44" customWidth="1"/>
    <col min="10533" max="10533" width="12.75" style="44" customWidth="1"/>
    <col min="10534" max="10534" width="16.75" style="44" customWidth="1"/>
    <col min="10535" max="10535" width="31.25" style="44" customWidth="1"/>
    <col min="10536" max="10536" width="20.25" style="44" customWidth="1"/>
    <col min="10537" max="10537" width="17.75" style="44" customWidth="1"/>
    <col min="10538" max="10538" width="32.625" style="44" customWidth="1"/>
    <col min="10539" max="10539" width="17.25" style="44" customWidth="1"/>
    <col min="10540" max="10540" width="13.5" style="44" customWidth="1"/>
    <col min="10541" max="10541" width="13.875" style="44" customWidth="1"/>
    <col min="10542" max="10543" width="17.25" style="44" customWidth="1"/>
    <col min="10544" max="10544" width="32.625" style="44" customWidth="1"/>
    <col min="10545" max="10728" width="7.875" style="44" customWidth="1"/>
    <col min="10729" max="10753" width="9" style="44"/>
    <col min="10754" max="10755" width="0" style="44" hidden="1" customWidth="1"/>
    <col min="10756" max="10757" width="20.625" style="44" customWidth="1"/>
    <col min="10758" max="10758" width="16.5" style="44" customWidth="1"/>
    <col min="10759" max="10759" width="16.25" style="44" customWidth="1"/>
    <col min="10760" max="10760" width="18.75" style="44" customWidth="1"/>
    <col min="10761" max="10761" width="16.5" style="44" customWidth="1"/>
    <col min="10762" max="10762" width="18.75" style="44" customWidth="1"/>
    <col min="10763" max="10763" width="17.125" style="44" customWidth="1"/>
    <col min="10764" max="10764" width="13.875" style="44" customWidth="1"/>
    <col min="10765" max="10765" width="13.125" style="44" customWidth="1"/>
    <col min="10766" max="10766" width="16.125" style="44" customWidth="1"/>
    <col min="10767" max="10767" width="17.375" style="44" customWidth="1"/>
    <col min="10768" max="10768" width="22.5" style="44" customWidth="1"/>
    <col min="10769" max="10769" width="20.625" style="44" customWidth="1"/>
    <col min="10770" max="10770" width="14.125" style="44" customWidth="1"/>
    <col min="10771" max="10771" width="37.875" style="44" bestFit="1" customWidth="1"/>
    <col min="10772" max="10774" width="25.25" style="44" customWidth="1"/>
    <col min="10775" max="10775" width="32.125" style="44" customWidth="1"/>
    <col min="10776" max="10776" width="20.625" style="44" customWidth="1"/>
    <col min="10777" max="10777" width="20.375" style="44" customWidth="1"/>
    <col min="10778" max="10778" width="21.125" style="44" customWidth="1"/>
    <col min="10779" max="10779" width="18.125" style="44" bestFit="1" customWidth="1"/>
    <col min="10780" max="10780" width="17.75" style="44" bestFit="1" customWidth="1"/>
    <col min="10781" max="10781" width="25" style="44" customWidth="1"/>
    <col min="10782" max="10782" width="11.25" style="44" customWidth="1"/>
    <col min="10783" max="10783" width="9.625" style="44" customWidth="1"/>
    <col min="10784" max="10784" width="19.625" style="44" customWidth="1"/>
    <col min="10785" max="10785" width="16" style="44" customWidth="1"/>
    <col min="10786" max="10786" width="19" style="44" customWidth="1"/>
    <col min="10787" max="10787" width="12.75" style="44" customWidth="1"/>
    <col min="10788" max="10788" width="20.75" style="44" customWidth="1"/>
    <col min="10789" max="10789" width="12.75" style="44" customWidth="1"/>
    <col min="10790" max="10790" width="16.75" style="44" customWidth="1"/>
    <col min="10791" max="10791" width="31.25" style="44" customWidth="1"/>
    <col min="10792" max="10792" width="20.25" style="44" customWidth="1"/>
    <col min="10793" max="10793" width="17.75" style="44" customWidth="1"/>
    <col min="10794" max="10794" width="32.625" style="44" customWidth="1"/>
    <col min="10795" max="10795" width="17.25" style="44" customWidth="1"/>
    <col min="10796" max="10796" width="13.5" style="44" customWidth="1"/>
    <col min="10797" max="10797" width="13.875" style="44" customWidth="1"/>
    <col min="10798" max="10799" width="17.25" style="44" customWidth="1"/>
    <col min="10800" max="10800" width="32.625" style="44" customWidth="1"/>
    <col min="10801" max="10984" width="7.875" style="44" customWidth="1"/>
    <col min="10985" max="11009" width="9" style="44"/>
    <col min="11010" max="11011" width="0" style="44" hidden="1" customWidth="1"/>
    <col min="11012" max="11013" width="20.625" style="44" customWidth="1"/>
    <col min="11014" max="11014" width="16.5" style="44" customWidth="1"/>
    <col min="11015" max="11015" width="16.25" style="44" customWidth="1"/>
    <col min="11016" max="11016" width="18.75" style="44" customWidth="1"/>
    <col min="11017" max="11017" width="16.5" style="44" customWidth="1"/>
    <col min="11018" max="11018" width="18.75" style="44" customWidth="1"/>
    <col min="11019" max="11019" width="17.125" style="44" customWidth="1"/>
    <col min="11020" max="11020" width="13.875" style="44" customWidth="1"/>
    <col min="11021" max="11021" width="13.125" style="44" customWidth="1"/>
    <col min="11022" max="11022" width="16.125" style="44" customWidth="1"/>
    <col min="11023" max="11023" width="17.375" style="44" customWidth="1"/>
    <col min="11024" max="11024" width="22.5" style="44" customWidth="1"/>
    <col min="11025" max="11025" width="20.625" style="44" customWidth="1"/>
    <col min="11026" max="11026" width="14.125" style="44" customWidth="1"/>
    <col min="11027" max="11027" width="37.875" style="44" bestFit="1" customWidth="1"/>
    <col min="11028" max="11030" width="25.25" style="44" customWidth="1"/>
    <col min="11031" max="11031" width="32.125" style="44" customWidth="1"/>
    <col min="11032" max="11032" width="20.625" style="44" customWidth="1"/>
    <col min="11033" max="11033" width="20.375" style="44" customWidth="1"/>
    <col min="11034" max="11034" width="21.125" style="44" customWidth="1"/>
    <col min="11035" max="11035" width="18.125" style="44" bestFit="1" customWidth="1"/>
    <col min="11036" max="11036" width="17.75" style="44" bestFit="1" customWidth="1"/>
    <col min="11037" max="11037" width="25" style="44" customWidth="1"/>
    <col min="11038" max="11038" width="11.25" style="44" customWidth="1"/>
    <col min="11039" max="11039" width="9.625" style="44" customWidth="1"/>
    <col min="11040" max="11040" width="19.625" style="44" customWidth="1"/>
    <col min="11041" max="11041" width="16" style="44" customWidth="1"/>
    <col min="11042" max="11042" width="19" style="44" customWidth="1"/>
    <col min="11043" max="11043" width="12.75" style="44" customWidth="1"/>
    <col min="11044" max="11044" width="20.75" style="44" customWidth="1"/>
    <col min="11045" max="11045" width="12.75" style="44" customWidth="1"/>
    <col min="11046" max="11046" width="16.75" style="44" customWidth="1"/>
    <col min="11047" max="11047" width="31.25" style="44" customWidth="1"/>
    <col min="11048" max="11048" width="20.25" style="44" customWidth="1"/>
    <col min="11049" max="11049" width="17.75" style="44" customWidth="1"/>
    <col min="11050" max="11050" width="32.625" style="44" customWidth="1"/>
    <col min="11051" max="11051" width="17.25" style="44" customWidth="1"/>
    <col min="11052" max="11052" width="13.5" style="44" customWidth="1"/>
    <col min="11053" max="11053" width="13.875" style="44" customWidth="1"/>
    <col min="11054" max="11055" width="17.25" style="44" customWidth="1"/>
    <col min="11056" max="11056" width="32.625" style="44" customWidth="1"/>
    <col min="11057" max="11240" width="7.875" style="44" customWidth="1"/>
    <col min="11241" max="11265" width="9" style="44"/>
    <col min="11266" max="11267" width="0" style="44" hidden="1" customWidth="1"/>
    <col min="11268" max="11269" width="20.625" style="44" customWidth="1"/>
    <col min="11270" max="11270" width="16.5" style="44" customWidth="1"/>
    <col min="11271" max="11271" width="16.25" style="44" customWidth="1"/>
    <col min="11272" max="11272" width="18.75" style="44" customWidth="1"/>
    <col min="11273" max="11273" width="16.5" style="44" customWidth="1"/>
    <col min="11274" max="11274" width="18.75" style="44" customWidth="1"/>
    <col min="11275" max="11275" width="17.125" style="44" customWidth="1"/>
    <col min="11276" max="11276" width="13.875" style="44" customWidth="1"/>
    <col min="11277" max="11277" width="13.125" style="44" customWidth="1"/>
    <col min="11278" max="11278" width="16.125" style="44" customWidth="1"/>
    <col min="11279" max="11279" width="17.375" style="44" customWidth="1"/>
    <col min="11280" max="11280" width="22.5" style="44" customWidth="1"/>
    <col min="11281" max="11281" width="20.625" style="44" customWidth="1"/>
    <col min="11282" max="11282" width="14.125" style="44" customWidth="1"/>
    <col min="11283" max="11283" width="37.875" style="44" bestFit="1" customWidth="1"/>
    <col min="11284" max="11286" width="25.25" style="44" customWidth="1"/>
    <col min="11287" max="11287" width="32.125" style="44" customWidth="1"/>
    <col min="11288" max="11288" width="20.625" style="44" customWidth="1"/>
    <col min="11289" max="11289" width="20.375" style="44" customWidth="1"/>
    <col min="11290" max="11290" width="21.125" style="44" customWidth="1"/>
    <col min="11291" max="11291" width="18.125" style="44" bestFit="1" customWidth="1"/>
    <col min="11292" max="11292" width="17.75" style="44" bestFit="1" customWidth="1"/>
    <col min="11293" max="11293" width="25" style="44" customWidth="1"/>
    <col min="11294" max="11294" width="11.25" style="44" customWidth="1"/>
    <col min="11295" max="11295" width="9.625" style="44" customWidth="1"/>
    <col min="11296" max="11296" width="19.625" style="44" customWidth="1"/>
    <col min="11297" max="11297" width="16" style="44" customWidth="1"/>
    <col min="11298" max="11298" width="19" style="44" customWidth="1"/>
    <col min="11299" max="11299" width="12.75" style="44" customWidth="1"/>
    <col min="11300" max="11300" width="20.75" style="44" customWidth="1"/>
    <col min="11301" max="11301" width="12.75" style="44" customWidth="1"/>
    <col min="11302" max="11302" width="16.75" style="44" customWidth="1"/>
    <col min="11303" max="11303" width="31.25" style="44" customWidth="1"/>
    <col min="11304" max="11304" width="20.25" style="44" customWidth="1"/>
    <col min="11305" max="11305" width="17.75" style="44" customWidth="1"/>
    <col min="11306" max="11306" width="32.625" style="44" customWidth="1"/>
    <col min="11307" max="11307" width="17.25" style="44" customWidth="1"/>
    <col min="11308" max="11308" width="13.5" style="44" customWidth="1"/>
    <col min="11309" max="11309" width="13.875" style="44" customWidth="1"/>
    <col min="11310" max="11311" width="17.25" style="44" customWidth="1"/>
    <col min="11312" max="11312" width="32.625" style="44" customWidth="1"/>
    <col min="11313" max="11496" width="7.875" style="44" customWidth="1"/>
    <col min="11497" max="11521" width="9" style="44"/>
    <col min="11522" max="11523" width="0" style="44" hidden="1" customWidth="1"/>
    <col min="11524" max="11525" width="20.625" style="44" customWidth="1"/>
    <col min="11526" max="11526" width="16.5" style="44" customWidth="1"/>
    <col min="11527" max="11527" width="16.25" style="44" customWidth="1"/>
    <col min="11528" max="11528" width="18.75" style="44" customWidth="1"/>
    <col min="11529" max="11529" width="16.5" style="44" customWidth="1"/>
    <col min="11530" max="11530" width="18.75" style="44" customWidth="1"/>
    <col min="11531" max="11531" width="17.125" style="44" customWidth="1"/>
    <col min="11532" max="11532" width="13.875" style="44" customWidth="1"/>
    <col min="11533" max="11533" width="13.125" style="44" customWidth="1"/>
    <col min="11534" max="11534" width="16.125" style="44" customWidth="1"/>
    <col min="11535" max="11535" width="17.375" style="44" customWidth="1"/>
    <col min="11536" max="11536" width="22.5" style="44" customWidth="1"/>
    <col min="11537" max="11537" width="20.625" style="44" customWidth="1"/>
    <col min="11538" max="11538" width="14.125" style="44" customWidth="1"/>
    <col min="11539" max="11539" width="37.875" style="44" bestFit="1" customWidth="1"/>
    <col min="11540" max="11542" width="25.25" style="44" customWidth="1"/>
    <col min="11543" max="11543" width="32.125" style="44" customWidth="1"/>
    <col min="11544" max="11544" width="20.625" style="44" customWidth="1"/>
    <col min="11545" max="11545" width="20.375" style="44" customWidth="1"/>
    <col min="11546" max="11546" width="21.125" style="44" customWidth="1"/>
    <col min="11547" max="11547" width="18.125" style="44" bestFit="1" customWidth="1"/>
    <col min="11548" max="11548" width="17.75" style="44" bestFit="1" customWidth="1"/>
    <col min="11549" max="11549" width="25" style="44" customWidth="1"/>
    <col min="11550" max="11550" width="11.25" style="44" customWidth="1"/>
    <col min="11551" max="11551" width="9.625" style="44" customWidth="1"/>
    <col min="11552" max="11552" width="19.625" style="44" customWidth="1"/>
    <col min="11553" max="11553" width="16" style="44" customWidth="1"/>
    <col min="11554" max="11554" width="19" style="44" customWidth="1"/>
    <col min="11555" max="11555" width="12.75" style="44" customWidth="1"/>
    <col min="11556" max="11556" width="20.75" style="44" customWidth="1"/>
    <col min="11557" max="11557" width="12.75" style="44" customWidth="1"/>
    <col min="11558" max="11558" width="16.75" style="44" customWidth="1"/>
    <col min="11559" max="11559" width="31.25" style="44" customWidth="1"/>
    <col min="11560" max="11560" width="20.25" style="44" customWidth="1"/>
    <col min="11561" max="11561" width="17.75" style="44" customWidth="1"/>
    <col min="11562" max="11562" width="32.625" style="44" customWidth="1"/>
    <col min="11563" max="11563" width="17.25" style="44" customWidth="1"/>
    <col min="11564" max="11564" width="13.5" style="44" customWidth="1"/>
    <col min="11565" max="11565" width="13.875" style="44" customWidth="1"/>
    <col min="11566" max="11567" width="17.25" style="44" customWidth="1"/>
    <col min="11568" max="11568" width="32.625" style="44" customWidth="1"/>
    <col min="11569" max="11752" width="7.875" style="44" customWidth="1"/>
    <col min="11753" max="11777" width="9" style="44"/>
    <col min="11778" max="11779" width="0" style="44" hidden="1" customWidth="1"/>
    <col min="11780" max="11781" width="20.625" style="44" customWidth="1"/>
    <col min="11782" max="11782" width="16.5" style="44" customWidth="1"/>
    <col min="11783" max="11783" width="16.25" style="44" customWidth="1"/>
    <col min="11784" max="11784" width="18.75" style="44" customWidth="1"/>
    <col min="11785" max="11785" width="16.5" style="44" customWidth="1"/>
    <col min="11786" max="11786" width="18.75" style="44" customWidth="1"/>
    <col min="11787" max="11787" width="17.125" style="44" customWidth="1"/>
    <col min="11788" max="11788" width="13.875" style="44" customWidth="1"/>
    <col min="11789" max="11789" width="13.125" style="44" customWidth="1"/>
    <col min="11790" max="11790" width="16.125" style="44" customWidth="1"/>
    <col min="11791" max="11791" width="17.375" style="44" customWidth="1"/>
    <col min="11792" max="11792" width="22.5" style="44" customWidth="1"/>
    <col min="11793" max="11793" width="20.625" style="44" customWidth="1"/>
    <col min="11794" max="11794" width="14.125" style="44" customWidth="1"/>
    <col min="11795" max="11795" width="37.875" style="44" bestFit="1" customWidth="1"/>
    <col min="11796" max="11798" width="25.25" style="44" customWidth="1"/>
    <col min="11799" max="11799" width="32.125" style="44" customWidth="1"/>
    <col min="11800" max="11800" width="20.625" style="44" customWidth="1"/>
    <col min="11801" max="11801" width="20.375" style="44" customWidth="1"/>
    <col min="11802" max="11802" width="21.125" style="44" customWidth="1"/>
    <col min="11803" max="11803" width="18.125" style="44" bestFit="1" customWidth="1"/>
    <col min="11804" max="11804" width="17.75" style="44" bestFit="1" customWidth="1"/>
    <col min="11805" max="11805" width="25" style="44" customWidth="1"/>
    <col min="11806" max="11806" width="11.25" style="44" customWidth="1"/>
    <col min="11807" max="11807" width="9.625" style="44" customWidth="1"/>
    <col min="11808" max="11808" width="19.625" style="44" customWidth="1"/>
    <col min="11809" max="11809" width="16" style="44" customWidth="1"/>
    <col min="11810" max="11810" width="19" style="44" customWidth="1"/>
    <col min="11811" max="11811" width="12.75" style="44" customWidth="1"/>
    <col min="11812" max="11812" width="20.75" style="44" customWidth="1"/>
    <col min="11813" max="11813" width="12.75" style="44" customWidth="1"/>
    <col min="11814" max="11814" width="16.75" style="44" customWidth="1"/>
    <col min="11815" max="11815" width="31.25" style="44" customWidth="1"/>
    <col min="11816" max="11816" width="20.25" style="44" customWidth="1"/>
    <col min="11817" max="11817" width="17.75" style="44" customWidth="1"/>
    <col min="11818" max="11818" width="32.625" style="44" customWidth="1"/>
    <col min="11819" max="11819" width="17.25" style="44" customWidth="1"/>
    <col min="11820" max="11820" width="13.5" style="44" customWidth="1"/>
    <col min="11821" max="11821" width="13.875" style="44" customWidth="1"/>
    <col min="11822" max="11823" width="17.25" style="44" customWidth="1"/>
    <col min="11824" max="11824" width="32.625" style="44" customWidth="1"/>
    <col min="11825" max="12008" width="7.875" style="44" customWidth="1"/>
    <col min="12009" max="12033" width="9" style="44"/>
    <col min="12034" max="12035" width="0" style="44" hidden="1" customWidth="1"/>
    <col min="12036" max="12037" width="20.625" style="44" customWidth="1"/>
    <col min="12038" max="12038" width="16.5" style="44" customWidth="1"/>
    <col min="12039" max="12039" width="16.25" style="44" customWidth="1"/>
    <col min="12040" max="12040" width="18.75" style="44" customWidth="1"/>
    <col min="12041" max="12041" width="16.5" style="44" customWidth="1"/>
    <col min="12042" max="12042" width="18.75" style="44" customWidth="1"/>
    <col min="12043" max="12043" width="17.125" style="44" customWidth="1"/>
    <col min="12044" max="12044" width="13.875" style="44" customWidth="1"/>
    <col min="12045" max="12045" width="13.125" style="44" customWidth="1"/>
    <col min="12046" max="12046" width="16.125" style="44" customWidth="1"/>
    <col min="12047" max="12047" width="17.375" style="44" customWidth="1"/>
    <col min="12048" max="12048" width="22.5" style="44" customWidth="1"/>
    <col min="12049" max="12049" width="20.625" style="44" customWidth="1"/>
    <col min="12050" max="12050" width="14.125" style="44" customWidth="1"/>
    <col min="12051" max="12051" width="37.875" style="44" bestFit="1" customWidth="1"/>
    <col min="12052" max="12054" width="25.25" style="44" customWidth="1"/>
    <col min="12055" max="12055" width="32.125" style="44" customWidth="1"/>
    <col min="12056" max="12056" width="20.625" style="44" customWidth="1"/>
    <col min="12057" max="12057" width="20.375" style="44" customWidth="1"/>
    <col min="12058" max="12058" width="21.125" style="44" customWidth="1"/>
    <col min="12059" max="12059" width="18.125" style="44" bestFit="1" customWidth="1"/>
    <col min="12060" max="12060" width="17.75" style="44" bestFit="1" customWidth="1"/>
    <col min="12061" max="12061" width="25" style="44" customWidth="1"/>
    <col min="12062" max="12062" width="11.25" style="44" customWidth="1"/>
    <col min="12063" max="12063" width="9.625" style="44" customWidth="1"/>
    <col min="12064" max="12064" width="19.625" style="44" customWidth="1"/>
    <col min="12065" max="12065" width="16" style="44" customWidth="1"/>
    <col min="12066" max="12066" width="19" style="44" customWidth="1"/>
    <col min="12067" max="12067" width="12.75" style="44" customWidth="1"/>
    <col min="12068" max="12068" width="20.75" style="44" customWidth="1"/>
    <col min="12069" max="12069" width="12.75" style="44" customWidth="1"/>
    <col min="12070" max="12070" width="16.75" style="44" customWidth="1"/>
    <col min="12071" max="12071" width="31.25" style="44" customWidth="1"/>
    <col min="12072" max="12072" width="20.25" style="44" customWidth="1"/>
    <col min="12073" max="12073" width="17.75" style="44" customWidth="1"/>
    <col min="12074" max="12074" width="32.625" style="44" customWidth="1"/>
    <col min="12075" max="12075" width="17.25" style="44" customWidth="1"/>
    <col min="12076" max="12076" width="13.5" style="44" customWidth="1"/>
    <col min="12077" max="12077" width="13.875" style="44" customWidth="1"/>
    <col min="12078" max="12079" width="17.25" style="44" customWidth="1"/>
    <col min="12080" max="12080" width="32.625" style="44" customWidth="1"/>
    <col min="12081" max="12264" width="7.875" style="44" customWidth="1"/>
    <col min="12265" max="12289" width="9" style="44"/>
    <col min="12290" max="12291" width="0" style="44" hidden="1" customWidth="1"/>
    <col min="12292" max="12293" width="20.625" style="44" customWidth="1"/>
    <col min="12294" max="12294" width="16.5" style="44" customWidth="1"/>
    <col min="12295" max="12295" width="16.25" style="44" customWidth="1"/>
    <col min="12296" max="12296" width="18.75" style="44" customWidth="1"/>
    <col min="12297" max="12297" width="16.5" style="44" customWidth="1"/>
    <col min="12298" max="12298" width="18.75" style="44" customWidth="1"/>
    <col min="12299" max="12299" width="17.125" style="44" customWidth="1"/>
    <col min="12300" max="12300" width="13.875" style="44" customWidth="1"/>
    <col min="12301" max="12301" width="13.125" style="44" customWidth="1"/>
    <col min="12302" max="12302" width="16.125" style="44" customWidth="1"/>
    <col min="12303" max="12303" width="17.375" style="44" customWidth="1"/>
    <col min="12304" max="12304" width="22.5" style="44" customWidth="1"/>
    <col min="12305" max="12305" width="20.625" style="44" customWidth="1"/>
    <col min="12306" max="12306" width="14.125" style="44" customWidth="1"/>
    <col min="12307" max="12307" width="37.875" style="44" bestFit="1" customWidth="1"/>
    <col min="12308" max="12310" width="25.25" style="44" customWidth="1"/>
    <col min="12311" max="12311" width="32.125" style="44" customWidth="1"/>
    <col min="12312" max="12312" width="20.625" style="44" customWidth="1"/>
    <col min="12313" max="12313" width="20.375" style="44" customWidth="1"/>
    <col min="12314" max="12314" width="21.125" style="44" customWidth="1"/>
    <col min="12315" max="12315" width="18.125" style="44" bestFit="1" customWidth="1"/>
    <col min="12316" max="12316" width="17.75" style="44" bestFit="1" customWidth="1"/>
    <col min="12317" max="12317" width="25" style="44" customWidth="1"/>
    <col min="12318" max="12318" width="11.25" style="44" customWidth="1"/>
    <col min="12319" max="12319" width="9.625" style="44" customWidth="1"/>
    <col min="12320" max="12320" width="19.625" style="44" customWidth="1"/>
    <col min="12321" max="12321" width="16" style="44" customWidth="1"/>
    <col min="12322" max="12322" width="19" style="44" customWidth="1"/>
    <col min="12323" max="12323" width="12.75" style="44" customWidth="1"/>
    <col min="12324" max="12324" width="20.75" style="44" customWidth="1"/>
    <col min="12325" max="12325" width="12.75" style="44" customWidth="1"/>
    <col min="12326" max="12326" width="16.75" style="44" customWidth="1"/>
    <col min="12327" max="12327" width="31.25" style="44" customWidth="1"/>
    <col min="12328" max="12328" width="20.25" style="44" customWidth="1"/>
    <col min="12329" max="12329" width="17.75" style="44" customWidth="1"/>
    <col min="12330" max="12330" width="32.625" style="44" customWidth="1"/>
    <col min="12331" max="12331" width="17.25" style="44" customWidth="1"/>
    <col min="12332" max="12332" width="13.5" style="44" customWidth="1"/>
    <col min="12333" max="12333" width="13.875" style="44" customWidth="1"/>
    <col min="12334" max="12335" width="17.25" style="44" customWidth="1"/>
    <col min="12336" max="12336" width="32.625" style="44" customWidth="1"/>
    <col min="12337" max="12520" width="7.875" style="44" customWidth="1"/>
    <col min="12521" max="12545" width="9" style="44"/>
    <col min="12546" max="12547" width="0" style="44" hidden="1" customWidth="1"/>
    <col min="12548" max="12549" width="20.625" style="44" customWidth="1"/>
    <col min="12550" max="12550" width="16.5" style="44" customWidth="1"/>
    <col min="12551" max="12551" width="16.25" style="44" customWidth="1"/>
    <col min="12552" max="12552" width="18.75" style="44" customWidth="1"/>
    <col min="12553" max="12553" width="16.5" style="44" customWidth="1"/>
    <col min="12554" max="12554" width="18.75" style="44" customWidth="1"/>
    <col min="12555" max="12555" width="17.125" style="44" customWidth="1"/>
    <col min="12556" max="12556" width="13.875" style="44" customWidth="1"/>
    <col min="12557" max="12557" width="13.125" style="44" customWidth="1"/>
    <col min="12558" max="12558" width="16.125" style="44" customWidth="1"/>
    <col min="12559" max="12559" width="17.375" style="44" customWidth="1"/>
    <col min="12560" max="12560" width="22.5" style="44" customWidth="1"/>
    <col min="12561" max="12561" width="20.625" style="44" customWidth="1"/>
    <col min="12562" max="12562" width="14.125" style="44" customWidth="1"/>
    <col min="12563" max="12563" width="37.875" style="44" bestFit="1" customWidth="1"/>
    <col min="12564" max="12566" width="25.25" style="44" customWidth="1"/>
    <col min="12567" max="12567" width="32.125" style="44" customWidth="1"/>
    <col min="12568" max="12568" width="20.625" style="44" customWidth="1"/>
    <col min="12569" max="12569" width="20.375" style="44" customWidth="1"/>
    <col min="12570" max="12570" width="21.125" style="44" customWidth="1"/>
    <col min="12571" max="12571" width="18.125" style="44" bestFit="1" customWidth="1"/>
    <col min="12572" max="12572" width="17.75" style="44" bestFit="1" customWidth="1"/>
    <col min="12573" max="12573" width="25" style="44" customWidth="1"/>
    <col min="12574" max="12574" width="11.25" style="44" customWidth="1"/>
    <col min="12575" max="12575" width="9.625" style="44" customWidth="1"/>
    <col min="12576" max="12576" width="19.625" style="44" customWidth="1"/>
    <col min="12577" max="12577" width="16" style="44" customWidth="1"/>
    <col min="12578" max="12578" width="19" style="44" customWidth="1"/>
    <col min="12579" max="12579" width="12.75" style="44" customWidth="1"/>
    <col min="12580" max="12580" width="20.75" style="44" customWidth="1"/>
    <col min="12581" max="12581" width="12.75" style="44" customWidth="1"/>
    <col min="12582" max="12582" width="16.75" style="44" customWidth="1"/>
    <col min="12583" max="12583" width="31.25" style="44" customWidth="1"/>
    <col min="12584" max="12584" width="20.25" style="44" customWidth="1"/>
    <col min="12585" max="12585" width="17.75" style="44" customWidth="1"/>
    <col min="12586" max="12586" width="32.625" style="44" customWidth="1"/>
    <col min="12587" max="12587" width="17.25" style="44" customWidth="1"/>
    <col min="12588" max="12588" width="13.5" style="44" customWidth="1"/>
    <col min="12589" max="12589" width="13.875" style="44" customWidth="1"/>
    <col min="12590" max="12591" width="17.25" style="44" customWidth="1"/>
    <col min="12592" max="12592" width="32.625" style="44" customWidth="1"/>
    <col min="12593" max="12776" width="7.875" style="44" customWidth="1"/>
    <col min="12777" max="12801" width="9" style="44"/>
    <col min="12802" max="12803" width="0" style="44" hidden="1" customWidth="1"/>
    <col min="12804" max="12805" width="20.625" style="44" customWidth="1"/>
    <col min="12806" max="12806" width="16.5" style="44" customWidth="1"/>
    <col min="12807" max="12807" width="16.25" style="44" customWidth="1"/>
    <col min="12808" max="12808" width="18.75" style="44" customWidth="1"/>
    <col min="12809" max="12809" width="16.5" style="44" customWidth="1"/>
    <col min="12810" max="12810" width="18.75" style="44" customWidth="1"/>
    <col min="12811" max="12811" width="17.125" style="44" customWidth="1"/>
    <col min="12812" max="12812" width="13.875" style="44" customWidth="1"/>
    <col min="12813" max="12813" width="13.125" style="44" customWidth="1"/>
    <col min="12814" max="12814" width="16.125" style="44" customWidth="1"/>
    <col min="12815" max="12815" width="17.375" style="44" customWidth="1"/>
    <col min="12816" max="12816" width="22.5" style="44" customWidth="1"/>
    <col min="12817" max="12817" width="20.625" style="44" customWidth="1"/>
    <col min="12818" max="12818" width="14.125" style="44" customWidth="1"/>
    <col min="12819" max="12819" width="37.875" style="44" bestFit="1" customWidth="1"/>
    <col min="12820" max="12822" width="25.25" style="44" customWidth="1"/>
    <col min="12823" max="12823" width="32.125" style="44" customWidth="1"/>
    <col min="12824" max="12824" width="20.625" style="44" customWidth="1"/>
    <col min="12825" max="12825" width="20.375" style="44" customWidth="1"/>
    <col min="12826" max="12826" width="21.125" style="44" customWidth="1"/>
    <col min="12827" max="12827" width="18.125" style="44" bestFit="1" customWidth="1"/>
    <col min="12828" max="12828" width="17.75" style="44" bestFit="1" customWidth="1"/>
    <col min="12829" max="12829" width="25" style="44" customWidth="1"/>
    <col min="12830" max="12830" width="11.25" style="44" customWidth="1"/>
    <col min="12831" max="12831" width="9.625" style="44" customWidth="1"/>
    <col min="12832" max="12832" width="19.625" style="44" customWidth="1"/>
    <col min="12833" max="12833" width="16" style="44" customWidth="1"/>
    <col min="12834" max="12834" width="19" style="44" customWidth="1"/>
    <col min="12835" max="12835" width="12.75" style="44" customWidth="1"/>
    <col min="12836" max="12836" width="20.75" style="44" customWidth="1"/>
    <col min="12837" max="12837" width="12.75" style="44" customWidth="1"/>
    <col min="12838" max="12838" width="16.75" style="44" customWidth="1"/>
    <col min="12839" max="12839" width="31.25" style="44" customWidth="1"/>
    <col min="12840" max="12840" width="20.25" style="44" customWidth="1"/>
    <col min="12841" max="12841" width="17.75" style="44" customWidth="1"/>
    <col min="12842" max="12842" width="32.625" style="44" customWidth="1"/>
    <col min="12843" max="12843" width="17.25" style="44" customWidth="1"/>
    <col min="12844" max="12844" width="13.5" style="44" customWidth="1"/>
    <col min="12845" max="12845" width="13.875" style="44" customWidth="1"/>
    <col min="12846" max="12847" width="17.25" style="44" customWidth="1"/>
    <col min="12848" max="12848" width="32.625" style="44" customWidth="1"/>
    <col min="12849" max="13032" width="7.875" style="44" customWidth="1"/>
    <col min="13033" max="13057" width="9" style="44"/>
    <col min="13058" max="13059" width="0" style="44" hidden="1" customWidth="1"/>
    <col min="13060" max="13061" width="20.625" style="44" customWidth="1"/>
    <col min="13062" max="13062" width="16.5" style="44" customWidth="1"/>
    <col min="13063" max="13063" width="16.25" style="44" customWidth="1"/>
    <col min="13064" max="13064" width="18.75" style="44" customWidth="1"/>
    <col min="13065" max="13065" width="16.5" style="44" customWidth="1"/>
    <col min="13066" max="13066" width="18.75" style="44" customWidth="1"/>
    <col min="13067" max="13067" width="17.125" style="44" customWidth="1"/>
    <col min="13068" max="13068" width="13.875" style="44" customWidth="1"/>
    <col min="13069" max="13069" width="13.125" style="44" customWidth="1"/>
    <col min="13070" max="13070" width="16.125" style="44" customWidth="1"/>
    <col min="13071" max="13071" width="17.375" style="44" customWidth="1"/>
    <col min="13072" max="13072" width="22.5" style="44" customWidth="1"/>
    <col min="13073" max="13073" width="20.625" style="44" customWidth="1"/>
    <col min="13074" max="13074" width="14.125" style="44" customWidth="1"/>
    <col min="13075" max="13075" width="37.875" style="44" bestFit="1" customWidth="1"/>
    <col min="13076" max="13078" width="25.25" style="44" customWidth="1"/>
    <col min="13079" max="13079" width="32.125" style="44" customWidth="1"/>
    <col min="13080" max="13080" width="20.625" style="44" customWidth="1"/>
    <col min="13081" max="13081" width="20.375" style="44" customWidth="1"/>
    <col min="13082" max="13082" width="21.125" style="44" customWidth="1"/>
    <col min="13083" max="13083" width="18.125" style="44" bestFit="1" customWidth="1"/>
    <col min="13084" max="13084" width="17.75" style="44" bestFit="1" customWidth="1"/>
    <col min="13085" max="13085" width="25" style="44" customWidth="1"/>
    <col min="13086" max="13086" width="11.25" style="44" customWidth="1"/>
    <col min="13087" max="13087" width="9.625" style="44" customWidth="1"/>
    <col min="13088" max="13088" width="19.625" style="44" customWidth="1"/>
    <col min="13089" max="13089" width="16" style="44" customWidth="1"/>
    <col min="13090" max="13090" width="19" style="44" customWidth="1"/>
    <col min="13091" max="13091" width="12.75" style="44" customWidth="1"/>
    <col min="13092" max="13092" width="20.75" style="44" customWidth="1"/>
    <col min="13093" max="13093" width="12.75" style="44" customWidth="1"/>
    <col min="13094" max="13094" width="16.75" style="44" customWidth="1"/>
    <col min="13095" max="13095" width="31.25" style="44" customWidth="1"/>
    <col min="13096" max="13096" width="20.25" style="44" customWidth="1"/>
    <col min="13097" max="13097" width="17.75" style="44" customWidth="1"/>
    <col min="13098" max="13098" width="32.625" style="44" customWidth="1"/>
    <col min="13099" max="13099" width="17.25" style="44" customWidth="1"/>
    <col min="13100" max="13100" width="13.5" style="44" customWidth="1"/>
    <col min="13101" max="13101" width="13.875" style="44" customWidth="1"/>
    <col min="13102" max="13103" width="17.25" style="44" customWidth="1"/>
    <col min="13104" max="13104" width="32.625" style="44" customWidth="1"/>
    <col min="13105" max="13288" width="7.875" style="44" customWidth="1"/>
    <col min="13289" max="13313" width="9" style="44"/>
    <col min="13314" max="13315" width="0" style="44" hidden="1" customWidth="1"/>
    <col min="13316" max="13317" width="20.625" style="44" customWidth="1"/>
    <col min="13318" max="13318" width="16.5" style="44" customWidth="1"/>
    <col min="13319" max="13319" width="16.25" style="44" customWidth="1"/>
    <col min="13320" max="13320" width="18.75" style="44" customWidth="1"/>
    <col min="13321" max="13321" width="16.5" style="44" customWidth="1"/>
    <col min="13322" max="13322" width="18.75" style="44" customWidth="1"/>
    <col min="13323" max="13323" width="17.125" style="44" customWidth="1"/>
    <col min="13324" max="13324" width="13.875" style="44" customWidth="1"/>
    <col min="13325" max="13325" width="13.125" style="44" customWidth="1"/>
    <col min="13326" max="13326" width="16.125" style="44" customWidth="1"/>
    <col min="13327" max="13327" width="17.375" style="44" customWidth="1"/>
    <col min="13328" max="13328" width="22.5" style="44" customWidth="1"/>
    <col min="13329" max="13329" width="20.625" style="44" customWidth="1"/>
    <col min="13330" max="13330" width="14.125" style="44" customWidth="1"/>
    <col min="13331" max="13331" width="37.875" style="44" bestFit="1" customWidth="1"/>
    <col min="13332" max="13334" width="25.25" style="44" customWidth="1"/>
    <col min="13335" max="13335" width="32.125" style="44" customWidth="1"/>
    <col min="13336" max="13336" width="20.625" style="44" customWidth="1"/>
    <col min="13337" max="13337" width="20.375" style="44" customWidth="1"/>
    <col min="13338" max="13338" width="21.125" style="44" customWidth="1"/>
    <col min="13339" max="13339" width="18.125" style="44" bestFit="1" customWidth="1"/>
    <col min="13340" max="13340" width="17.75" style="44" bestFit="1" customWidth="1"/>
    <col min="13341" max="13341" width="25" style="44" customWidth="1"/>
    <col min="13342" max="13342" width="11.25" style="44" customWidth="1"/>
    <col min="13343" max="13343" width="9.625" style="44" customWidth="1"/>
    <col min="13344" max="13344" width="19.625" style="44" customWidth="1"/>
    <col min="13345" max="13345" width="16" style="44" customWidth="1"/>
    <col min="13346" max="13346" width="19" style="44" customWidth="1"/>
    <col min="13347" max="13347" width="12.75" style="44" customWidth="1"/>
    <col min="13348" max="13348" width="20.75" style="44" customWidth="1"/>
    <col min="13349" max="13349" width="12.75" style="44" customWidth="1"/>
    <col min="13350" max="13350" width="16.75" style="44" customWidth="1"/>
    <col min="13351" max="13351" width="31.25" style="44" customWidth="1"/>
    <col min="13352" max="13352" width="20.25" style="44" customWidth="1"/>
    <col min="13353" max="13353" width="17.75" style="44" customWidth="1"/>
    <col min="13354" max="13354" width="32.625" style="44" customWidth="1"/>
    <col min="13355" max="13355" width="17.25" style="44" customWidth="1"/>
    <col min="13356" max="13356" width="13.5" style="44" customWidth="1"/>
    <col min="13357" max="13357" width="13.875" style="44" customWidth="1"/>
    <col min="13358" max="13359" width="17.25" style="44" customWidth="1"/>
    <col min="13360" max="13360" width="32.625" style="44" customWidth="1"/>
    <col min="13361" max="13544" width="7.875" style="44" customWidth="1"/>
    <col min="13545" max="13569" width="9" style="44"/>
    <col min="13570" max="13571" width="0" style="44" hidden="1" customWidth="1"/>
    <col min="13572" max="13573" width="20.625" style="44" customWidth="1"/>
    <col min="13574" max="13574" width="16.5" style="44" customWidth="1"/>
    <col min="13575" max="13575" width="16.25" style="44" customWidth="1"/>
    <col min="13576" max="13576" width="18.75" style="44" customWidth="1"/>
    <col min="13577" max="13577" width="16.5" style="44" customWidth="1"/>
    <col min="13578" max="13578" width="18.75" style="44" customWidth="1"/>
    <col min="13579" max="13579" width="17.125" style="44" customWidth="1"/>
    <col min="13580" max="13580" width="13.875" style="44" customWidth="1"/>
    <col min="13581" max="13581" width="13.125" style="44" customWidth="1"/>
    <col min="13582" max="13582" width="16.125" style="44" customWidth="1"/>
    <col min="13583" max="13583" width="17.375" style="44" customWidth="1"/>
    <col min="13584" max="13584" width="22.5" style="44" customWidth="1"/>
    <col min="13585" max="13585" width="20.625" style="44" customWidth="1"/>
    <col min="13586" max="13586" width="14.125" style="44" customWidth="1"/>
    <col min="13587" max="13587" width="37.875" style="44" bestFit="1" customWidth="1"/>
    <col min="13588" max="13590" width="25.25" style="44" customWidth="1"/>
    <col min="13591" max="13591" width="32.125" style="44" customWidth="1"/>
    <col min="13592" max="13592" width="20.625" style="44" customWidth="1"/>
    <col min="13593" max="13593" width="20.375" style="44" customWidth="1"/>
    <col min="13594" max="13594" width="21.125" style="44" customWidth="1"/>
    <col min="13595" max="13595" width="18.125" style="44" bestFit="1" customWidth="1"/>
    <col min="13596" max="13596" width="17.75" style="44" bestFit="1" customWidth="1"/>
    <col min="13597" max="13597" width="25" style="44" customWidth="1"/>
    <col min="13598" max="13598" width="11.25" style="44" customWidth="1"/>
    <col min="13599" max="13599" width="9.625" style="44" customWidth="1"/>
    <col min="13600" max="13600" width="19.625" style="44" customWidth="1"/>
    <col min="13601" max="13601" width="16" style="44" customWidth="1"/>
    <col min="13602" max="13602" width="19" style="44" customWidth="1"/>
    <col min="13603" max="13603" width="12.75" style="44" customWidth="1"/>
    <col min="13604" max="13604" width="20.75" style="44" customWidth="1"/>
    <col min="13605" max="13605" width="12.75" style="44" customWidth="1"/>
    <col min="13606" max="13606" width="16.75" style="44" customWidth="1"/>
    <col min="13607" max="13607" width="31.25" style="44" customWidth="1"/>
    <col min="13608" max="13608" width="20.25" style="44" customWidth="1"/>
    <col min="13609" max="13609" width="17.75" style="44" customWidth="1"/>
    <col min="13610" max="13610" width="32.625" style="44" customWidth="1"/>
    <col min="13611" max="13611" width="17.25" style="44" customWidth="1"/>
    <col min="13612" max="13612" width="13.5" style="44" customWidth="1"/>
    <col min="13613" max="13613" width="13.875" style="44" customWidth="1"/>
    <col min="13614" max="13615" width="17.25" style="44" customWidth="1"/>
    <col min="13616" max="13616" width="32.625" style="44" customWidth="1"/>
    <col min="13617" max="13800" width="7.875" style="44" customWidth="1"/>
    <col min="13801" max="13825" width="9" style="44"/>
    <col min="13826" max="13827" width="0" style="44" hidden="1" customWidth="1"/>
    <col min="13828" max="13829" width="20.625" style="44" customWidth="1"/>
    <col min="13830" max="13830" width="16.5" style="44" customWidth="1"/>
    <col min="13831" max="13831" width="16.25" style="44" customWidth="1"/>
    <col min="13832" max="13832" width="18.75" style="44" customWidth="1"/>
    <col min="13833" max="13833" width="16.5" style="44" customWidth="1"/>
    <col min="13834" max="13834" width="18.75" style="44" customWidth="1"/>
    <col min="13835" max="13835" width="17.125" style="44" customWidth="1"/>
    <col min="13836" max="13836" width="13.875" style="44" customWidth="1"/>
    <col min="13837" max="13837" width="13.125" style="44" customWidth="1"/>
    <col min="13838" max="13838" width="16.125" style="44" customWidth="1"/>
    <col min="13839" max="13839" width="17.375" style="44" customWidth="1"/>
    <col min="13840" max="13840" width="22.5" style="44" customWidth="1"/>
    <col min="13841" max="13841" width="20.625" style="44" customWidth="1"/>
    <col min="13842" max="13842" width="14.125" style="44" customWidth="1"/>
    <col min="13843" max="13843" width="37.875" style="44" bestFit="1" customWidth="1"/>
    <col min="13844" max="13846" width="25.25" style="44" customWidth="1"/>
    <col min="13847" max="13847" width="32.125" style="44" customWidth="1"/>
    <col min="13848" max="13848" width="20.625" style="44" customWidth="1"/>
    <col min="13849" max="13849" width="20.375" style="44" customWidth="1"/>
    <col min="13850" max="13850" width="21.125" style="44" customWidth="1"/>
    <col min="13851" max="13851" width="18.125" style="44" bestFit="1" customWidth="1"/>
    <col min="13852" max="13852" width="17.75" style="44" bestFit="1" customWidth="1"/>
    <col min="13853" max="13853" width="25" style="44" customWidth="1"/>
    <col min="13854" max="13854" width="11.25" style="44" customWidth="1"/>
    <col min="13855" max="13855" width="9.625" style="44" customWidth="1"/>
    <col min="13856" max="13856" width="19.625" style="44" customWidth="1"/>
    <col min="13857" max="13857" width="16" style="44" customWidth="1"/>
    <col min="13858" max="13858" width="19" style="44" customWidth="1"/>
    <col min="13859" max="13859" width="12.75" style="44" customWidth="1"/>
    <col min="13860" max="13860" width="20.75" style="44" customWidth="1"/>
    <col min="13861" max="13861" width="12.75" style="44" customWidth="1"/>
    <col min="13862" max="13862" width="16.75" style="44" customWidth="1"/>
    <col min="13863" max="13863" width="31.25" style="44" customWidth="1"/>
    <col min="13864" max="13864" width="20.25" style="44" customWidth="1"/>
    <col min="13865" max="13865" width="17.75" style="44" customWidth="1"/>
    <col min="13866" max="13866" width="32.625" style="44" customWidth="1"/>
    <col min="13867" max="13867" width="17.25" style="44" customWidth="1"/>
    <col min="13868" max="13868" width="13.5" style="44" customWidth="1"/>
    <col min="13869" max="13869" width="13.875" style="44" customWidth="1"/>
    <col min="13870" max="13871" width="17.25" style="44" customWidth="1"/>
    <col min="13872" max="13872" width="32.625" style="44" customWidth="1"/>
    <col min="13873" max="14056" width="7.875" style="44" customWidth="1"/>
    <col min="14057" max="14081" width="9" style="44"/>
    <col min="14082" max="14083" width="0" style="44" hidden="1" customWidth="1"/>
    <col min="14084" max="14085" width="20.625" style="44" customWidth="1"/>
    <col min="14086" max="14086" width="16.5" style="44" customWidth="1"/>
    <col min="14087" max="14087" width="16.25" style="44" customWidth="1"/>
    <col min="14088" max="14088" width="18.75" style="44" customWidth="1"/>
    <col min="14089" max="14089" width="16.5" style="44" customWidth="1"/>
    <col min="14090" max="14090" width="18.75" style="44" customWidth="1"/>
    <col min="14091" max="14091" width="17.125" style="44" customWidth="1"/>
    <col min="14092" max="14092" width="13.875" style="44" customWidth="1"/>
    <col min="14093" max="14093" width="13.125" style="44" customWidth="1"/>
    <col min="14094" max="14094" width="16.125" style="44" customWidth="1"/>
    <col min="14095" max="14095" width="17.375" style="44" customWidth="1"/>
    <col min="14096" max="14096" width="22.5" style="44" customWidth="1"/>
    <col min="14097" max="14097" width="20.625" style="44" customWidth="1"/>
    <col min="14098" max="14098" width="14.125" style="44" customWidth="1"/>
    <col min="14099" max="14099" width="37.875" style="44" bestFit="1" customWidth="1"/>
    <col min="14100" max="14102" width="25.25" style="44" customWidth="1"/>
    <col min="14103" max="14103" width="32.125" style="44" customWidth="1"/>
    <col min="14104" max="14104" width="20.625" style="44" customWidth="1"/>
    <col min="14105" max="14105" width="20.375" style="44" customWidth="1"/>
    <col min="14106" max="14106" width="21.125" style="44" customWidth="1"/>
    <col min="14107" max="14107" width="18.125" style="44" bestFit="1" customWidth="1"/>
    <col min="14108" max="14108" width="17.75" style="44" bestFit="1" customWidth="1"/>
    <col min="14109" max="14109" width="25" style="44" customWidth="1"/>
    <col min="14110" max="14110" width="11.25" style="44" customWidth="1"/>
    <col min="14111" max="14111" width="9.625" style="44" customWidth="1"/>
    <col min="14112" max="14112" width="19.625" style="44" customWidth="1"/>
    <col min="14113" max="14113" width="16" style="44" customWidth="1"/>
    <col min="14114" max="14114" width="19" style="44" customWidth="1"/>
    <col min="14115" max="14115" width="12.75" style="44" customWidth="1"/>
    <col min="14116" max="14116" width="20.75" style="44" customWidth="1"/>
    <col min="14117" max="14117" width="12.75" style="44" customWidth="1"/>
    <col min="14118" max="14118" width="16.75" style="44" customWidth="1"/>
    <col min="14119" max="14119" width="31.25" style="44" customWidth="1"/>
    <col min="14120" max="14120" width="20.25" style="44" customWidth="1"/>
    <col min="14121" max="14121" width="17.75" style="44" customWidth="1"/>
    <col min="14122" max="14122" width="32.625" style="44" customWidth="1"/>
    <col min="14123" max="14123" width="17.25" style="44" customWidth="1"/>
    <col min="14124" max="14124" width="13.5" style="44" customWidth="1"/>
    <col min="14125" max="14125" width="13.875" style="44" customWidth="1"/>
    <col min="14126" max="14127" width="17.25" style="44" customWidth="1"/>
    <col min="14128" max="14128" width="32.625" style="44" customWidth="1"/>
    <col min="14129" max="14312" width="7.875" style="44" customWidth="1"/>
    <col min="14313" max="14337" width="9" style="44"/>
    <col min="14338" max="14339" width="0" style="44" hidden="1" customWidth="1"/>
    <col min="14340" max="14341" width="20.625" style="44" customWidth="1"/>
    <col min="14342" max="14342" width="16.5" style="44" customWidth="1"/>
    <col min="14343" max="14343" width="16.25" style="44" customWidth="1"/>
    <col min="14344" max="14344" width="18.75" style="44" customWidth="1"/>
    <col min="14345" max="14345" width="16.5" style="44" customWidth="1"/>
    <col min="14346" max="14346" width="18.75" style="44" customWidth="1"/>
    <col min="14347" max="14347" width="17.125" style="44" customWidth="1"/>
    <col min="14348" max="14348" width="13.875" style="44" customWidth="1"/>
    <col min="14349" max="14349" width="13.125" style="44" customWidth="1"/>
    <col min="14350" max="14350" width="16.125" style="44" customWidth="1"/>
    <col min="14351" max="14351" width="17.375" style="44" customWidth="1"/>
    <col min="14352" max="14352" width="22.5" style="44" customWidth="1"/>
    <col min="14353" max="14353" width="20.625" style="44" customWidth="1"/>
    <col min="14354" max="14354" width="14.125" style="44" customWidth="1"/>
    <col min="14355" max="14355" width="37.875" style="44" bestFit="1" customWidth="1"/>
    <col min="14356" max="14358" width="25.25" style="44" customWidth="1"/>
    <col min="14359" max="14359" width="32.125" style="44" customWidth="1"/>
    <col min="14360" max="14360" width="20.625" style="44" customWidth="1"/>
    <col min="14361" max="14361" width="20.375" style="44" customWidth="1"/>
    <col min="14362" max="14362" width="21.125" style="44" customWidth="1"/>
    <col min="14363" max="14363" width="18.125" style="44" bestFit="1" customWidth="1"/>
    <col min="14364" max="14364" width="17.75" style="44" bestFit="1" customWidth="1"/>
    <col min="14365" max="14365" width="25" style="44" customWidth="1"/>
    <col min="14366" max="14366" width="11.25" style="44" customWidth="1"/>
    <col min="14367" max="14367" width="9.625" style="44" customWidth="1"/>
    <col min="14368" max="14368" width="19.625" style="44" customWidth="1"/>
    <col min="14369" max="14369" width="16" style="44" customWidth="1"/>
    <col min="14370" max="14370" width="19" style="44" customWidth="1"/>
    <col min="14371" max="14371" width="12.75" style="44" customWidth="1"/>
    <col min="14372" max="14372" width="20.75" style="44" customWidth="1"/>
    <col min="14373" max="14373" width="12.75" style="44" customWidth="1"/>
    <col min="14374" max="14374" width="16.75" style="44" customWidth="1"/>
    <col min="14375" max="14375" width="31.25" style="44" customWidth="1"/>
    <col min="14376" max="14376" width="20.25" style="44" customWidth="1"/>
    <col min="14377" max="14377" width="17.75" style="44" customWidth="1"/>
    <col min="14378" max="14378" width="32.625" style="44" customWidth="1"/>
    <col min="14379" max="14379" width="17.25" style="44" customWidth="1"/>
    <col min="14380" max="14380" width="13.5" style="44" customWidth="1"/>
    <col min="14381" max="14381" width="13.875" style="44" customWidth="1"/>
    <col min="14382" max="14383" width="17.25" style="44" customWidth="1"/>
    <col min="14384" max="14384" width="32.625" style="44" customWidth="1"/>
    <col min="14385" max="14568" width="7.875" style="44" customWidth="1"/>
    <col min="14569" max="14593" width="9" style="44"/>
    <col min="14594" max="14595" width="0" style="44" hidden="1" customWidth="1"/>
    <col min="14596" max="14597" width="20.625" style="44" customWidth="1"/>
    <col min="14598" max="14598" width="16.5" style="44" customWidth="1"/>
    <col min="14599" max="14599" width="16.25" style="44" customWidth="1"/>
    <col min="14600" max="14600" width="18.75" style="44" customWidth="1"/>
    <col min="14601" max="14601" width="16.5" style="44" customWidth="1"/>
    <col min="14602" max="14602" width="18.75" style="44" customWidth="1"/>
    <col min="14603" max="14603" width="17.125" style="44" customWidth="1"/>
    <col min="14604" max="14604" width="13.875" style="44" customWidth="1"/>
    <col min="14605" max="14605" width="13.125" style="44" customWidth="1"/>
    <col min="14606" max="14606" width="16.125" style="44" customWidth="1"/>
    <col min="14607" max="14607" width="17.375" style="44" customWidth="1"/>
    <col min="14608" max="14608" width="22.5" style="44" customWidth="1"/>
    <col min="14609" max="14609" width="20.625" style="44" customWidth="1"/>
    <col min="14610" max="14610" width="14.125" style="44" customWidth="1"/>
    <col min="14611" max="14611" width="37.875" style="44" bestFit="1" customWidth="1"/>
    <col min="14612" max="14614" width="25.25" style="44" customWidth="1"/>
    <col min="14615" max="14615" width="32.125" style="44" customWidth="1"/>
    <col min="14616" max="14616" width="20.625" style="44" customWidth="1"/>
    <col min="14617" max="14617" width="20.375" style="44" customWidth="1"/>
    <col min="14618" max="14618" width="21.125" style="44" customWidth="1"/>
    <col min="14619" max="14619" width="18.125" style="44" bestFit="1" customWidth="1"/>
    <col min="14620" max="14620" width="17.75" style="44" bestFit="1" customWidth="1"/>
    <col min="14621" max="14621" width="25" style="44" customWidth="1"/>
    <col min="14622" max="14622" width="11.25" style="44" customWidth="1"/>
    <col min="14623" max="14623" width="9.625" style="44" customWidth="1"/>
    <col min="14624" max="14624" width="19.625" style="44" customWidth="1"/>
    <col min="14625" max="14625" width="16" style="44" customWidth="1"/>
    <col min="14626" max="14626" width="19" style="44" customWidth="1"/>
    <col min="14627" max="14627" width="12.75" style="44" customWidth="1"/>
    <col min="14628" max="14628" width="20.75" style="44" customWidth="1"/>
    <col min="14629" max="14629" width="12.75" style="44" customWidth="1"/>
    <col min="14630" max="14630" width="16.75" style="44" customWidth="1"/>
    <col min="14631" max="14631" width="31.25" style="44" customWidth="1"/>
    <col min="14632" max="14632" width="20.25" style="44" customWidth="1"/>
    <col min="14633" max="14633" width="17.75" style="44" customWidth="1"/>
    <col min="14634" max="14634" width="32.625" style="44" customWidth="1"/>
    <col min="14635" max="14635" width="17.25" style="44" customWidth="1"/>
    <col min="14636" max="14636" width="13.5" style="44" customWidth="1"/>
    <col min="14637" max="14637" width="13.875" style="44" customWidth="1"/>
    <col min="14638" max="14639" width="17.25" style="44" customWidth="1"/>
    <col min="14640" max="14640" width="32.625" style="44" customWidth="1"/>
    <col min="14641" max="14824" width="7.875" style="44" customWidth="1"/>
    <col min="14825" max="14849" width="9" style="44"/>
    <col min="14850" max="14851" width="0" style="44" hidden="1" customWidth="1"/>
    <col min="14852" max="14853" width="20.625" style="44" customWidth="1"/>
    <col min="14854" max="14854" width="16.5" style="44" customWidth="1"/>
    <col min="14855" max="14855" width="16.25" style="44" customWidth="1"/>
    <col min="14856" max="14856" width="18.75" style="44" customWidth="1"/>
    <col min="14857" max="14857" width="16.5" style="44" customWidth="1"/>
    <col min="14858" max="14858" width="18.75" style="44" customWidth="1"/>
    <col min="14859" max="14859" width="17.125" style="44" customWidth="1"/>
    <col min="14860" max="14860" width="13.875" style="44" customWidth="1"/>
    <col min="14861" max="14861" width="13.125" style="44" customWidth="1"/>
    <col min="14862" max="14862" width="16.125" style="44" customWidth="1"/>
    <col min="14863" max="14863" width="17.375" style="44" customWidth="1"/>
    <col min="14864" max="14864" width="22.5" style="44" customWidth="1"/>
    <col min="14865" max="14865" width="20.625" style="44" customWidth="1"/>
    <col min="14866" max="14866" width="14.125" style="44" customWidth="1"/>
    <col min="14867" max="14867" width="37.875" style="44" bestFit="1" customWidth="1"/>
    <col min="14868" max="14870" width="25.25" style="44" customWidth="1"/>
    <col min="14871" max="14871" width="32.125" style="44" customWidth="1"/>
    <col min="14872" max="14872" width="20.625" style="44" customWidth="1"/>
    <col min="14873" max="14873" width="20.375" style="44" customWidth="1"/>
    <col min="14874" max="14874" width="21.125" style="44" customWidth="1"/>
    <col min="14875" max="14875" width="18.125" style="44" bestFit="1" customWidth="1"/>
    <col min="14876" max="14876" width="17.75" style="44" bestFit="1" customWidth="1"/>
    <col min="14877" max="14877" width="25" style="44" customWidth="1"/>
    <col min="14878" max="14878" width="11.25" style="44" customWidth="1"/>
    <col min="14879" max="14879" width="9.625" style="44" customWidth="1"/>
    <col min="14880" max="14880" width="19.625" style="44" customWidth="1"/>
    <col min="14881" max="14881" width="16" style="44" customWidth="1"/>
    <col min="14882" max="14882" width="19" style="44" customWidth="1"/>
    <col min="14883" max="14883" width="12.75" style="44" customWidth="1"/>
    <col min="14884" max="14884" width="20.75" style="44" customWidth="1"/>
    <col min="14885" max="14885" width="12.75" style="44" customWidth="1"/>
    <col min="14886" max="14886" width="16.75" style="44" customWidth="1"/>
    <col min="14887" max="14887" width="31.25" style="44" customWidth="1"/>
    <col min="14888" max="14888" width="20.25" style="44" customWidth="1"/>
    <col min="14889" max="14889" width="17.75" style="44" customWidth="1"/>
    <col min="14890" max="14890" width="32.625" style="44" customWidth="1"/>
    <col min="14891" max="14891" width="17.25" style="44" customWidth="1"/>
    <col min="14892" max="14892" width="13.5" style="44" customWidth="1"/>
    <col min="14893" max="14893" width="13.875" style="44" customWidth="1"/>
    <col min="14894" max="14895" width="17.25" style="44" customWidth="1"/>
    <col min="14896" max="14896" width="32.625" style="44" customWidth="1"/>
    <col min="14897" max="15080" width="7.875" style="44" customWidth="1"/>
    <col min="15081" max="15105" width="9" style="44"/>
    <col min="15106" max="15107" width="0" style="44" hidden="1" customWidth="1"/>
    <col min="15108" max="15109" width="20.625" style="44" customWidth="1"/>
    <col min="15110" max="15110" width="16.5" style="44" customWidth="1"/>
    <col min="15111" max="15111" width="16.25" style="44" customWidth="1"/>
    <col min="15112" max="15112" width="18.75" style="44" customWidth="1"/>
    <col min="15113" max="15113" width="16.5" style="44" customWidth="1"/>
    <col min="15114" max="15114" width="18.75" style="44" customWidth="1"/>
    <col min="15115" max="15115" width="17.125" style="44" customWidth="1"/>
    <col min="15116" max="15116" width="13.875" style="44" customWidth="1"/>
    <col min="15117" max="15117" width="13.125" style="44" customWidth="1"/>
    <col min="15118" max="15118" width="16.125" style="44" customWidth="1"/>
    <col min="15119" max="15119" width="17.375" style="44" customWidth="1"/>
    <col min="15120" max="15120" width="22.5" style="44" customWidth="1"/>
    <col min="15121" max="15121" width="20.625" style="44" customWidth="1"/>
    <col min="15122" max="15122" width="14.125" style="44" customWidth="1"/>
    <col min="15123" max="15123" width="37.875" style="44" bestFit="1" customWidth="1"/>
    <col min="15124" max="15126" width="25.25" style="44" customWidth="1"/>
    <col min="15127" max="15127" width="32.125" style="44" customWidth="1"/>
    <col min="15128" max="15128" width="20.625" style="44" customWidth="1"/>
    <col min="15129" max="15129" width="20.375" style="44" customWidth="1"/>
    <col min="15130" max="15130" width="21.125" style="44" customWidth="1"/>
    <col min="15131" max="15131" width="18.125" style="44" bestFit="1" customWidth="1"/>
    <col min="15132" max="15132" width="17.75" style="44" bestFit="1" customWidth="1"/>
    <col min="15133" max="15133" width="25" style="44" customWidth="1"/>
    <col min="15134" max="15134" width="11.25" style="44" customWidth="1"/>
    <col min="15135" max="15135" width="9.625" style="44" customWidth="1"/>
    <col min="15136" max="15136" width="19.625" style="44" customWidth="1"/>
    <col min="15137" max="15137" width="16" style="44" customWidth="1"/>
    <col min="15138" max="15138" width="19" style="44" customWidth="1"/>
    <col min="15139" max="15139" width="12.75" style="44" customWidth="1"/>
    <col min="15140" max="15140" width="20.75" style="44" customWidth="1"/>
    <col min="15141" max="15141" width="12.75" style="44" customWidth="1"/>
    <col min="15142" max="15142" width="16.75" style="44" customWidth="1"/>
    <col min="15143" max="15143" width="31.25" style="44" customWidth="1"/>
    <col min="15144" max="15144" width="20.25" style="44" customWidth="1"/>
    <col min="15145" max="15145" width="17.75" style="44" customWidth="1"/>
    <col min="15146" max="15146" width="32.625" style="44" customWidth="1"/>
    <col min="15147" max="15147" width="17.25" style="44" customWidth="1"/>
    <col min="15148" max="15148" width="13.5" style="44" customWidth="1"/>
    <col min="15149" max="15149" width="13.875" style="44" customWidth="1"/>
    <col min="15150" max="15151" width="17.25" style="44" customWidth="1"/>
    <col min="15152" max="15152" width="32.625" style="44" customWidth="1"/>
    <col min="15153" max="15336" width="7.875" style="44" customWidth="1"/>
    <col min="15337" max="15361" width="9" style="44"/>
    <col min="15362" max="15363" width="0" style="44" hidden="1" customWidth="1"/>
    <col min="15364" max="15365" width="20.625" style="44" customWidth="1"/>
    <col min="15366" max="15366" width="16.5" style="44" customWidth="1"/>
    <col min="15367" max="15367" width="16.25" style="44" customWidth="1"/>
    <col min="15368" max="15368" width="18.75" style="44" customWidth="1"/>
    <col min="15369" max="15369" width="16.5" style="44" customWidth="1"/>
    <col min="15370" max="15370" width="18.75" style="44" customWidth="1"/>
    <col min="15371" max="15371" width="17.125" style="44" customWidth="1"/>
    <col min="15372" max="15372" width="13.875" style="44" customWidth="1"/>
    <col min="15373" max="15373" width="13.125" style="44" customWidth="1"/>
    <col min="15374" max="15374" width="16.125" style="44" customWidth="1"/>
    <col min="15375" max="15375" width="17.375" style="44" customWidth="1"/>
    <col min="15376" max="15376" width="22.5" style="44" customWidth="1"/>
    <col min="15377" max="15377" width="20.625" style="44" customWidth="1"/>
    <col min="15378" max="15378" width="14.125" style="44" customWidth="1"/>
    <col min="15379" max="15379" width="37.875" style="44" bestFit="1" customWidth="1"/>
    <col min="15380" max="15382" width="25.25" style="44" customWidth="1"/>
    <col min="15383" max="15383" width="32.125" style="44" customWidth="1"/>
    <col min="15384" max="15384" width="20.625" style="44" customWidth="1"/>
    <col min="15385" max="15385" width="20.375" style="44" customWidth="1"/>
    <col min="15386" max="15386" width="21.125" style="44" customWidth="1"/>
    <col min="15387" max="15387" width="18.125" style="44" bestFit="1" customWidth="1"/>
    <col min="15388" max="15388" width="17.75" style="44" bestFit="1" customWidth="1"/>
    <col min="15389" max="15389" width="25" style="44" customWidth="1"/>
    <col min="15390" max="15390" width="11.25" style="44" customWidth="1"/>
    <col min="15391" max="15391" width="9.625" style="44" customWidth="1"/>
    <col min="15392" max="15392" width="19.625" style="44" customWidth="1"/>
    <col min="15393" max="15393" width="16" style="44" customWidth="1"/>
    <col min="15394" max="15394" width="19" style="44" customWidth="1"/>
    <col min="15395" max="15395" width="12.75" style="44" customWidth="1"/>
    <col min="15396" max="15396" width="20.75" style="44" customWidth="1"/>
    <col min="15397" max="15397" width="12.75" style="44" customWidth="1"/>
    <col min="15398" max="15398" width="16.75" style="44" customWidth="1"/>
    <col min="15399" max="15399" width="31.25" style="44" customWidth="1"/>
    <col min="15400" max="15400" width="20.25" style="44" customWidth="1"/>
    <col min="15401" max="15401" width="17.75" style="44" customWidth="1"/>
    <col min="15402" max="15402" width="32.625" style="44" customWidth="1"/>
    <col min="15403" max="15403" width="17.25" style="44" customWidth="1"/>
    <col min="15404" max="15404" width="13.5" style="44" customWidth="1"/>
    <col min="15405" max="15405" width="13.875" style="44" customWidth="1"/>
    <col min="15406" max="15407" width="17.25" style="44" customWidth="1"/>
    <col min="15408" max="15408" width="32.625" style="44" customWidth="1"/>
    <col min="15409" max="15592" width="7.875" style="44" customWidth="1"/>
    <col min="15593" max="15617" width="9" style="44"/>
    <col min="15618" max="15619" width="0" style="44" hidden="1" customWidth="1"/>
    <col min="15620" max="15621" width="20.625" style="44" customWidth="1"/>
    <col min="15622" max="15622" width="16.5" style="44" customWidth="1"/>
    <col min="15623" max="15623" width="16.25" style="44" customWidth="1"/>
    <col min="15624" max="15624" width="18.75" style="44" customWidth="1"/>
    <col min="15625" max="15625" width="16.5" style="44" customWidth="1"/>
    <col min="15626" max="15626" width="18.75" style="44" customWidth="1"/>
    <col min="15627" max="15627" width="17.125" style="44" customWidth="1"/>
    <col min="15628" max="15628" width="13.875" style="44" customWidth="1"/>
    <col min="15629" max="15629" width="13.125" style="44" customWidth="1"/>
    <col min="15630" max="15630" width="16.125" style="44" customWidth="1"/>
    <col min="15631" max="15631" width="17.375" style="44" customWidth="1"/>
    <col min="15632" max="15632" width="22.5" style="44" customWidth="1"/>
    <col min="15633" max="15633" width="20.625" style="44" customWidth="1"/>
    <col min="15634" max="15634" width="14.125" style="44" customWidth="1"/>
    <col min="15635" max="15635" width="37.875" style="44" bestFit="1" customWidth="1"/>
    <col min="15636" max="15638" width="25.25" style="44" customWidth="1"/>
    <col min="15639" max="15639" width="32.125" style="44" customWidth="1"/>
    <col min="15640" max="15640" width="20.625" style="44" customWidth="1"/>
    <col min="15641" max="15641" width="20.375" style="44" customWidth="1"/>
    <col min="15642" max="15642" width="21.125" style="44" customWidth="1"/>
    <col min="15643" max="15643" width="18.125" style="44" bestFit="1" customWidth="1"/>
    <col min="15644" max="15644" width="17.75" style="44" bestFit="1" customWidth="1"/>
    <col min="15645" max="15645" width="25" style="44" customWidth="1"/>
    <col min="15646" max="15646" width="11.25" style="44" customWidth="1"/>
    <col min="15647" max="15647" width="9.625" style="44" customWidth="1"/>
    <col min="15648" max="15648" width="19.625" style="44" customWidth="1"/>
    <col min="15649" max="15649" width="16" style="44" customWidth="1"/>
    <col min="15650" max="15650" width="19" style="44" customWidth="1"/>
    <col min="15651" max="15651" width="12.75" style="44" customWidth="1"/>
    <col min="15652" max="15652" width="20.75" style="44" customWidth="1"/>
    <col min="15653" max="15653" width="12.75" style="44" customWidth="1"/>
    <col min="15654" max="15654" width="16.75" style="44" customWidth="1"/>
    <col min="15655" max="15655" width="31.25" style="44" customWidth="1"/>
    <col min="15656" max="15656" width="20.25" style="44" customWidth="1"/>
    <col min="15657" max="15657" width="17.75" style="44" customWidth="1"/>
    <col min="15658" max="15658" width="32.625" style="44" customWidth="1"/>
    <col min="15659" max="15659" width="17.25" style="44" customWidth="1"/>
    <col min="15660" max="15660" width="13.5" style="44" customWidth="1"/>
    <col min="15661" max="15661" width="13.875" style="44" customWidth="1"/>
    <col min="15662" max="15663" width="17.25" style="44" customWidth="1"/>
    <col min="15664" max="15664" width="32.625" style="44" customWidth="1"/>
    <col min="15665" max="15848" width="7.875" style="44" customWidth="1"/>
    <col min="15849" max="15873" width="9" style="44"/>
    <col min="15874" max="15875" width="0" style="44" hidden="1" customWidth="1"/>
    <col min="15876" max="15877" width="20.625" style="44" customWidth="1"/>
    <col min="15878" max="15878" width="16.5" style="44" customWidth="1"/>
    <col min="15879" max="15879" width="16.25" style="44" customWidth="1"/>
    <col min="15880" max="15880" width="18.75" style="44" customWidth="1"/>
    <col min="15881" max="15881" width="16.5" style="44" customWidth="1"/>
    <col min="15882" max="15882" width="18.75" style="44" customWidth="1"/>
    <col min="15883" max="15883" width="17.125" style="44" customWidth="1"/>
    <col min="15884" max="15884" width="13.875" style="44" customWidth="1"/>
    <col min="15885" max="15885" width="13.125" style="44" customWidth="1"/>
    <col min="15886" max="15886" width="16.125" style="44" customWidth="1"/>
    <col min="15887" max="15887" width="17.375" style="44" customWidth="1"/>
    <col min="15888" max="15888" width="22.5" style="44" customWidth="1"/>
    <col min="15889" max="15889" width="20.625" style="44" customWidth="1"/>
    <col min="15890" max="15890" width="14.125" style="44" customWidth="1"/>
    <col min="15891" max="15891" width="37.875" style="44" bestFit="1" customWidth="1"/>
    <col min="15892" max="15894" width="25.25" style="44" customWidth="1"/>
    <col min="15895" max="15895" width="32.125" style="44" customWidth="1"/>
    <col min="15896" max="15896" width="20.625" style="44" customWidth="1"/>
    <col min="15897" max="15897" width="20.375" style="44" customWidth="1"/>
    <col min="15898" max="15898" width="21.125" style="44" customWidth="1"/>
    <col min="15899" max="15899" width="18.125" style="44" bestFit="1" customWidth="1"/>
    <col min="15900" max="15900" width="17.75" style="44" bestFit="1" customWidth="1"/>
    <col min="15901" max="15901" width="25" style="44" customWidth="1"/>
    <col min="15902" max="15902" width="11.25" style="44" customWidth="1"/>
    <col min="15903" max="15903" width="9.625" style="44" customWidth="1"/>
    <col min="15904" max="15904" width="19.625" style="44" customWidth="1"/>
    <col min="15905" max="15905" width="16" style="44" customWidth="1"/>
    <col min="15906" max="15906" width="19" style="44" customWidth="1"/>
    <col min="15907" max="15907" width="12.75" style="44" customWidth="1"/>
    <col min="15908" max="15908" width="20.75" style="44" customWidth="1"/>
    <col min="15909" max="15909" width="12.75" style="44" customWidth="1"/>
    <col min="15910" max="15910" width="16.75" style="44" customWidth="1"/>
    <col min="15911" max="15911" width="31.25" style="44" customWidth="1"/>
    <col min="15912" max="15912" width="20.25" style="44" customWidth="1"/>
    <col min="15913" max="15913" width="17.75" style="44" customWidth="1"/>
    <col min="15914" max="15914" width="32.625" style="44" customWidth="1"/>
    <col min="15915" max="15915" width="17.25" style="44" customWidth="1"/>
    <col min="15916" max="15916" width="13.5" style="44" customWidth="1"/>
    <col min="15917" max="15917" width="13.875" style="44" customWidth="1"/>
    <col min="15918" max="15919" width="17.25" style="44" customWidth="1"/>
    <col min="15920" max="15920" width="32.625" style="44" customWidth="1"/>
    <col min="15921" max="16104" width="7.875" style="44" customWidth="1"/>
    <col min="16105" max="16129" width="9" style="44"/>
    <col min="16130" max="16131" width="0" style="44" hidden="1" customWidth="1"/>
    <col min="16132" max="16133" width="20.625" style="44" customWidth="1"/>
    <col min="16134" max="16134" width="16.5" style="44" customWidth="1"/>
    <col min="16135" max="16135" width="16.25" style="44" customWidth="1"/>
    <col min="16136" max="16136" width="18.75" style="44" customWidth="1"/>
    <col min="16137" max="16137" width="16.5" style="44" customWidth="1"/>
    <col min="16138" max="16138" width="18.75" style="44" customWidth="1"/>
    <col min="16139" max="16139" width="17.125" style="44" customWidth="1"/>
    <col min="16140" max="16140" width="13.875" style="44" customWidth="1"/>
    <col min="16141" max="16141" width="13.125" style="44" customWidth="1"/>
    <col min="16142" max="16142" width="16.125" style="44" customWidth="1"/>
    <col min="16143" max="16143" width="17.375" style="44" customWidth="1"/>
    <col min="16144" max="16144" width="22.5" style="44" customWidth="1"/>
    <col min="16145" max="16145" width="20.625" style="44" customWidth="1"/>
    <col min="16146" max="16146" width="14.125" style="44" customWidth="1"/>
    <col min="16147" max="16147" width="37.875" style="44" bestFit="1" customWidth="1"/>
    <col min="16148" max="16150" width="25.25" style="44" customWidth="1"/>
    <col min="16151" max="16151" width="32.125" style="44" customWidth="1"/>
    <col min="16152" max="16152" width="20.625" style="44" customWidth="1"/>
    <col min="16153" max="16153" width="20.375" style="44" customWidth="1"/>
    <col min="16154" max="16154" width="21.125" style="44" customWidth="1"/>
    <col min="16155" max="16155" width="18.125" style="44" bestFit="1" customWidth="1"/>
    <col min="16156" max="16156" width="17.75" style="44" bestFit="1" customWidth="1"/>
    <col min="16157" max="16157" width="25" style="44" customWidth="1"/>
    <col min="16158" max="16158" width="11.25" style="44" customWidth="1"/>
    <col min="16159" max="16159" width="9.625" style="44" customWidth="1"/>
    <col min="16160" max="16160" width="19.625" style="44" customWidth="1"/>
    <col min="16161" max="16161" width="16" style="44" customWidth="1"/>
    <col min="16162" max="16162" width="19" style="44" customWidth="1"/>
    <col min="16163" max="16163" width="12.75" style="44" customWidth="1"/>
    <col min="16164" max="16164" width="20.75" style="44" customWidth="1"/>
    <col min="16165" max="16165" width="12.75" style="44" customWidth="1"/>
    <col min="16166" max="16166" width="16.75" style="44" customWidth="1"/>
    <col min="16167" max="16167" width="31.25" style="44" customWidth="1"/>
    <col min="16168" max="16168" width="20.25" style="44" customWidth="1"/>
    <col min="16169" max="16169" width="17.75" style="44" customWidth="1"/>
    <col min="16170" max="16170" width="32.625" style="44" customWidth="1"/>
    <col min="16171" max="16171" width="17.25" style="44" customWidth="1"/>
    <col min="16172" max="16172" width="13.5" style="44" customWidth="1"/>
    <col min="16173" max="16173" width="13.875" style="44" customWidth="1"/>
    <col min="16174" max="16175" width="17.25" style="44" customWidth="1"/>
    <col min="16176" max="16176" width="32.625" style="44" customWidth="1"/>
    <col min="16177" max="16360" width="7.875" style="44" customWidth="1"/>
    <col min="16361" max="16384" width="9" style="44"/>
  </cols>
  <sheetData>
    <row r="1" spans="1:97" s="28" customFormat="1" x14ac:dyDescent="0.25">
      <c r="A1" s="17" t="s">
        <v>3089</v>
      </c>
      <c r="B1" s="17" t="s">
        <v>3090</v>
      </c>
      <c r="C1" s="17"/>
      <c r="D1" s="17" t="s">
        <v>3091</v>
      </c>
      <c r="E1" s="17" t="s">
        <v>3092</v>
      </c>
      <c r="F1" s="18" t="s">
        <v>3093</v>
      </c>
      <c r="G1" s="18" t="s">
        <v>3094</v>
      </c>
      <c r="H1" s="19" t="s">
        <v>3095</v>
      </c>
      <c r="I1" s="19" t="s">
        <v>3096</v>
      </c>
      <c r="J1" s="19" t="s">
        <v>3097</v>
      </c>
      <c r="K1" s="20" t="s">
        <v>3098</v>
      </c>
      <c r="L1" s="19" t="s">
        <v>3099</v>
      </c>
      <c r="M1" s="19" t="s">
        <v>3100</v>
      </c>
      <c r="N1" s="18" t="s">
        <v>3101</v>
      </c>
      <c r="O1" s="21" t="s">
        <v>3102</v>
      </c>
      <c r="P1" s="17" t="s">
        <v>3103</v>
      </c>
      <c r="Q1" s="17" t="s">
        <v>13</v>
      </c>
      <c r="R1" s="17" t="s">
        <v>3104</v>
      </c>
      <c r="S1" s="19" t="s">
        <v>3105</v>
      </c>
      <c r="T1" s="17" t="s">
        <v>3106</v>
      </c>
      <c r="U1" s="17" t="s">
        <v>3107</v>
      </c>
      <c r="V1" s="19" t="s">
        <v>3108</v>
      </c>
      <c r="W1" s="17" t="s">
        <v>3109</v>
      </c>
      <c r="X1" s="17" t="s">
        <v>3110</v>
      </c>
      <c r="Y1" s="19" t="s">
        <v>3111</v>
      </c>
      <c r="Z1" s="17" t="s">
        <v>1232</v>
      </c>
      <c r="AA1" s="17" t="s">
        <v>3112</v>
      </c>
      <c r="AB1" s="17" t="s">
        <v>3113</v>
      </c>
      <c r="AC1" s="17" t="s">
        <v>3114</v>
      </c>
      <c r="AD1" s="17" t="s">
        <v>1234</v>
      </c>
      <c r="AE1" s="22" t="s">
        <v>1236</v>
      </c>
      <c r="AF1" s="23" t="s">
        <v>3115</v>
      </c>
      <c r="AG1" s="24" t="s">
        <v>1235</v>
      </c>
      <c r="AH1" s="25" t="s">
        <v>3116</v>
      </c>
      <c r="AI1" s="23" t="s">
        <v>3117</v>
      </c>
      <c r="AJ1" s="23" t="s">
        <v>3118</v>
      </c>
      <c r="AK1" s="17" t="s">
        <v>2729</v>
      </c>
      <c r="AL1" s="17" t="s">
        <v>3119</v>
      </c>
      <c r="AM1" s="23" t="s">
        <v>3120</v>
      </c>
      <c r="AN1" s="23" t="s">
        <v>3121</v>
      </c>
      <c r="AO1" s="17" t="s">
        <v>3122</v>
      </c>
      <c r="AP1" s="17" t="s">
        <v>3123</v>
      </c>
      <c r="AQ1" s="17" t="s">
        <v>3124</v>
      </c>
      <c r="AR1" s="17" t="s">
        <v>3125</v>
      </c>
      <c r="AS1" s="17" t="s">
        <v>3126</v>
      </c>
      <c r="AT1" s="17" t="s">
        <v>3127</v>
      </c>
      <c r="AU1" s="17" t="s">
        <v>3128</v>
      </c>
      <c r="AV1" s="17" t="s">
        <v>3129</v>
      </c>
      <c r="AW1" s="26"/>
      <c r="AX1" s="26"/>
      <c r="AY1" s="26"/>
      <c r="AZ1" s="26"/>
      <c r="BA1" s="26"/>
      <c r="BB1" s="26"/>
      <c r="BC1" s="26"/>
      <c r="BD1" s="26"/>
      <c r="BE1" s="26"/>
      <c r="BF1" s="26"/>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42" customFormat="1" x14ac:dyDescent="0.25">
      <c r="A2" s="29"/>
      <c r="B2" s="30"/>
      <c r="C2" s="31" t="str">
        <f>IF(H2="","",VLOOKUP(O2,Khach_hang!B:G,6,0))</f>
        <v>N</v>
      </c>
      <c r="D2" s="57">
        <f>IF(H2="","",0)</f>
        <v>0</v>
      </c>
      <c r="E2" s="57">
        <f>IF(H2="","",1)</f>
        <v>1</v>
      </c>
      <c r="F2" s="32" t="str">
        <f>IF(H2="","",VLOOKUP(H2,'PHIEU XT'!B:I,8,0))</f>
        <v>31/08/2025</v>
      </c>
      <c r="G2" s="32" t="str">
        <f>IF(F2="","",F2)</f>
        <v>31/08/2025</v>
      </c>
      <c r="H2" s="4">
        <v>9105747755</v>
      </c>
      <c r="I2" s="32" t="str">
        <f>IF(F2="","",F2)</f>
        <v>31/08/2025</v>
      </c>
      <c r="J2" s="33" t="str">
        <f>IF(H2="","","NKHT2508/"&amp;M2)</f>
        <v>NKHT2508/00138424</v>
      </c>
      <c r="K2" s="34"/>
      <c r="L2" s="46" t="str">
        <f>IF(H2="","","K25TTM")</f>
        <v>K25TTM</v>
      </c>
      <c r="M2" s="33" t="str">
        <f>IF(H2="","",'PHIEU XT'!C2)</f>
        <v>00138424</v>
      </c>
      <c r="N2" s="35" t="str">
        <f>IF(H2="","",G2)</f>
        <v>31/08/2025</v>
      </c>
      <c r="O2" s="6" t="str">
        <f>IF(H2="","",'PHIEU XT'!E2)</f>
        <v>WIN</v>
      </c>
      <c r="P2" s="36"/>
      <c r="Q2" s="36"/>
      <c r="R2" s="36"/>
      <c r="S2" s="33" t="str">
        <f>IF(H2="","",'PHIEU XT'!F2)</f>
        <v>3392 WM+ HCM 26/4B Ấp Đông Lân</v>
      </c>
      <c r="T2" s="36"/>
      <c r="U2" s="36"/>
      <c r="V2" s="33" t="str">
        <f>S2</f>
        <v>3392 WM+ HCM 26/4B Ấp Đông Lân</v>
      </c>
      <c r="W2" s="36"/>
      <c r="X2" s="36"/>
      <c r="Y2" s="33" t="str">
        <f>IF(H2="","",'PHIEU XT'!AC2)</f>
        <v>GM500</v>
      </c>
      <c r="Z2" s="36"/>
      <c r="AA2" s="30"/>
      <c r="AB2" s="57">
        <f>IF(H2="","",5111)</f>
        <v>5111</v>
      </c>
      <c r="AC2" s="57">
        <f>IF(H2="","",131)</f>
        <v>131</v>
      </c>
      <c r="AD2" s="30"/>
      <c r="AE2" s="58">
        <f>IF(H2="","",'PHIEU XT'!U2)</f>
        <v>5</v>
      </c>
      <c r="AF2" s="37"/>
      <c r="AG2" s="37">
        <f>IF(H2="","",'PHIEU XT'!T2)</f>
        <v>111058</v>
      </c>
      <c r="AH2" s="38">
        <f>AE2*AG2</f>
        <v>555290</v>
      </c>
      <c r="AI2" s="37"/>
      <c r="AJ2" s="37"/>
      <c r="AK2" s="39"/>
      <c r="AL2" s="40">
        <f>IF(H2="","",8)</f>
        <v>8</v>
      </c>
      <c r="AM2" s="37"/>
      <c r="AN2" s="37">
        <f>IF(H2="","",AH2*8%)</f>
        <v>44423.200000000004</v>
      </c>
      <c r="AO2" s="59">
        <f>IF(H2="","",33311)</f>
        <v>33311</v>
      </c>
      <c r="AP2" s="39"/>
      <c r="AQ2" s="59" t="str">
        <f>IF(H2="","","K-hangtra")</f>
        <v>K-hangtra</v>
      </c>
      <c r="AR2" s="60">
        <f>IF(H2="","",156)</f>
        <v>156</v>
      </c>
      <c r="AS2" s="60">
        <f>IF(H2="","",632)</f>
        <v>632</v>
      </c>
      <c r="AT2" s="41"/>
      <c r="AU2" s="41"/>
      <c r="AV2" s="39"/>
    </row>
    <row r="3" spans="1:97" s="42" customFormat="1" x14ac:dyDescent="0.25">
      <c r="A3" s="29"/>
      <c r="B3" s="30"/>
      <c r="C3" s="31" t="str">
        <f>IF(H3="","",VLOOKUP(O3,Khach_hang!B:G,6,0))</f>
        <v>N</v>
      </c>
      <c r="D3" s="57">
        <f t="shared" ref="D3:D66" si="0">IF(H3="","",0)</f>
        <v>0</v>
      </c>
      <c r="E3" s="57">
        <f t="shared" ref="E3:E66" si="1">IF(H3="","",1)</f>
        <v>1</v>
      </c>
      <c r="F3" s="32" t="str">
        <f>IF(H3="","",VLOOKUP(H3,'PHIEU XT'!B:I,8,0))</f>
        <v>31/08/2025</v>
      </c>
      <c r="G3" s="32" t="str">
        <f t="shared" ref="G3:G66" si="2">IF(F3="","",F3)</f>
        <v>31/08/2025</v>
      </c>
      <c r="H3" s="4">
        <v>9105747755</v>
      </c>
      <c r="I3" s="32" t="str">
        <f t="shared" ref="I3:I66" si="3">IF(F3="","",F3)</f>
        <v>31/08/2025</v>
      </c>
      <c r="J3" s="33" t="str">
        <f t="shared" ref="J3:J66" si="4">IF(H3="","","NKHT2508/"&amp;M3)</f>
        <v>NKHT2508/00138424</v>
      </c>
      <c r="K3" s="34"/>
      <c r="L3" s="46" t="str">
        <f t="shared" ref="L3:L66" si="5">IF(H3="","","K25TTM")</f>
        <v>K25TTM</v>
      </c>
      <c r="M3" s="33" t="str">
        <f>IF(H3="","",'PHIEU XT'!C3)</f>
        <v>00138424</v>
      </c>
      <c r="N3" s="35" t="str">
        <f t="shared" ref="N3:N66" si="6">IF(H3="","",G3)</f>
        <v>31/08/2025</v>
      </c>
      <c r="O3" s="6" t="str">
        <f>IF(H3="","",'PHIEU XT'!E3)</f>
        <v>WIN</v>
      </c>
      <c r="P3" s="36"/>
      <c r="Q3" s="36"/>
      <c r="R3" s="36"/>
      <c r="S3" s="33" t="str">
        <f>IF(H3="","",'PHIEU XT'!F3)</f>
        <v>3392 WM+ HCM 26/4B Ấp Đông Lân</v>
      </c>
      <c r="T3" s="36"/>
      <c r="U3" s="36"/>
      <c r="V3" s="33" t="str">
        <f t="shared" ref="V3:V66" si="7">S3</f>
        <v>3392 WM+ HCM 26/4B Ấp Đông Lân</v>
      </c>
      <c r="W3" s="36"/>
      <c r="X3" s="36"/>
      <c r="Y3" s="33" t="str">
        <f>IF(H3="","",'PHIEU XT'!AC3)</f>
        <v>GTLX250G</v>
      </c>
      <c r="Z3" s="36"/>
      <c r="AA3" s="30"/>
      <c r="AB3" s="57">
        <f t="shared" ref="AB3:AB66" si="8">IF(H3="","",5111)</f>
        <v>5111</v>
      </c>
      <c r="AC3" s="57">
        <f t="shared" ref="AC3:AC66" si="9">IF(H3="","",131)</f>
        <v>131</v>
      </c>
      <c r="AD3" s="30"/>
      <c r="AE3" s="58">
        <f>IF(H3="","",'PHIEU XT'!U3)</f>
        <v>1</v>
      </c>
      <c r="AF3" s="37"/>
      <c r="AG3" s="37">
        <f>IF(H3="","",'PHIEU XT'!T3)</f>
        <v>50182</v>
      </c>
      <c r="AH3" s="38">
        <f t="shared" ref="AH3:AH66" si="10">AE3*AG3</f>
        <v>50182</v>
      </c>
      <c r="AI3" s="37"/>
      <c r="AJ3" s="37"/>
      <c r="AK3" s="39"/>
      <c r="AL3" s="40">
        <f t="shared" ref="AL3:AL66" si="11">IF(H3="","",8)</f>
        <v>8</v>
      </c>
      <c r="AM3" s="37"/>
      <c r="AN3" s="37">
        <f t="shared" ref="AN3:AN66" si="12">IF(H3="","",AH3*8%)</f>
        <v>4014.56</v>
      </c>
      <c r="AO3" s="59">
        <f t="shared" ref="AO3:AO66" si="13">IF(H3="","",33311)</f>
        <v>33311</v>
      </c>
      <c r="AP3" s="39"/>
      <c r="AQ3" s="59" t="str">
        <f t="shared" ref="AQ3:AQ66" si="14">IF(H3="","","K-hangtra")</f>
        <v>K-hangtra</v>
      </c>
      <c r="AR3" s="60">
        <f t="shared" ref="AR3:AR66" si="15">IF(H3="","",156)</f>
        <v>156</v>
      </c>
      <c r="AS3" s="60">
        <f t="shared" ref="AS3:AS66" si="16">IF(H3="","",632)</f>
        <v>632</v>
      </c>
      <c r="AT3" s="41"/>
      <c r="AU3" s="41"/>
      <c r="AV3" s="39"/>
    </row>
    <row r="4" spans="1:97" s="42" customFormat="1" x14ac:dyDescent="0.25">
      <c r="A4" s="29"/>
      <c r="B4" s="30"/>
      <c r="C4" s="31" t="str">
        <f>IF(H4="","",VLOOKUP(O4,Khach_hang!B:G,6,0))</f>
        <v>N</v>
      </c>
      <c r="D4" s="57">
        <f t="shared" si="0"/>
        <v>0</v>
      </c>
      <c r="E4" s="57">
        <f t="shared" si="1"/>
        <v>1</v>
      </c>
      <c r="F4" s="32" t="str">
        <f>IF(H4="","",VLOOKUP(H4,'PHIEU XT'!B:I,8,0))</f>
        <v>31/08/2025</v>
      </c>
      <c r="G4" s="32" t="str">
        <f t="shared" si="2"/>
        <v>31/08/2025</v>
      </c>
      <c r="H4" s="4">
        <v>9105747755</v>
      </c>
      <c r="I4" s="32" t="str">
        <f t="shared" si="3"/>
        <v>31/08/2025</v>
      </c>
      <c r="J4" s="33" t="str">
        <f t="shared" si="4"/>
        <v>NKHT2508/00138424</v>
      </c>
      <c r="K4" s="34"/>
      <c r="L4" s="46" t="str">
        <f t="shared" si="5"/>
        <v>K25TTM</v>
      </c>
      <c r="M4" s="33" t="str">
        <f>IF(H4="","",'PHIEU XT'!C4)</f>
        <v>00138424</v>
      </c>
      <c r="N4" s="35" t="str">
        <f t="shared" si="6"/>
        <v>31/08/2025</v>
      </c>
      <c r="O4" s="6" t="str">
        <f>IF(H4="","",'PHIEU XT'!E4)</f>
        <v>WIN</v>
      </c>
      <c r="P4" s="36"/>
      <c r="Q4" s="36"/>
      <c r="R4" s="36"/>
      <c r="S4" s="33" t="str">
        <f>IF(H4="","",'PHIEU XT'!F4)</f>
        <v>3392 WM+ HCM 26/4B Ấp Đông Lân</v>
      </c>
      <c r="T4" s="36"/>
      <c r="U4" s="36"/>
      <c r="V4" s="33" t="str">
        <f t="shared" si="7"/>
        <v>3392 WM+ HCM 26/4B Ấp Đông Lân</v>
      </c>
      <c r="W4" s="36"/>
      <c r="X4" s="36"/>
      <c r="Y4" s="33" t="str">
        <f>IF(H4="","",'PHIEU XT'!AC4)</f>
        <v>TH200</v>
      </c>
      <c r="Z4" s="36"/>
      <c r="AA4" s="30"/>
      <c r="AB4" s="57">
        <f t="shared" si="8"/>
        <v>5111</v>
      </c>
      <c r="AC4" s="57">
        <f t="shared" si="9"/>
        <v>131</v>
      </c>
      <c r="AD4" s="30"/>
      <c r="AE4" s="58">
        <f>IF(H4="","",'PHIEU XT'!U4)</f>
        <v>1</v>
      </c>
      <c r="AF4" s="37"/>
      <c r="AG4" s="37">
        <f>IF(H4="","",'PHIEU XT'!T4)</f>
        <v>55595</v>
      </c>
      <c r="AH4" s="38">
        <f t="shared" si="10"/>
        <v>55595</v>
      </c>
      <c r="AI4" s="37"/>
      <c r="AJ4" s="37"/>
      <c r="AK4" s="39"/>
      <c r="AL4" s="40">
        <f t="shared" si="11"/>
        <v>8</v>
      </c>
      <c r="AM4" s="37"/>
      <c r="AN4" s="37">
        <f t="shared" si="12"/>
        <v>4447.6000000000004</v>
      </c>
      <c r="AO4" s="59">
        <f t="shared" si="13"/>
        <v>33311</v>
      </c>
      <c r="AP4" s="39"/>
      <c r="AQ4" s="59" t="str">
        <f t="shared" si="14"/>
        <v>K-hangtra</v>
      </c>
      <c r="AR4" s="60">
        <f t="shared" si="15"/>
        <v>156</v>
      </c>
      <c r="AS4" s="60">
        <f t="shared" si="16"/>
        <v>632</v>
      </c>
      <c r="AT4" s="41"/>
      <c r="AU4" s="41"/>
      <c r="AV4" s="39"/>
    </row>
    <row r="5" spans="1:97" s="42" customFormat="1" x14ac:dyDescent="0.25">
      <c r="A5" s="29"/>
      <c r="B5" s="30"/>
      <c r="C5" s="31" t="str">
        <f>IF(H5="","",VLOOKUP(O5,Khach_hang!B:G,6,0))</f>
        <v>B</v>
      </c>
      <c r="D5" s="57">
        <f t="shared" si="0"/>
        <v>0</v>
      </c>
      <c r="E5" s="57">
        <f t="shared" si="1"/>
        <v>1</v>
      </c>
      <c r="F5" s="32" t="str">
        <f>IF(H5="","",VLOOKUP(H5,'PHIEU XT'!B:I,8,0))</f>
        <v>31/08/2025</v>
      </c>
      <c r="G5" s="32" t="str">
        <f t="shared" si="2"/>
        <v>31/08/2025</v>
      </c>
      <c r="H5" s="4">
        <v>9105825475</v>
      </c>
      <c r="I5" s="32" t="str">
        <f t="shared" si="3"/>
        <v>31/08/2025</v>
      </c>
      <c r="J5" s="33" t="str">
        <f t="shared" si="4"/>
        <v>NKHT2508/00422765</v>
      </c>
      <c r="K5" s="34"/>
      <c r="L5" s="46" t="str">
        <f t="shared" si="5"/>
        <v>K25TTM</v>
      </c>
      <c r="M5" s="33" t="str">
        <f>IF(H5="","",'PHIEU XT'!C5)</f>
        <v>00422765</v>
      </c>
      <c r="N5" s="35" t="str">
        <f t="shared" si="6"/>
        <v>31/08/2025</v>
      </c>
      <c r="O5" s="6" t="str">
        <f>IF(H5="","",'PHIEU XT'!E5)</f>
        <v>WIN-002</v>
      </c>
      <c r="P5" s="36"/>
      <c r="Q5" s="36"/>
      <c r="R5" s="36"/>
      <c r="S5" s="33" t="str">
        <f>IF(H5="","",'PHIEU XT'!F5)</f>
        <v>1539 WM VCC HNI Bà Triệu</v>
      </c>
      <c r="T5" s="36"/>
      <c r="U5" s="36"/>
      <c r="V5" s="33" t="str">
        <f t="shared" si="7"/>
        <v>1539 WM VCC HNI Bà Triệu</v>
      </c>
      <c r="W5" s="36"/>
      <c r="X5" s="36"/>
      <c r="Y5" s="33" t="str">
        <f>IF(H5="","",'PHIEU XT'!AC5)</f>
        <v>MNH250</v>
      </c>
      <c r="Z5" s="36"/>
      <c r="AA5" s="30"/>
      <c r="AB5" s="57">
        <f t="shared" si="8"/>
        <v>5111</v>
      </c>
      <c r="AC5" s="57">
        <f t="shared" si="9"/>
        <v>131</v>
      </c>
      <c r="AD5" s="30"/>
      <c r="AE5" s="58">
        <f>IF(H5="","",'PHIEU XT'!U5)</f>
        <v>1</v>
      </c>
      <c r="AF5" s="37"/>
      <c r="AG5" s="37">
        <f>IF(H5="","",'PHIEU XT'!T5)</f>
        <v>46000</v>
      </c>
      <c r="AH5" s="38">
        <f t="shared" si="10"/>
        <v>46000</v>
      </c>
      <c r="AI5" s="37"/>
      <c r="AJ5" s="37"/>
      <c r="AK5" s="39"/>
      <c r="AL5" s="40">
        <f t="shared" si="11"/>
        <v>8</v>
      </c>
      <c r="AM5" s="37"/>
      <c r="AN5" s="37">
        <f t="shared" si="12"/>
        <v>3680</v>
      </c>
      <c r="AO5" s="59">
        <f t="shared" si="13"/>
        <v>33311</v>
      </c>
      <c r="AP5" s="39"/>
      <c r="AQ5" s="59" t="str">
        <f t="shared" si="14"/>
        <v>K-hangtra</v>
      </c>
      <c r="AR5" s="60">
        <f t="shared" si="15"/>
        <v>156</v>
      </c>
      <c r="AS5" s="60">
        <f t="shared" si="16"/>
        <v>632</v>
      </c>
      <c r="AT5" s="41"/>
      <c r="AU5" s="41"/>
      <c r="AV5" s="39"/>
    </row>
    <row r="6" spans="1:97" s="42" customFormat="1" x14ac:dyDescent="0.25">
      <c r="A6" s="29"/>
      <c r="B6" s="30"/>
      <c r="C6" s="31" t="str">
        <f>IF(H6="","",VLOOKUP(O6,Khach_hang!B:G,6,0))</f>
        <v>B</v>
      </c>
      <c r="D6" s="57">
        <f t="shared" si="0"/>
        <v>0</v>
      </c>
      <c r="E6" s="57">
        <f t="shared" si="1"/>
        <v>1</v>
      </c>
      <c r="F6" s="32" t="str">
        <f>IF(H6="","",VLOOKUP(H6,'PHIEU XT'!B:I,8,0))</f>
        <v>31/08/2025</v>
      </c>
      <c r="G6" s="32" t="str">
        <f t="shared" si="2"/>
        <v>31/08/2025</v>
      </c>
      <c r="H6" s="4">
        <v>9105825475</v>
      </c>
      <c r="I6" s="32" t="str">
        <f t="shared" si="3"/>
        <v>31/08/2025</v>
      </c>
      <c r="J6" s="33" t="str">
        <f t="shared" si="4"/>
        <v>NKHT2508/00422765</v>
      </c>
      <c r="K6" s="34"/>
      <c r="L6" s="46" t="str">
        <f t="shared" si="5"/>
        <v>K25TTM</v>
      </c>
      <c r="M6" s="33" t="str">
        <f>IF(H6="","",'PHIEU XT'!C6)</f>
        <v>00422765</v>
      </c>
      <c r="N6" s="35" t="str">
        <f t="shared" si="6"/>
        <v>31/08/2025</v>
      </c>
      <c r="O6" s="6" t="str">
        <f>IF(H6="","",'PHIEU XT'!E6)</f>
        <v>WIN-002</v>
      </c>
      <c r="P6" s="36"/>
      <c r="Q6" s="36"/>
      <c r="R6" s="36"/>
      <c r="S6" s="33" t="str">
        <f>IF(H6="","",'PHIEU XT'!F6)</f>
        <v>1539 WM VCC HNI Bà Triệu</v>
      </c>
      <c r="T6" s="36"/>
      <c r="U6" s="36"/>
      <c r="V6" s="33" t="str">
        <f t="shared" si="7"/>
        <v>1539 WM VCC HNI Bà Triệu</v>
      </c>
      <c r="W6" s="36"/>
      <c r="X6" s="36"/>
      <c r="Y6" s="33" t="str">
        <f>IF(H6="","",'PHIEU XT'!AC6)</f>
        <v>CGM300</v>
      </c>
      <c r="Z6" s="36"/>
      <c r="AA6" s="30"/>
      <c r="AB6" s="57">
        <f t="shared" si="8"/>
        <v>5111</v>
      </c>
      <c r="AC6" s="57">
        <f t="shared" si="9"/>
        <v>131</v>
      </c>
      <c r="AD6" s="30"/>
      <c r="AE6" s="58">
        <f>IF(H6="","",'PHIEU XT'!U6)</f>
        <v>4</v>
      </c>
      <c r="AF6" s="37"/>
      <c r="AG6" s="37">
        <f>IF(H6="","",'PHIEU XT'!T6)</f>
        <v>73431</v>
      </c>
      <c r="AH6" s="38">
        <f t="shared" si="10"/>
        <v>293724</v>
      </c>
      <c r="AI6" s="37"/>
      <c r="AJ6" s="37"/>
      <c r="AK6" s="39"/>
      <c r="AL6" s="40">
        <f t="shared" si="11"/>
        <v>8</v>
      </c>
      <c r="AM6" s="37"/>
      <c r="AN6" s="37">
        <f t="shared" si="12"/>
        <v>23497.920000000002</v>
      </c>
      <c r="AO6" s="59">
        <f t="shared" si="13"/>
        <v>33311</v>
      </c>
      <c r="AP6" s="39"/>
      <c r="AQ6" s="59" t="str">
        <f t="shared" si="14"/>
        <v>K-hangtra</v>
      </c>
      <c r="AR6" s="60">
        <f t="shared" si="15"/>
        <v>156</v>
      </c>
      <c r="AS6" s="60">
        <f t="shared" si="16"/>
        <v>632</v>
      </c>
      <c r="AT6" s="41"/>
      <c r="AU6" s="41"/>
      <c r="AV6" s="39"/>
    </row>
    <row r="7" spans="1:97" s="42" customFormat="1" x14ac:dyDescent="0.25">
      <c r="A7" s="29"/>
      <c r="B7" s="30"/>
      <c r="C7" s="31" t="str">
        <f>IF(H7="","",VLOOKUP(O7,Khach_hang!B:G,6,0))</f>
        <v>N</v>
      </c>
      <c r="D7" s="57">
        <f t="shared" si="0"/>
        <v>0</v>
      </c>
      <c r="E7" s="57">
        <f t="shared" si="1"/>
        <v>1</v>
      </c>
      <c r="F7" s="32" t="str">
        <f>IF(H7="","",VLOOKUP(H7,'PHIEU XT'!B:I,8,0))</f>
        <v>30/08/2025</v>
      </c>
      <c r="G7" s="32" t="str">
        <f t="shared" si="2"/>
        <v>30/08/2025</v>
      </c>
      <c r="H7" s="4">
        <v>9105851133</v>
      </c>
      <c r="I7" s="32" t="str">
        <f t="shared" si="3"/>
        <v>30/08/2025</v>
      </c>
      <c r="J7" s="33" t="str">
        <f t="shared" si="4"/>
        <v>NKHT2508/00008699</v>
      </c>
      <c r="K7" s="34"/>
      <c r="L7" s="46" t="str">
        <f t="shared" si="5"/>
        <v>K25TTM</v>
      </c>
      <c r="M7" s="33" t="str">
        <f>IF(H7="","",'PHIEU XT'!C7)</f>
        <v>00008699</v>
      </c>
      <c r="N7" s="35" t="str">
        <f t="shared" si="6"/>
        <v>30/08/2025</v>
      </c>
      <c r="O7" s="6" t="str">
        <f>IF(H7="","",'PHIEU XT'!E7)</f>
        <v>WIN-028</v>
      </c>
      <c r="P7" s="36"/>
      <c r="Q7" s="36"/>
      <c r="R7" s="36"/>
      <c r="S7" s="33" t="str">
        <f>IF(H7="","",'PHIEU XT'!F7)</f>
        <v>1679 WM VC+ KHA Ninh Hòa</v>
      </c>
      <c r="T7" s="36"/>
      <c r="U7" s="36"/>
      <c r="V7" s="33" t="str">
        <f t="shared" si="7"/>
        <v>1679 WM VC+ KHA Ninh Hòa</v>
      </c>
      <c r="W7" s="36"/>
      <c r="X7" s="36"/>
      <c r="Y7" s="33" t="str">
        <f>IF(H7="","",'PHIEU XT'!AC7)</f>
        <v>GL250KT</v>
      </c>
      <c r="Z7" s="36"/>
      <c r="AA7" s="30"/>
      <c r="AB7" s="57">
        <f t="shared" si="8"/>
        <v>5111</v>
      </c>
      <c r="AC7" s="57">
        <f t="shared" si="9"/>
        <v>131</v>
      </c>
      <c r="AD7" s="30"/>
      <c r="AE7" s="58">
        <f>IF(H7="","",'PHIEU XT'!U7)</f>
        <v>7</v>
      </c>
      <c r="AF7" s="37"/>
      <c r="AG7" s="37">
        <f>IF(H7="","",'PHIEU XT'!T7)</f>
        <v>49500</v>
      </c>
      <c r="AH7" s="38">
        <f t="shared" si="10"/>
        <v>346500</v>
      </c>
      <c r="AI7" s="37"/>
      <c r="AJ7" s="37"/>
      <c r="AK7" s="39"/>
      <c r="AL7" s="40">
        <f t="shared" si="11"/>
        <v>8</v>
      </c>
      <c r="AM7" s="37"/>
      <c r="AN7" s="37">
        <f t="shared" si="12"/>
        <v>27720</v>
      </c>
      <c r="AO7" s="59">
        <f t="shared" si="13"/>
        <v>33311</v>
      </c>
      <c r="AP7" s="39"/>
      <c r="AQ7" s="59" t="str">
        <f t="shared" si="14"/>
        <v>K-hangtra</v>
      </c>
      <c r="AR7" s="60">
        <f t="shared" si="15"/>
        <v>156</v>
      </c>
      <c r="AS7" s="60">
        <f t="shared" si="16"/>
        <v>632</v>
      </c>
      <c r="AT7" s="41"/>
      <c r="AU7" s="41"/>
      <c r="AV7" s="39"/>
    </row>
    <row r="8" spans="1:97" s="42" customFormat="1" x14ac:dyDescent="0.25">
      <c r="A8" s="29"/>
      <c r="B8" s="30"/>
      <c r="C8" s="31" t="str">
        <f>IF(H8="","",VLOOKUP(O8,Khach_hang!B:G,6,0))</f>
        <v>N</v>
      </c>
      <c r="D8" s="57">
        <f t="shared" si="0"/>
        <v>0</v>
      </c>
      <c r="E8" s="57">
        <f t="shared" si="1"/>
        <v>1</v>
      </c>
      <c r="F8" s="32" t="str">
        <f>IF(H8="","",VLOOKUP(H8,'PHIEU XT'!B:I,8,0))</f>
        <v>30/08/2025</v>
      </c>
      <c r="G8" s="32" t="str">
        <f t="shared" si="2"/>
        <v>30/08/2025</v>
      </c>
      <c r="H8" s="4">
        <v>9105851133</v>
      </c>
      <c r="I8" s="32" t="str">
        <f t="shared" si="3"/>
        <v>30/08/2025</v>
      </c>
      <c r="J8" s="33" t="str">
        <f t="shared" si="4"/>
        <v>NKHT2508/00008699</v>
      </c>
      <c r="K8" s="34"/>
      <c r="L8" s="46" t="str">
        <f t="shared" si="5"/>
        <v>K25TTM</v>
      </c>
      <c r="M8" s="33" t="str">
        <f>IF(H8="","",'PHIEU XT'!C8)</f>
        <v>00008699</v>
      </c>
      <c r="N8" s="35" t="str">
        <f t="shared" si="6"/>
        <v>30/08/2025</v>
      </c>
      <c r="O8" s="6" t="str">
        <f>IF(H8="","",'PHIEU XT'!E8)</f>
        <v>WIN-028</v>
      </c>
      <c r="P8" s="36"/>
      <c r="Q8" s="36"/>
      <c r="R8" s="36"/>
      <c r="S8" s="33" t="str">
        <f>IF(H8="","",'PHIEU XT'!F8)</f>
        <v>1679 WM VC+ KHA Ninh Hòa</v>
      </c>
      <c r="T8" s="36"/>
      <c r="U8" s="36"/>
      <c r="V8" s="33" t="str">
        <f t="shared" si="7"/>
        <v>1679 WM VC+ KHA Ninh Hòa</v>
      </c>
      <c r="W8" s="36"/>
      <c r="X8" s="36"/>
      <c r="Y8" s="33" t="str">
        <f>IF(H8="","",'PHIEU XT'!AC8)</f>
        <v>CC300</v>
      </c>
      <c r="Z8" s="36"/>
      <c r="AA8" s="30"/>
      <c r="AB8" s="57">
        <f t="shared" si="8"/>
        <v>5111</v>
      </c>
      <c r="AC8" s="57">
        <f t="shared" si="9"/>
        <v>131</v>
      </c>
      <c r="AD8" s="30"/>
      <c r="AE8" s="58">
        <f>IF(H8="","",'PHIEU XT'!U8)</f>
        <v>2</v>
      </c>
      <c r="AF8" s="37"/>
      <c r="AG8" s="37">
        <f>IF(H8="","",'PHIEU XT'!T8)</f>
        <v>74250</v>
      </c>
      <c r="AH8" s="38">
        <f t="shared" si="10"/>
        <v>148500</v>
      </c>
      <c r="AI8" s="37"/>
      <c r="AJ8" s="37"/>
      <c r="AK8" s="39"/>
      <c r="AL8" s="40">
        <f t="shared" si="11"/>
        <v>8</v>
      </c>
      <c r="AM8" s="37"/>
      <c r="AN8" s="37">
        <f t="shared" si="12"/>
        <v>11880</v>
      </c>
      <c r="AO8" s="59">
        <f t="shared" si="13"/>
        <v>33311</v>
      </c>
      <c r="AP8" s="39"/>
      <c r="AQ8" s="59" t="str">
        <f t="shared" si="14"/>
        <v>K-hangtra</v>
      </c>
      <c r="AR8" s="60">
        <f t="shared" si="15"/>
        <v>156</v>
      </c>
      <c r="AS8" s="60">
        <f t="shared" si="16"/>
        <v>632</v>
      </c>
      <c r="AT8" s="41"/>
      <c r="AU8" s="41"/>
      <c r="AV8" s="39"/>
    </row>
    <row r="9" spans="1:97" s="42" customFormat="1" x14ac:dyDescent="0.25">
      <c r="A9" s="29"/>
      <c r="B9" s="30"/>
      <c r="C9" s="31" t="str">
        <f>IF(H9="","",VLOOKUP(O9,Khach_hang!B:G,6,0))</f>
        <v>N</v>
      </c>
      <c r="D9" s="57">
        <f t="shared" si="0"/>
        <v>0</v>
      </c>
      <c r="E9" s="57">
        <f t="shared" si="1"/>
        <v>1</v>
      </c>
      <c r="F9" s="32" t="str">
        <f>IF(H9="","",VLOOKUP(H9,'PHIEU XT'!B:I,8,0))</f>
        <v>30/08/2025</v>
      </c>
      <c r="G9" s="32" t="str">
        <f t="shared" si="2"/>
        <v>30/08/2025</v>
      </c>
      <c r="H9" s="4">
        <v>9105851133</v>
      </c>
      <c r="I9" s="32" t="str">
        <f t="shared" si="3"/>
        <v>30/08/2025</v>
      </c>
      <c r="J9" s="33" t="str">
        <f t="shared" si="4"/>
        <v>NKHT2508/00008699</v>
      </c>
      <c r="K9" s="34"/>
      <c r="L9" s="46" t="str">
        <f t="shared" si="5"/>
        <v>K25TTM</v>
      </c>
      <c r="M9" s="33" t="str">
        <f>IF(H9="","",'PHIEU XT'!C9)</f>
        <v>00008699</v>
      </c>
      <c r="N9" s="35" t="str">
        <f t="shared" si="6"/>
        <v>30/08/2025</v>
      </c>
      <c r="O9" s="6" t="str">
        <f>IF(H9="","",'PHIEU XT'!E9)</f>
        <v>WIN-028</v>
      </c>
      <c r="P9" s="36"/>
      <c r="Q9" s="36"/>
      <c r="R9" s="36"/>
      <c r="S9" s="33" t="str">
        <f>IF(H9="","",'PHIEU XT'!F9)</f>
        <v>1679 WM VC+ KHA Ninh Hòa</v>
      </c>
      <c r="T9" s="36"/>
      <c r="U9" s="36"/>
      <c r="V9" s="33" t="str">
        <f t="shared" si="7"/>
        <v>1679 WM VC+ KHA Ninh Hòa</v>
      </c>
      <c r="W9" s="36"/>
      <c r="X9" s="36"/>
      <c r="Y9" s="33" t="str">
        <f>IF(H9="","",'PHIEU XT'!AC9)</f>
        <v>MNH250</v>
      </c>
      <c r="Z9" s="36"/>
      <c r="AA9" s="30"/>
      <c r="AB9" s="57">
        <f t="shared" si="8"/>
        <v>5111</v>
      </c>
      <c r="AC9" s="57">
        <f t="shared" si="9"/>
        <v>131</v>
      </c>
      <c r="AD9" s="30"/>
      <c r="AE9" s="58">
        <f>IF(H9="","",'PHIEU XT'!U9)</f>
        <v>1</v>
      </c>
      <c r="AF9" s="37"/>
      <c r="AG9" s="37">
        <f>IF(H9="","",'PHIEU XT'!T9)</f>
        <v>46000</v>
      </c>
      <c r="AH9" s="38">
        <f t="shared" si="10"/>
        <v>46000</v>
      </c>
      <c r="AI9" s="37"/>
      <c r="AJ9" s="37"/>
      <c r="AK9" s="39"/>
      <c r="AL9" s="40">
        <f t="shared" si="11"/>
        <v>8</v>
      </c>
      <c r="AM9" s="37"/>
      <c r="AN9" s="37">
        <f t="shared" si="12"/>
        <v>3680</v>
      </c>
      <c r="AO9" s="59">
        <f t="shared" si="13"/>
        <v>33311</v>
      </c>
      <c r="AP9" s="39"/>
      <c r="AQ9" s="59" t="str">
        <f t="shared" si="14"/>
        <v>K-hangtra</v>
      </c>
      <c r="AR9" s="60">
        <f t="shared" si="15"/>
        <v>156</v>
      </c>
      <c r="AS9" s="60">
        <f t="shared" si="16"/>
        <v>632</v>
      </c>
      <c r="AT9" s="41"/>
      <c r="AU9" s="41"/>
      <c r="AV9" s="39"/>
    </row>
    <row r="10" spans="1:97" s="42" customFormat="1" x14ac:dyDescent="0.25">
      <c r="A10" s="29"/>
      <c r="B10" s="30"/>
      <c r="C10" s="31" t="str">
        <f>IF(H10="","",VLOOKUP(O10,Khach_hang!B:G,6,0))</f>
        <v>N</v>
      </c>
      <c r="D10" s="57">
        <f t="shared" si="0"/>
        <v>0</v>
      </c>
      <c r="E10" s="57">
        <f t="shared" si="1"/>
        <v>1</v>
      </c>
      <c r="F10" s="32" t="str">
        <f>IF(H10="","",VLOOKUP(H10,'PHIEU XT'!B:I,8,0))</f>
        <v>30/08/2025</v>
      </c>
      <c r="G10" s="32" t="str">
        <f t="shared" si="2"/>
        <v>30/08/2025</v>
      </c>
      <c r="H10" s="4">
        <v>9105859201</v>
      </c>
      <c r="I10" s="32" t="str">
        <f t="shared" si="3"/>
        <v>30/08/2025</v>
      </c>
      <c r="J10" s="33" t="str">
        <f t="shared" si="4"/>
        <v>NKHT2508/00007871</v>
      </c>
      <c r="K10" s="34"/>
      <c r="L10" s="46" t="str">
        <f t="shared" si="5"/>
        <v>K25TTM</v>
      </c>
      <c r="M10" s="33" t="str">
        <f>IF(H10="","",'PHIEU XT'!C10)</f>
        <v>00007871</v>
      </c>
      <c r="N10" s="35" t="str">
        <f t="shared" si="6"/>
        <v>30/08/2025</v>
      </c>
      <c r="O10" s="6" t="str">
        <f>IF(H10="","",'PHIEU XT'!E10)</f>
        <v>WIN-071</v>
      </c>
      <c r="P10" s="36"/>
      <c r="Q10" s="36"/>
      <c r="R10" s="36"/>
      <c r="S10" s="33" t="str">
        <f>IF(H10="","",'PHIEU XT'!F10)</f>
        <v>1682 WM BDH Quy Nhơn</v>
      </c>
      <c r="T10" s="36"/>
      <c r="U10" s="36"/>
      <c r="V10" s="33" t="str">
        <f t="shared" si="7"/>
        <v>1682 WM BDH Quy Nhơn</v>
      </c>
      <c r="W10" s="36"/>
      <c r="X10" s="36"/>
      <c r="Y10" s="33" t="str">
        <f>IF(H10="","",'PHIEU XT'!AC10)</f>
        <v>GTLX250G</v>
      </c>
      <c r="Z10" s="36"/>
      <c r="AA10" s="30"/>
      <c r="AB10" s="57">
        <f t="shared" si="8"/>
        <v>5111</v>
      </c>
      <c r="AC10" s="57">
        <f t="shared" si="9"/>
        <v>131</v>
      </c>
      <c r="AD10" s="30"/>
      <c r="AE10" s="58">
        <f>IF(H10="","",'PHIEU XT'!U10)</f>
        <v>1</v>
      </c>
      <c r="AF10" s="37"/>
      <c r="AG10" s="37">
        <f>IF(H10="","",'PHIEU XT'!T10)</f>
        <v>50182</v>
      </c>
      <c r="AH10" s="38">
        <f t="shared" si="10"/>
        <v>50182</v>
      </c>
      <c r="AI10" s="37"/>
      <c r="AJ10" s="37"/>
      <c r="AK10" s="39"/>
      <c r="AL10" s="40">
        <f t="shared" si="11"/>
        <v>8</v>
      </c>
      <c r="AM10" s="37"/>
      <c r="AN10" s="37">
        <f t="shared" si="12"/>
        <v>4014.56</v>
      </c>
      <c r="AO10" s="59">
        <f t="shared" si="13"/>
        <v>33311</v>
      </c>
      <c r="AP10" s="39"/>
      <c r="AQ10" s="59" t="str">
        <f t="shared" si="14"/>
        <v>K-hangtra</v>
      </c>
      <c r="AR10" s="60">
        <f t="shared" si="15"/>
        <v>156</v>
      </c>
      <c r="AS10" s="60">
        <f t="shared" si="16"/>
        <v>632</v>
      </c>
      <c r="AT10" s="41"/>
      <c r="AU10" s="41"/>
      <c r="AV10" s="39"/>
    </row>
    <row r="11" spans="1:97" s="42" customFormat="1" x14ac:dyDescent="0.25">
      <c r="A11" s="29"/>
      <c r="B11" s="30"/>
      <c r="C11" s="31" t="str">
        <f>IF(H11="","",VLOOKUP(O11,Khach_hang!B:G,6,0))</f>
        <v>B</v>
      </c>
      <c r="D11" s="57">
        <f t="shared" si="0"/>
        <v>0</v>
      </c>
      <c r="E11" s="57">
        <f t="shared" si="1"/>
        <v>1</v>
      </c>
      <c r="F11" s="32" t="str">
        <f>IF(H11="","",VLOOKUP(H11,'PHIEU XT'!B:I,8,0))</f>
        <v>29/08/2025</v>
      </c>
      <c r="G11" s="32" t="str">
        <f t="shared" si="2"/>
        <v>29/08/2025</v>
      </c>
      <c r="H11" s="4">
        <v>9105861209</v>
      </c>
      <c r="I11" s="32" t="str">
        <f t="shared" si="3"/>
        <v>29/08/2025</v>
      </c>
      <c r="J11" s="33" t="str">
        <f t="shared" si="4"/>
        <v>NKHT2508/00031112</v>
      </c>
      <c r="K11" s="34"/>
      <c r="L11" s="46" t="str">
        <f t="shared" si="5"/>
        <v>K25TTM</v>
      </c>
      <c r="M11" s="33" t="str">
        <f>IF(H11="","",'PHIEU XT'!C11)</f>
        <v>00031112</v>
      </c>
      <c r="N11" s="35" t="str">
        <f t="shared" si="6"/>
        <v>29/08/2025</v>
      </c>
      <c r="O11" s="6" t="str">
        <f>IF(H11="","",'PHIEU XT'!E11)</f>
        <v>WIN-025</v>
      </c>
      <c r="P11" s="36"/>
      <c r="Q11" s="36"/>
      <c r="R11" s="36"/>
      <c r="S11" s="33" t="str">
        <f>IF(H11="","",'PHIEU XT'!F11)</f>
        <v>1628 WM VCP HPG Imperia Hải Phòng</v>
      </c>
      <c r="T11" s="36"/>
      <c r="U11" s="36"/>
      <c r="V11" s="33" t="str">
        <f t="shared" si="7"/>
        <v>1628 WM VCP HPG Imperia Hải Phòng</v>
      </c>
      <c r="W11" s="36"/>
      <c r="X11" s="36"/>
      <c r="Y11" s="33" t="str">
        <f>IF(H11="","",'PHIEU XT'!AC11)</f>
        <v>GL250KT</v>
      </c>
      <c r="Z11" s="36"/>
      <c r="AA11" s="30"/>
      <c r="AB11" s="57">
        <f t="shared" si="8"/>
        <v>5111</v>
      </c>
      <c r="AC11" s="57">
        <f t="shared" si="9"/>
        <v>131</v>
      </c>
      <c r="AD11" s="30"/>
      <c r="AE11" s="58">
        <f>IF(H11="","",'PHIEU XT'!U11)</f>
        <v>2</v>
      </c>
      <c r="AF11" s="37"/>
      <c r="AG11" s="37">
        <f>IF(H11="","",'PHIEU XT'!T11)</f>
        <v>49500</v>
      </c>
      <c r="AH11" s="38">
        <f t="shared" si="10"/>
        <v>99000</v>
      </c>
      <c r="AI11" s="37"/>
      <c r="AJ11" s="37"/>
      <c r="AK11" s="39"/>
      <c r="AL11" s="40">
        <f t="shared" si="11"/>
        <v>8</v>
      </c>
      <c r="AM11" s="37"/>
      <c r="AN11" s="37">
        <f t="shared" si="12"/>
        <v>7920</v>
      </c>
      <c r="AO11" s="59">
        <f t="shared" si="13"/>
        <v>33311</v>
      </c>
      <c r="AP11" s="39"/>
      <c r="AQ11" s="59" t="str">
        <f t="shared" si="14"/>
        <v>K-hangtra</v>
      </c>
      <c r="AR11" s="60">
        <f t="shared" si="15"/>
        <v>156</v>
      </c>
      <c r="AS11" s="60">
        <f t="shared" si="16"/>
        <v>632</v>
      </c>
      <c r="AT11" s="41"/>
      <c r="AU11" s="41"/>
      <c r="AV11" s="39"/>
    </row>
    <row r="12" spans="1:97" s="42" customFormat="1" x14ac:dyDescent="0.25">
      <c r="A12" s="29"/>
      <c r="B12" s="30"/>
      <c r="C12" s="31" t="str">
        <f>IF(H12="","",VLOOKUP(O12,Khach_hang!B:G,6,0))</f>
        <v>B</v>
      </c>
      <c r="D12" s="57">
        <f t="shared" si="0"/>
        <v>0</v>
      </c>
      <c r="E12" s="57">
        <f t="shared" si="1"/>
        <v>1</v>
      </c>
      <c r="F12" s="32" t="str">
        <f>IF(H12="","",VLOOKUP(H12,'PHIEU XT'!B:I,8,0))</f>
        <v>29/08/2025</v>
      </c>
      <c r="G12" s="32" t="str">
        <f t="shared" si="2"/>
        <v>29/08/2025</v>
      </c>
      <c r="H12" s="4">
        <v>9105861209</v>
      </c>
      <c r="I12" s="32" t="str">
        <f t="shared" si="3"/>
        <v>29/08/2025</v>
      </c>
      <c r="J12" s="33" t="str">
        <f t="shared" si="4"/>
        <v>NKHT2508/00031112</v>
      </c>
      <c r="K12" s="34"/>
      <c r="L12" s="46" t="str">
        <f t="shared" si="5"/>
        <v>K25TTM</v>
      </c>
      <c r="M12" s="33" t="str">
        <f>IF(H12="","",'PHIEU XT'!C12)</f>
        <v>00031112</v>
      </c>
      <c r="N12" s="35" t="str">
        <f t="shared" si="6"/>
        <v>29/08/2025</v>
      </c>
      <c r="O12" s="6" t="str">
        <f>IF(H12="","",'PHIEU XT'!E12)</f>
        <v>WIN-025</v>
      </c>
      <c r="P12" s="36"/>
      <c r="Q12" s="36"/>
      <c r="R12" s="36"/>
      <c r="S12" s="33" t="str">
        <f>IF(H12="","",'PHIEU XT'!F12)</f>
        <v>1628 WM VCP HPG Imperia Hải Phòng</v>
      </c>
      <c r="T12" s="36"/>
      <c r="U12" s="36"/>
      <c r="V12" s="33" t="str">
        <f t="shared" si="7"/>
        <v>1628 WM VCP HPG Imperia Hải Phòng</v>
      </c>
      <c r="W12" s="36"/>
      <c r="X12" s="36"/>
      <c r="Y12" s="33" t="str">
        <f>IF(H12="","",'PHIEU XT'!AC12)</f>
        <v>GSG250</v>
      </c>
      <c r="Z12" s="36"/>
      <c r="AA12" s="30"/>
      <c r="AB12" s="57">
        <f t="shared" si="8"/>
        <v>5111</v>
      </c>
      <c r="AC12" s="57">
        <f t="shared" si="9"/>
        <v>131</v>
      </c>
      <c r="AD12" s="30"/>
      <c r="AE12" s="58">
        <f>IF(H12="","",'PHIEU XT'!U12)</f>
        <v>2</v>
      </c>
      <c r="AF12" s="37"/>
      <c r="AG12" s="37">
        <f>IF(H12="","",'PHIEU XT'!T12)</f>
        <v>50400</v>
      </c>
      <c r="AH12" s="38">
        <f t="shared" si="10"/>
        <v>100800</v>
      </c>
      <c r="AI12" s="37"/>
      <c r="AJ12" s="37"/>
      <c r="AK12" s="39"/>
      <c r="AL12" s="40">
        <f t="shared" si="11"/>
        <v>8</v>
      </c>
      <c r="AM12" s="37"/>
      <c r="AN12" s="37">
        <f t="shared" si="12"/>
        <v>8064</v>
      </c>
      <c r="AO12" s="59">
        <f t="shared" si="13"/>
        <v>33311</v>
      </c>
      <c r="AP12" s="39"/>
      <c r="AQ12" s="59" t="str">
        <f t="shared" si="14"/>
        <v>K-hangtra</v>
      </c>
      <c r="AR12" s="60">
        <f t="shared" si="15"/>
        <v>156</v>
      </c>
      <c r="AS12" s="60">
        <f t="shared" si="16"/>
        <v>632</v>
      </c>
      <c r="AT12" s="41"/>
      <c r="AU12" s="41"/>
      <c r="AV12" s="39"/>
    </row>
    <row r="13" spans="1:97" s="42" customFormat="1" x14ac:dyDescent="0.25">
      <c r="A13" s="29"/>
      <c r="B13" s="30"/>
      <c r="C13" s="31" t="str">
        <f>IF(H13="","",VLOOKUP(O13,Khach_hang!B:G,6,0))</f>
        <v>B</v>
      </c>
      <c r="D13" s="57">
        <f t="shared" si="0"/>
        <v>0</v>
      </c>
      <c r="E13" s="57">
        <f t="shared" si="1"/>
        <v>1</v>
      </c>
      <c r="F13" s="32" t="str">
        <f>IF(H13="","",VLOOKUP(H13,'PHIEU XT'!B:I,8,0))</f>
        <v>29/08/2025</v>
      </c>
      <c r="G13" s="32" t="str">
        <f t="shared" si="2"/>
        <v>29/08/2025</v>
      </c>
      <c r="H13" s="4">
        <v>9105861209</v>
      </c>
      <c r="I13" s="32" t="str">
        <f t="shared" si="3"/>
        <v>29/08/2025</v>
      </c>
      <c r="J13" s="33" t="str">
        <f t="shared" si="4"/>
        <v>NKHT2508/00031112</v>
      </c>
      <c r="K13" s="34"/>
      <c r="L13" s="46" t="str">
        <f t="shared" si="5"/>
        <v>K25TTM</v>
      </c>
      <c r="M13" s="33" t="str">
        <f>IF(H13="","",'PHIEU XT'!C13)</f>
        <v>00031112</v>
      </c>
      <c r="N13" s="35" t="str">
        <f t="shared" si="6"/>
        <v>29/08/2025</v>
      </c>
      <c r="O13" s="6" t="str">
        <f>IF(H13="","",'PHIEU XT'!E13)</f>
        <v>WIN-025</v>
      </c>
      <c r="P13" s="36"/>
      <c r="Q13" s="36"/>
      <c r="R13" s="36"/>
      <c r="S13" s="33" t="str">
        <f>IF(H13="","",'PHIEU XT'!F13)</f>
        <v>1628 WM VCP HPG Imperia Hải Phòng</v>
      </c>
      <c r="T13" s="36"/>
      <c r="U13" s="36"/>
      <c r="V13" s="33" t="str">
        <f t="shared" si="7"/>
        <v>1628 WM VCP HPG Imperia Hải Phòng</v>
      </c>
      <c r="W13" s="36"/>
      <c r="X13" s="36"/>
      <c r="Y13" s="33" t="str">
        <f>IF(H13="","",'PHIEU XT'!AC13)</f>
        <v>CN300</v>
      </c>
      <c r="Z13" s="36"/>
      <c r="AA13" s="30"/>
      <c r="AB13" s="57">
        <f t="shared" si="8"/>
        <v>5111</v>
      </c>
      <c r="AC13" s="57">
        <f t="shared" si="9"/>
        <v>131</v>
      </c>
      <c r="AD13" s="30"/>
      <c r="AE13" s="58">
        <f>IF(H13="","",'PHIEU XT'!U13)</f>
        <v>1</v>
      </c>
      <c r="AF13" s="37"/>
      <c r="AG13" s="37">
        <f>IF(H13="","",'PHIEU XT'!T13)</f>
        <v>56760</v>
      </c>
      <c r="AH13" s="38">
        <f t="shared" si="10"/>
        <v>56760</v>
      </c>
      <c r="AI13" s="37"/>
      <c r="AJ13" s="37"/>
      <c r="AK13" s="39"/>
      <c r="AL13" s="40">
        <f t="shared" si="11"/>
        <v>8</v>
      </c>
      <c r="AM13" s="37"/>
      <c r="AN13" s="37">
        <f t="shared" si="12"/>
        <v>4540.8</v>
      </c>
      <c r="AO13" s="59">
        <f t="shared" si="13"/>
        <v>33311</v>
      </c>
      <c r="AP13" s="39"/>
      <c r="AQ13" s="59" t="str">
        <f t="shared" si="14"/>
        <v>K-hangtra</v>
      </c>
      <c r="AR13" s="60">
        <f t="shared" si="15"/>
        <v>156</v>
      </c>
      <c r="AS13" s="60">
        <f t="shared" si="16"/>
        <v>632</v>
      </c>
      <c r="AT13" s="41"/>
      <c r="AU13" s="41"/>
      <c r="AV13" s="39"/>
    </row>
    <row r="14" spans="1:97" s="42" customFormat="1" x14ac:dyDescent="0.25">
      <c r="A14" s="29"/>
      <c r="B14" s="30"/>
      <c r="C14" s="31" t="str">
        <f>IF(H14="","",VLOOKUP(O14,Khach_hang!B:G,6,0))</f>
        <v>B</v>
      </c>
      <c r="D14" s="57">
        <f t="shared" si="0"/>
        <v>0</v>
      </c>
      <c r="E14" s="57">
        <f t="shared" si="1"/>
        <v>1</v>
      </c>
      <c r="F14" s="32" t="str">
        <f>IF(H14="","",VLOOKUP(H14,'PHIEU XT'!B:I,8,0))</f>
        <v>29/08/2025</v>
      </c>
      <c r="G14" s="32" t="str">
        <f t="shared" si="2"/>
        <v>29/08/2025</v>
      </c>
      <c r="H14" s="4">
        <v>9105861209</v>
      </c>
      <c r="I14" s="32" t="str">
        <f t="shared" si="3"/>
        <v>29/08/2025</v>
      </c>
      <c r="J14" s="33" t="str">
        <f t="shared" si="4"/>
        <v>NKHT2508/00031112</v>
      </c>
      <c r="K14" s="34"/>
      <c r="L14" s="46" t="str">
        <f t="shared" si="5"/>
        <v>K25TTM</v>
      </c>
      <c r="M14" s="33" t="str">
        <f>IF(H14="","",'PHIEU XT'!C14)</f>
        <v>00031112</v>
      </c>
      <c r="N14" s="35" t="str">
        <f t="shared" si="6"/>
        <v>29/08/2025</v>
      </c>
      <c r="O14" s="6" t="str">
        <f>IF(H14="","",'PHIEU XT'!E14)</f>
        <v>WIN-025</v>
      </c>
      <c r="P14" s="36"/>
      <c r="Q14" s="36"/>
      <c r="R14" s="36"/>
      <c r="S14" s="33" t="str">
        <f>IF(H14="","",'PHIEU XT'!F14)</f>
        <v>1628 WM VCP HPG Imperia Hải Phòng</v>
      </c>
      <c r="T14" s="36"/>
      <c r="U14" s="36"/>
      <c r="V14" s="33" t="str">
        <f t="shared" si="7"/>
        <v>1628 WM VCP HPG Imperia Hải Phòng</v>
      </c>
      <c r="W14" s="36"/>
      <c r="X14" s="36"/>
      <c r="Y14" s="33" t="str">
        <f>IF(H14="","",'PHIEU XT'!AC14)</f>
        <v>GXD500</v>
      </c>
      <c r="Z14" s="36"/>
      <c r="AA14" s="30"/>
      <c r="AB14" s="57">
        <f t="shared" si="8"/>
        <v>5111</v>
      </c>
      <c r="AC14" s="57">
        <f t="shared" si="9"/>
        <v>131</v>
      </c>
      <c r="AD14" s="30"/>
      <c r="AE14" s="58">
        <f>IF(H14="","",'PHIEU XT'!U14)</f>
        <v>4</v>
      </c>
      <c r="AF14" s="37"/>
      <c r="AG14" s="37">
        <f>IF(H14="","",'PHIEU XT'!T14)</f>
        <v>89285</v>
      </c>
      <c r="AH14" s="38">
        <f t="shared" si="10"/>
        <v>357140</v>
      </c>
      <c r="AI14" s="37"/>
      <c r="AJ14" s="37"/>
      <c r="AK14" s="39"/>
      <c r="AL14" s="40">
        <f t="shared" si="11"/>
        <v>8</v>
      </c>
      <c r="AM14" s="37"/>
      <c r="AN14" s="37">
        <f t="shared" si="12"/>
        <v>28571.200000000001</v>
      </c>
      <c r="AO14" s="59">
        <f t="shared" si="13"/>
        <v>33311</v>
      </c>
      <c r="AP14" s="39"/>
      <c r="AQ14" s="59" t="str">
        <f t="shared" si="14"/>
        <v>K-hangtra</v>
      </c>
      <c r="AR14" s="60">
        <f t="shared" si="15"/>
        <v>156</v>
      </c>
      <c r="AS14" s="60">
        <f t="shared" si="16"/>
        <v>632</v>
      </c>
      <c r="AT14" s="41"/>
      <c r="AU14" s="41"/>
      <c r="AV14" s="39"/>
    </row>
    <row r="15" spans="1:97" s="42" customFormat="1" x14ac:dyDescent="0.25">
      <c r="A15" s="29"/>
      <c r="B15" s="30"/>
      <c r="C15" s="31" t="str">
        <f>IF(H15="","",VLOOKUP(O15,Khach_hang!B:G,6,0))</f>
        <v>B</v>
      </c>
      <c r="D15" s="57">
        <f t="shared" si="0"/>
        <v>0</v>
      </c>
      <c r="E15" s="57">
        <f t="shared" si="1"/>
        <v>1</v>
      </c>
      <c r="F15" s="32" t="str">
        <f>IF(H15="","",VLOOKUP(H15,'PHIEU XT'!B:I,8,0))</f>
        <v>29/08/2025</v>
      </c>
      <c r="G15" s="32" t="str">
        <f t="shared" si="2"/>
        <v>29/08/2025</v>
      </c>
      <c r="H15" s="4">
        <v>9105865288</v>
      </c>
      <c r="I15" s="32" t="str">
        <f t="shared" si="3"/>
        <v>29/08/2025</v>
      </c>
      <c r="J15" s="33" t="str">
        <f t="shared" si="4"/>
        <v>NKHT2508/00420174</v>
      </c>
      <c r="K15" s="34"/>
      <c r="L15" s="46" t="str">
        <f t="shared" si="5"/>
        <v>K25TTM</v>
      </c>
      <c r="M15" s="33" t="str">
        <f>IF(H15="","",'PHIEU XT'!C15)</f>
        <v>00420174</v>
      </c>
      <c r="N15" s="35" t="str">
        <f t="shared" si="6"/>
        <v>29/08/2025</v>
      </c>
      <c r="O15" s="6" t="str">
        <f>IF(H15="","",'PHIEU XT'!E15)</f>
        <v>WIN-002</v>
      </c>
      <c r="P15" s="36"/>
      <c r="Q15" s="36"/>
      <c r="R15" s="36"/>
      <c r="S15" s="33" t="str">
        <f>IF(H15="","",'PHIEU XT'!F15)</f>
        <v>4356 WM+ HNI 103-105 Đa Phúc</v>
      </c>
      <c r="T15" s="36"/>
      <c r="U15" s="36"/>
      <c r="V15" s="33" t="str">
        <f t="shared" si="7"/>
        <v>4356 WM+ HNI 103-105 Đa Phúc</v>
      </c>
      <c r="W15" s="36"/>
      <c r="X15" s="36"/>
      <c r="Y15" s="33" t="str">
        <f>IF(H15="","",'PHIEU XT'!AC15)</f>
        <v>GM500</v>
      </c>
      <c r="Z15" s="36"/>
      <c r="AA15" s="30"/>
      <c r="AB15" s="57">
        <f t="shared" si="8"/>
        <v>5111</v>
      </c>
      <c r="AC15" s="57">
        <f t="shared" si="9"/>
        <v>131</v>
      </c>
      <c r="AD15" s="30"/>
      <c r="AE15" s="58">
        <f>IF(H15="","",'PHIEU XT'!U15)</f>
        <v>4</v>
      </c>
      <c r="AF15" s="37"/>
      <c r="AG15" s="37">
        <f>IF(H15="","",'PHIEU XT'!T15)</f>
        <v>111058</v>
      </c>
      <c r="AH15" s="38">
        <f t="shared" si="10"/>
        <v>444232</v>
      </c>
      <c r="AI15" s="37"/>
      <c r="AJ15" s="37"/>
      <c r="AK15" s="39"/>
      <c r="AL15" s="40">
        <f t="shared" si="11"/>
        <v>8</v>
      </c>
      <c r="AM15" s="37"/>
      <c r="AN15" s="37">
        <f t="shared" si="12"/>
        <v>35538.559999999998</v>
      </c>
      <c r="AO15" s="59">
        <f t="shared" si="13"/>
        <v>33311</v>
      </c>
      <c r="AP15" s="39"/>
      <c r="AQ15" s="59" t="str">
        <f t="shared" si="14"/>
        <v>K-hangtra</v>
      </c>
      <c r="AR15" s="60">
        <f t="shared" si="15"/>
        <v>156</v>
      </c>
      <c r="AS15" s="60">
        <f t="shared" si="16"/>
        <v>632</v>
      </c>
      <c r="AT15" s="41"/>
      <c r="AU15" s="41"/>
      <c r="AV15" s="39"/>
    </row>
    <row r="16" spans="1:97" s="42" customFormat="1" x14ac:dyDescent="0.25">
      <c r="A16" s="29"/>
      <c r="B16" s="30"/>
      <c r="C16" s="31" t="str">
        <f>IF(H16="","",VLOOKUP(O16,Khach_hang!B:G,6,0))</f>
        <v>N</v>
      </c>
      <c r="D16" s="57">
        <f t="shared" si="0"/>
        <v>0</v>
      </c>
      <c r="E16" s="57">
        <f t="shared" si="1"/>
        <v>1</v>
      </c>
      <c r="F16" s="32" t="str">
        <f>IF(H16="","",VLOOKUP(H16,'PHIEU XT'!B:I,8,0))</f>
        <v>29/08/2025</v>
      </c>
      <c r="G16" s="32" t="str">
        <f t="shared" si="2"/>
        <v>29/08/2025</v>
      </c>
      <c r="H16" s="4">
        <v>9105865407</v>
      </c>
      <c r="I16" s="32" t="str">
        <f t="shared" si="3"/>
        <v>29/08/2025</v>
      </c>
      <c r="J16" s="33" t="str">
        <f t="shared" si="4"/>
        <v>NKHT2508/00137507</v>
      </c>
      <c r="K16" s="34"/>
      <c r="L16" s="46" t="str">
        <f t="shared" si="5"/>
        <v>K25TTM</v>
      </c>
      <c r="M16" s="33" t="str">
        <f>IF(H16="","",'PHIEU XT'!C16)</f>
        <v>00137507</v>
      </c>
      <c r="N16" s="35" t="str">
        <f t="shared" si="6"/>
        <v>29/08/2025</v>
      </c>
      <c r="O16" s="6" t="str">
        <f>IF(H16="","",'PHIEU XT'!E16)</f>
        <v>WIN</v>
      </c>
      <c r="P16" s="36"/>
      <c r="Q16" s="36"/>
      <c r="R16" s="36"/>
      <c r="S16" s="33" t="str">
        <f>IF(H16="","",'PHIEU XT'!F16)</f>
        <v>3305 WIN HCM Vinhomes Central Park P7</v>
      </c>
      <c r="T16" s="36"/>
      <c r="U16" s="36"/>
      <c r="V16" s="33" t="str">
        <f t="shared" si="7"/>
        <v>3305 WIN HCM Vinhomes Central Park P7</v>
      </c>
      <c r="W16" s="36"/>
      <c r="X16" s="36"/>
      <c r="Y16" s="33" t="str">
        <f>IF(H16="","",'PHIEU XT'!AC16)</f>
        <v>CC300</v>
      </c>
      <c r="Z16" s="36"/>
      <c r="AA16" s="30"/>
      <c r="AB16" s="57">
        <f t="shared" si="8"/>
        <v>5111</v>
      </c>
      <c r="AC16" s="57">
        <f t="shared" si="9"/>
        <v>131</v>
      </c>
      <c r="AD16" s="30"/>
      <c r="AE16" s="58">
        <f>IF(H16="","",'PHIEU XT'!U16)</f>
        <v>2</v>
      </c>
      <c r="AF16" s="37"/>
      <c r="AG16" s="37">
        <f>IF(H16="","",'PHIEU XT'!T16)</f>
        <v>74250</v>
      </c>
      <c r="AH16" s="38">
        <f t="shared" si="10"/>
        <v>148500</v>
      </c>
      <c r="AI16" s="37"/>
      <c r="AJ16" s="37"/>
      <c r="AK16" s="39"/>
      <c r="AL16" s="40">
        <f t="shared" si="11"/>
        <v>8</v>
      </c>
      <c r="AM16" s="37"/>
      <c r="AN16" s="37">
        <f t="shared" si="12"/>
        <v>11880</v>
      </c>
      <c r="AO16" s="59">
        <f t="shared" si="13"/>
        <v>33311</v>
      </c>
      <c r="AP16" s="39"/>
      <c r="AQ16" s="59" t="str">
        <f t="shared" si="14"/>
        <v>K-hangtra</v>
      </c>
      <c r="AR16" s="60">
        <f t="shared" si="15"/>
        <v>156</v>
      </c>
      <c r="AS16" s="60">
        <f t="shared" si="16"/>
        <v>632</v>
      </c>
      <c r="AT16" s="41"/>
      <c r="AU16" s="41"/>
      <c r="AV16" s="39"/>
    </row>
    <row r="17" spans="1:232" s="41" customFormat="1" x14ac:dyDescent="0.25">
      <c r="A17" s="29"/>
      <c r="B17" s="30"/>
      <c r="C17" s="31" t="str">
        <f>IF(H17="","",VLOOKUP(O17,Khach_hang!B:G,6,0))</f>
        <v>N</v>
      </c>
      <c r="D17" s="57">
        <f t="shared" si="0"/>
        <v>0</v>
      </c>
      <c r="E17" s="57">
        <f t="shared" si="1"/>
        <v>1</v>
      </c>
      <c r="F17" s="32" t="str">
        <f>IF(H17="","",VLOOKUP(H17,'PHIEU XT'!B:I,8,0))</f>
        <v>29/08/2025</v>
      </c>
      <c r="G17" s="32" t="str">
        <f t="shared" si="2"/>
        <v>29/08/2025</v>
      </c>
      <c r="H17" s="4">
        <v>9105865407</v>
      </c>
      <c r="I17" s="32" t="str">
        <f t="shared" si="3"/>
        <v>29/08/2025</v>
      </c>
      <c r="J17" s="33" t="str">
        <f t="shared" si="4"/>
        <v>NKHT2508/00137507</v>
      </c>
      <c r="K17" s="34"/>
      <c r="L17" s="46" t="str">
        <f t="shared" si="5"/>
        <v>K25TTM</v>
      </c>
      <c r="M17" s="33" t="str">
        <f>IF(H17="","",'PHIEU XT'!C17)</f>
        <v>00137507</v>
      </c>
      <c r="N17" s="35" t="str">
        <f t="shared" si="6"/>
        <v>29/08/2025</v>
      </c>
      <c r="O17" s="6" t="str">
        <f>IF(H17="","",'PHIEU XT'!E17)</f>
        <v>WIN</v>
      </c>
      <c r="P17" s="36"/>
      <c r="Q17" s="36"/>
      <c r="R17" s="36"/>
      <c r="S17" s="33" t="str">
        <f>IF(H17="","",'PHIEU XT'!F17)</f>
        <v>3305 WIN HCM Vinhomes Central Park P7</v>
      </c>
      <c r="T17" s="36"/>
      <c r="U17" s="36"/>
      <c r="V17" s="33" t="str">
        <f t="shared" si="7"/>
        <v>3305 WIN HCM Vinhomes Central Park P7</v>
      </c>
      <c r="W17" s="36"/>
      <c r="X17" s="36"/>
      <c r="Y17" s="33" t="str">
        <f>IF(H17="","",'PHIEU XT'!AC17)</f>
        <v>GM500</v>
      </c>
      <c r="Z17" s="36"/>
      <c r="AA17" s="30"/>
      <c r="AB17" s="57">
        <f t="shared" si="8"/>
        <v>5111</v>
      </c>
      <c r="AC17" s="57">
        <f t="shared" si="9"/>
        <v>131</v>
      </c>
      <c r="AD17" s="30"/>
      <c r="AE17" s="58">
        <f>IF(H17="","",'PHIEU XT'!U17)</f>
        <v>1</v>
      </c>
      <c r="AF17" s="37"/>
      <c r="AG17" s="37">
        <f>IF(H17="","",'PHIEU XT'!T17)</f>
        <v>111058</v>
      </c>
      <c r="AH17" s="38">
        <f t="shared" si="10"/>
        <v>111058</v>
      </c>
      <c r="AI17" s="37"/>
      <c r="AJ17" s="37"/>
      <c r="AK17" s="39"/>
      <c r="AL17" s="40">
        <f t="shared" si="11"/>
        <v>8</v>
      </c>
      <c r="AM17" s="37"/>
      <c r="AN17" s="37">
        <f t="shared" si="12"/>
        <v>8884.64</v>
      </c>
      <c r="AO17" s="59">
        <f t="shared" si="13"/>
        <v>33311</v>
      </c>
      <c r="AP17" s="39"/>
      <c r="AQ17" s="59" t="str">
        <f t="shared" si="14"/>
        <v>K-hangtra</v>
      </c>
      <c r="AR17" s="60">
        <f t="shared" si="15"/>
        <v>156</v>
      </c>
      <c r="AS17" s="60">
        <f t="shared" si="16"/>
        <v>632</v>
      </c>
      <c r="AV17" s="39"/>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row>
    <row r="18" spans="1:232" s="41" customFormat="1" x14ac:dyDescent="0.25">
      <c r="A18" s="29"/>
      <c r="B18" s="30"/>
      <c r="C18" s="31" t="str">
        <f>IF(H18="","",VLOOKUP(O18,Khach_hang!B:G,6,0))</f>
        <v>N</v>
      </c>
      <c r="D18" s="57">
        <f t="shared" si="0"/>
        <v>0</v>
      </c>
      <c r="E18" s="57">
        <f t="shared" si="1"/>
        <v>1</v>
      </c>
      <c r="F18" s="32" t="str">
        <f>IF(H18="","",VLOOKUP(H18,'PHIEU XT'!B:I,8,0))</f>
        <v>29/08/2025</v>
      </c>
      <c r="G18" s="32" t="str">
        <f t="shared" si="2"/>
        <v>29/08/2025</v>
      </c>
      <c r="H18" s="4">
        <v>9105865407</v>
      </c>
      <c r="I18" s="32" t="str">
        <f t="shared" si="3"/>
        <v>29/08/2025</v>
      </c>
      <c r="J18" s="33" t="str">
        <f t="shared" si="4"/>
        <v>NKHT2508/00137507</v>
      </c>
      <c r="K18" s="34"/>
      <c r="L18" s="46" t="str">
        <f t="shared" si="5"/>
        <v>K25TTM</v>
      </c>
      <c r="M18" s="33" t="str">
        <f>IF(H18="","",'PHIEU XT'!C18)</f>
        <v>00137507</v>
      </c>
      <c r="N18" s="35" t="str">
        <f t="shared" si="6"/>
        <v>29/08/2025</v>
      </c>
      <c r="O18" s="6" t="str">
        <f>IF(H18="","",'PHIEU XT'!E18)</f>
        <v>WIN</v>
      </c>
      <c r="P18" s="36"/>
      <c r="Q18" s="36"/>
      <c r="R18" s="36"/>
      <c r="S18" s="33" t="str">
        <f>IF(H18="","",'PHIEU XT'!F18)</f>
        <v>3305 WIN HCM Vinhomes Central Park P7</v>
      </c>
      <c r="T18" s="36"/>
      <c r="U18" s="36"/>
      <c r="V18" s="33" t="str">
        <f t="shared" si="7"/>
        <v>3305 WIN HCM Vinhomes Central Park P7</v>
      </c>
      <c r="W18" s="36"/>
      <c r="X18" s="36"/>
      <c r="Y18" s="33" t="str">
        <f>IF(H18="","",'PHIEU XT'!AC18)</f>
        <v>MNH250</v>
      </c>
      <c r="Z18" s="36"/>
      <c r="AA18" s="30"/>
      <c r="AB18" s="57">
        <f t="shared" si="8"/>
        <v>5111</v>
      </c>
      <c r="AC18" s="57">
        <f t="shared" si="9"/>
        <v>131</v>
      </c>
      <c r="AD18" s="30"/>
      <c r="AE18" s="58">
        <f>IF(H18="","",'PHIEU XT'!U18)</f>
        <v>1</v>
      </c>
      <c r="AF18" s="37"/>
      <c r="AG18" s="37">
        <f>IF(H18="","",'PHIEU XT'!T18)</f>
        <v>46000</v>
      </c>
      <c r="AH18" s="38">
        <f t="shared" si="10"/>
        <v>46000</v>
      </c>
      <c r="AI18" s="37"/>
      <c r="AJ18" s="37"/>
      <c r="AK18" s="39"/>
      <c r="AL18" s="40">
        <f t="shared" si="11"/>
        <v>8</v>
      </c>
      <c r="AM18" s="37"/>
      <c r="AN18" s="37">
        <f t="shared" si="12"/>
        <v>3680</v>
      </c>
      <c r="AO18" s="59">
        <f t="shared" si="13"/>
        <v>33311</v>
      </c>
      <c r="AP18" s="39"/>
      <c r="AQ18" s="59" t="str">
        <f t="shared" si="14"/>
        <v>K-hangtra</v>
      </c>
      <c r="AR18" s="60">
        <f t="shared" si="15"/>
        <v>156</v>
      </c>
      <c r="AS18" s="60">
        <f t="shared" si="16"/>
        <v>632</v>
      </c>
      <c r="AV18" s="39"/>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row>
    <row r="19" spans="1:232" s="41" customFormat="1" x14ac:dyDescent="0.25">
      <c r="A19" s="29"/>
      <c r="B19" s="30"/>
      <c r="C19" s="31" t="str">
        <f>IF(H19="","",VLOOKUP(O19,Khach_hang!B:G,6,0))</f>
        <v>N</v>
      </c>
      <c r="D19" s="57">
        <f t="shared" si="0"/>
        <v>0</v>
      </c>
      <c r="E19" s="57">
        <f t="shared" si="1"/>
        <v>1</v>
      </c>
      <c r="F19" s="32" t="str">
        <f>IF(H19="","",VLOOKUP(H19,'PHIEU XT'!B:I,8,0))</f>
        <v>29/08/2025</v>
      </c>
      <c r="G19" s="32" t="str">
        <f t="shared" si="2"/>
        <v>29/08/2025</v>
      </c>
      <c r="H19" s="4">
        <v>9105865407</v>
      </c>
      <c r="I19" s="32" t="str">
        <f t="shared" si="3"/>
        <v>29/08/2025</v>
      </c>
      <c r="J19" s="33" t="str">
        <f t="shared" si="4"/>
        <v>NKHT2508/00137507</v>
      </c>
      <c r="K19" s="34"/>
      <c r="L19" s="46" t="str">
        <f t="shared" si="5"/>
        <v>K25TTM</v>
      </c>
      <c r="M19" s="33" t="str">
        <f>IF(H19="","",'PHIEU XT'!C19)</f>
        <v>00137507</v>
      </c>
      <c r="N19" s="35" t="str">
        <f t="shared" si="6"/>
        <v>29/08/2025</v>
      </c>
      <c r="O19" s="6" t="str">
        <f>IF(H19="","",'PHIEU XT'!E19)</f>
        <v>WIN</v>
      </c>
      <c r="P19" s="36"/>
      <c r="Q19" s="36"/>
      <c r="R19" s="36"/>
      <c r="S19" s="33" t="str">
        <f>IF(H19="","",'PHIEU XT'!F19)</f>
        <v>3305 WIN HCM Vinhomes Central Park P7</v>
      </c>
      <c r="T19" s="36"/>
      <c r="U19" s="36"/>
      <c r="V19" s="33" t="str">
        <f t="shared" si="7"/>
        <v>3305 WIN HCM Vinhomes Central Park P7</v>
      </c>
      <c r="W19" s="36"/>
      <c r="X19" s="36"/>
      <c r="Y19" s="33" t="str">
        <f>IF(H19="","",'PHIEU XT'!AC19)</f>
        <v>CN300</v>
      </c>
      <c r="Z19" s="36"/>
      <c r="AA19" s="30"/>
      <c r="AB19" s="57">
        <f t="shared" si="8"/>
        <v>5111</v>
      </c>
      <c r="AC19" s="57">
        <f t="shared" si="9"/>
        <v>131</v>
      </c>
      <c r="AD19" s="30"/>
      <c r="AE19" s="58">
        <f>IF(H19="","",'PHIEU XT'!U19)</f>
        <v>3</v>
      </c>
      <c r="AF19" s="37"/>
      <c r="AG19" s="37">
        <f>IF(H19="","",'PHIEU XT'!T19)</f>
        <v>56760</v>
      </c>
      <c r="AH19" s="38">
        <f t="shared" si="10"/>
        <v>170280</v>
      </c>
      <c r="AI19" s="37"/>
      <c r="AJ19" s="37"/>
      <c r="AK19" s="39"/>
      <c r="AL19" s="40">
        <f t="shared" si="11"/>
        <v>8</v>
      </c>
      <c r="AM19" s="37"/>
      <c r="AN19" s="37">
        <f t="shared" si="12"/>
        <v>13622.4</v>
      </c>
      <c r="AO19" s="59">
        <f t="shared" si="13"/>
        <v>33311</v>
      </c>
      <c r="AP19" s="39"/>
      <c r="AQ19" s="59" t="str">
        <f t="shared" si="14"/>
        <v>K-hangtra</v>
      </c>
      <c r="AR19" s="60">
        <f t="shared" si="15"/>
        <v>156</v>
      </c>
      <c r="AS19" s="60">
        <f t="shared" si="16"/>
        <v>632</v>
      </c>
      <c r="AV19" s="39"/>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row>
    <row r="20" spans="1:232" s="41" customFormat="1" x14ac:dyDescent="0.25">
      <c r="A20" s="29"/>
      <c r="B20" s="30"/>
      <c r="C20" s="31" t="str">
        <f>IF(H20="","",VLOOKUP(O20,Khach_hang!B:G,6,0))</f>
        <v>B</v>
      </c>
      <c r="D20" s="57">
        <f t="shared" si="0"/>
        <v>0</v>
      </c>
      <c r="E20" s="57">
        <f t="shared" si="1"/>
        <v>1</v>
      </c>
      <c r="F20" s="32" t="str">
        <f>IF(H20="","",VLOOKUP(H20,'PHIEU XT'!B:I,8,0))</f>
        <v>29/08/2025</v>
      </c>
      <c r="G20" s="32" t="str">
        <f t="shared" si="2"/>
        <v>29/08/2025</v>
      </c>
      <c r="H20" s="4">
        <v>9105865478</v>
      </c>
      <c r="I20" s="32" t="str">
        <f t="shared" si="3"/>
        <v>29/08/2025</v>
      </c>
      <c r="J20" s="33" t="str">
        <f t="shared" si="4"/>
        <v>NKHT2508/00012374</v>
      </c>
      <c r="K20" s="34"/>
      <c r="L20" s="46" t="str">
        <f t="shared" si="5"/>
        <v>K25TTM</v>
      </c>
      <c r="M20" s="33" t="str">
        <f>IF(H20="","",'PHIEU XT'!C20)</f>
        <v>00012374</v>
      </c>
      <c r="N20" s="35" t="str">
        <f t="shared" si="6"/>
        <v>29/08/2025</v>
      </c>
      <c r="O20" s="6" t="str">
        <f>IF(H20="","",'PHIEU XT'!E20)</f>
        <v>WIN-044</v>
      </c>
      <c r="P20" s="36"/>
      <c r="Q20" s="36"/>
      <c r="R20" s="36"/>
      <c r="S20" s="33" t="str">
        <f>IF(H20="","",'PHIEU XT'!F20)</f>
        <v>2ALP WM+ TBH Man Đích, Vũ Lễ</v>
      </c>
      <c r="T20" s="36"/>
      <c r="U20" s="36"/>
      <c r="V20" s="33" t="str">
        <f t="shared" si="7"/>
        <v>2ALP WM+ TBH Man Đích, Vũ Lễ</v>
      </c>
      <c r="W20" s="36"/>
      <c r="X20" s="36"/>
      <c r="Y20" s="33" t="str">
        <f>IF(H20="","",'PHIEU XT'!AC20)</f>
        <v>GM500</v>
      </c>
      <c r="Z20" s="36"/>
      <c r="AA20" s="30"/>
      <c r="AB20" s="57">
        <f t="shared" si="8"/>
        <v>5111</v>
      </c>
      <c r="AC20" s="57">
        <f t="shared" si="9"/>
        <v>131</v>
      </c>
      <c r="AD20" s="30"/>
      <c r="AE20" s="58">
        <f>IF(H20="","",'PHIEU XT'!U20)</f>
        <v>2</v>
      </c>
      <c r="AF20" s="37"/>
      <c r="AG20" s="37">
        <f>IF(H20="","",'PHIEU XT'!T20)</f>
        <v>111058</v>
      </c>
      <c r="AH20" s="38">
        <f t="shared" si="10"/>
        <v>222116</v>
      </c>
      <c r="AI20" s="37"/>
      <c r="AJ20" s="37"/>
      <c r="AK20" s="39"/>
      <c r="AL20" s="40">
        <f t="shared" si="11"/>
        <v>8</v>
      </c>
      <c r="AM20" s="37"/>
      <c r="AN20" s="37">
        <f t="shared" si="12"/>
        <v>17769.28</v>
      </c>
      <c r="AO20" s="59">
        <f t="shared" si="13"/>
        <v>33311</v>
      </c>
      <c r="AP20" s="39"/>
      <c r="AQ20" s="59" t="str">
        <f t="shared" si="14"/>
        <v>K-hangtra</v>
      </c>
      <c r="AR20" s="60">
        <f t="shared" si="15"/>
        <v>156</v>
      </c>
      <c r="AS20" s="60">
        <f t="shared" si="16"/>
        <v>632</v>
      </c>
      <c r="AV20" s="39"/>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row>
    <row r="21" spans="1:232" s="41" customFormat="1" x14ac:dyDescent="0.25">
      <c r="A21" s="29"/>
      <c r="B21" s="30"/>
      <c r="C21" s="31" t="str">
        <f>IF(H21="","",VLOOKUP(O21,Khach_hang!B:G,6,0))</f>
        <v>B</v>
      </c>
      <c r="D21" s="57">
        <f t="shared" si="0"/>
        <v>0</v>
      </c>
      <c r="E21" s="57">
        <f t="shared" si="1"/>
        <v>1</v>
      </c>
      <c r="F21" s="32" t="str">
        <f>IF(H21="","",VLOOKUP(H21,'PHIEU XT'!B:I,8,0))</f>
        <v>29/08/2025</v>
      </c>
      <c r="G21" s="32" t="str">
        <f t="shared" si="2"/>
        <v>29/08/2025</v>
      </c>
      <c r="H21" s="4">
        <v>9105865478</v>
      </c>
      <c r="I21" s="32" t="str">
        <f t="shared" si="3"/>
        <v>29/08/2025</v>
      </c>
      <c r="J21" s="33" t="str">
        <f t="shared" si="4"/>
        <v>NKHT2508/00012374</v>
      </c>
      <c r="K21" s="34"/>
      <c r="L21" s="46" t="str">
        <f t="shared" si="5"/>
        <v>K25TTM</v>
      </c>
      <c r="M21" s="33" t="str">
        <f>IF(H21="","",'PHIEU XT'!C21)</f>
        <v>00012374</v>
      </c>
      <c r="N21" s="35" t="str">
        <f t="shared" si="6"/>
        <v>29/08/2025</v>
      </c>
      <c r="O21" s="6" t="str">
        <f>IF(H21="","",'PHIEU XT'!E21)</f>
        <v>WIN-044</v>
      </c>
      <c r="P21" s="36"/>
      <c r="Q21" s="36"/>
      <c r="R21" s="36"/>
      <c r="S21" s="33" t="str">
        <f>IF(H21="","",'PHIEU XT'!F21)</f>
        <v>2ALP WM+ TBH Man Đích, Vũ Lễ</v>
      </c>
      <c r="T21" s="36"/>
      <c r="U21" s="36"/>
      <c r="V21" s="33" t="str">
        <f t="shared" si="7"/>
        <v>2ALP WM+ TBH Man Đích, Vũ Lễ</v>
      </c>
      <c r="W21" s="36"/>
      <c r="X21" s="36"/>
      <c r="Y21" s="33" t="str">
        <f>IF(H21="","",'PHIEU XT'!AC21)</f>
        <v>MNH250</v>
      </c>
      <c r="Z21" s="36"/>
      <c r="AA21" s="30"/>
      <c r="AB21" s="57">
        <f t="shared" si="8"/>
        <v>5111</v>
      </c>
      <c r="AC21" s="57">
        <f t="shared" si="9"/>
        <v>131</v>
      </c>
      <c r="AD21" s="30"/>
      <c r="AE21" s="58">
        <f>IF(H21="","",'PHIEU XT'!U21)</f>
        <v>1</v>
      </c>
      <c r="AF21" s="37"/>
      <c r="AG21" s="37">
        <f>IF(H21="","",'PHIEU XT'!T21)</f>
        <v>46000</v>
      </c>
      <c r="AH21" s="38">
        <f t="shared" si="10"/>
        <v>46000</v>
      </c>
      <c r="AI21" s="37"/>
      <c r="AJ21" s="37"/>
      <c r="AK21" s="39"/>
      <c r="AL21" s="40">
        <f t="shared" si="11"/>
        <v>8</v>
      </c>
      <c r="AM21" s="37"/>
      <c r="AN21" s="37">
        <f t="shared" si="12"/>
        <v>3680</v>
      </c>
      <c r="AO21" s="59">
        <f t="shared" si="13"/>
        <v>33311</v>
      </c>
      <c r="AP21" s="39"/>
      <c r="AQ21" s="59" t="str">
        <f t="shared" si="14"/>
        <v>K-hangtra</v>
      </c>
      <c r="AR21" s="60">
        <f t="shared" si="15"/>
        <v>156</v>
      </c>
      <c r="AS21" s="60">
        <f t="shared" si="16"/>
        <v>632</v>
      </c>
      <c r="AV21" s="39"/>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row>
    <row r="22" spans="1:232" s="41" customFormat="1" x14ac:dyDescent="0.25">
      <c r="A22" s="29"/>
      <c r="B22" s="30"/>
      <c r="C22" s="31" t="str">
        <f>IF(H22="","",VLOOKUP(O22,Khach_hang!B:G,6,0))</f>
        <v>B</v>
      </c>
      <c r="D22" s="57">
        <f t="shared" si="0"/>
        <v>0</v>
      </c>
      <c r="E22" s="57">
        <f t="shared" si="1"/>
        <v>1</v>
      </c>
      <c r="F22" s="32" t="str">
        <f>IF(H22="","",VLOOKUP(H22,'PHIEU XT'!B:I,8,0))</f>
        <v>29/08/2025</v>
      </c>
      <c r="G22" s="32" t="str">
        <f t="shared" si="2"/>
        <v>29/08/2025</v>
      </c>
      <c r="H22" s="4">
        <v>9105865542</v>
      </c>
      <c r="I22" s="32" t="str">
        <f t="shared" si="3"/>
        <v>29/08/2025</v>
      </c>
      <c r="J22" s="33" t="str">
        <f t="shared" si="4"/>
        <v>NKHT2508/00032584</v>
      </c>
      <c r="K22" s="34"/>
      <c r="L22" s="46" t="str">
        <f t="shared" si="5"/>
        <v>K25TTM</v>
      </c>
      <c r="M22" s="33" t="str">
        <f>IF(H22="","",'PHIEU XT'!C22)</f>
        <v>00032584</v>
      </c>
      <c r="N22" s="35" t="str">
        <f t="shared" si="6"/>
        <v>29/08/2025</v>
      </c>
      <c r="O22" s="6" t="str">
        <f>IF(H22="","",'PHIEU XT'!E22)</f>
        <v>WIN-058</v>
      </c>
      <c r="P22" s="36"/>
      <c r="Q22" s="36"/>
      <c r="R22" s="36"/>
      <c r="S22" s="33" t="str">
        <f>IF(H22="","",'PHIEU XT'!F22)</f>
        <v>6243 WM+ NAN 238 Vạn Lộc</v>
      </c>
      <c r="T22" s="36"/>
      <c r="U22" s="36"/>
      <c r="V22" s="33" t="str">
        <f t="shared" si="7"/>
        <v>6243 WM+ NAN 238 Vạn Lộc</v>
      </c>
      <c r="W22" s="36"/>
      <c r="X22" s="36"/>
      <c r="Y22" s="33" t="str">
        <f>IF(H22="","",'PHIEU XT'!AC22)</f>
        <v>GM500</v>
      </c>
      <c r="Z22" s="36"/>
      <c r="AA22" s="30"/>
      <c r="AB22" s="57">
        <f t="shared" si="8"/>
        <v>5111</v>
      </c>
      <c r="AC22" s="57">
        <f t="shared" si="9"/>
        <v>131</v>
      </c>
      <c r="AD22" s="30"/>
      <c r="AE22" s="58">
        <f>IF(H22="","",'PHIEU XT'!U22)</f>
        <v>1</v>
      </c>
      <c r="AF22" s="37"/>
      <c r="AG22" s="37">
        <f>IF(H22="","",'PHIEU XT'!T22)</f>
        <v>111058</v>
      </c>
      <c r="AH22" s="38">
        <f t="shared" si="10"/>
        <v>111058</v>
      </c>
      <c r="AI22" s="37"/>
      <c r="AJ22" s="37"/>
      <c r="AK22" s="39"/>
      <c r="AL22" s="40">
        <f t="shared" si="11"/>
        <v>8</v>
      </c>
      <c r="AM22" s="37"/>
      <c r="AN22" s="37">
        <f t="shared" si="12"/>
        <v>8884.64</v>
      </c>
      <c r="AO22" s="59">
        <f t="shared" si="13"/>
        <v>33311</v>
      </c>
      <c r="AP22" s="39"/>
      <c r="AQ22" s="59" t="str">
        <f t="shared" si="14"/>
        <v>K-hangtra</v>
      </c>
      <c r="AR22" s="60">
        <f t="shared" si="15"/>
        <v>156</v>
      </c>
      <c r="AS22" s="60">
        <f t="shared" si="16"/>
        <v>632</v>
      </c>
      <c r="AV22" s="39"/>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row>
    <row r="23" spans="1:232" s="41" customFormat="1" x14ac:dyDescent="0.25">
      <c r="A23" s="29"/>
      <c r="B23" s="30"/>
      <c r="C23" s="31" t="str">
        <f>IF(H23="","",VLOOKUP(O23,Khach_hang!B:G,6,0))</f>
        <v>B</v>
      </c>
      <c r="D23" s="57">
        <f t="shared" si="0"/>
        <v>0</v>
      </c>
      <c r="E23" s="57">
        <f t="shared" si="1"/>
        <v>1</v>
      </c>
      <c r="F23" s="32" t="str">
        <f>IF(H23="","",VLOOKUP(H23,'PHIEU XT'!B:I,8,0))</f>
        <v>29/08/2025</v>
      </c>
      <c r="G23" s="32" t="str">
        <f t="shared" si="2"/>
        <v>29/08/2025</v>
      </c>
      <c r="H23" s="4">
        <v>9105865471</v>
      </c>
      <c r="I23" s="32" t="str">
        <f t="shared" si="3"/>
        <v>29/08/2025</v>
      </c>
      <c r="J23" s="33" t="str">
        <f t="shared" si="4"/>
        <v>NKHT2508/00028825</v>
      </c>
      <c r="K23" s="34"/>
      <c r="L23" s="46" t="str">
        <f t="shared" si="5"/>
        <v>K25TTM</v>
      </c>
      <c r="M23" s="33" t="str">
        <f>IF(H23="","",'PHIEU XT'!C23)</f>
        <v>00028825</v>
      </c>
      <c r="N23" s="35" t="str">
        <f t="shared" si="6"/>
        <v>29/08/2025</v>
      </c>
      <c r="O23" s="6" t="str">
        <f>IF(H23="","",'PHIEU XT'!E23)</f>
        <v>WIN-020</v>
      </c>
      <c r="P23" s="36"/>
      <c r="Q23" s="36"/>
      <c r="R23" s="36"/>
      <c r="S23" s="33" t="str">
        <f>IF(H23="","",'PHIEU XT'!F23)</f>
        <v>2B39 WM+ THA Mậu Đông, Quảng Lưu</v>
      </c>
      <c r="T23" s="36"/>
      <c r="U23" s="36"/>
      <c r="V23" s="33" t="str">
        <f t="shared" si="7"/>
        <v>2B39 WM+ THA Mậu Đông, Quảng Lưu</v>
      </c>
      <c r="W23" s="36"/>
      <c r="X23" s="36"/>
      <c r="Y23" s="33" t="str">
        <f>IF(H23="","",'PHIEU XT'!AC23)</f>
        <v>MNH250</v>
      </c>
      <c r="Z23" s="36"/>
      <c r="AA23" s="30"/>
      <c r="AB23" s="57">
        <f t="shared" si="8"/>
        <v>5111</v>
      </c>
      <c r="AC23" s="57">
        <f t="shared" si="9"/>
        <v>131</v>
      </c>
      <c r="AD23" s="30"/>
      <c r="AE23" s="58">
        <f>IF(H23="","",'PHIEU XT'!U23)</f>
        <v>3</v>
      </c>
      <c r="AF23" s="37"/>
      <c r="AG23" s="37">
        <f>IF(H23="","",'PHIEU XT'!T23)</f>
        <v>46000</v>
      </c>
      <c r="AH23" s="38">
        <f t="shared" si="10"/>
        <v>138000</v>
      </c>
      <c r="AI23" s="37"/>
      <c r="AJ23" s="37"/>
      <c r="AK23" s="39"/>
      <c r="AL23" s="40">
        <f t="shared" si="11"/>
        <v>8</v>
      </c>
      <c r="AM23" s="37"/>
      <c r="AN23" s="37">
        <f t="shared" si="12"/>
        <v>11040</v>
      </c>
      <c r="AO23" s="59">
        <f t="shared" si="13"/>
        <v>33311</v>
      </c>
      <c r="AP23" s="39"/>
      <c r="AQ23" s="59" t="str">
        <f t="shared" si="14"/>
        <v>K-hangtra</v>
      </c>
      <c r="AR23" s="60">
        <f t="shared" si="15"/>
        <v>156</v>
      </c>
      <c r="AS23" s="60">
        <f t="shared" si="16"/>
        <v>632</v>
      </c>
      <c r="AV23" s="39"/>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row>
    <row r="24" spans="1:232" s="41" customFormat="1" x14ac:dyDescent="0.25">
      <c r="A24" s="29"/>
      <c r="B24" s="30"/>
      <c r="C24" s="31" t="str">
        <f>IF(H24="","",VLOOKUP(O24,Khach_hang!B:G,6,0))</f>
        <v>B</v>
      </c>
      <c r="D24" s="57">
        <f t="shared" si="0"/>
        <v>0</v>
      </c>
      <c r="E24" s="57">
        <f t="shared" si="1"/>
        <v>1</v>
      </c>
      <c r="F24" s="32" t="str">
        <f>IF(H24="","",VLOOKUP(H24,'PHIEU XT'!B:I,8,0))</f>
        <v>29/08/2025</v>
      </c>
      <c r="G24" s="32" t="str">
        <f t="shared" si="2"/>
        <v>29/08/2025</v>
      </c>
      <c r="H24" s="4">
        <v>9105865546</v>
      </c>
      <c r="I24" s="32" t="str">
        <f t="shared" si="3"/>
        <v>29/08/2025</v>
      </c>
      <c r="J24" s="33" t="str">
        <f t="shared" si="4"/>
        <v>NKHT2508/00004479</v>
      </c>
      <c r="K24" s="34"/>
      <c r="L24" s="46" t="str">
        <f t="shared" si="5"/>
        <v>K25TTM</v>
      </c>
      <c r="M24" s="33" t="str">
        <f>IF(H24="","",'PHIEU XT'!C24)</f>
        <v>00004479</v>
      </c>
      <c r="N24" s="35" t="str">
        <f t="shared" si="6"/>
        <v>29/08/2025</v>
      </c>
      <c r="O24" s="6" t="str">
        <f>IF(H24="","",'PHIEU XT'!E24)</f>
        <v>WIN-045</v>
      </c>
      <c r="P24" s="36"/>
      <c r="Q24" s="36"/>
      <c r="R24" s="36"/>
      <c r="S24" s="33" t="str">
        <f>IF(H24="","",'PHIEU XT'!F24)</f>
        <v>2A04 WM+ QBH Trần Hưng Đạo, Bảo Ninh</v>
      </c>
      <c r="T24" s="36"/>
      <c r="U24" s="36"/>
      <c r="V24" s="33" t="str">
        <f t="shared" si="7"/>
        <v>2A04 WM+ QBH Trần Hưng Đạo, Bảo Ninh</v>
      </c>
      <c r="W24" s="36"/>
      <c r="X24" s="36"/>
      <c r="Y24" s="33" t="str">
        <f>IF(H24="","",'PHIEU XT'!AC24)</f>
        <v>GM500</v>
      </c>
      <c r="Z24" s="36"/>
      <c r="AA24" s="30"/>
      <c r="AB24" s="57">
        <f t="shared" si="8"/>
        <v>5111</v>
      </c>
      <c r="AC24" s="57">
        <f t="shared" si="9"/>
        <v>131</v>
      </c>
      <c r="AD24" s="30"/>
      <c r="AE24" s="58">
        <f>IF(H24="","",'PHIEU XT'!U24)</f>
        <v>2</v>
      </c>
      <c r="AF24" s="37"/>
      <c r="AG24" s="37">
        <f>IF(H24="","",'PHIEU XT'!T24)</f>
        <v>111058</v>
      </c>
      <c r="AH24" s="38">
        <f t="shared" si="10"/>
        <v>222116</v>
      </c>
      <c r="AI24" s="37"/>
      <c r="AJ24" s="37"/>
      <c r="AK24" s="39"/>
      <c r="AL24" s="40">
        <f t="shared" si="11"/>
        <v>8</v>
      </c>
      <c r="AM24" s="37"/>
      <c r="AN24" s="37">
        <f t="shared" si="12"/>
        <v>17769.28</v>
      </c>
      <c r="AO24" s="59">
        <f t="shared" si="13"/>
        <v>33311</v>
      </c>
      <c r="AP24" s="39"/>
      <c r="AQ24" s="59" t="str">
        <f t="shared" si="14"/>
        <v>K-hangtra</v>
      </c>
      <c r="AR24" s="60">
        <f t="shared" si="15"/>
        <v>156</v>
      </c>
      <c r="AS24" s="60">
        <f t="shared" si="16"/>
        <v>632</v>
      </c>
      <c r="AV24" s="39"/>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row>
    <row r="25" spans="1:232" s="41" customFormat="1" x14ac:dyDescent="0.25">
      <c r="A25" s="29"/>
      <c r="B25" s="30"/>
      <c r="C25" s="31" t="str">
        <f>IF(H25="","",VLOOKUP(O25,Khach_hang!B:G,6,0))</f>
        <v>B</v>
      </c>
      <c r="D25" s="57">
        <f t="shared" si="0"/>
        <v>0</v>
      </c>
      <c r="E25" s="57">
        <f t="shared" si="1"/>
        <v>1</v>
      </c>
      <c r="F25" s="32" t="str">
        <f>IF(H25="","",VLOOKUP(H25,'PHIEU XT'!B:I,8,0))</f>
        <v>29/08/2025</v>
      </c>
      <c r="G25" s="32" t="str">
        <f t="shared" si="2"/>
        <v>29/08/2025</v>
      </c>
      <c r="H25" s="4">
        <v>9105865695</v>
      </c>
      <c r="I25" s="32" t="str">
        <f t="shared" si="3"/>
        <v>29/08/2025</v>
      </c>
      <c r="J25" s="33" t="str">
        <f t="shared" si="4"/>
        <v>NKHT2508/00028840</v>
      </c>
      <c r="K25" s="34"/>
      <c r="L25" s="46" t="str">
        <f t="shared" si="5"/>
        <v>K25TTM</v>
      </c>
      <c r="M25" s="33" t="str">
        <f>IF(H25="","",'PHIEU XT'!C25)</f>
        <v>00028840</v>
      </c>
      <c r="N25" s="35" t="str">
        <f t="shared" si="6"/>
        <v>29/08/2025</v>
      </c>
      <c r="O25" s="6" t="str">
        <f>IF(H25="","",'PHIEU XT'!E25)</f>
        <v>WIN-020</v>
      </c>
      <c r="P25" s="36"/>
      <c r="Q25" s="36"/>
      <c r="R25" s="36"/>
      <c r="S25" s="33" t="str">
        <f>IF(H25="","",'PHIEU XT'!F25)</f>
        <v>6893 WM+ THA TDP Đại Đồng, Cẩm Thủy</v>
      </c>
      <c r="T25" s="36"/>
      <c r="U25" s="36"/>
      <c r="V25" s="33" t="str">
        <f t="shared" si="7"/>
        <v>6893 WM+ THA TDP Đại Đồng, Cẩm Thủy</v>
      </c>
      <c r="W25" s="36"/>
      <c r="X25" s="36"/>
      <c r="Y25" s="33" t="str">
        <f>IF(H25="","",'PHIEU XT'!AC25)</f>
        <v>GM500</v>
      </c>
      <c r="Z25" s="36"/>
      <c r="AA25" s="30"/>
      <c r="AB25" s="57">
        <f t="shared" si="8"/>
        <v>5111</v>
      </c>
      <c r="AC25" s="57">
        <f t="shared" si="9"/>
        <v>131</v>
      </c>
      <c r="AD25" s="30"/>
      <c r="AE25" s="58">
        <f>IF(H25="","",'PHIEU XT'!U25)</f>
        <v>4</v>
      </c>
      <c r="AF25" s="37"/>
      <c r="AG25" s="37">
        <f>IF(H25="","",'PHIEU XT'!T25)</f>
        <v>111058</v>
      </c>
      <c r="AH25" s="38">
        <f t="shared" si="10"/>
        <v>444232</v>
      </c>
      <c r="AI25" s="37"/>
      <c r="AJ25" s="37"/>
      <c r="AK25" s="39"/>
      <c r="AL25" s="40">
        <f t="shared" si="11"/>
        <v>8</v>
      </c>
      <c r="AM25" s="37"/>
      <c r="AN25" s="37">
        <f t="shared" si="12"/>
        <v>35538.559999999998</v>
      </c>
      <c r="AO25" s="59">
        <f t="shared" si="13"/>
        <v>33311</v>
      </c>
      <c r="AP25" s="39"/>
      <c r="AQ25" s="59" t="str">
        <f t="shared" si="14"/>
        <v>K-hangtra</v>
      </c>
      <c r="AR25" s="60">
        <f t="shared" si="15"/>
        <v>156</v>
      </c>
      <c r="AS25" s="60">
        <f t="shared" si="16"/>
        <v>632</v>
      </c>
      <c r="AV25" s="39"/>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row>
    <row r="26" spans="1:232" s="41" customFormat="1" x14ac:dyDescent="0.25">
      <c r="A26" s="29"/>
      <c r="B26" s="30"/>
      <c r="C26" s="31" t="str">
        <f>IF(H26="","",VLOOKUP(O26,Khach_hang!B:G,6,0))</f>
        <v>B</v>
      </c>
      <c r="D26" s="57">
        <f t="shared" si="0"/>
        <v>0</v>
      </c>
      <c r="E26" s="57">
        <f t="shared" si="1"/>
        <v>1</v>
      </c>
      <c r="F26" s="32" t="str">
        <f>IF(H26="","",VLOOKUP(H26,'PHIEU XT'!B:I,8,0))</f>
        <v>29/08/2025</v>
      </c>
      <c r="G26" s="32" t="str">
        <f t="shared" si="2"/>
        <v>29/08/2025</v>
      </c>
      <c r="H26" s="4">
        <v>9105865850</v>
      </c>
      <c r="I26" s="32" t="str">
        <f t="shared" si="3"/>
        <v>29/08/2025</v>
      </c>
      <c r="J26" s="33" t="str">
        <f t="shared" si="4"/>
        <v>NKHT2508/00420326</v>
      </c>
      <c r="K26" s="34"/>
      <c r="L26" s="46" t="str">
        <f t="shared" si="5"/>
        <v>K25TTM</v>
      </c>
      <c r="M26" s="33" t="str">
        <f>IF(H26="","",'PHIEU XT'!C26)</f>
        <v>00420326</v>
      </c>
      <c r="N26" s="35" t="str">
        <f t="shared" si="6"/>
        <v>29/08/2025</v>
      </c>
      <c r="O26" s="6" t="str">
        <f>IF(H26="","",'PHIEU XT'!E26)</f>
        <v>WIN-002</v>
      </c>
      <c r="P26" s="36"/>
      <c r="Q26" s="36"/>
      <c r="R26" s="36"/>
      <c r="S26" s="33" t="str">
        <f>IF(H26="","",'PHIEU XT'!F26)</f>
        <v>2565 WM+ HNI 101/13/1 Kh Duy Tiến</v>
      </c>
      <c r="T26" s="36"/>
      <c r="U26" s="36"/>
      <c r="V26" s="33" t="str">
        <f t="shared" si="7"/>
        <v>2565 WM+ HNI 101/13/1 Kh Duy Tiến</v>
      </c>
      <c r="W26" s="36"/>
      <c r="X26" s="36"/>
      <c r="Y26" s="33" t="str">
        <f>IF(H26="","",'PHIEU XT'!AC26)</f>
        <v>CC300</v>
      </c>
      <c r="Z26" s="36"/>
      <c r="AA26" s="30"/>
      <c r="AB26" s="57">
        <f t="shared" si="8"/>
        <v>5111</v>
      </c>
      <c r="AC26" s="57">
        <f t="shared" si="9"/>
        <v>131</v>
      </c>
      <c r="AD26" s="30"/>
      <c r="AE26" s="58">
        <f>IF(H26="","",'PHIEU XT'!U26)</f>
        <v>1</v>
      </c>
      <c r="AF26" s="37"/>
      <c r="AG26" s="37">
        <f>IF(H26="","",'PHIEU XT'!T26)</f>
        <v>74250</v>
      </c>
      <c r="AH26" s="38">
        <f t="shared" si="10"/>
        <v>74250</v>
      </c>
      <c r="AI26" s="37"/>
      <c r="AJ26" s="37"/>
      <c r="AK26" s="39"/>
      <c r="AL26" s="40">
        <f t="shared" si="11"/>
        <v>8</v>
      </c>
      <c r="AM26" s="37"/>
      <c r="AN26" s="37">
        <f t="shared" si="12"/>
        <v>5940</v>
      </c>
      <c r="AO26" s="59">
        <f t="shared" si="13"/>
        <v>33311</v>
      </c>
      <c r="AP26" s="39"/>
      <c r="AQ26" s="59" t="str">
        <f t="shared" si="14"/>
        <v>K-hangtra</v>
      </c>
      <c r="AR26" s="60">
        <f t="shared" si="15"/>
        <v>156</v>
      </c>
      <c r="AS26" s="60">
        <f t="shared" si="16"/>
        <v>632</v>
      </c>
      <c r="AV26" s="39"/>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row>
    <row r="27" spans="1:232" s="41" customFormat="1" x14ac:dyDescent="0.25">
      <c r="A27" s="29"/>
      <c r="B27" s="30"/>
      <c r="C27" s="31" t="str">
        <f>IF(H27="","",VLOOKUP(O27,Khach_hang!B:G,6,0))</f>
        <v>B</v>
      </c>
      <c r="D27" s="57">
        <f t="shared" si="0"/>
        <v>0</v>
      </c>
      <c r="E27" s="57">
        <f t="shared" si="1"/>
        <v>1</v>
      </c>
      <c r="F27" s="32" t="str">
        <f>IF(H27="","",VLOOKUP(H27,'PHIEU XT'!B:I,8,0))</f>
        <v>29/08/2025</v>
      </c>
      <c r="G27" s="32" t="str">
        <f t="shared" si="2"/>
        <v>29/08/2025</v>
      </c>
      <c r="H27" s="4">
        <v>9105865816</v>
      </c>
      <c r="I27" s="32" t="str">
        <f t="shared" si="3"/>
        <v>29/08/2025</v>
      </c>
      <c r="J27" s="33" t="str">
        <f t="shared" si="4"/>
        <v>NKHT2508/00420315</v>
      </c>
      <c r="K27" s="34"/>
      <c r="L27" s="46" t="str">
        <f t="shared" si="5"/>
        <v>K25TTM</v>
      </c>
      <c r="M27" s="33" t="str">
        <f>IF(H27="","",'PHIEU XT'!C27)</f>
        <v>00420315</v>
      </c>
      <c r="N27" s="35" t="str">
        <f t="shared" si="6"/>
        <v>29/08/2025</v>
      </c>
      <c r="O27" s="6" t="str">
        <f>IF(H27="","",'PHIEU XT'!E27)</f>
        <v>WIN-002</v>
      </c>
      <c r="P27" s="36"/>
      <c r="Q27" s="36"/>
      <c r="R27" s="36"/>
      <c r="S27" s="33" t="str">
        <f>IF(H27="","",'PHIEU XT'!F27)</f>
        <v>5224 WM+ HNI T1 Tòa Trung Yên Smile</v>
      </c>
      <c r="T27" s="36"/>
      <c r="U27" s="36"/>
      <c r="V27" s="33" t="str">
        <f t="shared" si="7"/>
        <v>5224 WM+ HNI T1 Tòa Trung Yên Smile</v>
      </c>
      <c r="W27" s="36"/>
      <c r="X27" s="36"/>
      <c r="Y27" s="33" t="str">
        <f>IF(H27="","",'PHIEU XT'!AC27)</f>
        <v>GM500</v>
      </c>
      <c r="Z27" s="36"/>
      <c r="AA27" s="30"/>
      <c r="AB27" s="57">
        <f t="shared" si="8"/>
        <v>5111</v>
      </c>
      <c r="AC27" s="57">
        <f t="shared" si="9"/>
        <v>131</v>
      </c>
      <c r="AD27" s="30"/>
      <c r="AE27" s="58">
        <f>IF(H27="","",'PHIEU XT'!U27)</f>
        <v>2</v>
      </c>
      <c r="AF27" s="37"/>
      <c r="AG27" s="37">
        <f>IF(H27="","",'PHIEU XT'!T27)</f>
        <v>111058</v>
      </c>
      <c r="AH27" s="38">
        <f t="shared" si="10"/>
        <v>222116</v>
      </c>
      <c r="AI27" s="37"/>
      <c r="AJ27" s="37"/>
      <c r="AK27" s="39"/>
      <c r="AL27" s="40">
        <f t="shared" si="11"/>
        <v>8</v>
      </c>
      <c r="AM27" s="37"/>
      <c r="AN27" s="37">
        <f t="shared" si="12"/>
        <v>17769.28</v>
      </c>
      <c r="AO27" s="59">
        <f t="shared" si="13"/>
        <v>33311</v>
      </c>
      <c r="AP27" s="39"/>
      <c r="AQ27" s="59" t="str">
        <f t="shared" si="14"/>
        <v>K-hangtra</v>
      </c>
      <c r="AR27" s="60">
        <f t="shared" si="15"/>
        <v>156</v>
      </c>
      <c r="AS27" s="60">
        <f t="shared" si="16"/>
        <v>632</v>
      </c>
      <c r="AV27" s="39"/>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row>
    <row r="28" spans="1:232" s="41" customFormat="1" x14ac:dyDescent="0.25">
      <c r="A28" s="29"/>
      <c r="B28" s="30"/>
      <c r="C28" s="31" t="str">
        <f>IF(H28="","",VLOOKUP(O28,Khach_hang!B:G,6,0))</f>
        <v>B</v>
      </c>
      <c r="D28" s="57">
        <f t="shared" si="0"/>
        <v>0</v>
      </c>
      <c r="E28" s="57">
        <f t="shared" si="1"/>
        <v>1</v>
      </c>
      <c r="F28" s="32" t="str">
        <f>IF(H28="","",VLOOKUP(H28,'PHIEU XT'!B:I,8,0))</f>
        <v>29/08/2025</v>
      </c>
      <c r="G28" s="32" t="str">
        <f t="shared" si="2"/>
        <v>29/08/2025</v>
      </c>
      <c r="H28" s="4">
        <v>9105865786</v>
      </c>
      <c r="I28" s="32" t="str">
        <f t="shared" si="3"/>
        <v>29/08/2025</v>
      </c>
      <c r="J28" s="33" t="str">
        <f t="shared" si="4"/>
        <v>NKHT2508/00420301</v>
      </c>
      <c r="K28" s="34"/>
      <c r="L28" s="46" t="str">
        <f t="shared" si="5"/>
        <v>K25TTM</v>
      </c>
      <c r="M28" s="33" t="str">
        <f>IF(H28="","",'PHIEU XT'!C28)</f>
        <v>00420301</v>
      </c>
      <c r="N28" s="35" t="str">
        <f t="shared" si="6"/>
        <v>29/08/2025</v>
      </c>
      <c r="O28" s="6" t="str">
        <f>IF(H28="","",'PHIEU XT'!E28)</f>
        <v>WIN-002</v>
      </c>
      <c r="P28" s="36"/>
      <c r="Q28" s="36"/>
      <c r="R28" s="36"/>
      <c r="S28" s="33" t="str">
        <f>IF(H28="","",'PHIEU XT'!F28)</f>
        <v>5472 WM+ HNI 87 ngõ 322 Mỹ Đình</v>
      </c>
      <c r="T28" s="36"/>
      <c r="U28" s="36"/>
      <c r="V28" s="33" t="str">
        <f t="shared" si="7"/>
        <v>5472 WM+ HNI 87 ngõ 322 Mỹ Đình</v>
      </c>
      <c r="W28" s="36"/>
      <c r="X28" s="36"/>
      <c r="Y28" s="33" t="str">
        <f>IF(H28="","",'PHIEU XT'!AC28)</f>
        <v>TH200</v>
      </c>
      <c r="Z28" s="36"/>
      <c r="AA28" s="30"/>
      <c r="AB28" s="57">
        <f t="shared" si="8"/>
        <v>5111</v>
      </c>
      <c r="AC28" s="57">
        <f t="shared" si="9"/>
        <v>131</v>
      </c>
      <c r="AD28" s="30"/>
      <c r="AE28" s="58">
        <f>IF(H28="","",'PHIEU XT'!U28)</f>
        <v>1</v>
      </c>
      <c r="AF28" s="37"/>
      <c r="AG28" s="37">
        <f>IF(H28="","",'PHIEU XT'!T28)</f>
        <v>55595</v>
      </c>
      <c r="AH28" s="38">
        <f t="shared" si="10"/>
        <v>55595</v>
      </c>
      <c r="AI28" s="37"/>
      <c r="AJ28" s="37"/>
      <c r="AK28" s="39"/>
      <c r="AL28" s="40">
        <f t="shared" si="11"/>
        <v>8</v>
      </c>
      <c r="AM28" s="37"/>
      <c r="AN28" s="37">
        <f t="shared" si="12"/>
        <v>4447.6000000000004</v>
      </c>
      <c r="AO28" s="59">
        <f t="shared" si="13"/>
        <v>33311</v>
      </c>
      <c r="AP28" s="39"/>
      <c r="AQ28" s="59" t="str">
        <f t="shared" si="14"/>
        <v>K-hangtra</v>
      </c>
      <c r="AR28" s="60">
        <f t="shared" si="15"/>
        <v>156</v>
      </c>
      <c r="AS28" s="60">
        <f t="shared" si="16"/>
        <v>632</v>
      </c>
      <c r="AV28" s="39"/>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row>
    <row r="29" spans="1:232" s="41" customFormat="1" x14ac:dyDescent="0.25">
      <c r="A29" s="29"/>
      <c r="B29" s="30"/>
      <c r="C29" s="31" t="str">
        <f>IF(H29="","",VLOOKUP(O29,Khach_hang!B:G,6,0))</f>
        <v>N</v>
      </c>
      <c r="D29" s="57">
        <f t="shared" si="0"/>
        <v>0</v>
      </c>
      <c r="E29" s="57">
        <f t="shared" si="1"/>
        <v>1</v>
      </c>
      <c r="F29" s="32" t="str">
        <f>IF(H29="","",VLOOKUP(H29,'PHIEU XT'!B:I,8,0))</f>
        <v>29/08/2025</v>
      </c>
      <c r="G29" s="32" t="str">
        <f t="shared" si="2"/>
        <v>29/08/2025</v>
      </c>
      <c r="H29" s="4">
        <v>9105865869</v>
      </c>
      <c r="I29" s="32" t="str">
        <f t="shared" si="3"/>
        <v>29/08/2025</v>
      </c>
      <c r="J29" s="33" t="str">
        <f t="shared" si="4"/>
        <v>NKHT2508/00007842</v>
      </c>
      <c r="K29" s="34"/>
      <c r="L29" s="46" t="str">
        <f t="shared" si="5"/>
        <v>K25TTM</v>
      </c>
      <c r="M29" s="33" t="str">
        <f>IF(H29="","",'PHIEU XT'!C29)</f>
        <v>00007842</v>
      </c>
      <c r="N29" s="35" t="str">
        <f t="shared" si="6"/>
        <v>29/08/2025</v>
      </c>
      <c r="O29" s="6" t="str">
        <f>IF(H29="","",'PHIEU XT'!E29)</f>
        <v>WIN-071</v>
      </c>
      <c r="P29" s="36"/>
      <c r="Q29" s="36"/>
      <c r="R29" s="36"/>
      <c r="S29" s="33" t="str">
        <f>IF(H29="","",'PHIEU XT'!F29)</f>
        <v>2ABS WM+ BDH 206 Trần Phú</v>
      </c>
      <c r="T29" s="36"/>
      <c r="U29" s="36"/>
      <c r="V29" s="33" t="str">
        <f t="shared" si="7"/>
        <v>2ABS WM+ BDH 206 Trần Phú</v>
      </c>
      <c r="W29" s="36"/>
      <c r="X29" s="36"/>
      <c r="Y29" s="33" t="str">
        <f>IF(H29="","",'PHIEU XT'!AC29)</f>
        <v>GM500</v>
      </c>
      <c r="Z29" s="36"/>
      <c r="AA29" s="30"/>
      <c r="AB29" s="57">
        <f t="shared" si="8"/>
        <v>5111</v>
      </c>
      <c r="AC29" s="57">
        <f t="shared" si="9"/>
        <v>131</v>
      </c>
      <c r="AD29" s="30"/>
      <c r="AE29" s="58">
        <f>IF(H29="","",'PHIEU XT'!U29)</f>
        <v>3</v>
      </c>
      <c r="AF29" s="37"/>
      <c r="AG29" s="37">
        <f>IF(H29="","",'PHIEU XT'!T29)</f>
        <v>111058</v>
      </c>
      <c r="AH29" s="38">
        <f t="shared" si="10"/>
        <v>333174</v>
      </c>
      <c r="AI29" s="37"/>
      <c r="AJ29" s="37"/>
      <c r="AK29" s="39"/>
      <c r="AL29" s="40">
        <f t="shared" si="11"/>
        <v>8</v>
      </c>
      <c r="AM29" s="37"/>
      <c r="AN29" s="37">
        <f t="shared" si="12"/>
        <v>26653.920000000002</v>
      </c>
      <c r="AO29" s="59">
        <f t="shared" si="13"/>
        <v>33311</v>
      </c>
      <c r="AP29" s="39"/>
      <c r="AQ29" s="59" t="str">
        <f t="shared" si="14"/>
        <v>K-hangtra</v>
      </c>
      <c r="AR29" s="60">
        <f t="shared" si="15"/>
        <v>156</v>
      </c>
      <c r="AS29" s="60">
        <f t="shared" si="16"/>
        <v>632</v>
      </c>
      <c r="AV29" s="39"/>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HQ29" s="42"/>
      <c r="HR29" s="42"/>
      <c r="HS29" s="42"/>
      <c r="HT29" s="42"/>
      <c r="HU29" s="42"/>
      <c r="HV29" s="42"/>
      <c r="HW29" s="42"/>
      <c r="HX29" s="42"/>
    </row>
    <row r="30" spans="1:232" s="41" customFormat="1" x14ac:dyDescent="0.25">
      <c r="A30" s="29"/>
      <c r="B30" s="30"/>
      <c r="C30" s="31" t="str">
        <f>IF(H30="","",VLOOKUP(O30,Khach_hang!B:G,6,0))</f>
        <v>B</v>
      </c>
      <c r="D30" s="57">
        <f t="shared" si="0"/>
        <v>0</v>
      </c>
      <c r="E30" s="57">
        <f t="shared" si="1"/>
        <v>1</v>
      </c>
      <c r="F30" s="32" t="str">
        <f>IF(H30="","",VLOOKUP(H30,'PHIEU XT'!B:I,8,0))</f>
        <v>29/08/2025</v>
      </c>
      <c r="G30" s="32" t="str">
        <f t="shared" si="2"/>
        <v>29/08/2025</v>
      </c>
      <c r="H30" s="4">
        <v>9105865901</v>
      </c>
      <c r="I30" s="32" t="str">
        <f t="shared" si="3"/>
        <v>29/08/2025</v>
      </c>
      <c r="J30" s="33" t="str">
        <f t="shared" si="4"/>
        <v>NKHT2508/00016861</v>
      </c>
      <c r="K30" s="34"/>
      <c r="L30" s="46" t="str">
        <f t="shared" si="5"/>
        <v>K25TTM</v>
      </c>
      <c r="M30" s="33" t="str">
        <f>IF(H30="","",'PHIEU XT'!C30)</f>
        <v>00016861</v>
      </c>
      <c r="N30" s="35" t="str">
        <f t="shared" si="6"/>
        <v>29/08/2025</v>
      </c>
      <c r="O30" s="6" t="str">
        <f>IF(H30="","",'PHIEU XT'!E30)</f>
        <v>WIN-031</v>
      </c>
      <c r="P30" s="36"/>
      <c r="Q30" s="36"/>
      <c r="R30" s="36"/>
      <c r="S30" s="33" t="str">
        <f>IF(H30="","",'PHIEU XT'!F30)</f>
        <v>6790 WM+ BNH Chi Hồ, Tiên Du</v>
      </c>
      <c r="T30" s="36"/>
      <c r="U30" s="36"/>
      <c r="V30" s="33" t="str">
        <f t="shared" si="7"/>
        <v>6790 WM+ BNH Chi Hồ, Tiên Du</v>
      </c>
      <c r="W30" s="36"/>
      <c r="X30" s="36"/>
      <c r="Y30" s="33" t="str">
        <f>IF(H30="","",'PHIEU XT'!AC30)</f>
        <v>GM500</v>
      </c>
      <c r="Z30" s="36"/>
      <c r="AA30" s="30"/>
      <c r="AB30" s="57">
        <f t="shared" si="8"/>
        <v>5111</v>
      </c>
      <c r="AC30" s="57">
        <f t="shared" si="9"/>
        <v>131</v>
      </c>
      <c r="AD30" s="30"/>
      <c r="AE30" s="58">
        <f>IF(H30="","",'PHIEU XT'!U30)</f>
        <v>1</v>
      </c>
      <c r="AF30" s="37"/>
      <c r="AG30" s="37">
        <f>IF(H30="","",'PHIEU XT'!T30)</f>
        <v>111058</v>
      </c>
      <c r="AH30" s="38">
        <f t="shared" si="10"/>
        <v>111058</v>
      </c>
      <c r="AI30" s="37"/>
      <c r="AJ30" s="37"/>
      <c r="AK30" s="39"/>
      <c r="AL30" s="40">
        <f t="shared" si="11"/>
        <v>8</v>
      </c>
      <c r="AM30" s="37"/>
      <c r="AN30" s="37">
        <f t="shared" si="12"/>
        <v>8884.64</v>
      </c>
      <c r="AO30" s="59">
        <f t="shared" si="13"/>
        <v>33311</v>
      </c>
      <c r="AP30" s="39"/>
      <c r="AQ30" s="59" t="str">
        <f t="shared" si="14"/>
        <v>K-hangtra</v>
      </c>
      <c r="AR30" s="60">
        <f t="shared" si="15"/>
        <v>156</v>
      </c>
      <c r="AS30" s="60">
        <f t="shared" si="16"/>
        <v>632</v>
      </c>
      <c r="AV30" s="39"/>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c r="DL30" s="42"/>
      <c r="DM30" s="42"/>
      <c r="DN30" s="42"/>
      <c r="DO30" s="42"/>
      <c r="DP30" s="42"/>
      <c r="DQ30" s="42"/>
      <c r="DR30" s="42"/>
      <c r="DS30" s="42"/>
      <c r="DT30" s="42"/>
      <c r="DU30" s="42"/>
      <c r="DV30" s="42"/>
      <c r="DW30" s="42"/>
      <c r="DX30" s="42"/>
      <c r="DY30" s="42"/>
      <c r="DZ30" s="42"/>
      <c r="EA30" s="42"/>
      <c r="EB30" s="42"/>
      <c r="EC30" s="42"/>
      <c r="ED30" s="42"/>
      <c r="EE30" s="42"/>
      <c r="EF30" s="42"/>
      <c r="EG30" s="42"/>
      <c r="EH30" s="42"/>
      <c r="EI30" s="42"/>
      <c r="EJ30" s="42"/>
      <c r="EK30" s="42"/>
      <c r="EL30" s="42"/>
      <c r="EM30" s="42"/>
      <c r="EN30" s="42"/>
      <c r="EO30" s="42"/>
      <c r="EP30" s="42"/>
      <c r="EQ30" s="42"/>
      <c r="ER30" s="42"/>
      <c r="ES30" s="42"/>
      <c r="ET30" s="42"/>
      <c r="EU30" s="42"/>
      <c r="EV30" s="42"/>
      <c r="EW30" s="42"/>
      <c r="EX30" s="42"/>
      <c r="EY30" s="42"/>
      <c r="EZ30" s="42"/>
      <c r="FA30" s="42"/>
      <c r="FB30" s="42"/>
      <c r="FC30" s="42"/>
      <c r="FD30" s="42"/>
      <c r="FE30" s="42"/>
      <c r="FF30" s="42"/>
      <c r="FG30" s="42"/>
      <c r="FH30" s="42"/>
      <c r="FI30" s="42"/>
      <c r="FJ30" s="42"/>
      <c r="FK30" s="42"/>
      <c r="FL30" s="42"/>
      <c r="FM30" s="42"/>
      <c r="FN30" s="42"/>
      <c r="FO30" s="42"/>
      <c r="FP30" s="42"/>
      <c r="FQ30" s="42"/>
      <c r="FR30" s="42"/>
      <c r="FS30" s="42"/>
      <c r="FT30" s="42"/>
      <c r="FU30" s="42"/>
      <c r="FV30" s="42"/>
      <c r="FW30" s="42"/>
      <c r="FX30" s="42"/>
      <c r="FY30" s="42"/>
      <c r="FZ30" s="42"/>
      <c r="GA30" s="42"/>
      <c r="GB30" s="42"/>
      <c r="GC30" s="42"/>
      <c r="GD30" s="42"/>
      <c r="GE30" s="42"/>
      <c r="GF30" s="42"/>
      <c r="GG30" s="42"/>
      <c r="GH30" s="42"/>
      <c r="GI30" s="42"/>
      <c r="GJ30" s="42"/>
      <c r="GK30" s="42"/>
      <c r="GL30" s="42"/>
      <c r="GM30" s="42"/>
      <c r="GN30" s="42"/>
      <c r="GO30" s="42"/>
      <c r="GP30" s="42"/>
      <c r="GQ30" s="42"/>
      <c r="GR30" s="42"/>
      <c r="GS30" s="42"/>
      <c r="GT30" s="42"/>
      <c r="GU30" s="42"/>
      <c r="GV30" s="42"/>
      <c r="GW30" s="42"/>
      <c r="GX30" s="42"/>
      <c r="GY30" s="42"/>
      <c r="GZ30" s="42"/>
      <c r="HA30" s="42"/>
      <c r="HB30" s="42"/>
      <c r="HC30" s="42"/>
      <c r="HD30" s="42"/>
      <c r="HE30" s="42"/>
      <c r="HF30" s="42"/>
      <c r="HG30" s="42"/>
      <c r="HH30" s="42"/>
      <c r="HI30" s="42"/>
      <c r="HJ30" s="42"/>
      <c r="HK30" s="42"/>
      <c r="HL30" s="42"/>
      <c r="HM30" s="42"/>
      <c r="HN30" s="42"/>
      <c r="HO30" s="42"/>
      <c r="HP30" s="42"/>
      <c r="HQ30" s="42"/>
      <c r="HR30" s="42"/>
      <c r="HS30" s="42"/>
      <c r="HT30" s="42"/>
      <c r="HU30" s="42"/>
      <c r="HV30" s="42"/>
      <c r="HW30" s="42"/>
      <c r="HX30" s="42"/>
    </row>
    <row r="31" spans="1:232" s="41" customFormat="1" x14ac:dyDescent="0.25">
      <c r="A31" s="29"/>
      <c r="B31" s="30"/>
      <c r="C31" s="31" t="str">
        <f>IF(H31="","",VLOOKUP(O31,Khach_hang!B:G,6,0))</f>
        <v>B</v>
      </c>
      <c r="D31" s="57">
        <f t="shared" si="0"/>
        <v>0</v>
      </c>
      <c r="E31" s="57">
        <f t="shared" si="1"/>
        <v>1</v>
      </c>
      <c r="F31" s="32" t="str">
        <f>IF(H31="","",VLOOKUP(H31,'PHIEU XT'!B:I,8,0))</f>
        <v>29/08/2025</v>
      </c>
      <c r="G31" s="32" t="str">
        <f t="shared" si="2"/>
        <v>29/08/2025</v>
      </c>
      <c r="H31" s="4">
        <v>9105865934</v>
      </c>
      <c r="I31" s="32" t="str">
        <f t="shared" si="3"/>
        <v>29/08/2025</v>
      </c>
      <c r="J31" s="33" t="str">
        <f t="shared" si="4"/>
        <v>NKHT2508/00028844</v>
      </c>
      <c r="K31" s="34"/>
      <c r="L31" s="46" t="str">
        <f t="shared" si="5"/>
        <v>K25TTM</v>
      </c>
      <c r="M31" s="33" t="str">
        <f>IF(H31="","",'PHIEU XT'!C31)</f>
        <v>00028844</v>
      </c>
      <c r="N31" s="35" t="str">
        <f t="shared" si="6"/>
        <v>29/08/2025</v>
      </c>
      <c r="O31" s="6" t="str">
        <f>IF(H31="","",'PHIEU XT'!E31)</f>
        <v>WIN-020</v>
      </c>
      <c r="P31" s="36"/>
      <c r="Q31" s="36"/>
      <c r="R31" s="36"/>
      <c r="S31" s="33" t="str">
        <f>IF(H31="","",'PHIEU XT'!F31)</f>
        <v>2AME WM+ THA TDP 8, TT Quý Lộc</v>
      </c>
      <c r="T31" s="36"/>
      <c r="U31" s="36"/>
      <c r="V31" s="33" t="str">
        <f t="shared" si="7"/>
        <v>2AME WM+ THA TDP 8, TT Quý Lộc</v>
      </c>
      <c r="W31" s="36"/>
      <c r="X31" s="36"/>
      <c r="Y31" s="33" t="str">
        <f>IF(H31="","",'PHIEU XT'!AC31)</f>
        <v>GM500</v>
      </c>
      <c r="Z31" s="36"/>
      <c r="AA31" s="30"/>
      <c r="AB31" s="57">
        <f t="shared" si="8"/>
        <v>5111</v>
      </c>
      <c r="AC31" s="57">
        <f t="shared" si="9"/>
        <v>131</v>
      </c>
      <c r="AD31" s="30"/>
      <c r="AE31" s="58">
        <f>IF(H31="","",'PHIEU XT'!U31)</f>
        <v>2</v>
      </c>
      <c r="AF31" s="37"/>
      <c r="AG31" s="37">
        <f>IF(H31="","",'PHIEU XT'!T31)</f>
        <v>111058</v>
      </c>
      <c r="AH31" s="38">
        <f t="shared" si="10"/>
        <v>222116</v>
      </c>
      <c r="AI31" s="37"/>
      <c r="AJ31" s="37"/>
      <c r="AK31" s="39"/>
      <c r="AL31" s="40">
        <f t="shared" si="11"/>
        <v>8</v>
      </c>
      <c r="AM31" s="37"/>
      <c r="AN31" s="37">
        <f t="shared" si="12"/>
        <v>17769.28</v>
      </c>
      <c r="AO31" s="59">
        <f t="shared" si="13"/>
        <v>33311</v>
      </c>
      <c r="AP31" s="39"/>
      <c r="AQ31" s="59" t="str">
        <f t="shared" si="14"/>
        <v>K-hangtra</v>
      </c>
      <c r="AR31" s="60">
        <f t="shared" si="15"/>
        <v>156</v>
      </c>
      <c r="AS31" s="60">
        <f t="shared" si="16"/>
        <v>632</v>
      </c>
      <c r="AV31" s="39"/>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HQ31" s="42"/>
      <c r="HR31" s="42"/>
      <c r="HS31" s="42"/>
      <c r="HT31" s="42"/>
      <c r="HU31" s="42"/>
      <c r="HV31" s="42"/>
      <c r="HW31" s="42"/>
      <c r="HX31" s="42"/>
    </row>
    <row r="32" spans="1:232" s="41" customFormat="1" x14ac:dyDescent="0.25">
      <c r="A32" s="29"/>
      <c r="B32" s="30"/>
      <c r="C32" s="31" t="str">
        <f>IF(H32="","",VLOOKUP(O32,Khach_hang!B:G,6,0))</f>
        <v>N</v>
      </c>
      <c r="D32" s="57">
        <f t="shared" si="0"/>
        <v>0</v>
      </c>
      <c r="E32" s="57">
        <f t="shared" si="1"/>
        <v>1</v>
      </c>
      <c r="F32" s="32" t="str">
        <f>IF(H32="","",VLOOKUP(H32,'PHIEU XT'!B:I,8,0))</f>
        <v>29/08/2025</v>
      </c>
      <c r="G32" s="32" t="str">
        <f t="shared" si="2"/>
        <v>29/08/2025</v>
      </c>
      <c r="H32" s="4">
        <v>9105865956</v>
      </c>
      <c r="I32" s="32" t="str">
        <f t="shared" si="3"/>
        <v>29/08/2025</v>
      </c>
      <c r="J32" s="33" t="str">
        <f t="shared" si="4"/>
        <v>NKHT2508/00005589</v>
      </c>
      <c r="K32" s="34"/>
      <c r="L32" s="46" t="str">
        <f t="shared" si="5"/>
        <v>K25TTM</v>
      </c>
      <c r="M32" s="33" t="str">
        <f>IF(H32="","",'PHIEU XT'!C32)</f>
        <v>00005589</v>
      </c>
      <c r="N32" s="35" t="str">
        <f t="shared" si="6"/>
        <v>29/08/2025</v>
      </c>
      <c r="O32" s="6" t="str">
        <f>IF(H32="","",'PHIEU XT'!E32)</f>
        <v>WIN-057</v>
      </c>
      <c r="P32" s="36"/>
      <c r="Q32" s="36"/>
      <c r="R32" s="36"/>
      <c r="S32" s="33" t="str">
        <f>IF(H32="","",'PHIEU XT'!F32)</f>
        <v>4960 WM+ KGG 79 Quang Trung</v>
      </c>
      <c r="T32" s="36"/>
      <c r="U32" s="36"/>
      <c r="V32" s="33" t="str">
        <f t="shared" si="7"/>
        <v>4960 WM+ KGG 79 Quang Trung</v>
      </c>
      <c r="W32" s="36"/>
      <c r="X32" s="36"/>
      <c r="Y32" s="33" t="str">
        <f>IF(H32="","",'PHIEU XT'!AC32)</f>
        <v>CGM300</v>
      </c>
      <c r="Z32" s="36"/>
      <c r="AA32" s="30"/>
      <c r="AB32" s="57">
        <f t="shared" si="8"/>
        <v>5111</v>
      </c>
      <c r="AC32" s="57">
        <f t="shared" si="9"/>
        <v>131</v>
      </c>
      <c r="AD32" s="30"/>
      <c r="AE32" s="58">
        <f>IF(H32="","",'PHIEU XT'!U32)</f>
        <v>1</v>
      </c>
      <c r="AF32" s="37"/>
      <c r="AG32" s="37">
        <f>IF(H32="","",'PHIEU XT'!T32)</f>
        <v>73431</v>
      </c>
      <c r="AH32" s="38">
        <f t="shared" si="10"/>
        <v>73431</v>
      </c>
      <c r="AI32" s="37"/>
      <c r="AJ32" s="37"/>
      <c r="AK32" s="39"/>
      <c r="AL32" s="40">
        <f t="shared" si="11"/>
        <v>8</v>
      </c>
      <c r="AM32" s="37"/>
      <c r="AN32" s="37">
        <f t="shared" si="12"/>
        <v>5874.4800000000005</v>
      </c>
      <c r="AO32" s="59">
        <f t="shared" si="13"/>
        <v>33311</v>
      </c>
      <c r="AP32" s="39"/>
      <c r="AQ32" s="59" t="str">
        <f t="shared" si="14"/>
        <v>K-hangtra</v>
      </c>
      <c r="AR32" s="60">
        <f t="shared" si="15"/>
        <v>156</v>
      </c>
      <c r="AS32" s="60">
        <f t="shared" si="16"/>
        <v>632</v>
      </c>
      <c r="AV32" s="39"/>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HQ32" s="42"/>
      <c r="HR32" s="42"/>
      <c r="HS32" s="42"/>
      <c r="HT32" s="42"/>
      <c r="HU32" s="42"/>
      <c r="HV32" s="42"/>
      <c r="HW32" s="42"/>
      <c r="HX32" s="42"/>
    </row>
    <row r="33" spans="1:232" s="41" customFormat="1" x14ac:dyDescent="0.25">
      <c r="A33" s="29"/>
      <c r="B33" s="30"/>
      <c r="C33" s="31" t="str">
        <f>IF(H33="","",VLOOKUP(O33,Khach_hang!B:G,6,0))</f>
        <v>N</v>
      </c>
      <c r="D33" s="57">
        <f t="shared" si="0"/>
        <v>0</v>
      </c>
      <c r="E33" s="57">
        <f t="shared" si="1"/>
        <v>1</v>
      </c>
      <c r="F33" s="32" t="str">
        <f>IF(H33="","",VLOOKUP(H33,'PHIEU XT'!B:I,8,0))</f>
        <v>29/08/2025</v>
      </c>
      <c r="G33" s="32" t="str">
        <f t="shared" si="2"/>
        <v>29/08/2025</v>
      </c>
      <c r="H33" s="4">
        <v>9105865991</v>
      </c>
      <c r="I33" s="32" t="str">
        <f t="shared" si="3"/>
        <v>29/08/2025</v>
      </c>
      <c r="J33" s="33" t="str">
        <f t="shared" si="4"/>
        <v>NKHT2508/00137602</v>
      </c>
      <c r="K33" s="34"/>
      <c r="L33" s="46" t="str">
        <f t="shared" si="5"/>
        <v>K25TTM</v>
      </c>
      <c r="M33" s="33" t="str">
        <f>IF(H33="","",'PHIEU XT'!C33)</f>
        <v>00137602</v>
      </c>
      <c r="N33" s="35" t="str">
        <f t="shared" si="6"/>
        <v>29/08/2025</v>
      </c>
      <c r="O33" s="6" t="str">
        <f>IF(H33="","",'PHIEU XT'!E33)</f>
        <v>WIN</v>
      </c>
      <c r="P33" s="36"/>
      <c r="Q33" s="36"/>
      <c r="R33" s="36"/>
      <c r="S33" s="33" t="str">
        <f>IF(H33="","",'PHIEU XT'!F33)</f>
        <v>5360 WM+ HCM 15 Võ Văn Kiệt</v>
      </c>
      <c r="T33" s="36"/>
      <c r="U33" s="36"/>
      <c r="V33" s="33" t="str">
        <f t="shared" si="7"/>
        <v>5360 WM+ HCM 15 Võ Văn Kiệt</v>
      </c>
      <c r="W33" s="36"/>
      <c r="X33" s="36"/>
      <c r="Y33" s="33" t="str">
        <f>IF(H33="","",'PHIEU XT'!AC33)</f>
        <v>CC300</v>
      </c>
      <c r="Z33" s="36"/>
      <c r="AA33" s="30"/>
      <c r="AB33" s="57">
        <f t="shared" si="8"/>
        <v>5111</v>
      </c>
      <c r="AC33" s="57">
        <f t="shared" si="9"/>
        <v>131</v>
      </c>
      <c r="AD33" s="30"/>
      <c r="AE33" s="58">
        <f>IF(H33="","",'PHIEU XT'!U33)</f>
        <v>1</v>
      </c>
      <c r="AF33" s="37"/>
      <c r="AG33" s="37">
        <f>IF(H33="","",'PHIEU XT'!T33)</f>
        <v>74250</v>
      </c>
      <c r="AH33" s="38">
        <f t="shared" si="10"/>
        <v>74250</v>
      </c>
      <c r="AI33" s="37"/>
      <c r="AJ33" s="37"/>
      <c r="AK33" s="39"/>
      <c r="AL33" s="40">
        <f t="shared" si="11"/>
        <v>8</v>
      </c>
      <c r="AM33" s="37"/>
      <c r="AN33" s="37">
        <f t="shared" si="12"/>
        <v>5940</v>
      </c>
      <c r="AO33" s="59">
        <f t="shared" si="13"/>
        <v>33311</v>
      </c>
      <c r="AP33" s="39"/>
      <c r="AQ33" s="59" t="str">
        <f t="shared" si="14"/>
        <v>K-hangtra</v>
      </c>
      <c r="AR33" s="60">
        <f t="shared" si="15"/>
        <v>156</v>
      </c>
      <c r="AS33" s="60">
        <f t="shared" si="16"/>
        <v>632</v>
      </c>
      <c r="AV33" s="39"/>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HQ33" s="42"/>
      <c r="HR33" s="42"/>
      <c r="HS33" s="42"/>
      <c r="HT33" s="42"/>
      <c r="HU33" s="42"/>
      <c r="HV33" s="42"/>
      <c r="HW33" s="42"/>
      <c r="HX33" s="42"/>
    </row>
    <row r="34" spans="1:232" s="41" customFormat="1" x14ac:dyDescent="0.25">
      <c r="A34" s="29"/>
      <c r="B34" s="30"/>
      <c r="C34" s="31" t="str">
        <f>IF(H34="","",VLOOKUP(O34,Khach_hang!B:G,6,0))</f>
        <v>N</v>
      </c>
      <c r="D34" s="57">
        <f t="shared" si="0"/>
        <v>0</v>
      </c>
      <c r="E34" s="57">
        <f t="shared" si="1"/>
        <v>1</v>
      </c>
      <c r="F34" s="32" t="str">
        <f>IF(H34="","",VLOOKUP(H34,'PHIEU XT'!B:I,8,0))</f>
        <v>29/08/2025</v>
      </c>
      <c r="G34" s="32" t="str">
        <f t="shared" si="2"/>
        <v>29/08/2025</v>
      </c>
      <c r="H34" s="4">
        <v>9105865991</v>
      </c>
      <c r="I34" s="32" t="str">
        <f t="shared" si="3"/>
        <v>29/08/2025</v>
      </c>
      <c r="J34" s="33" t="str">
        <f t="shared" si="4"/>
        <v>NKHT2508/00137602</v>
      </c>
      <c r="K34" s="34"/>
      <c r="L34" s="46" t="str">
        <f t="shared" si="5"/>
        <v>K25TTM</v>
      </c>
      <c r="M34" s="33" t="str">
        <f>IF(H34="","",'PHIEU XT'!C34)</f>
        <v>00137602</v>
      </c>
      <c r="N34" s="35" t="str">
        <f t="shared" si="6"/>
        <v>29/08/2025</v>
      </c>
      <c r="O34" s="6" t="str">
        <f>IF(H34="","",'PHIEU XT'!E34)</f>
        <v>WIN</v>
      </c>
      <c r="P34" s="36"/>
      <c r="Q34" s="36"/>
      <c r="R34" s="36"/>
      <c r="S34" s="33" t="str">
        <f>IF(H34="","",'PHIEU XT'!F34)</f>
        <v>5360 WM+ HCM 15 Võ Văn Kiệt</v>
      </c>
      <c r="T34" s="36"/>
      <c r="U34" s="36"/>
      <c r="V34" s="33" t="str">
        <f t="shared" si="7"/>
        <v>5360 WM+ HCM 15 Võ Văn Kiệt</v>
      </c>
      <c r="W34" s="36"/>
      <c r="X34" s="36"/>
      <c r="Y34" s="33" t="str">
        <f>IF(H34="","",'PHIEU XT'!AC34)</f>
        <v>CN300</v>
      </c>
      <c r="Z34" s="36"/>
      <c r="AA34" s="30"/>
      <c r="AB34" s="57">
        <f t="shared" si="8"/>
        <v>5111</v>
      </c>
      <c r="AC34" s="57">
        <f t="shared" si="9"/>
        <v>131</v>
      </c>
      <c r="AD34" s="30"/>
      <c r="AE34" s="58">
        <f>IF(H34="","",'PHIEU XT'!U34)</f>
        <v>1</v>
      </c>
      <c r="AF34" s="37"/>
      <c r="AG34" s="37">
        <f>IF(H34="","",'PHIEU XT'!T34)</f>
        <v>56760</v>
      </c>
      <c r="AH34" s="38">
        <f t="shared" si="10"/>
        <v>56760</v>
      </c>
      <c r="AI34" s="37"/>
      <c r="AJ34" s="37"/>
      <c r="AK34" s="39"/>
      <c r="AL34" s="40">
        <f t="shared" si="11"/>
        <v>8</v>
      </c>
      <c r="AM34" s="37"/>
      <c r="AN34" s="37">
        <f t="shared" si="12"/>
        <v>4540.8</v>
      </c>
      <c r="AO34" s="59">
        <f t="shared" si="13"/>
        <v>33311</v>
      </c>
      <c r="AP34" s="39"/>
      <c r="AQ34" s="59" t="str">
        <f t="shared" si="14"/>
        <v>K-hangtra</v>
      </c>
      <c r="AR34" s="60">
        <f t="shared" si="15"/>
        <v>156</v>
      </c>
      <c r="AS34" s="60">
        <f t="shared" si="16"/>
        <v>632</v>
      </c>
      <c r="AV34" s="39"/>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HQ34" s="42"/>
      <c r="HR34" s="42"/>
      <c r="HS34" s="42"/>
      <c r="HT34" s="42"/>
      <c r="HU34" s="42"/>
      <c r="HV34" s="42"/>
      <c r="HW34" s="42"/>
      <c r="HX34" s="42"/>
    </row>
    <row r="35" spans="1:232" s="41" customFormat="1" x14ac:dyDescent="0.25">
      <c r="A35" s="29"/>
      <c r="B35" s="30"/>
      <c r="C35" s="31" t="str">
        <f>IF(H35="","",VLOOKUP(O35,Khach_hang!B:G,6,0))</f>
        <v>N</v>
      </c>
      <c r="D35" s="57">
        <f t="shared" si="0"/>
        <v>0</v>
      </c>
      <c r="E35" s="57">
        <f t="shared" si="1"/>
        <v>1</v>
      </c>
      <c r="F35" s="32" t="str">
        <f>IF(H35="","",VLOOKUP(H35,'PHIEU XT'!B:I,8,0))</f>
        <v>29/08/2025</v>
      </c>
      <c r="G35" s="32" t="str">
        <f t="shared" si="2"/>
        <v>29/08/2025</v>
      </c>
      <c r="H35" s="4">
        <v>9105865991</v>
      </c>
      <c r="I35" s="32" t="str">
        <f t="shared" si="3"/>
        <v>29/08/2025</v>
      </c>
      <c r="J35" s="33" t="str">
        <f t="shared" si="4"/>
        <v>NKHT2508/00137602</v>
      </c>
      <c r="K35" s="34"/>
      <c r="L35" s="46" t="str">
        <f t="shared" si="5"/>
        <v>K25TTM</v>
      </c>
      <c r="M35" s="33" t="str">
        <f>IF(H35="","",'PHIEU XT'!C35)</f>
        <v>00137602</v>
      </c>
      <c r="N35" s="35" t="str">
        <f t="shared" si="6"/>
        <v>29/08/2025</v>
      </c>
      <c r="O35" s="6" t="str">
        <f>IF(H35="","",'PHIEU XT'!E35)</f>
        <v>WIN</v>
      </c>
      <c r="P35" s="36"/>
      <c r="Q35" s="36"/>
      <c r="R35" s="36"/>
      <c r="S35" s="33" t="str">
        <f>IF(H35="","",'PHIEU XT'!F35)</f>
        <v>5360 WM+ HCM 15 Võ Văn Kiệt</v>
      </c>
      <c r="T35" s="36"/>
      <c r="U35" s="36"/>
      <c r="V35" s="33" t="str">
        <f t="shared" si="7"/>
        <v>5360 WM+ HCM 15 Võ Văn Kiệt</v>
      </c>
      <c r="W35" s="36"/>
      <c r="X35" s="36"/>
      <c r="Y35" s="33" t="str">
        <f>IF(H35="","",'PHIEU XT'!AC35)</f>
        <v>MNH250</v>
      </c>
      <c r="Z35" s="36"/>
      <c r="AA35" s="30"/>
      <c r="AB35" s="57">
        <f t="shared" si="8"/>
        <v>5111</v>
      </c>
      <c r="AC35" s="57">
        <f t="shared" si="9"/>
        <v>131</v>
      </c>
      <c r="AD35" s="30"/>
      <c r="AE35" s="58">
        <f>IF(H35="","",'PHIEU XT'!U35)</f>
        <v>1</v>
      </c>
      <c r="AF35" s="37"/>
      <c r="AG35" s="37">
        <f>IF(H35="","",'PHIEU XT'!T35)</f>
        <v>46000</v>
      </c>
      <c r="AH35" s="38">
        <f t="shared" si="10"/>
        <v>46000</v>
      </c>
      <c r="AI35" s="37"/>
      <c r="AJ35" s="37"/>
      <c r="AK35" s="39"/>
      <c r="AL35" s="40">
        <f t="shared" si="11"/>
        <v>8</v>
      </c>
      <c r="AM35" s="37"/>
      <c r="AN35" s="37">
        <f t="shared" si="12"/>
        <v>3680</v>
      </c>
      <c r="AO35" s="59">
        <f t="shared" si="13"/>
        <v>33311</v>
      </c>
      <c r="AP35" s="39"/>
      <c r="AQ35" s="59" t="str">
        <f t="shared" si="14"/>
        <v>K-hangtra</v>
      </c>
      <c r="AR35" s="60">
        <f t="shared" si="15"/>
        <v>156</v>
      </c>
      <c r="AS35" s="60">
        <f t="shared" si="16"/>
        <v>632</v>
      </c>
      <c r="AV35" s="39"/>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c r="HU35" s="42"/>
      <c r="HV35" s="42"/>
      <c r="HW35" s="42"/>
      <c r="HX35" s="42"/>
    </row>
    <row r="36" spans="1:232" s="41" customFormat="1" x14ac:dyDescent="0.25">
      <c r="A36" s="29"/>
      <c r="B36" s="30"/>
      <c r="C36" s="31" t="str">
        <f>IF(H36="","",VLOOKUP(O36,Khach_hang!B:G,6,0))</f>
        <v>N</v>
      </c>
      <c r="D36" s="57">
        <f t="shared" si="0"/>
        <v>0</v>
      </c>
      <c r="E36" s="57">
        <f t="shared" si="1"/>
        <v>1</v>
      </c>
      <c r="F36" s="32" t="str">
        <f>IF(H36="","",VLOOKUP(H36,'PHIEU XT'!B:I,8,0))</f>
        <v>29/08/2025</v>
      </c>
      <c r="G36" s="32" t="str">
        <f t="shared" si="2"/>
        <v>29/08/2025</v>
      </c>
      <c r="H36" s="4">
        <v>9105865991</v>
      </c>
      <c r="I36" s="32" t="str">
        <f t="shared" si="3"/>
        <v>29/08/2025</v>
      </c>
      <c r="J36" s="33" t="str">
        <f t="shared" si="4"/>
        <v>NKHT2508/00137602</v>
      </c>
      <c r="K36" s="34"/>
      <c r="L36" s="46" t="str">
        <f t="shared" si="5"/>
        <v>K25TTM</v>
      </c>
      <c r="M36" s="33" t="str">
        <f>IF(H36="","",'PHIEU XT'!C36)</f>
        <v>00137602</v>
      </c>
      <c r="N36" s="35" t="str">
        <f t="shared" si="6"/>
        <v>29/08/2025</v>
      </c>
      <c r="O36" s="6" t="str">
        <f>IF(H36="","",'PHIEU XT'!E36)</f>
        <v>WIN</v>
      </c>
      <c r="P36" s="36"/>
      <c r="Q36" s="36"/>
      <c r="R36" s="36"/>
      <c r="S36" s="33" t="str">
        <f>IF(H36="","",'PHIEU XT'!F36)</f>
        <v>5360 WM+ HCM 15 Võ Văn Kiệt</v>
      </c>
      <c r="T36" s="36"/>
      <c r="U36" s="36"/>
      <c r="V36" s="33" t="str">
        <f t="shared" si="7"/>
        <v>5360 WM+ HCM 15 Võ Văn Kiệt</v>
      </c>
      <c r="W36" s="36"/>
      <c r="X36" s="36"/>
      <c r="Y36" s="33" t="str">
        <f>IF(H36="","",'PHIEU XT'!AC36)</f>
        <v>GXD500</v>
      </c>
      <c r="Z36" s="36"/>
      <c r="AA36" s="30"/>
      <c r="AB36" s="57">
        <f t="shared" si="8"/>
        <v>5111</v>
      </c>
      <c r="AC36" s="57">
        <f t="shared" si="9"/>
        <v>131</v>
      </c>
      <c r="AD36" s="30"/>
      <c r="AE36" s="58">
        <f>IF(H36="","",'PHIEU XT'!U36)</f>
        <v>2</v>
      </c>
      <c r="AF36" s="37"/>
      <c r="AG36" s="37">
        <f>IF(H36="","",'PHIEU XT'!T36)</f>
        <v>89285</v>
      </c>
      <c r="AH36" s="38">
        <f t="shared" si="10"/>
        <v>178570</v>
      </c>
      <c r="AI36" s="37"/>
      <c r="AJ36" s="37"/>
      <c r="AK36" s="39"/>
      <c r="AL36" s="40">
        <f t="shared" si="11"/>
        <v>8</v>
      </c>
      <c r="AM36" s="37"/>
      <c r="AN36" s="37">
        <f t="shared" si="12"/>
        <v>14285.6</v>
      </c>
      <c r="AO36" s="59">
        <f t="shared" si="13"/>
        <v>33311</v>
      </c>
      <c r="AP36" s="39"/>
      <c r="AQ36" s="59" t="str">
        <f t="shared" si="14"/>
        <v>K-hangtra</v>
      </c>
      <c r="AR36" s="60">
        <f t="shared" si="15"/>
        <v>156</v>
      </c>
      <c r="AS36" s="60">
        <f t="shared" si="16"/>
        <v>632</v>
      </c>
      <c r="AV36" s="39"/>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row>
    <row r="37" spans="1:232" s="41" customFormat="1" x14ac:dyDescent="0.25">
      <c r="A37" s="29"/>
      <c r="B37" s="30"/>
      <c r="C37" s="31" t="str">
        <f>IF(H37="","",VLOOKUP(O37,Khach_hang!B:G,6,0))</f>
        <v>B</v>
      </c>
      <c r="D37" s="57">
        <f t="shared" si="0"/>
        <v>0</v>
      </c>
      <c r="E37" s="57">
        <f t="shared" si="1"/>
        <v>1</v>
      </c>
      <c r="F37" s="32" t="str">
        <f>IF(H37="","",VLOOKUP(H37,'PHIEU XT'!B:I,8,0))</f>
        <v>29/08/2025</v>
      </c>
      <c r="G37" s="32" t="str">
        <f t="shared" si="2"/>
        <v>29/08/2025</v>
      </c>
      <c r="H37" s="4">
        <v>9105866094</v>
      </c>
      <c r="I37" s="32" t="str">
        <f t="shared" si="3"/>
        <v>29/08/2025</v>
      </c>
      <c r="J37" s="33" t="str">
        <f t="shared" si="4"/>
        <v>NKHT2508/00040860</v>
      </c>
      <c r="K37" s="34"/>
      <c r="L37" s="46" t="str">
        <f t="shared" si="5"/>
        <v>K25TTM</v>
      </c>
      <c r="M37" s="33" t="str">
        <f>IF(H37="","",'PHIEU XT'!C37)</f>
        <v>00040860</v>
      </c>
      <c r="N37" s="35" t="str">
        <f t="shared" si="6"/>
        <v>29/08/2025</v>
      </c>
      <c r="O37" s="6" t="str">
        <f>IF(H37="","",'PHIEU XT'!E37)</f>
        <v>WIN-007</v>
      </c>
      <c r="P37" s="36"/>
      <c r="Q37" s="36"/>
      <c r="R37" s="36"/>
      <c r="S37" s="33" t="str">
        <f>IF(H37="","",'PHIEU XT'!F37)</f>
        <v>2AUA WM+ QNH 89 -91 Cao Thắng</v>
      </c>
      <c r="T37" s="36"/>
      <c r="U37" s="36"/>
      <c r="V37" s="33" t="str">
        <f t="shared" si="7"/>
        <v>2AUA WM+ QNH 89 -91 Cao Thắng</v>
      </c>
      <c r="W37" s="36"/>
      <c r="X37" s="36"/>
      <c r="Y37" s="33" t="str">
        <f>IF(H37="","",'PHIEU XT'!AC37)</f>
        <v>GM500</v>
      </c>
      <c r="Z37" s="36"/>
      <c r="AA37" s="30"/>
      <c r="AB37" s="57">
        <f t="shared" si="8"/>
        <v>5111</v>
      </c>
      <c r="AC37" s="57">
        <f t="shared" si="9"/>
        <v>131</v>
      </c>
      <c r="AD37" s="30"/>
      <c r="AE37" s="58">
        <f>IF(H37="","",'PHIEU XT'!U37)</f>
        <v>3</v>
      </c>
      <c r="AF37" s="37"/>
      <c r="AG37" s="37">
        <f>IF(H37="","",'PHIEU XT'!T37)</f>
        <v>111058</v>
      </c>
      <c r="AH37" s="38">
        <f t="shared" si="10"/>
        <v>333174</v>
      </c>
      <c r="AI37" s="37"/>
      <c r="AJ37" s="37"/>
      <c r="AK37" s="39"/>
      <c r="AL37" s="40">
        <f t="shared" si="11"/>
        <v>8</v>
      </c>
      <c r="AM37" s="37"/>
      <c r="AN37" s="37">
        <f t="shared" si="12"/>
        <v>26653.920000000002</v>
      </c>
      <c r="AO37" s="59">
        <f t="shared" si="13"/>
        <v>33311</v>
      </c>
      <c r="AP37" s="39"/>
      <c r="AQ37" s="59" t="str">
        <f t="shared" si="14"/>
        <v>K-hangtra</v>
      </c>
      <c r="AR37" s="60">
        <f t="shared" si="15"/>
        <v>156</v>
      </c>
      <c r="AS37" s="60">
        <f t="shared" si="16"/>
        <v>632</v>
      </c>
      <c r="AV37" s="39"/>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c r="HU37" s="42"/>
      <c r="HV37" s="42"/>
      <c r="HW37" s="42"/>
      <c r="HX37" s="42"/>
    </row>
    <row r="38" spans="1:232" s="41" customFormat="1" x14ac:dyDescent="0.25">
      <c r="A38" s="29"/>
      <c r="B38" s="30"/>
      <c r="C38" s="31" t="str">
        <f>IF(H38="","",VLOOKUP(O38,Khach_hang!B:G,6,0))</f>
        <v>B</v>
      </c>
      <c r="D38" s="57">
        <f t="shared" si="0"/>
        <v>0</v>
      </c>
      <c r="E38" s="57">
        <f t="shared" si="1"/>
        <v>1</v>
      </c>
      <c r="F38" s="32" t="str">
        <f>IF(H38="","",VLOOKUP(H38,'PHIEU XT'!B:I,8,0))</f>
        <v>29/08/2025</v>
      </c>
      <c r="G38" s="32" t="str">
        <f t="shared" si="2"/>
        <v>29/08/2025</v>
      </c>
      <c r="H38" s="4">
        <v>9105866231</v>
      </c>
      <c r="I38" s="32" t="str">
        <f t="shared" si="3"/>
        <v>29/08/2025</v>
      </c>
      <c r="J38" s="33" t="str">
        <f t="shared" si="4"/>
        <v>NKHT2508/00420445</v>
      </c>
      <c r="K38" s="34"/>
      <c r="L38" s="46" t="str">
        <f t="shared" si="5"/>
        <v>K25TTM</v>
      </c>
      <c r="M38" s="33" t="str">
        <f>IF(H38="","",'PHIEU XT'!C38)</f>
        <v>00420445</v>
      </c>
      <c r="N38" s="35" t="str">
        <f t="shared" si="6"/>
        <v>29/08/2025</v>
      </c>
      <c r="O38" s="6" t="str">
        <f>IF(H38="","",'PHIEU XT'!E38)</f>
        <v>WIN-002</v>
      </c>
      <c r="P38" s="36"/>
      <c r="Q38" s="36"/>
      <c r="R38" s="36"/>
      <c r="S38" s="33" t="str">
        <f>IF(H38="","",'PHIEU XT'!F38)</f>
        <v>3029 WM+ HNI N03 T2 Đoàn Ngoại Giao</v>
      </c>
      <c r="T38" s="36"/>
      <c r="U38" s="36"/>
      <c r="V38" s="33" t="str">
        <f t="shared" si="7"/>
        <v>3029 WM+ HNI N03 T2 Đoàn Ngoại Giao</v>
      </c>
      <c r="W38" s="36"/>
      <c r="X38" s="36"/>
      <c r="Y38" s="33" t="str">
        <f>IF(H38="","",'PHIEU XT'!AC38)</f>
        <v>GM500</v>
      </c>
      <c r="Z38" s="36"/>
      <c r="AA38" s="30"/>
      <c r="AB38" s="57">
        <f t="shared" si="8"/>
        <v>5111</v>
      </c>
      <c r="AC38" s="57">
        <f t="shared" si="9"/>
        <v>131</v>
      </c>
      <c r="AD38" s="30"/>
      <c r="AE38" s="58">
        <f>IF(H38="","",'PHIEU XT'!U38)</f>
        <v>4</v>
      </c>
      <c r="AF38" s="37"/>
      <c r="AG38" s="37">
        <f>IF(H38="","",'PHIEU XT'!T38)</f>
        <v>111058</v>
      </c>
      <c r="AH38" s="38">
        <f t="shared" si="10"/>
        <v>444232</v>
      </c>
      <c r="AI38" s="37"/>
      <c r="AJ38" s="37"/>
      <c r="AK38" s="39"/>
      <c r="AL38" s="40">
        <f t="shared" si="11"/>
        <v>8</v>
      </c>
      <c r="AM38" s="37"/>
      <c r="AN38" s="37">
        <f t="shared" si="12"/>
        <v>35538.559999999998</v>
      </c>
      <c r="AO38" s="59">
        <f t="shared" si="13"/>
        <v>33311</v>
      </c>
      <c r="AP38" s="39"/>
      <c r="AQ38" s="59" t="str">
        <f t="shared" si="14"/>
        <v>K-hangtra</v>
      </c>
      <c r="AR38" s="60">
        <f t="shared" si="15"/>
        <v>156</v>
      </c>
      <c r="AS38" s="60">
        <f t="shared" si="16"/>
        <v>632</v>
      </c>
      <c r="AV38" s="39"/>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c r="HU38" s="42"/>
      <c r="HV38" s="42"/>
      <c r="HW38" s="42"/>
      <c r="HX38" s="42"/>
    </row>
    <row r="39" spans="1:232" s="41" customFormat="1" x14ac:dyDescent="0.25">
      <c r="A39" s="29"/>
      <c r="B39" s="30"/>
      <c r="C39" s="31" t="str">
        <f>IF(H39="","",VLOOKUP(O39,Khach_hang!B:G,6,0))</f>
        <v>B</v>
      </c>
      <c r="D39" s="57">
        <f t="shared" si="0"/>
        <v>0</v>
      </c>
      <c r="E39" s="57">
        <f t="shared" si="1"/>
        <v>1</v>
      </c>
      <c r="F39" s="32" t="str">
        <f>IF(H39="","",VLOOKUP(H39,'PHIEU XT'!B:I,8,0))</f>
        <v>29/08/2025</v>
      </c>
      <c r="G39" s="32" t="str">
        <f t="shared" si="2"/>
        <v>29/08/2025</v>
      </c>
      <c r="H39" s="4">
        <v>9105866231</v>
      </c>
      <c r="I39" s="32" t="str">
        <f t="shared" si="3"/>
        <v>29/08/2025</v>
      </c>
      <c r="J39" s="33" t="str">
        <f t="shared" si="4"/>
        <v>NKHT2508/00420445</v>
      </c>
      <c r="K39" s="34"/>
      <c r="L39" s="46" t="str">
        <f t="shared" si="5"/>
        <v>K25TTM</v>
      </c>
      <c r="M39" s="33" t="str">
        <f>IF(H39="","",'PHIEU XT'!C39)</f>
        <v>00420445</v>
      </c>
      <c r="N39" s="35" t="str">
        <f t="shared" si="6"/>
        <v>29/08/2025</v>
      </c>
      <c r="O39" s="6" t="str">
        <f>IF(H39="","",'PHIEU XT'!E39)</f>
        <v>WIN-002</v>
      </c>
      <c r="P39" s="36"/>
      <c r="Q39" s="36"/>
      <c r="R39" s="36"/>
      <c r="S39" s="33" t="str">
        <f>IF(H39="","",'PHIEU XT'!F39)</f>
        <v>3029 WM+ HNI N03 T2 Đoàn Ngoại Giao</v>
      </c>
      <c r="T39" s="36"/>
      <c r="U39" s="36"/>
      <c r="V39" s="33" t="str">
        <f t="shared" si="7"/>
        <v>3029 WM+ HNI N03 T2 Đoàn Ngoại Giao</v>
      </c>
      <c r="W39" s="36"/>
      <c r="X39" s="36"/>
      <c r="Y39" s="33" t="str">
        <f>IF(H39="","",'PHIEU XT'!AC39)</f>
        <v>CGM300</v>
      </c>
      <c r="Z39" s="36"/>
      <c r="AA39" s="30"/>
      <c r="AB39" s="57">
        <f t="shared" si="8"/>
        <v>5111</v>
      </c>
      <c r="AC39" s="57">
        <f t="shared" si="9"/>
        <v>131</v>
      </c>
      <c r="AD39" s="30"/>
      <c r="AE39" s="58">
        <f>IF(H39="","",'PHIEU XT'!U39)</f>
        <v>1</v>
      </c>
      <c r="AF39" s="37"/>
      <c r="AG39" s="37">
        <f>IF(H39="","",'PHIEU XT'!T39)</f>
        <v>73431</v>
      </c>
      <c r="AH39" s="38">
        <f t="shared" si="10"/>
        <v>73431</v>
      </c>
      <c r="AI39" s="37"/>
      <c r="AJ39" s="37"/>
      <c r="AK39" s="39"/>
      <c r="AL39" s="40">
        <f t="shared" si="11"/>
        <v>8</v>
      </c>
      <c r="AM39" s="37"/>
      <c r="AN39" s="37">
        <f t="shared" si="12"/>
        <v>5874.4800000000005</v>
      </c>
      <c r="AO39" s="59">
        <f t="shared" si="13"/>
        <v>33311</v>
      </c>
      <c r="AP39" s="39"/>
      <c r="AQ39" s="59" t="str">
        <f t="shared" si="14"/>
        <v>K-hangtra</v>
      </c>
      <c r="AR39" s="60">
        <f t="shared" si="15"/>
        <v>156</v>
      </c>
      <c r="AS39" s="60">
        <f t="shared" si="16"/>
        <v>632</v>
      </c>
      <c r="AV39" s="39"/>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c r="HT39" s="42"/>
      <c r="HU39" s="42"/>
      <c r="HV39" s="42"/>
      <c r="HW39" s="42"/>
      <c r="HX39" s="42"/>
    </row>
    <row r="40" spans="1:232" s="41" customFormat="1" x14ac:dyDescent="0.25">
      <c r="A40" s="29"/>
      <c r="B40" s="30"/>
      <c r="C40" s="31" t="str">
        <f>IF(H40="","",VLOOKUP(O40,Khach_hang!B:G,6,0))</f>
        <v>N</v>
      </c>
      <c r="D40" s="57">
        <f t="shared" si="0"/>
        <v>0</v>
      </c>
      <c r="E40" s="57">
        <f t="shared" si="1"/>
        <v>1</v>
      </c>
      <c r="F40" s="32" t="str">
        <f>IF(H40="","",VLOOKUP(H40,'PHIEU XT'!B:I,8,0))</f>
        <v>29/08/2025</v>
      </c>
      <c r="G40" s="32" t="str">
        <f t="shared" si="2"/>
        <v>29/08/2025</v>
      </c>
      <c r="H40" s="4">
        <v>9105866235</v>
      </c>
      <c r="I40" s="32" t="str">
        <f t="shared" si="3"/>
        <v>29/08/2025</v>
      </c>
      <c r="J40" s="33" t="str">
        <f t="shared" si="4"/>
        <v>NKHT2508/00007468</v>
      </c>
      <c r="K40" s="34"/>
      <c r="L40" s="46" t="str">
        <f t="shared" si="5"/>
        <v>K25TTM</v>
      </c>
      <c r="M40" s="33" t="str">
        <f>IF(H40="","",'PHIEU XT'!C40)</f>
        <v>00007468</v>
      </c>
      <c r="N40" s="35" t="str">
        <f t="shared" si="6"/>
        <v>29/08/2025</v>
      </c>
      <c r="O40" s="6" t="str">
        <f>IF(H40="","",'PHIEU XT'!E40)</f>
        <v>WIN-021</v>
      </c>
      <c r="P40" s="36"/>
      <c r="Q40" s="36"/>
      <c r="R40" s="36"/>
      <c r="S40" s="33" t="str">
        <f>IF(H40="","",'PHIEU XT'!F40)</f>
        <v>5179 WM+ TTH 102 Điện Biên Phủ</v>
      </c>
      <c r="T40" s="36"/>
      <c r="U40" s="36"/>
      <c r="V40" s="33" t="str">
        <f t="shared" si="7"/>
        <v>5179 WM+ TTH 102 Điện Biên Phủ</v>
      </c>
      <c r="W40" s="36"/>
      <c r="X40" s="36"/>
      <c r="Y40" s="33" t="str">
        <f>IF(H40="","",'PHIEU XT'!AC40)</f>
        <v>GXD500</v>
      </c>
      <c r="Z40" s="36"/>
      <c r="AA40" s="30"/>
      <c r="AB40" s="57">
        <f t="shared" si="8"/>
        <v>5111</v>
      </c>
      <c r="AC40" s="57">
        <f t="shared" si="9"/>
        <v>131</v>
      </c>
      <c r="AD40" s="30"/>
      <c r="AE40" s="58">
        <f>IF(H40="","",'PHIEU XT'!U40)</f>
        <v>1</v>
      </c>
      <c r="AF40" s="37"/>
      <c r="AG40" s="37">
        <f>IF(H40="","",'PHIEU XT'!T40)</f>
        <v>89285</v>
      </c>
      <c r="AH40" s="38">
        <f t="shared" si="10"/>
        <v>89285</v>
      </c>
      <c r="AI40" s="37"/>
      <c r="AJ40" s="37"/>
      <c r="AK40" s="39"/>
      <c r="AL40" s="40">
        <f t="shared" si="11"/>
        <v>8</v>
      </c>
      <c r="AM40" s="37"/>
      <c r="AN40" s="37">
        <f t="shared" si="12"/>
        <v>7142.8</v>
      </c>
      <c r="AO40" s="59">
        <f t="shared" si="13"/>
        <v>33311</v>
      </c>
      <c r="AP40" s="39"/>
      <c r="AQ40" s="59" t="str">
        <f t="shared" si="14"/>
        <v>K-hangtra</v>
      </c>
      <c r="AR40" s="60">
        <f t="shared" si="15"/>
        <v>156</v>
      </c>
      <c r="AS40" s="60">
        <f t="shared" si="16"/>
        <v>632</v>
      </c>
      <c r="AV40" s="39"/>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42"/>
      <c r="GG40" s="42"/>
      <c r="GH40" s="42"/>
      <c r="GI40" s="42"/>
      <c r="GJ40" s="42"/>
      <c r="GK40" s="42"/>
      <c r="GL40" s="42"/>
      <c r="GM40" s="42"/>
      <c r="GN40" s="42"/>
      <c r="GO40" s="42"/>
      <c r="GP40" s="42"/>
      <c r="GQ40" s="42"/>
      <c r="GR40" s="42"/>
      <c r="GS40" s="42"/>
      <c r="GT40" s="42"/>
      <c r="GU40" s="42"/>
      <c r="GV40" s="42"/>
      <c r="GW40" s="42"/>
      <c r="GX40" s="42"/>
      <c r="GY40" s="42"/>
      <c r="GZ40" s="42"/>
      <c r="HA40" s="42"/>
      <c r="HB40" s="42"/>
      <c r="HC40" s="42"/>
      <c r="HD40" s="42"/>
      <c r="HE40" s="42"/>
      <c r="HF40" s="42"/>
      <c r="HG40" s="42"/>
      <c r="HH40" s="42"/>
      <c r="HI40" s="42"/>
      <c r="HJ40" s="42"/>
      <c r="HK40" s="42"/>
      <c r="HL40" s="42"/>
      <c r="HM40" s="42"/>
      <c r="HN40" s="42"/>
      <c r="HO40" s="42"/>
      <c r="HP40" s="42"/>
      <c r="HQ40" s="42"/>
      <c r="HR40" s="42"/>
      <c r="HS40" s="42"/>
      <c r="HT40" s="42"/>
      <c r="HU40" s="42"/>
      <c r="HV40" s="42"/>
      <c r="HW40" s="42"/>
      <c r="HX40" s="42"/>
    </row>
    <row r="41" spans="1:232" s="41" customFormat="1" x14ac:dyDescent="0.25">
      <c r="A41" s="29"/>
      <c r="B41" s="30"/>
      <c r="C41" s="31" t="str">
        <f>IF(H41="","",VLOOKUP(O41,Khach_hang!B:G,6,0))</f>
        <v>B</v>
      </c>
      <c r="D41" s="57">
        <f t="shared" si="0"/>
        <v>0</v>
      </c>
      <c r="E41" s="57">
        <f t="shared" si="1"/>
        <v>1</v>
      </c>
      <c r="F41" s="32" t="str">
        <f>IF(H41="","",VLOOKUP(H41,'PHIEU XT'!B:I,8,0))</f>
        <v>29/08/2025</v>
      </c>
      <c r="G41" s="32" t="str">
        <f t="shared" si="2"/>
        <v>29/08/2025</v>
      </c>
      <c r="H41" s="4">
        <v>9105866239</v>
      </c>
      <c r="I41" s="32" t="str">
        <f t="shared" si="3"/>
        <v>29/08/2025</v>
      </c>
      <c r="J41" s="33" t="str">
        <f t="shared" si="4"/>
        <v>NKHT2508/00032599</v>
      </c>
      <c r="K41" s="34"/>
      <c r="L41" s="46" t="str">
        <f t="shared" si="5"/>
        <v>K25TTM</v>
      </c>
      <c r="M41" s="33" t="str">
        <f>IF(H41="","",'PHIEU XT'!C41)</f>
        <v>00032599</v>
      </c>
      <c r="N41" s="35" t="str">
        <f t="shared" si="6"/>
        <v>29/08/2025</v>
      </c>
      <c r="O41" s="6" t="str">
        <f>IF(H41="","",'PHIEU XT'!E41)</f>
        <v>WIN-058</v>
      </c>
      <c r="P41" s="36"/>
      <c r="Q41" s="36"/>
      <c r="R41" s="36"/>
      <c r="S41" s="33" t="str">
        <f>IF(H41="","",'PHIEU XT'!F41)</f>
        <v>2AG0 WM+ NAN Khối 4, TT Yên Thành</v>
      </c>
      <c r="T41" s="36"/>
      <c r="U41" s="36"/>
      <c r="V41" s="33" t="str">
        <f t="shared" si="7"/>
        <v>2AG0 WM+ NAN Khối 4, TT Yên Thành</v>
      </c>
      <c r="W41" s="36"/>
      <c r="X41" s="36"/>
      <c r="Y41" s="33" t="str">
        <f>IF(H41="","",'PHIEU XT'!AC41)</f>
        <v>CGM300</v>
      </c>
      <c r="Z41" s="36"/>
      <c r="AA41" s="30"/>
      <c r="AB41" s="57">
        <f t="shared" si="8"/>
        <v>5111</v>
      </c>
      <c r="AC41" s="57">
        <f t="shared" si="9"/>
        <v>131</v>
      </c>
      <c r="AD41" s="30"/>
      <c r="AE41" s="58">
        <f>IF(H41="","",'PHIEU XT'!U41)</f>
        <v>4</v>
      </c>
      <c r="AF41" s="37"/>
      <c r="AG41" s="37">
        <f>IF(H41="","",'PHIEU XT'!T41)</f>
        <v>73431</v>
      </c>
      <c r="AH41" s="38">
        <f t="shared" si="10"/>
        <v>293724</v>
      </c>
      <c r="AI41" s="37"/>
      <c r="AJ41" s="37"/>
      <c r="AK41" s="39"/>
      <c r="AL41" s="40">
        <f t="shared" si="11"/>
        <v>8</v>
      </c>
      <c r="AM41" s="37"/>
      <c r="AN41" s="37">
        <f t="shared" si="12"/>
        <v>23497.920000000002</v>
      </c>
      <c r="AO41" s="59">
        <f t="shared" si="13"/>
        <v>33311</v>
      </c>
      <c r="AP41" s="39"/>
      <c r="AQ41" s="59" t="str">
        <f t="shared" si="14"/>
        <v>K-hangtra</v>
      </c>
      <c r="AR41" s="60">
        <f t="shared" si="15"/>
        <v>156</v>
      </c>
      <c r="AS41" s="60">
        <f t="shared" si="16"/>
        <v>632</v>
      </c>
      <c r="AV41" s="39"/>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42"/>
      <c r="GG41" s="42"/>
      <c r="GH41" s="42"/>
      <c r="GI41" s="42"/>
      <c r="GJ41" s="42"/>
      <c r="GK41" s="42"/>
      <c r="GL41" s="42"/>
      <c r="GM41" s="42"/>
      <c r="GN41" s="42"/>
      <c r="GO41" s="42"/>
      <c r="GP41" s="42"/>
      <c r="GQ41" s="42"/>
      <c r="GR41" s="42"/>
      <c r="GS41" s="42"/>
      <c r="GT41" s="42"/>
      <c r="GU41" s="42"/>
      <c r="GV41" s="42"/>
      <c r="GW41" s="42"/>
      <c r="GX41" s="42"/>
      <c r="GY41" s="42"/>
      <c r="GZ41" s="42"/>
      <c r="HA41" s="42"/>
      <c r="HB41" s="42"/>
      <c r="HC41" s="42"/>
      <c r="HD41" s="42"/>
      <c r="HE41" s="42"/>
      <c r="HF41" s="42"/>
      <c r="HG41" s="42"/>
      <c r="HH41" s="42"/>
      <c r="HI41" s="42"/>
      <c r="HJ41" s="42"/>
      <c r="HK41" s="42"/>
      <c r="HL41" s="42"/>
      <c r="HM41" s="42"/>
      <c r="HN41" s="42"/>
      <c r="HO41" s="42"/>
      <c r="HP41" s="42"/>
      <c r="HQ41" s="42"/>
      <c r="HR41" s="42"/>
      <c r="HS41" s="42"/>
      <c r="HT41" s="42"/>
      <c r="HU41" s="42"/>
      <c r="HV41" s="42"/>
      <c r="HW41" s="42"/>
      <c r="HX41" s="42"/>
    </row>
    <row r="42" spans="1:232" s="41" customFormat="1" x14ac:dyDescent="0.25">
      <c r="A42" s="29"/>
      <c r="B42" s="30"/>
      <c r="C42" s="31" t="str">
        <f>IF(H42="","",VLOOKUP(O42,Khach_hang!B:G,6,0))</f>
        <v>B</v>
      </c>
      <c r="D42" s="57">
        <f t="shared" si="0"/>
        <v>0</v>
      </c>
      <c r="E42" s="57">
        <f t="shared" si="1"/>
        <v>1</v>
      </c>
      <c r="F42" s="32" t="str">
        <f>IF(H42="","",VLOOKUP(H42,'PHIEU XT'!B:I,8,0))</f>
        <v>29/08/2025</v>
      </c>
      <c r="G42" s="32" t="str">
        <f t="shared" si="2"/>
        <v>29/08/2025</v>
      </c>
      <c r="H42" s="4">
        <v>9105866214</v>
      </c>
      <c r="I42" s="32" t="str">
        <f t="shared" si="3"/>
        <v>29/08/2025</v>
      </c>
      <c r="J42" s="33" t="str">
        <f t="shared" si="4"/>
        <v>NKHT2508/00420440</v>
      </c>
      <c r="K42" s="34"/>
      <c r="L42" s="46" t="str">
        <f t="shared" si="5"/>
        <v>K25TTM</v>
      </c>
      <c r="M42" s="33" t="str">
        <f>IF(H42="","",'PHIEU XT'!C42)</f>
        <v>00420440</v>
      </c>
      <c r="N42" s="35" t="str">
        <f t="shared" si="6"/>
        <v>29/08/2025</v>
      </c>
      <c r="O42" s="6" t="str">
        <f>IF(H42="","",'PHIEU XT'!E42)</f>
        <v>WIN-002</v>
      </c>
      <c r="P42" s="36"/>
      <c r="Q42" s="36"/>
      <c r="R42" s="36"/>
      <c r="S42" s="33" t="str">
        <f>IF(H42="","",'PHIEU XT'!F42)</f>
        <v>6157 WM+ HNI 15 Yên Sơn, Chương Mỹ</v>
      </c>
      <c r="T42" s="36"/>
      <c r="U42" s="36"/>
      <c r="V42" s="33" t="str">
        <f t="shared" si="7"/>
        <v>6157 WM+ HNI 15 Yên Sơn, Chương Mỹ</v>
      </c>
      <c r="W42" s="36"/>
      <c r="X42" s="36"/>
      <c r="Y42" s="33" t="str">
        <f>IF(H42="","",'PHIEU XT'!AC42)</f>
        <v>CGM300</v>
      </c>
      <c r="Z42" s="36"/>
      <c r="AA42" s="30"/>
      <c r="AB42" s="57">
        <f t="shared" si="8"/>
        <v>5111</v>
      </c>
      <c r="AC42" s="57">
        <f t="shared" si="9"/>
        <v>131</v>
      </c>
      <c r="AD42" s="30"/>
      <c r="AE42" s="58">
        <f>IF(H42="","",'PHIEU XT'!U42)</f>
        <v>2</v>
      </c>
      <c r="AF42" s="37"/>
      <c r="AG42" s="37">
        <f>IF(H42="","",'PHIEU XT'!T42)</f>
        <v>73431</v>
      </c>
      <c r="AH42" s="38">
        <f t="shared" si="10"/>
        <v>146862</v>
      </c>
      <c r="AI42" s="37"/>
      <c r="AJ42" s="37"/>
      <c r="AK42" s="39"/>
      <c r="AL42" s="40">
        <f t="shared" si="11"/>
        <v>8</v>
      </c>
      <c r="AM42" s="37"/>
      <c r="AN42" s="37">
        <f t="shared" si="12"/>
        <v>11748.960000000001</v>
      </c>
      <c r="AO42" s="59">
        <f t="shared" si="13"/>
        <v>33311</v>
      </c>
      <c r="AP42" s="39"/>
      <c r="AQ42" s="59" t="str">
        <f t="shared" si="14"/>
        <v>K-hangtra</v>
      </c>
      <c r="AR42" s="60">
        <f t="shared" si="15"/>
        <v>156</v>
      </c>
      <c r="AS42" s="60">
        <f t="shared" si="16"/>
        <v>632</v>
      </c>
      <c r="AV42" s="39"/>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42"/>
      <c r="GG42" s="42"/>
      <c r="GH42" s="42"/>
      <c r="GI42" s="42"/>
      <c r="GJ42" s="42"/>
      <c r="GK42" s="42"/>
      <c r="GL42" s="42"/>
      <c r="GM42" s="42"/>
      <c r="GN42" s="42"/>
      <c r="GO42" s="42"/>
      <c r="GP42" s="42"/>
      <c r="GQ42" s="42"/>
      <c r="GR42" s="42"/>
      <c r="GS42" s="42"/>
      <c r="GT42" s="42"/>
      <c r="GU42" s="42"/>
      <c r="GV42" s="42"/>
      <c r="GW42" s="42"/>
      <c r="GX42" s="42"/>
      <c r="GY42" s="42"/>
      <c r="GZ42" s="42"/>
      <c r="HA42" s="42"/>
      <c r="HB42" s="42"/>
      <c r="HC42" s="42"/>
      <c r="HD42" s="42"/>
      <c r="HE42" s="42"/>
      <c r="HF42" s="42"/>
      <c r="HG42" s="42"/>
      <c r="HH42" s="42"/>
      <c r="HI42" s="42"/>
      <c r="HJ42" s="42"/>
      <c r="HK42" s="42"/>
      <c r="HL42" s="42"/>
      <c r="HM42" s="42"/>
      <c r="HN42" s="42"/>
      <c r="HO42" s="42"/>
      <c r="HP42" s="42"/>
      <c r="HQ42" s="42"/>
      <c r="HR42" s="42"/>
      <c r="HS42" s="42"/>
      <c r="HT42" s="42"/>
      <c r="HU42" s="42"/>
      <c r="HV42" s="42"/>
      <c r="HW42" s="42"/>
      <c r="HX42" s="42"/>
    </row>
    <row r="43" spans="1:232" s="41" customFormat="1" x14ac:dyDescent="0.25">
      <c r="A43" s="29"/>
      <c r="B43" s="30"/>
      <c r="C43" s="31" t="str">
        <f>IF(H43="","",VLOOKUP(O43,Khach_hang!B:G,6,0))</f>
        <v>B</v>
      </c>
      <c r="D43" s="57">
        <f t="shared" si="0"/>
        <v>0</v>
      </c>
      <c r="E43" s="57">
        <f t="shared" si="1"/>
        <v>1</v>
      </c>
      <c r="F43" s="32" t="str">
        <f>IF(H43="","",VLOOKUP(H43,'PHIEU XT'!B:I,8,0))</f>
        <v>29/08/2025</v>
      </c>
      <c r="G43" s="32" t="str">
        <f t="shared" si="2"/>
        <v>29/08/2025</v>
      </c>
      <c r="H43" s="4">
        <v>9105866287</v>
      </c>
      <c r="I43" s="32" t="str">
        <f t="shared" si="3"/>
        <v>29/08/2025</v>
      </c>
      <c r="J43" s="33" t="str">
        <f t="shared" si="4"/>
        <v>NKHT2508/00420461</v>
      </c>
      <c r="K43" s="34"/>
      <c r="L43" s="46" t="str">
        <f t="shared" si="5"/>
        <v>K25TTM</v>
      </c>
      <c r="M43" s="33" t="str">
        <f>IF(H43="","",'PHIEU XT'!C43)</f>
        <v>00420461</v>
      </c>
      <c r="N43" s="35" t="str">
        <f t="shared" si="6"/>
        <v>29/08/2025</v>
      </c>
      <c r="O43" s="6" t="str">
        <f>IF(H43="","",'PHIEU XT'!E43)</f>
        <v>WIN-002</v>
      </c>
      <c r="P43" s="36"/>
      <c r="Q43" s="36"/>
      <c r="R43" s="36"/>
      <c r="S43" s="33" t="str">
        <f>IF(H43="","",'PHIEU XT'!F43)</f>
        <v>4277 WM+ HNI 67 đường 2 khu 2 Phú Minh</v>
      </c>
      <c r="T43" s="36"/>
      <c r="U43" s="36"/>
      <c r="V43" s="33" t="str">
        <f t="shared" si="7"/>
        <v>4277 WM+ HNI 67 đường 2 khu 2 Phú Minh</v>
      </c>
      <c r="W43" s="36"/>
      <c r="X43" s="36"/>
      <c r="Y43" s="33" t="str">
        <f>IF(H43="","",'PHIEU XT'!AC43)</f>
        <v>MNH250</v>
      </c>
      <c r="Z43" s="36"/>
      <c r="AA43" s="30"/>
      <c r="AB43" s="57">
        <f t="shared" si="8"/>
        <v>5111</v>
      </c>
      <c r="AC43" s="57">
        <f t="shared" si="9"/>
        <v>131</v>
      </c>
      <c r="AD43" s="30"/>
      <c r="AE43" s="58">
        <f>IF(H43="","",'PHIEU XT'!U43)</f>
        <v>1</v>
      </c>
      <c r="AF43" s="37"/>
      <c r="AG43" s="37">
        <f>IF(H43="","",'PHIEU XT'!T43)</f>
        <v>46000</v>
      </c>
      <c r="AH43" s="38">
        <f t="shared" si="10"/>
        <v>46000</v>
      </c>
      <c r="AI43" s="37"/>
      <c r="AJ43" s="37"/>
      <c r="AK43" s="39"/>
      <c r="AL43" s="40">
        <f t="shared" si="11"/>
        <v>8</v>
      </c>
      <c r="AM43" s="37"/>
      <c r="AN43" s="37">
        <f t="shared" si="12"/>
        <v>3680</v>
      </c>
      <c r="AO43" s="59">
        <f t="shared" si="13"/>
        <v>33311</v>
      </c>
      <c r="AP43" s="39"/>
      <c r="AQ43" s="59" t="str">
        <f t="shared" si="14"/>
        <v>K-hangtra</v>
      </c>
      <c r="AR43" s="60">
        <f t="shared" si="15"/>
        <v>156</v>
      </c>
      <c r="AS43" s="60">
        <f t="shared" si="16"/>
        <v>632</v>
      </c>
      <c r="AV43" s="39"/>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c r="GR43" s="42"/>
      <c r="GS43" s="42"/>
      <c r="GT43" s="42"/>
      <c r="GU43" s="42"/>
      <c r="GV43" s="42"/>
      <c r="GW43" s="42"/>
      <c r="GX43" s="42"/>
      <c r="GY43" s="42"/>
      <c r="GZ43" s="42"/>
      <c r="HA43" s="42"/>
      <c r="HB43" s="42"/>
      <c r="HC43" s="42"/>
      <c r="HD43" s="42"/>
      <c r="HE43" s="42"/>
      <c r="HF43" s="42"/>
      <c r="HG43" s="42"/>
      <c r="HH43" s="42"/>
      <c r="HI43" s="42"/>
      <c r="HJ43" s="42"/>
      <c r="HK43" s="42"/>
      <c r="HL43" s="42"/>
      <c r="HM43" s="42"/>
      <c r="HN43" s="42"/>
      <c r="HO43" s="42"/>
      <c r="HP43" s="42"/>
      <c r="HQ43" s="42"/>
      <c r="HR43" s="42"/>
      <c r="HS43" s="42"/>
      <c r="HT43" s="42"/>
      <c r="HU43" s="42"/>
      <c r="HV43" s="42"/>
      <c r="HW43" s="42"/>
      <c r="HX43" s="42"/>
    </row>
    <row r="44" spans="1:232" s="41" customFormat="1" x14ac:dyDescent="0.25">
      <c r="A44" s="29"/>
      <c r="B44" s="30"/>
      <c r="C44" s="31" t="str">
        <f>IF(H44="","",VLOOKUP(O44,Khach_hang!B:G,6,0))</f>
        <v>B</v>
      </c>
      <c r="D44" s="57">
        <f t="shared" si="0"/>
        <v>0</v>
      </c>
      <c r="E44" s="57">
        <f t="shared" si="1"/>
        <v>1</v>
      </c>
      <c r="F44" s="32" t="str">
        <f>IF(H44="","",VLOOKUP(H44,'PHIEU XT'!B:I,8,0))</f>
        <v>29/08/2025</v>
      </c>
      <c r="G44" s="32" t="str">
        <f t="shared" si="2"/>
        <v>29/08/2025</v>
      </c>
      <c r="H44" s="4">
        <v>9105866311</v>
      </c>
      <c r="I44" s="32" t="str">
        <f t="shared" si="3"/>
        <v>29/08/2025</v>
      </c>
      <c r="J44" s="33" t="str">
        <f t="shared" si="4"/>
        <v>NKHT2508/00420473</v>
      </c>
      <c r="K44" s="34"/>
      <c r="L44" s="46" t="str">
        <f t="shared" si="5"/>
        <v>K25TTM</v>
      </c>
      <c r="M44" s="33" t="str">
        <f>IF(H44="","",'PHIEU XT'!C44)</f>
        <v>00420473</v>
      </c>
      <c r="N44" s="35" t="str">
        <f t="shared" si="6"/>
        <v>29/08/2025</v>
      </c>
      <c r="O44" s="6" t="str">
        <f>IF(H44="","",'PHIEU XT'!E44)</f>
        <v>WIN-002</v>
      </c>
      <c r="P44" s="36"/>
      <c r="Q44" s="36"/>
      <c r="R44" s="36"/>
      <c r="S44" s="33" t="str">
        <f>IF(H44="","",'PHIEU XT'!F44)</f>
        <v>6321 WM+ HNI 118 Hòa Sơn</v>
      </c>
      <c r="T44" s="36"/>
      <c r="U44" s="36"/>
      <c r="V44" s="33" t="str">
        <f t="shared" si="7"/>
        <v>6321 WM+ HNI 118 Hòa Sơn</v>
      </c>
      <c r="W44" s="36"/>
      <c r="X44" s="36"/>
      <c r="Y44" s="33" t="str">
        <f>IF(H44="","",'PHIEU XT'!AC44)</f>
        <v>GM500</v>
      </c>
      <c r="Z44" s="36"/>
      <c r="AA44" s="30"/>
      <c r="AB44" s="57">
        <f t="shared" si="8"/>
        <v>5111</v>
      </c>
      <c r="AC44" s="57">
        <f t="shared" si="9"/>
        <v>131</v>
      </c>
      <c r="AD44" s="30"/>
      <c r="AE44" s="58">
        <f>IF(H44="","",'PHIEU XT'!U44)</f>
        <v>3</v>
      </c>
      <c r="AF44" s="37"/>
      <c r="AG44" s="37">
        <f>IF(H44="","",'PHIEU XT'!T44)</f>
        <v>111058</v>
      </c>
      <c r="AH44" s="38">
        <f t="shared" si="10"/>
        <v>333174</v>
      </c>
      <c r="AI44" s="37"/>
      <c r="AJ44" s="37"/>
      <c r="AK44" s="39"/>
      <c r="AL44" s="40">
        <f t="shared" si="11"/>
        <v>8</v>
      </c>
      <c r="AM44" s="37"/>
      <c r="AN44" s="37">
        <f t="shared" si="12"/>
        <v>26653.920000000002</v>
      </c>
      <c r="AO44" s="59">
        <f t="shared" si="13"/>
        <v>33311</v>
      </c>
      <c r="AP44" s="39"/>
      <c r="AQ44" s="59" t="str">
        <f t="shared" si="14"/>
        <v>K-hangtra</v>
      </c>
      <c r="AR44" s="60">
        <f t="shared" si="15"/>
        <v>156</v>
      </c>
      <c r="AS44" s="60">
        <f t="shared" si="16"/>
        <v>632</v>
      </c>
      <c r="AV44" s="39"/>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GZ44" s="42"/>
      <c r="HA44" s="42"/>
      <c r="HB44" s="42"/>
      <c r="HC44" s="42"/>
      <c r="HD44" s="42"/>
      <c r="HE44" s="42"/>
      <c r="HF44" s="42"/>
      <c r="HG44" s="42"/>
      <c r="HH44" s="42"/>
      <c r="HI44" s="42"/>
      <c r="HJ44" s="42"/>
      <c r="HK44" s="42"/>
      <c r="HL44" s="42"/>
      <c r="HM44" s="42"/>
      <c r="HN44" s="42"/>
      <c r="HO44" s="42"/>
      <c r="HP44" s="42"/>
      <c r="HQ44" s="42"/>
      <c r="HR44" s="42"/>
      <c r="HS44" s="42"/>
      <c r="HT44" s="42"/>
      <c r="HU44" s="42"/>
      <c r="HV44" s="42"/>
      <c r="HW44" s="42"/>
      <c r="HX44" s="42"/>
    </row>
    <row r="45" spans="1:232" s="41" customFormat="1" x14ac:dyDescent="0.25">
      <c r="A45" s="29"/>
      <c r="B45" s="30"/>
      <c r="C45" s="31" t="str">
        <f>IF(H45="","",VLOOKUP(O45,Khach_hang!B:G,6,0))</f>
        <v>N</v>
      </c>
      <c r="D45" s="57">
        <f t="shared" si="0"/>
        <v>0</v>
      </c>
      <c r="E45" s="57">
        <f t="shared" si="1"/>
        <v>1</v>
      </c>
      <c r="F45" s="32" t="str">
        <f>IF(H45="","",VLOOKUP(H45,'PHIEU XT'!B:I,8,0))</f>
        <v>29/08/2025</v>
      </c>
      <c r="G45" s="32" t="str">
        <f t="shared" si="2"/>
        <v>29/08/2025</v>
      </c>
      <c r="H45" s="4">
        <v>9105866350</v>
      </c>
      <c r="I45" s="32" t="str">
        <f t="shared" si="3"/>
        <v>29/08/2025</v>
      </c>
      <c r="J45" s="33" t="str">
        <f t="shared" si="4"/>
        <v>NKHT2508/00014862</v>
      </c>
      <c r="K45" s="34"/>
      <c r="L45" s="46" t="str">
        <f t="shared" si="5"/>
        <v>K25TTM</v>
      </c>
      <c r="M45" s="33" t="str">
        <f>IF(H45="","",'PHIEU XT'!C45)</f>
        <v>00014862</v>
      </c>
      <c r="N45" s="35" t="str">
        <f t="shared" si="6"/>
        <v>29/08/2025</v>
      </c>
      <c r="O45" s="6" t="str">
        <f>IF(H45="","",'PHIEU XT'!E45)</f>
        <v>WIN-023</v>
      </c>
      <c r="P45" s="36"/>
      <c r="Q45" s="36"/>
      <c r="R45" s="36"/>
      <c r="S45" s="33" t="str">
        <f>IF(H45="","",'PHIEU XT'!F45)</f>
        <v>3146 WM+ DNI 042 Tổ 2</v>
      </c>
      <c r="T45" s="36"/>
      <c r="U45" s="36"/>
      <c r="V45" s="33" t="str">
        <f t="shared" si="7"/>
        <v>3146 WM+ DNI 042 Tổ 2</v>
      </c>
      <c r="W45" s="36"/>
      <c r="X45" s="36"/>
      <c r="Y45" s="33" t="str">
        <f>IF(H45="","",'PHIEU XT'!AC45)</f>
        <v>TH200</v>
      </c>
      <c r="Z45" s="36"/>
      <c r="AA45" s="30"/>
      <c r="AB45" s="57">
        <f t="shared" si="8"/>
        <v>5111</v>
      </c>
      <c r="AC45" s="57">
        <f t="shared" si="9"/>
        <v>131</v>
      </c>
      <c r="AD45" s="30"/>
      <c r="AE45" s="58">
        <f>IF(H45="","",'PHIEU XT'!U45)</f>
        <v>2</v>
      </c>
      <c r="AF45" s="37"/>
      <c r="AG45" s="37">
        <f>IF(H45="","",'PHIEU XT'!T45)</f>
        <v>55595</v>
      </c>
      <c r="AH45" s="38">
        <f t="shared" si="10"/>
        <v>111190</v>
      </c>
      <c r="AI45" s="37"/>
      <c r="AJ45" s="37"/>
      <c r="AK45" s="39"/>
      <c r="AL45" s="40">
        <f t="shared" si="11"/>
        <v>8</v>
      </c>
      <c r="AM45" s="37"/>
      <c r="AN45" s="37">
        <f t="shared" si="12"/>
        <v>8895.2000000000007</v>
      </c>
      <c r="AO45" s="59">
        <f t="shared" si="13"/>
        <v>33311</v>
      </c>
      <c r="AP45" s="39"/>
      <c r="AQ45" s="59" t="str">
        <f t="shared" si="14"/>
        <v>K-hangtra</v>
      </c>
      <c r="AR45" s="60">
        <f t="shared" si="15"/>
        <v>156</v>
      </c>
      <c r="AS45" s="60">
        <f t="shared" si="16"/>
        <v>632</v>
      </c>
      <c r="AV45" s="39"/>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c r="EY45" s="42"/>
      <c r="EZ45" s="42"/>
      <c r="FA45" s="42"/>
      <c r="FB45" s="42"/>
      <c r="FC45" s="42"/>
      <c r="FD45" s="42"/>
      <c r="FE45" s="42"/>
      <c r="FF45" s="42"/>
      <c r="FG45" s="42"/>
      <c r="FH45" s="42"/>
      <c r="FI45" s="42"/>
      <c r="FJ45" s="42"/>
      <c r="FK45" s="42"/>
      <c r="FL45" s="42"/>
      <c r="FM45" s="42"/>
      <c r="FN45" s="42"/>
      <c r="FO45" s="42"/>
      <c r="FP45" s="42"/>
      <c r="FQ45" s="42"/>
      <c r="FR45" s="42"/>
      <c r="FS45" s="42"/>
      <c r="FT45" s="42"/>
      <c r="FU45" s="42"/>
      <c r="FV45" s="42"/>
      <c r="FW45" s="42"/>
      <c r="FX45" s="42"/>
      <c r="FY45" s="42"/>
      <c r="FZ45" s="42"/>
      <c r="GA45" s="42"/>
      <c r="GB45" s="42"/>
      <c r="GC45" s="42"/>
      <c r="GD45" s="42"/>
      <c r="GE45" s="42"/>
      <c r="GF45" s="42"/>
      <c r="GG45" s="42"/>
      <c r="GH45" s="42"/>
      <c r="GI45" s="42"/>
      <c r="GJ45" s="42"/>
      <c r="GK45" s="42"/>
      <c r="GL45" s="42"/>
      <c r="GM45" s="42"/>
      <c r="GN45" s="42"/>
      <c r="GO45" s="42"/>
      <c r="GP45" s="42"/>
      <c r="GQ45" s="42"/>
      <c r="GR45" s="42"/>
      <c r="GS45" s="42"/>
      <c r="GT45" s="42"/>
      <c r="GU45" s="42"/>
      <c r="GV45" s="42"/>
      <c r="GW45" s="42"/>
      <c r="GX45" s="42"/>
      <c r="GY45" s="42"/>
      <c r="GZ45" s="42"/>
      <c r="HA45" s="42"/>
      <c r="HB45" s="42"/>
      <c r="HC45" s="42"/>
      <c r="HD45" s="42"/>
      <c r="HE45" s="42"/>
      <c r="HF45" s="42"/>
      <c r="HG45" s="42"/>
      <c r="HH45" s="42"/>
      <c r="HI45" s="42"/>
      <c r="HJ45" s="42"/>
      <c r="HK45" s="42"/>
      <c r="HL45" s="42"/>
      <c r="HM45" s="42"/>
      <c r="HN45" s="42"/>
      <c r="HO45" s="42"/>
      <c r="HP45" s="42"/>
      <c r="HQ45" s="42"/>
      <c r="HR45" s="42"/>
      <c r="HS45" s="42"/>
      <c r="HT45" s="42"/>
      <c r="HU45" s="42"/>
      <c r="HV45" s="42"/>
      <c r="HW45" s="42"/>
      <c r="HX45" s="42"/>
    </row>
    <row r="46" spans="1:232" s="41" customFormat="1" x14ac:dyDescent="0.25">
      <c r="A46" s="29"/>
      <c r="B46" s="30"/>
      <c r="C46" s="31" t="str">
        <f>IF(H46="","",VLOOKUP(O46,Khach_hang!B:G,6,0))</f>
        <v>N</v>
      </c>
      <c r="D46" s="57">
        <f t="shared" si="0"/>
        <v>0</v>
      </c>
      <c r="E46" s="57">
        <f t="shared" si="1"/>
        <v>1</v>
      </c>
      <c r="F46" s="32" t="str">
        <f>IF(H46="","",VLOOKUP(H46,'PHIEU XT'!B:I,8,0))</f>
        <v>29/08/2025</v>
      </c>
      <c r="G46" s="32" t="str">
        <f t="shared" si="2"/>
        <v>29/08/2025</v>
      </c>
      <c r="H46" s="4">
        <v>9105866305</v>
      </c>
      <c r="I46" s="32" t="str">
        <f t="shared" si="3"/>
        <v>29/08/2025</v>
      </c>
      <c r="J46" s="33" t="str">
        <f t="shared" si="4"/>
        <v>NKHT2508/00007471</v>
      </c>
      <c r="K46" s="34"/>
      <c r="L46" s="46" t="str">
        <f t="shared" si="5"/>
        <v>K25TTM</v>
      </c>
      <c r="M46" s="33" t="str">
        <f>IF(H46="","",'PHIEU XT'!C46)</f>
        <v>00007471</v>
      </c>
      <c r="N46" s="35" t="str">
        <f t="shared" si="6"/>
        <v>29/08/2025</v>
      </c>
      <c r="O46" s="6" t="str">
        <f>IF(H46="","",'PHIEU XT'!E46)</f>
        <v>WIN-021</v>
      </c>
      <c r="P46" s="36"/>
      <c r="Q46" s="36"/>
      <c r="R46" s="36"/>
      <c r="S46" s="33" t="str">
        <f>IF(H46="","",'PHIEU XT'!F46)</f>
        <v>5179 WM+ TTH 102 Điện Biên Phủ</v>
      </c>
      <c r="T46" s="36"/>
      <c r="U46" s="36"/>
      <c r="V46" s="33" t="str">
        <f t="shared" si="7"/>
        <v>5179 WM+ TTH 102 Điện Biên Phủ</v>
      </c>
      <c r="W46" s="36"/>
      <c r="X46" s="36"/>
      <c r="Y46" s="33" t="str">
        <f>IF(H46="","",'PHIEU XT'!AC46)</f>
        <v>CC300</v>
      </c>
      <c r="Z46" s="36"/>
      <c r="AA46" s="30"/>
      <c r="AB46" s="57">
        <f t="shared" si="8"/>
        <v>5111</v>
      </c>
      <c r="AC46" s="57">
        <f t="shared" si="9"/>
        <v>131</v>
      </c>
      <c r="AD46" s="30"/>
      <c r="AE46" s="58">
        <f>IF(H46="","",'PHIEU XT'!U46)</f>
        <v>1</v>
      </c>
      <c r="AF46" s="37"/>
      <c r="AG46" s="37">
        <f>IF(H46="","",'PHIEU XT'!T46)</f>
        <v>74250</v>
      </c>
      <c r="AH46" s="38">
        <f t="shared" si="10"/>
        <v>74250</v>
      </c>
      <c r="AI46" s="37"/>
      <c r="AJ46" s="37"/>
      <c r="AK46" s="39"/>
      <c r="AL46" s="40">
        <f t="shared" si="11"/>
        <v>8</v>
      </c>
      <c r="AM46" s="37"/>
      <c r="AN46" s="37">
        <f t="shared" si="12"/>
        <v>5940</v>
      </c>
      <c r="AO46" s="59">
        <f t="shared" si="13"/>
        <v>33311</v>
      </c>
      <c r="AP46" s="39"/>
      <c r="AQ46" s="59" t="str">
        <f t="shared" si="14"/>
        <v>K-hangtra</v>
      </c>
      <c r="AR46" s="60">
        <f t="shared" si="15"/>
        <v>156</v>
      </c>
      <c r="AS46" s="60">
        <f t="shared" si="16"/>
        <v>632</v>
      </c>
      <c r="AV46" s="39"/>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c r="EO46" s="42"/>
      <c r="EP46" s="42"/>
      <c r="EQ46" s="42"/>
      <c r="ER46" s="42"/>
      <c r="ES46" s="42"/>
      <c r="ET46" s="42"/>
      <c r="EU46" s="42"/>
      <c r="EV46" s="42"/>
      <c r="EW46" s="42"/>
      <c r="EX46" s="42"/>
      <c r="EY46" s="42"/>
      <c r="EZ46" s="42"/>
      <c r="FA46" s="42"/>
      <c r="FB46" s="42"/>
      <c r="FC46" s="42"/>
      <c r="FD46" s="42"/>
      <c r="FE46" s="42"/>
      <c r="FF46" s="42"/>
      <c r="FG46" s="42"/>
      <c r="FH46" s="42"/>
      <c r="FI46" s="42"/>
      <c r="FJ46" s="42"/>
      <c r="FK46" s="42"/>
      <c r="FL46" s="42"/>
      <c r="FM46" s="42"/>
      <c r="FN46" s="42"/>
      <c r="FO46" s="42"/>
      <c r="FP46" s="42"/>
      <c r="FQ46" s="42"/>
      <c r="FR46" s="42"/>
      <c r="FS46" s="42"/>
      <c r="FT46" s="42"/>
      <c r="FU46" s="42"/>
      <c r="FV46" s="42"/>
      <c r="FW46" s="42"/>
      <c r="FX46" s="42"/>
      <c r="FY46" s="42"/>
      <c r="FZ46" s="42"/>
      <c r="GA46" s="42"/>
      <c r="GB46" s="42"/>
      <c r="GC46" s="42"/>
      <c r="GD46" s="42"/>
      <c r="GE46" s="42"/>
      <c r="GF46" s="42"/>
      <c r="GG46" s="42"/>
      <c r="GH46" s="42"/>
      <c r="GI46" s="42"/>
      <c r="GJ46" s="42"/>
      <c r="GK46" s="42"/>
      <c r="GL46" s="42"/>
      <c r="GM46" s="42"/>
      <c r="GN46" s="42"/>
      <c r="GO46" s="42"/>
      <c r="GP46" s="42"/>
      <c r="GQ46" s="42"/>
      <c r="GR46" s="42"/>
      <c r="GS46" s="42"/>
      <c r="GT46" s="42"/>
      <c r="GU46" s="42"/>
      <c r="GV46" s="42"/>
      <c r="GW46" s="42"/>
      <c r="GX46" s="42"/>
      <c r="GY46" s="42"/>
      <c r="GZ46" s="42"/>
      <c r="HA46" s="42"/>
      <c r="HB46" s="42"/>
      <c r="HC46" s="42"/>
      <c r="HD46" s="42"/>
      <c r="HE46" s="42"/>
      <c r="HF46" s="42"/>
      <c r="HG46" s="42"/>
      <c r="HH46" s="42"/>
      <c r="HI46" s="42"/>
      <c r="HJ46" s="42"/>
      <c r="HK46" s="42"/>
      <c r="HL46" s="42"/>
      <c r="HM46" s="42"/>
      <c r="HN46" s="42"/>
      <c r="HO46" s="42"/>
      <c r="HP46" s="42"/>
      <c r="HQ46" s="42"/>
      <c r="HR46" s="42"/>
      <c r="HS46" s="42"/>
      <c r="HT46" s="42"/>
      <c r="HU46" s="42"/>
      <c r="HV46" s="42"/>
      <c r="HW46" s="42"/>
      <c r="HX46" s="42"/>
    </row>
    <row r="47" spans="1:232" s="41" customFormat="1" x14ac:dyDescent="0.25">
      <c r="A47" s="29"/>
      <c r="B47" s="30"/>
      <c r="C47" s="31" t="str">
        <f>IF(H47="","",VLOOKUP(O47,Khach_hang!B:G,6,0))</f>
        <v>N</v>
      </c>
      <c r="D47" s="57">
        <f t="shared" si="0"/>
        <v>0</v>
      </c>
      <c r="E47" s="57">
        <f t="shared" si="1"/>
        <v>1</v>
      </c>
      <c r="F47" s="32" t="str">
        <f>IF(H47="","",VLOOKUP(H47,'PHIEU XT'!B:I,8,0))</f>
        <v>29/08/2025</v>
      </c>
      <c r="G47" s="32" t="str">
        <f t="shared" si="2"/>
        <v>29/08/2025</v>
      </c>
      <c r="H47" s="4">
        <v>9105866305</v>
      </c>
      <c r="I47" s="32" t="str">
        <f t="shared" si="3"/>
        <v>29/08/2025</v>
      </c>
      <c r="J47" s="33" t="str">
        <f t="shared" si="4"/>
        <v>NKHT2508/00007471</v>
      </c>
      <c r="K47" s="34"/>
      <c r="L47" s="46" t="str">
        <f t="shared" si="5"/>
        <v>K25TTM</v>
      </c>
      <c r="M47" s="33" t="str">
        <f>IF(H47="","",'PHIEU XT'!C47)</f>
        <v>00007471</v>
      </c>
      <c r="N47" s="35" t="str">
        <f t="shared" si="6"/>
        <v>29/08/2025</v>
      </c>
      <c r="O47" s="6" t="str">
        <f>IF(H47="","",'PHIEU XT'!E47)</f>
        <v>WIN-021</v>
      </c>
      <c r="P47" s="36"/>
      <c r="Q47" s="36"/>
      <c r="R47" s="36"/>
      <c r="S47" s="33" t="str">
        <f>IF(H47="","",'PHIEU XT'!F47)</f>
        <v>5179 WM+ TTH 102 Điện Biên Phủ</v>
      </c>
      <c r="T47" s="36"/>
      <c r="U47" s="36"/>
      <c r="V47" s="33" t="str">
        <f t="shared" si="7"/>
        <v>5179 WM+ TTH 102 Điện Biên Phủ</v>
      </c>
      <c r="W47" s="36"/>
      <c r="X47" s="36"/>
      <c r="Y47" s="33" t="str">
        <f>IF(H47="","",'PHIEU XT'!AC47)</f>
        <v>GTLX250G</v>
      </c>
      <c r="Z47" s="36"/>
      <c r="AA47" s="30"/>
      <c r="AB47" s="57">
        <f t="shared" si="8"/>
        <v>5111</v>
      </c>
      <c r="AC47" s="57">
        <f t="shared" si="9"/>
        <v>131</v>
      </c>
      <c r="AD47" s="30"/>
      <c r="AE47" s="58">
        <f>IF(H47="","",'PHIEU XT'!U47)</f>
        <v>1</v>
      </c>
      <c r="AF47" s="37"/>
      <c r="AG47" s="37">
        <f>IF(H47="","",'PHIEU XT'!T47)</f>
        <v>50182</v>
      </c>
      <c r="AH47" s="38">
        <f t="shared" si="10"/>
        <v>50182</v>
      </c>
      <c r="AI47" s="37"/>
      <c r="AJ47" s="37"/>
      <c r="AK47" s="39"/>
      <c r="AL47" s="40">
        <f t="shared" si="11"/>
        <v>8</v>
      </c>
      <c r="AM47" s="37"/>
      <c r="AN47" s="37">
        <f t="shared" si="12"/>
        <v>4014.56</v>
      </c>
      <c r="AO47" s="59">
        <f t="shared" si="13"/>
        <v>33311</v>
      </c>
      <c r="AP47" s="39"/>
      <c r="AQ47" s="59" t="str">
        <f t="shared" si="14"/>
        <v>K-hangtra</v>
      </c>
      <c r="AR47" s="60">
        <f t="shared" si="15"/>
        <v>156</v>
      </c>
      <c r="AS47" s="60">
        <f t="shared" si="16"/>
        <v>632</v>
      </c>
      <c r="AV47" s="39"/>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c r="EO47" s="42"/>
      <c r="EP47" s="42"/>
      <c r="EQ47" s="42"/>
      <c r="ER47" s="42"/>
      <c r="ES47" s="42"/>
      <c r="ET47" s="42"/>
      <c r="EU47" s="42"/>
      <c r="EV47" s="42"/>
      <c r="EW47" s="42"/>
      <c r="EX47" s="42"/>
      <c r="EY47" s="42"/>
      <c r="EZ47" s="42"/>
      <c r="FA47" s="42"/>
      <c r="FB47" s="42"/>
      <c r="FC47" s="42"/>
      <c r="FD47" s="42"/>
      <c r="FE47" s="42"/>
      <c r="FF47" s="42"/>
      <c r="FG47" s="42"/>
      <c r="FH47" s="42"/>
      <c r="FI47" s="42"/>
      <c r="FJ47" s="42"/>
      <c r="FK47" s="42"/>
      <c r="FL47" s="42"/>
      <c r="FM47" s="42"/>
      <c r="FN47" s="42"/>
      <c r="FO47" s="42"/>
      <c r="FP47" s="42"/>
      <c r="FQ47" s="42"/>
      <c r="FR47" s="42"/>
      <c r="FS47" s="42"/>
      <c r="FT47" s="42"/>
      <c r="FU47" s="42"/>
      <c r="FV47" s="42"/>
      <c r="FW47" s="42"/>
      <c r="FX47" s="42"/>
      <c r="FY47" s="42"/>
      <c r="FZ47" s="42"/>
      <c r="GA47" s="42"/>
      <c r="GB47" s="42"/>
      <c r="GC47" s="42"/>
      <c r="GD47" s="42"/>
      <c r="GE47" s="42"/>
      <c r="GF47" s="42"/>
      <c r="GG47" s="42"/>
      <c r="GH47" s="42"/>
      <c r="GI47" s="42"/>
      <c r="GJ47" s="42"/>
      <c r="GK47" s="42"/>
      <c r="GL47" s="42"/>
      <c r="GM47" s="42"/>
      <c r="GN47" s="42"/>
      <c r="GO47" s="42"/>
      <c r="GP47" s="42"/>
      <c r="GQ47" s="42"/>
      <c r="GR47" s="42"/>
      <c r="GS47" s="42"/>
      <c r="GT47" s="42"/>
      <c r="GU47" s="42"/>
      <c r="GV47" s="42"/>
      <c r="GW47" s="42"/>
      <c r="GX47" s="42"/>
      <c r="GY47" s="42"/>
      <c r="GZ47" s="42"/>
      <c r="HA47" s="42"/>
      <c r="HB47" s="42"/>
      <c r="HC47" s="42"/>
      <c r="HD47" s="42"/>
      <c r="HE47" s="42"/>
      <c r="HF47" s="42"/>
      <c r="HG47" s="42"/>
      <c r="HH47" s="42"/>
      <c r="HI47" s="42"/>
      <c r="HJ47" s="42"/>
      <c r="HK47" s="42"/>
      <c r="HL47" s="42"/>
      <c r="HM47" s="42"/>
      <c r="HN47" s="42"/>
      <c r="HO47" s="42"/>
      <c r="HP47" s="42"/>
      <c r="HQ47" s="42"/>
      <c r="HR47" s="42"/>
      <c r="HS47" s="42"/>
      <c r="HT47" s="42"/>
      <c r="HU47" s="42"/>
      <c r="HV47" s="42"/>
      <c r="HW47" s="42"/>
      <c r="HX47" s="42"/>
    </row>
    <row r="48" spans="1:232" s="41" customFormat="1" x14ac:dyDescent="0.25">
      <c r="A48" s="29"/>
      <c r="B48" s="30"/>
      <c r="C48" s="31" t="str">
        <f>IF(H48="","",VLOOKUP(O48,Khach_hang!B:G,6,0))</f>
        <v>B</v>
      </c>
      <c r="D48" s="57">
        <f t="shared" si="0"/>
        <v>0</v>
      </c>
      <c r="E48" s="57">
        <f t="shared" si="1"/>
        <v>1</v>
      </c>
      <c r="F48" s="32" t="str">
        <f>IF(H48="","",VLOOKUP(H48,'PHIEU XT'!B:I,8,0))</f>
        <v>29/08/2025</v>
      </c>
      <c r="G48" s="32" t="str">
        <f t="shared" si="2"/>
        <v>29/08/2025</v>
      </c>
      <c r="H48" s="4">
        <v>9105866429</v>
      </c>
      <c r="I48" s="32" t="str">
        <f t="shared" si="3"/>
        <v>29/08/2025</v>
      </c>
      <c r="J48" s="33" t="str">
        <f t="shared" si="4"/>
        <v>NKHT2508/00032604</v>
      </c>
      <c r="K48" s="34"/>
      <c r="L48" s="46" t="str">
        <f t="shared" si="5"/>
        <v>K25TTM</v>
      </c>
      <c r="M48" s="33" t="str">
        <f>IF(H48="","",'PHIEU XT'!C48)</f>
        <v>00032604</v>
      </c>
      <c r="N48" s="35" t="str">
        <f t="shared" si="6"/>
        <v>29/08/2025</v>
      </c>
      <c r="O48" s="6" t="str">
        <f>IF(H48="","",'PHIEU XT'!E48)</f>
        <v>WIN-058</v>
      </c>
      <c r="P48" s="36"/>
      <c r="Q48" s="36"/>
      <c r="R48" s="36"/>
      <c r="S48" s="33" t="str">
        <f>IF(H48="","",'PHIEU XT'!F48)</f>
        <v>5601 WM+ NAN 62 Phạm Hồng Thái</v>
      </c>
      <c r="T48" s="36"/>
      <c r="U48" s="36"/>
      <c r="V48" s="33" t="str">
        <f t="shared" si="7"/>
        <v>5601 WM+ NAN 62 Phạm Hồng Thái</v>
      </c>
      <c r="W48" s="36"/>
      <c r="X48" s="36"/>
      <c r="Y48" s="33" t="str">
        <f>IF(H48="","",'PHIEU XT'!AC48)</f>
        <v>GM500</v>
      </c>
      <c r="Z48" s="36"/>
      <c r="AA48" s="30"/>
      <c r="AB48" s="57">
        <f t="shared" si="8"/>
        <v>5111</v>
      </c>
      <c r="AC48" s="57">
        <f t="shared" si="9"/>
        <v>131</v>
      </c>
      <c r="AD48" s="30"/>
      <c r="AE48" s="58">
        <f>IF(H48="","",'PHIEU XT'!U48)</f>
        <v>1</v>
      </c>
      <c r="AF48" s="37"/>
      <c r="AG48" s="37">
        <f>IF(H48="","",'PHIEU XT'!T48)</f>
        <v>111058</v>
      </c>
      <c r="AH48" s="38">
        <f t="shared" si="10"/>
        <v>111058</v>
      </c>
      <c r="AI48" s="37"/>
      <c r="AJ48" s="37"/>
      <c r="AK48" s="39"/>
      <c r="AL48" s="40">
        <f t="shared" si="11"/>
        <v>8</v>
      </c>
      <c r="AM48" s="37"/>
      <c r="AN48" s="37">
        <f t="shared" si="12"/>
        <v>8884.64</v>
      </c>
      <c r="AO48" s="59">
        <f t="shared" si="13"/>
        <v>33311</v>
      </c>
      <c r="AP48" s="39"/>
      <c r="AQ48" s="59" t="str">
        <f t="shared" si="14"/>
        <v>K-hangtra</v>
      </c>
      <c r="AR48" s="60">
        <f t="shared" si="15"/>
        <v>156</v>
      </c>
      <c r="AS48" s="60">
        <f t="shared" si="16"/>
        <v>632</v>
      </c>
      <c r="AV48" s="39"/>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42"/>
      <c r="EO48" s="42"/>
      <c r="EP48" s="42"/>
      <c r="EQ48" s="42"/>
      <c r="ER48" s="42"/>
      <c r="ES48" s="42"/>
      <c r="ET48" s="42"/>
      <c r="EU48" s="42"/>
      <c r="EV48" s="42"/>
      <c r="EW48" s="42"/>
      <c r="EX48" s="42"/>
      <c r="EY48" s="42"/>
      <c r="EZ48" s="42"/>
      <c r="FA48" s="42"/>
      <c r="FB48" s="42"/>
      <c r="FC48" s="42"/>
      <c r="FD48" s="42"/>
      <c r="FE48" s="42"/>
      <c r="FF48" s="42"/>
      <c r="FG48" s="42"/>
      <c r="FH48" s="42"/>
      <c r="FI48" s="42"/>
      <c r="FJ48" s="42"/>
      <c r="FK48" s="42"/>
      <c r="FL48" s="42"/>
      <c r="FM48" s="42"/>
      <c r="FN48" s="42"/>
      <c r="FO48" s="42"/>
      <c r="FP48" s="42"/>
      <c r="FQ48" s="42"/>
      <c r="FR48" s="42"/>
      <c r="FS48" s="42"/>
      <c r="FT48" s="42"/>
      <c r="FU48" s="42"/>
      <c r="FV48" s="42"/>
      <c r="FW48" s="42"/>
      <c r="FX48" s="42"/>
      <c r="FY48" s="42"/>
      <c r="FZ48" s="42"/>
      <c r="GA48" s="42"/>
      <c r="GB48" s="42"/>
      <c r="GC48" s="42"/>
      <c r="GD48" s="42"/>
      <c r="GE48" s="42"/>
      <c r="GF48" s="42"/>
      <c r="GG48" s="42"/>
      <c r="GH48" s="42"/>
      <c r="GI48" s="42"/>
      <c r="GJ48" s="42"/>
      <c r="GK48" s="42"/>
      <c r="GL48" s="42"/>
      <c r="GM48" s="42"/>
      <c r="GN48" s="42"/>
      <c r="GO48" s="42"/>
      <c r="GP48" s="42"/>
      <c r="GQ48" s="42"/>
      <c r="GR48" s="42"/>
      <c r="GS48" s="42"/>
      <c r="GT48" s="42"/>
      <c r="GU48" s="42"/>
      <c r="GV48" s="42"/>
      <c r="GW48" s="42"/>
      <c r="GX48" s="42"/>
      <c r="GY48" s="42"/>
      <c r="GZ48" s="42"/>
      <c r="HA48" s="42"/>
      <c r="HB48" s="42"/>
      <c r="HC48" s="42"/>
      <c r="HD48" s="42"/>
      <c r="HE48" s="42"/>
      <c r="HF48" s="42"/>
      <c r="HG48" s="42"/>
      <c r="HH48" s="42"/>
      <c r="HI48" s="42"/>
      <c r="HJ48" s="42"/>
      <c r="HK48" s="42"/>
      <c r="HL48" s="42"/>
      <c r="HM48" s="42"/>
      <c r="HN48" s="42"/>
      <c r="HO48" s="42"/>
      <c r="HP48" s="42"/>
      <c r="HQ48" s="42"/>
      <c r="HR48" s="42"/>
      <c r="HS48" s="42"/>
      <c r="HT48" s="42"/>
      <c r="HU48" s="42"/>
      <c r="HV48" s="42"/>
      <c r="HW48" s="42"/>
      <c r="HX48" s="42"/>
    </row>
    <row r="49" spans="1:232" s="41" customFormat="1" x14ac:dyDescent="0.25">
      <c r="A49" s="29"/>
      <c r="B49" s="30"/>
      <c r="C49" s="31" t="str">
        <f>IF(H49="","",VLOOKUP(O49,Khach_hang!B:G,6,0))</f>
        <v>B</v>
      </c>
      <c r="D49" s="57">
        <f t="shared" si="0"/>
        <v>0</v>
      </c>
      <c r="E49" s="57">
        <f t="shared" si="1"/>
        <v>1</v>
      </c>
      <c r="F49" s="32" t="str">
        <f>IF(H49="","",VLOOKUP(H49,'PHIEU XT'!B:I,8,0))</f>
        <v>29/08/2025</v>
      </c>
      <c r="G49" s="32" t="str">
        <f t="shared" si="2"/>
        <v>29/08/2025</v>
      </c>
      <c r="H49" s="4">
        <v>9105866559</v>
      </c>
      <c r="I49" s="32" t="str">
        <f t="shared" si="3"/>
        <v>29/08/2025</v>
      </c>
      <c r="J49" s="33" t="str">
        <f t="shared" si="4"/>
        <v>NKHT2508/00009871</v>
      </c>
      <c r="K49" s="34"/>
      <c r="L49" s="46" t="str">
        <f t="shared" si="5"/>
        <v>K25TTM</v>
      </c>
      <c r="M49" s="33" t="str">
        <f>IF(H49="","",'PHIEU XT'!C49)</f>
        <v>00009871</v>
      </c>
      <c r="N49" s="35" t="str">
        <f t="shared" si="6"/>
        <v>29/08/2025</v>
      </c>
      <c r="O49" s="6" t="str">
        <f>IF(H49="","",'PHIEU XT'!E49)</f>
        <v>WIN-029</v>
      </c>
      <c r="P49" s="36"/>
      <c r="Q49" s="36"/>
      <c r="R49" s="36"/>
      <c r="S49" s="33" t="str">
        <f>IF(H49="","",'PHIEU XT'!F49)</f>
        <v>2AFQ WM+ VPC Khu Chợ Đầm, Thái Hòa</v>
      </c>
      <c r="T49" s="36"/>
      <c r="U49" s="36"/>
      <c r="V49" s="33" t="str">
        <f t="shared" si="7"/>
        <v>2AFQ WM+ VPC Khu Chợ Đầm, Thái Hòa</v>
      </c>
      <c r="W49" s="36"/>
      <c r="X49" s="36"/>
      <c r="Y49" s="33" t="str">
        <f>IF(H49="","",'PHIEU XT'!AC49)</f>
        <v>GM500</v>
      </c>
      <c r="Z49" s="36"/>
      <c r="AA49" s="30"/>
      <c r="AB49" s="57">
        <f t="shared" si="8"/>
        <v>5111</v>
      </c>
      <c r="AC49" s="57">
        <f t="shared" si="9"/>
        <v>131</v>
      </c>
      <c r="AD49" s="30"/>
      <c r="AE49" s="58">
        <f>IF(H49="","",'PHIEU XT'!U49)</f>
        <v>1</v>
      </c>
      <c r="AF49" s="37"/>
      <c r="AG49" s="37">
        <f>IF(H49="","",'PHIEU XT'!T49)</f>
        <v>111058</v>
      </c>
      <c r="AH49" s="38">
        <f t="shared" si="10"/>
        <v>111058</v>
      </c>
      <c r="AI49" s="37"/>
      <c r="AJ49" s="37"/>
      <c r="AK49" s="39"/>
      <c r="AL49" s="40">
        <f t="shared" si="11"/>
        <v>8</v>
      </c>
      <c r="AM49" s="37"/>
      <c r="AN49" s="37">
        <f t="shared" si="12"/>
        <v>8884.64</v>
      </c>
      <c r="AO49" s="59">
        <f t="shared" si="13"/>
        <v>33311</v>
      </c>
      <c r="AP49" s="39"/>
      <c r="AQ49" s="59" t="str">
        <f t="shared" si="14"/>
        <v>K-hangtra</v>
      </c>
      <c r="AR49" s="60">
        <f t="shared" si="15"/>
        <v>156</v>
      </c>
      <c r="AS49" s="60">
        <f t="shared" si="16"/>
        <v>632</v>
      </c>
      <c r="AV49" s="39"/>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42"/>
      <c r="EO49" s="42"/>
      <c r="EP49" s="42"/>
      <c r="EQ49" s="42"/>
      <c r="ER49" s="42"/>
      <c r="ES49" s="42"/>
      <c r="ET49" s="42"/>
      <c r="EU49" s="42"/>
      <c r="EV49" s="42"/>
      <c r="EW49" s="42"/>
      <c r="EX49" s="42"/>
      <c r="EY49" s="42"/>
      <c r="EZ49" s="42"/>
      <c r="FA49" s="42"/>
      <c r="FB49" s="42"/>
      <c r="FC49" s="42"/>
      <c r="FD49" s="42"/>
      <c r="FE49" s="42"/>
      <c r="FF49" s="42"/>
      <c r="FG49" s="42"/>
      <c r="FH49" s="42"/>
      <c r="FI49" s="42"/>
      <c r="FJ49" s="42"/>
      <c r="FK49" s="42"/>
      <c r="FL49" s="42"/>
      <c r="FM49" s="42"/>
      <c r="FN49" s="42"/>
      <c r="FO49" s="42"/>
      <c r="FP49" s="42"/>
      <c r="FQ49" s="42"/>
      <c r="FR49" s="42"/>
      <c r="FS49" s="42"/>
      <c r="FT49" s="42"/>
      <c r="FU49" s="42"/>
      <c r="FV49" s="42"/>
      <c r="FW49" s="42"/>
      <c r="FX49" s="42"/>
      <c r="FY49" s="42"/>
      <c r="FZ49" s="42"/>
      <c r="GA49" s="42"/>
      <c r="GB49" s="42"/>
      <c r="GC49" s="42"/>
      <c r="GD49" s="42"/>
      <c r="GE49" s="42"/>
      <c r="GF49" s="42"/>
      <c r="GG49" s="42"/>
      <c r="GH49" s="42"/>
      <c r="GI49" s="42"/>
      <c r="GJ49" s="42"/>
      <c r="GK49" s="42"/>
      <c r="GL49" s="42"/>
      <c r="GM49" s="42"/>
      <c r="GN49" s="42"/>
      <c r="GO49" s="42"/>
      <c r="GP49" s="42"/>
      <c r="GQ49" s="42"/>
      <c r="GR49" s="42"/>
      <c r="GS49" s="42"/>
      <c r="GT49" s="42"/>
      <c r="GU49" s="42"/>
      <c r="GV49" s="42"/>
      <c r="GW49" s="42"/>
      <c r="GX49" s="42"/>
      <c r="GY49" s="42"/>
      <c r="GZ49" s="42"/>
      <c r="HA49" s="42"/>
      <c r="HB49" s="42"/>
      <c r="HC49" s="42"/>
      <c r="HD49" s="42"/>
      <c r="HE49" s="42"/>
      <c r="HF49" s="42"/>
      <c r="HG49" s="42"/>
      <c r="HH49" s="42"/>
      <c r="HI49" s="42"/>
      <c r="HJ49" s="42"/>
      <c r="HK49" s="42"/>
      <c r="HL49" s="42"/>
      <c r="HM49" s="42"/>
      <c r="HN49" s="42"/>
      <c r="HO49" s="42"/>
      <c r="HP49" s="42"/>
      <c r="HQ49" s="42"/>
      <c r="HR49" s="42"/>
      <c r="HS49" s="42"/>
      <c r="HT49" s="42"/>
      <c r="HU49" s="42"/>
      <c r="HV49" s="42"/>
      <c r="HW49" s="42"/>
      <c r="HX49" s="42"/>
    </row>
    <row r="50" spans="1:232" s="41" customFormat="1" x14ac:dyDescent="0.25">
      <c r="A50" s="29"/>
      <c r="B50" s="30"/>
      <c r="C50" s="31" t="str">
        <f>IF(H50="","",VLOOKUP(O50,Khach_hang!B:G,6,0))</f>
        <v>N</v>
      </c>
      <c r="D50" s="57">
        <f t="shared" si="0"/>
        <v>0</v>
      </c>
      <c r="E50" s="57">
        <f t="shared" si="1"/>
        <v>1</v>
      </c>
      <c r="F50" s="32" t="str">
        <f>IF(H50="","",VLOOKUP(H50,'PHIEU XT'!B:I,8,0))</f>
        <v>29/08/2025</v>
      </c>
      <c r="G50" s="32" t="str">
        <f t="shared" si="2"/>
        <v>29/08/2025</v>
      </c>
      <c r="H50" s="4">
        <v>9105866540</v>
      </c>
      <c r="I50" s="32" t="str">
        <f t="shared" si="3"/>
        <v>29/08/2025</v>
      </c>
      <c r="J50" s="33" t="str">
        <f t="shared" si="4"/>
        <v>NKHT2508/00013075</v>
      </c>
      <c r="K50" s="34"/>
      <c r="L50" s="46" t="str">
        <f t="shared" si="5"/>
        <v>K25TTM</v>
      </c>
      <c r="M50" s="33" t="str">
        <f>IF(H50="","",'PHIEU XT'!C50)</f>
        <v>00013075</v>
      </c>
      <c r="N50" s="35" t="str">
        <f t="shared" si="6"/>
        <v>29/08/2025</v>
      </c>
      <c r="O50" s="6" t="str">
        <f>IF(H50="","",'PHIEU XT'!E50)</f>
        <v>WIN-061</v>
      </c>
      <c r="P50" s="36"/>
      <c r="Q50" s="36"/>
      <c r="R50" s="36"/>
      <c r="S50" s="33" t="str">
        <f>IF(H50="","",'PHIEU XT'!F50)</f>
        <v>2AQ9 WM+ QNM 1140 Hùng Vương</v>
      </c>
      <c r="T50" s="36"/>
      <c r="U50" s="36"/>
      <c r="V50" s="33" t="str">
        <f t="shared" si="7"/>
        <v>2AQ9 WM+ QNM 1140 Hùng Vương</v>
      </c>
      <c r="W50" s="36"/>
      <c r="X50" s="36"/>
      <c r="Y50" s="33" t="str">
        <f>IF(H50="","",'PHIEU XT'!AC50)</f>
        <v>CC300</v>
      </c>
      <c r="Z50" s="36"/>
      <c r="AA50" s="30"/>
      <c r="AB50" s="57">
        <f t="shared" si="8"/>
        <v>5111</v>
      </c>
      <c r="AC50" s="57">
        <f t="shared" si="9"/>
        <v>131</v>
      </c>
      <c r="AD50" s="30"/>
      <c r="AE50" s="58">
        <f>IF(H50="","",'PHIEU XT'!U50)</f>
        <v>1</v>
      </c>
      <c r="AF50" s="37"/>
      <c r="AG50" s="37">
        <f>IF(H50="","",'PHIEU XT'!T50)</f>
        <v>74250</v>
      </c>
      <c r="AH50" s="38">
        <f t="shared" si="10"/>
        <v>74250</v>
      </c>
      <c r="AI50" s="37"/>
      <c r="AJ50" s="37"/>
      <c r="AK50" s="39"/>
      <c r="AL50" s="40">
        <f t="shared" si="11"/>
        <v>8</v>
      </c>
      <c r="AM50" s="37"/>
      <c r="AN50" s="37">
        <f t="shared" si="12"/>
        <v>5940</v>
      </c>
      <c r="AO50" s="59">
        <f t="shared" si="13"/>
        <v>33311</v>
      </c>
      <c r="AP50" s="39"/>
      <c r="AQ50" s="59" t="str">
        <f t="shared" si="14"/>
        <v>K-hangtra</v>
      </c>
      <c r="AR50" s="60">
        <f t="shared" si="15"/>
        <v>156</v>
      </c>
      <c r="AS50" s="60">
        <f t="shared" si="16"/>
        <v>632</v>
      </c>
      <c r="AV50" s="39"/>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42"/>
      <c r="EO50" s="42"/>
      <c r="EP50" s="42"/>
      <c r="EQ50" s="42"/>
      <c r="ER50" s="42"/>
      <c r="ES50" s="42"/>
      <c r="ET50" s="42"/>
      <c r="EU50" s="42"/>
      <c r="EV50" s="42"/>
      <c r="EW50" s="42"/>
      <c r="EX50" s="42"/>
      <c r="EY50" s="42"/>
      <c r="EZ50" s="42"/>
      <c r="FA50" s="42"/>
      <c r="FB50" s="42"/>
      <c r="FC50" s="42"/>
      <c r="FD50" s="42"/>
      <c r="FE50" s="42"/>
      <c r="FF50" s="42"/>
      <c r="FG50" s="42"/>
      <c r="FH50" s="42"/>
      <c r="FI50" s="42"/>
      <c r="FJ50" s="42"/>
      <c r="FK50" s="42"/>
      <c r="FL50" s="42"/>
      <c r="FM50" s="42"/>
      <c r="FN50" s="42"/>
      <c r="FO50" s="42"/>
      <c r="FP50" s="42"/>
      <c r="FQ50" s="42"/>
      <c r="FR50" s="42"/>
      <c r="FS50" s="42"/>
      <c r="FT50" s="42"/>
      <c r="FU50" s="42"/>
      <c r="FV50" s="42"/>
      <c r="FW50" s="42"/>
      <c r="FX50" s="42"/>
      <c r="FY50" s="42"/>
      <c r="FZ50" s="42"/>
      <c r="GA50" s="42"/>
      <c r="GB50" s="42"/>
      <c r="GC50" s="42"/>
      <c r="GD50" s="42"/>
      <c r="GE50" s="42"/>
      <c r="GF50" s="42"/>
      <c r="GG50" s="42"/>
      <c r="GH50" s="42"/>
      <c r="GI50" s="42"/>
      <c r="GJ50" s="42"/>
      <c r="GK50" s="42"/>
      <c r="GL50" s="42"/>
      <c r="GM50" s="42"/>
      <c r="GN50" s="42"/>
      <c r="GO50" s="42"/>
      <c r="GP50" s="42"/>
      <c r="GQ50" s="42"/>
      <c r="GR50" s="42"/>
      <c r="GS50" s="42"/>
      <c r="GT50" s="42"/>
      <c r="GU50" s="42"/>
      <c r="GV50" s="42"/>
      <c r="GW50" s="42"/>
      <c r="GX50" s="42"/>
      <c r="GY50" s="42"/>
      <c r="GZ50" s="42"/>
      <c r="HA50" s="42"/>
      <c r="HB50" s="42"/>
      <c r="HC50" s="42"/>
      <c r="HD50" s="42"/>
      <c r="HE50" s="42"/>
      <c r="HF50" s="42"/>
      <c r="HG50" s="42"/>
      <c r="HH50" s="42"/>
      <c r="HI50" s="42"/>
      <c r="HJ50" s="42"/>
      <c r="HK50" s="42"/>
      <c r="HL50" s="42"/>
      <c r="HM50" s="42"/>
      <c r="HN50" s="42"/>
      <c r="HO50" s="42"/>
      <c r="HP50" s="42"/>
      <c r="HQ50" s="42"/>
      <c r="HR50" s="42"/>
      <c r="HS50" s="42"/>
      <c r="HT50" s="42"/>
      <c r="HU50" s="42"/>
      <c r="HV50" s="42"/>
      <c r="HW50" s="42"/>
      <c r="HX50" s="42"/>
    </row>
    <row r="51" spans="1:232" s="41" customFormat="1" x14ac:dyDescent="0.25">
      <c r="A51" s="29"/>
      <c r="B51" s="30"/>
      <c r="C51" s="31" t="str">
        <f>IF(H51="","",VLOOKUP(O51,Khach_hang!B:G,6,0))</f>
        <v>B</v>
      </c>
      <c r="D51" s="57">
        <f t="shared" si="0"/>
        <v>0</v>
      </c>
      <c r="E51" s="57">
        <f t="shared" si="1"/>
        <v>1</v>
      </c>
      <c r="F51" s="32" t="str">
        <f>IF(H51="","",VLOOKUP(H51,'PHIEU XT'!B:I,8,0))</f>
        <v>29/08/2025</v>
      </c>
      <c r="G51" s="32" t="str">
        <f t="shared" si="2"/>
        <v>29/08/2025</v>
      </c>
      <c r="H51" s="4">
        <v>9105866546</v>
      </c>
      <c r="I51" s="32" t="str">
        <f t="shared" si="3"/>
        <v>29/08/2025</v>
      </c>
      <c r="J51" s="33" t="str">
        <f t="shared" si="4"/>
        <v>NKHT2508/00009870</v>
      </c>
      <c r="K51" s="34"/>
      <c r="L51" s="46" t="str">
        <f t="shared" si="5"/>
        <v>K25TTM</v>
      </c>
      <c r="M51" s="33" t="str">
        <f>IF(H51="","",'PHIEU XT'!C51)</f>
        <v>00009870</v>
      </c>
      <c r="N51" s="35" t="str">
        <f t="shared" si="6"/>
        <v>29/08/2025</v>
      </c>
      <c r="O51" s="6" t="str">
        <f>IF(H51="","",'PHIEU XT'!E51)</f>
        <v>WIN-029</v>
      </c>
      <c r="P51" s="36"/>
      <c r="Q51" s="36"/>
      <c r="R51" s="36"/>
      <c r="S51" s="33" t="str">
        <f>IF(H51="","",'PHIEU XT'!F51)</f>
        <v>4523 WM+ VPC 38 Bà Triệu</v>
      </c>
      <c r="T51" s="36"/>
      <c r="U51" s="36"/>
      <c r="V51" s="33" t="str">
        <f t="shared" si="7"/>
        <v>4523 WM+ VPC 38 Bà Triệu</v>
      </c>
      <c r="W51" s="36"/>
      <c r="X51" s="36"/>
      <c r="Y51" s="33" t="str">
        <f>IF(H51="","",'PHIEU XT'!AC51)</f>
        <v>GM500</v>
      </c>
      <c r="Z51" s="36"/>
      <c r="AA51" s="30"/>
      <c r="AB51" s="57">
        <f t="shared" si="8"/>
        <v>5111</v>
      </c>
      <c r="AC51" s="57">
        <f t="shared" si="9"/>
        <v>131</v>
      </c>
      <c r="AD51" s="30"/>
      <c r="AE51" s="58">
        <f>IF(H51="","",'PHIEU XT'!U51)</f>
        <v>3</v>
      </c>
      <c r="AF51" s="37"/>
      <c r="AG51" s="37">
        <f>IF(H51="","",'PHIEU XT'!T51)</f>
        <v>111058</v>
      </c>
      <c r="AH51" s="38">
        <f t="shared" si="10"/>
        <v>333174</v>
      </c>
      <c r="AI51" s="37"/>
      <c r="AJ51" s="37"/>
      <c r="AK51" s="39"/>
      <c r="AL51" s="40">
        <f t="shared" si="11"/>
        <v>8</v>
      </c>
      <c r="AM51" s="37"/>
      <c r="AN51" s="37">
        <f t="shared" si="12"/>
        <v>26653.920000000002</v>
      </c>
      <c r="AO51" s="59">
        <f t="shared" si="13"/>
        <v>33311</v>
      </c>
      <c r="AP51" s="39"/>
      <c r="AQ51" s="59" t="str">
        <f t="shared" si="14"/>
        <v>K-hangtra</v>
      </c>
      <c r="AR51" s="60">
        <f t="shared" si="15"/>
        <v>156</v>
      </c>
      <c r="AS51" s="60">
        <f t="shared" si="16"/>
        <v>632</v>
      </c>
      <c r="AV51" s="39"/>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c r="GR51" s="42"/>
      <c r="GS51" s="42"/>
      <c r="GT51" s="42"/>
      <c r="GU51" s="42"/>
      <c r="GV51" s="42"/>
      <c r="GW51" s="42"/>
      <c r="GX51" s="42"/>
      <c r="GY51" s="42"/>
      <c r="GZ51" s="42"/>
      <c r="HA51" s="42"/>
      <c r="HB51" s="42"/>
      <c r="HC51" s="42"/>
      <c r="HD51" s="42"/>
      <c r="HE51" s="42"/>
      <c r="HF51" s="42"/>
      <c r="HG51" s="42"/>
      <c r="HH51" s="42"/>
      <c r="HI51" s="42"/>
      <c r="HJ51" s="42"/>
      <c r="HK51" s="42"/>
      <c r="HL51" s="42"/>
      <c r="HM51" s="42"/>
      <c r="HN51" s="42"/>
      <c r="HO51" s="42"/>
      <c r="HP51" s="42"/>
      <c r="HQ51" s="42"/>
      <c r="HR51" s="42"/>
      <c r="HS51" s="42"/>
      <c r="HT51" s="42"/>
      <c r="HU51" s="42"/>
      <c r="HV51" s="42"/>
      <c r="HW51" s="42"/>
      <c r="HX51" s="42"/>
    </row>
    <row r="52" spans="1:232" s="41" customFormat="1" x14ac:dyDescent="0.25">
      <c r="A52" s="29"/>
      <c r="B52" s="30"/>
      <c r="C52" s="31" t="str">
        <f>IF(H52="","",VLOOKUP(O52,Khach_hang!B:G,6,0))</f>
        <v>B</v>
      </c>
      <c r="D52" s="57">
        <f t="shared" si="0"/>
        <v>0</v>
      </c>
      <c r="E52" s="57">
        <f t="shared" si="1"/>
        <v>1</v>
      </c>
      <c r="F52" s="32" t="str">
        <f>IF(H52="","",VLOOKUP(H52,'PHIEU XT'!B:I,8,0))</f>
        <v>29/08/2025</v>
      </c>
      <c r="G52" s="32" t="str">
        <f t="shared" si="2"/>
        <v>29/08/2025</v>
      </c>
      <c r="H52" s="4">
        <v>9105866575</v>
      </c>
      <c r="I52" s="32" t="str">
        <f t="shared" si="3"/>
        <v>29/08/2025</v>
      </c>
      <c r="J52" s="33" t="str">
        <f t="shared" si="4"/>
        <v>NKHT2508/00420564</v>
      </c>
      <c r="K52" s="34"/>
      <c r="L52" s="46" t="str">
        <f t="shared" si="5"/>
        <v>K25TTM</v>
      </c>
      <c r="M52" s="33" t="str">
        <f>IF(H52="","",'PHIEU XT'!C52)</f>
        <v>00420564</v>
      </c>
      <c r="N52" s="35" t="str">
        <f t="shared" si="6"/>
        <v>29/08/2025</v>
      </c>
      <c r="O52" s="6" t="str">
        <f>IF(H52="","",'PHIEU XT'!E52)</f>
        <v>WIN-002</v>
      </c>
      <c r="P52" s="36"/>
      <c r="Q52" s="36"/>
      <c r="R52" s="36"/>
      <c r="S52" s="33" t="str">
        <f>IF(H52="","",'PHIEU XT'!F52)</f>
        <v>6462 WM+ HNI Khê Ngoại 1, Mê Linh</v>
      </c>
      <c r="T52" s="36"/>
      <c r="U52" s="36"/>
      <c r="V52" s="33" t="str">
        <f t="shared" si="7"/>
        <v>6462 WM+ HNI Khê Ngoại 1, Mê Linh</v>
      </c>
      <c r="W52" s="36"/>
      <c r="X52" s="36"/>
      <c r="Y52" s="33" t="str">
        <f>IF(H52="","",'PHIEU XT'!AC52)</f>
        <v>GM500</v>
      </c>
      <c r="Z52" s="36"/>
      <c r="AA52" s="30"/>
      <c r="AB52" s="57">
        <f t="shared" si="8"/>
        <v>5111</v>
      </c>
      <c r="AC52" s="57">
        <f t="shared" si="9"/>
        <v>131</v>
      </c>
      <c r="AD52" s="30"/>
      <c r="AE52" s="58">
        <f>IF(H52="","",'PHIEU XT'!U52)</f>
        <v>1</v>
      </c>
      <c r="AF52" s="37"/>
      <c r="AG52" s="37">
        <f>IF(H52="","",'PHIEU XT'!T52)</f>
        <v>111058</v>
      </c>
      <c r="AH52" s="38">
        <f t="shared" si="10"/>
        <v>111058</v>
      </c>
      <c r="AI52" s="37"/>
      <c r="AJ52" s="37"/>
      <c r="AK52" s="39"/>
      <c r="AL52" s="40">
        <f t="shared" si="11"/>
        <v>8</v>
      </c>
      <c r="AM52" s="37"/>
      <c r="AN52" s="37">
        <f t="shared" si="12"/>
        <v>8884.64</v>
      </c>
      <c r="AO52" s="59">
        <f t="shared" si="13"/>
        <v>33311</v>
      </c>
      <c r="AP52" s="39"/>
      <c r="AQ52" s="59" t="str">
        <f t="shared" si="14"/>
        <v>K-hangtra</v>
      </c>
      <c r="AR52" s="60">
        <f t="shared" si="15"/>
        <v>156</v>
      </c>
      <c r="AS52" s="60">
        <f t="shared" si="16"/>
        <v>632</v>
      </c>
      <c r="AV52" s="39"/>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c r="FC52" s="42"/>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2"/>
      <c r="GD52" s="42"/>
      <c r="GE52" s="42"/>
      <c r="GF52" s="42"/>
      <c r="GG52" s="42"/>
      <c r="GH52" s="42"/>
      <c r="GI52" s="42"/>
      <c r="GJ52" s="42"/>
      <c r="GK52" s="42"/>
      <c r="GL52" s="42"/>
      <c r="GM52" s="42"/>
      <c r="GN52" s="42"/>
      <c r="GO52" s="42"/>
      <c r="GP52" s="42"/>
      <c r="GQ52" s="42"/>
      <c r="GR52" s="42"/>
      <c r="GS52" s="42"/>
      <c r="GT52" s="42"/>
      <c r="GU52" s="42"/>
      <c r="GV52" s="42"/>
      <c r="GW52" s="42"/>
      <c r="GX52" s="42"/>
      <c r="GY52" s="42"/>
      <c r="GZ52" s="42"/>
      <c r="HA52" s="42"/>
      <c r="HB52" s="42"/>
      <c r="HC52" s="42"/>
      <c r="HD52" s="42"/>
      <c r="HE52" s="42"/>
      <c r="HF52" s="42"/>
      <c r="HG52" s="42"/>
      <c r="HH52" s="42"/>
      <c r="HI52" s="42"/>
      <c r="HJ52" s="42"/>
      <c r="HK52" s="42"/>
      <c r="HL52" s="42"/>
      <c r="HM52" s="42"/>
      <c r="HN52" s="42"/>
      <c r="HO52" s="42"/>
      <c r="HP52" s="42"/>
      <c r="HQ52" s="42"/>
      <c r="HR52" s="42"/>
      <c r="HS52" s="42"/>
      <c r="HT52" s="42"/>
      <c r="HU52" s="42"/>
      <c r="HV52" s="42"/>
      <c r="HW52" s="42"/>
      <c r="HX52" s="42"/>
    </row>
    <row r="53" spans="1:232" s="41" customFormat="1" x14ac:dyDescent="0.25">
      <c r="A53" s="29"/>
      <c r="B53" s="30"/>
      <c r="C53" s="31" t="str">
        <f>IF(H53="","",VLOOKUP(O53,Khach_hang!B:G,6,0))</f>
        <v>B</v>
      </c>
      <c r="D53" s="57">
        <f t="shared" si="0"/>
        <v>0</v>
      </c>
      <c r="E53" s="57">
        <f t="shared" si="1"/>
        <v>1</v>
      </c>
      <c r="F53" s="32" t="str">
        <f>IF(H53="","",VLOOKUP(H53,'PHIEU XT'!B:I,8,0))</f>
        <v>29/08/2025</v>
      </c>
      <c r="G53" s="32" t="str">
        <f t="shared" si="2"/>
        <v>29/08/2025</v>
      </c>
      <c r="H53" s="4">
        <v>9105866575</v>
      </c>
      <c r="I53" s="32" t="str">
        <f t="shared" si="3"/>
        <v>29/08/2025</v>
      </c>
      <c r="J53" s="33" t="str">
        <f t="shared" si="4"/>
        <v>NKHT2508/00420564</v>
      </c>
      <c r="K53" s="34"/>
      <c r="L53" s="46" t="str">
        <f t="shared" si="5"/>
        <v>K25TTM</v>
      </c>
      <c r="M53" s="33" t="str">
        <f>IF(H53="","",'PHIEU XT'!C53)</f>
        <v>00420564</v>
      </c>
      <c r="N53" s="35" t="str">
        <f t="shared" si="6"/>
        <v>29/08/2025</v>
      </c>
      <c r="O53" s="6" t="str">
        <f>IF(H53="","",'PHIEU XT'!E53)</f>
        <v>WIN-002</v>
      </c>
      <c r="P53" s="36"/>
      <c r="Q53" s="36"/>
      <c r="R53" s="36"/>
      <c r="S53" s="33" t="str">
        <f>IF(H53="","",'PHIEU XT'!F53)</f>
        <v>6462 WM+ HNI Khê Ngoại 1, Mê Linh</v>
      </c>
      <c r="T53" s="36"/>
      <c r="U53" s="36"/>
      <c r="V53" s="33" t="str">
        <f t="shared" si="7"/>
        <v>6462 WM+ HNI Khê Ngoại 1, Mê Linh</v>
      </c>
      <c r="W53" s="36"/>
      <c r="X53" s="36"/>
      <c r="Y53" s="33" t="str">
        <f>IF(H53="","",'PHIEU XT'!AC53)</f>
        <v>GTLX250G</v>
      </c>
      <c r="Z53" s="36"/>
      <c r="AA53" s="30"/>
      <c r="AB53" s="57">
        <f t="shared" si="8"/>
        <v>5111</v>
      </c>
      <c r="AC53" s="57">
        <f t="shared" si="9"/>
        <v>131</v>
      </c>
      <c r="AD53" s="30"/>
      <c r="AE53" s="58">
        <f>IF(H53="","",'PHIEU XT'!U53)</f>
        <v>1</v>
      </c>
      <c r="AF53" s="37"/>
      <c r="AG53" s="37">
        <f>IF(H53="","",'PHIEU XT'!T53)</f>
        <v>50182</v>
      </c>
      <c r="AH53" s="38">
        <f t="shared" si="10"/>
        <v>50182</v>
      </c>
      <c r="AI53" s="37"/>
      <c r="AJ53" s="37"/>
      <c r="AK53" s="39"/>
      <c r="AL53" s="40">
        <f t="shared" si="11"/>
        <v>8</v>
      </c>
      <c r="AM53" s="37"/>
      <c r="AN53" s="37">
        <f t="shared" si="12"/>
        <v>4014.56</v>
      </c>
      <c r="AO53" s="59">
        <f t="shared" si="13"/>
        <v>33311</v>
      </c>
      <c r="AP53" s="39"/>
      <c r="AQ53" s="59" t="str">
        <f t="shared" si="14"/>
        <v>K-hangtra</v>
      </c>
      <c r="AR53" s="60">
        <f t="shared" si="15"/>
        <v>156</v>
      </c>
      <c r="AS53" s="60">
        <f t="shared" si="16"/>
        <v>632</v>
      </c>
      <c r="AV53" s="39"/>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c r="EO53" s="42"/>
      <c r="EP53" s="42"/>
      <c r="EQ53" s="42"/>
      <c r="ER53" s="42"/>
      <c r="ES53" s="42"/>
      <c r="ET53" s="42"/>
      <c r="EU53" s="42"/>
      <c r="EV53" s="42"/>
      <c r="EW53" s="42"/>
      <c r="EX53" s="42"/>
      <c r="EY53" s="42"/>
      <c r="EZ53" s="42"/>
      <c r="FA53" s="42"/>
      <c r="FB53" s="42"/>
      <c r="FC53" s="42"/>
      <c r="FD53" s="42"/>
      <c r="FE53" s="42"/>
      <c r="FF53" s="42"/>
      <c r="FG53" s="42"/>
      <c r="FH53" s="42"/>
      <c r="FI53" s="42"/>
      <c r="FJ53" s="42"/>
      <c r="FK53" s="42"/>
      <c r="FL53" s="42"/>
      <c r="FM53" s="42"/>
      <c r="FN53" s="42"/>
      <c r="FO53" s="42"/>
      <c r="FP53" s="42"/>
      <c r="FQ53" s="42"/>
      <c r="FR53" s="42"/>
      <c r="FS53" s="42"/>
      <c r="FT53" s="42"/>
      <c r="FU53" s="42"/>
      <c r="FV53" s="42"/>
      <c r="FW53" s="42"/>
      <c r="FX53" s="42"/>
      <c r="FY53" s="42"/>
      <c r="FZ53" s="42"/>
      <c r="GA53" s="42"/>
      <c r="GB53" s="42"/>
      <c r="GC53" s="42"/>
      <c r="GD53" s="42"/>
      <c r="GE53" s="42"/>
      <c r="GF53" s="42"/>
      <c r="GG53" s="42"/>
      <c r="GH53" s="42"/>
      <c r="GI53" s="42"/>
      <c r="GJ53" s="42"/>
      <c r="GK53" s="42"/>
      <c r="GL53" s="42"/>
      <c r="GM53" s="42"/>
      <c r="GN53" s="42"/>
      <c r="GO53" s="42"/>
      <c r="GP53" s="42"/>
      <c r="GQ53" s="42"/>
      <c r="GR53" s="42"/>
      <c r="GS53" s="42"/>
      <c r="GT53" s="42"/>
      <c r="GU53" s="42"/>
      <c r="GV53" s="42"/>
      <c r="GW53" s="42"/>
      <c r="GX53" s="42"/>
      <c r="GY53" s="42"/>
      <c r="GZ53" s="42"/>
      <c r="HA53" s="42"/>
      <c r="HB53" s="42"/>
      <c r="HC53" s="42"/>
      <c r="HD53" s="42"/>
      <c r="HE53" s="42"/>
      <c r="HF53" s="42"/>
      <c r="HG53" s="42"/>
      <c r="HH53" s="42"/>
      <c r="HI53" s="42"/>
      <c r="HJ53" s="42"/>
      <c r="HK53" s="42"/>
      <c r="HL53" s="42"/>
      <c r="HM53" s="42"/>
      <c r="HN53" s="42"/>
      <c r="HO53" s="42"/>
      <c r="HP53" s="42"/>
      <c r="HQ53" s="42"/>
      <c r="HR53" s="42"/>
      <c r="HS53" s="42"/>
      <c r="HT53" s="42"/>
      <c r="HU53" s="42"/>
      <c r="HV53" s="42"/>
      <c r="HW53" s="42"/>
      <c r="HX53" s="42"/>
    </row>
    <row r="54" spans="1:232" s="41" customFormat="1" x14ac:dyDescent="0.25">
      <c r="A54" s="29"/>
      <c r="B54" s="30"/>
      <c r="C54" s="31" t="str">
        <f>IF(H54="","",VLOOKUP(O54,Khach_hang!B:G,6,0))</f>
        <v>B</v>
      </c>
      <c r="D54" s="57">
        <f t="shared" si="0"/>
        <v>0</v>
      </c>
      <c r="E54" s="57">
        <f t="shared" si="1"/>
        <v>1</v>
      </c>
      <c r="F54" s="32" t="str">
        <f>IF(H54="","",VLOOKUP(H54,'PHIEU XT'!B:I,8,0))</f>
        <v>29/08/2025</v>
      </c>
      <c r="G54" s="32" t="str">
        <f t="shared" si="2"/>
        <v>29/08/2025</v>
      </c>
      <c r="H54" s="4">
        <v>9105866659</v>
      </c>
      <c r="I54" s="32" t="str">
        <f t="shared" si="3"/>
        <v>29/08/2025</v>
      </c>
      <c r="J54" s="33" t="str">
        <f t="shared" si="4"/>
        <v>NKHT2508/00032608</v>
      </c>
      <c r="K54" s="34"/>
      <c r="L54" s="46" t="str">
        <f t="shared" si="5"/>
        <v>K25TTM</v>
      </c>
      <c r="M54" s="33" t="str">
        <f>IF(H54="","",'PHIEU XT'!C54)</f>
        <v>00032608</v>
      </c>
      <c r="N54" s="35" t="str">
        <f t="shared" si="6"/>
        <v>29/08/2025</v>
      </c>
      <c r="O54" s="6" t="str">
        <f>IF(H54="","",'PHIEU XT'!E54)</f>
        <v>WIN-058</v>
      </c>
      <c r="P54" s="36"/>
      <c r="Q54" s="36"/>
      <c r="R54" s="36"/>
      <c r="S54" s="33" t="str">
        <f>IF(H54="","",'PHIEU XT'!F54)</f>
        <v>4633 WM+ NAN 67 Nguyễn Phong Sắc</v>
      </c>
      <c r="T54" s="36"/>
      <c r="U54" s="36"/>
      <c r="V54" s="33" t="str">
        <f t="shared" si="7"/>
        <v>4633 WM+ NAN 67 Nguyễn Phong Sắc</v>
      </c>
      <c r="W54" s="36"/>
      <c r="X54" s="36"/>
      <c r="Y54" s="33" t="str">
        <f>IF(H54="","",'PHIEU XT'!AC54)</f>
        <v>GM500</v>
      </c>
      <c r="Z54" s="36"/>
      <c r="AA54" s="30"/>
      <c r="AB54" s="57">
        <f t="shared" si="8"/>
        <v>5111</v>
      </c>
      <c r="AC54" s="57">
        <f t="shared" si="9"/>
        <v>131</v>
      </c>
      <c r="AD54" s="30"/>
      <c r="AE54" s="58">
        <f>IF(H54="","",'PHIEU XT'!U54)</f>
        <v>2</v>
      </c>
      <c r="AF54" s="37"/>
      <c r="AG54" s="37">
        <f>IF(H54="","",'PHIEU XT'!T54)</f>
        <v>111058</v>
      </c>
      <c r="AH54" s="38">
        <f t="shared" si="10"/>
        <v>222116</v>
      </c>
      <c r="AI54" s="37"/>
      <c r="AJ54" s="37"/>
      <c r="AK54" s="39"/>
      <c r="AL54" s="40">
        <f t="shared" si="11"/>
        <v>8</v>
      </c>
      <c r="AM54" s="37"/>
      <c r="AN54" s="37">
        <f t="shared" si="12"/>
        <v>17769.28</v>
      </c>
      <c r="AO54" s="59">
        <f t="shared" si="13"/>
        <v>33311</v>
      </c>
      <c r="AP54" s="39"/>
      <c r="AQ54" s="59" t="str">
        <f t="shared" si="14"/>
        <v>K-hangtra</v>
      </c>
      <c r="AR54" s="60">
        <f t="shared" si="15"/>
        <v>156</v>
      </c>
      <c r="AS54" s="60">
        <f t="shared" si="16"/>
        <v>632</v>
      </c>
      <c r="AV54" s="39"/>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T54" s="42"/>
      <c r="FU54" s="42"/>
      <c r="FV54" s="42"/>
      <c r="FW54" s="42"/>
      <c r="FX54" s="42"/>
      <c r="FY54" s="42"/>
      <c r="FZ54" s="42"/>
      <c r="GA54" s="42"/>
      <c r="GB54" s="42"/>
      <c r="GC54" s="42"/>
      <c r="GD54" s="42"/>
      <c r="GE54" s="42"/>
      <c r="GF54" s="42"/>
      <c r="GG54" s="42"/>
      <c r="GH54" s="42"/>
      <c r="GI54" s="42"/>
      <c r="GJ54" s="42"/>
      <c r="GK54" s="42"/>
      <c r="GL54" s="42"/>
      <c r="GM54" s="42"/>
      <c r="GN54" s="42"/>
      <c r="GO54" s="42"/>
      <c r="GP54" s="42"/>
      <c r="GQ54" s="42"/>
      <c r="GR54" s="42"/>
      <c r="GS54" s="42"/>
      <c r="GT54" s="42"/>
      <c r="GU54" s="42"/>
      <c r="GV54" s="42"/>
      <c r="GW54" s="42"/>
      <c r="GX54" s="42"/>
      <c r="GY54" s="42"/>
      <c r="GZ54" s="42"/>
      <c r="HA54" s="42"/>
      <c r="HB54" s="42"/>
      <c r="HC54" s="42"/>
      <c r="HD54" s="42"/>
      <c r="HE54" s="42"/>
      <c r="HF54" s="42"/>
      <c r="HG54" s="42"/>
      <c r="HH54" s="42"/>
      <c r="HI54" s="42"/>
      <c r="HJ54" s="42"/>
      <c r="HK54" s="42"/>
      <c r="HL54" s="42"/>
      <c r="HM54" s="42"/>
      <c r="HN54" s="42"/>
      <c r="HO54" s="42"/>
      <c r="HP54" s="42"/>
      <c r="HQ54" s="42"/>
      <c r="HR54" s="42"/>
      <c r="HS54" s="42"/>
      <c r="HT54" s="42"/>
      <c r="HU54" s="42"/>
      <c r="HV54" s="42"/>
      <c r="HW54" s="42"/>
      <c r="HX54" s="42"/>
    </row>
    <row r="55" spans="1:232" s="41" customFormat="1" x14ac:dyDescent="0.25">
      <c r="A55" s="29"/>
      <c r="B55" s="30"/>
      <c r="C55" s="31" t="str">
        <f>IF(H55="","",VLOOKUP(O55,Khach_hang!B:G,6,0))</f>
        <v>N</v>
      </c>
      <c r="D55" s="57">
        <f t="shared" si="0"/>
        <v>0</v>
      </c>
      <c r="E55" s="57">
        <f t="shared" si="1"/>
        <v>1</v>
      </c>
      <c r="F55" s="32" t="str">
        <f>IF(H55="","",VLOOKUP(H55,'PHIEU XT'!B:I,8,0))</f>
        <v>29/08/2025</v>
      </c>
      <c r="G55" s="32" t="str">
        <f t="shared" si="2"/>
        <v>29/08/2025</v>
      </c>
      <c r="H55" s="4">
        <v>9105866724</v>
      </c>
      <c r="I55" s="32" t="str">
        <f t="shared" si="3"/>
        <v>29/08/2025</v>
      </c>
      <c r="J55" s="33" t="str">
        <f t="shared" si="4"/>
        <v>NKHT2508/00069275</v>
      </c>
      <c r="K55" s="34"/>
      <c r="L55" s="46" t="str">
        <f t="shared" si="5"/>
        <v>K25TTM</v>
      </c>
      <c r="M55" s="33" t="str">
        <f>IF(H55="","",'PHIEU XT'!C55)</f>
        <v>00069275</v>
      </c>
      <c r="N55" s="35" t="str">
        <f t="shared" si="6"/>
        <v>29/08/2025</v>
      </c>
      <c r="O55" s="6" t="str">
        <f>IF(H55="","",'PHIEU XT'!E55)</f>
        <v>WIN-009</v>
      </c>
      <c r="P55" s="36"/>
      <c r="Q55" s="36"/>
      <c r="R55" s="36"/>
      <c r="S55" s="33" t="str">
        <f>IF(H55="","",'PHIEU XT'!F55)</f>
        <v>3835 WIN DNG 234 Lê Văn Hiến</v>
      </c>
      <c r="T55" s="36"/>
      <c r="U55" s="36"/>
      <c r="V55" s="33" t="str">
        <f t="shared" si="7"/>
        <v>3835 WIN DNG 234 Lê Văn Hiến</v>
      </c>
      <c r="W55" s="36"/>
      <c r="X55" s="36"/>
      <c r="Y55" s="33" t="str">
        <f>IF(H55="","",'PHIEU XT'!AC55)</f>
        <v>GM500</v>
      </c>
      <c r="Z55" s="36"/>
      <c r="AA55" s="30"/>
      <c r="AB55" s="57">
        <f t="shared" si="8"/>
        <v>5111</v>
      </c>
      <c r="AC55" s="57">
        <f t="shared" si="9"/>
        <v>131</v>
      </c>
      <c r="AD55" s="30"/>
      <c r="AE55" s="58">
        <f>IF(H55="","",'PHIEU XT'!U55)</f>
        <v>1</v>
      </c>
      <c r="AF55" s="37"/>
      <c r="AG55" s="37">
        <f>IF(H55="","",'PHIEU XT'!T55)</f>
        <v>111058</v>
      </c>
      <c r="AH55" s="38">
        <f t="shared" si="10"/>
        <v>111058</v>
      </c>
      <c r="AI55" s="37"/>
      <c r="AJ55" s="37"/>
      <c r="AK55" s="39"/>
      <c r="AL55" s="40">
        <f t="shared" si="11"/>
        <v>8</v>
      </c>
      <c r="AM55" s="37"/>
      <c r="AN55" s="37">
        <f t="shared" si="12"/>
        <v>8884.64</v>
      </c>
      <c r="AO55" s="59">
        <f t="shared" si="13"/>
        <v>33311</v>
      </c>
      <c r="AP55" s="39"/>
      <c r="AQ55" s="59" t="str">
        <f t="shared" si="14"/>
        <v>K-hangtra</v>
      </c>
      <c r="AR55" s="60">
        <f t="shared" si="15"/>
        <v>156</v>
      </c>
      <c r="AS55" s="60">
        <f t="shared" si="16"/>
        <v>632</v>
      </c>
      <c r="AV55" s="39"/>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c r="EM55" s="42"/>
      <c r="EN55" s="42"/>
      <c r="EO55" s="42"/>
      <c r="EP55" s="42"/>
      <c r="EQ55" s="42"/>
      <c r="ER55" s="42"/>
      <c r="ES55" s="42"/>
      <c r="ET55" s="42"/>
      <c r="EU55" s="42"/>
      <c r="EV55" s="42"/>
      <c r="EW55" s="42"/>
      <c r="EX55" s="42"/>
      <c r="EY55" s="42"/>
      <c r="EZ55" s="42"/>
      <c r="FA55" s="42"/>
      <c r="FB55" s="42"/>
      <c r="FC55" s="42"/>
      <c r="FD55" s="42"/>
      <c r="FE55" s="42"/>
      <c r="FF55" s="42"/>
      <c r="FG55" s="42"/>
      <c r="FH55" s="42"/>
      <c r="FI55" s="42"/>
      <c r="FJ55" s="42"/>
      <c r="FK55" s="42"/>
      <c r="FL55" s="42"/>
      <c r="FM55" s="42"/>
      <c r="FN55" s="42"/>
      <c r="FO55" s="42"/>
      <c r="FP55" s="42"/>
      <c r="FQ55" s="42"/>
      <c r="FR55" s="42"/>
      <c r="FS55" s="42"/>
      <c r="FT55" s="42"/>
      <c r="FU55" s="42"/>
      <c r="FV55" s="42"/>
      <c r="FW55" s="42"/>
      <c r="FX55" s="42"/>
      <c r="FY55" s="42"/>
      <c r="FZ55" s="42"/>
      <c r="GA55" s="42"/>
      <c r="GB55" s="42"/>
      <c r="GC55" s="42"/>
      <c r="GD55" s="42"/>
      <c r="GE55" s="42"/>
      <c r="GF55" s="42"/>
      <c r="GG55" s="42"/>
      <c r="GH55" s="42"/>
      <c r="GI55" s="42"/>
      <c r="GJ55" s="42"/>
      <c r="GK55" s="42"/>
      <c r="GL55" s="42"/>
      <c r="GM55" s="42"/>
      <c r="GN55" s="42"/>
      <c r="GO55" s="42"/>
      <c r="GP55" s="42"/>
      <c r="GQ55" s="42"/>
      <c r="GR55" s="42"/>
      <c r="GS55" s="42"/>
      <c r="GT55" s="42"/>
      <c r="GU55" s="42"/>
      <c r="GV55" s="42"/>
      <c r="GW55" s="42"/>
      <c r="GX55" s="42"/>
      <c r="GY55" s="42"/>
      <c r="GZ55" s="42"/>
      <c r="HA55" s="42"/>
      <c r="HB55" s="42"/>
      <c r="HC55" s="42"/>
      <c r="HD55" s="42"/>
      <c r="HE55" s="42"/>
      <c r="HF55" s="42"/>
      <c r="HG55" s="42"/>
      <c r="HH55" s="42"/>
      <c r="HI55" s="42"/>
      <c r="HJ55" s="42"/>
      <c r="HK55" s="42"/>
      <c r="HL55" s="42"/>
      <c r="HM55" s="42"/>
      <c r="HN55" s="42"/>
      <c r="HO55" s="42"/>
      <c r="HP55" s="42"/>
      <c r="HQ55" s="42"/>
      <c r="HR55" s="42"/>
      <c r="HS55" s="42"/>
      <c r="HT55" s="42"/>
      <c r="HU55" s="42"/>
      <c r="HV55" s="42"/>
      <c r="HW55" s="42"/>
      <c r="HX55" s="42"/>
    </row>
    <row r="56" spans="1:232" s="41" customFormat="1" x14ac:dyDescent="0.25">
      <c r="A56" s="29"/>
      <c r="B56" s="30"/>
      <c r="C56" s="31" t="str">
        <f>IF(H56="","",VLOOKUP(O56,Khach_hang!B:G,6,0))</f>
        <v>N</v>
      </c>
      <c r="D56" s="57">
        <f t="shared" si="0"/>
        <v>0</v>
      </c>
      <c r="E56" s="57">
        <f t="shared" si="1"/>
        <v>1</v>
      </c>
      <c r="F56" s="32" t="str">
        <f>IF(H56="","",VLOOKUP(H56,'PHIEU XT'!B:I,8,0))</f>
        <v>29/08/2025</v>
      </c>
      <c r="G56" s="32" t="str">
        <f t="shared" si="2"/>
        <v>29/08/2025</v>
      </c>
      <c r="H56" s="4">
        <v>9105866724</v>
      </c>
      <c r="I56" s="32" t="str">
        <f t="shared" si="3"/>
        <v>29/08/2025</v>
      </c>
      <c r="J56" s="33" t="str">
        <f t="shared" si="4"/>
        <v>NKHT2508/00069275</v>
      </c>
      <c r="K56" s="34"/>
      <c r="L56" s="46" t="str">
        <f t="shared" si="5"/>
        <v>K25TTM</v>
      </c>
      <c r="M56" s="33" t="str">
        <f>IF(H56="","",'PHIEU XT'!C56)</f>
        <v>00069275</v>
      </c>
      <c r="N56" s="35" t="str">
        <f t="shared" si="6"/>
        <v>29/08/2025</v>
      </c>
      <c r="O56" s="6" t="str">
        <f>IF(H56="","",'PHIEU XT'!E56)</f>
        <v>WIN-009</v>
      </c>
      <c r="P56" s="36"/>
      <c r="Q56" s="36"/>
      <c r="R56" s="36"/>
      <c r="S56" s="33" t="str">
        <f>IF(H56="","",'PHIEU XT'!F56)</f>
        <v>3835 WIN DNG 234 Lê Văn Hiến</v>
      </c>
      <c r="T56" s="36"/>
      <c r="U56" s="36"/>
      <c r="V56" s="33" t="str">
        <f t="shared" si="7"/>
        <v>3835 WIN DNG 234 Lê Văn Hiến</v>
      </c>
      <c r="W56" s="36"/>
      <c r="X56" s="36"/>
      <c r="Y56" s="33" t="str">
        <f>IF(H56="","",'PHIEU XT'!AC56)</f>
        <v>GM500</v>
      </c>
      <c r="Z56" s="36"/>
      <c r="AA56" s="30"/>
      <c r="AB56" s="57">
        <f t="shared" si="8"/>
        <v>5111</v>
      </c>
      <c r="AC56" s="57">
        <f t="shared" si="9"/>
        <v>131</v>
      </c>
      <c r="AD56" s="30"/>
      <c r="AE56" s="58">
        <f>IF(H56="","",'PHIEU XT'!U56)</f>
        <v>1</v>
      </c>
      <c r="AF56" s="37"/>
      <c r="AG56" s="37">
        <f>IF(H56="","",'PHIEU XT'!T56)</f>
        <v>111058</v>
      </c>
      <c r="AH56" s="38">
        <f t="shared" si="10"/>
        <v>111058</v>
      </c>
      <c r="AI56" s="37"/>
      <c r="AJ56" s="37"/>
      <c r="AK56" s="39"/>
      <c r="AL56" s="40">
        <f t="shared" si="11"/>
        <v>8</v>
      </c>
      <c r="AM56" s="37"/>
      <c r="AN56" s="37">
        <f t="shared" si="12"/>
        <v>8884.64</v>
      </c>
      <c r="AO56" s="59">
        <f t="shared" si="13"/>
        <v>33311</v>
      </c>
      <c r="AP56" s="39"/>
      <c r="AQ56" s="59" t="str">
        <f t="shared" si="14"/>
        <v>K-hangtra</v>
      </c>
      <c r="AR56" s="60">
        <f t="shared" si="15"/>
        <v>156</v>
      </c>
      <c r="AS56" s="60">
        <f t="shared" si="16"/>
        <v>632</v>
      </c>
      <c r="AV56" s="39"/>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c r="EH56" s="42"/>
      <c r="EI56" s="42"/>
      <c r="EJ56" s="42"/>
      <c r="EK56" s="42"/>
      <c r="EL56" s="42"/>
      <c r="EM56" s="42"/>
      <c r="EN56" s="42"/>
      <c r="EO56" s="42"/>
      <c r="EP56" s="42"/>
      <c r="EQ56" s="42"/>
      <c r="ER56" s="42"/>
      <c r="ES56" s="42"/>
      <c r="ET56" s="42"/>
      <c r="EU56" s="42"/>
      <c r="EV56" s="42"/>
      <c r="EW56" s="42"/>
      <c r="EX56" s="42"/>
      <c r="EY56" s="42"/>
      <c r="EZ56" s="42"/>
      <c r="FA56" s="42"/>
      <c r="FB56" s="42"/>
      <c r="FC56" s="42"/>
      <c r="FD56" s="42"/>
      <c r="FE56" s="42"/>
      <c r="FF56" s="42"/>
      <c r="FG56" s="42"/>
      <c r="FH56" s="42"/>
      <c r="FI56" s="42"/>
      <c r="FJ56" s="42"/>
      <c r="FK56" s="42"/>
      <c r="FL56" s="42"/>
      <c r="FM56" s="42"/>
      <c r="FN56" s="42"/>
      <c r="FO56" s="42"/>
      <c r="FP56" s="42"/>
      <c r="FQ56" s="42"/>
      <c r="FR56" s="42"/>
      <c r="FS56" s="42"/>
      <c r="FT56" s="42"/>
      <c r="FU56" s="42"/>
      <c r="FV56" s="42"/>
      <c r="FW56" s="42"/>
      <c r="FX56" s="42"/>
      <c r="FY56" s="42"/>
      <c r="FZ56" s="42"/>
      <c r="GA56" s="42"/>
      <c r="GB56" s="42"/>
      <c r="GC56" s="42"/>
      <c r="GD56" s="42"/>
      <c r="GE56" s="42"/>
      <c r="GF56" s="42"/>
      <c r="GG56" s="42"/>
      <c r="GH56" s="42"/>
      <c r="GI56" s="42"/>
      <c r="GJ56" s="42"/>
      <c r="GK56" s="42"/>
      <c r="GL56" s="42"/>
      <c r="GM56" s="42"/>
      <c r="GN56" s="42"/>
      <c r="GO56" s="42"/>
      <c r="GP56" s="42"/>
      <c r="GQ56" s="42"/>
      <c r="GR56" s="42"/>
      <c r="GS56" s="42"/>
      <c r="GT56" s="42"/>
      <c r="GU56" s="42"/>
      <c r="GV56" s="42"/>
      <c r="GW56" s="42"/>
      <c r="GX56" s="42"/>
      <c r="GY56" s="42"/>
      <c r="GZ56" s="42"/>
      <c r="HA56" s="42"/>
      <c r="HB56" s="42"/>
      <c r="HC56" s="42"/>
      <c r="HD56" s="42"/>
      <c r="HE56" s="42"/>
      <c r="HF56" s="42"/>
      <c r="HG56" s="42"/>
      <c r="HH56" s="42"/>
      <c r="HI56" s="42"/>
      <c r="HJ56" s="42"/>
      <c r="HK56" s="42"/>
      <c r="HL56" s="42"/>
      <c r="HM56" s="42"/>
      <c r="HN56" s="42"/>
      <c r="HO56" s="42"/>
      <c r="HP56" s="42"/>
      <c r="HQ56" s="42"/>
      <c r="HR56" s="42"/>
      <c r="HS56" s="42"/>
      <c r="HT56" s="42"/>
      <c r="HU56" s="42"/>
      <c r="HV56" s="42"/>
      <c r="HW56" s="42"/>
      <c r="HX56" s="42"/>
    </row>
    <row r="57" spans="1:232" s="41" customFormat="1" x14ac:dyDescent="0.25">
      <c r="A57" s="29"/>
      <c r="B57" s="30"/>
      <c r="C57" s="31" t="str">
        <f>IF(H57="","",VLOOKUP(O57,Khach_hang!B:G,6,0))</f>
        <v>N</v>
      </c>
      <c r="D57" s="57">
        <f t="shared" si="0"/>
        <v>0</v>
      </c>
      <c r="E57" s="57">
        <f t="shared" si="1"/>
        <v>1</v>
      </c>
      <c r="F57" s="32" t="str">
        <f>IF(H57="","",VLOOKUP(H57,'PHIEU XT'!B:I,8,0))</f>
        <v>29/08/2025</v>
      </c>
      <c r="G57" s="32" t="str">
        <f t="shared" si="2"/>
        <v>29/08/2025</v>
      </c>
      <c r="H57" s="4">
        <v>9105866780</v>
      </c>
      <c r="I57" s="32" t="str">
        <f t="shared" si="3"/>
        <v>29/08/2025</v>
      </c>
      <c r="J57" s="33" t="str">
        <f t="shared" si="4"/>
        <v>NKHT2508/00069281</v>
      </c>
      <c r="K57" s="34"/>
      <c r="L57" s="46" t="str">
        <f t="shared" si="5"/>
        <v>K25TTM</v>
      </c>
      <c r="M57" s="33" t="str">
        <f>IF(H57="","",'PHIEU XT'!C57)</f>
        <v>00069281</v>
      </c>
      <c r="N57" s="35" t="str">
        <f t="shared" si="6"/>
        <v>29/08/2025</v>
      </c>
      <c r="O57" s="6" t="str">
        <f>IF(H57="","",'PHIEU XT'!E57)</f>
        <v>WIN-009</v>
      </c>
      <c r="P57" s="36"/>
      <c r="Q57" s="36"/>
      <c r="R57" s="36"/>
      <c r="S57" s="33" t="str">
        <f>IF(H57="","",'PHIEU XT'!F57)</f>
        <v>3835 WIN DNG 234 Lê Văn Hiến</v>
      </c>
      <c r="T57" s="36"/>
      <c r="U57" s="36"/>
      <c r="V57" s="33" t="str">
        <f t="shared" si="7"/>
        <v>3835 WIN DNG 234 Lê Văn Hiến</v>
      </c>
      <c r="W57" s="36"/>
      <c r="X57" s="36"/>
      <c r="Y57" s="33" t="str">
        <f>IF(H57="","",'PHIEU XT'!AC57)</f>
        <v>GTLX250G</v>
      </c>
      <c r="Z57" s="36"/>
      <c r="AA57" s="30"/>
      <c r="AB57" s="57">
        <f t="shared" si="8"/>
        <v>5111</v>
      </c>
      <c r="AC57" s="57">
        <f t="shared" si="9"/>
        <v>131</v>
      </c>
      <c r="AD57" s="30"/>
      <c r="AE57" s="58">
        <f>IF(H57="","",'PHIEU XT'!U57)</f>
        <v>1</v>
      </c>
      <c r="AF57" s="37"/>
      <c r="AG57" s="37">
        <f>IF(H57="","",'PHIEU XT'!T57)</f>
        <v>50182</v>
      </c>
      <c r="AH57" s="38">
        <f t="shared" si="10"/>
        <v>50182</v>
      </c>
      <c r="AI57" s="37"/>
      <c r="AJ57" s="37"/>
      <c r="AK57" s="39"/>
      <c r="AL57" s="40">
        <f t="shared" si="11"/>
        <v>8</v>
      </c>
      <c r="AM57" s="37"/>
      <c r="AN57" s="37">
        <f t="shared" si="12"/>
        <v>4014.56</v>
      </c>
      <c r="AO57" s="59">
        <f t="shared" si="13"/>
        <v>33311</v>
      </c>
      <c r="AP57" s="39"/>
      <c r="AQ57" s="59" t="str">
        <f t="shared" si="14"/>
        <v>K-hangtra</v>
      </c>
      <c r="AR57" s="60">
        <f t="shared" si="15"/>
        <v>156</v>
      </c>
      <c r="AS57" s="60">
        <f t="shared" si="16"/>
        <v>632</v>
      </c>
      <c r="AV57" s="39"/>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c r="EH57" s="42"/>
      <c r="EI57" s="42"/>
      <c r="EJ57" s="42"/>
      <c r="EK57" s="42"/>
      <c r="EL57" s="42"/>
      <c r="EM57" s="42"/>
      <c r="EN57" s="42"/>
      <c r="EO57" s="42"/>
      <c r="EP57" s="42"/>
      <c r="EQ57" s="42"/>
      <c r="ER57" s="42"/>
      <c r="ES57" s="42"/>
      <c r="ET57" s="42"/>
      <c r="EU57" s="42"/>
      <c r="EV57" s="42"/>
      <c r="EW57" s="42"/>
      <c r="EX57" s="42"/>
      <c r="EY57" s="42"/>
      <c r="EZ57" s="42"/>
      <c r="FA57" s="42"/>
      <c r="FB57" s="42"/>
      <c r="FC57" s="42"/>
      <c r="FD57" s="42"/>
      <c r="FE57" s="42"/>
      <c r="FF57" s="42"/>
      <c r="FG57" s="42"/>
      <c r="FH57" s="42"/>
      <c r="FI57" s="42"/>
      <c r="FJ57" s="42"/>
      <c r="FK57" s="42"/>
      <c r="FL57" s="42"/>
      <c r="FM57" s="42"/>
      <c r="FN57" s="42"/>
      <c r="FO57" s="42"/>
      <c r="FP57" s="42"/>
      <c r="FQ57" s="42"/>
      <c r="FR57" s="42"/>
      <c r="FS57" s="42"/>
      <c r="FT57" s="42"/>
      <c r="FU57" s="42"/>
      <c r="FV57" s="42"/>
      <c r="FW57" s="42"/>
      <c r="FX57" s="42"/>
      <c r="FY57" s="42"/>
      <c r="FZ57" s="42"/>
      <c r="GA57" s="42"/>
      <c r="GB57" s="42"/>
      <c r="GC57" s="42"/>
      <c r="GD57" s="42"/>
      <c r="GE57" s="42"/>
      <c r="GF57" s="42"/>
      <c r="GG57" s="42"/>
      <c r="GH57" s="42"/>
      <c r="GI57" s="42"/>
      <c r="GJ57" s="42"/>
      <c r="GK57" s="42"/>
      <c r="GL57" s="42"/>
      <c r="GM57" s="42"/>
      <c r="GN57" s="42"/>
      <c r="GO57" s="42"/>
      <c r="GP57" s="42"/>
      <c r="GQ57" s="42"/>
      <c r="GR57" s="42"/>
      <c r="GS57" s="42"/>
      <c r="GT57" s="42"/>
      <c r="GU57" s="42"/>
      <c r="GV57" s="42"/>
      <c r="GW57" s="42"/>
      <c r="GX57" s="42"/>
      <c r="GY57" s="42"/>
      <c r="GZ57" s="42"/>
      <c r="HA57" s="42"/>
      <c r="HB57" s="42"/>
      <c r="HC57" s="42"/>
      <c r="HD57" s="42"/>
      <c r="HE57" s="42"/>
      <c r="HF57" s="42"/>
      <c r="HG57" s="42"/>
      <c r="HH57" s="42"/>
      <c r="HI57" s="42"/>
      <c r="HJ57" s="42"/>
      <c r="HK57" s="42"/>
      <c r="HL57" s="42"/>
      <c r="HM57" s="42"/>
      <c r="HN57" s="42"/>
      <c r="HO57" s="42"/>
      <c r="HP57" s="42"/>
      <c r="HQ57" s="42"/>
      <c r="HR57" s="42"/>
      <c r="HS57" s="42"/>
      <c r="HT57" s="42"/>
      <c r="HU57" s="42"/>
      <c r="HV57" s="42"/>
      <c r="HW57" s="42"/>
      <c r="HX57" s="42"/>
    </row>
    <row r="58" spans="1:232" s="41" customFormat="1" x14ac:dyDescent="0.25">
      <c r="A58" s="29"/>
      <c r="B58" s="30"/>
      <c r="C58" s="31" t="str">
        <f>IF(H58="","",VLOOKUP(O58,Khach_hang!B:G,6,0))</f>
        <v>B</v>
      </c>
      <c r="D58" s="57">
        <f t="shared" si="0"/>
        <v>0</v>
      </c>
      <c r="E58" s="57">
        <f t="shared" si="1"/>
        <v>1</v>
      </c>
      <c r="F58" s="32" t="str">
        <f>IF(H58="","",VLOOKUP(H58,'PHIEU XT'!B:I,8,0))</f>
        <v>29/08/2025</v>
      </c>
      <c r="G58" s="32" t="str">
        <f t="shared" si="2"/>
        <v>29/08/2025</v>
      </c>
      <c r="H58" s="4">
        <v>9105866807</v>
      </c>
      <c r="I58" s="32" t="str">
        <f t="shared" si="3"/>
        <v>29/08/2025</v>
      </c>
      <c r="J58" s="33" t="str">
        <f t="shared" si="4"/>
        <v>NKHT2508/00420626</v>
      </c>
      <c r="K58" s="34"/>
      <c r="L58" s="46" t="str">
        <f t="shared" si="5"/>
        <v>K25TTM</v>
      </c>
      <c r="M58" s="33" t="str">
        <f>IF(H58="","",'PHIEU XT'!C58)</f>
        <v>00420626</v>
      </c>
      <c r="N58" s="35" t="str">
        <f t="shared" si="6"/>
        <v>29/08/2025</v>
      </c>
      <c r="O58" s="6" t="str">
        <f>IF(H58="","",'PHIEU XT'!E58)</f>
        <v>WIN-002</v>
      </c>
      <c r="P58" s="36"/>
      <c r="Q58" s="36"/>
      <c r="R58" s="36"/>
      <c r="S58" s="33" t="str">
        <f>IF(H58="","",'PHIEU XT'!F58)</f>
        <v>5176 WM+ HNI Thôn Chằm-Bình Minh</v>
      </c>
      <c r="T58" s="36"/>
      <c r="U58" s="36"/>
      <c r="V58" s="33" t="str">
        <f t="shared" si="7"/>
        <v>5176 WM+ HNI Thôn Chằm-Bình Minh</v>
      </c>
      <c r="W58" s="36"/>
      <c r="X58" s="36"/>
      <c r="Y58" s="33" t="str">
        <f>IF(H58="","",'PHIEU XT'!AC58)</f>
        <v>GM500</v>
      </c>
      <c r="Z58" s="36"/>
      <c r="AA58" s="30"/>
      <c r="AB58" s="57">
        <f t="shared" si="8"/>
        <v>5111</v>
      </c>
      <c r="AC58" s="57">
        <f t="shared" si="9"/>
        <v>131</v>
      </c>
      <c r="AD58" s="30"/>
      <c r="AE58" s="58">
        <f>IF(H58="","",'PHIEU XT'!U58)</f>
        <v>1</v>
      </c>
      <c r="AF58" s="37"/>
      <c r="AG58" s="37">
        <f>IF(H58="","",'PHIEU XT'!T58)</f>
        <v>111058</v>
      </c>
      <c r="AH58" s="38">
        <f t="shared" si="10"/>
        <v>111058</v>
      </c>
      <c r="AI58" s="37"/>
      <c r="AJ58" s="37"/>
      <c r="AK58" s="39"/>
      <c r="AL58" s="40">
        <f t="shared" si="11"/>
        <v>8</v>
      </c>
      <c r="AM58" s="37"/>
      <c r="AN58" s="37">
        <f t="shared" si="12"/>
        <v>8884.64</v>
      </c>
      <c r="AO58" s="59">
        <f t="shared" si="13"/>
        <v>33311</v>
      </c>
      <c r="AP58" s="39"/>
      <c r="AQ58" s="59" t="str">
        <f t="shared" si="14"/>
        <v>K-hangtra</v>
      </c>
      <c r="AR58" s="60">
        <f t="shared" si="15"/>
        <v>156</v>
      </c>
      <c r="AS58" s="60">
        <f t="shared" si="16"/>
        <v>632</v>
      </c>
      <c r="AV58" s="39"/>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42"/>
      <c r="EO58" s="42"/>
      <c r="EP58" s="42"/>
      <c r="EQ58" s="42"/>
      <c r="ER58" s="42"/>
      <c r="ES58" s="42"/>
      <c r="ET58" s="42"/>
      <c r="EU58" s="42"/>
      <c r="EV58" s="42"/>
      <c r="EW58" s="42"/>
      <c r="EX58" s="42"/>
      <c r="EY58" s="42"/>
      <c r="EZ58" s="42"/>
      <c r="FA58" s="42"/>
      <c r="FB58" s="42"/>
      <c r="FC58" s="42"/>
      <c r="FD58" s="42"/>
      <c r="FE58" s="42"/>
      <c r="FF58" s="42"/>
      <c r="FG58" s="42"/>
      <c r="FH58" s="42"/>
      <c r="FI58" s="42"/>
      <c r="FJ58" s="42"/>
      <c r="FK58" s="42"/>
      <c r="FL58" s="42"/>
      <c r="FM58" s="42"/>
      <c r="FN58" s="42"/>
      <c r="FO58" s="42"/>
      <c r="FP58" s="42"/>
      <c r="FQ58" s="42"/>
      <c r="FR58" s="42"/>
      <c r="FS58" s="42"/>
      <c r="FT58" s="42"/>
      <c r="FU58" s="42"/>
      <c r="FV58" s="42"/>
      <c r="FW58" s="42"/>
      <c r="FX58" s="42"/>
      <c r="FY58" s="42"/>
      <c r="FZ58" s="42"/>
      <c r="GA58" s="42"/>
      <c r="GB58" s="42"/>
      <c r="GC58" s="42"/>
      <c r="GD58" s="42"/>
      <c r="GE58" s="42"/>
      <c r="GF58" s="42"/>
      <c r="GG58" s="42"/>
      <c r="GH58" s="42"/>
      <c r="GI58" s="42"/>
      <c r="GJ58" s="42"/>
      <c r="GK58" s="42"/>
      <c r="GL58" s="42"/>
      <c r="GM58" s="42"/>
      <c r="GN58" s="42"/>
      <c r="GO58" s="42"/>
      <c r="GP58" s="42"/>
      <c r="GQ58" s="42"/>
      <c r="GR58" s="42"/>
      <c r="GS58" s="42"/>
      <c r="GT58" s="42"/>
      <c r="GU58" s="42"/>
      <c r="GV58" s="42"/>
      <c r="GW58" s="42"/>
      <c r="GX58" s="42"/>
      <c r="GY58" s="42"/>
      <c r="GZ58" s="42"/>
      <c r="HA58" s="42"/>
      <c r="HB58" s="42"/>
      <c r="HC58" s="42"/>
      <c r="HD58" s="42"/>
      <c r="HE58" s="42"/>
      <c r="HF58" s="42"/>
      <c r="HG58" s="42"/>
      <c r="HH58" s="42"/>
      <c r="HI58" s="42"/>
      <c r="HJ58" s="42"/>
      <c r="HK58" s="42"/>
      <c r="HL58" s="42"/>
      <c r="HM58" s="42"/>
      <c r="HN58" s="42"/>
      <c r="HO58" s="42"/>
      <c r="HP58" s="42"/>
      <c r="HQ58" s="42"/>
      <c r="HR58" s="42"/>
      <c r="HS58" s="42"/>
      <c r="HT58" s="42"/>
      <c r="HU58" s="42"/>
      <c r="HV58" s="42"/>
      <c r="HW58" s="42"/>
      <c r="HX58" s="42"/>
    </row>
    <row r="59" spans="1:232" s="41" customFormat="1" x14ac:dyDescent="0.25">
      <c r="A59" s="29"/>
      <c r="B59" s="30"/>
      <c r="C59" s="31" t="str">
        <f>IF(H59="","",VLOOKUP(O59,Khach_hang!B:G,6,0))</f>
        <v>N</v>
      </c>
      <c r="D59" s="57">
        <f t="shared" si="0"/>
        <v>0</v>
      </c>
      <c r="E59" s="57">
        <f t="shared" si="1"/>
        <v>1</v>
      </c>
      <c r="F59" s="32" t="str">
        <f>IF(H59="","",VLOOKUP(H59,'PHIEU XT'!B:I,8,0))</f>
        <v>29/08/2025</v>
      </c>
      <c r="G59" s="32" t="str">
        <f t="shared" si="2"/>
        <v>29/08/2025</v>
      </c>
      <c r="H59" s="4">
        <v>9105866840</v>
      </c>
      <c r="I59" s="32" t="str">
        <f t="shared" si="3"/>
        <v>29/08/2025</v>
      </c>
      <c r="J59" s="33" t="str">
        <f t="shared" si="4"/>
        <v>NKHT2508/00069285</v>
      </c>
      <c r="K59" s="34"/>
      <c r="L59" s="46" t="str">
        <f t="shared" si="5"/>
        <v>K25TTM</v>
      </c>
      <c r="M59" s="33" t="str">
        <f>IF(H59="","",'PHIEU XT'!C59)</f>
        <v>00069285</v>
      </c>
      <c r="N59" s="35" t="str">
        <f t="shared" si="6"/>
        <v>29/08/2025</v>
      </c>
      <c r="O59" s="6" t="str">
        <f>IF(H59="","",'PHIEU XT'!E59)</f>
        <v>WIN-009</v>
      </c>
      <c r="P59" s="36"/>
      <c r="Q59" s="36"/>
      <c r="R59" s="36"/>
      <c r="S59" s="33" t="str">
        <f>IF(H59="","",'PHIEU XT'!F59)</f>
        <v>6811 WM+ DNG 193 Hà Huy Tập</v>
      </c>
      <c r="T59" s="36"/>
      <c r="U59" s="36"/>
      <c r="V59" s="33" t="str">
        <f t="shared" si="7"/>
        <v>6811 WM+ DNG 193 Hà Huy Tập</v>
      </c>
      <c r="W59" s="36"/>
      <c r="X59" s="36"/>
      <c r="Y59" s="33" t="str">
        <f>IF(H59="","",'PHIEU XT'!AC59)</f>
        <v>GM500</v>
      </c>
      <c r="Z59" s="36"/>
      <c r="AA59" s="30"/>
      <c r="AB59" s="57">
        <f t="shared" si="8"/>
        <v>5111</v>
      </c>
      <c r="AC59" s="57">
        <f t="shared" si="9"/>
        <v>131</v>
      </c>
      <c r="AD59" s="30"/>
      <c r="AE59" s="58">
        <f>IF(H59="","",'PHIEU XT'!U59)</f>
        <v>1</v>
      </c>
      <c r="AF59" s="37"/>
      <c r="AG59" s="37">
        <f>IF(H59="","",'PHIEU XT'!T59)</f>
        <v>111058</v>
      </c>
      <c r="AH59" s="38">
        <f t="shared" si="10"/>
        <v>111058</v>
      </c>
      <c r="AI59" s="37"/>
      <c r="AJ59" s="37"/>
      <c r="AK59" s="39"/>
      <c r="AL59" s="40">
        <f t="shared" si="11"/>
        <v>8</v>
      </c>
      <c r="AM59" s="37"/>
      <c r="AN59" s="37">
        <f t="shared" si="12"/>
        <v>8884.64</v>
      </c>
      <c r="AO59" s="59">
        <f t="shared" si="13"/>
        <v>33311</v>
      </c>
      <c r="AP59" s="39"/>
      <c r="AQ59" s="59" t="str">
        <f t="shared" si="14"/>
        <v>K-hangtra</v>
      </c>
      <c r="AR59" s="60">
        <f t="shared" si="15"/>
        <v>156</v>
      </c>
      <c r="AS59" s="60">
        <f t="shared" si="16"/>
        <v>632</v>
      </c>
      <c r="AV59" s="39"/>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42"/>
      <c r="EO59" s="42"/>
      <c r="EP59" s="42"/>
      <c r="EQ59" s="42"/>
      <c r="ER59" s="42"/>
      <c r="ES59" s="42"/>
      <c r="ET59" s="42"/>
      <c r="EU59" s="42"/>
      <c r="EV59" s="42"/>
      <c r="EW59" s="42"/>
      <c r="EX59" s="42"/>
      <c r="EY59" s="42"/>
      <c r="EZ59" s="42"/>
      <c r="FA59" s="42"/>
      <c r="FB59" s="42"/>
      <c r="FC59" s="42"/>
      <c r="FD59" s="42"/>
      <c r="FE59" s="42"/>
      <c r="FF59" s="42"/>
      <c r="FG59" s="42"/>
      <c r="FH59" s="42"/>
      <c r="FI59" s="42"/>
      <c r="FJ59" s="42"/>
      <c r="FK59" s="42"/>
      <c r="FL59" s="42"/>
      <c r="FM59" s="42"/>
      <c r="FN59" s="42"/>
      <c r="FO59" s="42"/>
      <c r="FP59" s="42"/>
      <c r="FQ59" s="42"/>
      <c r="FR59" s="42"/>
      <c r="FS59" s="42"/>
      <c r="FT59" s="42"/>
      <c r="FU59" s="42"/>
      <c r="FV59" s="42"/>
      <c r="FW59" s="42"/>
      <c r="FX59" s="42"/>
      <c r="FY59" s="42"/>
      <c r="FZ59" s="42"/>
      <c r="GA59" s="42"/>
      <c r="GB59" s="42"/>
      <c r="GC59" s="42"/>
      <c r="GD59" s="42"/>
      <c r="GE59" s="42"/>
      <c r="GF59" s="42"/>
      <c r="GG59" s="42"/>
      <c r="GH59" s="42"/>
      <c r="GI59" s="42"/>
      <c r="GJ59" s="42"/>
      <c r="GK59" s="42"/>
      <c r="GL59" s="42"/>
      <c r="GM59" s="42"/>
      <c r="GN59" s="42"/>
      <c r="GO59" s="42"/>
      <c r="GP59" s="42"/>
      <c r="GQ59" s="42"/>
      <c r="GR59" s="42"/>
      <c r="GS59" s="42"/>
      <c r="GT59" s="42"/>
      <c r="GU59" s="42"/>
      <c r="GV59" s="42"/>
      <c r="GW59" s="42"/>
      <c r="GX59" s="42"/>
      <c r="GY59" s="42"/>
      <c r="GZ59" s="42"/>
      <c r="HA59" s="42"/>
      <c r="HB59" s="42"/>
      <c r="HC59" s="42"/>
      <c r="HD59" s="42"/>
      <c r="HE59" s="42"/>
      <c r="HF59" s="42"/>
      <c r="HG59" s="42"/>
      <c r="HH59" s="42"/>
      <c r="HI59" s="42"/>
      <c r="HJ59" s="42"/>
      <c r="HK59" s="42"/>
      <c r="HL59" s="42"/>
      <c r="HM59" s="42"/>
      <c r="HN59" s="42"/>
      <c r="HO59" s="42"/>
      <c r="HP59" s="42"/>
      <c r="HQ59" s="42"/>
      <c r="HR59" s="42"/>
      <c r="HS59" s="42"/>
      <c r="HT59" s="42"/>
      <c r="HU59" s="42"/>
      <c r="HV59" s="42"/>
      <c r="HW59" s="42"/>
      <c r="HX59" s="42"/>
    </row>
    <row r="60" spans="1:232" s="41" customFormat="1" x14ac:dyDescent="0.25">
      <c r="A60" s="29"/>
      <c r="B60" s="30"/>
      <c r="C60" s="31" t="str">
        <f>IF(H60="","",VLOOKUP(O60,Khach_hang!B:G,6,0))</f>
        <v>N</v>
      </c>
      <c r="D60" s="57">
        <f t="shared" si="0"/>
        <v>0</v>
      </c>
      <c r="E60" s="57">
        <f t="shared" si="1"/>
        <v>1</v>
      </c>
      <c r="F60" s="32" t="str">
        <f>IF(H60="","",VLOOKUP(H60,'PHIEU XT'!B:I,8,0))</f>
        <v>29/08/2025</v>
      </c>
      <c r="G60" s="32" t="str">
        <f t="shared" si="2"/>
        <v>29/08/2025</v>
      </c>
      <c r="H60" s="4">
        <v>9105866899</v>
      </c>
      <c r="I60" s="32" t="str">
        <f t="shared" si="3"/>
        <v>29/08/2025</v>
      </c>
      <c r="J60" s="33" t="str">
        <f t="shared" si="4"/>
        <v>NKHT2508/00004072</v>
      </c>
      <c r="K60" s="34"/>
      <c r="L60" s="46" t="str">
        <f t="shared" si="5"/>
        <v>K25TTM</v>
      </c>
      <c r="M60" s="33" t="str">
        <f>IF(H60="","",'PHIEU XT'!C60)</f>
        <v>00004072</v>
      </c>
      <c r="N60" s="35" t="str">
        <f t="shared" si="6"/>
        <v>29/08/2025</v>
      </c>
      <c r="O60" s="6" t="str">
        <f>IF(H60="","",'PHIEU XT'!E60)</f>
        <v>WIN-017</v>
      </c>
      <c r="P60" s="36"/>
      <c r="Q60" s="36"/>
      <c r="R60" s="36"/>
      <c r="S60" s="33" t="str">
        <f>IF(H60="","",'PHIEU XT'!F60)</f>
        <v>1529 WM VCP DLK Buôn Mê Thuột</v>
      </c>
      <c r="T60" s="36"/>
      <c r="U60" s="36"/>
      <c r="V60" s="33" t="str">
        <f t="shared" si="7"/>
        <v>1529 WM VCP DLK Buôn Mê Thuột</v>
      </c>
      <c r="W60" s="36"/>
      <c r="X60" s="36"/>
      <c r="Y60" s="33" t="str">
        <f>IF(H60="","",'PHIEU XT'!AC60)</f>
        <v>CN300</v>
      </c>
      <c r="Z60" s="36"/>
      <c r="AA60" s="30"/>
      <c r="AB60" s="57">
        <f t="shared" si="8"/>
        <v>5111</v>
      </c>
      <c r="AC60" s="57">
        <f t="shared" si="9"/>
        <v>131</v>
      </c>
      <c r="AD60" s="30"/>
      <c r="AE60" s="58">
        <f>IF(H60="","",'PHIEU XT'!U60)</f>
        <v>5</v>
      </c>
      <c r="AF60" s="37"/>
      <c r="AG60" s="37">
        <f>IF(H60="","",'PHIEU XT'!T60)</f>
        <v>56760</v>
      </c>
      <c r="AH60" s="38">
        <f t="shared" si="10"/>
        <v>283800</v>
      </c>
      <c r="AI60" s="37"/>
      <c r="AJ60" s="37"/>
      <c r="AK60" s="39"/>
      <c r="AL60" s="40">
        <f t="shared" si="11"/>
        <v>8</v>
      </c>
      <c r="AM60" s="37"/>
      <c r="AN60" s="37">
        <f t="shared" si="12"/>
        <v>22704</v>
      </c>
      <c r="AO60" s="59">
        <f t="shared" si="13"/>
        <v>33311</v>
      </c>
      <c r="AP60" s="39"/>
      <c r="AQ60" s="59" t="str">
        <f t="shared" si="14"/>
        <v>K-hangtra</v>
      </c>
      <c r="AR60" s="60">
        <f t="shared" si="15"/>
        <v>156</v>
      </c>
      <c r="AS60" s="60">
        <f t="shared" si="16"/>
        <v>632</v>
      </c>
      <c r="AV60" s="39"/>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c r="EO60" s="42"/>
      <c r="EP60" s="42"/>
      <c r="EQ60" s="42"/>
      <c r="ER60" s="42"/>
      <c r="ES60" s="42"/>
      <c r="ET60" s="42"/>
      <c r="EU60" s="42"/>
      <c r="EV60" s="42"/>
      <c r="EW60" s="42"/>
      <c r="EX60" s="42"/>
      <c r="EY60" s="42"/>
      <c r="EZ60" s="42"/>
      <c r="FA60" s="42"/>
      <c r="FB60" s="42"/>
      <c r="FC60" s="42"/>
      <c r="FD60" s="42"/>
      <c r="FE60" s="42"/>
      <c r="FF60" s="42"/>
      <c r="FG60" s="42"/>
      <c r="FH60" s="42"/>
      <c r="FI60" s="42"/>
      <c r="FJ60" s="42"/>
      <c r="FK60" s="42"/>
      <c r="FL60" s="42"/>
      <c r="FM60" s="42"/>
      <c r="FN60" s="42"/>
      <c r="FO60" s="42"/>
      <c r="FP60" s="42"/>
      <c r="FQ60" s="42"/>
      <c r="FR60" s="42"/>
      <c r="FS60" s="42"/>
      <c r="FT60" s="42"/>
      <c r="FU60" s="42"/>
      <c r="FV60" s="42"/>
      <c r="FW60" s="42"/>
      <c r="FX60" s="42"/>
      <c r="FY60" s="42"/>
      <c r="FZ60" s="42"/>
      <c r="GA60" s="42"/>
      <c r="GB60" s="42"/>
      <c r="GC60" s="42"/>
      <c r="GD60" s="42"/>
      <c r="GE60" s="42"/>
      <c r="GF60" s="42"/>
      <c r="GG60" s="42"/>
      <c r="GH60" s="42"/>
      <c r="GI60" s="42"/>
      <c r="GJ60" s="42"/>
      <c r="GK60" s="42"/>
      <c r="GL60" s="42"/>
      <c r="GM60" s="42"/>
      <c r="GN60" s="42"/>
      <c r="GO60" s="42"/>
      <c r="GP60" s="42"/>
      <c r="GQ60" s="42"/>
      <c r="GR60" s="42"/>
      <c r="GS60" s="42"/>
      <c r="GT60" s="42"/>
      <c r="GU60" s="42"/>
      <c r="GV60" s="42"/>
      <c r="GW60" s="42"/>
      <c r="GX60" s="42"/>
      <c r="GY60" s="42"/>
      <c r="GZ60" s="42"/>
      <c r="HA60" s="42"/>
      <c r="HB60" s="42"/>
      <c r="HC60" s="42"/>
      <c r="HD60" s="42"/>
      <c r="HE60" s="42"/>
      <c r="HF60" s="42"/>
      <c r="HG60" s="42"/>
      <c r="HH60" s="42"/>
      <c r="HI60" s="42"/>
      <c r="HJ60" s="42"/>
      <c r="HK60" s="42"/>
      <c r="HL60" s="42"/>
      <c r="HM60" s="42"/>
      <c r="HN60" s="42"/>
      <c r="HO60" s="42"/>
      <c r="HP60" s="42"/>
      <c r="HQ60" s="42"/>
      <c r="HR60" s="42"/>
      <c r="HS60" s="42"/>
      <c r="HT60" s="42"/>
      <c r="HU60" s="42"/>
      <c r="HV60" s="42"/>
      <c r="HW60" s="42"/>
      <c r="HX60" s="42"/>
    </row>
    <row r="61" spans="1:232" s="41" customFormat="1" x14ac:dyDescent="0.25">
      <c r="A61" s="29"/>
      <c r="B61" s="30"/>
      <c r="C61" s="31" t="str">
        <f>IF(H61="","",VLOOKUP(O61,Khach_hang!B:G,6,0))</f>
        <v>N</v>
      </c>
      <c r="D61" s="57">
        <f t="shared" si="0"/>
        <v>0</v>
      </c>
      <c r="E61" s="57">
        <f t="shared" si="1"/>
        <v>1</v>
      </c>
      <c r="F61" s="32" t="str">
        <f>IF(H61="","",VLOOKUP(H61,'PHIEU XT'!B:I,8,0))</f>
        <v>29/08/2025</v>
      </c>
      <c r="G61" s="32" t="str">
        <f t="shared" si="2"/>
        <v>29/08/2025</v>
      </c>
      <c r="H61" s="4">
        <v>9105866899</v>
      </c>
      <c r="I61" s="32" t="str">
        <f t="shared" si="3"/>
        <v>29/08/2025</v>
      </c>
      <c r="J61" s="33" t="str">
        <f t="shared" si="4"/>
        <v>NKHT2508/00004072</v>
      </c>
      <c r="K61" s="34"/>
      <c r="L61" s="46" t="str">
        <f t="shared" si="5"/>
        <v>K25TTM</v>
      </c>
      <c r="M61" s="33" t="str">
        <f>IF(H61="","",'PHIEU XT'!C61)</f>
        <v>00004072</v>
      </c>
      <c r="N61" s="35" t="str">
        <f t="shared" si="6"/>
        <v>29/08/2025</v>
      </c>
      <c r="O61" s="6" t="str">
        <f>IF(H61="","",'PHIEU XT'!E61)</f>
        <v>WIN-017</v>
      </c>
      <c r="P61" s="36"/>
      <c r="Q61" s="36"/>
      <c r="R61" s="36"/>
      <c r="S61" s="33" t="str">
        <f>IF(H61="","",'PHIEU XT'!F61)</f>
        <v>1529 WM VCP DLK Buôn Mê Thuột</v>
      </c>
      <c r="T61" s="36"/>
      <c r="U61" s="36"/>
      <c r="V61" s="33" t="str">
        <f t="shared" si="7"/>
        <v>1529 WM VCP DLK Buôn Mê Thuột</v>
      </c>
      <c r="W61" s="36"/>
      <c r="X61" s="36"/>
      <c r="Y61" s="33" t="str">
        <f>IF(H61="","",'PHIEU XT'!AC61)</f>
        <v>GTLX250G</v>
      </c>
      <c r="Z61" s="36"/>
      <c r="AA61" s="30"/>
      <c r="AB61" s="57">
        <f t="shared" si="8"/>
        <v>5111</v>
      </c>
      <c r="AC61" s="57">
        <f t="shared" si="9"/>
        <v>131</v>
      </c>
      <c r="AD61" s="30"/>
      <c r="AE61" s="58">
        <f>IF(H61="","",'PHIEU XT'!U61)</f>
        <v>2</v>
      </c>
      <c r="AF61" s="37"/>
      <c r="AG61" s="37">
        <f>IF(H61="","",'PHIEU XT'!T61)</f>
        <v>50182</v>
      </c>
      <c r="AH61" s="38">
        <f t="shared" si="10"/>
        <v>100364</v>
      </c>
      <c r="AI61" s="37"/>
      <c r="AJ61" s="37"/>
      <c r="AK61" s="39"/>
      <c r="AL61" s="40">
        <f t="shared" si="11"/>
        <v>8</v>
      </c>
      <c r="AM61" s="37"/>
      <c r="AN61" s="37">
        <f t="shared" si="12"/>
        <v>8029.12</v>
      </c>
      <c r="AO61" s="59">
        <f t="shared" si="13"/>
        <v>33311</v>
      </c>
      <c r="AP61" s="39"/>
      <c r="AQ61" s="59" t="str">
        <f t="shared" si="14"/>
        <v>K-hangtra</v>
      </c>
      <c r="AR61" s="60">
        <f t="shared" si="15"/>
        <v>156</v>
      </c>
      <c r="AS61" s="60">
        <f t="shared" si="16"/>
        <v>632</v>
      </c>
      <c r="AV61" s="39"/>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42"/>
      <c r="FO61" s="42"/>
      <c r="FP61" s="42"/>
      <c r="FQ61" s="42"/>
      <c r="FR61" s="42"/>
      <c r="FS61" s="42"/>
      <c r="FT61" s="42"/>
      <c r="FU61" s="42"/>
      <c r="FV61" s="42"/>
      <c r="FW61" s="42"/>
      <c r="FX61" s="42"/>
      <c r="FY61" s="42"/>
      <c r="FZ61" s="42"/>
      <c r="GA61" s="42"/>
      <c r="GB61" s="42"/>
      <c r="GC61" s="42"/>
      <c r="GD61" s="42"/>
      <c r="GE61" s="42"/>
      <c r="GF61" s="42"/>
      <c r="GG61" s="42"/>
      <c r="GH61" s="42"/>
      <c r="GI61" s="42"/>
      <c r="GJ61" s="42"/>
      <c r="GK61" s="42"/>
      <c r="GL61" s="42"/>
      <c r="GM61" s="42"/>
      <c r="GN61" s="42"/>
      <c r="GO61" s="42"/>
      <c r="GP61" s="42"/>
      <c r="GQ61" s="42"/>
      <c r="GR61" s="42"/>
      <c r="GS61" s="42"/>
      <c r="GT61" s="42"/>
      <c r="GU61" s="42"/>
      <c r="GV61" s="42"/>
      <c r="GW61" s="42"/>
      <c r="GX61" s="42"/>
      <c r="GY61" s="42"/>
      <c r="GZ61" s="42"/>
      <c r="HA61" s="42"/>
      <c r="HB61" s="42"/>
      <c r="HC61" s="42"/>
      <c r="HD61" s="42"/>
      <c r="HE61" s="42"/>
      <c r="HF61" s="42"/>
      <c r="HG61" s="42"/>
      <c r="HH61" s="42"/>
      <c r="HI61" s="42"/>
      <c r="HJ61" s="42"/>
      <c r="HK61" s="42"/>
      <c r="HL61" s="42"/>
      <c r="HM61" s="42"/>
      <c r="HN61" s="42"/>
      <c r="HO61" s="42"/>
      <c r="HP61" s="42"/>
      <c r="HQ61" s="42"/>
      <c r="HR61" s="42"/>
      <c r="HS61" s="42"/>
      <c r="HT61" s="42"/>
      <c r="HU61" s="42"/>
      <c r="HV61" s="42"/>
      <c r="HW61" s="42"/>
      <c r="HX61" s="42"/>
    </row>
    <row r="62" spans="1:232" s="41" customFormat="1" x14ac:dyDescent="0.25">
      <c r="A62" s="29"/>
      <c r="B62" s="30"/>
      <c r="C62" s="31" t="str">
        <f>IF(H62="","",VLOOKUP(O62,Khach_hang!B:G,6,0))</f>
        <v>N</v>
      </c>
      <c r="D62" s="57">
        <f t="shared" si="0"/>
        <v>0</v>
      </c>
      <c r="E62" s="57">
        <f t="shared" si="1"/>
        <v>1</v>
      </c>
      <c r="F62" s="32" t="str">
        <f>IF(H62="","",VLOOKUP(H62,'PHIEU XT'!B:I,8,0))</f>
        <v>29/08/2025</v>
      </c>
      <c r="G62" s="32" t="str">
        <f t="shared" si="2"/>
        <v>29/08/2025</v>
      </c>
      <c r="H62" s="4">
        <v>9105866938</v>
      </c>
      <c r="I62" s="32" t="str">
        <f t="shared" si="3"/>
        <v>29/08/2025</v>
      </c>
      <c r="J62" s="33" t="str">
        <f t="shared" si="4"/>
        <v>NKHT2508/00008274</v>
      </c>
      <c r="K62" s="34"/>
      <c r="L62" s="46" t="str">
        <f t="shared" si="5"/>
        <v>K25TTM</v>
      </c>
      <c r="M62" s="33" t="str">
        <f>IF(H62="","",'PHIEU XT'!C62)</f>
        <v>00008274</v>
      </c>
      <c r="N62" s="35" t="str">
        <f t="shared" si="6"/>
        <v>29/08/2025</v>
      </c>
      <c r="O62" s="6" t="str">
        <f>IF(H62="","",'PHIEU XT'!E62)</f>
        <v>WIN-042</v>
      </c>
      <c r="P62" s="36"/>
      <c r="Q62" s="36"/>
      <c r="R62" s="36"/>
      <c r="S62" s="33" t="str">
        <f>IF(H62="","",'PHIEU XT'!F62)</f>
        <v>2AGC WM+ QNI 129 Lê Thánh Tôn</v>
      </c>
      <c r="T62" s="36"/>
      <c r="U62" s="36"/>
      <c r="V62" s="33" t="str">
        <f t="shared" si="7"/>
        <v>2AGC WM+ QNI 129 Lê Thánh Tôn</v>
      </c>
      <c r="W62" s="36"/>
      <c r="X62" s="36"/>
      <c r="Y62" s="33" t="str">
        <f>IF(H62="","",'PHIEU XT'!AC62)</f>
        <v>MNH250</v>
      </c>
      <c r="Z62" s="36"/>
      <c r="AA62" s="30"/>
      <c r="AB62" s="57">
        <f t="shared" si="8"/>
        <v>5111</v>
      </c>
      <c r="AC62" s="57">
        <f t="shared" si="9"/>
        <v>131</v>
      </c>
      <c r="AD62" s="30"/>
      <c r="AE62" s="58">
        <f>IF(H62="","",'PHIEU XT'!U62)</f>
        <v>4</v>
      </c>
      <c r="AF62" s="37"/>
      <c r="AG62" s="37">
        <f>IF(H62="","",'PHIEU XT'!T62)</f>
        <v>46000</v>
      </c>
      <c r="AH62" s="38">
        <f t="shared" si="10"/>
        <v>184000</v>
      </c>
      <c r="AI62" s="37"/>
      <c r="AJ62" s="37"/>
      <c r="AK62" s="39"/>
      <c r="AL62" s="40">
        <f t="shared" si="11"/>
        <v>8</v>
      </c>
      <c r="AM62" s="37"/>
      <c r="AN62" s="37">
        <f t="shared" si="12"/>
        <v>14720</v>
      </c>
      <c r="AO62" s="59">
        <f t="shared" si="13"/>
        <v>33311</v>
      </c>
      <c r="AP62" s="39"/>
      <c r="AQ62" s="59" t="str">
        <f t="shared" si="14"/>
        <v>K-hangtra</v>
      </c>
      <c r="AR62" s="60">
        <f t="shared" si="15"/>
        <v>156</v>
      </c>
      <c r="AS62" s="60">
        <f t="shared" si="16"/>
        <v>632</v>
      </c>
      <c r="AV62" s="39"/>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42"/>
      <c r="EO62" s="42"/>
      <c r="EP62" s="42"/>
      <c r="EQ62" s="42"/>
      <c r="ER62" s="42"/>
      <c r="ES62" s="42"/>
      <c r="ET62" s="42"/>
      <c r="EU62" s="42"/>
      <c r="EV62" s="42"/>
      <c r="EW62" s="42"/>
      <c r="EX62" s="42"/>
      <c r="EY62" s="42"/>
      <c r="EZ62" s="42"/>
      <c r="FA62" s="42"/>
      <c r="FB62" s="42"/>
      <c r="FC62" s="42"/>
      <c r="FD62" s="42"/>
      <c r="FE62" s="42"/>
      <c r="FF62" s="42"/>
      <c r="FG62" s="42"/>
      <c r="FH62" s="42"/>
      <c r="FI62" s="42"/>
      <c r="FJ62" s="42"/>
      <c r="FK62" s="42"/>
      <c r="FL62" s="42"/>
      <c r="FM62" s="42"/>
      <c r="FN62" s="42"/>
      <c r="FO62" s="42"/>
      <c r="FP62" s="42"/>
      <c r="FQ62" s="42"/>
      <c r="FR62" s="42"/>
      <c r="FS62" s="42"/>
      <c r="FT62" s="42"/>
      <c r="FU62" s="42"/>
      <c r="FV62" s="42"/>
      <c r="FW62" s="42"/>
      <c r="FX62" s="42"/>
      <c r="FY62" s="42"/>
      <c r="FZ62" s="42"/>
      <c r="GA62" s="42"/>
      <c r="GB62" s="42"/>
      <c r="GC62" s="42"/>
      <c r="GD62" s="42"/>
      <c r="GE62" s="42"/>
      <c r="GF62" s="42"/>
      <c r="GG62" s="42"/>
      <c r="GH62" s="42"/>
      <c r="GI62" s="42"/>
      <c r="GJ62" s="42"/>
      <c r="GK62" s="42"/>
      <c r="GL62" s="42"/>
      <c r="GM62" s="42"/>
      <c r="GN62" s="42"/>
      <c r="GO62" s="42"/>
      <c r="GP62" s="42"/>
      <c r="GQ62" s="42"/>
      <c r="GR62" s="42"/>
      <c r="GS62" s="42"/>
      <c r="GT62" s="42"/>
      <c r="GU62" s="42"/>
      <c r="GV62" s="42"/>
      <c r="GW62" s="42"/>
      <c r="GX62" s="42"/>
      <c r="GY62" s="42"/>
      <c r="GZ62" s="42"/>
      <c r="HA62" s="42"/>
      <c r="HB62" s="42"/>
      <c r="HC62" s="42"/>
      <c r="HD62" s="42"/>
      <c r="HE62" s="42"/>
      <c r="HF62" s="42"/>
      <c r="HG62" s="42"/>
      <c r="HH62" s="42"/>
      <c r="HI62" s="42"/>
      <c r="HJ62" s="42"/>
      <c r="HK62" s="42"/>
      <c r="HL62" s="42"/>
      <c r="HM62" s="42"/>
      <c r="HN62" s="42"/>
      <c r="HO62" s="42"/>
      <c r="HP62" s="42"/>
      <c r="HQ62" s="42"/>
      <c r="HR62" s="42"/>
      <c r="HS62" s="42"/>
      <c r="HT62" s="42"/>
      <c r="HU62" s="42"/>
      <c r="HV62" s="42"/>
      <c r="HW62" s="42"/>
      <c r="HX62" s="42"/>
    </row>
    <row r="63" spans="1:232" s="41" customFormat="1" x14ac:dyDescent="0.25">
      <c r="A63" s="29"/>
      <c r="B63" s="30"/>
      <c r="C63" s="31" t="str">
        <f>IF(H63="","",VLOOKUP(O63,Khach_hang!B:G,6,0))</f>
        <v>B</v>
      </c>
      <c r="D63" s="57">
        <f t="shared" si="0"/>
        <v>0</v>
      </c>
      <c r="E63" s="57">
        <f t="shared" si="1"/>
        <v>1</v>
      </c>
      <c r="F63" s="32" t="str">
        <f>IF(H63="","",VLOOKUP(H63,'PHIEU XT'!B:I,8,0))</f>
        <v>29/08/2025</v>
      </c>
      <c r="G63" s="32" t="str">
        <f t="shared" si="2"/>
        <v>29/08/2025</v>
      </c>
      <c r="H63" s="4">
        <v>9105866916</v>
      </c>
      <c r="I63" s="32" t="str">
        <f t="shared" si="3"/>
        <v>29/08/2025</v>
      </c>
      <c r="J63" s="33" t="str">
        <f t="shared" si="4"/>
        <v>NKHT2508/00420656</v>
      </c>
      <c r="K63" s="34"/>
      <c r="L63" s="46" t="str">
        <f t="shared" si="5"/>
        <v>K25TTM</v>
      </c>
      <c r="M63" s="33" t="str">
        <f>IF(H63="","",'PHIEU XT'!C63)</f>
        <v>00420656</v>
      </c>
      <c r="N63" s="35" t="str">
        <f t="shared" si="6"/>
        <v>29/08/2025</v>
      </c>
      <c r="O63" s="6" t="str">
        <f>IF(H63="","",'PHIEU XT'!E63)</f>
        <v>WIN-002</v>
      </c>
      <c r="P63" s="36"/>
      <c r="Q63" s="36"/>
      <c r="R63" s="36"/>
      <c r="S63" s="33" t="str">
        <f>IF(H63="","",'PHIEU XT'!F63)</f>
        <v>2AN1 WIN HNI ED.104 Eco Dream</v>
      </c>
      <c r="T63" s="36"/>
      <c r="U63" s="36"/>
      <c r="V63" s="33" t="str">
        <f t="shared" si="7"/>
        <v>2AN1 WIN HNI ED.104 Eco Dream</v>
      </c>
      <c r="W63" s="36"/>
      <c r="X63" s="36"/>
      <c r="Y63" s="33" t="str">
        <f>IF(H63="","",'PHIEU XT'!AC63)</f>
        <v>GM500</v>
      </c>
      <c r="Z63" s="36"/>
      <c r="AA63" s="30"/>
      <c r="AB63" s="57">
        <f t="shared" si="8"/>
        <v>5111</v>
      </c>
      <c r="AC63" s="57">
        <f t="shared" si="9"/>
        <v>131</v>
      </c>
      <c r="AD63" s="30"/>
      <c r="AE63" s="58">
        <f>IF(H63="","",'PHIEU XT'!U63)</f>
        <v>2</v>
      </c>
      <c r="AF63" s="37"/>
      <c r="AG63" s="37">
        <f>IF(H63="","",'PHIEU XT'!T63)</f>
        <v>111058</v>
      </c>
      <c r="AH63" s="38">
        <f t="shared" si="10"/>
        <v>222116</v>
      </c>
      <c r="AI63" s="37"/>
      <c r="AJ63" s="37"/>
      <c r="AK63" s="39"/>
      <c r="AL63" s="40">
        <f t="shared" si="11"/>
        <v>8</v>
      </c>
      <c r="AM63" s="37"/>
      <c r="AN63" s="37">
        <f t="shared" si="12"/>
        <v>17769.28</v>
      </c>
      <c r="AO63" s="59">
        <f t="shared" si="13"/>
        <v>33311</v>
      </c>
      <c r="AP63" s="39"/>
      <c r="AQ63" s="59" t="str">
        <f t="shared" si="14"/>
        <v>K-hangtra</v>
      </c>
      <c r="AR63" s="60">
        <f t="shared" si="15"/>
        <v>156</v>
      </c>
      <c r="AS63" s="60">
        <f t="shared" si="16"/>
        <v>632</v>
      </c>
      <c r="AV63" s="39"/>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42"/>
      <c r="EO63" s="42"/>
      <c r="EP63" s="42"/>
      <c r="EQ63" s="42"/>
      <c r="ER63" s="42"/>
      <c r="ES63" s="42"/>
      <c r="ET63" s="42"/>
      <c r="EU63" s="42"/>
      <c r="EV63" s="42"/>
      <c r="EW63" s="42"/>
      <c r="EX63" s="42"/>
      <c r="EY63" s="42"/>
      <c r="EZ63" s="42"/>
      <c r="FA63" s="42"/>
      <c r="FB63" s="42"/>
      <c r="FC63" s="42"/>
      <c r="FD63" s="42"/>
      <c r="FE63" s="42"/>
      <c r="FF63" s="42"/>
      <c r="FG63" s="42"/>
      <c r="FH63" s="42"/>
      <c r="FI63" s="42"/>
      <c r="FJ63" s="42"/>
      <c r="FK63" s="42"/>
      <c r="FL63" s="42"/>
      <c r="FM63" s="42"/>
      <c r="FN63" s="42"/>
      <c r="FO63" s="42"/>
      <c r="FP63" s="42"/>
      <c r="FQ63" s="42"/>
      <c r="FR63" s="42"/>
      <c r="FS63" s="42"/>
      <c r="FT63" s="42"/>
      <c r="FU63" s="42"/>
      <c r="FV63" s="42"/>
      <c r="FW63" s="42"/>
      <c r="FX63" s="42"/>
      <c r="FY63" s="42"/>
      <c r="FZ63" s="42"/>
      <c r="GA63" s="42"/>
      <c r="GB63" s="42"/>
      <c r="GC63" s="42"/>
      <c r="GD63" s="42"/>
      <c r="GE63" s="42"/>
      <c r="GF63" s="42"/>
      <c r="GG63" s="42"/>
      <c r="GH63" s="42"/>
      <c r="GI63" s="42"/>
      <c r="GJ63" s="42"/>
      <c r="GK63" s="42"/>
      <c r="GL63" s="42"/>
      <c r="GM63" s="42"/>
      <c r="GN63" s="42"/>
      <c r="GO63" s="42"/>
      <c r="GP63" s="42"/>
      <c r="GQ63" s="42"/>
      <c r="GR63" s="42"/>
      <c r="GS63" s="42"/>
      <c r="GT63" s="42"/>
      <c r="GU63" s="42"/>
      <c r="GV63" s="42"/>
      <c r="GW63" s="42"/>
      <c r="GX63" s="42"/>
      <c r="GY63" s="42"/>
      <c r="GZ63" s="42"/>
      <c r="HA63" s="42"/>
      <c r="HB63" s="42"/>
      <c r="HC63" s="42"/>
      <c r="HD63" s="42"/>
      <c r="HE63" s="42"/>
      <c r="HF63" s="42"/>
      <c r="HG63" s="42"/>
      <c r="HH63" s="42"/>
      <c r="HI63" s="42"/>
      <c r="HJ63" s="42"/>
      <c r="HK63" s="42"/>
      <c r="HL63" s="42"/>
      <c r="HM63" s="42"/>
      <c r="HN63" s="42"/>
      <c r="HO63" s="42"/>
      <c r="HP63" s="42"/>
      <c r="HQ63" s="42"/>
      <c r="HR63" s="42"/>
      <c r="HS63" s="42"/>
      <c r="HT63" s="42"/>
      <c r="HU63" s="42"/>
      <c r="HV63" s="42"/>
      <c r="HW63" s="42"/>
      <c r="HX63" s="42"/>
    </row>
    <row r="64" spans="1:232" s="41" customFormat="1" x14ac:dyDescent="0.25">
      <c r="A64" s="29"/>
      <c r="B64" s="30"/>
      <c r="C64" s="31" t="str">
        <f>IF(H64="","",VLOOKUP(O64,Khach_hang!B:G,6,0))</f>
        <v>B</v>
      </c>
      <c r="D64" s="57">
        <f t="shared" si="0"/>
        <v>0</v>
      </c>
      <c r="E64" s="57">
        <f t="shared" si="1"/>
        <v>1</v>
      </c>
      <c r="F64" s="32" t="str">
        <f>IF(H64="","",VLOOKUP(H64,'PHIEU XT'!B:I,8,0))</f>
        <v>29/08/2025</v>
      </c>
      <c r="G64" s="32" t="str">
        <f t="shared" si="2"/>
        <v>29/08/2025</v>
      </c>
      <c r="H64" s="4">
        <v>9105866916</v>
      </c>
      <c r="I64" s="32" t="str">
        <f t="shared" si="3"/>
        <v>29/08/2025</v>
      </c>
      <c r="J64" s="33" t="str">
        <f t="shared" si="4"/>
        <v>NKHT2508/00420656</v>
      </c>
      <c r="K64" s="34"/>
      <c r="L64" s="46" t="str">
        <f t="shared" si="5"/>
        <v>K25TTM</v>
      </c>
      <c r="M64" s="33" t="str">
        <f>IF(H64="","",'PHIEU XT'!C64)</f>
        <v>00420656</v>
      </c>
      <c r="N64" s="35" t="str">
        <f t="shared" si="6"/>
        <v>29/08/2025</v>
      </c>
      <c r="O64" s="6" t="str">
        <f>IF(H64="","",'PHIEU XT'!E64)</f>
        <v>WIN-002</v>
      </c>
      <c r="P64" s="36"/>
      <c r="Q64" s="36"/>
      <c r="R64" s="36"/>
      <c r="S64" s="33" t="str">
        <f>IF(H64="","",'PHIEU XT'!F64)</f>
        <v>2AN1 WIN HNI ED.104 Eco Dream</v>
      </c>
      <c r="T64" s="36"/>
      <c r="U64" s="36"/>
      <c r="V64" s="33" t="str">
        <f t="shared" si="7"/>
        <v>2AN1 WIN HNI ED.104 Eco Dream</v>
      </c>
      <c r="W64" s="36"/>
      <c r="X64" s="36"/>
      <c r="Y64" s="33" t="str">
        <f>IF(H64="","",'PHIEU XT'!AC64)</f>
        <v>TH200</v>
      </c>
      <c r="Z64" s="36"/>
      <c r="AA64" s="30"/>
      <c r="AB64" s="57">
        <f t="shared" si="8"/>
        <v>5111</v>
      </c>
      <c r="AC64" s="57">
        <f t="shared" si="9"/>
        <v>131</v>
      </c>
      <c r="AD64" s="30"/>
      <c r="AE64" s="58">
        <f>IF(H64="","",'PHIEU XT'!U64)</f>
        <v>1</v>
      </c>
      <c r="AF64" s="37"/>
      <c r="AG64" s="37">
        <f>IF(H64="","",'PHIEU XT'!T64)</f>
        <v>55595</v>
      </c>
      <c r="AH64" s="38">
        <f t="shared" si="10"/>
        <v>55595</v>
      </c>
      <c r="AI64" s="37"/>
      <c r="AJ64" s="37"/>
      <c r="AK64" s="39"/>
      <c r="AL64" s="40">
        <f t="shared" si="11"/>
        <v>8</v>
      </c>
      <c r="AM64" s="37"/>
      <c r="AN64" s="37">
        <f t="shared" si="12"/>
        <v>4447.6000000000004</v>
      </c>
      <c r="AO64" s="59">
        <f t="shared" si="13"/>
        <v>33311</v>
      </c>
      <c r="AP64" s="39"/>
      <c r="AQ64" s="59" t="str">
        <f t="shared" si="14"/>
        <v>K-hangtra</v>
      </c>
      <c r="AR64" s="60">
        <f t="shared" si="15"/>
        <v>156</v>
      </c>
      <c r="AS64" s="60">
        <f t="shared" si="16"/>
        <v>632</v>
      </c>
      <c r="AV64" s="39"/>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c r="EE64" s="42"/>
      <c r="EF64" s="42"/>
      <c r="EG64" s="42"/>
      <c r="EH64" s="42"/>
      <c r="EI64" s="42"/>
      <c r="EJ64" s="42"/>
      <c r="EK64" s="42"/>
      <c r="EL64" s="42"/>
      <c r="EM64" s="42"/>
      <c r="EN64" s="42"/>
      <c r="EO64" s="42"/>
      <c r="EP64" s="42"/>
      <c r="EQ64" s="42"/>
      <c r="ER64" s="42"/>
      <c r="ES64" s="42"/>
      <c r="ET64" s="42"/>
      <c r="EU64" s="42"/>
      <c r="EV64" s="42"/>
      <c r="EW64" s="42"/>
      <c r="EX64" s="42"/>
      <c r="EY64" s="42"/>
      <c r="EZ64" s="42"/>
      <c r="FA64" s="42"/>
      <c r="FB64" s="42"/>
      <c r="FC64" s="42"/>
      <c r="FD64" s="42"/>
      <c r="FE64" s="42"/>
      <c r="FF64" s="42"/>
      <c r="FG64" s="42"/>
      <c r="FH64" s="42"/>
      <c r="FI64" s="42"/>
      <c r="FJ64" s="42"/>
      <c r="FK64" s="42"/>
      <c r="FL64" s="42"/>
      <c r="FM64" s="42"/>
      <c r="FN64" s="42"/>
      <c r="FO64" s="42"/>
      <c r="FP64" s="42"/>
      <c r="FQ64" s="42"/>
      <c r="FR64" s="42"/>
      <c r="FS64" s="42"/>
      <c r="FT64" s="42"/>
      <c r="FU64" s="42"/>
      <c r="FV64" s="42"/>
      <c r="FW64" s="42"/>
      <c r="FX64" s="42"/>
      <c r="FY64" s="42"/>
      <c r="FZ64" s="42"/>
      <c r="GA64" s="42"/>
      <c r="GB64" s="42"/>
      <c r="GC64" s="42"/>
      <c r="GD64" s="42"/>
      <c r="GE64" s="42"/>
      <c r="GF64" s="42"/>
      <c r="GG64" s="42"/>
      <c r="GH64" s="42"/>
      <c r="GI64" s="42"/>
      <c r="GJ64" s="42"/>
      <c r="GK64" s="42"/>
      <c r="GL64" s="42"/>
      <c r="GM64" s="42"/>
      <c r="GN64" s="42"/>
      <c r="GO64" s="42"/>
      <c r="GP64" s="42"/>
      <c r="GQ64" s="42"/>
      <c r="GR64" s="42"/>
      <c r="GS64" s="42"/>
      <c r="GT64" s="42"/>
      <c r="GU64" s="42"/>
      <c r="GV64" s="42"/>
      <c r="GW64" s="42"/>
      <c r="GX64" s="42"/>
      <c r="GY64" s="42"/>
      <c r="GZ64" s="42"/>
      <c r="HA64" s="42"/>
      <c r="HB64" s="42"/>
      <c r="HC64" s="42"/>
      <c r="HD64" s="42"/>
      <c r="HE64" s="42"/>
      <c r="HF64" s="42"/>
      <c r="HG64" s="42"/>
      <c r="HH64" s="42"/>
      <c r="HI64" s="42"/>
      <c r="HJ64" s="42"/>
      <c r="HK64" s="42"/>
      <c r="HL64" s="42"/>
      <c r="HM64" s="42"/>
      <c r="HN64" s="42"/>
      <c r="HO64" s="42"/>
      <c r="HP64" s="42"/>
      <c r="HQ64" s="42"/>
      <c r="HR64" s="42"/>
      <c r="HS64" s="42"/>
      <c r="HT64" s="42"/>
      <c r="HU64" s="42"/>
      <c r="HV64" s="42"/>
      <c r="HW64" s="42"/>
      <c r="HX64" s="42"/>
    </row>
    <row r="65" spans="1:232" s="41" customFormat="1" x14ac:dyDescent="0.25">
      <c r="A65" s="29"/>
      <c r="B65" s="30"/>
      <c r="C65" s="31" t="str">
        <f>IF(H65="","",VLOOKUP(O65,Khach_hang!B:G,6,0))</f>
        <v>B</v>
      </c>
      <c r="D65" s="57">
        <f t="shared" si="0"/>
        <v>0</v>
      </c>
      <c r="E65" s="57">
        <f t="shared" si="1"/>
        <v>1</v>
      </c>
      <c r="F65" s="32" t="str">
        <f>IF(H65="","",VLOOKUP(H65,'PHIEU XT'!B:I,8,0))</f>
        <v>29/08/2025</v>
      </c>
      <c r="G65" s="32" t="str">
        <f t="shared" si="2"/>
        <v>29/08/2025</v>
      </c>
      <c r="H65" s="4">
        <v>9105866916</v>
      </c>
      <c r="I65" s="32" t="str">
        <f t="shared" si="3"/>
        <v>29/08/2025</v>
      </c>
      <c r="J65" s="33" t="str">
        <f t="shared" si="4"/>
        <v>NKHT2508/00420656</v>
      </c>
      <c r="K65" s="34"/>
      <c r="L65" s="46" t="str">
        <f t="shared" si="5"/>
        <v>K25TTM</v>
      </c>
      <c r="M65" s="33" t="str">
        <f>IF(H65="","",'PHIEU XT'!C65)</f>
        <v>00420656</v>
      </c>
      <c r="N65" s="35" t="str">
        <f t="shared" si="6"/>
        <v>29/08/2025</v>
      </c>
      <c r="O65" s="6" t="str">
        <f>IF(H65="","",'PHIEU XT'!E65)</f>
        <v>WIN-002</v>
      </c>
      <c r="P65" s="36"/>
      <c r="Q65" s="36"/>
      <c r="R65" s="36"/>
      <c r="S65" s="33" t="str">
        <f>IF(H65="","",'PHIEU XT'!F65)</f>
        <v>2AN1 WIN HNI ED.104 Eco Dream</v>
      </c>
      <c r="T65" s="36"/>
      <c r="U65" s="36"/>
      <c r="V65" s="33" t="str">
        <f t="shared" si="7"/>
        <v>2AN1 WIN HNI ED.104 Eco Dream</v>
      </c>
      <c r="W65" s="36"/>
      <c r="X65" s="36"/>
      <c r="Y65" s="33" t="str">
        <f>IF(H65="","",'PHIEU XT'!AC65)</f>
        <v>CN300</v>
      </c>
      <c r="Z65" s="36"/>
      <c r="AA65" s="30"/>
      <c r="AB65" s="57">
        <f t="shared" si="8"/>
        <v>5111</v>
      </c>
      <c r="AC65" s="57">
        <f t="shared" si="9"/>
        <v>131</v>
      </c>
      <c r="AD65" s="30"/>
      <c r="AE65" s="58">
        <f>IF(H65="","",'PHIEU XT'!U65)</f>
        <v>2</v>
      </c>
      <c r="AF65" s="37"/>
      <c r="AG65" s="37">
        <f>IF(H65="","",'PHIEU XT'!T65)</f>
        <v>56760</v>
      </c>
      <c r="AH65" s="38">
        <f t="shared" si="10"/>
        <v>113520</v>
      </c>
      <c r="AI65" s="37"/>
      <c r="AJ65" s="37"/>
      <c r="AK65" s="39"/>
      <c r="AL65" s="40">
        <f t="shared" si="11"/>
        <v>8</v>
      </c>
      <c r="AM65" s="37"/>
      <c r="AN65" s="37">
        <f t="shared" si="12"/>
        <v>9081.6</v>
      </c>
      <c r="AO65" s="59">
        <f t="shared" si="13"/>
        <v>33311</v>
      </c>
      <c r="AP65" s="39"/>
      <c r="AQ65" s="59" t="str">
        <f t="shared" si="14"/>
        <v>K-hangtra</v>
      </c>
      <c r="AR65" s="60">
        <f t="shared" si="15"/>
        <v>156</v>
      </c>
      <c r="AS65" s="60">
        <f t="shared" si="16"/>
        <v>632</v>
      </c>
      <c r="AV65" s="39"/>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c r="EE65" s="42"/>
      <c r="EF65" s="42"/>
      <c r="EG65" s="42"/>
      <c r="EH65" s="42"/>
      <c r="EI65" s="42"/>
      <c r="EJ65" s="42"/>
      <c r="EK65" s="42"/>
      <c r="EL65" s="42"/>
      <c r="EM65" s="42"/>
      <c r="EN65" s="42"/>
      <c r="EO65" s="42"/>
      <c r="EP65" s="42"/>
      <c r="EQ65" s="42"/>
      <c r="ER65" s="42"/>
      <c r="ES65" s="42"/>
      <c r="ET65" s="42"/>
      <c r="EU65" s="42"/>
      <c r="EV65" s="42"/>
      <c r="EW65" s="42"/>
      <c r="EX65" s="42"/>
      <c r="EY65" s="42"/>
      <c r="EZ65" s="42"/>
      <c r="FA65" s="42"/>
      <c r="FB65" s="42"/>
      <c r="FC65" s="42"/>
      <c r="FD65" s="42"/>
      <c r="FE65" s="42"/>
      <c r="FF65" s="42"/>
      <c r="FG65" s="42"/>
      <c r="FH65" s="42"/>
      <c r="FI65" s="42"/>
      <c r="FJ65" s="42"/>
      <c r="FK65" s="42"/>
      <c r="FL65" s="42"/>
      <c r="FM65" s="42"/>
      <c r="FN65" s="42"/>
      <c r="FO65" s="42"/>
      <c r="FP65" s="42"/>
      <c r="FQ65" s="42"/>
      <c r="FR65" s="42"/>
      <c r="FS65" s="42"/>
      <c r="FT65" s="42"/>
      <c r="FU65" s="42"/>
      <c r="FV65" s="42"/>
      <c r="FW65" s="42"/>
      <c r="FX65" s="42"/>
      <c r="FY65" s="42"/>
      <c r="FZ65" s="42"/>
      <c r="GA65" s="42"/>
      <c r="GB65" s="42"/>
      <c r="GC65" s="42"/>
      <c r="GD65" s="42"/>
      <c r="GE65" s="42"/>
      <c r="GF65" s="42"/>
      <c r="GG65" s="42"/>
      <c r="GH65" s="42"/>
      <c r="GI65" s="42"/>
      <c r="GJ65" s="42"/>
      <c r="GK65" s="42"/>
      <c r="GL65" s="42"/>
      <c r="GM65" s="42"/>
      <c r="GN65" s="42"/>
      <c r="GO65" s="42"/>
      <c r="GP65" s="42"/>
      <c r="GQ65" s="42"/>
      <c r="GR65" s="42"/>
      <c r="GS65" s="42"/>
      <c r="GT65" s="42"/>
      <c r="GU65" s="42"/>
      <c r="GV65" s="42"/>
      <c r="GW65" s="42"/>
      <c r="GX65" s="42"/>
      <c r="GY65" s="42"/>
      <c r="GZ65" s="42"/>
      <c r="HA65" s="42"/>
      <c r="HB65" s="42"/>
      <c r="HC65" s="42"/>
      <c r="HD65" s="42"/>
      <c r="HE65" s="42"/>
      <c r="HF65" s="42"/>
      <c r="HG65" s="42"/>
      <c r="HH65" s="42"/>
      <c r="HI65" s="42"/>
      <c r="HJ65" s="42"/>
      <c r="HK65" s="42"/>
      <c r="HL65" s="42"/>
      <c r="HM65" s="42"/>
      <c r="HN65" s="42"/>
      <c r="HO65" s="42"/>
      <c r="HP65" s="42"/>
      <c r="HQ65" s="42"/>
      <c r="HR65" s="42"/>
      <c r="HS65" s="42"/>
      <c r="HT65" s="42"/>
      <c r="HU65" s="42"/>
      <c r="HV65" s="42"/>
      <c r="HW65" s="42"/>
      <c r="HX65" s="42"/>
    </row>
    <row r="66" spans="1:232" s="41" customFormat="1" x14ac:dyDescent="0.25">
      <c r="A66" s="29"/>
      <c r="B66" s="30"/>
      <c r="C66" s="31" t="str">
        <f>IF(H66="","",VLOOKUP(O66,Khach_hang!B:G,6,0))</f>
        <v>N</v>
      </c>
      <c r="D66" s="57">
        <f t="shared" si="0"/>
        <v>0</v>
      </c>
      <c r="E66" s="57">
        <f t="shared" si="1"/>
        <v>1</v>
      </c>
      <c r="F66" s="32" t="str">
        <f>IF(H66="","",VLOOKUP(H66,'PHIEU XT'!B:I,8,0))</f>
        <v>29/08/2025</v>
      </c>
      <c r="G66" s="32" t="str">
        <f t="shared" si="2"/>
        <v>29/08/2025</v>
      </c>
      <c r="H66" s="4">
        <v>9105867000</v>
      </c>
      <c r="I66" s="32" t="str">
        <f t="shared" si="3"/>
        <v>29/08/2025</v>
      </c>
      <c r="J66" s="33" t="str">
        <f t="shared" si="4"/>
        <v>NKHT2508/00022332</v>
      </c>
      <c r="K66" s="34"/>
      <c r="L66" s="46" t="str">
        <f t="shared" si="5"/>
        <v>K25TTM</v>
      </c>
      <c r="M66" s="33" t="str">
        <f>IF(H66="","",'PHIEU XT'!C66)</f>
        <v>00022332</v>
      </c>
      <c r="N66" s="35" t="str">
        <f t="shared" si="6"/>
        <v>29/08/2025</v>
      </c>
      <c r="O66" s="6" t="str">
        <f>IF(H66="","",'PHIEU XT'!E66)</f>
        <v>WIN-016</v>
      </c>
      <c r="P66" s="36"/>
      <c r="Q66" s="36"/>
      <c r="R66" s="36"/>
      <c r="S66" s="33" t="str">
        <f>IF(H66="","",'PHIEU XT'!F66)</f>
        <v>4501 WM+ CTO13-15 Xuân Thủy</v>
      </c>
      <c r="T66" s="36"/>
      <c r="U66" s="36"/>
      <c r="V66" s="33" t="str">
        <f t="shared" si="7"/>
        <v>4501 WM+ CTO13-15 Xuân Thủy</v>
      </c>
      <c r="W66" s="36"/>
      <c r="X66" s="36"/>
      <c r="Y66" s="33" t="str">
        <f>IF(H66="","",'PHIEU XT'!AC66)</f>
        <v>GTLX250G</v>
      </c>
      <c r="Z66" s="36"/>
      <c r="AA66" s="30"/>
      <c r="AB66" s="57">
        <f t="shared" si="8"/>
        <v>5111</v>
      </c>
      <c r="AC66" s="57">
        <f t="shared" si="9"/>
        <v>131</v>
      </c>
      <c r="AD66" s="30"/>
      <c r="AE66" s="58">
        <f>IF(H66="","",'PHIEU XT'!U66)</f>
        <v>1</v>
      </c>
      <c r="AF66" s="37"/>
      <c r="AG66" s="37">
        <f>IF(H66="","",'PHIEU XT'!T66)</f>
        <v>50182</v>
      </c>
      <c r="AH66" s="38">
        <f t="shared" si="10"/>
        <v>50182</v>
      </c>
      <c r="AI66" s="37"/>
      <c r="AJ66" s="37"/>
      <c r="AK66" s="39"/>
      <c r="AL66" s="40">
        <f t="shared" si="11"/>
        <v>8</v>
      </c>
      <c r="AM66" s="37"/>
      <c r="AN66" s="37">
        <f t="shared" si="12"/>
        <v>4014.56</v>
      </c>
      <c r="AO66" s="59">
        <f t="shared" si="13"/>
        <v>33311</v>
      </c>
      <c r="AP66" s="39"/>
      <c r="AQ66" s="59" t="str">
        <f t="shared" si="14"/>
        <v>K-hangtra</v>
      </c>
      <c r="AR66" s="60">
        <f t="shared" si="15"/>
        <v>156</v>
      </c>
      <c r="AS66" s="60">
        <f t="shared" si="16"/>
        <v>632</v>
      </c>
      <c r="AV66" s="39"/>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c r="DZ66" s="42"/>
      <c r="EA66" s="42"/>
      <c r="EB66" s="42"/>
      <c r="EC66" s="42"/>
      <c r="ED66" s="42"/>
      <c r="EE66" s="42"/>
      <c r="EF66" s="42"/>
      <c r="EG66" s="42"/>
      <c r="EH66" s="42"/>
      <c r="EI66" s="42"/>
      <c r="EJ66" s="42"/>
      <c r="EK66" s="42"/>
      <c r="EL66" s="42"/>
      <c r="EM66" s="42"/>
      <c r="EN66" s="42"/>
      <c r="EO66" s="42"/>
      <c r="EP66" s="42"/>
      <c r="EQ66" s="42"/>
      <c r="ER66" s="42"/>
      <c r="ES66" s="42"/>
      <c r="ET66" s="42"/>
      <c r="EU66" s="42"/>
      <c r="EV66" s="42"/>
      <c r="EW66" s="42"/>
      <c r="EX66" s="42"/>
      <c r="EY66" s="42"/>
      <c r="EZ66" s="42"/>
      <c r="FA66" s="42"/>
      <c r="FB66" s="42"/>
      <c r="FC66" s="42"/>
      <c r="FD66" s="42"/>
      <c r="FE66" s="42"/>
      <c r="FF66" s="42"/>
      <c r="FG66" s="42"/>
      <c r="FH66" s="42"/>
      <c r="FI66" s="42"/>
      <c r="FJ66" s="42"/>
      <c r="FK66" s="42"/>
      <c r="FL66" s="42"/>
      <c r="FM66" s="42"/>
      <c r="FN66" s="42"/>
      <c r="FO66" s="42"/>
      <c r="FP66" s="42"/>
      <c r="FQ66" s="42"/>
      <c r="FR66" s="42"/>
      <c r="FS66" s="42"/>
      <c r="FT66" s="42"/>
      <c r="FU66" s="42"/>
      <c r="FV66" s="42"/>
      <c r="FW66" s="42"/>
      <c r="FX66" s="42"/>
      <c r="FY66" s="42"/>
      <c r="FZ66" s="42"/>
      <c r="GA66" s="42"/>
      <c r="GB66" s="42"/>
      <c r="GC66" s="42"/>
      <c r="GD66" s="42"/>
      <c r="GE66" s="42"/>
      <c r="GF66" s="42"/>
      <c r="GG66" s="42"/>
      <c r="GH66" s="42"/>
      <c r="GI66" s="42"/>
      <c r="GJ66" s="42"/>
      <c r="GK66" s="42"/>
      <c r="GL66" s="42"/>
      <c r="GM66" s="42"/>
      <c r="GN66" s="42"/>
      <c r="GO66" s="42"/>
      <c r="GP66" s="42"/>
      <c r="GQ66" s="42"/>
      <c r="GR66" s="42"/>
      <c r="GS66" s="42"/>
      <c r="GT66" s="42"/>
      <c r="GU66" s="42"/>
      <c r="GV66" s="42"/>
      <c r="GW66" s="42"/>
      <c r="GX66" s="42"/>
      <c r="GY66" s="42"/>
      <c r="GZ66" s="42"/>
      <c r="HA66" s="42"/>
      <c r="HB66" s="42"/>
      <c r="HC66" s="42"/>
      <c r="HD66" s="42"/>
      <c r="HE66" s="42"/>
      <c r="HF66" s="42"/>
      <c r="HG66" s="42"/>
      <c r="HH66" s="42"/>
      <c r="HI66" s="42"/>
      <c r="HJ66" s="42"/>
      <c r="HK66" s="42"/>
      <c r="HL66" s="42"/>
      <c r="HM66" s="42"/>
      <c r="HN66" s="42"/>
      <c r="HO66" s="42"/>
      <c r="HP66" s="42"/>
      <c r="HQ66" s="42"/>
      <c r="HR66" s="42"/>
      <c r="HS66" s="42"/>
      <c r="HT66" s="42"/>
      <c r="HU66" s="42"/>
      <c r="HV66" s="42"/>
      <c r="HW66" s="42"/>
      <c r="HX66" s="42"/>
    </row>
    <row r="67" spans="1:232" s="41" customFormat="1" x14ac:dyDescent="0.25">
      <c r="A67" s="29"/>
      <c r="B67" s="30"/>
      <c r="C67" s="31" t="str">
        <f>IF(H67="","",VLOOKUP(O67,Khach_hang!B:G,6,0))</f>
        <v>N</v>
      </c>
      <c r="D67" s="57">
        <f t="shared" ref="D67:D130" si="17">IF(H67="","",0)</f>
        <v>0</v>
      </c>
      <c r="E67" s="57">
        <f t="shared" ref="E67:E130" si="18">IF(H67="","",1)</f>
        <v>1</v>
      </c>
      <c r="F67" s="32" t="str">
        <f>IF(H67="","",VLOOKUP(H67,'PHIEU XT'!B:I,8,0))</f>
        <v>29/08/2025</v>
      </c>
      <c r="G67" s="32" t="str">
        <f t="shared" ref="G67:G130" si="19">IF(F67="","",F67)</f>
        <v>29/08/2025</v>
      </c>
      <c r="H67" s="4">
        <v>9105866990</v>
      </c>
      <c r="I67" s="32" t="str">
        <f t="shared" ref="I67:I130" si="20">IF(F67="","",F67)</f>
        <v>29/08/2025</v>
      </c>
      <c r="J67" s="33" t="str">
        <f t="shared" ref="J67:J130" si="21">IF(H67="","","NKHT2508/"&amp;M67)</f>
        <v>NKHT2508/00069290</v>
      </c>
      <c r="K67" s="34"/>
      <c r="L67" s="46" t="str">
        <f t="shared" ref="L67:L130" si="22">IF(H67="","","K25TTM")</f>
        <v>K25TTM</v>
      </c>
      <c r="M67" s="33" t="str">
        <f>IF(H67="","",'PHIEU XT'!C67)</f>
        <v>00069290</v>
      </c>
      <c r="N67" s="35" t="str">
        <f t="shared" ref="N67:N130" si="23">IF(H67="","",G67)</f>
        <v>29/08/2025</v>
      </c>
      <c r="O67" s="6" t="str">
        <f>IF(H67="","",'PHIEU XT'!E67)</f>
        <v>WIN-009</v>
      </c>
      <c r="P67" s="36"/>
      <c r="Q67" s="36"/>
      <c r="R67" s="36"/>
      <c r="S67" s="33" t="str">
        <f>IF(H67="","",'PHIEU XT'!F67)</f>
        <v>2B01 WM+ DNG 5 Lê Trọng Tấn</v>
      </c>
      <c r="T67" s="36"/>
      <c r="U67" s="36"/>
      <c r="V67" s="33" t="str">
        <f t="shared" ref="V67:V130" si="24">S67</f>
        <v>2B01 WM+ DNG 5 Lê Trọng Tấn</v>
      </c>
      <c r="W67" s="36"/>
      <c r="X67" s="36"/>
      <c r="Y67" s="33" t="str">
        <f>IF(H67="","",'PHIEU XT'!AC67)</f>
        <v>TH200</v>
      </c>
      <c r="Z67" s="36"/>
      <c r="AA67" s="30"/>
      <c r="AB67" s="57">
        <f t="shared" ref="AB67:AB130" si="25">IF(H67="","",5111)</f>
        <v>5111</v>
      </c>
      <c r="AC67" s="57">
        <f t="shared" ref="AC67:AC130" si="26">IF(H67="","",131)</f>
        <v>131</v>
      </c>
      <c r="AD67" s="30"/>
      <c r="AE67" s="58">
        <f>IF(H67="","",'PHIEU XT'!U67)</f>
        <v>4</v>
      </c>
      <c r="AF67" s="37"/>
      <c r="AG67" s="37">
        <f>IF(H67="","",'PHIEU XT'!T67)</f>
        <v>55595</v>
      </c>
      <c r="AH67" s="38">
        <f t="shared" ref="AH67:AH130" si="27">AE67*AG67</f>
        <v>222380</v>
      </c>
      <c r="AI67" s="37"/>
      <c r="AJ67" s="37"/>
      <c r="AK67" s="39"/>
      <c r="AL67" s="40">
        <f t="shared" ref="AL67:AL130" si="28">IF(H67="","",8)</f>
        <v>8</v>
      </c>
      <c r="AM67" s="37"/>
      <c r="AN67" s="37">
        <f t="shared" ref="AN67:AN130" si="29">IF(H67="","",AH67*8%)</f>
        <v>17790.400000000001</v>
      </c>
      <c r="AO67" s="59">
        <f t="shared" ref="AO67:AO130" si="30">IF(H67="","",33311)</f>
        <v>33311</v>
      </c>
      <c r="AP67" s="39"/>
      <c r="AQ67" s="59" t="str">
        <f t="shared" ref="AQ67:AQ130" si="31">IF(H67="","","K-hangtra")</f>
        <v>K-hangtra</v>
      </c>
      <c r="AR67" s="60">
        <f t="shared" ref="AR67:AR130" si="32">IF(H67="","",156)</f>
        <v>156</v>
      </c>
      <c r="AS67" s="60">
        <f t="shared" ref="AS67:AS130" si="33">IF(H67="","",632)</f>
        <v>632</v>
      </c>
      <c r="AV67" s="39"/>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c r="DZ67" s="42"/>
      <c r="EA67" s="42"/>
      <c r="EB67" s="42"/>
      <c r="EC67" s="42"/>
      <c r="ED67" s="42"/>
      <c r="EE67" s="42"/>
      <c r="EF67" s="42"/>
      <c r="EG67" s="42"/>
      <c r="EH67" s="42"/>
      <c r="EI67" s="42"/>
      <c r="EJ67" s="42"/>
      <c r="EK67" s="42"/>
      <c r="EL67" s="42"/>
      <c r="EM67" s="42"/>
      <c r="EN67" s="42"/>
      <c r="EO67" s="42"/>
      <c r="EP67" s="42"/>
      <c r="EQ67" s="42"/>
      <c r="ER67" s="42"/>
      <c r="ES67" s="42"/>
      <c r="ET67" s="42"/>
      <c r="EU67" s="42"/>
      <c r="EV67" s="42"/>
      <c r="EW67" s="42"/>
      <c r="EX67" s="42"/>
      <c r="EY67" s="42"/>
      <c r="EZ67" s="42"/>
      <c r="FA67" s="42"/>
      <c r="FB67" s="42"/>
      <c r="FC67" s="42"/>
      <c r="FD67" s="42"/>
      <c r="FE67" s="42"/>
      <c r="FF67" s="42"/>
      <c r="FG67" s="42"/>
      <c r="FH67" s="42"/>
      <c r="FI67" s="42"/>
      <c r="FJ67" s="42"/>
      <c r="FK67" s="42"/>
      <c r="FL67" s="42"/>
      <c r="FM67" s="42"/>
      <c r="FN67" s="42"/>
      <c r="FO67" s="42"/>
      <c r="FP67" s="42"/>
      <c r="FQ67" s="42"/>
      <c r="FR67" s="42"/>
      <c r="FS67" s="42"/>
      <c r="FT67" s="42"/>
      <c r="FU67" s="42"/>
      <c r="FV67" s="42"/>
      <c r="FW67" s="42"/>
      <c r="FX67" s="42"/>
      <c r="FY67" s="42"/>
      <c r="FZ67" s="42"/>
      <c r="GA67" s="42"/>
      <c r="GB67" s="42"/>
      <c r="GC67" s="42"/>
      <c r="GD67" s="42"/>
      <c r="GE67" s="42"/>
      <c r="GF67" s="42"/>
      <c r="GG67" s="42"/>
      <c r="GH67" s="42"/>
      <c r="GI67" s="42"/>
      <c r="GJ67" s="42"/>
      <c r="GK67" s="42"/>
      <c r="GL67" s="42"/>
      <c r="GM67" s="42"/>
      <c r="GN67" s="42"/>
      <c r="GO67" s="42"/>
      <c r="GP67" s="42"/>
      <c r="GQ67" s="42"/>
      <c r="GR67" s="42"/>
      <c r="GS67" s="42"/>
      <c r="GT67" s="42"/>
      <c r="GU67" s="42"/>
      <c r="GV67" s="42"/>
      <c r="GW67" s="42"/>
      <c r="GX67" s="42"/>
      <c r="GY67" s="42"/>
      <c r="GZ67" s="42"/>
      <c r="HA67" s="42"/>
      <c r="HB67" s="42"/>
      <c r="HC67" s="42"/>
      <c r="HD67" s="42"/>
      <c r="HE67" s="42"/>
      <c r="HF67" s="42"/>
      <c r="HG67" s="42"/>
      <c r="HH67" s="42"/>
      <c r="HI67" s="42"/>
      <c r="HJ67" s="42"/>
      <c r="HK67" s="42"/>
      <c r="HL67" s="42"/>
      <c r="HM67" s="42"/>
      <c r="HN67" s="42"/>
      <c r="HO67" s="42"/>
      <c r="HP67" s="42"/>
      <c r="HQ67" s="42"/>
      <c r="HR67" s="42"/>
      <c r="HS67" s="42"/>
      <c r="HT67" s="42"/>
      <c r="HU67" s="42"/>
      <c r="HV67" s="42"/>
      <c r="HW67" s="42"/>
      <c r="HX67" s="42"/>
    </row>
    <row r="68" spans="1:232" s="41" customFormat="1" x14ac:dyDescent="0.25">
      <c r="A68" s="29"/>
      <c r="B68" s="30"/>
      <c r="C68" s="31" t="str">
        <f>IF(H68="","",VLOOKUP(O68,Khach_hang!B:G,6,0))</f>
        <v>B</v>
      </c>
      <c r="D68" s="57">
        <f t="shared" si="17"/>
        <v>0</v>
      </c>
      <c r="E68" s="57">
        <f t="shared" si="18"/>
        <v>1</v>
      </c>
      <c r="F68" s="32" t="str">
        <f>IF(H68="","",VLOOKUP(H68,'PHIEU XT'!B:I,8,0))</f>
        <v>29/08/2025</v>
      </c>
      <c r="G68" s="32" t="str">
        <f t="shared" si="19"/>
        <v>29/08/2025</v>
      </c>
      <c r="H68" s="4">
        <v>9105866965</v>
      </c>
      <c r="I68" s="32" t="str">
        <f t="shared" si="20"/>
        <v>29/08/2025</v>
      </c>
      <c r="J68" s="33" t="str">
        <f t="shared" si="21"/>
        <v>NKHT2508/00008563</v>
      </c>
      <c r="K68" s="34"/>
      <c r="L68" s="46" t="str">
        <f t="shared" si="22"/>
        <v>K25TTM</v>
      </c>
      <c r="M68" s="33" t="str">
        <f>IF(H68="","",'PHIEU XT'!C68)</f>
        <v>00008563</v>
      </c>
      <c r="N68" s="35" t="str">
        <f t="shared" si="23"/>
        <v>29/08/2025</v>
      </c>
      <c r="O68" s="6" t="str">
        <f>IF(H68="","",'PHIEU XT'!E68)</f>
        <v>WIN-065</v>
      </c>
      <c r="P68" s="36"/>
      <c r="Q68" s="36"/>
      <c r="R68" s="36"/>
      <c r="S68" s="33" t="str">
        <f>IF(H68="","",'PHIEU XT'!F68)</f>
        <v>2AT9 WM+ BGG 41 Trần Quang Khải</v>
      </c>
      <c r="T68" s="36"/>
      <c r="U68" s="36"/>
      <c r="V68" s="33" t="str">
        <f t="shared" si="24"/>
        <v>2AT9 WM+ BGG 41 Trần Quang Khải</v>
      </c>
      <c r="W68" s="36"/>
      <c r="X68" s="36"/>
      <c r="Y68" s="33" t="str">
        <f>IF(H68="","",'PHIEU XT'!AC68)</f>
        <v>CN300</v>
      </c>
      <c r="Z68" s="36"/>
      <c r="AA68" s="30"/>
      <c r="AB68" s="57">
        <f t="shared" si="25"/>
        <v>5111</v>
      </c>
      <c r="AC68" s="57">
        <f t="shared" si="26"/>
        <v>131</v>
      </c>
      <c r="AD68" s="30"/>
      <c r="AE68" s="58">
        <f>IF(H68="","",'PHIEU XT'!U68)</f>
        <v>1</v>
      </c>
      <c r="AF68" s="37"/>
      <c r="AG68" s="37">
        <f>IF(H68="","",'PHIEU XT'!T68)</f>
        <v>56760</v>
      </c>
      <c r="AH68" s="38">
        <f t="shared" si="27"/>
        <v>56760</v>
      </c>
      <c r="AI68" s="37"/>
      <c r="AJ68" s="37"/>
      <c r="AK68" s="39"/>
      <c r="AL68" s="40">
        <f t="shared" si="28"/>
        <v>8</v>
      </c>
      <c r="AM68" s="37"/>
      <c r="AN68" s="37">
        <f t="shared" si="29"/>
        <v>4540.8</v>
      </c>
      <c r="AO68" s="59">
        <f t="shared" si="30"/>
        <v>33311</v>
      </c>
      <c r="AP68" s="39"/>
      <c r="AQ68" s="59" t="str">
        <f t="shared" si="31"/>
        <v>K-hangtra</v>
      </c>
      <c r="AR68" s="60">
        <f t="shared" si="32"/>
        <v>156</v>
      </c>
      <c r="AS68" s="60">
        <f t="shared" si="33"/>
        <v>632</v>
      </c>
      <c r="AV68" s="39"/>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c r="DZ68" s="42"/>
      <c r="EA68" s="42"/>
      <c r="EB68" s="42"/>
      <c r="EC68" s="42"/>
      <c r="ED68" s="42"/>
      <c r="EE68" s="42"/>
      <c r="EF68" s="42"/>
      <c r="EG68" s="42"/>
      <c r="EH68" s="42"/>
      <c r="EI68" s="42"/>
      <c r="EJ68" s="42"/>
      <c r="EK68" s="42"/>
      <c r="EL68" s="42"/>
      <c r="EM68" s="42"/>
      <c r="EN68" s="42"/>
      <c r="EO68" s="42"/>
      <c r="EP68" s="42"/>
      <c r="EQ68" s="42"/>
      <c r="ER68" s="42"/>
      <c r="ES68" s="42"/>
      <c r="ET68" s="42"/>
      <c r="EU68" s="42"/>
      <c r="EV68" s="42"/>
      <c r="EW68" s="42"/>
      <c r="EX68" s="42"/>
      <c r="EY68" s="42"/>
      <c r="EZ68" s="42"/>
      <c r="FA68" s="42"/>
      <c r="FB68" s="42"/>
      <c r="FC68" s="42"/>
      <c r="FD68" s="42"/>
      <c r="FE68" s="42"/>
      <c r="FF68" s="42"/>
      <c r="FG68" s="42"/>
      <c r="FH68" s="42"/>
      <c r="FI68" s="42"/>
      <c r="FJ68" s="42"/>
      <c r="FK68" s="42"/>
      <c r="FL68" s="42"/>
      <c r="FM68" s="42"/>
      <c r="FN68" s="42"/>
      <c r="FO68" s="42"/>
      <c r="FP68" s="42"/>
      <c r="FQ68" s="42"/>
      <c r="FR68" s="42"/>
      <c r="FS68" s="42"/>
      <c r="FT68" s="42"/>
      <c r="FU68" s="42"/>
      <c r="FV68" s="42"/>
      <c r="FW68" s="42"/>
      <c r="FX68" s="42"/>
      <c r="FY68" s="42"/>
      <c r="FZ68" s="42"/>
      <c r="GA68" s="42"/>
      <c r="GB68" s="42"/>
      <c r="GC68" s="42"/>
      <c r="GD68" s="42"/>
      <c r="GE68" s="42"/>
      <c r="GF68" s="42"/>
      <c r="GG68" s="42"/>
      <c r="GH68" s="42"/>
      <c r="GI68" s="42"/>
      <c r="GJ68" s="42"/>
      <c r="GK68" s="42"/>
      <c r="GL68" s="42"/>
      <c r="GM68" s="42"/>
      <c r="GN68" s="42"/>
      <c r="GO68" s="42"/>
      <c r="GP68" s="42"/>
      <c r="GQ68" s="42"/>
      <c r="GR68" s="42"/>
      <c r="GS68" s="42"/>
      <c r="GT68" s="42"/>
      <c r="GU68" s="42"/>
      <c r="GV68" s="42"/>
      <c r="GW68" s="42"/>
      <c r="GX68" s="42"/>
      <c r="GY68" s="42"/>
      <c r="GZ68" s="42"/>
      <c r="HA68" s="42"/>
      <c r="HB68" s="42"/>
      <c r="HC68" s="42"/>
      <c r="HD68" s="42"/>
      <c r="HE68" s="42"/>
      <c r="HF68" s="42"/>
      <c r="HG68" s="42"/>
      <c r="HH68" s="42"/>
      <c r="HI68" s="42"/>
      <c r="HJ68" s="42"/>
      <c r="HK68" s="42"/>
      <c r="HL68" s="42"/>
      <c r="HM68" s="42"/>
      <c r="HN68" s="42"/>
      <c r="HO68" s="42"/>
      <c r="HP68" s="42"/>
      <c r="HQ68" s="42"/>
      <c r="HR68" s="42"/>
      <c r="HS68" s="42"/>
      <c r="HT68" s="42"/>
      <c r="HU68" s="42"/>
      <c r="HV68" s="42"/>
      <c r="HW68" s="42"/>
      <c r="HX68" s="42"/>
    </row>
    <row r="69" spans="1:232" s="41" customFormat="1" x14ac:dyDescent="0.25">
      <c r="A69" s="29"/>
      <c r="B69" s="30"/>
      <c r="C69" s="31" t="str">
        <f>IF(H69="","",VLOOKUP(O69,Khach_hang!B:G,6,0))</f>
        <v>B</v>
      </c>
      <c r="D69" s="57">
        <f t="shared" si="17"/>
        <v>0</v>
      </c>
      <c r="E69" s="57">
        <f t="shared" si="18"/>
        <v>1</v>
      </c>
      <c r="F69" s="32" t="str">
        <f>IF(H69="","",VLOOKUP(H69,'PHIEU XT'!B:I,8,0))</f>
        <v>29/08/2025</v>
      </c>
      <c r="G69" s="32" t="str">
        <f t="shared" si="19"/>
        <v>29/08/2025</v>
      </c>
      <c r="H69" s="4">
        <v>9105866965</v>
      </c>
      <c r="I69" s="32" t="str">
        <f t="shared" si="20"/>
        <v>29/08/2025</v>
      </c>
      <c r="J69" s="33" t="str">
        <f t="shared" si="21"/>
        <v>NKHT2508/00008563</v>
      </c>
      <c r="K69" s="34"/>
      <c r="L69" s="46" t="str">
        <f t="shared" si="22"/>
        <v>K25TTM</v>
      </c>
      <c r="M69" s="33" t="str">
        <f>IF(H69="","",'PHIEU XT'!C69)</f>
        <v>00008563</v>
      </c>
      <c r="N69" s="35" t="str">
        <f t="shared" si="23"/>
        <v>29/08/2025</v>
      </c>
      <c r="O69" s="6" t="str">
        <f>IF(H69="","",'PHIEU XT'!E69)</f>
        <v>WIN-065</v>
      </c>
      <c r="P69" s="36"/>
      <c r="Q69" s="36"/>
      <c r="R69" s="36"/>
      <c r="S69" s="33" t="str">
        <f>IF(H69="","",'PHIEU XT'!F69)</f>
        <v>2AT9 WM+ BGG 41 Trần Quang Khải</v>
      </c>
      <c r="T69" s="36"/>
      <c r="U69" s="36"/>
      <c r="V69" s="33" t="str">
        <f t="shared" si="24"/>
        <v>2AT9 WM+ BGG 41 Trần Quang Khải</v>
      </c>
      <c r="W69" s="36"/>
      <c r="X69" s="36"/>
      <c r="Y69" s="33" t="str">
        <f>IF(H69="","",'PHIEU XT'!AC69)</f>
        <v>CC300</v>
      </c>
      <c r="Z69" s="36"/>
      <c r="AA69" s="30"/>
      <c r="AB69" s="57">
        <f t="shared" si="25"/>
        <v>5111</v>
      </c>
      <c r="AC69" s="57">
        <f t="shared" si="26"/>
        <v>131</v>
      </c>
      <c r="AD69" s="30"/>
      <c r="AE69" s="58">
        <f>IF(H69="","",'PHIEU XT'!U69)</f>
        <v>1</v>
      </c>
      <c r="AF69" s="37"/>
      <c r="AG69" s="37">
        <f>IF(H69="","",'PHIEU XT'!T69)</f>
        <v>74250</v>
      </c>
      <c r="AH69" s="38">
        <f t="shared" si="27"/>
        <v>74250</v>
      </c>
      <c r="AI69" s="37"/>
      <c r="AJ69" s="37"/>
      <c r="AK69" s="39"/>
      <c r="AL69" s="40">
        <f t="shared" si="28"/>
        <v>8</v>
      </c>
      <c r="AM69" s="37"/>
      <c r="AN69" s="37">
        <f t="shared" si="29"/>
        <v>5940</v>
      </c>
      <c r="AO69" s="59">
        <f t="shared" si="30"/>
        <v>33311</v>
      </c>
      <c r="AP69" s="39"/>
      <c r="AQ69" s="59" t="str">
        <f t="shared" si="31"/>
        <v>K-hangtra</v>
      </c>
      <c r="AR69" s="60">
        <f t="shared" si="32"/>
        <v>156</v>
      </c>
      <c r="AS69" s="60">
        <f t="shared" si="33"/>
        <v>632</v>
      </c>
      <c r="AV69" s="39"/>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c r="DN69" s="42"/>
      <c r="DO69" s="42"/>
      <c r="DP69" s="42"/>
      <c r="DQ69" s="42"/>
      <c r="DR69" s="42"/>
      <c r="DS69" s="42"/>
      <c r="DT69" s="42"/>
      <c r="DU69" s="42"/>
      <c r="DV69" s="42"/>
      <c r="DW69" s="42"/>
      <c r="DX69" s="42"/>
      <c r="DY69" s="42"/>
      <c r="DZ69" s="42"/>
      <c r="EA69" s="42"/>
      <c r="EB69" s="42"/>
      <c r="EC69" s="42"/>
      <c r="ED69" s="42"/>
      <c r="EE69" s="42"/>
      <c r="EF69" s="42"/>
      <c r="EG69" s="42"/>
      <c r="EH69" s="42"/>
      <c r="EI69" s="42"/>
      <c r="EJ69" s="42"/>
      <c r="EK69" s="42"/>
      <c r="EL69" s="42"/>
      <c r="EM69" s="42"/>
      <c r="EN69" s="42"/>
      <c r="EO69" s="42"/>
      <c r="EP69" s="42"/>
      <c r="EQ69" s="42"/>
      <c r="ER69" s="42"/>
      <c r="ES69" s="42"/>
      <c r="ET69" s="42"/>
      <c r="EU69" s="42"/>
      <c r="EV69" s="42"/>
      <c r="EW69" s="42"/>
      <c r="EX69" s="42"/>
      <c r="EY69" s="42"/>
      <c r="EZ69" s="42"/>
      <c r="FA69" s="42"/>
      <c r="FB69" s="42"/>
      <c r="FC69" s="42"/>
      <c r="FD69" s="42"/>
      <c r="FE69" s="42"/>
      <c r="FF69" s="42"/>
      <c r="FG69" s="42"/>
      <c r="FH69" s="42"/>
      <c r="FI69" s="42"/>
      <c r="FJ69" s="42"/>
      <c r="FK69" s="42"/>
      <c r="FL69" s="42"/>
      <c r="FM69" s="42"/>
      <c r="FN69" s="42"/>
      <c r="FO69" s="42"/>
      <c r="FP69" s="42"/>
      <c r="FQ69" s="42"/>
      <c r="FR69" s="42"/>
      <c r="FS69" s="42"/>
      <c r="FT69" s="42"/>
      <c r="FU69" s="42"/>
      <c r="FV69" s="42"/>
      <c r="FW69" s="42"/>
      <c r="FX69" s="42"/>
      <c r="FY69" s="42"/>
      <c r="FZ69" s="42"/>
      <c r="GA69" s="42"/>
      <c r="GB69" s="42"/>
      <c r="GC69" s="42"/>
      <c r="GD69" s="42"/>
      <c r="GE69" s="42"/>
      <c r="GF69" s="42"/>
      <c r="GG69" s="42"/>
      <c r="GH69" s="42"/>
      <c r="GI69" s="42"/>
      <c r="GJ69" s="42"/>
      <c r="GK69" s="42"/>
      <c r="GL69" s="42"/>
      <c r="GM69" s="42"/>
      <c r="GN69" s="42"/>
      <c r="GO69" s="42"/>
      <c r="GP69" s="42"/>
      <c r="GQ69" s="42"/>
      <c r="GR69" s="42"/>
      <c r="GS69" s="42"/>
      <c r="GT69" s="42"/>
      <c r="GU69" s="42"/>
      <c r="GV69" s="42"/>
      <c r="GW69" s="42"/>
      <c r="GX69" s="42"/>
      <c r="GY69" s="42"/>
      <c r="GZ69" s="42"/>
      <c r="HA69" s="42"/>
      <c r="HB69" s="42"/>
      <c r="HC69" s="42"/>
      <c r="HD69" s="42"/>
      <c r="HE69" s="42"/>
      <c r="HF69" s="42"/>
      <c r="HG69" s="42"/>
      <c r="HH69" s="42"/>
      <c r="HI69" s="42"/>
      <c r="HJ69" s="42"/>
      <c r="HK69" s="42"/>
      <c r="HL69" s="42"/>
      <c r="HM69" s="42"/>
      <c r="HN69" s="42"/>
      <c r="HO69" s="42"/>
      <c r="HP69" s="42"/>
      <c r="HQ69" s="42"/>
      <c r="HR69" s="42"/>
      <c r="HS69" s="42"/>
      <c r="HT69" s="42"/>
      <c r="HU69" s="42"/>
      <c r="HV69" s="42"/>
      <c r="HW69" s="42"/>
      <c r="HX69" s="42"/>
    </row>
    <row r="70" spans="1:232" s="41" customFormat="1" x14ac:dyDescent="0.25">
      <c r="A70" s="29"/>
      <c r="B70" s="30"/>
      <c r="C70" s="31" t="str">
        <f>IF(H70="","",VLOOKUP(O70,Khach_hang!B:G,6,0))</f>
        <v>B</v>
      </c>
      <c r="D70" s="57">
        <f t="shared" si="17"/>
        <v>0</v>
      </c>
      <c r="E70" s="57">
        <f t="shared" si="18"/>
        <v>1</v>
      </c>
      <c r="F70" s="32" t="str">
        <f>IF(H70="","",VLOOKUP(H70,'PHIEU XT'!B:I,8,0))</f>
        <v>29/08/2025</v>
      </c>
      <c r="G70" s="32" t="str">
        <f t="shared" si="19"/>
        <v>29/08/2025</v>
      </c>
      <c r="H70" s="4">
        <v>9105867057</v>
      </c>
      <c r="I70" s="32" t="str">
        <f t="shared" si="20"/>
        <v>29/08/2025</v>
      </c>
      <c r="J70" s="33" t="str">
        <f t="shared" si="21"/>
        <v>NKHT2508/00012758</v>
      </c>
      <c r="K70" s="34"/>
      <c r="L70" s="46" t="str">
        <f t="shared" si="22"/>
        <v>K25TTM</v>
      </c>
      <c r="M70" s="33" t="str">
        <f>IF(H70="","",'PHIEU XT'!C70)</f>
        <v>00012758</v>
      </c>
      <c r="N70" s="35" t="str">
        <f t="shared" si="23"/>
        <v>29/08/2025</v>
      </c>
      <c r="O70" s="6" t="str">
        <f>IF(H70="","",'PHIEU XT'!E70)</f>
        <v>WIN-006</v>
      </c>
      <c r="P70" s="36"/>
      <c r="Q70" s="36"/>
      <c r="R70" s="36"/>
      <c r="S70" s="33" t="str">
        <f>IF(H70="","",'PHIEU XT'!F70)</f>
        <v>5903 WM+ HDG 394 TT Phủ, Bình Giang</v>
      </c>
      <c r="T70" s="36"/>
      <c r="U70" s="36"/>
      <c r="V70" s="33" t="str">
        <f t="shared" si="24"/>
        <v>5903 WM+ HDG 394 TT Phủ, Bình Giang</v>
      </c>
      <c r="W70" s="36"/>
      <c r="X70" s="36"/>
      <c r="Y70" s="33" t="str">
        <f>IF(H70="","",'PHIEU XT'!AC70)</f>
        <v>GM500</v>
      </c>
      <c r="Z70" s="36"/>
      <c r="AA70" s="30"/>
      <c r="AB70" s="57">
        <f t="shared" si="25"/>
        <v>5111</v>
      </c>
      <c r="AC70" s="57">
        <f t="shared" si="26"/>
        <v>131</v>
      </c>
      <c r="AD70" s="30"/>
      <c r="AE70" s="58">
        <f>IF(H70="","",'PHIEU XT'!U70)</f>
        <v>2</v>
      </c>
      <c r="AF70" s="37"/>
      <c r="AG70" s="37">
        <f>IF(H70="","",'PHIEU XT'!T70)</f>
        <v>111058</v>
      </c>
      <c r="AH70" s="38">
        <f t="shared" si="27"/>
        <v>222116</v>
      </c>
      <c r="AI70" s="37"/>
      <c r="AJ70" s="37"/>
      <c r="AK70" s="39"/>
      <c r="AL70" s="40">
        <f t="shared" si="28"/>
        <v>8</v>
      </c>
      <c r="AM70" s="37"/>
      <c r="AN70" s="37">
        <f t="shared" si="29"/>
        <v>17769.28</v>
      </c>
      <c r="AO70" s="59">
        <f t="shared" si="30"/>
        <v>33311</v>
      </c>
      <c r="AP70" s="39"/>
      <c r="AQ70" s="59" t="str">
        <f t="shared" si="31"/>
        <v>K-hangtra</v>
      </c>
      <c r="AR70" s="60">
        <f t="shared" si="32"/>
        <v>156</v>
      </c>
      <c r="AS70" s="60">
        <f t="shared" si="33"/>
        <v>632</v>
      </c>
      <c r="AV70" s="39"/>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c r="DZ70" s="42"/>
      <c r="EA70" s="42"/>
      <c r="EB70" s="42"/>
      <c r="EC70" s="42"/>
      <c r="ED70" s="42"/>
      <c r="EE70" s="42"/>
      <c r="EF70" s="42"/>
      <c r="EG70" s="42"/>
      <c r="EH70" s="42"/>
      <c r="EI70" s="42"/>
      <c r="EJ70" s="42"/>
      <c r="EK70" s="42"/>
      <c r="EL70" s="42"/>
      <c r="EM70" s="42"/>
      <c r="EN70" s="42"/>
      <c r="EO70" s="42"/>
      <c r="EP70" s="42"/>
      <c r="EQ70" s="42"/>
      <c r="ER70" s="42"/>
      <c r="ES70" s="42"/>
      <c r="ET70" s="42"/>
      <c r="EU70" s="42"/>
      <c r="EV70" s="42"/>
      <c r="EW70" s="42"/>
      <c r="EX70" s="42"/>
      <c r="EY70" s="42"/>
      <c r="EZ70" s="42"/>
      <c r="FA70" s="42"/>
      <c r="FB70" s="42"/>
      <c r="FC70" s="42"/>
      <c r="FD70" s="42"/>
      <c r="FE70" s="42"/>
      <c r="FF70" s="42"/>
      <c r="FG70" s="42"/>
      <c r="FH70" s="42"/>
      <c r="FI70" s="42"/>
      <c r="FJ70" s="42"/>
      <c r="FK70" s="42"/>
      <c r="FL70" s="42"/>
      <c r="FM70" s="42"/>
      <c r="FN70" s="42"/>
      <c r="FO70" s="42"/>
      <c r="FP70" s="42"/>
      <c r="FQ70" s="42"/>
      <c r="FR70" s="42"/>
      <c r="FS70" s="42"/>
      <c r="FT70" s="42"/>
      <c r="FU70" s="42"/>
      <c r="FV70" s="42"/>
      <c r="FW70" s="42"/>
      <c r="FX70" s="42"/>
      <c r="FY70" s="42"/>
      <c r="FZ70" s="42"/>
      <c r="GA70" s="42"/>
      <c r="GB70" s="42"/>
      <c r="GC70" s="42"/>
      <c r="GD70" s="42"/>
      <c r="GE70" s="42"/>
      <c r="GF70" s="42"/>
      <c r="GG70" s="42"/>
      <c r="GH70" s="42"/>
      <c r="GI70" s="42"/>
      <c r="GJ70" s="42"/>
      <c r="GK70" s="42"/>
      <c r="GL70" s="42"/>
      <c r="GM70" s="42"/>
      <c r="GN70" s="42"/>
      <c r="GO70" s="42"/>
      <c r="GP70" s="42"/>
      <c r="GQ70" s="42"/>
      <c r="GR70" s="42"/>
      <c r="GS70" s="42"/>
      <c r="GT70" s="42"/>
      <c r="GU70" s="42"/>
      <c r="GV70" s="42"/>
      <c r="GW70" s="42"/>
      <c r="GX70" s="42"/>
      <c r="GY70" s="42"/>
      <c r="GZ70" s="42"/>
      <c r="HA70" s="42"/>
      <c r="HB70" s="42"/>
      <c r="HC70" s="42"/>
      <c r="HD70" s="42"/>
      <c r="HE70" s="42"/>
      <c r="HF70" s="42"/>
      <c r="HG70" s="42"/>
      <c r="HH70" s="42"/>
      <c r="HI70" s="42"/>
      <c r="HJ70" s="42"/>
      <c r="HK70" s="42"/>
      <c r="HL70" s="42"/>
      <c r="HM70" s="42"/>
      <c r="HN70" s="42"/>
      <c r="HO70" s="42"/>
      <c r="HP70" s="42"/>
      <c r="HQ70" s="42"/>
      <c r="HR70" s="42"/>
      <c r="HS70" s="42"/>
      <c r="HT70" s="42"/>
      <c r="HU70" s="42"/>
      <c r="HV70" s="42"/>
      <c r="HW70" s="42"/>
      <c r="HX70" s="42"/>
    </row>
    <row r="71" spans="1:232" s="41" customFormat="1" x14ac:dyDescent="0.25">
      <c r="A71" s="29"/>
      <c r="B71" s="30"/>
      <c r="C71" s="31" t="str">
        <f>IF(H71="","",VLOOKUP(O71,Khach_hang!B:G,6,0))</f>
        <v>N</v>
      </c>
      <c r="D71" s="57">
        <f t="shared" si="17"/>
        <v>0</v>
      </c>
      <c r="E71" s="57">
        <f t="shared" si="18"/>
        <v>1</v>
      </c>
      <c r="F71" s="32" t="str">
        <f>IF(H71="","",VLOOKUP(H71,'PHIEU XT'!B:I,8,0))</f>
        <v>29/08/2025</v>
      </c>
      <c r="G71" s="32" t="str">
        <f t="shared" si="19"/>
        <v>29/08/2025</v>
      </c>
      <c r="H71" s="4">
        <v>9105867071</v>
      </c>
      <c r="I71" s="32" t="str">
        <f t="shared" si="20"/>
        <v>29/08/2025</v>
      </c>
      <c r="J71" s="33" t="str">
        <f t="shared" si="21"/>
        <v>NKHT2508/00004134</v>
      </c>
      <c r="K71" s="34"/>
      <c r="L71" s="46" t="str">
        <f t="shared" si="22"/>
        <v>K25TTM</v>
      </c>
      <c r="M71" s="33" t="str">
        <f>IF(H71="","",'PHIEU XT'!C71)</f>
        <v>00004134</v>
      </c>
      <c r="N71" s="35" t="str">
        <f t="shared" si="23"/>
        <v>29/08/2025</v>
      </c>
      <c r="O71" s="6" t="str">
        <f>IF(H71="","",'PHIEU XT'!E71)</f>
        <v>WIN-041</v>
      </c>
      <c r="P71" s="36"/>
      <c r="Q71" s="36"/>
      <c r="R71" s="36"/>
      <c r="S71" s="33" t="str">
        <f>IF(H71="","",'PHIEU XT'!F71)</f>
        <v>5984 WM+ LAN 78 Nguyễn Cửu Vân</v>
      </c>
      <c r="T71" s="36"/>
      <c r="U71" s="36"/>
      <c r="V71" s="33" t="str">
        <f t="shared" si="24"/>
        <v>5984 WM+ LAN 78 Nguyễn Cửu Vân</v>
      </c>
      <c r="W71" s="36"/>
      <c r="X71" s="36"/>
      <c r="Y71" s="33" t="str">
        <f>IF(H71="","",'PHIEU XT'!AC71)</f>
        <v>GM500</v>
      </c>
      <c r="Z71" s="36"/>
      <c r="AA71" s="30"/>
      <c r="AB71" s="57">
        <f t="shared" si="25"/>
        <v>5111</v>
      </c>
      <c r="AC71" s="57">
        <f t="shared" si="26"/>
        <v>131</v>
      </c>
      <c r="AD71" s="30"/>
      <c r="AE71" s="58">
        <f>IF(H71="","",'PHIEU XT'!U71)</f>
        <v>1</v>
      </c>
      <c r="AF71" s="37"/>
      <c r="AG71" s="37">
        <f>IF(H71="","",'PHIEU XT'!T71)</f>
        <v>111058</v>
      </c>
      <c r="AH71" s="38">
        <f t="shared" si="27"/>
        <v>111058</v>
      </c>
      <c r="AI71" s="37"/>
      <c r="AJ71" s="37"/>
      <c r="AK71" s="39"/>
      <c r="AL71" s="40">
        <f t="shared" si="28"/>
        <v>8</v>
      </c>
      <c r="AM71" s="37"/>
      <c r="AN71" s="37">
        <f t="shared" si="29"/>
        <v>8884.64</v>
      </c>
      <c r="AO71" s="59">
        <f t="shared" si="30"/>
        <v>33311</v>
      </c>
      <c r="AP71" s="39"/>
      <c r="AQ71" s="59" t="str">
        <f t="shared" si="31"/>
        <v>K-hangtra</v>
      </c>
      <c r="AR71" s="60">
        <f t="shared" si="32"/>
        <v>156</v>
      </c>
      <c r="AS71" s="60">
        <f t="shared" si="33"/>
        <v>632</v>
      </c>
      <c r="AV71" s="39"/>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c r="DI71" s="42"/>
      <c r="DJ71" s="42"/>
      <c r="DK71" s="42"/>
      <c r="DL71" s="42"/>
      <c r="DM71" s="42"/>
      <c r="DN71" s="42"/>
      <c r="DO71" s="42"/>
      <c r="DP71" s="42"/>
      <c r="DQ71" s="42"/>
      <c r="DR71" s="42"/>
      <c r="DS71" s="42"/>
      <c r="DT71" s="42"/>
      <c r="DU71" s="42"/>
      <c r="DV71" s="42"/>
      <c r="DW71" s="42"/>
      <c r="DX71" s="42"/>
      <c r="DY71" s="42"/>
      <c r="DZ71" s="42"/>
      <c r="EA71" s="42"/>
      <c r="EB71" s="42"/>
      <c r="EC71" s="42"/>
      <c r="ED71" s="42"/>
      <c r="EE71" s="42"/>
      <c r="EF71" s="42"/>
      <c r="EG71" s="42"/>
      <c r="EH71" s="42"/>
      <c r="EI71" s="42"/>
      <c r="EJ71" s="42"/>
      <c r="EK71" s="42"/>
      <c r="EL71" s="42"/>
      <c r="EM71" s="42"/>
      <c r="EN71" s="42"/>
      <c r="EO71" s="42"/>
      <c r="EP71" s="42"/>
      <c r="EQ71" s="42"/>
      <c r="ER71" s="42"/>
      <c r="ES71" s="42"/>
      <c r="ET71" s="42"/>
      <c r="EU71" s="42"/>
      <c r="EV71" s="42"/>
      <c r="EW71" s="42"/>
      <c r="EX71" s="42"/>
      <c r="EY71" s="42"/>
      <c r="EZ71" s="42"/>
      <c r="FA71" s="42"/>
      <c r="FB71" s="42"/>
      <c r="FC71" s="42"/>
      <c r="FD71" s="42"/>
      <c r="FE71" s="42"/>
      <c r="FF71" s="42"/>
      <c r="FG71" s="42"/>
      <c r="FH71" s="42"/>
      <c r="FI71" s="42"/>
      <c r="FJ71" s="42"/>
      <c r="FK71" s="42"/>
      <c r="FL71" s="42"/>
      <c r="FM71" s="42"/>
      <c r="FN71" s="42"/>
      <c r="FO71" s="42"/>
      <c r="FP71" s="42"/>
      <c r="FQ71" s="42"/>
      <c r="FR71" s="42"/>
      <c r="FS71" s="42"/>
      <c r="FT71" s="42"/>
      <c r="FU71" s="42"/>
      <c r="FV71" s="42"/>
      <c r="FW71" s="42"/>
      <c r="FX71" s="42"/>
      <c r="FY71" s="42"/>
      <c r="FZ71" s="42"/>
      <c r="GA71" s="42"/>
      <c r="GB71" s="42"/>
      <c r="GC71" s="42"/>
      <c r="GD71" s="42"/>
      <c r="GE71" s="42"/>
      <c r="GF71" s="42"/>
      <c r="GG71" s="42"/>
      <c r="GH71" s="42"/>
      <c r="GI71" s="42"/>
      <c r="GJ71" s="42"/>
      <c r="GK71" s="42"/>
      <c r="GL71" s="42"/>
      <c r="GM71" s="42"/>
      <c r="GN71" s="42"/>
      <c r="GO71" s="42"/>
      <c r="GP71" s="42"/>
      <c r="GQ71" s="42"/>
      <c r="GR71" s="42"/>
      <c r="GS71" s="42"/>
      <c r="GT71" s="42"/>
      <c r="GU71" s="42"/>
      <c r="GV71" s="42"/>
      <c r="GW71" s="42"/>
      <c r="GX71" s="42"/>
      <c r="GY71" s="42"/>
      <c r="GZ71" s="42"/>
      <c r="HA71" s="42"/>
      <c r="HB71" s="42"/>
      <c r="HC71" s="42"/>
      <c r="HD71" s="42"/>
      <c r="HE71" s="42"/>
      <c r="HF71" s="42"/>
      <c r="HG71" s="42"/>
      <c r="HH71" s="42"/>
      <c r="HI71" s="42"/>
      <c r="HJ71" s="42"/>
      <c r="HK71" s="42"/>
      <c r="HL71" s="42"/>
      <c r="HM71" s="42"/>
      <c r="HN71" s="42"/>
      <c r="HO71" s="42"/>
      <c r="HP71" s="42"/>
      <c r="HQ71" s="42"/>
      <c r="HR71" s="42"/>
      <c r="HS71" s="42"/>
      <c r="HT71" s="42"/>
      <c r="HU71" s="42"/>
      <c r="HV71" s="42"/>
      <c r="HW71" s="42"/>
      <c r="HX71" s="42"/>
    </row>
    <row r="72" spans="1:232" s="41" customFormat="1" x14ac:dyDescent="0.25">
      <c r="A72" s="29"/>
      <c r="B72" s="30"/>
      <c r="C72" s="31" t="str">
        <f>IF(H72="","",VLOOKUP(O72,Khach_hang!B:G,6,0))</f>
        <v>N</v>
      </c>
      <c r="D72" s="57">
        <f t="shared" si="17"/>
        <v>0</v>
      </c>
      <c r="E72" s="57">
        <f t="shared" si="18"/>
        <v>1</v>
      </c>
      <c r="F72" s="32" t="str">
        <f>IF(H72="","",VLOOKUP(H72,'PHIEU XT'!B:I,8,0))</f>
        <v>29/08/2025</v>
      </c>
      <c r="G72" s="32" t="str">
        <f t="shared" si="19"/>
        <v>29/08/2025</v>
      </c>
      <c r="H72" s="4">
        <v>9105867101</v>
      </c>
      <c r="I72" s="32" t="str">
        <f t="shared" si="20"/>
        <v>29/08/2025</v>
      </c>
      <c r="J72" s="33" t="str">
        <f t="shared" si="21"/>
        <v>NKHT2508/00004914</v>
      </c>
      <c r="K72" s="34"/>
      <c r="L72" s="46" t="str">
        <f t="shared" si="22"/>
        <v>K25TTM</v>
      </c>
      <c r="M72" s="33" t="str">
        <f>IF(H72="","",'PHIEU XT'!C72)</f>
        <v>00004914</v>
      </c>
      <c r="N72" s="35" t="str">
        <f t="shared" si="23"/>
        <v>29/08/2025</v>
      </c>
      <c r="O72" s="6" t="str">
        <f>IF(H72="","",'PHIEU XT'!E72)</f>
        <v>WIN-063</v>
      </c>
      <c r="P72" s="36"/>
      <c r="Q72" s="36"/>
      <c r="R72" s="36"/>
      <c r="S72" s="33" t="str">
        <f>IF(H72="","",'PHIEU XT'!F72)</f>
        <v>3604 WM+ TGG 152 Lý Thường Kiệt</v>
      </c>
      <c r="T72" s="36"/>
      <c r="U72" s="36"/>
      <c r="V72" s="33" t="str">
        <f t="shared" si="24"/>
        <v>3604 WM+ TGG 152 Lý Thường Kiệt</v>
      </c>
      <c r="W72" s="36"/>
      <c r="X72" s="36"/>
      <c r="Y72" s="33" t="str">
        <f>IF(H72="","",'PHIEU XT'!AC72)</f>
        <v>CN300</v>
      </c>
      <c r="Z72" s="36"/>
      <c r="AA72" s="30"/>
      <c r="AB72" s="57">
        <f t="shared" si="25"/>
        <v>5111</v>
      </c>
      <c r="AC72" s="57">
        <f t="shared" si="26"/>
        <v>131</v>
      </c>
      <c r="AD72" s="30"/>
      <c r="AE72" s="58">
        <f>IF(H72="","",'PHIEU XT'!U72)</f>
        <v>1</v>
      </c>
      <c r="AF72" s="37"/>
      <c r="AG72" s="37">
        <f>IF(H72="","",'PHIEU XT'!T72)</f>
        <v>56760</v>
      </c>
      <c r="AH72" s="38">
        <f t="shared" si="27"/>
        <v>56760</v>
      </c>
      <c r="AI72" s="37"/>
      <c r="AJ72" s="37"/>
      <c r="AK72" s="39"/>
      <c r="AL72" s="40">
        <f t="shared" si="28"/>
        <v>8</v>
      </c>
      <c r="AM72" s="37"/>
      <c r="AN72" s="37">
        <f t="shared" si="29"/>
        <v>4540.8</v>
      </c>
      <c r="AO72" s="59">
        <f t="shared" si="30"/>
        <v>33311</v>
      </c>
      <c r="AP72" s="39"/>
      <c r="AQ72" s="59" t="str">
        <f t="shared" si="31"/>
        <v>K-hangtra</v>
      </c>
      <c r="AR72" s="60">
        <f t="shared" si="32"/>
        <v>156</v>
      </c>
      <c r="AS72" s="60">
        <f t="shared" si="33"/>
        <v>632</v>
      </c>
      <c r="AV72" s="39"/>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c r="DI72" s="42"/>
      <c r="DJ72" s="42"/>
      <c r="DK72" s="42"/>
      <c r="DL72" s="42"/>
      <c r="DM72" s="42"/>
      <c r="DN72" s="42"/>
      <c r="DO72" s="42"/>
      <c r="DP72" s="42"/>
      <c r="DQ72" s="42"/>
      <c r="DR72" s="42"/>
      <c r="DS72" s="42"/>
      <c r="DT72" s="42"/>
      <c r="DU72" s="42"/>
      <c r="DV72" s="42"/>
      <c r="DW72" s="42"/>
      <c r="DX72" s="42"/>
      <c r="DY72" s="42"/>
      <c r="DZ72" s="42"/>
      <c r="EA72" s="42"/>
      <c r="EB72" s="42"/>
      <c r="EC72" s="42"/>
      <c r="ED72" s="42"/>
      <c r="EE72" s="42"/>
      <c r="EF72" s="42"/>
      <c r="EG72" s="42"/>
      <c r="EH72" s="42"/>
      <c r="EI72" s="42"/>
      <c r="EJ72" s="42"/>
      <c r="EK72" s="42"/>
      <c r="EL72" s="42"/>
      <c r="EM72" s="42"/>
      <c r="EN72" s="42"/>
      <c r="EO72" s="42"/>
      <c r="EP72" s="42"/>
      <c r="EQ72" s="42"/>
      <c r="ER72" s="42"/>
      <c r="ES72" s="42"/>
      <c r="ET72" s="42"/>
      <c r="EU72" s="42"/>
      <c r="EV72" s="42"/>
      <c r="EW72" s="42"/>
      <c r="EX72" s="42"/>
      <c r="EY72" s="42"/>
      <c r="EZ72" s="42"/>
      <c r="FA72" s="42"/>
      <c r="FB72" s="42"/>
      <c r="FC72" s="42"/>
      <c r="FD72" s="42"/>
      <c r="FE72" s="42"/>
      <c r="FF72" s="42"/>
      <c r="FG72" s="42"/>
      <c r="FH72" s="42"/>
      <c r="FI72" s="42"/>
      <c r="FJ72" s="42"/>
      <c r="FK72" s="42"/>
      <c r="FL72" s="42"/>
      <c r="FM72" s="42"/>
      <c r="FN72" s="42"/>
      <c r="FO72" s="42"/>
      <c r="FP72" s="42"/>
      <c r="FQ72" s="42"/>
      <c r="FR72" s="42"/>
      <c r="FS72" s="42"/>
      <c r="FT72" s="42"/>
      <c r="FU72" s="42"/>
      <c r="FV72" s="42"/>
      <c r="FW72" s="42"/>
      <c r="FX72" s="42"/>
      <c r="FY72" s="42"/>
      <c r="FZ72" s="42"/>
      <c r="GA72" s="42"/>
      <c r="GB72" s="42"/>
      <c r="GC72" s="42"/>
      <c r="GD72" s="42"/>
      <c r="GE72" s="42"/>
      <c r="GF72" s="42"/>
      <c r="GG72" s="42"/>
      <c r="GH72" s="42"/>
      <c r="GI72" s="42"/>
      <c r="GJ72" s="42"/>
      <c r="GK72" s="42"/>
      <c r="GL72" s="42"/>
      <c r="GM72" s="42"/>
      <c r="GN72" s="42"/>
      <c r="GO72" s="42"/>
      <c r="GP72" s="42"/>
      <c r="GQ72" s="42"/>
      <c r="GR72" s="42"/>
      <c r="GS72" s="42"/>
      <c r="GT72" s="42"/>
      <c r="GU72" s="42"/>
      <c r="GV72" s="42"/>
      <c r="GW72" s="42"/>
      <c r="GX72" s="42"/>
      <c r="GY72" s="42"/>
      <c r="GZ72" s="42"/>
      <c r="HA72" s="42"/>
      <c r="HB72" s="42"/>
      <c r="HC72" s="42"/>
      <c r="HD72" s="42"/>
      <c r="HE72" s="42"/>
      <c r="HF72" s="42"/>
      <c r="HG72" s="42"/>
      <c r="HH72" s="42"/>
      <c r="HI72" s="42"/>
      <c r="HJ72" s="42"/>
      <c r="HK72" s="42"/>
      <c r="HL72" s="42"/>
      <c r="HM72" s="42"/>
      <c r="HN72" s="42"/>
      <c r="HO72" s="42"/>
      <c r="HP72" s="42"/>
      <c r="HQ72" s="42"/>
      <c r="HR72" s="42"/>
      <c r="HS72" s="42"/>
      <c r="HT72" s="42"/>
      <c r="HU72" s="42"/>
      <c r="HV72" s="42"/>
      <c r="HW72" s="42"/>
      <c r="HX72" s="42"/>
    </row>
    <row r="73" spans="1:232" s="41" customFormat="1" x14ac:dyDescent="0.25">
      <c r="A73" s="29"/>
      <c r="B73" s="30"/>
      <c r="C73" s="31" t="str">
        <f>IF(H73="","",VLOOKUP(O73,Khach_hang!B:G,6,0))</f>
        <v>B</v>
      </c>
      <c r="D73" s="57">
        <f t="shared" si="17"/>
        <v>0</v>
      </c>
      <c r="E73" s="57">
        <f t="shared" si="18"/>
        <v>1</v>
      </c>
      <c r="F73" s="32" t="str">
        <f>IF(H73="","",VLOOKUP(H73,'PHIEU XT'!B:I,8,0))</f>
        <v>29/08/2025</v>
      </c>
      <c r="G73" s="32" t="str">
        <f t="shared" si="19"/>
        <v>29/08/2025</v>
      </c>
      <c r="H73" s="4">
        <v>9105867066</v>
      </c>
      <c r="I73" s="32" t="str">
        <f t="shared" si="20"/>
        <v>29/08/2025</v>
      </c>
      <c r="J73" s="33" t="str">
        <f t="shared" si="21"/>
        <v>NKHT2508/00040889</v>
      </c>
      <c r="K73" s="34"/>
      <c r="L73" s="46" t="str">
        <f t="shared" si="22"/>
        <v>K25TTM</v>
      </c>
      <c r="M73" s="33" t="str">
        <f>IF(H73="","",'PHIEU XT'!C73)</f>
        <v>00040889</v>
      </c>
      <c r="N73" s="35" t="str">
        <f t="shared" si="23"/>
        <v>29/08/2025</v>
      </c>
      <c r="O73" s="6" t="str">
        <f>IF(H73="","",'PHIEU XT'!E73)</f>
        <v>WIN-007</v>
      </c>
      <c r="P73" s="36"/>
      <c r="Q73" s="36"/>
      <c r="R73" s="36"/>
      <c r="S73" s="33" t="str">
        <f>IF(H73="","",'PHIEU XT'!F73)</f>
        <v>3967 WM+ QNH 112 Thanh Niên</v>
      </c>
      <c r="T73" s="36"/>
      <c r="U73" s="36"/>
      <c r="V73" s="33" t="str">
        <f t="shared" si="24"/>
        <v>3967 WM+ QNH 112 Thanh Niên</v>
      </c>
      <c r="W73" s="36"/>
      <c r="X73" s="36"/>
      <c r="Y73" s="33" t="str">
        <f>IF(H73="","",'PHIEU XT'!AC73)</f>
        <v>GM500</v>
      </c>
      <c r="Z73" s="36"/>
      <c r="AA73" s="30"/>
      <c r="AB73" s="57">
        <f t="shared" si="25"/>
        <v>5111</v>
      </c>
      <c r="AC73" s="57">
        <f t="shared" si="26"/>
        <v>131</v>
      </c>
      <c r="AD73" s="30"/>
      <c r="AE73" s="58">
        <f>IF(H73="","",'PHIEU XT'!U73)</f>
        <v>1</v>
      </c>
      <c r="AF73" s="37"/>
      <c r="AG73" s="37">
        <f>IF(H73="","",'PHIEU XT'!T73)</f>
        <v>111058</v>
      </c>
      <c r="AH73" s="38">
        <f t="shared" si="27"/>
        <v>111058</v>
      </c>
      <c r="AI73" s="37"/>
      <c r="AJ73" s="37"/>
      <c r="AK73" s="39"/>
      <c r="AL73" s="40">
        <f t="shared" si="28"/>
        <v>8</v>
      </c>
      <c r="AM73" s="37"/>
      <c r="AN73" s="37">
        <f t="shared" si="29"/>
        <v>8884.64</v>
      </c>
      <c r="AO73" s="59">
        <f t="shared" si="30"/>
        <v>33311</v>
      </c>
      <c r="AP73" s="39"/>
      <c r="AQ73" s="59" t="str">
        <f t="shared" si="31"/>
        <v>K-hangtra</v>
      </c>
      <c r="AR73" s="60">
        <f t="shared" si="32"/>
        <v>156</v>
      </c>
      <c r="AS73" s="60">
        <f t="shared" si="33"/>
        <v>632</v>
      </c>
      <c r="AV73" s="39"/>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c r="DZ73" s="42"/>
      <c r="EA73" s="42"/>
      <c r="EB73" s="42"/>
      <c r="EC73" s="42"/>
      <c r="ED73" s="42"/>
      <c r="EE73" s="42"/>
      <c r="EF73" s="42"/>
      <c r="EG73" s="42"/>
      <c r="EH73" s="42"/>
      <c r="EI73" s="42"/>
      <c r="EJ73" s="42"/>
      <c r="EK73" s="42"/>
      <c r="EL73" s="42"/>
      <c r="EM73" s="42"/>
      <c r="EN73" s="42"/>
      <c r="EO73" s="42"/>
      <c r="EP73" s="42"/>
      <c r="EQ73" s="42"/>
      <c r="ER73" s="42"/>
      <c r="ES73" s="42"/>
      <c r="ET73" s="42"/>
      <c r="EU73" s="42"/>
      <c r="EV73" s="42"/>
      <c r="EW73" s="42"/>
      <c r="EX73" s="42"/>
      <c r="EY73" s="42"/>
      <c r="EZ73" s="42"/>
      <c r="FA73" s="42"/>
      <c r="FB73" s="42"/>
      <c r="FC73" s="42"/>
      <c r="FD73" s="42"/>
      <c r="FE73" s="42"/>
      <c r="FF73" s="42"/>
      <c r="FG73" s="42"/>
      <c r="FH73" s="42"/>
      <c r="FI73" s="42"/>
      <c r="FJ73" s="42"/>
      <c r="FK73" s="42"/>
      <c r="FL73" s="42"/>
      <c r="FM73" s="42"/>
      <c r="FN73" s="42"/>
      <c r="FO73" s="42"/>
      <c r="FP73" s="42"/>
      <c r="FQ73" s="42"/>
      <c r="FR73" s="42"/>
      <c r="FS73" s="42"/>
      <c r="FT73" s="42"/>
      <c r="FU73" s="42"/>
      <c r="FV73" s="42"/>
      <c r="FW73" s="42"/>
      <c r="FX73" s="42"/>
      <c r="FY73" s="42"/>
      <c r="FZ73" s="42"/>
      <c r="GA73" s="42"/>
      <c r="GB73" s="42"/>
      <c r="GC73" s="42"/>
      <c r="GD73" s="42"/>
      <c r="GE73" s="42"/>
      <c r="GF73" s="42"/>
      <c r="GG73" s="42"/>
      <c r="GH73" s="42"/>
      <c r="GI73" s="42"/>
      <c r="GJ73" s="42"/>
      <c r="GK73" s="42"/>
      <c r="GL73" s="42"/>
      <c r="GM73" s="42"/>
      <c r="GN73" s="42"/>
      <c r="GO73" s="42"/>
      <c r="GP73" s="42"/>
      <c r="GQ73" s="42"/>
      <c r="GR73" s="42"/>
      <c r="GS73" s="42"/>
      <c r="GT73" s="42"/>
      <c r="GU73" s="42"/>
      <c r="GV73" s="42"/>
      <c r="GW73" s="42"/>
      <c r="GX73" s="42"/>
      <c r="GY73" s="42"/>
      <c r="GZ73" s="42"/>
      <c r="HA73" s="42"/>
      <c r="HB73" s="42"/>
      <c r="HC73" s="42"/>
      <c r="HD73" s="42"/>
      <c r="HE73" s="42"/>
      <c r="HF73" s="42"/>
      <c r="HG73" s="42"/>
      <c r="HH73" s="42"/>
      <c r="HI73" s="42"/>
      <c r="HJ73" s="42"/>
      <c r="HK73" s="42"/>
      <c r="HL73" s="42"/>
      <c r="HM73" s="42"/>
      <c r="HN73" s="42"/>
      <c r="HO73" s="42"/>
      <c r="HP73" s="42"/>
      <c r="HQ73" s="42"/>
      <c r="HR73" s="42"/>
      <c r="HS73" s="42"/>
      <c r="HT73" s="42"/>
      <c r="HU73" s="42"/>
      <c r="HV73" s="42"/>
      <c r="HW73" s="42"/>
      <c r="HX73" s="42"/>
    </row>
    <row r="74" spans="1:232" s="41" customFormat="1" x14ac:dyDescent="0.25">
      <c r="A74" s="29"/>
      <c r="B74" s="30"/>
      <c r="C74" s="31" t="str">
        <f>IF(H74="","",VLOOKUP(O74,Khach_hang!B:G,6,0))</f>
        <v>B</v>
      </c>
      <c r="D74" s="57">
        <f t="shared" si="17"/>
        <v>0</v>
      </c>
      <c r="E74" s="57">
        <f t="shared" si="18"/>
        <v>1</v>
      </c>
      <c r="F74" s="32" t="str">
        <f>IF(H74="","",VLOOKUP(H74,'PHIEU XT'!B:I,8,0))</f>
        <v>29/08/2025</v>
      </c>
      <c r="G74" s="32" t="str">
        <f t="shared" si="19"/>
        <v>29/08/2025</v>
      </c>
      <c r="H74" s="4">
        <v>9105867066</v>
      </c>
      <c r="I74" s="32" t="str">
        <f t="shared" si="20"/>
        <v>29/08/2025</v>
      </c>
      <c r="J74" s="33" t="str">
        <f t="shared" si="21"/>
        <v>NKHT2508/00040889</v>
      </c>
      <c r="K74" s="34"/>
      <c r="L74" s="46" t="str">
        <f t="shared" si="22"/>
        <v>K25TTM</v>
      </c>
      <c r="M74" s="33" t="str">
        <f>IF(H74="","",'PHIEU XT'!C74)</f>
        <v>00040889</v>
      </c>
      <c r="N74" s="35" t="str">
        <f t="shared" si="23"/>
        <v>29/08/2025</v>
      </c>
      <c r="O74" s="6" t="str">
        <f>IF(H74="","",'PHIEU XT'!E74)</f>
        <v>WIN-007</v>
      </c>
      <c r="P74" s="36"/>
      <c r="Q74" s="36"/>
      <c r="R74" s="36"/>
      <c r="S74" s="33" t="str">
        <f>IF(H74="","",'PHIEU XT'!F74)</f>
        <v>3967 WM+ QNH 112 Thanh Niên</v>
      </c>
      <c r="T74" s="36"/>
      <c r="U74" s="36"/>
      <c r="V74" s="33" t="str">
        <f t="shared" si="24"/>
        <v>3967 WM+ QNH 112 Thanh Niên</v>
      </c>
      <c r="W74" s="36"/>
      <c r="X74" s="36"/>
      <c r="Y74" s="33" t="str">
        <f>IF(H74="","",'PHIEU XT'!AC74)</f>
        <v>CC300</v>
      </c>
      <c r="Z74" s="36"/>
      <c r="AA74" s="30"/>
      <c r="AB74" s="57">
        <f t="shared" si="25"/>
        <v>5111</v>
      </c>
      <c r="AC74" s="57">
        <f t="shared" si="26"/>
        <v>131</v>
      </c>
      <c r="AD74" s="30"/>
      <c r="AE74" s="58">
        <f>IF(H74="","",'PHIEU XT'!U74)</f>
        <v>3</v>
      </c>
      <c r="AF74" s="37"/>
      <c r="AG74" s="37">
        <f>IF(H74="","",'PHIEU XT'!T74)</f>
        <v>74250</v>
      </c>
      <c r="AH74" s="38">
        <f t="shared" si="27"/>
        <v>222750</v>
      </c>
      <c r="AI74" s="37"/>
      <c r="AJ74" s="37"/>
      <c r="AK74" s="39"/>
      <c r="AL74" s="40">
        <f t="shared" si="28"/>
        <v>8</v>
      </c>
      <c r="AM74" s="37"/>
      <c r="AN74" s="37">
        <f t="shared" si="29"/>
        <v>17820</v>
      </c>
      <c r="AO74" s="59">
        <f t="shared" si="30"/>
        <v>33311</v>
      </c>
      <c r="AP74" s="39"/>
      <c r="AQ74" s="59" t="str">
        <f t="shared" si="31"/>
        <v>K-hangtra</v>
      </c>
      <c r="AR74" s="60">
        <f t="shared" si="32"/>
        <v>156</v>
      </c>
      <c r="AS74" s="60">
        <f t="shared" si="33"/>
        <v>632</v>
      </c>
      <c r="AV74" s="39"/>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c r="DZ74" s="42"/>
      <c r="EA74" s="42"/>
      <c r="EB74" s="42"/>
      <c r="EC74" s="42"/>
      <c r="ED74" s="42"/>
      <c r="EE74" s="42"/>
      <c r="EF74" s="42"/>
      <c r="EG74" s="42"/>
      <c r="EH74" s="42"/>
      <c r="EI74" s="42"/>
      <c r="EJ74" s="42"/>
      <c r="EK74" s="42"/>
      <c r="EL74" s="42"/>
      <c r="EM74" s="42"/>
      <c r="EN74" s="42"/>
      <c r="EO74" s="42"/>
      <c r="EP74" s="42"/>
      <c r="EQ74" s="42"/>
      <c r="ER74" s="42"/>
      <c r="ES74" s="42"/>
      <c r="ET74" s="42"/>
      <c r="EU74" s="42"/>
      <c r="EV74" s="42"/>
      <c r="EW74" s="42"/>
      <c r="EX74" s="42"/>
      <c r="EY74" s="42"/>
      <c r="EZ74" s="42"/>
      <c r="FA74" s="42"/>
      <c r="FB74" s="42"/>
      <c r="FC74" s="42"/>
      <c r="FD74" s="42"/>
      <c r="FE74" s="42"/>
      <c r="FF74" s="42"/>
      <c r="FG74" s="42"/>
      <c r="FH74" s="42"/>
      <c r="FI74" s="42"/>
      <c r="FJ74" s="42"/>
      <c r="FK74" s="42"/>
      <c r="FL74" s="42"/>
      <c r="FM74" s="42"/>
      <c r="FN74" s="42"/>
      <c r="FO74" s="42"/>
      <c r="FP74" s="42"/>
      <c r="FQ74" s="42"/>
      <c r="FR74" s="42"/>
      <c r="FS74" s="42"/>
      <c r="FT74" s="42"/>
      <c r="FU74" s="42"/>
      <c r="FV74" s="42"/>
      <c r="FW74" s="42"/>
      <c r="FX74" s="42"/>
      <c r="FY74" s="42"/>
      <c r="FZ74" s="42"/>
      <c r="GA74" s="42"/>
      <c r="GB74" s="42"/>
      <c r="GC74" s="42"/>
      <c r="GD74" s="42"/>
      <c r="GE74" s="42"/>
      <c r="GF74" s="42"/>
      <c r="GG74" s="42"/>
      <c r="GH74" s="42"/>
      <c r="GI74" s="42"/>
      <c r="GJ74" s="42"/>
      <c r="GK74" s="42"/>
      <c r="GL74" s="42"/>
      <c r="GM74" s="42"/>
      <c r="GN74" s="42"/>
      <c r="GO74" s="42"/>
      <c r="GP74" s="42"/>
      <c r="GQ74" s="42"/>
      <c r="GR74" s="42"/>
      <c r="GS74" s="42"/>
      <c r="GT74" s="42"/>
      <c r="GU74" s="42"/>
      <c r="GV74" s="42"/>
      <c r="GW74" s="42"/>
      <c r="GX74" s="42"/>
      <c r="GY74" s="42"/>
      <c r="GZ74" s="42"/>
      <c r="HA74" s="42"/>
      <c r="HB74" s="42"/>
      <c r="HC74" s="42"/>
      <c r="HD74" s="42"/>
      <c r="HE74" s="42"/>
      <c r="HF74" s="42"/>
      <c r="HG74" s="42"/>
      <c r="HH74" s="42"/>
      <c r="HI74" s="42"/>
      <c r="HJ74" s="42"/>
      <c r="HK74" s="42"/>
      <c r="HL74" s="42"/>
      <c r="HM74" s="42"/>
      <c r="HN74" s="42"/>
      <c r="HO74" s="42"/>
      <c r="HP74" s="42"/>
      <c r="HQ74" s="42"/>
      <c r="HR74" s="42"/>
      <c r="HS74" s="42"/>
      <c r="HT74" s="42"/>
      <c r="HU74" s="42"/>
      <c r="HV74" s="42"/>
      <c r="HW74" s="42"/>
      <c r="HX74" s="42"/>
    </row>
    <row r="75" spans="1:232" s="41" customFormat="1" x14ac:dyDescent="0.25">
      <c r="A75" s="29"/>
      <c r="B75" s="30"/>
      <c r="C75" s="31" t="str">
        <f>IF(H75="","",VLOOKUP(O75,Khach_hang!B:G,6,0))</f>
        <v>B</v>
      </c>
      <c r="D75" s="57">
        <f t="shared" si="17"/>
        <v>0</v>
      </c>
      <c r="E75" s="57">
        <f t="shared" si="18"/>
        <v>1</v>
      </c>
      <c r="F75" s="32" t="str">
        <f>IF(H75="","",VLOOKUP(H75,'PHIEU XT'!B:I,8,0))</f>
        <v>29/08/2025</v>
      </c>
      <c r="G75" s="32" t="str">
        <f t="shared" si="19"/>
        <v>29/08/2025</v>
      </c>
      <c r="H75" s="4">
        <v>9105867066</v>
      </c>
      <c r="I75" s="32" t="str">
        <f t="shared" si="20"/>
        <v>29/08/2025</v>
      </c>
      <c r="J75" s="33" t="str">
        <f t="shared" si="21"/>
        <v>NKHT2508/00040889</v>
      </c>
      <c r="K75" s="34"/>
      <c r="L75" s="46" t="str">
        <f t="shared" si="22"/>
        <v>K25TTM</v>
      </c>
      <c r="M75" s="33" t="str">
        <f>IF(H75="","",'PHIEU XT'!C75)</f>
        <v>00040889</v>
      </c>
      <c r="N75" s="35" t="str">
        <f t="shared" si="23"/>
        <v>29/08/2025</v>
      </c>
      <c r="O75" s="6" t="str">
        <f>IF(H75="","",'PHIEU XT'!E75)</f>
        <v>WIN-007</v>
      </c>
      <c r="P75" s="36"/>
      <c r="Q75" s="36"/>
      <c r="R75" s="36"/>
      <c r="S75" s="33" t="str">
        <f>IF(H75="","",'PHIEU XT'!F75)</f>
        <v>3967 WM+ QNH 112 Thanh Niên</v>
      </c>
      <c r="T75" s="36"/>
      <c r="U75" s="36"/>
      <c r="V75" s="33" t="str">
        <f t="shared" si="24"/>
        <v>3967 WM+ QNH 112 Thanh Niên</v>
      </c>
      <c r="W75" s="36"/>
      <c r="X75" s="36"/>
      <c r="Y75" s="33" t="str">
        <f>IF(H75="","",'PHIEU XT'!AC75)</f>
        <v>MNH250</v>
      </c>
      <c r="Z75" s="36"/>
      <c r="AA75" s="30"/>
      <c r="AB75" s="57">
        <f t="shared" si="25"/>
        <v>5111</v>
      </c>
      <c r="AC75" s="57">
        <f t="shared" si="26"/>
        <v>131</v>
      </c>
      <c r="AD75" s="30"/>
      <c r="AE75" s="58">
        <f>IF(H75="","",'PHIEU XT'!U75)</f>
        <v>2</v>
      </c>
      <c r="AF75" s="37"/>
      <c r="AG75" s="37">
        <f>IF(H75="","",'PHIEU XT'!T75)</f>
        <v>46000</v>
      </c>
      <c r="AH75" s="38">
        <f t="shared" si="27"/>
        <v>92000</v>
      </c>
      <c r="AI75" s="37"/>
      <c r="AJ75" s="37"/>
      <c r="AK75" s="39"/>
      <c r="AL75" s="40">
        <f t="shared" si="28"/>
        <v>8</v>
      </c>
      <c r="AM75" s="37"/>
      <c r="AN75" s="37">
        <f t="shared" si="29"/>
        <v>7360</v>
      </c>
      <c r="AO75" s="59">
        <f t="shared" si="30"/>
        <v>33311</v>
      </c>
      <c r="AP75" s="39"/>
      <c r="AQ75" s="59" t="str">
        <f t="shared" si="31"/>
        <v>K-hangtra</v>
      </c>
      <c r="AR75" s="60">
        <f t="shared" si="32"/>
        <v>156</v>
      </c>
      <c r="AS75" s="60">
        <f t="shared" si="33"/>
        <v>632</v>
      </c>
      <c r="AV75" s="39"/>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c r="DN75" s="42"/>
      <c r="DO75" s="42"/>
      <c r="DP75" s="42"/>
      <c r="DQ75" s="42"/>
      <c r="DR75" s="42"/>
      <c r="DS75" s="42"/>
      <c r="DT75" s="42"/>
      <c r="DU75" s="42"/>
      <c r="DV75" s="42"/>
      <c r="DW75" s="42"/>
      <c r="DX75" s="42"/>
      <c r="DY75" s="42"/>
      <c r="DZ75" s="42"/>
      <c r="EA75" s="42"/>
      <c r="EB75" s="42"/>
      <c r="EC75" s="42"/>
      <c r="ED75" s="42"/>
      <c r="EE75" s="42"/>
      <c r="EF75" s="42"/>
      <c r="EG75" s="42"/>
      <c r="EH75" s="42"/>
      <c r="EI75" s="42"/>
      <c r="EJ75" s="42"/>
      <c r="EK75" s="42"/>
      <c r="EL75" s="42"/>
      <c r="EM75" s="42"/>
      <c r="EN75" s="42"/>
      <c r="EO75" s="42"/>
      <c r="EP75" s="42"/>
      <c r="EQ75" s="42"/>
      <c r="ER75" s="42"/>
      <c r="ES75" s="42"/>
      <c r="ET75" s="42"/>
      <c r="EU75" s="42"/>
      <c r="EV75" s="42"/>
      <c r="EW75" s="42"/>
      <c r="EX75" s="42"/>
      <c r="EY75" s="42"/>
      <c r="EZ75" s="42"/>
      <c r="FA75" s="42"/>
      <c r="FB75" s="42"/>
      <c r="FC75" s="42"/>
      <c r="FD75" s="42"/>
      <c r="FE75" s="42"/>
      <c r="FF75" s="42"/>
      <c r="FG75" s="42"/>
      <c r="FH75" s="42"/>
      <c r="FI75" s="42"/>
      <c r="FJ75" s="42"/>
      <c r="FK75" s="42"/>
      <c r="FL75" s="42"/>
      <c r="FM75" s="42"/>
      <c r="FN75" s="42"/>
      <c r="FO75" s="42"/>
      <c r="FP75" s="42"/>
      <c r="FQ75" s="42"/>
      <c r="FR75" s="42"/>
      <c r="FS75" s="42"/>
      <c r="FT75" s="42"/>
      <c r="FU75" s="42"/>
      <c r="FV75" s="42"/>
      <c r="FW75" s="42"/>
      <c r="FX75" s="42"/>
      <c r="FY75" s="42"/>
      <c r="FZ75" s="42"/>
      <c r="GA75" s="42"/>
      <c r="GB75" s="42"/>
      <c r="GC75" s="42"/>
      <c r="GD75" s="42"/>
      <c r="GE75" s="42"/>
      <c r="GF75" s="42"/>
      <c r="GG75" s="42"/>
      <c r="GH75" s="42"/>
      <c r="GI75" s="42"/>
      <c r="GJ75" s="42"/>
      <c r="GK75" s="42"/>
      <c r="GL75" s="42"/>
      <c r="GM75" s="42"/>
      <c r="GN75" s="42"/>
      <c r="GO75" s="42"/>
      <c r="GP75" s="42"/>
      <c r="GQ75" s="42"/>
      <c r="GR75" s="42"/>
      <c r="GS75" s="42"/>
      <c r="GT75" s="42"/>
      <c r="GU75" s="42"/>
      <c r="GV75" s="42"/>
      <c r="GW75" s="42"/>
      <c r="GX75" s="42"/>
      <c r="GY75" s="42"/>
      <c r="GZ75" s="42"/>
      <c r="HA75" s="42"/>
      <c r="HB75" s="42"/>
      <c r="HC75" s="42"/>
      <c r="HD75" s="42"/>
      <c r="HE75" s="42"/>
      <c r="HF75" s="42"/>
      <c r="HG75" s="42"/>
      <c r="HH75" s="42"/>
      <c r="HI75" s="42"/>
      <c r="HJ75" s="42"/>
      <c r="HK75" s="42"/>
      <c r="HL75" s="42"/>
      <c r="HM75" s="42"/>
      <c r="HN75" s="42"/>
      <c r="HO75" s="42"/>
      <c r="HP75" s="42"/>
      <c r="HQ75" s="42"/>
      <c r="HR75" s="42"/>
      <c r="HS75" s="42"/>
      <c r="HT75" s="42"/>
      <c r="HU75" s="42"/>
      <c r="HV75" s="42"/>
      <c r="HW75" s="42"/>
      <c r="HX75" s="42"/>
    </row>
    <row r="76" spans="1:232" s="41" customFormat="1" x14ac:dyDescent="0.25">
      <c r="A76" s="29"/>
      <c r="B76" s="30"/>
      <c r="C76" s="31" t="str">
        <f>IF(H76="","",VLOOKUP(O76,Khach_hang!B:G,6,0))</f>
        <v>N</v>
      </c>
      <c r="D76" s="57">
        <f t="shared" si="17"/>
        <v>0</v>
      </c>
      <c r="E76" s="57">
        <f t="shared" si="18"/>
        <v>1</v>
      </c>
      <c r="F76" s="32" t="str">
        <f>IF(H76="","",VLOOKUP(H76,'PHIEU XT'!B:I,8,0))</f>
        <v>29/08/2025</v>
      </c>
      <c r="G76" s="32" t="str">
        <f t="shared" si="19"/>
        <v>29/08/2025</v>
      </c>
      <c r="H76" s="4">
        <v>9105867096</v>
      </c>
      <c r="I76" s="32" t="str">
        <f t="shared" si="20"/>
        <v>29/08/2025</v>
      </c>
      <c r="J76" s="33" t="str">
        <f t="shared" si="21"/>
        <v>NKHT2508/00004135</v>
      </c>
      <c r="K76" s="34"/>
      <c r="L76" s="46" t="str">
        <f t="shared" si="22"/>
        <v>K25TTM</v>
      </c>
      <c r="M76" s="33" t="str">
        <f>IF(H76="","",'PHIEU XT'!C76)</f>
        <v>00004135</v>
      </c>
      <c r="N76" s="35" t="str">
        <f t="shared" si="23"/>
        <v>29/08/2025</v>
      </c>
      <c r="O76" s="6" t="str">
        <f>IF(H76="","",'PHIEU XT'!E76)</f>
        <v>WIN-041</v>
      </c>
      <c r="P76" s="36"/>
      <c r="Q76" s="36"/>
      <c r="R76" s="36"/>
      <c r="S76" s="33" t="str">
        <f>IF(H76="","",'PHIEU XT'!F76)</f>
        <v>5984 WM+ LAN 78 Nguyễn Cửu Vân</v>
      </c>
      <c r="T76" s="36"/>
      <c r="U76" s="36"/>
      <c r="V76" s="33" t="str">
        <f t="shared" si="24"/>
        <v>5984 WM+ LAN 78 Nguyễn Cửu Vân</v>
      </c>
      <c r="W76" s="36"/>
      <c r="X76" s="36"/>
      <c r="Y76" s="33" t="str">
        <f>IF(H76="","",'PHIEU XT'!AC76)</f>
        <v>TH200</v>
      </c>
      <c r="Z76" s="36"/>
      <c r="AA76" s="30"/>
      <c r="AB76" s="57">
        <f t="shared" si="25"/>
        <v>5111</v>
      </c>
      <c r="AC76" s="57">
        <f t="shared" si="26"/>
        <v>131</v>
      </c>
      <c r="AD76" s="30"/>
      <c r="AE76" s="58">
        <f>IF(H76="","",'PHIEU XT'!U76)</f>
        <v>1</v>
      </c>
      <c r="AF76" s="37"/>
      <c r="AG76" s="37">
        <f>IF(H76="","",'PHIEU XT'!T76)</f>
        <v>55595</v>
      </c>
      <c r="AH76" s="38">
        <f t="shared" si="27"/>
        <v>55595</v>
      </c>
      <c r="AI76" s="37"/>
      <c r="AJ76" s="37"/>
      <c r="AK76" s="39"/>
      <c r="AL76" s="40">
        <f t="shared" si="28"/>
        <v>8</v>
      </c>
      <c r="AM76" s="37"/>
      <c r="AN76" s="37">
        <f t="shared" si="29"/>
        <v>4447.6000000000004</v>
      </c>
      <c r="AO76" s="59">
        <f t="shared" si="30"/>
        <v>33311</v>
      </c>
      <c r="AP76" s="39"/>
      <c r="AQ76" s="59" t="str">
        <f t="shared" si="31"/>
        <v>K-hangtra</v>
      </c>
      <c r="AR76" s="60">
        <f t="shared" si="32"/>
        <v>156</v>
      </c>
      <c r="AS76" s="60">
        <f t="shared" si="33"/>
        <v>632</v>
      </c>
      <c r="AV76" s="39"/>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c r="DN76" s="42"/>
      <c r="DO76" s="42"/>
      <c r="DP76" s="42"/>
      <c r="DQ76" s="42"/>
      <c r="DR76" s="42"/>
      <c r="DS76" s="42"/>
      <c r="DT76" s="42"/>
      <c r="DU76" s="42"/>
      <c r="DV76" s="42"/>
      <c r="DW76" s="42"/>
      <c r="DX76" s="42"/>
      <c r="DY76" s="42"/>
      <c r="DZ76" s="42"/>
      <c r="EA76" s="42"/>
      <c r="EB76" s="42"/>
      <c r="EC76" s="42"/>
      <c r="ED76" s="42"/>
      <c r="EE76" s="42"/>
      <c r="EF76" s="42"/>
      <c r="EG76" s="42"/>
      <c r="EH76" s="42"/>
      <c r="EI76" s="42"/>
      <c r="EJ76" s="42"/>
      <c r="EK76" s="42"/>
      <c r="EL76" s="42"/>
      <c r="EM76" s="42"/>
      <c r="EN76" s="42"/>
      <c r="EO76" s="42"/>
      <c r="EP76" s="42"/>
      <c r="EQ76" s="42"/>
      <c r="ER76" s="42"/>
      <c r="ES76" s="42"/>
      <c r="ET76" s="42"/>
      <c r="EU76" s="42"/>
      <c r="EV76" s="42"/>
      <c r="EW76" s="42"/>
      <c r="EX76" s="42"/>
      <c r="EY76" s="42"/>
      <c r="EZ76" s="42"/>
      <c r="FA76" s="42"/>
      <c r="FB76" s="42"/>
      <c r="FC76" s="42"/>
      <c r="FD76" s="42"/>
      <c r="FE76" s="42"/>
      <c r="FF76" s="42"/>
      <c r="FG76" s="42"/>
      <c r="FH76" s="42"/>
      <c r="FI76" s="42"/>
      <c r="FJ76" s="42"/>
      <c r="FK76" s="42"/>
      <c r="FL76" s="42"/>
      <c r="FM76" s="42"/>
      <c r="FN76" s="42"/>
      <c r="FO76" s="42"/>
      <c r="FP76" s="42"/>
      <c r="FQ76" s="42"/>
      <c r="FR76" s="42"/>
      <c r="FS76" s="42"/>
      <c r="FT76" s="42"/>
      <c r="FU76" s="42"/>
      <c r="FV76" s="42"/>
      <c r="FW76" s="42"/>
      <c r="FX76" s="42"/>
      <c r="FY76" s="42"/>
      <c r="FZ76" s="42"/>
      <c r="GA76" s="42"/>
      <c r="GB76" s="42"/>
      <c r="GC76" s="42"/>
      <c r="GD76" s="42"/>
      <c r="GE76" s="42"/>
      <c r="GF76" s="42"/>
      <c r="GG76" s="42"/>
      <c r="GH76" s="42"/>
      <c r="GI76" s="42"/>
      <c r="GJ76" s="42"/>
      <c r="GK76" s="42"/>
      <c r="GL76" s="42"/>
      <c r="GM76" s="42"/>
      <c r="GN76" s="42"/>
      <c r="GO76" s="42"/>
      <c r="GP76" s="42"/>
      <c r="GQ76" s="42"/>
      <c r="GR76" s="42"/>
      <c r="GS76" s="42"/>
      <c r="GT76" s="42"/>
      <c r="GU76" s="42"/>
      <c r="GV76" s="42"/>
      <c r="GW76" s="42"/>
      <c r="GX76" s="42"/>
      <c r="GY76" s="42"/>
      <c r="GZ76" s="42"/>
      <c r="HA76" s="42"/>
      <c r="HB76" s="42"/>
      <c r="HC76" s="42"/>
      <c r="HD76" s="42"/>
      <c r="HE76" s="42"/>
      <c r="HF76" s="42"/>
      <c r="HG76" s="42"/>
      <c r="HH76" s="42"/>
      <c r="HI76" s="42"/>
      <c r="HJ76" s="42"/>
      <c r="HK76" s="42"/>
      <c r="HL76" s="42"/>
      <c r="HM76" s="42"/>
      <c r="HN76" s="42"/>
      <c r="HO76" s="42"/>
      <c r="HP76" s="42"/>
      <c r="HQ76" s="42"/>
      <c r="HR76" s="42"/>
      <c r="HS76" s="42"/>
      <c r="HT76" s="42"/>
      <c r="HU76" s="42"/>
      <c r="HV76" s="42"/>
      <c r="HW76" s="42"/>
      <c r="HX76" s="42"/>
    </row>
    <row r="77" spans="1:232" s="41" customFormat="1" x14ac:dyDescent="0.25">
      <c r="A77" s="29"/>
      <c r="B77" s="30"/>
      <c r="C77" s="31" t="str">
        <f>IF(H77="","",VLOOKUP(O77,Khach_hang!B:G,6,0))</f>
        <v>N</v>
      </c>
      <c r="D77" s="57">
        <f t="shared" si="17"/>
        <v>0</v>
      </c>
      <c r="E77" s="57">
        <f t="shared" si="18"/>
        <v>1</v>
      </c>
      <c r="F77" s="32" t="str">
        <f>IF(H77="","",VLOOKUP(H77,'PHIEU XT'!B:I,8,0))</f>
        <v>29/08/2025</v>
      </c>
      <c r="G77" s="32" t="str">
        <f t="shared" si="19"/>
        <v>29/08/2025</v>
      </c>
      <c r="H77" s="4">
        <v>9105867096</v>
      </c>
      <c r="I77" s="32" t="str">
        <f t="shared" si="20"/>
        <v>29/08/2025</v>
      </c>
      <c r="J77" s="33" t="str">
        <f t="shared" si="21"/>
        <v>NKHT2508/00004135</v>
      </c>
      <c r="K77" s="34"/>
      <c r="L77" s="46" t="str">
        <f t="shared" si="22"/>
        <v>K25TTM</v>
      </c>
      <c r="M77" s="33" t="str">
        <f>IF(H77="","",'PHIEU XT'!C77)</f>
        <v>00004135</v>
      </c>
      <c r="N77" s="35" t="str">
        <f t="shared" si="23"/>
        <v>29/08/2025</v>
      </c>
      <c r="O77" s="6" t="str">
        <f>IF(H77="","",'PHIEU XT'!E77)</f>
        <v>WIN-041</v>
      </c>
      <c r="P77" s="36"/>
      <c r="Q77" s="36"/>
      <c r="R77" s="36"/>
      <c r="S77" s="33" t="str">
        <f>IF(H77="","",'PHIEU XT'!F77)</f>
        <v>5984 WM+ LAN 78 Nguyễn Cửu Vân</v>
      </c>
      <c r="T77" s="36"/>
      <c r="U77" s="36"/>
      <c r="V77" s="33" t="str">
        <f t="shared" si="24"/>
        <v>5984 WM+ LAN 78 Nguyễn Cửu Vân</v>
      </c>
      <c r="W77" s="36"/>
      <c r="X77" s="36"/>
      <c r="Y77" s="33" t="str">
        <f>IF(H77="","",'PHIEU XT'!AC77)</f>
        <v>CGM300</v>
      </c>
      <c r="Z77" s="36"/>
      <c r="AA77" s="30"/>
      <c r="AB77" s="57">
        <f t="shared" si="25"/>
        <v>5111</v>
      </c>
      <c r="AC77" s="57">
        <f t="shared" si="26"/>
        <v>131</v>
      </c>
      <c r="AD77" s="30"/>
      <c r="AE77" s="58">
        <f>IF(H77="","",'PHIEU XT'!U77)</f>
        <v>1</v>
      </c>
      <c r="AF77" s="37"/>
      <c r="AG77" s="37">
        <f>IF(H77="","",'PHIEU XT'!T77)</f>
        <v>73431</v>
      </c>
      <c r="AH77" s="38">
        <f t="shared" si="27"/>
        <v>73431</v>
      </c>
      <c r="AI77" s="37"/>
      <c r="AJ77" s="37"/>
      <c r="AK77" s="39"/>
      <c r="AL77" s="40">
        <f t="shared" si="28"/>
        <v>8</v>
      </c>
      <c r="AM77" s="37"/>
      <c r="AN77" s="37">
        <f t="shared" si="29"/>
        <v>5874.4800000000005</v>
      </c>
      <c r="AO77" s="59">
        <f t="shared" si="30"/>
        <v>33311</v>
      </c>
      <c r="AP77" s="39"/>
      <c r="AQ77" s="59" t="str">
        <f t="shared" si="31"/>
        <v>K-hangtra</v>
      </c>
      <c r="AR77" s="60">
        <f t="shared" si="32"/>
        <v>156</v>
      </c>
      <c r="AS77" s="60">
        <f t="shared" si="33"/>
        <v>632</v>
      </c>
      <c r="AV77" s="39"/>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c r="DI77" s="42"/>
      <c r="DJ77" s="42"/>
      <c r="DK77" s="42"/>
      <c r="DL77" s="42"/>
      <c r="DM77" s="42"/>
      <c r="DN77" s="42"/>
      <c r="DO77" s="42"/>
      <c r="DP77" s="42"/>
      <c r="DQ77" s="42"/>
      <c r="DR77" s="42"/>
      <c r="DS77" s="42"/>
      <c r="DT77" s="42"/>
      <c r="DU77" s="42"/>
      <c r="DV77" s="42"/>
      <c r="DW77" s="42"/>
      <c r="DX77" s="42"/>
      <c r="DY77" s="42"/>
      <c r="DZ77" s="42"/>
      <c r="EA77" s="42"/>
      <c r="EB77" s="42"/>
      <c r="EC77" s="42"/>
      <c r="ED77" s="42"/>
      <c r="EE77" s="42"/>
      <c r="EF77" s="42"/>
      <c r="EG77" s="42"/>
      <c r="EH77" s="42"/>
      <c r="EI77" s="42"/>
      <c r="EJ77" s="42"/>
      <c r="EK77" s="42"/>
      <c r="EL77" s="42"/>
      <c r="EM77" s="42"/>
      <c r="EN77" s="42"/>
      <c r="EO77" s="42"/>
      <c r="EP77" s="42"/>
      <c r="EQ77" s="42"/>
      <c r="ER77" s="42"/>
      <c r="ES77" s="42"/>
      <c r="ET77" s="42"/>
      <c r="EU77" s="42"/>
      <c r="EV77" s="42"/>
      <c r="EW77" s="42"/>
      <c r="EX77" s="42"/>
      <c r="EY77" s="42"/>
      <c r="EZ77" s="42"/>
      <c r="FA77" s="42"/>
      <c r="FB77" s="42"/>
      <c r="FC77" s="42"/>
      <c r="FD77" s="42"/>
      <c r="FE77" s="42"/>
      <c r="FF77" s="42"/>
      <c r="FG77" s="42"/>
      <c r="FH77" s="42"/>
      <c r="FI77" s="42"/>
      <c r="FJ77" s="42"/>
      <c r="FK77" s="42"/>
      <c r="FL77" s="42"/>
      <c r="FM77" s="42"/>
      <c r="FN77" s="42"/>
      <c r="FO77" s="42"/>
      <c r="FP77" s="42"/>
      <c r="FQ77" s="42"/>
      <c r="FR77" s="42"/>
      <c r="FS77" s="42"/>
      <c r="FT77" s="42"/>
      <c r="FU77" s="42"/>
      <c r="FV77" s="42"/>
      <c r="FW77" s="42"/>
      <c r="FX77" s="42"/>
      <c r="FY77" s="42"/>
      <c r="FZ77" s="42"/>
      <c r="GA77" s="42"/>
      <c r="GB77" s="42"/>
      <c r="GC77" s="42"/>
      <c r="GD77" s="42"/>
      <c r="GE77" s="42"/>
      <c r="GF77" s="42"/>
      <c r="GG77" s="42"/>
      <c r="GH77" s="42"/>
      <c r="GI77" s="42"/>
      <c r="GJ77" s="42"/>
      <c r="GK77" s="42"/>
      <c r="GL77" s="42"/>
      <c r="GM77" s="42"/>
      <c r="GN77" s="42"/>
      <c r="GO77" s="42"/>
      <c r="GP77" s="42"/>
      <c r="GQ77" s="42"/>
      <c r="GR77" s="42"/>
      <c r="GS77" s="42"/>
      <c r="GT77" s="42"/>
      <c r="GU77" s="42"/>
      <c r="GV77" s="42"/>
      <c r="GW77" s="42"/>
      <c r="GX77" s="42"/>
      <c r="GY77" s="42"/>
      <c r="GZ77" s="42"/>
      <c r="HA77" s="42"/>
      <c r="HB77" s="42"/>
      <c r="HC77" s="42"/>
      <c r="HD77" s="42"/>
      <c r="HE77" s="42"/>
      <c r="HF77" s="42"/>
      <c r="HG77" s="42"/>
      <c r="HH77" s="42"/>
      <c r="HI77" s="42"/>
      <c r="HJ77" s="42"/>
      <c r="HK77" s="42"/>
      <c r="HL77" s="42"/>
      <c r="HM77" s="42"/>
      <c r="HN77" s="42"/>
      <c r="HO77" s="42"/>
      <c r="HP77" s="42"/>
      <c r="HQ77" s="42"/>
      <c r="HR77" s="42"/>
      <c r="HS77" s="42"/>
      <c r="HT77" s="42"/>
      <c r="HU77" s="42"/>
      <c r="HV77" s="42"/>
      <c r="HW77" s="42"/>
      <c r="HX77" s="42"/>
    </row>
    <row r="78" spans="1:232" s="41" customFormat="1" x14ac:dyDescent="0.25">
      <c r="A78" s="29"/>
      <c r="B78" s="30"/>
      <c r="C78" s="31" t="str">
        <f>IF(H78="","",VLOOKUP(O78,Khach_hang!B:G,6,0))</f>
        <v>N</v>
      </c>
      <c r="D78" s="57">
        <f t="shared" si="17"/>
        <v>0</v>
      </c>
      <c r="E78" s="57">
        <f t="shared" si="18"/>
        <v>1</v>
      </c>
      <c r="F78" s="32" t="str">
        <f>IF(H78="","",VLOOKUP(H78,'PHIEU XT'!B:I,8,0))</f>
        <v>29/08/2025</v>
      </c>
      <c r="G78" s="32" t="str">
        <f t="shared" si="19"/>
        <v>29/08/2025</v>
      </c>
      <c r="H78" s="4">
        <v>9105867096</v>
      </c>
      <c r="I78" s="32" t="str">
        <f t="shared" si="20"/>
        <v>29/08/2025</v>
      </c>
      <c r="J78" s="33" t="str">
        <f t="shared" si="21"/>
        <v>NKHT2508/00004135</v>
      </c>
      <c r="K78" s="34"/>
      <c r="L78" s="46" t="str">
        <f t="shared" si="22"/>
        <v>K25TTM</v>
      </c>
      <c r="M78" s="33" t="str">
        <f>IF(H78="","",'PHIEU XT'!C78)</f>
        <v>00004135</v>
      </c>
      <c r="N78" s="35" t="str">
        <f t="shared" si="23"/>
        <v>29/08/2025</v>
      </c>
      <c r="O78" s="6" t="str">
        <f>IF(H78="","",'PHIEU XT'!E78)</f>
        <v>WIN-041</v>
      </c>
      <c r="P78" s="36"/>
      <c r="Q78" s="36"/>
      <c r="R78" s="36"/>
      <c r="S78" s="33" t="str">
        <f>IF(H78="","",'PHIEU XT'!F78)</f>
        <v>5984 WM+ LAN 78 Nguyễn Cửu Vân</v>
      </c>
      <c r="T78" s="36"/>
      <c r="U78" s="36"/>
      <c r="V78" s="33" t="str">
        <f t="shared" si="24"/>
        <v>5984 WM+ LAN 78 Nguyễn Cửu Vân</v>
      </c>
      <c r="W78" s="36"/>
      <c r="X78" s="36"/>
      <c r="Y78" s="33" t="str">
        <f>IF(H78="","",'PHIEU XT'!AC78)</f>
        <v>GM500</v>
      </c>
      <c r="Z78" s="36"/>
      <c r="AA78" s="30"/>
      <c r="AB78" s="57">
        <f t="shared" si="25"/>
        <v>5111</v>
      </c>
      <c r="AC78" s="57">
        <f t="shared" si="26"/>
        <v>131</v>
      </c>
      <c r="AD78" s="30"/>
      <c r="AE78" s="58">
        <f>IF(H78="","",'PHIEU XT'!U78)</f>
        <v>1</v>
      </c>
      <c r="AF78" s="37"/>
      <c r="AG78" s="37">
        <f>IF(H78="","",'PHIEU XT'!T78)</f>
        <v>111058</v>
      </c>
      <c r="AH78" s="38">
        <f t="shared" si="27"/>
        <v>111058</v>
      </c>
      <c r="AI78" s="37"/>
      <c r="AJ78" s="37"/>
      <c r="AK78" s="39"/>
      <c r="AL78" s="40">
        <f t="shared" si="28"/>
        <v>8</v>
      </c>
      <c r="AM78" s="37"/>
      <c r="AN78" s="37">
        <f t="shared" si="29"/>
        <v>8884.64</v>
      </c>
      <c r="AO78" s="59">
        <f t="shared" si="30"/>
        <v>33311</v>
      </c>
      <c r="AP78" s="39"/>
      <c r="AQ78" s="59" t="str">
        <f t="shared" si="31"/>
        <v>K-hangtra</v>
      </c>
      <c r="AR78" s="60">
        <f t="shared" si="32"/>
        <v>156</v>
      </c>
      <c r="AS78" s="60">
        <f t="shared" si="33"/>
        <v>632</v>
      </c>
      <c r="AV78" s="39"/>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2"/>
      <c r="EU78" s="42"/>
      <c r="EV78" s="42"/>
      <c r="EW78" s="42"/>
      <c r="EX78" s="42"/>
      <c r="EY78" s="42"/>
      <c r="EZ78" s="42"/>
      <c r="FA78" s="42"/>
      <c r="FB78" s="42"/>
      <c r="FC78" s="42"/>
      <c r="FD78" s="42"/>
      <c r="FE78" s="42"/>
      <c r="FF78" s="42"/>
      <c r="FG78" s="42"/>
      <c r="FH78" s="42"/>
      <c r="FI78" s="42"/>
      <c r="FJ78" s="42"/>
      <c r="FK78" s="42"/>
      <c r="FL78" s="42"/>
      <c r="FM78" s="42"/>
      <c r="FN78" s="42"/>
      <c r="FO78" s="42"/>
      <c r="FP78" s="42"/>
      <c r="FQ78" s="42"/>
      <c r="FR78" s="42"/>
      <c r="FS78" s="42"/>
      <c r="FT78" s="42"/>
      <c r="FU78" s="42"/>
      <c r="FV78" s="42"/>
      <c r="FW78" s="42"/>
      <c r="FX78" s="42"/>
      <c r="FY78" s="42"/>
      <c r="FZ78" s="42"/>
      <c r="GA78" s="42"/>
      <c r="GB78" s="42"/>
      <c r="GC78" s="42"/>
      <c r="GD78" s="42"/>
      <c r="GE78" s="42"/>
      <c r="GF78" s="42"/>
      <c r="GG78" s="42"/>
      <c r="GH78" s="42"/>
      <c r="GI78" s="42"/>
      <c r="GJ78" s="42"/>
      <c r="GK78" s="42"/>
      <c r="GL78" s="42"/>
      <c r="GM78" s="42"/>
      <c r="GN78" s="42"/>
      <c r="GO78" s="42"/>
      <c r="GP78" s="42"/>
      <c r="GQ78" s="42"/>
      <c r="GR78" s="42"/>
      <c r="GS78" s="42"/>
      <c r="GT78" s="42"/>
      <c r="GU78" s="42"/>
      <c r="GV78" s="42"/>
      <c r="GW78" s="42"/>
      <c r="GX78" s="42"/>
      <c r="GY78" s="42"/>
      <c r="GZ78" s="42"/>
      <c r="HA78" s="42"/>
      <c r="HB78" s="42"/>
      <c r="HC78" s="42"/>
      <c r="HD78" s="42"/>
      <c r="HE78" s="42"/>
      <c r="HF78" s="42"/>
      <c r="HG78" s="42"/>
      <c r="HH78" s="42"/>
      <c r="HI78" s="42"/>
      <c r="HJ78" s="42"/>
      <c r="HK78" s="42"/>
      <c r="HL78" s="42"/>
      <c r="HM78" s="42"/>
      <c r="HN78" s="42"/>
      <c r="HO78" s="42"/>
      <c r="HP78" s="42"/>
      <c r="HQ78" s="42"/>
      <c r="HR78" s="42"/>
      <c r="HS78" s="42"/>
      <c r="HT78" s="42"/>
      <c r="HU78" s="42"/>
      <c r="HV78" s="42"/>
      <c r="HW78" s="42"/>
      <c r="HX78" s="42"/>
    </row>
    <row r="79" spans="1:232" s="41" customFormat="1" x14ac:dyDescent="0.25">
      <c r="A79" s="29"/>
      <c r="B79" s="30"/>
      <c r="C79" s="31" t="str">
        <f>IF(H79="","",VLOOKUP(O79,Khach_hang!B:G,6,0))</f>
        <v>B</v>
      </c>
      <c r="D79" s="57">
        <f t="shared" si="17"/>
        <v>0</v>
      </c>
      <c r="E79" s="57">
        <f t="shared" si="18"/>
        <v>1</v>
      </c>
      <c r="F79" s="32" t="str">
        <f>IF(H79="","",VLOOKUP(H79,'PHIEU XT'!B:I,8,0))</f>
        <v>29/08/2025</v>
      </c>
      <c r="G79" s="32" t="str">
        <f t="shared" si="19"/>
        <v>29/08/2025</v>
      </c>
      <c r="H79" s="4">
        <v>9105867184</v>
      </c>
      <c r="I79" s="32" t="str">
        <f t="shared" si="20"/>
        <v>29/08/2025</v>
      </c>
      <c r="J79" s="33" t="str">
        <f t="shared" si="21"/>
        <v>NKHT2508/00009566</v>
      </c>
      <c r="K79" s="34"/>
      <c r="L79" s="46" t="str">
        <f t="shared" si="22"/>
        <v>K25TTM</v>
      </c>
      <c r="M79" s="33" t="str">
        <f>IF(H79="","",'PHIEU XT'!C79)</f>
        <v>00009566</v>
      </c>
      <c r="N79" s="35" t="str">
        <f t="shared" si="23"/>
        <v>29/08/2025</v>
      </c>
      <c r="O79" s="6" t="str">
        <f>IF(H79="","",'PHIEU XT'!E79)</f>
        <v>WIN-059</v>
      </c>
      <c r="P79" s="36"/>
      <c r="Q79" s="36"/>
      <c r="R79" s="36"/>
      <c r="S79" s="33" t="str">
        <f>IF(H79="","",'PHIEU XT'!F79)</f>
        <v>6762 WM+ TNN 425 Bãi Á , TT Chợ Chu</v>
      </c>
      <c r="T79" s="36"/>
      <c r="U79" s="36"/>
      <c r="V79" s="33" t="str">
        <f t="shared" si="24"/>
        <v>6762 WM+ TNN 425 Bãi Á , TT Chợ Chu</v>
      </c>
      <c r="W79" s="36"/>
      <c r="X79" s="36"/>
      <c r="Y79" s="33" t="str">
        <f>IF(H79="","",'PHIEU XT'!AC79)</f>
        <v>GM500</v>
      </c>
      <c r="Z79" s="36"/>
      <c r="AA79" s="30"/>
      <c r="AB79" s="57">
        <f t="shared" si="25"/>
        <v>5111</v>
      </c>
      <c r="AC79" s="57">
        <f t="shared" si="26"/>
        <v>131</v>
      </c>
      <c r="AD79" s="30"/>
      <c r="AE79" s="58">
        <f>IF(H79="","",'PHIEU XT'!U79)</f>
        <v>3</v>
      </c>
      <c r="AF79" s="37"/>
      <c r="AG79" s="37">
        <f>IF(H79="","",'PHIEU XT'!T79)</f>
        <v>111058</v>
      </c>
      <c r="AH79" s="38">
        <f t="shared" si="27"/>
        <v>333174</v>
      </c>
      <c r="AI79" s="37"/>
      <c r="AJ79" s="37"/>
      <c r="AK79" s="39"/>
      <c r="AL79" s="40">
        <f t="shared" si="28"/>
        <v>8</v>
      </c>
      <c r="AM79" s="37"/>
      <c r="AN79" s="37">
        <f t="shared" si="29"/>
        <v>26653.920000000002</v>
      </c>
      <c r="AO79" s="59">
        <f t="shared" si="30"/>
        <v>33311</v>
      </c>
      <c r="AP79" s="39"/>
      <c r="AQ79" s="59" t="str">
        <f t="shared" si="31"/>
        <v>K-hangtra</v>
      </c>
      <c r="AR79" s="60">
        <f t="shared" si="32"/>
        <v>156</v>
      </c>
      <c r="AS79" s="60">
        <f t="shared" si="33"/>
        <v>632</v>
      </c>
      <c r="AV79" s="39"/>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c r="DO79" s="42"/>
      <c r="DP79" s="42"/>
      <c r="DQ79" s="42"/>
      <c r="DR79" s="42"/>
      <c r="DS79" s="42"/>
      <c r="DT79" s="42"/>
      <c r="DU79" s="42"/>
      <c r="DV79" s="42"/>
      <c r="DW79" s="42"/>
      <c r="DX79" s="42"/>
      <c r="DY79" s="42"/>
      <c r="DZ79" s="42"/>
      <c r="EA79" s="42"/>
      <c r="EB79" s="42"/>
      <c r="EC79" s="42"/>
      <c r="ED79" s="42"/>
      <c r="EE79" s="42"/>
      <c r="EF79" s="42"/>
      <c r="EG79" s="42"/>
      <c r="EH79" s="42"/>
      <c r="EI79" s="42"/>
      <c r="EJ79" s="42"/>
      <c r="EK79" s="42"/>
      <c r="EL79" s="42"/>
      <c r="EM79" s="42"/>
      <c r="EN79" s="42"/>
      <c r="EO79" s="42"/>
      <c r="EP79" s="42"/>
      <c r="EQ79" s="42"/>
      <c r="ER79" s="42"/>
      <c r="ES79" s="42"/>
      <c r="ET79" s="42"/>
      <c r="EU79" s="42"/>
      <c r="EV79" s="42"/>
      <c r="EW79" s="42"/>
      <c r="EX79" s="42"/>
      <c r="EY79" s="42"/>
      <c r="EZ79" s="42"/>
      <c r="FA79" s="42"/>
      <c r="FB79" s="42"/>
      <c r="FC79" s="42"/>
      <c r="FD79" s="42"/>
      <c r="FE79" s="42"/>
      <c r="FF79" s="42"/>
      <c r="FG79" s="42"/>
      <c r="FH79" s="42"/>
      <c r="FI79" s="42"/>
      <c r="FJ79" s="42"/>
      <c r="FK79" s="42"/>
      <c r="FL79" s="42"/>
      <c r="FM79" s="42"/>
      <c r="FN79" s="42"/>
      <c r="FO79" s="42"/>
      <c r="FP79" s="42"/>
      <c r="FQ79" s="42"/>
      <c r="FR79" s="42"/>
      <c r="FS79" s="42"/>
      <c r="FT79" s="42"/>
      <c r="FU79" s="42"/>
      <c r="FV79" s="42"/>
      <c r="FW79" s="42"/>
      <c r="FX79" s="42"/>
      <c r="FY79" s="42"/>
      <c r="FZ79" s="42"/>
      <c r="GA79" s="42"/>
      <c r="GB79" s="42"/>
      <c r="GC79" s="42"/>
      <c r="GD79" s="42"/>
      <c r="GE79" s="42"/>
      <c r="GF79" s="42"/>
      <c r="GG79" s="42"/>
      <c r="GH79" s="42"/>
      <c r="GI79" s="42"/>
      <c r="GJ79" s="42"/>
      <c r="GK79" s="42"/>
      <c r="GL79" s="42"/>
      <c r="GM79" s="42"/>
      <c r="GN79" s="42"/>
      <c r="GO79" s="42"/>
      <c r="GP79" s="42"/>
      <c r="GQ79" s="42"/>
      <c r="GR79" s="42"/>
      <c r="GS79" s="42"/>
      <c r="GT79" s="42"/>
      <c r="GU79" s="42"/>
      <c r="GV79" s="42"/>
      <c r="GW79" s="42"/>
      <c r="GX79" s="42"/>
      <c r="GY79" s="42"/>
      <c r="GZ79" s="42"/>
      <c r="HA79" s="42"/>
      <c r="HB79" s="42"/>
      <c r="HC79" s="42"/>
      <c r="HD79" s="42"/>
      <c r="HE79" s="42"/>
      <c r="HF79" s="42"/>
      <c r="HG79" s="42"/>
      <c r="HH79" s="42"/>
      <c r="HI79" s="42"/>
      <c r="HJ79" s="42"/>
      <c r="HK79" s="42"/>
      <c r="HL79" s="42"/>
      <c r="HM79" s="42"/>
      <c r="HN79" s="42"/>
      <c r="HO79" s="42"/>
      <c r="HP79" s="42"/>
      <c r="HQ79" s="42"/>
      <c r="HR79" s="42"/>
      <c r="HS79" s="42"/>
      <c r="HT79" s="42"/>
      <c r="HU79" s="42"/>
      <c r="HV79" s="42"/>
      <c r="HW79" s="42"/>
      <c r="HX79" s="42"/>
    </row>
    <row r="80" spans="1:232" s="41" customFormat="1" x14ac:dyDescent="0.25">
      <c r="A80" s="29"/>
      <c r="B80" s="30"/>
      <c r="C80" s="31" t="str">
        <f>IF(H80="","",VLOOKUP(O80,Khach_hang!B:G,6,0))</f>
        <v>B</v>
      </c>
      <c r="D80" s="57">
        <f t="shared" si="17"/>
        <v>0</v>
      </c>
      <c r="E80" s="57">
        <f t="shared" si="18"/>
        <v>1</v>
      </c>
      <c r="F80" s="32" t="str">
        <f>IF(H80="","",VLOOKUP(H80,'PHIEU XT'!B:I,8,0))</f>
        <v>29/08/2025</v>
      </c>
      <c r="G80" s="32" t="str">
        <f t="shared" si="19"/>
        <v>29/08/2025</v>
      </c>
      <c r="H80" s="4">
        <v>9105867317</v>
      </c>
      <c r="I80" s="32" t="str">
        <f t="shared" si="20"/>
        <v>29/08/2025</v>
      </c>
      <c r="J80" s="33" t="str">
        <f t="shared" si="21"/>
        <v>NKHT2508/00008567</v>
      </c>
      <c r="K80" s="34"/>
      <c r="L80" s="46" t="str">
        <f t="shared" si="22"/>
        <v>K25TTM</v>
      </c>
      <c r="M80" s="33" t="str">
        <f>IF(H80="","",'PHIEU XT'!C80)</f>
        <v>00008567</v>
      </c>
      <c r="N80" s="35" t="str">
        <f t="shared" si="23"/>
        <v>29/08/2025</v>
      </c>
      <c r="O80" s="6" t="str">
        <f>IF(H80="","",'PHIEU XT'!E80)</f>
        <v>WIN-065</v>
      </c>
      <c r="P80" s="36"/>
      <c r="Q80" s="36"/>
      <c r="R80" s="36"/>
      <c r="S80" s="33" t="str">
        <f>IF(H80="","",'PHIEU XT'!F80)</f>
        <v>2AX3 WM+ BGG Mai Thượng, Việt Yên</v>
      </c>
      <c r="T80" s="36"/>
      <c r="U80" s="36"/>
      <c r="V80" s="33" t="str">
        <f t="shared" si="24"/>
        <v>2AX3 WM+ BGG Mai Thượng, Việt Yên</v>
      </c>
      <c r="W80" s="36"/>
      <c r="X80" s="36"/>
      <c r="Y80" s="33" t="str">
        <f>IF(H80="","",'PHIEU XT'!AC80)</f>
        <v>MNH250</v>
      </c>
      <c r="Z80" s="36"/>
      <c r="AA80" s="30"/>
      <c r="AB80" s="57">
        <f t="shared" si="25"/>
        <v>5111</v>
      </c>
      <c r="AC80" s="57">
        <f t="shared" si="26"/>
        <v>131</v>
      </c>
      <c r="AD80" s="30"/>
      <c r="AE80" s="58">
        <f>IF(H80="","",'PHIEU XT'!U80)</f>
        <v>1</v>
      </c>
      <c r="AF80" s="37"/>
      <c r="AG80" s="37">
        <f>IF(H80="","",'PHIEU XT'!T80)</f>
        <v>46000</v>
      </c>
      <c r="AH80" s="38">
        <f t="shared" si="27"/>
        <v>46000</v>
      </c>
      <c r="AI80" s="37"/>
      <c r="AJ80" s="37"/>
      <c r="AK80" s="39"/>
      <c r="AL80" s="40">
        <f t="shared" si="28"/>
        <v>8</v>
      </c>
      <c r="AM80" s="37"/>
      <c r="AN80" s="37">
        <f t="shared" si="29"/>
        <v>3680</v>
      </c>
      <c r="AO80" s="59">
        <f t="shared" si="30"/>
        <v>33311</v>
      </c>
      <c r="AP80" s="39"/>
      <c r="AQ80" s="59" t="str">
        <f t="shared" si="31"/>
        <v>K-hangtra</v>
      </c>
      <c r="AR80" s="60">
        <f t="shared" si="32"/>
        <v>156</v>
      </c>
      <c r="AS80" s="60">
        <f t="shared" si="33"/>
        <v>632</v>
      </c>
      <c r="AV80" s="39"/>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c r="DL80" s="42"/>
      <c r="DM80" s="42"/>
      <c r="DN80" s="42"/>
      <c r="DO80" s="42"/>
      <c r="DP80" s="42"/>
      <c r="DQ80" s="42"/>
      <c r="DR80" s="42"/>
      <c r="DS80" s="42"/>
      <c r="DT80" s="42"/>
      <c r="DU80" s="42"/>
      <c r="DV80" s="42"/>
      <c r="DW80" s="42"/>
      <c r="DX80" s="42"/>
      <c r="DY80" s="42"/>
      <c r="DZ80" s="42"/>
      <c r="EA80" s="42"/>
      <c r="EB80" s="42"/>
      <c r="EC80" s="42"/>
      <c r="ED80" s="42"/>
      <c r="EE80" s="42"/>
      <c r="EF80" s="42"/>
      <c r="EG80" s="42"/>
      <c r="EH80" s="42"/>
      <c r="EI80" s="42"/>
      <c r="EJ80" s="42"/>
      <c r="EK80" s="42"/>
      <c r="EL80" s="42"/>
      <c r="EM80" s="42"/>
      <c r="EN80" s="42"/>
      <c r="EO80" s="42"/>
      <c r="EP80" s="42"/>
      <c r="EQ80" s="42"/>
      <c r="ER80" s="42"/>
      <c r="ES80" s="42"/>
      <c r="ET80" s="42"/>
      <c r="EU80" s="42"/>
      <c r="EV80" s="42"/>
      <c r="EW80" s="42"/>
      <c r="EX80" s="42"/>
      <c r="EY80" s="42"/>
      <c r="EZ80" s="42"/>
      <c r="FA80" s="42"/>
      <c r="FB80" s="42"/>
      <c r="FC80" s="42"/>
      <c r="FD80" s="42"/>
      <c r="FE80" s="42"/>
      <c r="FF80" s="42"/>
      <c r="FG80" s="42"/>
      <c r="FH80" s="42"/>
      <c r="FI80" s="42"/>
      <c r="FJ80" s="42"/>
      <c r="FK80" s="42"/>
      <c r="FL80" s="42"/>
      <c r="FM80" s="42"/>
      <c r="FN80" s="42"/>
      <c r="FO80" s="42"/>
      <c r="FP80" s="42"/>
      <c r="FQ80" s="42"/>
      <c r="FR80" s="42"/>
      <c r="FS80" s="42"/>
      <c r="FT80" s="42"/>
      <c r="FU80" s="42"/>
      <c r="FV80" s="42"/>
      <c r="FW80" s="42"/>
      <c r="FX80" s="42"/>
      <c r="FY80" s="42"/>
      <c r="FZ80" s="42"/>
      <c r="GA80" s="42"/>
      <c r="GB80" s="42"/>
      <c r="GC80" s="42"/>
      <c r="GD80" s="42"/>
      <c r="GE80" s="42"/>
      <c r="GF80" s="42"/>
      <c r="GG80" s="42"/>
      <c r="GH80" s="42"/>
      <c r="GI80" s="42"/>
      <c r="GJ80" s="42"/>
      <c r="GK80" s="42"/>
      <c r="GL80" s="42"/>
      <c r="GM80" s="42"/>
      <c r="GN80" s="42"/>
      <c r="GO80" s="42"/>
      <c r="GP80" s="42"/>
      <c r="GQ80" s="42"/>
      <c r="GR80" s="42"/>
      <c r="GS80" s="42"/>
      <c r="GT80" s="42"/>
      <c r="GU80" s="42"/>
      <c r="GV80" s="42"/>
      <c r="GW80" s="42"/>
      <c r="GX80" s="42"/>
      <c r="GY80" s="42"/>
      <c r="GZ80" s="42"/>
      <c r="HA80" s="42"/>
      <c r="HB80" s="42"/>
      <c r="HC80" s="42"/>
      <c r="HD80" s="42"/>
      <c r="HE80" s="42"/>
      <c r="HF80" s="42"/>
      <c r="HG80" s="42"/>
      <c r="HH80" s="42"/>
      <c r="HI80" s="42"/>
      <c r="HJ80" s="42"/>
      <c r="HK80" s="42"/>
      <c r="HL80" s="42"/>
      <c r="HM80" s="42"/>
      <c r="HN80" s="42"/>
      <c r="HO80" s="42"/>
      <c r="HP80" s="42"/>
      <c r="HQ80" s="42"/>
      <c r="HR80" s="42"/>
      <c r="HS80" s="42"/>
      <c r="HT80" s="42"/>
      <c r="HU80" s="42"/>
      <c r="HV80" s="42"/>
      <c r="HW80" s="42"/>
      <c r="HX80" s="42"/>
    </row>
    <row r="81" spans="1:232" s="41" customFormat="1" x14ac:dyDescent="0.25">
      <c r="A81" s="29"/>
      <c r="B81" s="30"/>
      <c r="C81" s="31" t="str">
        <f>IF(H81="","",VLOOKUP(O81,Khach_hang!B:G,6,0))</f>
        <v>B</v>
      </c>
      <c r="D81" s="57">
        <f t="shared" si="17"/>
        <v>0</v>
      </c>
      <c r="E81" s="57">
        <f t="shared" si="18"/>
        <v>1</v>
      </c>
      <c r="F81" s="32" t="str">
        <f>IF(H81="","",VLOOKUP(H81,'PHIEU XT'!B:I,8,0))</f>
        <v>29/08/2025</v>
      </c>
      <c r="G81" s="32" t="str">
        <f t="shared" si="19"/>
        <v>29/08/2025</v>
      </c>
      <c r="H81" s="4">
        <v>9105867300</v>
      </c>
      <c r="I81" s="32" t="str">
        <f t="shared" si="20"/>
        <v>29/08/2025</v>
      </c>
      <c r="J81" s="33" t="str">
        <f t="shared" si="21"/>
        <v>NKHT2508/00012760</v>
      </c>
      <c r="K81" s="34"/>
      <c r="L81" s="46" t="str">
        <f t="shared" si="22"/>
        <v>K25TTM</v>
      </c>
      <c r="M81" s="33" t="str">
        <f>IF(H81="","",'PHIEU XT'!C81)</f>
        <v>00012760</v>
      </c>
      <c r="N81" s="35" t="str">
        <f t="shared" si="23"/>
        <v>29/08/2025</v>
      </c>
      <c r="O81" s="6" t="str">
        <f>IF(H81="","",'PHIEU XT'!E81)</f>
        <v>WIN-006</v>
      </c>
      <c r="P81" s="36"/>
      <c r="Q81" s="36"/>
      <c r="R81" s="36"/>
      <c r="S81" s="33" t="str">
        <f>IF(H81="","",'PHIEU XT'!F81)</f>
        <v>3351 WM+ HDG 7C Nguyễn Du</v>
      </c>
      <c r="T81" s="36"/>
      <c r="U81" s="36"/>
      <c r="V81" s="33" t="str">
        <f t="shared" si="24"/>
        <v>3351 WM+ HDG 7C Nguyễn Du</v>
      </c>
      <c r="W81" s="36"/>
      <c r="X81" s="36"/>
      <c r="Y81" s="33" t="str">
        <f>IF(H81="","",'PHIEU XT'!AC81)</f>
        <v>MNH250</v>
      </c>
      <c r="Z81" s="36"/>
      <c r="AA81" s="30"/>
      <c r="AB81" s="57">
        <f t="shared" si="25"/>
        <v>5111</v>
      </c>
      <c r="AC81" s="57">
        <f t="shared" si="26"/>
        <v>131</v>
      </c>
      <c r="AD81" s="30"/>
      <c r="AE81" s="58">
        <f>IF(H81="","",'PHIEU XT'!U81)</f>
        <v>3</v>
      </c>
      <c r="AF81" s="37"/>
      <c r="AG81" s="37">
        <f>IF(H81="","",'PHIEU XT'!T81)</f>
        <v>46000</v>
      </c>
      <c r="AH81" s="38">
        <f t="shared" si="27"/>
        <v>138000</v>
      </c>
      <c r="AI81" s="37"/>
      <c r="AJ81" s="37"/>
      <c r="AK81" s="39"/>
      <c r="AL81" s="40">
        <f t="shared" si="28"/>
        <v>8</v>
      </c>
      <c r="AM81" s="37"/>
      <c r="AN81" s="37">
        <f t="shared" si="29"/>
        <v>11040</v>
      </c>
      <c r="AO81" s="59">
        <f t="shared" si="30"/>
        <v>33311</v>
      </c>
      <c r="AP81" s="39"/>
      <c r="AQ81" s="59" t="str">
        <f t="shared" si="31"/>
        <v>K-hangtra</v>
      </c>
      <c r="AR81" s="60">
        <f t="shared" si="32"/>
        <v>156</v>
      </c>
      <c r="AS81" s="60">
        <f t="shared" si="33"/>
        <v>632</v>
      </c>
      <c r="AV81" s="39"/>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c r="DN81" s="42"/>
      <c r="DO81" s="42"/>
      <c r="DP81" s="42"/>
      <c r="DQ81" s="42"/>
      <c r="DR81" s="42"/>
      <c r="DS81" s="42"/>
      <c r="DT81" s="42"/>
      <c r="DU81" s="42"/>
      <c r="DV81" s="42"/>
      <c r="DW81" s="42"/>
      <c r="DX81" s="42"/>
      <c r="DY81" s="42"/>
      <c r="DZ81" s="42"/>
      <c r="EA81" s="42"/>
      <c r="EB81" s="42"/>
      <c r="EC81" s="42"/>
      <c r="ED81" s="42"/>
      <c r="EE81" s="42"/>
      <c r="EF81" s="42"/>
      <c r="EG81" s="42"/>
      <c r="EH81" s="42"/>
      <c r="EI81" s="42"/>
      <c r="EJ81" s="42"/>
      <c r="EK81" s="42"/>
      <c r="EL81" s="42"/>
      <c r="EM81" s="42"/>
      <c r="EN81" s="42"/>
      <c r="EO81" s="42"/>
      <c r="EP81" s="42"/>
      <c r="EQ81" s="42"/>
      <c r="ER81" s="42"/>
      <c r="ES81" s="42"/>
      <c r="ET81" s="42"/>
      <c r="EU81" s="42"/>
      <c r="EV81" s="42"/>
      <c r="EW81" s="42"/>
      <c r="EX81" s="42"/>
      <c r="EY81" s="42"/>
      <c r="EZ81" s="42"/>
      <c r="FA81" s="42"/>
      <c r="FB81" s="42"/>
      <c r="FC81" s="42"/>
      <c r="FD81" s="42"/>
      <c r="FE81" s="42"/>
      <c r="FF81" s="42"/>
      <c r="FG81" s="42"/>
      <c r="FH81" s="42"/>
      <c r="FI81" s="42"/>
      <c r="FJ81" s="42"/>
      <c r="FK81" s="42"/>
      <c r="FL81" s="42"/>
      <c r="FM81" s="42"/>
      <c r="FN81" s="42"/>
      <c r="FO81" s="42"/>
      <c r="FP81" s="42"/>
      <c r="FQ81" s="42"/>
      <c r="FR81" s="42"/>
      <c r="FS81" s="42"/>
      <c r="FT81" s="42"/>
      <c r="FU81" s="42"/>
      <c r="FV81" s="42"/>
      <c r="FW81" s="42"/>
      <c r="FX81" s="42"/>
      <c r="FY81" s="42"/>
      <c r="FZ81" s="42"/>
      <c r="GA81" s="42"/>
      <c r="GB81" s="42"/>
      <c r="GC81" s="42"/>
      <c r="GD81" s="42"/>
      <c r="GE81" s="42"/>
      <c r="GF81" s="42"/>
      <c r="GG81" s="42"/>
      <c r="GH81" s="42"/>
      <c r="GI81" s="42"/>
      <c r="GJ81" s="42"/>
      <c r="GK81" s="42"/>
      <c r="GL81" s="42"/>
      <c r="GM81" s="42"/>
      <c r="GN81" s="42"/>
      <c r="GO81" s="42"/>
      <c r="GP81" s="42"/>
      <c r="GQ81" s="42"/>
      <c r="GR81" s="42"/>
      <c r="GS81" s="42"/>
      <c r="GT81" s="42"/>
      <c r="GU81" s="42"/>
      <c r="GV81" s="42"/>
      <c r="GW81" s="42"/>
      <c r="GX81" s="42"/>
      <c r="GY81" s="42"/>
      <c r="GZ81" s="42"/>
      <c r="HA81" s="42"/>
      <c r="HB81" s="42"/>
      <c r="HC81" s="42"/>
      <c r="HD81" s="42"/>
      <c r="HE81" s="42"/>
      <c r="HF81" s="42"/>
      <c r="HG81" s="42"/>
      <c r="HH81" s="42"/>
      <c r="HI81" s="42"/>
      <c r="HJ81" s="42"/>
      <c r="HK81" s="42"/>
      <c r="HL81" s="42"/>
      <c r="HM81" s="42"/>
      <c r="HN81" s="42"/>
      <c r="HO81" s="42"/>
      <c r="HP81" s="42"/>
      <c r="HQ81" s="42"/>
      <c r="HR81" s="42"/>
      <c r="HS81" s="42"/>
      <c r="HT81" s="42"/>
      <c r="HU81" s="42"/>
      <c r="HV81" s="42"/>
      <c r="HW81" s="42"/>
      <c r="HX81" s="42"/>
    </row>
    <row r="82" spans="1:232" s="41" customFormat="1" x14ac:dyDescent="0.25">
      <c r="A82" s="29"/>
      <c r="B82" s="30"/>
      <c r="C82" s="31" t="str">
        <f>IF(H82="","",VLOOKUP(O82,Khach_hang!B:G,6,0))</f>
        <v>N</v>
      </c>
      <c r="D82" s="57">
        <f t="shared" si="17"/>
        <v>0</v>
      </c>
      <c r="E82" s="57">
        <f t="shared" si="18"/>
        <v>1</v>
      </c>
      <c r="F82" s="32" t="str">
        <f>IF(H82="","",VLOOKUP(H82,'PHIEU XT'!B:I,8,0))</f>
        <v>29/08/2025</v>
      </c>
      <c r="G82" s="32" t="str">
        <f t="shared" si="19"/>
        <v>29/08/2025</v>
      </c>
      <c r="H82" s="4">
        <v>9105867285</v>
      </c>
      <c r="I82" s="32" t="str">
        <f t="shared" si="20"/>
        <v>29/08/2025</v>
      </c>
      <c r="J82" s="33" t="str">
        <f t="shared" si="21"/>
        <v>NKHT2508/00069303</v>
      </c>
      <c r="K82" s="34"/>
      <c r="L82" s="46" t="str">
        <f t="shared" si="22"/>
        <v>K25TTM</v>
      </c>
      <c r="M82" s="33" t="str">
        <f>IF(H82="","",'PHIEU XT'!C82)</f>
        <v>00069303</v>
      </c>
      <c r="N82" s="35" t="str">
        <f t="shared" si="23"/>
        <v>29/08/2025</v>
      </c>
      <c r="O82" s="6" t="str">
        <f>IF(H82="","",'PHIEU XT'!E82)</f>
        <v>WIN-009</v>
      </c>
      <c r="P82" s="36"/>
      <c r="Q82" s="36"/>
      <c r="R82" s="36"/>
      <c r="S82" s="33" t="str">
        <f>IF(H82="","",'PHIEU XT'!F82)</f>
        <v>4544 WM+ DNG 2 Đinh Công Trứ</v>
      </c>
      <c r="T82" s="36"/>
      <c r="U82" s="36"/>
      <c r="V82" s="33" t="str">
        <f t="shared" si="24"/>
        <v>4544 WM+ DNG 2 Đinh Công Trứ</v>
      </c>
      <c r="W82" s="36"/>
      <c r="X82" s="36"/>
      <c r="Y82" s="33" t="str">
        <f>IF(H82="","",'PHIEU XT'!AC82)</f>
        <v>CN300</v>
      </c>
      <c r="Z82" s="36"/>
      <c r="AA82" s="30"/>
      <c r="AB82" s="57">
        <f t="shared" si="25"/>
        <v>5111</v>
      </c>
      <c r="AC82" s="57">
        <f t="shared" si="26"/>
        <v>131</v>
      </c>
      <c r="AD82" s="30"/>
      <c r="AE82" s="58">
        <f>IF(H82="","",'PHIEU XT'!U82)</f>
        <v>2</v>
      </c>
      <c r="AF82" s="37"/>
      <c r="AG82" s="37">
        <f>IF(H82="","",'PHIEU XT'!T82)</f>
        <v>56760</v>
      </c>
      <c r="AH82" s="38">
        <f t="shared" si="27"/>
        <v>113520</v>
      </c>
      <c r="AI82" s="37"/>
      <c r="AJ82" s="37"/>
      <c r="AK82" s="39"/>
      <c r="AL82" s="40">
        <f t="shared" si="28"/>
        <v>8</v>
      </c>
      <c r="AM82" s="37"/>
      <c r="AN82" s="37">
        <f t="shared" si="29"/>
        <v>9081.6</v>
      </c>
      <c r="AO82" s="59">
        <f t="shared" si="30"/>
        <v>33311</v>
      </c>
      <c r="AP82" s="39"/>
      <c r="AQ82" s="59" t="str">
        <f t="shared" si="31"/>
        <v>K-hangtra</v>
      </c>
      <c r="AR82" s="60">
        <f t="shared" si="32"/>
        <v>156</v>
      </c>
      <c r="AS82" s="60">
        <f t="shared" si="33"/>
        <v>632</v>
      </c>
      <c r="AV82" s="39"/>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O82" s="42"/>
      <c r="DP82" s="42"/>
      <c r="DQ82" s="42"/>
      <c r="DR82" s="42"/>
      <c r="DS82" s="42"/>
      <c r="DT82" s="42"/>
      <c r="DU82" s="42"/>
      <c r="DV82" s="42"/>
      <c r="DW82" s="42"/>
      <c r="DX82" s="42"/>
      <c r="DY82" s="42"/>
      <c r="DZ82" s="42"/>
      <c r="EA82" s="42"/>
      <c r="EB82" s="42"/>
      <c r="EC82" s="42"/>
      <c r="ED82" s="42"/>
      <c r="EE82" s="42"/>
      <c r="EF82" s="42"/>
      <c r="EG82" s="42"/>
      <c r="EH82" s="42"/>
      <c r="EI82" s="42"/>
      <c r="EJ82" s="42"/>
      <c r="EK82" s="42"/>
      <c r="EL82" s="42"/>
      <c r="EM82" s="42"/>
      <c r="EN82" s="42"/>
      <c r="EO82" s="42"/>
      <c r="EP82" s="42"/>
      <c r="EQ82" s="42"/>
      <c r="ER82" s="42"/>
      <c r="ES82" s="42"/>
      <c r="ET82" s="42"/>
      <c r="EU82" s="42"/>
      <c r="EV82" s="42"/>
      <c r="EW82" s="42"/>
      <c r="EX82" s="42"/>
      <c r="EY82" s="42"/>
      <c r="EZ82" s="42"/>
      <c r="FA82" s="42"/>
      <c r="FB82" s="42"/>
      <c r="FC82" s="42"/>
      <c r="FD82" s="42"/>
      <c r="FE82" s="42"/>
      <c r="FF82" s="42"/>
      <c r="FG82" s="42"/>
      <c r="FH82" s="42"/>
      <c r="FI82" s="42"/>
      <c r="FJ82" s="42"/>
      <c r="FK82" s="42"/>
      <c r="FL82" s="42"/>
      <c r="FM82" s="42"/>
      <c r="FN82" s="42"/>
      <c r="FO82" s="42"/>
      <c r="FP82" s="42"/>
      <c r="FQ82" s="42"/>
      <c r="FR82" s="42"/>
      <c r="FS82" s="42"/>
      <c r="FT82" s="42"/>
      <c r="FU82" s="42"/>
      <c r="FV82" s="42"/>
      <c r="FW82" s="42"/>
      <c r="FX82" s="42"/>
      <c r="FY82" s="42"/>
      <c r="FZ82" s="42"/>
      <c r="GA82" s="42"/>
      <c r="GB82" s="42"/>
      <c r="GC82" s="42"/>
      <c r="GD82" s="42"/>
      <c r="GE82" s="42"/>
      <c r="GF82" s="42"/>
      <c r="GG82" s="42"/>
      <c r="GH82" s="42"/>
      <c r="GI82" s="42"/>
      <c r="GJ82" s="42"/>
      <c r="GK82" s="42"/>
      <c r="GL82" s="42"/>
      <c r="GM82" s="42"/>
      <c r="GN82" s="42"/>
      <c r="GO82" s="42"/>
      <c r="GP82" s="42"/>
      <c r="GQ82" s="42"/>
      <c r="GR82" s="42"/>
      <c r="GS82" s="42"/>
      <c r="GT82" s="42"/>
      <c r="GU82" s="42"/>
      <c r="GV82" s="42"/>
      <c r="GW82" s="42"/>
      <c r="GX82" s="42"/>
      <c r="GY82" s="42"/>
      <c r="GZ82" s="42"/>
      <c r="HA82" s="42"/>
      <c r="HB82" s="42"/>
      <c r="HC82" s="42"/>
      <c r="HD82" s="42"/>
      <c r="HE82" s="42"/>
      <c r="HF82" s="42"/>
      <c r="HG82" s="42"/>
      <c r="HH82" s="42"/>
      <c r="HI82" s="42"/>
      <c r="HJ82" s="42"/>
      <c r="HK82" s="42"/>
      <c r="HL82" s="42"/>
      <c r="HM82" s="42"/>
      <c r="HN82" s="42"/>
      <c r="HO82" s="42"/>
      <c r="HP82" s="42"/>
      <c r="HQ82" s="42"/>
      <c r="HR82" s="42"/>
      <c r="HS82" s="42"/>
      <c r="HT82" s="42"/>
      <c r="HU82" s="42"/>
      <c r="HV82" s="42"/>
      <c r="HW82" s="42"/>
      <c r="HX82" s="42"/>
    </row>
    <row r="83" spans="1:232" s="41" customFormat="1" x14ac:dyDescent="0.25">
      <c r="A83" s="29"/>
      <c r="B83" s="30"/>
      <c r="C83" s="31" t="str">
        <f>IF(H83="","",VLOOKUP(O83,Khach_hang!B:G,6,0))</f>
        <v>B</v>
      </c>
      <c r="D83" s="57">
        <f t="shared" si="17"/>
        <v>0</v>
      </c>
      <c r="E83" s="57">
        <f t="shared" si="18"/>
        <v>1</v>
      </c>
      <c r="F83" s="32" t="str">
        <f>IF(H83="","",VLOOKUP(H83,'PHIEU XT'!B:I,8,0))</f>
        <v>29/08/2025</v>
      </c>
      <c r="G83" s="32" t="str">
        <f t="shared" si="19"/>
        <v>29/08/2025</v>
      </c>
      <c r="H83" s="4">
        <v>9105867295</v>
      </c>
      <c r="I83" s="32" t="str">
        <f t="shared" si="20"/>
        <v>29/08/2025</v>
      </c>
      <c r="J83" s="33" t="str">
        <f t="shared" si="21"/>
        <v>NKHT2508/00028901</v>
      </c>
      <c r="K83" s="34"/>
      <c r="L83" s="46" t="str">
        <f t="shared" si="22"/>
        <v>K25TTM</v>
      </c>
      <c r="M83" s="33" t="str">
        <f>IF(H83="","",'PHIEU XT'!C83)</f>
        <v>00028901</v>
      </c>
      <c r="N83" s="35" t="str">
        <f t="shared" si="23"/>
        <v>29/08/2025</v>
      </c>
      <c r="O83" s="6" t="str">
        <f>IF(H83="","",'PHIEU XT'!E83)</f>
        <v>WIN-020</v>
      </c>
      <c r="P83" s="36"/>
      <c r="Q83" s="36"/>
      <c r="R83" s="36"/>
      <c r="S83" s="33" t="str">
        <f>IF(H83="","",'PHIEU XT'!F83)</f>
        <v>6789 WM+ THA Lô 01A35 Lê Lợi</v>
      </c>
      <c r="T83" s="36"/>
      <c r="U83" s="36"/>
      <c r="V83" s="33" t="str">
        <f t="shared" si="24"/>
        <v>6789 WM+ THA Lô 01A35 Lê Lợi</v>
      </c>
      <c r="W83" s="36"/>
      <c r="X83" s="36"/>
      <c r="Y83" s="33" t="str">
        <f>IF(H83="","",'PHIEU XT'!AC83)</f>
        <v>GM500</v>
      </c>
      <c r="Z83" s="36"/>
      <c r="AA83" s="30"/>
      <c r="AB83" s="57">
        <f t="shared" si="25"/>
        <v>5111</v>
      </c>
      <c r="AC83" s="57">
        <f t="shared" si="26"/>
        <v>131</v>
      </c>
      <c r="AD83" s="30"/>
      <c r="AE83" s="58">
        <f>IF(H83="","",'PHIEU XT'!U83)</f>
        <v>1</v>
      </c>
      <c r="AF83" s="37"/>
      <c r="AG83" s="37">
        <f>IF(H83="","",'PHIEU XT'!T83)</f>
        <v>111058</v>
      </c>
      <c r="AH83" s="38">
        <f t="shared" si="27"/>
        <v>111058</v>
      </c>
      <c r="AI83" s="37"/>
      <c r="AJ83" s="37"/>
      <c r="AK83" s="39"/>
      <c r="AL83" s="40">
        <f t="shared" si="28"/>
        <v>8</v>
      </c>
      <c r="AM83" s="37"/>
      <c r="AN83" s="37">
        <f t="shared" si="29"/>
        <v>8884.64</v>
      </c>
      <c r="AO83" s="59">
        <f t="shared" si="30"/>
        <v>33311</v>
      </c>
      <c r="AP83" s="39"/>
      <c r="AQ83" s="59" t="str">
        <f t="shared" si="31"/>
        <v>K-hangtra</v>
      </c>
      <c r="AR83" s="60">
        <f t="shared" si="32"/>
        <v>156</v>
      </c>
      <c r="AS83" s="60">
        <f t="shared" si="33"/>
        <v>632</v>
      </c>
      <c r="AV83" s="39"/>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42"/>
      <c r="DY83" s="42"/>
      <c r="DZ83" s="42"/>
      <c r="EA83" s="42"/>
      <c r="EB83" s="42"/>
      <c r="EC83" s="42"/>
      <c r="ED83" s="42"/>
      <c r="EE83" s="42"/>
      <c r="EF83" s="42"/>
      <c r="EG83" s="42"/>
      <c r="EH83" s="42"/>
      <c r="EI83" s="42"/>
      <c r="EJ83" s="42"/>
      <c r="EK83" s="42"/>
      <c r="EL83" s="42"/>
      <c r="EM83" s="42"/>
      <c r="EN83" s="42"/>
      <c r="EO83" s="42"/>
      <c r="EP83" s="42"/>
      <c r="EQ83" s="42"/>
      <c r="ER83" s="42"/>
      <c r="ES83" s="42"/>
      <c r="ET83" s="42"/>
      <c r="EU83" s="42"/>
      <c r="EV83" s="42"/>
      <c r="EW83" s="42"/>
      <c r="EX83" s="42"/>
      <c r="EY83" s="42"/>
      <c r="EZ83" s="42"/>
      <c r="FA83" s="42"/>
      <c r="FB83" s="42"/>
      <c r="FC83" s="42"/>
      <c r="FD83" s="42"/>
      <c r="FE83" s="42"/>
      <c r="FF83" s="42"/>
      <c r="FG83" s="42"/>
      <c r="FH83" s="42"/>
      <c r="FI83" s="42"/>
      <c r="FJ83" s="42"/>
      <c r="FK83" s="42"/>
      <c r="FL83" s="42"/>
      <c r="FM83" s="42"/>
      <c r="FN83" s="42"/>
      <c r="FO83" s="42"/>
      <c r="FP83" s="42"/>
      <c r="FQ83" s="42"/>
      <c r="FR83" s="42"/>
      <c r="FS83" s="42"/>
      <c r="FT83" s="42"/>
      <c r="FU83" s="42"/>
      <c r="FV83" s="42"/>
      <c r="FW83" s="42"/>
      <c r="FX83" s="42"/>
      <c r="FY83" s="42"/>
      <c r="FZ83" s="42"/>
      <c r="GA83" s="42"/>
      <c r="GB83" s="42"/>
      <c r="GC83" s="42"/>
      <c r="GD83" s="42"/>
      <c r="GE83" s="42"/>
      <c r="GF83" s="42"/>
      <c r="GG83" s="42"/>
      <c r="GH83" s="42"/>
      <c r="GI83" s="42"/>
      <c r="GJ83" s="42"/>
      <c r="GK83" s="42"/>
      <c r="GL83" s="42"/>
      <c r="GM83" s="42"/>
      <c r="GN83" s="42"/>
      <c r="GO83" s="42"/>
      <c r="GP83" s="42"/>
      <c r="GQ83" s="42"/>
      <c r="GR83" s="42"/>
      <c r="GS83" s="42"/>
      <c r="GT83" s="42"/>
      <c r="GU83" s="42"/>
      <c r="GV83" s="42"/>
      <c r="GW83" s="42"/>
      <c r="GX83" s="42"/>
      <c r="GY83" s="42"/>
      <c r="GZ83" s="42"/>
      <c r="HA83" s="42"/>
      <c r="HB83" s="42"/>
      <c r="HC83" s="42"/>
      <c r="HD83" s="42"/>
      <c r="HE83" s="42"/>
      <c r="HF83" s="42"/>
      <c r="HG83" s="42"/>
      <c r="HH83" s="42"/>
      <c r="HI83" s="42"/>
      <c r="HJ83" s="42"/>
      <c r="HK83" s="42"/>
      <c r="HL83" s="42"/>
      <c r="HM83" s="42"/>
      <c r="HN83" s="42"/>
      <c r="HO83" s="42"/>
      <c r="HP83" s="42"/>
      <c r="HQ83" s="42"/>
      <c r="HR83" s="42"/>
      <c r="HS83" s="42"/>
      <c r="HT83" s="42"/>
      <c r="HU83" s="42"/>
      <c r="HV83" s="42"/>
      <c r="HW83" s="42"/>
      <c r="HX83" s="42"/>
    </row>
    <row r="84" spans="1:232" s="41" customFormat="1" x14ac:dyDescent="0.25">
      <c r="A84" s="29"/>
      <c r="B84" s="30"/>
      <c r="C84" s="31" t="str">
        <f>IF(H84="","",VLOOKUP(O84,Khach_hang!B:G,6,0))</f>
        <v>B</v>
      </c>
      <c r="D84" s="57">
        <f t="shared" si="17"/>
        <v>0</v>
      </c>
      <c r="E84" s="57">
        <f t="shared" si="18"/>
        <v>1</v>
      </c>
      <c r="F84" s="32" t="str">
        <f>IF(H84="","",VLOOKUP(H84,'PHIEU XT'!B:I,8,0))</f>
        <v>29/08/2025</v>
      </c>
      <c r="G84" s="32" t="str">
        <f t="shared" si="19"/>
        <v>29/08/2025</v>
      </c>
      <c r="H84" s="4">
        <v>9105867389</v>
      </c>
      <c r="I84" s="32" t="str">
        <f t="shared" si="20"/>
        <v>29/08/2025</v>
      </c>
      <c r="J84" s="33" t="str">
        <f t="shared" si="21"/>
        <v>NKHT2508/00025661</v>
      </c>
      <c r="K84" s="34"/>
      <c r="L84" s="46" t="str">
        <f t="shared" si="22"/>
        <v>K25TTM</v>
      </c>
      <c r="M84" s="33" t="str">
        <f>IF(H84="","",'PHIEU XT'!C84)</f>
        <v>00025661</v>
      </c>
      <c r="N84" s="35" t="str">
        <f t="shared" si="23"/>
        <v>29/08/2025</v>
      </c>
      <c r="O84" s="6" t="str">
        <f>IF(H84="","",'PHIEU XT'!E84)</f>
        <v>WIN-056</v>
      </c>
      <c r="P84" s="36"/>
      <c r="Q84" s="36"/>
      <c r="R84" s="36"/>
      <c r="S84" s="33" t="str">
        <f>IF(H84="","",'PHIEU XT'!F84)</f>
        <v>5977 WM+ HYN Thanh Xá, Yên Mỹ</v>
      </c>
      <c r="T84" s="36"/>
      <c r="U84" s="36"/>
      <c r="V84" s="33" t="str">
        <f t="shared" si="24"/>
        <v>5977 WM+ HYN Thanh Xá, Yên Mỹ</v>
      </c>
      <c r="W84" s="36"/>
      <c r="X84" s="36"/>
      <c r="Y84" s="33" t="str">
        <f>IF(H84="","",'PHIEU XT'!AC84)</f>
        <v>CGM300</v>
      </c>
      <c r="Z84" s="36"/>
      <c r="AA84" s="30"/>
      <c r="AB84" s="57">
        <f t="shared" si="25"/>
        <v>5111</v>
      </c>
      <c r="AC84" s="57">
        <f t="shared" si="26"/>
        <v>131</v>
      </c>
      <c r="AD84" s="30"/>
      <c r="AE84" s="58">
        <f>IF(H84="","",'PHIEU XT'!U84)</f>
        <v>1</v>
      </c>
      <c r="AF84" s="37"/>
      <c r="AG84" s="37">
        <f>IF(H84="","",'PHIEU XT'!T84)</f>
        <v>73431</v>
      </c>
      <c r="AH84" s="38">
        <f t="shared" si="27"/>
        <v>73431</v>
      </c>
      <c r="AI84" s="37"/>
      <c r="AJ84" s="37"/>
      <c r="AK84" s="39"/>
      <c r="AL84" s="40">
        <f t="shared" si="28"/>
        <v>8</v>
      </c>
      <c r="AM84" s="37"/>
      <c r="AN84" s="37">
        <f t="shared" si="29"/>
        <v>5874.4800000000005</v>
      </c>
      <c r="AO84" s="59">
        <f t="shared" si="30"/>
        <v>33311</v>
      </c>
      <c r="AP84" s="39"/>
      <c r="AQ84" s="59" t="str">
        <f t="shared" si="31"/>
        <v>K-hangtra</v>
      </c>
      <c r="AR84" s="60">
        <f t="shared" si="32"/>
        <v>156</v>
      </c>
      <c r="AS84" s="60">
        <f t="shared" si="33"/>
        <v>632</v>
      </c>
      <c r="AV84" s="39"/>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c r="DZ84" s="42"/>
      <c r="EA84" s="42"/>
      <c r="EB84" s="42"/>
      <c r="EC84" s="42"/>
      <c r="ED84" s="42"/>
      <c r="EE84" s="42"/>
      <c r="EF84" s="42"/>
      <c r="EG84" s="42"/>
      <c r="EH84" s="42"/>
      <c r="EI84" s="42"/>
      <c r="EJ84" s="42"/>
      <c r="EK84" s="42"/>
      <c r="EL84" s="42"/>
      <c r="EM84" s="42"/>
      <c r="EN84" s="42"/>
      <c r="EO84" s="42"/>
      <c r="EP84" s="42"/>
      <c r="EQ84" s="42"/>
      <c r="ER84" s="42"/>
      <c r="ES84" s="42"/>
      <c r="ET84" s="42"/>
      <c r="EU84" s="42"/>
      <c r="EV84" s="42"/>
      <c r="EW84" s="42"/>
      <c r="EX84" s="42"/>
      <c r="EY84" s="42"/>
      <c r="EZ84" s="42"/>
      <c r="FA84" s="42"/>
      <c r="FB84" s="42"/>
      <c r="FC84" s="42"/>
      <c r="FD84" s="42"/>
      <c r="FE84" s="42"/>
      <c r="FF84" s="42"/>
      <c r="FG84" s="42"/>
      <c r="FH84" s="42"/>
      <c r="FI84" s="42"/>
      <c r="FJ84" s="42"/>
      <c r="FK84" s="42"/>
      <c r="FL84" s="42"/>
      <c r="FM84" s="42"/>
      <c r="FN84" s="42"/>
      <c r="FO84" s="42"/>
      <c r="FP84" s="42"/>
      <c r="FQ84" s="42"/>
      <c r="FR84" s="42"/>
      <c r="FS84" s="42"/>
      <c r="FT84" s="42"/>
      <c r="FU84" s="42"/>
      <c r="FV84" s="42"/>
      <c r="FW84" s="42"/>
      <c r="FX84" s="42"/>
      <c r="FY84" s="42"/>
      <c r="FZ84" s="42"/>
      <c r="GA84" s="42"/>
      <c r="GB84" s="42"/>
      <c r="GC84" s="42"/>
      <c r="GD84" s="42"/>
      <c r="GE84" s="42"/>
      <c r="GF84" s="42"/>
      <c r="GG84" s="42"/>
      <c r="GH84" s="42"/>
      <c r="GI84" s="42"/>
      <c r="GJ84" s="42"/>
      <c r="GK84" s="42"/>
      <c r="GL84" s="42"/>
      <c r="GM84" s="42"/>
      <c r="GN84" s="42"/>
      <c r="GO84" s="42"/>
      <c r="GP84" s="42"/>
      <c r="GQ84" s="42"/>
      <c r="GR84" s="42"/>
      <c r="GS84" s="42"/>
      <c r="GT84" s="42"/>
      <c r="GU84" s="42"/>
      <c r="GV84" s="42"/>
      <c r="GW84" s="42"/>
      <c r="GX84" s="42"/>
      <c r="GY84" s="42"/>
      <c r="GZ84" s="42"/>
      <c r="HA84" s="42"/>
      <c r="HB84" s="42"/>
      <c r="HC84" s="42"/>
      <c r="HD84" s="42"/>
      <c r="HE84" s="42"/>
      <c r="HF84" s="42"/>
      <c r="HG84" s="42"/>
      <c r="HH84" s="42"/>
      <c r="HI84" s="42"/>
      <c r="HJ84" s="42"/>
      <c r="HK84" s="42"/>
      <c r="HL84" s="42"/>
      <c r="HM84" s="42"/>
      <c r="HN84" s="42"/>
      <c r="HO84" s="42"/>
      <c r="HP84" s="42"/>
      <c r="HQ84" s="42"/>
      <c r="HR84" s="42"/>
      <c r="HS84" s="42"/>
      <c r="HT84" s="42"/>
      <c r="HU84" s="42"/>
      <c r="HV84" s="42"/>
      <c r="HW84" s="42"/>
      <c r="HX84" s="42"/>
    </row>
    <row r="85" spans="1:232" s="41" customFormat="1" x14ac:dyDescent="0.25">
      <c r="A85" s="29"/>
      <c r="B85" s="30"/>
      <c r="C85" s="31" t="str">
        <f>IF(H85="","",VLOOKUP(O85,Khach_hang!B:G,6,0))</f>
        <v>B</v>
      </c>
      <c r="D85" s="57">
        <f t="shared" si="17"/>
        <v>0</v>
      </c>
      <c r="E85" s="57">
        <f t="shared" si="18"/>
        <v>1</v>
      </c>
      <c r="F85" s="32" t="str">
        <f>IF(H85="","",VLOOKUP(H85,'PHIEU XT'!B:I,8,0))</f>
        <v>29/08/2025</v>
      </c>
      <c r="G85" s="32" t="str">
        <f t="shared" si="19"/>
        <v>29/08/2025</v>
      </c>
      <c r="H85" s="4">
        <v>9105867389</v>
      </c>
      <c r="I85" s="32" t="str">
        <f t="shared" si="20"/>
        <v>29/08/2025</v>
      </c>
      <c r="J85" s="33" t="str">
        <f t="shared" si="21"/>
        <v>NKHT2508/00025661</v>
      </c>
      <c r="K85" s="34"/>
      <c r="L85" s="46" t="str">
        <f t="shared" si="22"/>
        <v>K25TTM</v>
      </c>
      <c r="M85" s="33" t="str">
        <f>IF(H85="","",'PHIEU XT'!C85)</f>
        <v>00025661</v>
      </c>
      <c r="N85" s="35" t="str">
        <f t="shared" si="23"/>
        <v>29/08/2025</v>
      </c>
      <c r="O85" s="6" t="str">
        <f>IF(H85="","",'PHIEU XT'!E85)</f>
        <v>WIN-056</v>
      </c>
      <c r="P85" s="36"/>
      <c r="Q85" s="36"/>
      <c r="R85" s="36"/>
      <c r="S85" s="33" t="str">
        <f>IF(H85="","",'PHIEU XT'!F85)</f>
        <v>5977 WM+ HYN Thanh Xá, Yên Mỹ</v>
      </c>
      <c r="T85" s="36"/>
      <c r="U85" s="36"/>
      <c r="V85" s="33" t="str">
        <f t="shared" si="24"/>
        <v>5977 WM+ HYN Thanh Xá, Yên Mỹ</v>
      </c>
      <c r="W85" s="36"/>
      <c r="X85" s="36"/>
      <c r="Y85" s="33" t="str">
        <f>IF(H85="","",'PHIEU XT'!AC85)</f>
        <v>GM500</v>
      </c>
      <c r="Z85" s="36"/>
      <c r="AA85" s="30"/>
      <c r="AB85" s="57">
        <f t="shared" si="25"/>
        <v>5111</v>
      </c>
      <c r="AC85" s="57">
        <f t="shared" si="26"/>
        <v>131</v>
      </c>
      <c r="AD85" s="30"/>
      <c r="AE85" s="58">
        <f>IF(H85="","",'PHIEU XT'!U85)</f>
        <v>2</v>
      </c>
      <c r="AF85" s="37"/>
      <c r="AG85" s="37">
        <f>IF(H85="","",'PHIEU XT'!T85)</f>
        <v>111058</v>
      </c>
      <c r="AH85" s="38">
        <f t="shared" si="27"/>
        <v>222116</v>
      </c>
      <c r="AI85" s="37"/>
      <c r="AJ85" s="37"/>
      <c r="AK85" s="39"/>
      <c r="AL85" s="40">
        <f t="shared" si="28"/>
        <v>8</v>
      </c>
      <c r="AM85" s="37"/>
      <c r="AN85" s="37">
        <f t="shared" si="29"/>
        <v>17769.28</v>
      </c>
      <c r="AO85" s="59">
        <f t="shared" si="30"/>
        <v>33311</v>
      </c>
      <c r="AP85" s="39"/>
      <c r="AQ85" s="59" t="str">
        <f t="shared" si="31"/>
        <v>K-hangtra</v>
      </c>
      <c r="AR85" s="60">
        <f t="shared" si="32"/>
        <v>156</v>
      </c>
      <c r="AS85" s="60">
        <f t="shared" si="33"/>
        <v>632</v>
      </c>
      <c r="AV85" s="39"/>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c r="DZ85" s="42"/>
      <c r="EA85" s="42"/>
      <c r="EB85" s="42"/>
      <c r="EC85" s="42"/>
      <c r="ED85" s="42"/>
      <c r="EE85" s="42"/>
      <c r="EF85" s="42"/>
      <c r="EG85" s="42"/>
      <c r="EH85" s="42"/>
      <c r="EI85" s="42"/>
      <c r="EJ85" s="42"/>
      <c r="EK85" s="42"/>
      <c r="EL85" s="42"/>
      <c r="EM85" s="42"/>
      <c r="EN85" s="42"/>
      <c r="EO85" s="42"/>
      <c r="EP85" s="42"/>
      <c r="EQ85" s="42"/>
      <c r="ER85" s="42"/>
      <c r="ES85" s="42"/>
      <c r="ET85" s="42"/>
      <c r="EU85" s="42"/>
      <c r="EV85" s="42"/>
      <c r="EW85" s="42"/>
      <c r="EX85" s="42"/>
      <c r="EY85" s="42"/>
      <c r="EZ85" s="42"/>
      <c r="FA85" s="42"/>
      <c r="FB85" s="42"/>
      <c r="FC85" s="42"/>
      <c r="FD85" s="42"/>
      <c r="FE85" s="42"/>
      <c r="FF85" s="42"/>
      <c r="FG85" s="42"/>
      <c r="FH85" s="42"/>
      <c r="FI85" s="42"/>
      <c r="FJ85" s="42"/>
      <c r="FK85" s="42"/>
      <c r="FL85" s="42"/>
      <c r="FM85" s="42"/>
      <c r="FN85" s="42"/>
      <c r="FO85" s="42"/>
      <c r="FP85" s="42"/>
      <c r="FQ85" s="42"/>
      <c r="FR85" s="42"/>
      <c r="FS85" s="42"/>
      <c r="FT85" s="42"/>
      <c r="FU85" s="42"/>
      <c r="FV85" s="42"/>
      <c r="FW85" s="42"/>
      <c r="FX85" s="42"/>
      <c r="FY85" s="42"/>
      <c r="FZ85" s="42"/>
      <c r="GA85" s="42"/>
      <c r="GB85" s="42"/>
      <c r="GC85" s="42"/>
      <c r="GD85" s="42"/>
      <c r="GE85" s="42"/>
      <c r="GF85" s="42"/>
      <c r="GG85" s="42"/>
      <c r="GH85" s="42"/>
      <c r="GI85" s="42"/>
      <c r="GJ85" s="42"/>
      <c r="GK85" s="42"/>
      <c r="GL85" s="42"/>
      <c r="GM85" s="42"/>
      <c r="GN85" s="42"/>
      <c r="GO85" s="42"/>
      <c r="GP85" s="42"/>
      <c r="GQ85" s="42"/>
      <c r="GR85" s="42"/>
      <c r="GS85" s="42"/>
      <c r="GT85" s="42"/>
      <c r="GU85" s="42"/>
      <c r="GV85" s="42"/>
      <c r="GW85" s="42"/>
      <c r="GX85" s="42"/>
      <c r="GY85" s="42"/>
      <c r="GZ85" s="42"/>
      <c r="HA85" s="42"/>
      <c r="HB85" s="42"/>
      <c r="HC85" s="42"/>
      <c r="HD85" s="42"/>
      <c r="HE85" s="42"/>
      <c r="HF85" s="42"/>
      <c r="HG85" s="42"/>
      <c r="HH85" s="42"/>
      <c r="HI85" s="42"/>
      <c r="HJ85" s="42"/>
      <c r="HK85" s="42"/>
      <c r="HL85" s="42"/>
      <c r="HM85" s="42"/>
      <c r="HN85" s="42"/>
      <c r="HO85" s="42"/>
      <c r="HP85" s="42"/>
      <c r="HQ85" s="42"/>
      <c r="HR85" s="42"/>
      <c r="HS85" s="42"/>
      <c r="HT85" s="42"/>
      <c r="HU85" s="42"/>
      <c r="HV85" s="42"/>
      <c r="HW85" s="42"/>
      <c r="HX85" s="42"/>
    </row>
    <row r="86" spans="1:232" s="41" customFormat="1" x14ac:dyDescent="0.25">
      <c r="A86" s="29"/>
      <c r="B86" s="30"/>
      <c r="C86" s="31" t="str">
        <f>IF(H86="","",VLOOKUP(O86,Khach_hang!B:G,6,0))</f>
        <v>N</v>
      </c>
      <c r="D86" s="57">
        <f t="shared" si="17"/>
        <v>0</v>
      </c>
      <c r="E86" s="57">
        <f t="shared" si="18"/>
        <v>1</v>
      </c>
      <c r="F86" s="32" t="str">
        <f>IF(H86="","",VLOOKUP(H86,'PHIEU XT'!B:I,8,0))</f>
        <v>29/08/2025</v>
      </c>
      <c r="G86" s="32" t="str">
        <f t="shared" si="19"/>
        <v>29/08/2025</v>
      </c>
      <c r="H86" s="4">
        <v>9105867412</v>
      </c>
      <c r="I86" s="32" t="str">
        <f t="shared" si="20"/>
        <v>29/08/2025</v>
      </c>
      <c r="J86" s="33" t="str">
        <f t="shared" si="21"/>
        <v>NKHT2508/00069307</v>
      </c>
      <c r="K86" s="34"/>
      <c r="L86" s="46" t="str">
        <f t="shared" si="22"/>
        <v>K25TTM</v>
      </c>
      <c r="M86" s="33" t="str">
        <f>IF(H86="","",'PHIEU XT'!C86)</f>
        <v>00069307</v>
      </c>
      <c r="N86" s="35" t="str">
        <f t="shared" si="23"/>
        <v>29/08/2025</v>
      </c>
      <c r="O86" s="6" t="str">
        <f>IF(H86="","",'PHIEU XT'!E86)</f>
        <v>WIN-009</v>
      </c>
      <c r="P86" s="36"/>
      <c r="Q86" s="36"/>
      <c r="R86" s="36"/>
      <c r="S86" s="33" t="str">
        <f>IF(H86="","",'PHIEU XT'!F86)</f>
        <v>4439 WM+ DNG 376-378 Kinh Dương Vương</v>
      </c>
      <c r="T86" s="36"/>
      <c r="U86" s="36"/>
      <c r="V86" s="33" t="str">
        <f t="shared" si="24"/>
        <v>4439 WM+ DNG 376-378 Kinh Dương Vương</v>
      </c>
      <c r="W86" s="36"/>
      <c r="X86" s="36"/>
      <c r="Y86" s="33" t="str">
        <f>IF(H86="","",'PHIEU XT'!AC86)</f>
        <v>CC300</v>
      </c>
      <c r="Z86" s="36"/>
      <c r="AA86" s="30"/>
      <c r="AB86" s="57">
        <f t="shared" si="25"/>
        <v>5111</v>
      </c>
      <c r="AC86" s="57">
        <f t="shared" si="26"/>
        <v>131</v>
      </c>
      <c r="AD86" s="30"/>
      <c r="AE86" s="58">
        <f>IF(H86="","",'PHIEU XT'!U86)</f>
        <v>1</v>
      </c>
      <c r="AF86" s="37"/>
      <c r="AG86" s="37">
        <f>IF(H86="","",'PHIEU XT'!T86)</f>
        <v>74250</v>
      </c>
      <c r="AH86" s="38">
        <f t="shared" si="27"/>
        <v>74250</v>
      </c>
      <c r="AI86" s="37"/>
      <c r="AJ86" s="37"/>
      <c r="AK86" s="39"/>
      <c r="AL86" s="40">
        <f t="shared" si="28"/>
        <v>8</v>
      </c>
      <c r="AM86" s="37"/>
      <c r="AN86" s="37">
        <f t="shared" si="29"/>
        <v>5940</v>
      </c>
      <c r="AO86" s="59">
        <f t="shared" si="30"/>
        <v>33311</v>
      </c>
      <c r="AP86" s="39"/>
      <c r="AQ86" s="59" t="str">
        <f t="shared" si="31"/>
        <v>K-hangtra</v>
      </c>
      <c r="AR86" s="60">
        <f t="shared" si="32"/>
        <v>156</v>
      </c>
      <c r="AS86" s="60">
        <f t="shared" si="33"/>
        <v>632</v>
      </c>
      <c r="AV86" s="39"/>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c r="DI86" s="42"/>
      <c r="DJ86" s="42"/>
      <c r="DK86" s="42"/>
      <c r="DL86" s="42"/>
      <c r="DM86" s="42"/>
      <c r="DN86" s="42"/>
      <c r="DO86" s="42"/>
      <c r="DP86" s="42"/>
      <c r="DQ86" s="42"/>
      <c r="DR86" s="42"/>
      <c r="DS86" s="42"/>
      <c r="DT86" s="42"/>
      <c r="DU86" s="42"/>
      <c r="DV86" s="42"/>
      <c r="DW86" s="42"/>
      <c r="DX86" s="42"/>
      <c r="DY86" s="42"/>
      <c r="DZ86" s="42"/>
      <c r="EA86" s="42"/>
      <c r="EB86" s="42"/>
      <c r="EC86" s="42"/>
      <c r="ED86" s="42"/>
      <c r="EE86" s="42"/>
      <c r="EF86" s="42"/>
      <c r="EG86" s="42"/>
      <c r="EH86" s="42"/>
      <c r="EI86" s="42"/>
      <c r="EJ86" s="42"/>
      <c r="EK86" s="42"/>
      <c r="EL86" s="42"/>
      <c r="EM86" s="42"/>
      <c r="EN86" s="42"/>
      <c r="EO86" s="42"/>
      <c r="EP86" s="42"/>
      <c r="EQ86" s="42"/>
      <c r="ER86" s="42"/>
      <c r="ES86" s="42"/>
      <c r="ET86" s="42"/>
      <c r="EU86" s="42"/>
      <c r="EV86" s="42"/>
      <c r="EW86" s="42"/>
      <c r="EX86" s="42"/>
      <c r="EY86" s="42"/>
      <c r="EZ86" s="42"/>
      <c r="FA86" s="42"/>
      <c r="FB86" s="42"/>
      <c r="FC86" s="42"/>
      <c r="FD86" s="42"/>
      <c r="FE86" s="42"/>
      <c r="FF86" s="42"/>
      <c r="FG86" s="42"/>
      <c r="FH86" s="42"/>
      <c r="FI86" s="42"/>
      <c r="FJ86" s="42"/>
      <c r="FK86" s="42"/>
      <c r="FL86" s="42"/>
      <c r="FM86" s="42"/>
      <c r="FN86" s="42"/>
      <c r="FO86" s="42"/>
      <c r="FP86" s="42"/>
      <c r="FQ86" s="42"/>
      <c r="FR86" s="42"/>
      <c r="FS86" s="42"/>
      <c r="FT86" s="42"/>
      <c r="FU86" s="42"/>
      <c r="FV86" s="42"/>
      <c r="FW86" s="42"/>
      <c r="FX86" s="42"/>
      <c r="FY86" s="42"/>
      <c r="FZ86" s="42"/>
      <c r="GA86" s="42"/>
      <c r="GB86" s="42"/>
      <c r="GC86" s="42"/>
      <c r="GD86" s="42"/>
      <c r="GE86" s="42"/>
      <c r="GF86" s="42"/>
      <c r="GG86" s="42"/>
      <c r="GH86" s="42"/>
      <c r="GI86" s="42"/>
      <c r="GJ86" s="42"/>
      <c r="GK86" s="42"/>
      <c r="GL86" s="42"/>
      <c r="GM86" s="42"/>
      <c r="GN86" s="42"/>
      <c r="GO86" s="42"/>
      <c r="GP86" s="42"/>
      <c r="GQ86" s="42"/>
      <c r="GR86" s="42"/>
      <c r="GS86" s="42"/>
      <c r="GT86" s="42"/>
      <c r="GU86" s="42"/>
      <c r="GV86" s="42"/>
      <c r="GW86" s="42"/>
      <c r="GX86" s="42"/>
      <c r="GY86" s="42"/>
      <c r="GZ86" s="42"/>
      <c r="HA86" s="42"/>
      <c r="HB86" s="42"/>
      <c r="HC86" s="42"/>
      <c r="HD86" s="42"/>
      <c r="HE86" s="42"/>
      <c r="HF86" s="42"/>
      <c r="HG86" s="42"/>
      <c r="HH86" s="42"/>
      <c r="HI86" s="42"/>
      <c r="HJ86" s="42"/>
      <c r="HK86" s="42"/>
      <c r="HL86" s="42"/>
      <c r="HM86" s="42"/>
      <c r="HN86" s="42"/>
      <c r="HO86" s="42"/>
      <c r="HP86" s="42"/>
      <c r="HQ86" s="42"/>
      <c r="HR86" s="42"/>
      <c r="HS86" s="42"/>
      <c r="HT86" s="42"/>
      <c r="HU86" s="42"/>
      <c r="HV86" s="42"/>
      <c r="HW86" s="42"/>
      <c r="HX86" s="42"/>
    </row>
    <row r="87" spans="1:232" s="41" customFormat="1" x14ac:dyDescent="0.25">
      <c r="A87" s="29"/>
      <c r="B87" s="30"/>
      <c r="C87" s="31" t="str">
        <f>IF(H87="","",VLOOKUP(O87,Khach_hang!B:G,6,0))</f>
        <v>N</v>
      </c>
      <c r="D87" s="57">
        <f t="shared" si="17"/>
        <v>0</v>
      </c>
      <c r="E87" s="57">
        <f t="shared" si="18"/>
        <v>1</v>
      </c>
      <c r="F87" s="32" t="str">
        <f>IF(H87="","",VLOOKUP(H87,'PHIEU XT'!B:I,8,0))</f>
        <v>29/08/2025</v>
      </c>
      <c r="G87" s="32" t="str">
        <f t="shared" si="19"/>
        <v>29/08/2025</v>
      </c>
      <c r="H87" s="4">
        <v>9105867412</v>
      </c>
      <c r="I87" s="32" t="str">
        <f t="shared" si="20"/>
        <v>29/08/2025</v>
      </c>
      <c r="J87" s="33" t="str">
        <f t="shared" si="21"/>
        <v>NKHT2508/00069307</v>
      </c>
      <c r="K87" s="34"/>
      <c r="L87" s="46" t="str">
        <f t="shared" si="22"/>
        <v>K25TTM</v>
      </c>
      <c r="M87" s="33" t="str">
        <f>IF(H87="","",'PHIEU XT'!C87)</f>
        <v>00069307</v>
      </c>
      <c r="N87" s="35" t="str">
        <f t="shared" si="23"/>
        <v>29/08/2025</v>
      </c>
      <c r="O87" s="6" t="str">
        <f>IF(H87="","",'PHIEU XT'!E87)</f>
        <v>WIN-009</v>
      </c>
      <c r="P87" s="36"/>
      <c r="Q87" s="36"/>
      <c r="R87" s="36"/>
      <c r="S87" s="33" t="str">
        <f>IF(H87="","",'PHIEU XT'!F87)</f>
        <v>4439 WM+ DNG 376-378 Kinh Dương Vương</v>
      </c>
      <c r="T87" s="36"/>
      <c r="U87" s="36"/>
      <c r="V87" s="33" t="str">
        <f t="shared" si="24"/>
        <v>4439 WM+ DNG 376-378 Kinh Dương Vương</v>
      </c>
      <c r="W87" s="36"/>
      <c r="X87" s="36"/>
      <c r="Y87" s="33" t="str">
        <f>IF(H87="","",'PHIEU XT'!AC87)</f>
        <v>GXD500</v>
      </c>
      <c r="Z87" s="36"/>
      <c r="AA87" s="30"/>
      <c r="AB87" s="57">
        <f t="shared" si="25"/>
        <v>5111</v>
      </c>
      <c r="AC87" s="57">
        <f t="shared" si="26"/>
        <v>131</v>
      </c>
      <c r="AD87" s="30"/>
      <c r="AE87" s="58">
        <f>IF(H87="","",'PHIEU XT'!U87)</f>
        <v>5</v>
      </c>
      <c r="AF87" s="37"/>
      <c r="AG87" s="37">
        <f>IF(H87="","",'PHIEU XT'!T87)</f>
        <v>89285</v>
      </c>
      <c r="AH87" s="38">
        <f t="shared" si="27"/>
        <v>446425</v>
      </c>
      <c r="AI87" s="37"/>
      <c r="AJ87" s="37"/>
      <c r="AK87" s="39"/>
      <c r="AL87" s="40">
        <f t="shared" si="28"/>
        <v>8</v>
      </c>
      <c r="AM87" s="37"/>
      <c r="AN87" s="37">
        <f t="shared" si="29"/>
        <v>35714</v>
      </c>
      <c r="AO87" s="59">
        <f t="shared" si="30"/>
        <v>33311</v>
      </c>
      <c r="AP87" s="39"/>
      <c r="AQ87" s="59" t="str">
        <f t="shared" si="31"/>
        <v>K-hangtra</v>
      </c>
      <c r="AR87" s="60">
        <f t="shared" si="32"/>
        <v>156</v>
      </c>
      <c r="AS87" s="60">
        <f t="shared" si="33"/>
        <v>632</v>
      </c>
      <c r="AV87" s="39"/>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42"/>
      <c r="DI87" s="42"/>
      <c r="DJ87" s="42"/>
      <c r="DK87" s="42"/>
      <c r="DL87" s="42"/>
      <c r="DM87" s="42"/>
      <c r="DN87" s="42"/>
      <c r="DO87" s="42"/>
      <c r="DP87" s="42"/>
      <c r="DQ87" s="42"/>
      <c r="DR87" s="42"/>
      <c r="DS87" s="42"/>
      <c r="DT87" s="42"/>
      <c r="DU87" s="42"/>
      <c r="DV87" s="42"/>
      <c r="DW87" s="42"/>
      <c r="DX87" s="42"/>
      <c r="DY87" s="42"/>
      <c r="DZ87" s="42"/>
      <c r="EA87" s="42"/>
      <c r="EB87" s="42"/>
      <c r="EC87" s="42"/>
      <c r="ED87" s="42"/>
      <c r="EE87" s="42"/>
      <c r="EF87" s="42"/>
      <c r="EG87" s="42"/>
      <c r="EH87" s="42"/>
      <c r="EI87" s="42"/>
      <c r="EJ87" s="42"/>
      <c r="EK87" s="42"/>
      <c r="EL87" s="42"/>
      <c r="EM87" s="42"/>
      <c r="EN87" s="42"/>
      <c r="EO87" s="42"/>
      <c r="EP87" s="42"/>
      <c r="EQ87" s="42"/>
      <c r="ER87" s="42"/>
      <c r="ES87" s="42"/>
      <c r="ET87" s="42"/>
      <c r="EU87" s="42"/>
      <c r="EV87" s="42"/>
      <c r="EW87" s="42"/>
      <c r="EX87" s="42"/>
      <c r="EY87" s="42"/>
      <c r="EZ87" s="42"/>
      <c r="FA87" s="42"/>
      <c r="FB87" s="42"/>
      <c r="FC87" s="42"/>
      <c r="FD87" s="42"/>
      <c r="FE87" s="42"/>
      <c r="FF87" s="42"/>
      <c r="FG87" s="42"/>
      <c r="FH87" s="42"/>
      <c r="FI87" s="42"/>
      <c r="FJ87" s="42"/>
      <c r="FK87" s="42"/>
      <c r="FL87" s="42"/>
      <c r="FM87" s="42"/>
      <c r="FN87" s="42"/>
      <c r="FO87" s="42"/>
      <c r="FP87" s="42"/>
      <c r="FQ87" s="42"/>
      <c r="FR87" s="42"/>
      <c r="FS87" s="42"/>
      <c r="FT87" s="42"/>
      <c r="FU87" s="42"/>
      <c r="FV87" s="42"/>
      <c r="FW87" s="42"/>
      <c r="FX87" s="42"/>
      <c r="FY87" s="42"/>
      <c r="FZ87" s="42"/>
      <c r="GA87" s="42"/>
      <c r="GB87" s="42"/>
      <c r="GC87" s="42"/>
      <c r="GD87" s="42"/>
      <c r="GE87" s="42"/>
      <c r="GF87" s="42"/>
      <c r="GG87" s="42"/>
      <c r="GH87" s="42"/>
      <c r="GI87" s="42"/>
      <c r="GJ87" s="42"/>
      <c r="GK87" s="42"/>
      <c r="GL87" s="42"/>
      <c r="GM87" s="42"/>
      <c r="GN87" s="42"/>
      <c r="GO87" s="42"/>
      <c r="GP87" s="42"/>
      <c r="GQ87" s="42"/>
      <c r="GR87" s="42"/>
      <c r="GS87" s="42"/>
      <c r="GT87" s="42"/>
      <c r="GU87" s="42"/>
      <c r="GV87" s="42"/>
      <c r="GW87" s="42"/>
      <c r="GX87" s="42"/>
      <c r="GY87" s="42"/>
      <c r="GZ87" s="42"/>
      <c r="HA87" s="42"/>
      <c r="HB87" s="42"/>
      <c r="HC87" s="42"/>
      <c r="HD87" s="42"/>
      <c r="HE87" s="42"/>
      <c r="HF87" s="42"/>
      <c r="HG87" s="42"/>
      <c r="HH87" s="42"/>
      <c r="HI87" s="42"/>
      <c r="HJ87" s="42"/>
      <c r="HK87" s="42"/>
      <c r="HL87" s="42"/>
      <c r="HM87" s="42"/>
      <c r="HN87" s="42"/>
      <c r="HO87" s="42"/>
      <c r="HP87" s="42"/>
      <c r="HQ87" s="42"/>
      <c r="HR87" s="42"/>
      <c r="HS87" s="42"/>
      <c r="HT87" s="42"/>
      <c r="HU87" s="42"/>
      <c r="HV87" s="42"/>
      <c r="HW87" s="42"/>
      <c r="HX87" s="42"/>
    </row>
    <row r="88" spans="1:232" s="41" customFormat="1" x14ac:dyDescent="0.25">
      <c r="A88" s="29"/>
      <c r="B88" s="30"/>
      <c r="C88" s="31" t="str">
        <f>IF(H88="","",VLOOKUP(O88,Khach_hang!B:G,6,0))</f>
        <v>N</v>
      </c>
      <c r="D88" s="57">
        <f t="shared" si="17"/>
        <v>0</v>
      </c>
      <c r="E88" s="57">
        <f t="shared" si="18"/>
        <v>1</v>
      </c>
      <c r="F88" s="32" t="str">
        <f>IF(H88="","",VLOOKUP(H88,'PHIEU XT'!B:I,8,0))</f>
        <v>29/08/2025</v>
      </c>
      <c r="G88" s="32" t="str">
        <f t="shared" si="19"/>
        <v>29/08/2025</v>
      </c>
      <c r="H88" s="4">
        <v>9105867412</v>
      </c>
      <c r="I88" s="32" t="str">
        <f t="shared" si="20"/>
        <v>29/08/2025</v>
      </c>
      <c r="J88" s="33" t="str">
        <f t="shared" si="21"/>
        <v>NKHT2508/00069307</v>
      </c>
      <c r="K88" s="34"/>
      <c r="L88" s="46" t="str">
        <f t="shared" si="22"/>
        <v>K25TTM</v>
      </c>
      <c r="M88" s="33" t="str">
        <f>IF(H88="","",'PHIEU XT'!C88)</f>
        <v>00069307</v>
      </c>
      <c r="N88" s="35" t="str">
        <f t="shared" si="23"/>
        <v>29/08/2025</v>
      </c>
      <c r="O88" s="6" t="str">
        <f>IF(H88="","",'PHIEU XT'!E88)</f>
        <v>WIN-009</v>
      </c>
      <c r="P88" s="36"/>
      <c r="Q88" s="36"/>
      <c r="R88" s="36"/>
      <c r="S88" s="33" t="str">
        <f>IF(H88="","",'PHIEU XT'!F88)</f>
        <v>4439 WM+ DNG 376-378 Kinh Dương Vương</v>
      </c>
      <c r="T88" s="36"/>
      <c r="U88" s="36"/>
      <c r="V88" s="33" t="str">
        <f t="shared" si="24"/>
        <v>4439 WM+ DNG 376-378 Kinh Dương Vương</v>
      </c>
      <c r="W88" s="36"/>
      <c r="X88" s="36"/>
      <c r="Y88" s="33" t="str">
        <f>IF(H88="","",'PHIEU XT'!AC88)</f>
        <v>MNH250</v>
      </c>
      <c r="Z88" s="36"/>
      <c r="AA88" s="30"/>
      <c r="AB88" s="57">
        <f t="shared" si="25"/>
        <v>5111</v>
      </c>
      <c r="AC88" s="57">
        <f t="shared" si="26"/>
        <v>131</v>
      </c>
      <c r="AD88" s="30"/>
      <c r="AE88" s="58">
        <f>IF(H88="","",'PHIEU XT'!U88)</f>
        <v>2</v>
      </c>
      <c r="AF88" s="37"/>
      <c r="AG88" s="37">
        <f>IF(H88="","",'PHIEU XT'!T88)</f>
        <v>46000</v>
      </c>
      <c r="AH88" s="38">
        <f t="shared" si="27"/>
        <v>92000</v>
      </c>
      <c r="AI88" s="37"/>
      <c r="AJ88" s="37"/>
      <c r="AK88" s="39"/>
      <c r="AL88" s="40">
        <f t="shared" si="28"/>
        <v>8</v>
      </c>
      <c r="AM88" s="37"/>
      <c r="AN88" s="37">
        <f t="shared" si="29"/>
        <v>7360</v>
      </c>
      <c r="AO88" s="59">
        <f t="shared" si="30"/>
        <v>33311</v>
      </c>
      <c r="AP88" s="39"/>
      <c r="AQ88" s="59" t="str">
        <f t="shared" si="31"/>
        <v>K-hangtra</v>
      </c>
      <c r="AR88" s="60">
        <f t="shared" si="32"/>
        <v>156</v>
      </c>
      <c r="AS88" s="60">
        <f t="shared" si="33"/>
        <v>632</v>
      </c>
      <c r="AV88" s="39"/>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c r="DM88" s="42"/>
      <c r="DN88" s="42"/>
      <c r="DO88" s="42"/>
      <c r="DP88" s="42"/>
      <c r="DQ88" s="42"/>
      <c r="DR88" s="42"/>
      <c r="DS88" s="42"/>
      <c r="DT88" s="42"/>
      <c r="DU88" s="42"/>
      <c r="DV88" s="42"/>
      <c r="DW88" s="42"/>
      <c r="DX88" s="42"/>
      <c r="DY88" s="42"/>
      <c r="DZ88" s="42"/>
      <c r="EA88" s="42"/>
      <c r="EB88" s="42"/>
      <c r="EC88" s="42"/>
      <c r="ED88" s="42"/>
      <c r="EE88" s="42"/>
      <c r="EF88" s="42"/>
      <c r="EG88" s="42"/>
      <c r="EH88" s="42"/>
      <c r="EI88" s="42"/>
      <c r="EJ88" s="42"/>
      <c r="EK88" s="42"/>
      <c r="EL88" s="42"/>
      <c r="EM88" s="42"/>
      <c r="EN88" s="42"/>
      <c r="EO88" s="42"/>
      <c r="EP88" s="42"/>
      <c r="EQ88" s="42"/>
      <c r="ER88" s="42"/>
      <c r="ES88" s="42"/>
      <c r="ET88" s="42"/>
      <c r="EU88" s="42"/>
      <c r="EV88" s="42"/>
      <c r="EW88" s="42"/>
      <c r="EX88" s="42"/>
      <c r="EY88" s="42"/>
      <c r="EZ88" s="42"/>
      <c r="FA88" s="42"/>
      <c r="FB88" s="42"/>
      <c r="FC88" s="42"/>
      <c r="FD88" s="42"/>
      <c r="FE88" s="42"/>
      <c r="FF88" s="42"/>
      <c r="FG88" s="42"/>
      <c r="FH88" s="42"/>
      <c r="FI88" s="42"/>
      <c r="FJ88" s="42"/>
      <c r="FK88" s="42"/>
      <c r="FL88" s="42"/>
      <c r="FM88" s="42"/>
      <c r="FN88" s="42"/>
      <c r="FO88" s="42"/>
      <c r="FP88" s="42"/>
      <c r="FQ88" s="42"/>
      <c r="FR88" s="42"/>
      <c r="FS88" s="42"/>
      <c r="FT88" s="42"/>
      <c r="FU88" s="42"/>
      <c r="FV88" s="42"/>
      <c r="FW88" s="42"/>
      <c r="FX88" s="42"/>
      <c r="FY88" s="42"/>
      <c r="FZ88" s="42"/>
      <c r="GA88" s="42"/>
      <c r="GB88" s="42"/>
      <c r="GC88" s="42"/>
      <c r="GD88" s="42"/>
      <c r="GE88" s="42"/>
      <c r="GF88" s="42"/>
      <c r="GG88" s="42"/>
      <c r="GH88" s="42"/>
      <c r="GI88" s="42"/>
      <c r="GJ88" s="42"/>
      <c r="GK88" s="42"/>
      <c r="GL88" s="42"/>
      <c r="GM88" s="42"/>
      <c r="GN88" s="42"/>
      <c r="GO88" s="42"/>
      <c r="GP88" s="42"/>
      <c r="GQ88" s="42"/>
      <c r="GR88" s="42"/>
      <c r="GS88" s="42"/>
      <c r="GT88" s="42"/>
      <c r="GU88" s="42"/>
      <c r="GV88" s="42"/>
      <c r="GW88" s="42"/>
      <c r="GX88" s="42"/>
      <c r="GY88" s="42"/>
      <c r="GZ88" s="42"/>
      <c r="HA88" s="42"/>
      <c r="HB88" s="42"/>
      <c r="HC88" s="42"/>
      <c r="HD88" s="42"/>
      <c r="HE88" s="42"/>
      <c r="HF88" s="42"/>
      <c r="HG88" s="42"/>
      <c r="HH88" s="42"/>
      <c r="HI88" s="42"/>
      <c r="HJ88" s="42"/>
      <c r="HK88" s="42"/>
      <c r="HL88" s="42"/>
      <c r="HM88" s="42"/>
      <c r="HN88" s="42"/>
      <c r="HO88" s="42"/>
      <c r="HP88" s="42"/>
      <c r="HQ88" s="42"/>
      <c r="HR88" s="42"/>
      <c r="HS88" s="42"/>
      <c r="HT88" s="42"/>
      <c r="HU88" s="42"/>
      <c r="HV88" s="42"/>
      <c r="HW88" s="42"/>
      <c r="HX88" s="42"/>
    </row>
    <row r="89" spans="1:232" s="41" customFormat="1" x14ac:dyDescent="0.25">
      <c r="A89" s="29"/>
      <c r="B89" s="30"/>
      <c r="C89" s="31" t="str">
        <f>IF(H89="","",VLOOKUP(O89,Khach_hang!B:G,6,0))</f>
        <v>B</v>
      </c>
      <c r="D89" s="57">
        <f t="shared" si="17"/>
        <v>0</v>
      </c>
      <c r="E89" s="57">
        <f t="shared" si="18"/>
        <v>1</v>
      </c>
      <c r="F89" s="32" t="str">
        <f>IF(H89="","",VLOOKUP(H89,'PHIEU XT'!B:I,8,0))</f>
        <v>29/08/2025</v>
      </c>
      <c r="G89" s="32" t="str">
        <f t="shared" si="19"/>
        <v>29/08/2025</v>
      </c>
      <c r="H89" s="4">
        <v>9105867452</v>
      </c>
      <c r="I89" s="32" t="str">
        <f t="shared" si="20"/>
        <v>29/08/2025</v>
      </c>
      <c r="J89" s="33" t="str">
        <f t="shared" si="21"/>
        <v>NKHT2508/00003083</v>
      </c>
      <c r="K89" s="34"/>
      <c r="L89" s="46" t="str">
        <f t="shared" si="22"/>
        <v>K25TTM</v>
      </c>
      <c r="M89" s="33" t="str">
        <f>IF(H89="","",'PHIEU XT'!C89)</f>
        <v>00003083</v>
      </c>
      <c r="N89" s="35" t="str">
        <f t="shared" si="23"/>
        <v>29/08/2025</v>
      </c>
      <c r="O89" s="6" t="str">
        <f>IF(H89="","",'PHIEU XT'!E89)</f>
        <v>WIN-030</v>
      </c>
      <c r="P89" s="36"/>
      <c r="Q89" s="36"/>
      <c r="R89" s="36"/>
      <c r="S89" s="33" t="str">
        <f>IF(H89="","",'PHIEU XT'!F89)</f>
        <v>5015 WM+ HNM 414 Lý Thường Kiệt</v>
      </c>
      <c r="T89" s="36"/>
      <c r="U89" s="36"/>
      <c r="V89" s="33" t="str">
        <f t="shared" si="24"/>
        <v>5015 WM+ HNM 414 Lý Thường Kiệt</v>
      </c>
      <c r="W89" s="36"/>
      <c r="X89" s="36"/>
      <c r="Y89" s="33" t="str">
        <f>IF(H89="","",'PHIEU XT'!AC89)</f>
        <v>GM500</v>
      </c>
      <c r="Z89" s="36"/>
      <c r="AA89" s="30"/>
      <c r="AB89" s="57">
        <f t="shared" si="25"/>
        <v>5111</v>
      </c>
      <c r="AC89" s="57">
        <f t="shared" si="26"/>
        <v>131</v>
      </c>
      <c r="AD89" s="30"/>
      <c r="AE89" s="58">
        <f>IF(H89="","",'PHIEU XT'!U89)</f>
        <v>3</v>
      </c>
      <c r="AF89" s="37"/>
      <c r="AG89" s="37">
        <f>IF(H89="","",'PHIEU XT'!T89)</f>
        <v>111058</v>
      </c>
      <c r="AH89" s="38">
        <f t="shared" si="27"/>
        <v>333174</v>
      </c>
      <c r="AI89" s="37"/>
      <c r="AJ89" s="37"/>
      <c r="AK89" s="39"/>
      <c r="AL89" s="40">
        <f t="shared" si="28"/>
        <v>8</v>
      </c>
      <c r="AM89" s="37"/>
      <c r="AN89" s="37">
        <f t="shared" si="29"/>
        <v>26653.920000000002</v>
      </c>
      <c r="AO89" s="59">
        <f t="shared" si="30"/>
        <v>33311</v>
      </c>
      <c r="AP89" s="39"/>
      <c r="AQ89" s="59" t="str">
        <f t="shared" si="31"/>
        <v>K-hangtra</v>
      </c>
      <c r="AR89" s="60">
        <f t="shared" si="32"/>
        <v>156</v>
      </c>
      <c r="AS89" s="60">
        <f t="shared" si="33"/>
        <v>632</v>
      </c>
      <c r="AV89" s="39"/>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c r="CL89" s="42"/>
      <c r="CM89" s="42"/>
      <c r="CN89" s="42"/>
      <c r="CO89" s="42"/>
      <c r="CP89" s="42"/>
      <c r="CQ89" s="42"/>
      <c r="CR89" s="42"/>
      <c r="CS89" s="42"/>
      <c r="CT89" s="42"/>
      <c r="CU89" s="42"/>
      <c r="CV89" s="42"/>
      <c r="CW89" s="42"/>
      <c r="CX89" s="42"/>
      <c r="CY89" s="42"/>
      <c r="CZ89" s="42"/>
      <c r="DA89" s="42"/>
      <c r="DB89" s="42"/>
      <c r="DC89" s="42"/>
      <c r="DD89" s="42"/>
      <c r="DE89" s="42"/>
      <c r="DF89" s="42"/>
      <c r="DG89" s="42"/>
      <c r="DH89" s="42"/>
      <c r="DI89" s="42"/>
      <c r="DJ89" s="42"/>
      <c r="DK89" s="42"/>
      <c r="DL89" s="42"/>
      <c r="DM89" s="42"/>
      <c r="DN89" s="42"/>
      <c r="DO89" s="42"/>
      <c r="DP89" s="42"/>
      <c r="DQ89" s="42"/>
      <c r="DR89" s="42"/>
      <c r="DS89" s="42"/>
      <c r="DT89" s="42"/>
      <c r="DU89" s="42"/>
      <c r="DV89" s="42"/>
      <c r="DW89" s="42"/>
      <c r="DX89" s="42"/>
      <c r="DY89" s="42"/>
      <c r="DZ89" s="42"/>
      <c r="EA89" s="42"/>
      <c r="EB89" s="42"/>
      <c r="EC89" s="42"/>
      <c r="ED89" s="42"/>
      <c r="EE89" s="42"/>
      <c r="EF89" s="42"/>
      <c r="EG89" s="42"/>
      <c r="EH89" s="42"/>
      <c r="EI89" s="42"/>
      <c r="EJ89" s="42"/>
      <c r="EK89" s="42"/>
      <c r="EL89" s="42"/>
      <c r="EM89" s="42"/>
      <c r="EN89" s="42"/>
      <c r="EO89" s="42"/>
      <c r="EP89" s="42"/>
      <c r="EQ89" s="42"/>
      <c r="ER89" s="42"/>
      <c r="ES89" s="42"/>
      <c r="ET89" s="42"/>
      <c r="EU89" s="42"/>
      <c r="EV89" s="42"/>
      <c r="EW89" s="42"/>
      <c r="EX89" s="42"/>
      <c r="EY89" s="42"/>
      <c r="EZ89" s="42"/>
      <c r="FA89" s="42"/>
      <c r="FB89" s="42"/>
      <c r="FC89" s="42"/>
      <c r="FD89" s="42"/>
      <c r="FE89" s="42"/>
      <c r="FF89" s="42"/>
      <c r="FG89" s="42"/>
      <c r="FH89" s="42"/>
      <c r="FI89" s="42"/>
      <c r="FJ89" s="42"/>
      <c r="FK89" s="42"/>
      <c r="FL89" s="42"/>
      <c r="FM89" s="42"/>
      <c r="FN89" s="42"/>
      <c r="FO89" s="42"/>
      <c r="FP89" s="42"/>
      <c r="FQ89" s="42"/>
      <c r="FR89" s="42"/>
      <c r="FS89" s="42"/>
      <c r="FT89" s="42"/>
      <c r="FU89" s="42"/>
      <c r="FV89" s="42"/>
      <c r="FW89" s="42"/>
      <c r="FX89" s="42"/>
      <c r="FY89" s="42"/>
      <c r="FZ89" s="42"/>
      <c r="GA89" s="42"/>
      <c r="GB89" s="42"/>
      <c r="GC89" s="42"/>
      <c r="GD89" s="42"/>
      <c r="GE89" s="42"/>
      <c r="GF89" s="42"/>
      <c r="GG89" s="42"/>
      <c r="GH89" s="42"/>
      <c r="GI89" s="42"/>
      <c r="GJ89" s="42"/>
      <c r="GK89" s="42"/>
      <c r="GL89" s="42"/>
      <c r="GM89" s="42"/>
      <c r="GN89" s="42"/>
      <c r="GO89" s="42"/>
      <c r="GP89" s="42"/>
      <c r="GQ89" s="42"/>
      <c r="GR89" s="42"/>
      <c r="GS89" s="42"/>
      <c r="GT89" s="42"/>
      <c r="GU89" s="42"/>
      <c r="GV89" s="42"/>
      <c r="GW89" s="42"/>
      <c r="GX89" s="42"/>
      <c r="GY89" s="42"/>
      <c r="GZ89" s="42"/>
      <c r="HA89" s="42"/>
      <c r="HB89" s="42"/>
      <c r="HC89" s="42"/>
      <c r="HD89" s="42"/>
      <c r="HE89" s="42"/>
      <c r="HF89" s="42"/>
      <c r="HG89" s="42"/>
      <c r="HH89" s="42"/>
      <c r="HI89" s="42"/>
      <c r="HJ89" s="42"/>
      <c r="HK89" s="42"/>
      <c r="HL89" s="42"/>
      <c r="HM89" s="42"/>
      <c r="HN89" s="42"/>
      <c r="HO89" s="42"/>
      <c r="HP89" s="42"/>
      <c r="HQ89" s="42"/>
      <c r="HR89" s="42"/>
      <c r="HS89" s="42"/>
      <c r="HT89" s="42"/>
      <c r="HU89" s="42"/>
      <c r="HV89" s="42"/>
      <c r="HW89" s="42"/>
      <c r="HX89" s="42"/>
    </row>
    <row r="90" spans="1:232" s="41" customFormat="1" x14ac:dyDescent="0.25">
      <c r="A90" s="29"/>
      <c r="B90" s="30"/>
      <c r="C90" s="31" t="str">
        <f>IF(H90="","",VLOOKUP(O90,Khach_hang!B:G,6,0))</f>
        <v>B</v>
      </c>
      <c r="D90" s="57">
        <f t="shared" si="17"/>
        <v>0</v>
      </c>
      <c r="E90" s="57">
        <f t="shared" si="18"/>
        <v>1</v>
      </c>
      <c r="F90" s="32" t="str">
        <f>IF(H90="","",VLOOKUP(H90,'PHIEU XT'!B:I,8,0))</f>
        <v>29/08/2025</v>
      </c>
      <c r="G90" s="32" t="str">
        <f t="shared" si="19"/>
        <v>29/08/2025</v>
      </c>
      <c r="H90" s="4">
        <v>9105867452</v>
      </c>
      <c r="I90" s="32" t="str">
        <f t="shared" si="20"/>
        <v>29/08/2025</v>
      </c>
      <c r="J90" s="33" t="str">
        <f t="shared" si="21"/>
        <v>NKHT2508/00003083</v>
      </c>
      <c r="K90" s="34"/>
      <c r="L90" s="46" t="str">
        <f t="shared" si="22"/>
        <v>K25TTM</v>
      </c>
      <c r="M90" s="33" t="str">
        <f>IF(H90="","",'PHIEU XT'!C90)</f>
        <v>00003083</v>
      </c>
      <c r="N90" s="35" t="str">
        <f t="shared" si="23"/>
        <v>29/08/2025</v>
      </c>
      <c r="O90" s="6" t="str">
        <f>IF(H90="","",'PHIEU XT'!E90)</f>
        <v>WIN-030</v>
      </c>
      <c r="P90" s="36"/>
      <c r="Q90" s="36"/>
      <c r="R90" s="36"/>
      <c r="S90" s="33" t="str">
        <f>IF(H90="","",'PHIEU XT'!F90)</f>
        <v>5015 WM+ HNM 414 Lý Thường Kiệt</v>
      </c>
      <c r="T90" s="36"/>
      <c r="U90" s="36"/>
      <c r="V90" s="33" t="str">
        <f t="shared" si="24"/>
        <v>5015 WM+ HNM 414 Lý Thường Kiệt</v>
      </c>
      <c r="W90" s="36"/>
      <c r="X90" s="36"/>
      <c r="Y90" s="33" t="str">
        <f>IF(H90="","",'PHIEU XT'!AC90)</f>
        <v>MNH250</v>
      </c>
      <c r="Z90" s="36"/>
      <c r="AA90" s="30"/>
      <c r="AB90" s="57">
        <f t="shared" si="25"/>
        <v>5111</v>
      </c>
      <c r="AC90" s="57">
        <f t="shared" si="26"/>
        <v>131</v>
      </c>
      <c r="AD90" s="30"/>
      <c r="AE90" s="58">
        <f>IF(H90="","",'PHIEU XT'!U90)</f>
        <v>2</v>
      </c>
      <c r="AF90" s="37"/>
      <c r="AG90" s="37">
        <f>IF(H90="","",'PHIEU XT'!T90)</f>
        <v>46000</v>
      </c>
      <c r="AH90" s="38">
        <f t="shared" si="27"/>
        <v>92000</v>
      </c>
      <c r="AI90" s="37"/>
      <c r="AJ90" s="37"/>
      <c r="AK90" s="39"/>
      <c r="AL90" s="40">
        <f t="shared" si="28"/>
        <v>8</v>
      </c>
      <c r="AM90" s="37"/>
      <c r="AN90" s="37">
        <f t="shared" si="29"/>
        <v>7360</v>
      </c>
      <c r="AO90" s="59">
        <f t="shared" si="30"/>
        <v>33311</v>
      </c>
      <c r="AP90" s="39"/>
      <c r="AQ90" s="59" t="str">
        <f t="shared" si="31"/>
        <v>K-hangtra</v>
      </c>
      <c r="AR90" s="60">
        <f t="shared" si="32"/>
        <v>156</v>
      </c>
      <c r="AS90" s="60">
        <f t="shared" si="33"/>
        <v>632</v>
      </c>
      <c r="AV90" s="39"/>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42"/>
      <c r="DI90" s="42"/>
      <c r="DJ90" s="42"/>
      <c r="DK90" s="42"/>
      <c r="DL90" s="42"/>
      <c r="DM90" s="42"/>
      <c r="DN90" s="42"/>
      <c r="DO90" s="42"/>
      <c r="DP90" s="42"/>
      <c r="DQ90" s="42"/>
      <c r="DR90" s="42"/>
      <c r="DS90" s="42"/>
      <c r="DT90" s="42"/>
      <c r="DU90" s="42"/>
      <c r="DV90" s="42"/>
      <c r="DW90" s="42"/>
      <c r="DX90" s="42"/>
      <c r="DY90" s="42"/>
      <c r="DZ90" s="42"/>
      <c r="EA90" s="42"/>
      <c r="EB90" s="42"/>
      <c r="EC90" s="42"/>
      <c r="ED90" s="42"/>
      <c r="EE90" s="42"/>
      <c r="EF90" s="42"/>
      <c r="EG90" s="42"/>
      <c r="EH90" s="42"/>
      <c r="EI90" s="42"/>
      <c r="EJ90" s="42"/>
      <c r="EK90" s="42"/>
      <c r="EL90" s="42"/>
      <c r="EM90" s="42"/>
      <c r="EN90" s="42"/>
      <c r="EO90" s="42"/>
      <c r="EP90" s="42"/>
      <c r="EQ90" s="42"/>
      <c r="ER90" s="42"/>
      <c r="ES90" s="42"/>
      <c r="ET90" s="42"/>
      <c r="EU90" s="42"/>
      <c r="EV90" s="42"/>
      <c r="EW90" s="42"/>
      <c r="EX90" s="42"/>
      <c r="EY90" s="42"/>
      <c r="EZ90" s="42"/>
      <c r="FA90" s="42"/>
      <c r="FB90" s="42"/>
      <c r="FC90" s="42"/>
      <c r="FD90" s="42"/>
      <c r="FE90" s="42"/>
      <c r="FF90" s="42"/>
      <c r="FG90" s="42"/>
      <c r="FH90" s="42"/>
      <c r="FI90" s="42"/>
      <c r="FJ90" s="42"/>
      <c r="FK90" s="42"/>
      <c r="FL90" s="42"/>
      <c r="FM90" s="42"/>
      <c r="FN90" s="42"/>
      <c r="FO90" s="42"/>
      <c r="FP90" s="42"/>
      <c r="FQ90" s="42"/>
      <c r="FR90" s="42"/>
      <c r="FS90" s="42"/>
      <c r="FT90" s="42"/>
      <c r="FU90" s="42"/>
      <c r="FV90" s="42"/>
      <c r="FW90" s="42"/>
      <c r="FX90" s="42"/>
      <c r="FY90" s="42"/>
      <c r="FZ90" s="42"/>
      <c r="GA90" s="42"/>
      <c r="GB90" s="42"/>
      <c r="GC90" s="42"/>
      <c r="GD90" s="42"/>
      <c r="GE90" s="42"/>
      <c r="GF90" s="42"/>
      <c r="GG90" s="42"/>
      <c r="GH90" s="42"/>
      <c r="GI90" s="42"/>
      <c r="GJ90" s="42"/>
      <c r="GK90" s="42"/>
      <c r="GL90" s="42"/>
      <c r="GM90" s="42"/>
      <c r="GN90" s="42"/>
      <c r="GO90" s="42"/>
      <c r="GP90" s="42"/>
      <c r="GQ90" s="42"/>
      <c r="GR90" s="42"/>
      <c r="GS90" s="42"/>
      <c r="GT90" s="42"/>
      <c r="GU90" s="42"/>
      <c r="GV90" s="42"/>
      <c r="GW90" s="42"/>
      <c r="GX90" s="42"/>
      <c r="GY90" s="42"/>
      <c r="GZ90" s="42"/>
      <c r="HA90" s="42"/>
      <c r="HB90" s="42"/>
      <c r="HC90" s="42"/>
      <c r="HD90" s="42"/>
      <c r="HE90" s="42"/>
      <c r="HF90" s="42"/>
      <c r="HG90" s="42"/>
      <c r="HH90" s="42"/>
      <c r="HI90" s="42"/>
      <c r="HJ90" s="42"/>
      <c r="HK90" s="42"/>
      <c r="HL90" s="42"/>
      <c r="HM90" s="42"/>
      <c r="HN90" s="42"/>
      <c r="HO90" s="42"/>
      <c r="HP90" s="42"/>
      <c r="HQ90" s="42"/>
      <c r="HR90" s="42"/>
      <c r="HS90" s="42"/>
      <c r="HT90" s="42"/>
      <c r="HU90" s="42"/>
      <c r="HV90" s="42"/>
      <c r="HW90" s="42"/>
      <c r="HX90" s="42"/>
    </row>
    <row r="91" spans="1:232" s="41" customFormat="1" x14ac:dyDescent="0.25">
      <c r="A91" s="29"/>
      <c r="B91" s="30"/>
      <c r="C91" s="31" t="str">
        <f>IF(H91="","",VLOOKUP(O91,Khach_hang!B:G,6,0))</f>
        <v>B</v>
      </c>
      <c r="D91" s="57">
        <f t="shared" si="17"/>
        <v>0</v>
      </c>
      <c r="E91" s="57">
        <f t="shared" si="18"/>
        <v>1</v>
      </c>
      <c r="F91" s="32" t="str">
        <f>IF(H91="","",VLOOKUP(H91,'PHIEU XT'!B:I,8,0))</f>
        <v>29/08/2025</v>
      </c>
      <c r="G91" s="32" t="str">
        <f t="shared" si="19"/>
        <v>29/08/2025</v>
      </c>
      <c r="H91" s="4">
        <v>9105867541</v>
      </c>
      <c r="I91" s="32" t="str">
        <f t="shared" si="20"/>
        <v>29/08/2025</v>
      </c>
      <c r="J91" s="33" t="str">
        <f t="shared" si="21"/>
        <v>NKHT2508/00032623</v>
      </c>
      <c r="K91" s="34"/>
      <c r="L91" s="46" t="str">
        <f t="shared" si="22"/>
        <v>K25TTM</v>
      </c>
      <c r="M91" s="33" t="str">
        <f>IF(H91="","",'PHIEU XT'!C91)</f>
        <v>00032623</v>
      </c>
      <c r="N91" s="35" t="str">
        <f t="shared" si="23"/>
        <v>29/08/2025</v>
      </c>
      <c r="O91" s="6" t="str">
        <f>IF(H91="","",'PHIEU XT'!E91)</f>
        <v>WIN-058</v>
      </c>
      <c r="P91" s="36"/>
      <c r="Q91" s="36"/>
      <c r="R91" s="36"/>
      <c r="S91" s="33" t="str">
        <f>IF(H91="","",'PHIEU XT'!F91)</f>
        <v>5692 WM+ NAN Xóm 9 Diễn Thành, Diễn Châu</v>
      </c>
      <c r="T91" s="36"/>
      <c r="U91" s="36"/>
      <c r="V91" s="33" t="str">
        <f t="shared" si="24"/>
        <v>5692 WM+ NAN Xóm 9 Diễn Thành, Diễn Châu</v>
      </c>
      <c r="W91" s="36"/>
      <c r="X91" s="36"/>
      <c r="Y91" s="33" t="str">
        <f>IF(H91="","",'PHIEU XT'!AC91)</f>
        <v>GM500</v>
      </c>
      <c r="Z91" s="36"/>
      <c r="AA91" s="30"/>
      <c r="AB91" s="57">
        <f t="shared" si="25"/>
        <v>5111</v>
      </c>
      <c r="AC91" s="57">
        <f t="shared" si="26"/>
        <v>131</v>
      </c>
      <c r="AD91" s="30"/>
      <c r="AE91" s="58">
        <f>IF(H91="","",'PHIEU XT'!U91)</f>
        <v>1</v>
      </c>
      <c r="AF91" s="37"/>
      <c r="AG91" s="37">
        <f>IF(H91="","",'PHIEU XT'!T91)</f>
        <v>111058</v>
      </c>
      <c r="AH91" s="38">
        <f t="shared" si="27"/>
        <v>111058</v>
      </c>
      <c r="AI91" s="37"/>
      <c r="AJ91" s="37"/>
      <c r="AK91" s="39"/>
      <c r="AL91" s="40">
        <f t="shared" si="28"/>
        <v>8</v>
      </c>
      <c r="AM91" s="37"/>
      <c r="AN91" s="37">
        <f t="shared" si="29"/>
        <v>8884.64</v>
      </c>
      <c r="AO91" s="59">
        <f t="shared" si="30"/>
        <v>33311</v>
      </c>
      <c r="AP91" s="39"/>
      <c r="AQ91" s="59" t="str">
        <f t="shared" si="31"/>
        <v>K-hangtra</v>
      </c>
      <c r="AR91" s="60">
        <f t="shared" si="32"/>
        <v>156</v>
      </c>
      <c r="AS91" s="60">
        <f t="shared" si="33"/>
        <v>632</v>
      </c>
      <c r="AV91" s="39"/>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c r="CL91" s="42"/>
      <c r="CM91" s="42"/>
      <c r="CN91" s="42"/>
      <c r="CO91" s="42"/>
      <c r="CP91" s="42"/>
      <c r="CQ91" s="42"/>
      <c r="CR91" s="42"/>
      <c r="CS91" s="42"/>
      <c r="CT91" s="42"/>
      <c r="CU91" s="42"/>
      <c r="CV91" s="42"/>
      <c r="CW91" s="42"/>
      <c r="CX91" s="42"/>
      <c r="CY91" s="42"/>
      <c r="CZ91" s="42"/>
      <c r="DA91" s="42"/>
      <c r="DB91" s="42"/>
      <c r="DC91" s="42"/>
      <c r="DD91" s="42"/>
      <c r="DE91" s="42"/>
      <c r="DF91" s="42"/>
      <c r="DG91" s="42"/>
      <c r="DH91" s="42"/>
      <c r="DI91" s="42"/>
      <c r="DJ91" s="42"/>
      <c r="DK91" s="42"/>
      <c r="DL91" s="42"/>
      <c r="DM91" s="42"/>
      <c r="DN91" s="42"/>
      <c r="DO91" s="42"/>
      <c r="DP91" s="42"/>
      <c r="DQ91" s="42"/>
      <c r="DR91" s="42"/>
      <c r="DS91" s="42"/>
      <c r="DT91" s="42"/>
      <c r="DU91" s="42"/>
      <c r="DV91" s="42"/>
      <c r="DW91" s="42"/>
      <c r="DX91" s="42"/>
      <c r="DY91" s="42"/>
      <c r="DZ91" s="42"/>
      <c r="EA91" s="42"/>
      <c r="EB91" s="42"/>
      <c r="EC91" s="42"/>
      <c r="ED91" s="42"/>
      <c r="EE91" s="42"/>
      <c r="EF91" s="42"/>
      <c r="EG91" s="42"/>
      <c r="EH91" s="42"/>
      <c r="EI91" s="42"/>
      <c r="EJ91" s="42"/>
      <c r="EK91" s="42"/>
      <c r="EL91" s="42"/>
      <c r="EM91" s="42"/>
      <c r="EN91" s="42"/>
      <c r="EO91" s="42"/>
      <c r="EP91" s="42"/>
      <c r="EQ91" s="42"/>
      <c r="ER91" s="42"/>
      <c r="ES91" s="42"/>
      <c r="ET91" s="42"/>
      <c r="EU91" s="42"/>
      <c r="EV91" s="42"/>
      <c r="EW91" s="42"/>
      <c r="EX91" s="42"/>
      <c r="EY91" s="42"/>
      <c r="EZ91" s="42"/>
      <c r="FA91" s="42"/>
      <c r="FB91" s="42"/>
      <c r="FC91" s="42"/>
      <c r="FD91" s="42"/>
      <c r="FE91" s="42"/>
      <c r="FF91" s="42"/>
      <c r="FG91" s="42"/>
      <c r="FH91" s="42"/>
      <c r="FI91" s="42"/>
      <c r="FJ91" s="42"/>
      <c r="FK91" s="42"/>
      <c r="FL91" s="42"/>
      <c r="FM91" s="42"/>
      <c r="FN91" s="42"/>
      <c r="FO91" s="42"/>
      <c r="FP91" s="42"/>
      <c r="FQ91" s="42"/>
      <c r="FR91" s="42"/>
      <c r="FS91" s="42"/>
      <c r="FT91" s="42"/>
      <c r="FU91" s="42"/>
      <c r="FV91" s="42"/>
      <c r="FW91" s="42"/>
      <c r="FX91" s="42"/>
      <c r="FY91" s="42"/>
      <c r="FZ91" s="42"/>
      <c r="GA91" s="42"/>
      <c r="GB91" s="42"/>
      <c r="GC91" s="42"/>
      <c r="GD91" s="42"/>
      <c r="GE91" s="42"/>
      <c r="GF91" s="42"/>
      <c r="GG91" s="42"/>
      <c r="GH91" s="42"/>
      <c r="GI91" s="42"/>
      <c r="GJ91" s="42"/>
      <c r="GK91" s="42"/>
      <c r="GL91" s="42"/>
      <c r="GM91" s="42"/>
      <c r="GN91" s="42"/>
      <c r="GO91" s="42"/>
      <c r="GP91" s="42"/>
      <c r="GQ91" s="42"/>
      <c r="GR91" s="42"/>
      <c r="GS91" s="42"/>
      <c r="GT91" s="42"/>
      <c r="GU91" s="42"/>
      <c r="GV91" s="42"/>
      <c r="GW91" s="42"/>
      <c r="GX91" s="42"/>
      <c r="GY91" s="42"/>
      <c r="GZ91" s="42"/>
      <c r="HA91" s="42"/>
      <c r="HB91" s="42"/>
      <c r="HC91" s="42"/>
      <c r="HD91" s="42"/>
      <c r="HE91" s="42"/>
      <c r="HF91" s="42"/>
      <c r="HG91" s="42"/>
      <c r="HH91" s="42"/>
      <c r="HI91" s="42"/>
      <c r="HJ91" s="42"/>
      <c r="HK91" s="42"/>
      <c r="HL91" s="42"/>
      <c r="HM91" s="42"/>
      <c r="HN91" s="42"/>
      <c r="HO91" s="42"/>
      <c r="HP91" s="42"/>
      <c r="HQ91" s="42"/>
      <c r="HR91" s="42"/>
      <c r="HS91" s="42"/>
      <c r="HT91" s="42"/>
      <c r="HU91" s="42"/>
      <c r="HV91" s="42"/>
      <c r="HW91" s="42"/>
      <c r="HX91" s="42"/>
    </row>
    <row r="92" spans="1:232" s="41" customFormat="1" x14ac:dyDescent="0.25">
      <c r="A92" s="29"/>
      <c r="B92" s="30"/>
      <c r="C92" s="31" t="str">
        <f>IF(H92="","",VLOOKUP(O92,Khach_hang!B:G,6,0))</f>
        <v>B</v>
      </c>
      <c r="D92" s="57">
        <f t="shared" si="17"/>
        <v>0</v>
      </c>
      <c r="E92" s="57">
        <f t="shared" si="18"/>
        <v>1</v>
      </c>
      <c r="F92" s="32" t="str">
        <f>IF(H92="","",VLOOKUP(H92,'PHIEU XT'!B:I,8,0))</f>
        <v>29/08/2025</v>
      </c>
      <c r="G92" s="32" t="str">
        <f t="shared" si="19"/>
        <v>29/08/2025</v>
      </c>
      <c r="H92" s="4">
        <v>9105867560</v>
      </c>
      <c r="I92" s="32" t="str">
        <f t="shared" si="20"/>
        <v>29/08/2025</v>
      </c>
      <c r="J92" s="33" t="str">
        <f t="shared" si="21"/>
        <v>NKHT2508/00420883</v>
      </c>
      <c r="K92" s="34"/>
      <c r="L92" s="46" t="str">
        <f t="shared" si="22"/>
        <v>K25TTM</v>
      </c>
      <c r="M92" s="33" t="str">
        <f>IF(H92="","",'PHIEU XT'!C92)</f>
        <v>00420883</v>
      </c>
      <c r="N92" s="35" t="str">
        <f t="shared" si="23"/>
        <v>29/08/2025</v>
      </c>
      <c r="O92" s="6" t="str">
        <f>IF(H92="","",'PHIEU XT'!E92)</f>
        <v>WIN-002</v>
      </c>
      <c r="P92" s="36"/>
      <c r="Q92" s="36"/>
      <c r="R92" s="36"/>
      <c r="S92" s="33" t="str">
        <f>IF(H92="","",'PHIEU XT'!F92)</f>
        <v>3229 WM+ HNI CT7K Parkview Dương Nội</v>
      </c>
      <c r="T92" s="36"/>
      <c r="U92" s="36"/>
      <c r="V92" s="33" t="str">
        <f t="shared" si="24"/>
        <v>3229 WM+ HNI CT7K Parkview Dương Nội</v>
      </c>
      <c r="W92" s="36"/>
      <c r="X92" s="36"/>
      <c r="Y92" s="33" t="str">
        <f>IF(H92="","",'PHIEU XT'!AC92)</f>
        <v>GM500</v>
      </c>
      <c r="Z92" s="36"/>
      <c r="AA92" s="30"/>
      <c r="AB92" s="57">
        <f t="shared" si="25"/>
        <v>5111</v>
      </c>
      <c r="AC92" s="57">
        <f t="shared" si="26"/>
        <v>131</v>
      </c>
      <c r="AD92" s="30"/>
      <c r="AE92" s="58">
        <f>IF(H92="","",'PHIEU XT'!U92)</f>
        <v>1</v>
      </c>
      <c r="AF92" s="37"/>
      <c r="AG92" s="37">
        <f>IF(H92="","",'PHIEU XT'!T92)</f>
        <v>111058</v>
      </c>
      <c r="AH92" s="38">
        <f t="shared" si="27"/>
        <v>111058</v>
      </c>
      <c r="AI92" s="37"/>
      <c r="AJ92" s="37"/>
      <c r="AK92" s="39"/>
      <c r="AL92" s="40">
        <f t="shared" si="28"/>
        <v>8</v>
      </c>
      <c r="AM92" s="37"/>
      <c r="AN92" s="37">
        <f t="shared" si="29"/>
        <v>8884.64</v>
      </c>
      <c r="AO92" s="59">
        <f t="shared" si="30"/>
        <v>33311</v>
      </c>
      <c r="AP92" s="39"/>
      <c r="AQ92" s="59" t="str">
        <f t="shared" si="31"/>
        <v>K-hangtra</v>
      </c>
      <c r="AR92" s="60">
        <f t="shared" si="32"/>
        <v>156</v>
      </c>
      <c r="AS92" s="60">
        <f t="shared" si="33"/>
        <v>632</v>
      </c>
      <c r="AV92" s="39"/>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c r="DE92" s="42"/>
      <c r="DF92" s="42"/>
      <c r="DG92" s="42"/>
      <c r="DH92" s="42"/>
      <c r="DI92" s="42"/>
      <c r="DJ92" s="42"/>
      <c r="DK92" s="42"/>
      <c r="DL92" s="42"/>
      <c r="DM92" s="42"/>
      <c r="DN92" s="42"/>
      <c r="DO92" s="42"/>
      <c r="DP92" s="42"/>
      <c r="DQ92" s="42"/>
      <c r="DR92" s="42"/>
      <c r="DS92" s="42"/>
      <c r="DT92" s="42"/>
      <c r="DU92" s="42"/>
      <c r="DV92" s="42"/>
      <c r="DW92" s="42"/>
      <c r="DX92" s="42"/>
      <c r="DY92" s="42"/>
      <c r="DZ92" s="42"/>
      <c r="EA92" s="42"/>
      <c r="EB92" s="42"/>
      <c r="EC92" s="42"/>
      <c r="ED92" s="42"/>
      <c r="EE92" s="42"/>
      <c r="EF92" s="42"/>
      <c r="EG92" s="42"/>
      <c r="EH92" s="42"/>
      <c r="EI92" s="42"/>
      <c r="EJ92" s="42"/>
      <c r="EK92" s="42"/>
      <c r="EL92" s="42"/>
      <c r="EM92" s="42"/>
      <c r="EN92" s="42"/>
      <c r="EO92" s="42"/>
      <c r="EP92" s="42"/>
      <c r="EQ92" s="42"/>
      <c r="ER92" s="42"/>
      <c r="ES92" s="42"/>
      <c r="ET92" s="42"/>
      <c r="EU92" s="42"/>
      <c r="EV92" s="42"/>
      <c r="EW92" s="42"/>
      <c r="EX92" s="42"/>
      <c r="EY92" s="42"/>
      <c r="EZ92" s="42"/>
      <c r="FA92" s="42"/>
      <c r="FB92" s="42"/>
      <c r="FC92" s="42"/>
      <c r="FD92" s="42"/>
      <c r="FE92" s="42"/>
      <c r="FF92" s="42"/>
      <c r="FG92" s="42"/>
      <c r="FH92" s="42"/>
      <c r="FI92" s="42"/>
      <c r="FJ92" s="42"/>
      <c r="FK92" s="42"/>
      <c r="FL92" s="42"/>
      <c r="FM92" s="42"/>
      <c r="FN92" s="42"/>
      <c r="FO92" s="42"/>
      <c r="FP92" s="42"/>
      <c r="FQ92" s="42"/>
      <c r="FR92" s="42"/>
      <c r="FS92" s="42"/>
      <c r="FT92" s="42"/>
      <c r="FU92" s="42"/>
      <c r="FV92" s="42"/>
      <c r="FW92" s="42"/>
      <c r="FX92" s="42"/>
      <c r="FY92" s="42"/>
      <c r="FZ92" s="42"/>
      <c r="GA92" s="42"/>
      <c r="GB92" s="42"/>
      <c r="GC92" s="42"/>
      <c r="GD92" s="42"/>
      <c r="GE92" s="42"/>
      <c r="GF92" s="42"/>
      <c r="GG92" s="42"/>
      <c r="GH92" s="42"/>
      <c r="GI92" s="42"/>
      <c r="GJ92" s="42"/>
      <c r="GK92" s="42"/>
      <c r="GL92" s="42"/>
      <c r="GM92" s="42"/>
      <c r="GN92" s="42"/>
      <c r="GO92" s="42"/>
      <c r="GP92" s="42"/>
      <c r="GQ92" s="42"/>
      <c r="GR92" s="42"/>
      <c r="GS92" s="42"/>
      <c r="GT92" s="42"/>
      <c r="GU92" s="42"/>
      <c r="GV92" s="42"/>
      <c r="GW92" s="42"/>
      <c r="GX92" s="42"/>
      <c r="GY92" s="42"/>
      <c r="GZ92" s="42"/>
      <c r="HA92" s="42"/>
      <c r="HB92" s="42"/>
      <c r="HC92" s="42"/>
      <c r="HD92" s="42"/>
      <c r="HE92" s="42"/>
      <c r="HF92" s="42"/>
      <c r="HG92" s="42"/>
      <c r="HH92" s="42"/>
      <c r="HI92" s="42"/>
      <c r="HJ92" s="42"/>
      <c r="HK92" s="42"/>
      <c r="HL92" s="42"/>
      <c r="HM92" s="42"/>
      <c r="HN92" s="42"/>
      <c r="HO92" s="42"/>
      <c r="HP92" s="42"/>
      <c r="HQ92" s="42"/>
      <c r="HR92" s="42"/>
      <c r="HS92" s="42"/>
      <c r="HT92" s="42"/>
      <c r="HU92" s="42"/>
      <c r="HV92" s="42"/>
      <c r="HW92" s="42"/>
      <c r="HX92" s="42"/>
    </row>
    <row r="93" spans="1:232" s="41" customFormat="1" x14ac:dyDescent="0.25">
      <c r="A93" s="29"/>
      <c r="B93" s="30"/>
      <c r="C93" s="31" t="str">
        <f>IF(H93="","",VLOOKUP(O93,Khach_hang!B:G,6,0))</f>
        <v>B</v>
      </c>
      <c r="D93" s="57">
        <f t="shared" si="17"/>
        <v>0</v>
      </c>
      <c r="E93" s="57">
        <f t="shared" si="18"/>
        <v>1</v>
      </c>
      <c r="F93" s="32" t="str">
        <f>IF(H93="","",VLOOKUP(H93,'PHIEU XT'!B:I,8,0))</f>
        <v>29/08/2025</v>
      </c>
      <c r="G93" s="32" t="str">
        <f t="shared" si="19"/>
        <v>29/08/2025</v>
      </c>
      <c r="H93" s="4">
        <v>9105867560</v>
      </c>
      <c r="I93" s="32" t="str">
        <f t="shared" si="20"/>
        <v>29/08/2025</v>
      </c>
      <c r="J93" s="33" t="str">
        <f t="shared" si="21"/>
        <v>NKHT2508/00420883</v>
      </c>
      <c r="K93" s="34"/>
      <c r="L93" s="46" t="str">
        <f t="shared" si="22"/>
        <v>K25TTM</v>
      </c>
      <c r="M93" s="33" t="str">
        <f>IF(H93="","",'PHIEU XT'!C93)</f>
        <v>00420883</v>
      </c>
      <c r="N93" s="35" t="str">
        <f t="shared" si="23"/>
        <v>29/08/2025</v>
      </c>
      <c r="O93" s="6" t="str">
        <f>IF(H93="","",'PHIEU XT'!E93)</f>
        <v>WIN-002</v>
      </c>
      <c r="P93" s="36"/>
      <c r="Q93" s="36"/>
      <c r="R93" s="36"/>
      <c r="S93" s="33" t="str">
        <f>IF(H93="","",'PHIEU XT'!F93)</f>
        <v>3229 WM+ HNI CT7K Parkview Dương Nội</v>
      </c>
      <c r="T93" s="36"/>
      <c r="U93" s="36"/>
      <c r="V93" s="33" t="str">
        <f t="shared" si="24"/>
        <v>3229 WM+ HNI CT7K Parkview Dương Nội</v>
      </c>
      <c r="W93" s="36"/>
      <c r="X93" s="36"/>
      <c r="Y93" s="33" t="str">
        <f>IF(H93="","",'PHIEU XT'!AC93)</f>
        <v>TH200</v>
      </c>
      <c r="Z93" s="36"/>
      <c r="AA93" s="30"/>
      <c r="AB93" s="57">
        <f t="shared" si="25"/>
        <v>5111</v>
      </c>
      <c r="AC93" s="57">
        <f t="shared" si="26"/>
        <v>131</v>
      </c>
      <c r="AD93" s="30"/>
      <c r="AE93" s="58">
        <f>IF(H93="","",'PHIEU XT'!U93)</f>
        <v>2</v>
      </c>
      <c r="AF93" s="37"/>
      <c r="AG93" s="37">
        <f>IF(H93="","",'PHIEU XT'!T93)</f>
        <v>55595</v>
      </c>
      <c r="AH93" s="38">
        <f t="shared" si="27"/>
        <v>111190</v>
      </c>
      <c r="AI93" s="37"/>
      <c r="AJ93" s="37"/>
      <c r="AK93" s="39"/>
      <c r="AL93" s="40">
        <f t="shared" si="28"/>
        <v>8</v>
      </c>
      <c r="AM93" s="37"/>
      <c r="AN93" s="37">
        <f t="shared" si="29"/>
        <v>8895.2000000000007</v>
      </c>
      <c r="AO93" s="59">
        <f t="shared" si="30"/>
        <v>33311</v>
      </c>
      <c r="AP93" s="39"/>
      <c r="AQ93" s="59" t="str">
        <f t="shared" si="31"/>
        <v>K-hangtra</v>
      </c>
      <c r="AR93" s="60">
        <f t="shared" si="32"/>
        <v>156</v>
      </c>
      <c r="AS93" s="60">
        <f t="shared" si="33"/>
        <v>632</v>
      </c>
      <c r="AV93" s="39"/>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42"/>
      <c r="DI93" s="42"/>
      <c r="DJ93" s="42"/>
      <c r="DK93" s="42"/>
      <c r="DL93" s="42"/>
      <c r="DM93" s="42"/>
      <c r="DN93" s="42"/>
      <c r="DO93" s="42"/>
      <c r="DP93" s="42"/>
      <c r="DQ93" s="42"/>
      <c r="DR93" s="42"/>
      <c r="DS93" s="42"/>
      <c r="DT93" s="42"/>
      <c r="DU93" s="42"/>
      <c r="DV93" s="42"/>
      <c r="DW93" s="42"/>
      <c r="DX93" s="42"/>
      <c r="DY93" s="42"/>
      <c r="DZ93" s="42"/>
      <c r="EA93" s="42"/>
      <c r="EB93" s="42"/>
      <c r="EC93" s="42"/>
      <c r="ED93" s="42"/>
      <c r="EE93" s="42"/>
      <c r="EF93" s="42"/>
      <c r="EG93" s="42"/>
      <c r="EH93" s="42"/>
      <c r="EI93" s="42"/>
      <c r="EJ93" s="42"/>
      <c r="EK93" s="42"/>
      <c r="EL93" s="42"/>
      <c r="EM93" s="42"/>
      <c r="EN93" s="42"/>
      <c r="EO93" s="42"/>
      <c r="EP93" s="42"/>
      <c r="EQ93" s="42"/>
      <c r="ER93" s="42"/>
      <c r="ES93" s="42"/>
      <c r="ET93" s="42"/>
      <c r="EU93" s="42"/>
      <c r="EV93" s="42"/>
      <c r="EW93" s="42"/>
      <c r="EX93" s="42"/>
      <c r="EY93" s="42"/>
      <c r="EZ93" s="42"/>
      <c r="FA93" s="42"/>
      <c r="FB93" s="42"/>
      <c r="FC93" s="42"/>
      <c r="FD93" s="42"/>
      <c r="FE93" s="42"/>
      <c r="FF93" s="42"/>
      <c r="FG93" s="42"/>
      <c r="FH93" s="42"/>
      <c r="FI93" s="42"/>
      <c r="FJ93" s="42"/>
      <c r="FK93" s="42"/>
      <c r="FL93" s="42"/>
      <c r="FM93" s="42"/>
      <c r="FN93" s="42"/>
      <c r="FO93" s="42"/>
      <c r="FP93" s="42"/>
      <c r="FQ93" s="42"/>
      <c r="FR93" s="42"/>
      <c r="FS93" s="42"/>
      <c r="FT93" s="42"/>
      <c r="FU93" s="42"/>
      <c r="FV93" s="42"/>
      <c r="FW93" s="42"/>
      <c r="FX93" s="42"/>
      <c r="FY93" s="42"/>
      <c r="FZ93" s="42"/>
      <c r="GA93" s="42"/>
      <c r="GB93" s="42"/>
      <c r="GC93" s="42"/>
      <c r="GD93" s="42"/>
      <c r="GE93" s="42"/>
      <c r="GF93" s="42"/>
      <c r="GG93" s="42"/>
      <c r="GH93" s="42"/>
      <c r="GI93" s="42"/>
      <c r="GJ93" s="42"/>
      <c r="GK93" s="42"/>
      <c r="GL93" s="42"/>
      <c r="GM93" s="42"/>
      <c r="GN93" s="42"/>
      <c r="GO93" s="42"/>
      <c r="GP93" s="42"/>
      <c r="GQ93" s="42"/>
      <c r="GR93" s="42"/>
      <c r="GS93" s="42"/>
      <c r="GT93" s="42"/>
      <c r="GU93" s="42"/>
      <c r="GV93" s="42"/>
      <c r="GW93" s="42"/>
      <c r="GX93" s="42"/>
      <c r="GY93" s="42"/>
      <c r="GZ93" s="42"/>
      <c r="HA93" s="42"/>
      <c r="HB93" s="42"/>
      <c r="HC93" s="42"/>
      <c r="HD93" s="42"/>
      <c r="HE93" s="42"/>
      <c r="HF93" s="42"/>
      <c r="HG93" s="42"/>
      <c r="HH93" s="42"/>
      <c r="HI93" s="42"/>
      <c r="HJ93" s="42"/>
      <c r="HK93" s="42"/>
      <c r="HL93" s="42"/>
      <c r="HM93" s="42"/>
      <c r="HN93" s="42"/>
      <c r="HO93" s="42"/>
      <c r="HP93" s="42"/>
      <c r="HQ93" s="42"/>
      <c r="HR93" s="42"/>
      <c r="HS93" s="42"/>
      <c r="HT93" s="42"/>
      <c r="HU93" s="42"/>
      <c r="HV93" s="42"/>
      <c r="HW93" s="42"/>
      <c r="HX93" s="42"/>
    </row>
    <row r="94" spans="1:232" s="41" customFormat="1" x14ac:dyDescent="0.25">
      <c r="A94" s="29"/>
      <c r="B94" s="30"/>
      <c r="C94" s="31" t="str">
        <f>IF(H94="","",VLOOKUP(O94,Khach_hang!B:G,6,0))</f>
        <v>B</v>
      </c>
      <c r="D94" s="57">
        <f t="shared" si="17"/>
        <v>0</v>
      </c>
      <c r="E94" s="57">
        <f t="shared" si="18"/>
        <v>1</v>
      </c>
      <c r="F94" s="32" t="str">
        <f>IF(H94="","",VLOOKUP(H94,'PHIEU XT'!B:I,8,0))</f>
        <v>29/08/2025</v>
      </c>
      <c r="G94" s="32" t="str">
        <f t="shared" si="19"/>
        <v>29/08/2025</v>
      </c>
      <c r="H94" s="4">
        <v>9105867560</v>
      </c>
      <c r="I94" s="32" t="str">
        <f t="shared" si="20"/>
        <v>29/08/2025</v>
      </c>
      <c r="J94" s="33" t="str">
        <f t="shared" si="21"/>
        <v>NKHT2508/00420883</v>
      </c>
      <c r="K94" s="34"/>
      <c r="L94" s="46" t="str">
        <f t="shared" si="22"/>
        <v>K25TTM</v>
      </c>
      <c r="M94" s="33" t="str">
        <f>IF(H94="","",'PHIEU XT'!C94)</f>
        <v>00420883</v>
      </c>
      <c r="N94" s="35" t="str">
        <f t="shared" si="23"/>
        <v>29/08/2025</v>
      </c>
      <c r="O94" s="6" t="str">
        <f>IF(H94="","",'PHIEU XT'!E94)</f>
        <v>WIN-002</v>
      </c>
      <c r="P94" s="36"/>
      <c r="Q94" s="36"/>
      <c r="R94" s="36"/>
      <c r="S94" s="33" t="str">
        <f>IF(H94="","",'PHIEU XT'!F94)</f>
        <v>3229 WM+ HNI CT7K Parkview Dương Nội</v>
      </c>
      <c r="T94" s="36"/>
      <c r="U94" s="36"/>
      <c r="V94" s="33" t="str">
        <f t="shared" si="24"/>
        <v>3229 WM+ HNI CT7K Parkview Dương Nội</v>
      </c>
      <c r="W94" s="36"/>
      <c r="X94" s="36"/>
      <c r="Y94" s="33" t="str">
        <f>IF(H94="","",'PHIEU XT'!AC94)</f>
        <v>GTLX250G</v>
      </c>
      <c r="Z94" s="36"/>
      <c r="AA94" s="30"/>
      <c r="AB94" s="57">
        <f t="shared" si="25"/>
        <v>5111</v>
      </c>
      <c r="AC94" s="57">
        <f t="shared" si="26"/>
        <v>131</v>
      </c>
      <c r="AD94" s="30"/>
      <c r="AE94" s="58">
        <f>IF(H94="","",'PHIEU XT'!U94)</f>
        <v>1</v>
      </c>
      <c r="AF94" s="37"/>
      <c r="AG94" s="37">
        <f>IF(H94="","",'PHIEU XT'!T94)</f>
        <v>50182</v>
      </c>
      <c r="AH94" s="38">
        <f t="shared" si="27"/>
        <v>50182</v>
      </c>
      <c r="AI94" s="37"/>
      <c r="AJ94" s="37"/>
      <c r="AK94" s="39"/>
      <c r="AL94" s="40">
        <f t="shared" si="28"/>
        <v>8</v>
      </c>
      <c r="AM94" s="37"/>
      <c r="AN94" s="37">
        <f t="shared" si="29"/>
        <v>4014.56</v>
      </c>
      <c r="AO94" s="59">
        <f t="shared" si="30"/>
        <v>33311</v>
      </c>
      <c r="AP94" s="39"/>
      <c r="AQ94" s="59" t="str">
        <f t="shared" si="31"/>
        <v>K-hangtra</v>
      </c>
      <c r="AR94" s="60">
        <f t="shared" si="32"/>
        <v>156</v>
      </c>
      <c r="AS94" s="60">
        <f t="shared" si="33"/>
        <v>632</v>
      </c>
      <c r="AV94" s="39"/>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c r="DI94" s="42"/>
      <c r="DJ94" s="42"/>
      <c r="DK94" s="42"/>
      <c r="DL94" s="42"/>
      <c r="DM94" s="42"/>
      <c r="DN94" s="42"/>
      <c r="DO94" s="42"/>
      <c r="DP94" s="42"/>
      <c r="DQ94" s="42"/>
      <c r="DR94" s="42"/>
      <c r="DS94" s="42"/>
      <c r="DT94" s="42"/>
      <c r="DU94" s="42"/>
      <c r="DV94" s="42"/>
      <c r="DW94" s="42"/>
      <c r="DX94" s="42"/>
      <c r="DY94" s="42"/>
      <c r="DZ94" s="42"/>
      <c r="EA94" s="42"/>
      <c r="EB94" s="42"/>
      <c r="EC94" s="42"/>
      <c r="ED94" s="42"/>
      <c r="EE94" s="42"/>
      <c r="EF94" s="42"/>
      <c r="EG94" s="42"/>
      <c r="EH94" s="42"/>
      <c r="EI94" s="42"/>
      <c r="EJ94" s="42"/>
      <c r="EK94" s="42"/>
      <c r="EL94" s="42"/>
      <c r="EM94" s="42"/>
      <c r="EN94" s="42"/>
      <c r="EO94" s="42"/>
      <c r="EP94" s="42"/>
      <c r="EQ94" s="42"/>
      <c r="ER94" s="42"/>
      <c r="ES94" s="42"/>
      <c r="ET94" s="42"/>
      <c r="EU94" s="42"/>
      <c r="EV94" s="42"/>
      <c r="EW94" s="42"/>
      <c r="EX94" s="42"/>
      <c r="EY94" s="42"/>
      <c r="EZ94" s="42"/>
      <c r="FA94" s="42"/>
      <c r="FB94" s="42"/>
      <c r="FC94" s="42"/>
      <c r="FD94" s="42"/>
      <c r="FE94" s="42"/>
      <c r="FF94" s="42"/>
      <c r="FG94" s="42"/>
      <c r="FH94" s="42"/>
      <c r="FI94" s="42"/>
      <c r="FJ94" s="42"/>
      <c r="FK94" s="42"/>
      <c r="FL94" s="42"/>
      <c r="FM94" s="42"/>
      <c r="FN94" s="42"/>
      <c r="FO94" s="42"/>
      <c r="FP94" s="42"/>
      <c r="FQ94" s="42"/>
      <c r="FR94" s="42"/>
      <c r="FS94" s="42"/>
      <c r="FT94" s="42"/>
      <c r="FU94" s="42"/>
      <c r="FV94" s="42"/>
      <c r="FW94" s="42"/>
      <c r="FX94" s="42"/>
      <c r="FY94" s="42"/>
      <c r="FZ94" s="42"/>
      <c r="GA94" s="42"/>
      <c r="GB94" s="42"/>
      <c r="GC94" s="42"/>
      <c r="GD94" s="42"/>
      <c r="GE94" s="42"/>
      <c r="GF94" s="42"/>
      <c r="GG94" s="42"/>
      <c r="GH94" s="42"/>
      <c r="GI94" s="42"/>
      <c r="GJ94" s="42"/>
      <c r="GK94" s="42"/>
      <c r="GL94" s="42"/>
      <c r="GM94" s="42"/>
      <c r="GN94" s="42"/>
      <c r="GO94" s="42"/>
      <c r="GP94" s="42"/>
      <c r="GQ94" s="42"/>
      <c r="GR94" s="42"/>
      <c r="GS94" s="42"/>
      <c r="GT94" s="42"/>
      <c r="GU94" s="42"/>
      <c r="GV94" s="42"/>
      <c r="GW94" s="42"/>
      <c r="GX94" s="42"/>
      <c r="GY94" s="42"/>
      <c r="GZ94" s="42"/>
      <c r="HA94" s="42"/>
      <c r="HB94" s="42"/>
      <c r="HC94" s="42"/>
      <c r="HD94" s="42"/>
      <c r="HE94" s="42"/>
      <c r="HF94" s="42"/>
      <c r="HG94" s="42"/>
      <c r="HH94" s="42"/>
      <c r="HI94" s="42"/>
      <c r="HJ94" s="42"/>
      <c r="HK94" s="42"/>
      <c r="HL94" s="42"/>
      <c r="HM94" s="42"/>
      <c r="HN94" s="42"/>
      <c r="HO94" s="42"/>
      <c r="HP94" s="42"/>
      <c r="HQ94" s="42"/>
      <c r="HR94" s="42"/>
      <c r="HS94" s="42"/>
      <c r="HT94" s="42"/>
      <c r="HU94" s="42"/>
      <c r="HV94" s="42"/>
      <c r="HW94" s="42"/>
      <c r="HX94" s="42"/>
    </row>
    <row r="95" spans="1:232" s="41" customFormat="1" x14ac:dyDescent="0.25">
      <c r="A95" s="29"/>
      <c r="B95" s="30"/>
      <c r="C95" s="31" t="str">
        <f>IF(H95="","",VLOOKUP(O95,Khach_hang!B:G,6,0))</f>
        <v>B</v>
      </c>
      <c r="D95" s="57">
        <f t="shared" si="17"/>
        <v>0</v>
      </c>
      <c r="E95" s="57">
        <f t="shared" si="18"/>
        <v>1</v>
      </c>
      <c r="F95" s="32" t="str">
        <f>IF(H95="","",VLOOKUP(H95,'PHIEU XT'!B:I,8,0))</f>
        <v>29/08/2025</v>
      </c>
      <c r="G95" s="32" t="str">
        <f t="shared" si="19"/>
        <v>29/08/2025</v>
      </c>
      <c r="H95" s="4">
        <v>9105867560</v>
      </c>
      <c r="I95" s="32" t="str">
        <f t="shared" si="20"/>
        <v>29/08/2025</v>
      </c>
      <c r="J95" s="33" t="str">
        <f t="shared" si="21"/>
        <v>NKHT2508/00420883</v>
      </c>
      <c r="K95" s="34"/>
      <c r="L95" s="46" t="str">
        <f t="shared" si="22"/>
        <v>K25TTM</v>
      </c>
      <c r="M95" s="33" t="str">
        <f>IF(H95="","",'PHIEU XT'!C95)</f>
        <v>00420883</v>
      </c>
      <c r="N95" s="35" t="str">
        <f t="shared" si="23"/>
        <v>29/08/2025</v>
      </c>
      <c r="O95" s="6" t="str">
        <f>IF(H95="","",'PHIEU XT'!E95)</f>
        <v>WIN-002</v>
      </c>
      <c r="P95" s="36"/>
      <c r="Q95" s="36"/>
      <c r="R95" s="36"/>
      <c r="S95" s="33" t="str">
        <f>IF(H95="","",'PHIEU XT'!F95)</f>
        <v>3229 WM+ HNI CT7K Parkview Dương Nội</v>
      </c>
      <c r="T95" s="36"/>
      <c r="U95" s="36"/>
      <c r="V95" s="33" t="str">
        <f t="shared" si="24"/>
        <v>3229 WM+ HNI CT7K Parkview Dương Nội</v>
      </c>
      <c r="W95" s="36"/>
      <c r="X95" s="36"/>
      <c r="Y95" s="33" t="str">
        <f>IF(H95="","",'PHIEU XT'!AC95)</f>
        <v>CC300</v>
      </c>
      <c r="Z95" s="36"/>
      <c r="AA95" s="30"/>
      <c r="AB95" s="57">
        <f t="shared" si="25"/>
        <v>5111</v>
      </c>
      <c r="AC95" s="57">
        <f t="shared" si="26"/>
        <v>131</v>
      </c>
      <c r="AD95" s="30"/>
      <c r="AE95" s="58">
        <f>IF(H95="","",'PHIEU XT'!U95)</f>
        <v>1</v>
      </c>
      <c r="AF95" s="37"/>
      <c r="AG95" s="37">
        <f>IF(H95="","",'PHIEU XT'!T95)</f>
        <v>74250</v>
      </c>
      <c r="AH95" s="38">
        <f t="shared" si="27"/>
        <v>74250</v>
      </c>
      <c r="AI95" s="37"/>
      <c r="AJ95" s="37"/>
      <c r="AK95" s="39"/>
      <c r="AL95" s="40">
        <f t="shared" si="28"/>
        <v>8</v>
      </c>
      <c r="AM95" s="37"/>
      <c r="AN95" s="37">
        <f t="shared" si="29"/>
        <v>5940</v>
      </c>
      <c r="AO95" s="59">
        <f t="shared" si="30"/>
        <v>33311</v>
      </c>
      <c r="AP95" s="39"/>
      <c r="AQ95" s="59" t="str">
        <f t="shared" si="31"/>
        <v>K-hangtra</v>
      </c>
      <c r="AR95" s="60">
        <f t="shared" si="32"/>
        <v>156</v>
      </c>
      <c r="AS95" s="60">
        <f t="shared" si="33"/>
        <v>632</v>
      </c>
      <c r="AV95" s="39"/>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c r="EM95" s="42"/>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42"/>
      <c r="FO95" s="42"/>
      <c r="FP95" s="42"/>
      <c r="FQ95" s="42"/>
      <c r="FR95" s="42"/>
      <c r="FS95" s="42"/>
      <c r="FT95" s="42"/>
      <c r="FU95" s="42"/>
      <c r="FV95" s="42"/>
      <c r="FW95" s="42"/>
      <c r="FX95" s="42"/>
      <c r="FY95" s="42"/>
      <c r="FZ95" s="42"/>
      <c r="GA95" s="42"/>
      <c r="GB95" s="42"/>
      <c r="GC95" s="42"/>
      <c r="GD95" s="42"/>
      <c r="GE95" s="42"/>
      <c r="GF95" s="42"/>
      <c r="GG95" s="42"/>
      <c r="GH95" s="42"/>
      <c r="GI95" s="42"/>
      <c r="GJ95" s="42"/>
      <c r="GK95" s="42"/>
      <c r="GL95" s="42"/>
      <c r="GM95" s="42"/>
      <c r="GN95" s="42"/>
      <c r="GO95" s="42"/>
      <c r="GP95" s="42"/>
      <c r="GQ95" s="42"/>
      <c r="GR95" s="42"/>
      <c r="GS95" s="42"/>
      <c r="GT95" s="42"/>
      <c r="GU95" s="42"/>
      <c r="GV95" s="42"/>
      <c r="GW95" s="42"/>
      <c r="GX95" s="42"/>
      <c r="GY95" s="42"/>
      <c r="GZ95" s="42"/>
      <c r="HA95" s="42"/>
      <c r="HB95" s="42"/>
      <c r="HC95" s="42"/>
      <c r="HD95" s="42"/>
      <c r="HE95" s="42"/>
      <c r="HF95" s="42"/>
      <c r="HG95" s="42"/>
      <c r="HH95" s="42"/>
      <c r="HI95" s="42"/>
      <c r="HJ95" s="42"/>
      <c r="HK95" s="42"/>
      <c r="HL95" s="42"/>
      <c r="HM95" s="42"/>
      <c r="HN95" s="42"/>
      <c r="HO95" s="42"/>
      <c r="HP95" s="42"/>
      <c r="HQ95" s="42"/>
      <c r="HR95" s="42"/>
      <c r="HS95" s="42"/>
      <c r="HT95" s="42"/>
      <c r="HU95" s="42"/>
      <c r="HV95" s="42"/>
      <c r="HW95" s="42"/>
      <c r="HX95" s="42"/>
    </row>
    <row r="96" spans="1:232" s="41" customFormat="1" x14ac:dyDescent="0.25">
      <c r="A96" s="29"/>
      <c r="B96" s="30"/>
      <c r="C96" s="31" t="str">
        <f>IF(H96="","",VLOOKUP(O96,Khach_hang!B:G,6,0))</f>
        <v>B</v>
      </c>
      <c r="D96" s="57">
        <f t="shared" si="17"/>
        <v>0</v>
      </c>
      <c r="E96" s="57">
        <f t="shared" si="18"/>
        <v>1</v>
      </c>
      <c r="F96" s="32" t="str">
        <f>IF(H96="","",VLOOKUP(H96,'PHIEU XT'!B:I,8,0))</f>
        <v>29/08/2025</v>
      </c>
      <c r="G96" s="32" t="str">
        <f t="shared" si="19"/>
        <v>29/08/2025</v>
      </c>
      <c r="H96" s="4">
        <v>9105867560</v>
      </c>
      <c r="I96" s="32" t="str">
        <f t="shared" si="20"/>
        <v>29/08/2025</v>
      </c>
      <c r="J96" s="33" t="str">
        <f t="shared" si="21"/>
        <v>NKHT2508/00420883</v>
      </c>
      <c r="K96" s="34"/>
      <c r="L96" s="46" t="str">
        <f t="shared" si="22"/>
        <v>K25TTM</v>
      </c>
      <c r="M96" s="33" t="str">
        <f>IF(H96="","",'PHIEU XT'!C96)</f>
        <v>00420883</v>
      </c>
      <c r="N96" s="35" t="str">
        <f t="shared" si="23"/>
        <v>29/08/2025</v>
      </c>
      <c r="O96" s="6" t="str">
        <f>IF(H96="","",'PHIEU XT'!E96)</f>
        <v>WIN-002</v>
      </c>
      <c r="P96" s="36"/>
      <c r="Q96" s="36"/>
      <c r="R96" s="36"/>
      <c r="S96" s="33" t="str">
        <f>IF(H96="","",'PHIEU XT'!F96)</f>
        <v>3229 WM+ HNI CT7K Parkview Dương Nội</v>
      </c>
      <c r="T96" s="36"/>
      <c r="U96" s="36"/>
      <c r="V96" s="33" t="str">
        <f t="shared" si="24"/>
        <v>3229 WM+ HNI CT7K Parkview Dương Nội</v>
      </c>
      <c r="W96" s="36"/>
      <c r="X96" s="36"/>
      <c r="Y96" s="33" t="str">
        <f>IF(H96="","",'PHIEU XT'!AC96)</f>
        <v>CN300</v>
      </c>
      <c r="Z96" s="36"/>
      <c r="AA96" s="30"/>
      <c r="AB96" s="57">
        <f t="shared" si="25"/>
        <v>5111</v>
      </c>
      <c r="AC96" s="57">
        <f t="shared" si="26"/>
        <v>131</v>
      </c>
      <c r="AD96" s="30"/>
      <c r="AE96" s="58">
        <f>IF(H96="","",'PHIEU XT'!U96)</f>
        <v>2</v>
      </c>
      <c r="AF96" s="37"/>
      <c r="AG96" s="37">
        <f>IF(H96="","",'PHIEU XT'!T96)</f>
        <v>56760</v>
      </c>
      <c r="AH96" s="38">
        <f t="shared" si="27"/>
        <v>113520</v>
      </c>
      <c r="AI96" s="37"/>
      <c r="AJ96" s="37"/>
      <c r="AK96" s="39"/>
      <c r="AL96" s="40">
        <f t="shared" si="28"/>
        <v>8</v>
      </c>
      <c r="AM96" s="37"/>
      <c r="AN96" s="37">
        <f t="shared" si="29"/>
        <v>9081.6</v>
      </c>
      <c r="AO96" s="59">
        <f t="shared" si="30"/>
        <v>33311</v>
      </c>
      <c r="AP96" s="39"/>
      <c r="AQ96" s="59" t="str">
        <f t="shared" si="31"/>
        <v>K-hangtra</v>
      </c>
      <c r="AR96" s="60">
        <f t="shared" si="32"/>
        <v>156</v>
      </c>
      <c r="AS96" s="60">
        <f t="shared" si="33"/>
        <v>632</v>
      </c>
      <c r="AV96" s="39"/>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c r="BZ96" s="42"/>
      <c r="CA96" s="42"/>
      <c r="CB96" s="42"/>
      <c r="CC96" s="42"/>
      <c r="CD96" s="42"/>
      <c r="CE96" s="42"/>
      <c r="CF96" s="42"/>
      <c r="CG96" s="42"/>
      <c r="CH96" s="42"/>
      <c r="CI96" s="42"/>
      <c r="CJ96" s="42"/>
      <c r="CK96" s="42"/>
      <c r="CL96" s="42"/>
      <c r="CM96" s="42"/>
      <c r="CN96" s="42"/>
      <c r="CO96" s="42"/>
      <c r="CP96" s="42"/>
      <c r="CQ96" s="42"/>
      <c r="CR96" s="42"/>
      <c r="CS96" s="42"/>
      <c r="CT96" s="42"/>
      <c r="CU96" s="42"/>
      <c r="CV96" s="42"/>
      <c r="CW96" s="42"/>
      <c r="CX96" s="42"/>
      <c r="CY96" s="42"/>
      <c r="CZ96" s="42"/>
      <c r="DA96" s="42"/>
      <c r="DB96" s="42"/>
      <c r="DC96" s="42"/>
      <c r="DD96" s="42"/>
      <c r="DE96" s="42"/>
      <c r="DF96" s="42"/>
      <c r="DG96" s="42"/>
      <c r="DH96" s="42"/>
      <c r="DI96" s="42"/>
      <c r="DJ96" s="42"/>
      <c r="DK96" s="42"/>
      <c r="DL96" s="42"/>
      <c r="DM96" s="42"/>
      <c r="DN96" s="42"/>
      <c r="DO96" s="42"/>
      <c r="DP96" s="42"/>
      <c r="DQ96" s="42"/>
      <c r="DR96" s="42"/>
      <c r="DS96" s="42"/>
      <c r="DT96" s="42"/>
      <c r="DU96" s="42"/>
      <c r="DV96" s="42"/>
      <c r="DW96" s="42"/>
      <c r="DX96" s="42"/>
      <c r="DY96" s="42"/>
      <c r="DZ96" s="42"/>
      <c r="EA96" s="42"/>
      <c r="EB96" s="42"/>
      <c r="EC96" s="42"/>
      <c r="ED96" s="42"/>
      <c r="EE96" s="42"/>
      <c r="EF96" s="42"/>
      <c r="EG96" s="42"/>
      <c r="EH96" s="42"/>
      <c r="EI96" s="42"/>
      <c r="EJ96" s="42"/>
      <c r="EK96" s="42"/>
      <c r="EL96" s="42"/>
      <c r="EM96" s="42"/>
      <c r="EN96" s="42"/>
      <c r="EO96" s="42"/>
      <c r="EP96" s="42"/>
      <c r="EQ96" s="42"/>
      <c r="ER96" s="42"/>
      <c r="ES96" s="42"/>
      <c r="ET96" s="42"/>
      <c r="EU96" s="42"/>
      <c r="EV96" s="42"/>
      <c r="EW96" s="42"/>
      <c r="EX96" s="42"/>
      <c r="EY96" s="42"/>
      <c r="EZ96" s="42"/>
      <c r="FA96" s="42"/>
      <c r="FB96" s="42"/>
      <c r="FC96" s="42"/>
      <c r="FD96" s="42"/>
      <c r="FE96" s="42"/>
      <c r="FF96" s="42"/>
      <c r="FG96" s="42"/>
      <c r="FH96" s="42"/>
      <c r="FI96" s="42"/>
      <c r="FJ96" s="42"/>
      <c r="FK96" s="42"/>
      <c r="FL96" s="42"/>
      <c r="FM96" s="42"/>
      <c r="FN96" s="42"/>
      <c r="FO96" s="42"/>
      <c r="FP96" s="42"/>
      <c r="FQ96" s="42"/>
      <c r="FR96" s="42"/>
      <c r="FS96" s="42"/>
      <c r="FT96" s="42"/>
      <c r="FU96" s="42"/>
      <c r="FV96" s="42"/>
      <c r="FW96" s="42"/>
      <c r="FX96" s="42"/>
      <c r="FY96" s="42"/>
      <c r="FZ96" s="42"/>
      <c r="GA96" s="42"/>
      <c r="GB96" s="42"/>
      <c r="GC96" s="42"/>
      <c r="GD96" s="42"/>
      <c r="GE96" s="42"/>
      <c r="GF96" s="42"/>
      <c r="GG96" s="42"/>
      <c r="GH96" s="42"/>
      <c r="GI96" s="42"/>
      <c r="GJ96" s="42"/>
      <c r="GK96" s="42"/>
      <c r="GL96" s="42"/>
      <c r="GM96" s="42"/>
      <c r="GN96" s="42"/>
      <c r="GO96" s="42"/>
      <c r="GP96" s="42"/>
      <c r="GQ96" s="42"/>
      <c r="GR96" s="42"/>
      <c r="GS96" s="42"/>
      <c r="GT96" s="42"/>
      <c r="GU96" s="42"/>
      <c r="GV96" s="42"/>
      <c r="GW96" s="42"/>
      <c r="GX96" s="42"/>
      <c r="GY96" s="42"/>
      <c r="GZ96" s="42"/>
      <c r="HA96" s="42"/>
      <c r="HB96" s="42"/>
      <c r="HC96" s="42"/>
      <c r="HD96" s="42"/>
      <c r="HE96" s="42"/>
      <c r="HF96" s="42"/>
      <c r="HG96" s="42"/>
      <c r="HH96" s="42"/>
      <c r="HI96" s="42"/>
      <c r="HJ96" s="42"/>
      <c r="HK96" s="42"/>
      <c r="HL96" s="42"/>
      <c r="HM96" s="42"/>
      <c r="HN96" s="42"/>
      <c r="HO96" s="42"/>
      <c r="HP96" s="42"/>
      <c r="HQ96" s="42"/>
      <c r="HR96" s="42"/>
      <c r="HS96" s="42"/>
      <c r="HT96" s="42"/>
      <c r="HU96" s="42"/>
      <c r="HV96" s="42"/>
      <c r="HW96" s="42"/>
      <c r="HX96" s="42"/>
    </row>
    <row r="97" spans="1:232" s="41" customFormat="1" x14ac:dyDescent="0.25">
      <c r="A97" s="29"/>
      <c r="B97" s="30"/>
      <c r="C97" s="31" t="str">
        <f>IF(H97="","",VLOOKUP(O97,Khach_hang!B:G,6,0))</f>
        <v>B</v>
      </c>
      <c r="D97" s="57">
        <f t="shared" si="17"/>
        <v>0</v>
      </c>
      <c r="E97" s="57">
        <f t="shared" si="18"/>
        <v>1</v>
      </c>
      <c r="F97" s="32" t="str">
        <f>IF(H97="","",VLOOKUP(H97,'PHIEU XT'!B:I,8,0))</f>
        <v>29/08/2025</v>
      </c>
      <c r="G97" s="32" t="str">
        <f t="shared" si="19"/>
        <v>29/08/2025</v>
      </c>
      <c r="H97" s="4">
        <v>9105867571</v>
      </c>
      <c r="I97" s="32" t="str">
        <f t="shared" si="20"/>
        <v>29/08/2025</v>
      </c>
      <c r="J97" s="33" t="str">
        <f t="shared" si="21"/>
        <v>NKHT2508/00028914</v>
      </c>
      <c r="K97" s="34"/>
      <c r="L97" s="46" t="str">
        <f t="shared" si="22"/>
        <v>K25TTM</v>
      </c>
      <c r="M97" s="33" t="str">
        <f>IF(H97="","",'PHIEU XT'!C97)</f>
        <v>00028914</v>
      </c>
      <c r="N97" s="35" t="str">
        <f t="shared" si="23"/>
        <v>29/08/2025</v>
      </c>
      <c r="O97" s="6" t="str">
        <f>IF(H97="","",'PHIEU XT'!E97)</f>
        <v>WIN-020</v>
      </c>
      <c r="P97" s="36"/>
      <c r="Q97" s="36"/>
      <c r="R97" s="36"/>
      <c r="S97" s="33" t="str">
        <f>IF(H97="","",'PHIEU XT'!F97)</f>
        <v>6167 WM+ THA Chợ Đông Vệ</v>
      </c>
      <c r="T97" s="36"/>
      <c r="U97" s="36"/>
      <c r="V97" s="33" t="str">
        <f t="shared" si="24"/>
        <v>6167 WM+ THA Chợ Đông Vệ</v>
      </c>
      <c r="W97" s="36"/>
      <c r="X97" s="36"/>
      <c r="Y97" s="33" t="str">
        <f>IF(H97="","",'PHIEU XT'!AC97)</f>
        <v>GM500</v>
      </c>
      <c r="Z97" s="36"/>
      <c r="AA97" s="30"/>
      <c r="AB97" s="57">
        <f t="shared" si="25"/>
        <v>5111</v>
      </c>
      <c r="AC97" s="57">
        <f t="shared" si="26"/>
        <v>131</v>
      </c>
      <c r="AD97" s="30"/>
      <c r="AE97" s="58">
        <f>IF(H97="","",'PHIEU XT'!U97)</f>
        <v>1</v>
      </c>
      <c r="AF97" s="37"/>
      <c r="AG97" s="37">
        <f>IF(H97="","",'PHIEU XT'!T97)</f>
        <v>111058</v>
      </c>
      <c r="AH97" s="38">
        <f t="shared" si="27"/>
        <v>111058</v>
      </c>
      <c r="AI97" s="37"/>
      <c r="AJ97" s="37"/>
      <c r="AK97" s="39"/>
      <c r="AL97" s="40">
        <f t="shared" si="28"/>
        <v>8</v>
      </c>
      <c r="AM97" s="37"/>
      <c r="AN97" s="37">
        <f t="shared" si="29"/>
        <v>8884.64</v>
      </c>
      <c r="AO97" s="59">
        <f t="shared" si="30"/>
        <v>33311</v>
      </c>
      <c r="AP97" s="39"/>
      <c r="AQ97" s="59" t="str">
        <f t="shared" si="31"/>
        <v>K-hangtra</v>
      </c>
      <c r="AR97" s="60">
        <f t="shared" si="32"/>
        <v>156</v>
      </c>
      <c r="AS97" s="60">
        <f t="shared" si="33"/>
        <v>632</v>
      </c>
      <c r="AV97" s="39"/>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42"/>
      <c r="DI97" s="42"/>
      <c r="DJ97" s="42"/>
      <c r="DK97" s="42"/>
      <c r="DL97" s="42"/>
      <c r="DM97" s="42"/>
      <c r="DN97" s="42"/>
      <c r="DO97" s="42"/>
      <c r="DP97" s="42"/>
      <c r="DQ97" s="42"/>
      <c r="DR97" s="42"/>
      <c r="DS97" s="42"/>
      <c r="DT97" s="42"/>
      <c r="DU97" s="42"/>
      <c r="DV97" s="42"/>
      <c r="DW97" s="42"/>
      <c r="DX97" s="42"/>
      <c r="DY97" s="42"/>
      <c r="DZ97" s="42"/>
      <c r="EA97" s="42"/>
      <c r="EB97" s="42"/>
      <c r="EC97" s="42"/>
      <c r="ED97" s="42"/>
      <c r="EE97" s="42"/>
      <c r="EF97" s="42"/>
      <c r="EG97" s="42"/>
      <c r="EH97" s="42"/>
      <c r="EI97" s="42"/>
      <c r="EJ97" s="42"/>
      <c r="EK97" s="42"/>
      <c r="EL97" s="42"/>
      <c r="EM97" s="42"/>
      <c r="EN97" s="42"/>
      <c r="EO97" s="42"/>
      <c r="EP97" s="42"/>
      <c r="EQ97" s="42"/>
      <c r="ER97" s="42"/>
      <c r="ES97" s="42"/>
      <c r="ET97" s="42"/>
      <c r="EU97" s="42"/>
      <c r="EV97" s="42"/>
      <c r="EW97" s="42"/>
      <c r="EX97" s="42"/>
      <c r="EY97" s="42"/>
      <c r="EZ97" s="42"/>
      <c r="FA97" s="42"/>
      <c r="FB97" s="42"/>
      <c r="FC97" s="42"/>
      <c r="FD97" s="42"/>
      <c r="FE97" s="42"/>
      <c r="FF97" s="42"/>
      <c r="FG97" s="42"/>
      <c r="FH97" s="42"/>
      <c r="FI97" s="42"/>
      <c r="FJ97" s="42"/>
      <c r="FK97" s="42"/>
      <c r="FL97" s="42"/>
      <c r="FM97" s="42"/>
      <c r="FN97" s="42"/>
      <c r="FO97" s="42"/>
      <c r="FP97" s="42"/>
      <c r="FQ97" s="42"/>
      <c r="FR97" s="42"/>
      <c r="FS97" s="42"/>
      <c r="FT97" s="42"/>
      <c r="FU97" s="42"/>
      <c r="FV97" s="42"/>
      <c r="FW97" s="42"/>
      <c r="FX97" s="42"/>
      <c r="FY97" s="42"/>
      <c r="FZ97" s="42"/>
      <c r="GA97" s="42"/>
      <c r="GB97" s="42"/>
      <c r="GC97" s="42"/>
      <c r="GD97" s="42"/>
      <c r="GE97" s="42"/>
      <c r="GF97" s="42"/>
      <c r="GG97" s="42"/>
      <c r="GH97" s="42"/>
      <c r="GI97" s="42"/>
      <c r="GJ97" s="42"/>
      <c r="GK97" s="42"/>
      <c r="GL97" s="42"/>
      <c r="GM97" s="42"/>
      <c r="GN97" s="42"/>
      <c r="GO97" s="42"/>
      <c r="GP97" s="42"/>
      <c r="GQ97" s="42"/>
      <c r="GR97" s="42"/>
      <c r="GS97" s="42"/>
      <c r="GT97" s="42"/>
      <c r="GU97" s="42"/>
      <c r="GV97" s="42"/>
      <c r="GW97" s="42"/>
      <c r="GX97" s="42"/>
      <c r="GY97" s="42"/>
      <c r="GZ97" s="42"/>
      <c r="HA97" s="42"/>
      <c r="HB97" s="42"/>
      <c r="HC97" s="42"/>
      <c r="HD97" s="42"/>
      <c r="HE97" s="42"/>
      <c r="HF97" s="42"/>
      <c r="HG97" s="42"/>
      <c r="HH97" s="42"/>
      <c r="HI97" s="42"/>
      <c r="HJ97" s="42"/>
      <c r="HK97" s="42"/>
      <c r="HL97" s="42"/>
      <c r="HM97" s="42"/>
      <c r="HN97" s="42"/>
      <c r="HO97" s="42"/>
      <c r="HP97" s="42"/>
      <c r="HQ97" s="42"/>
      <c r="HR97" s="42"/>
      <c r="HS97" s="42"/>
      <c r="HT97" s="42"/>
      <c r="HU97" s="42"/>
      <c r="HV97" s="42"/>
      <c r="HW97" s="42"/>
      <c r="HX97" s="42"/>
    </row>
    <row r="98" spans="1:232" s="41" customFormat="1" x14ac:dyDescent="0.25">
      <c r="A98" s="29"/>
      <c r="B98" s="30"/>
      <c r="C98" s="31" t="str">
        <f>IF(H98="","",VLOOKUP(O98,Khach_hang!B:G,6,0))</f>
        <v>B</v>
      </c>
      <c r="D98" s="57">
        <f t="shared" si="17"/>
        <v>0</v>
      </c>
      <c r="E98" s="57">
        <f t="shared" si="18"/>
        <v>1</v>
      </c>
      <c r="F98" s="32" t="str">
        <f>IF(H98="","",VLOOKUP(H98,'PHIEU XT'!B:I,8,0))</f>
        <v>29/08/2025</v>
      </c>
      <c r="G98" s="32" t="str">
        <f t="shared" si="19"/>
        <v>29/08/2025</v>
      </c>
      <c r="H98" s="4">
        <v>9105867571</v>
      </c>
      <c r="I98" s="32" t="str">
        <f t="shared" si="20"/>
        <v>29/08/2025</v>
      </c>
      <c r="J98" s="33" t="str">
        <f t="shared" si="21"/>
        <v>NKHT2508/00028914</v>
      </c>
      <c r="K98" s="34"/>
      <c r="L98" s="46" t="str">
        <f t="shared" si="22"/>
        <v>K25TTM</v>
      </c>
      <c r="M98" s="33" t="str">
        <f>IF(H98="","",'PHIEU XT'!C98)</f>
        <v>00028914</v>
      </c>
      <c r="N98" s="35" t="str">
        <f t="shared" si="23"/>
        <v>29/08/2025</v>
      </c>
      <c r="O98" s="6" t="str">
        <f>IF(H98="","",'PHIEU XT'!E98)</f>
        <v>WIN-020</v>
      </c>
      <c r="P98" s="36"/>
      <c r="Q98" s="36"/>
      <c r="R98" s="36"/>
      <c r="S98" s="33" t="str">
        <f>IF(H98="","",'PHIEU XT'!F98)</f>
        <v>6167 WM+ THA Chợ Đông Vệ</v>
      </c>
      <c r="T98" s="36"/>
      <c r="U98" s="36"/>
      <c r="V98" s="33" t="str">
        <f t="shared" si="24"/>
        <v>6167 WM+ THA Chợ Đông Vệ</v>
      </c>
      <c r="W98" s="36"/>
      <c r="X98" s="36"/>
      <c r="Y98" s="33" t="str">
        <f>IF(H98="","",'PHIEU XT'!AC98)</f>
        <v>CN300</v>
      </c>
      <c r="Z98" s="36"/>
      <c r="AA98" s="30"/>
      <c r="AB98" s="57">
        <f t="shared" si="25"/>
        <v>5111</v>
      </c>
      <c r="AC98" s="57">
        <f t="shared" si="26"/>
        <v>131</v>
      </c>
      <c r="AD98" s="30"/>
      <c r="AE98" s="58">
        <f>IF(H98="","",'PHIEU XT'!U98)</f>
        <v>3</v>
      </c>
      <c r="AF98" s="37"/>
      <c r="AG98" s="37">
        <f>IF(H98="","",'PHIEU XT'!T98)</f>
        <v>56760</v>
      </c>
      <c r="AH98" s="38">
        <f t="shared" si="27"/>
        <v>170280</v>
      </c>
      <c r="AI98" s="37"/>
      <c r="AJ98" s="37"/>
      <c r="AK98" s="39"/>
      <c r="AL98" s="40">
        <f t="shared" si="28"/>
        <v>8</v>
      </c>
      <c r="AM98" s="37"/>
      <c r="AN98" s="37">
        <f t="shared" si="29"/>
        <v>13622.4</v>
      </c>
      <c r="AO98" s="59">
        <f t="shared" si="30"/>
        <v>33311</v>
      </c>
      <c r="AP98" s="39"/>
      <c r="AQ98" s="59" t="str">
        <f t="shared" si="31"/>
        <v>K-hangtra</v>
      </c>
      <c r="AR98" s="60">
        <f t="shared" si="32"/>
        <v>156</v>
      </c>
      <c r="AS98" s="60">
        <f t="shared" si="33"/>
        <v>632</v>
      </c>
      <c r="AV98" s="39"/>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42"/>
      <c r="DH98" s="42"/>
      <c r="DI98" s="42"/>
      <c r="DJ98" s="42"/>
      <c r="DK98" s="42"/>
      <c r="DL98" s="42"/>
      <c r="DM98" s="42"/>
      <c r="DN98" s="42"/>
      <c r="DO98" s="42"/>
      <c r="DP98" s="42"/>
      <c r="DQ98" s="42"/>
      <c r="DR98" s="42"/>
      <c r="DS98" s="42"/>
      <c r="DT98" s="42"/>
      <c r="DU98" s="42"/>
      <c r="DV98" s="42"/>
      <c r="DW98" s="42"/>
      <c r="DX98" s="42"/>
      <c r="DY98" s="42"/>
      <c r="DZ98" s="42"/>
      <c r="EA98" s="42"/>
      <c r="EB98" s="42"/>
      <c r="EC98" s="42"/>
      <c r="ED98" s="42"/>
      <c r="EE98" s="42"/>
      <c r="EF98" s="42"/>
      <c r="EG98" s="42"/>
      <c r="EH98" s="42"/>
      <c r="EI98" s="42"/>
      <c r="EJ98" s="42"/>
      <c r="EK98" s="42"/>
      <c r="EL98" s="42"/>
      <c r="EM98" s="42"/>
      <c r="EN98" s="42"/>
      <c r="EO98" s="42"/>
      <c r="EP98" s="42"/>
      <c r="EQ98" s="42"/>
      <c r="ER98" s="42"/>
      <c r="ES98" s="42"/>
      <c r="ET98" s="42"/>
      <c r="EU98" s="42"/>
      <c r="EV98" s="42"/>
      <c r="EW98" s="42"/>
      <c r="EX98" s="42"/>
      <c r="EY98" s="42"/>
      <c r="EZ98" s="42"/>
      <c r="FA98" s="42"/>
      <c r="FB98" s="42"/>
      <c r="FC98" s="42"/>
      <c r="FD98" s="42"/>
      <c r="FE98" s="42"/>
      <c r="FF98" s="42"/>
      <c r="FG98" s="42"/>
      <c r="FH98" s="42"/>
      <c r="FI98" s="42"/>
      <c r="FJ98" s="42"/>
      <c r="FK98" s="42"/>
      <c r="FL98" s="42"/>
      <c r="FM98" s="42"/>
      <c r="FN98" s="42"/>
      <c r="FO98" s="42"/>
      <c r="FP98" s="42"/>
      <c r="FQ98" s="42"/>
      <c r="FR98" s="42"/>
      <c r="FS98" s="42"/>
      <c r="FT98" s="42"/>
      <c r="FU98" s="42"/>
      <c r="FV98" s="42"/>
      <c r="FW98" s="42"/>
      <c r="FX98" s="42"/>
      <c r="FY98" s="42"/>
      <c r="FZ98" s="42"/>
      <c r="GA98" s="42"/>
      <c r="GB98" s="42"/>
      <c r="GC98" s="42"/>
      <c r="GD98" s="42"/>
      <c r="GE98" s="42"/>
      <c r="GF98" s="42"/>
      <c r="GG98" s="42"/>
      <c r="GH98" s="42"/>
      <c r="GI98" s="42"/>
      <c r="GJ98" s="42"/>
      <c r="GK98" s="42"/>
      <c r="GL98" s="42"/>
      <c r="GM98" s="42"/>
      <c r="GN98" s="42"/>
      <c r="GO98" s="42"/>
      <c r="GP98" s="42"/>
      <c r="GQ98" s="42"/>
      <c r="GR98" s="42"/>
      <c r="GS98" s="42"/>
      <c r="GT98" s="42"/>
      <c r="GU98" s="42"/>
      <c r="GV98" s="42"/>
      <c r="GW98" s="42"/>
      <c r="GX98" s="42"/>
      <c r="GY98" s="42"/>
      <c r="GZ98" s="42"/>
      <c r="HA98" s="42"/>
      <c r="HB98" s="42"/>
      <c r="HC98" s="42"/>
      <c r="HD98" s="42"/>
      <c r="HE98" s="42"/>
      <c r="HF98" s="42"/>
      <c r="HG98" s="42"/>
      <c r="HH98" s="42"/>
      <c r="HI98" s="42"/>
      <c r="HJ98" s="42"/>
      <c r="HK98" s="42"/>
      <c r="HL98" s="42"/>
      <c r="HM98" s="42"/>
      <c r="HN98" s="42"/>
      <c r="HO98" s="42"/>
      <c r="HP98" s="42"/>
      <c r="HQ98" s="42"/>
      <c r="HR98" s="42"/>
      <c r="HS98" s="42"/>
      <c r="HT98" s="42"/>
      <c r="HU98" s="42"/>
      <c r="HV98" s="42"/>
      <c r="HW98" s="42"/>
      <c r="HX98" s="42"/>
    </row>
    <row r="99" spans="1:232" s="41" customFormat="1" x14ac:dyDescent="0.25">
      <c r="A99" s="29"/>
      <c r="B99" s="30"/>
      <c r="C99" s="31" t="str">
        <f>IF(H99="","",VLOOKUP(O99,Khach_hang!B:G,6,0))</f>
        <v>B</v>
      </c>
      <c r="D99" s="57">
        <f t="shared" si="17"/>
        <v>0</v>
      </c>
      <c r="E99" s="57">
        <f t="shared" si="18"/>
        <v>1</v>
      </c>
      <c r="F99" s="32" t="str">
        <f>IF(H99="","",VLOOKUP(H99,'PHIEU XT'!B:I,8,0))</f>
        <v>29/08/2025</v>
      </c>
      <c r="G99" s="32" t="str">
        <f t="shared" si="19"/>
        <v>29/08/2025</v>
      </c>
      <c r="H99" s="4">
        <v>9105867565</v>
      </c>
      <c r="I99" s="32" t="str">
        <f t="shared" si="20"/>
        <v>29/08/2025</v>
      </c>
      <c r="J99" s="33" t="str">
        <f t="shared" si="21"/>
        <v>NKHT2508/00420886</v>
      </c>
      <c r="K99" s="34"/>
      <c r="L99" s="46" t="str">
        <f t="shared" si="22"/>
        <v>K25TTM</v>
      </c>
      <c r="M99" s="33" t="str">
        <f>IF(H99="","",'PHIEU XT'!C99)</f>
        <v>00420886</v>
      </c>
      <c r="N99" s="35" t="str">
        <f t="shared" si="23"/>
        <v>29/08/2025</v>
      </c>
      <c r="O99" s="6" t="str">
        <f>IF(H99="","",'PHIEU XT'!E99)</f>
        <v>WIN-002</v>
      </c>
      <c r="P99" s="36"/>
      <c r="Q99" s="36"/>
      <c r="R99" s="36"/>
      <c r="S99" s="33" t="str">
        <f>IF(H99="","",'PHIEU XT'!F99)</f>
        <v>5582 WM+ HNI S2.06 Ocean Park</v>
      </c>
      <c r="T99" s="36"/>
      <c r="U99" s="36"/>
      <c r="V99" s="33" t="str">
        <f t="shared" si="24"/>
        <v>5582 WM+ HNI S2.06 Ocean Park</v>
      </c>
      <c r="W99" s="36"/>
      <c r="X99" s="36"/>
      <c r="Y99" s="33" t="str">
        <f>IF(H99="","",'PHIEU XT'!AC99)</f>
        <v>CC300</v>
      </c>
      <c r="Z99" s="36"/>
      <c r="AA99" s="30"/>
      <c r="AB99" s="57">
        <f t="shared" si="25"/>
        <v>5111</v>
      </c>
      <c r="AC99" s="57">
        <f t="shared" si="26"/>
        <v>131</v>
      </c>
      <c r="AD99" s="30"/>
      <c r="AE99" s="58">
        <f>IF(H99="","",'PHIEU XT'!U99)</f>
        <v>2</v>
      </c>
      <c r="AF99" s="37"/>
      <c r="AG99" s="37">
        <f>IF(H99="","",'PHIEU XT'!T99)</f>
        <v>74250</v>
      </c>
      <c r="AH99" s="38">
        <f t="shared" si="27"/>
        <v>148500</v>
      </c>
      <c r="AI99" s="37"/>
      <c r="AJ99" s="37"/>
      <c r="AK99" s="39"/>
      <c r="AL99" s="40">
        <f t="shared" si="28"/>
        <v>8</v>
      </c>
      <c r="AM99" s="37"/>
      <c r="AN99" s="37">
        <f t="shared" si="29"/>
        <v>11880</v>
      </c>
      <c r="AO99" s="59">
        <f t="shared" si="30"/>
        <v>33311</v>
      </c>
      <c r="AP99" s="39"/>
      <c r="AQ99" s="59" t="str">
        <f t="shared" si="31"/>
        <v>K-hangtra</v>
      </c>
      <c r="AR99" s="60">
        <f t="shared" si="32"/>
        <v>156</v>
      </c>
      <c r="AS99" s="60">
        <f t="shared" si="33"/>
        <v>632</v>
      </c>
      <c r="AV99" s="39"/>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c r="BZ99" s="42"/>
      <c r="CA99" s="42"/>
      <c r="CB99" s="42"/>
      <c r="CC99" s="42"/>
      <c r="CD99" s="42"/>
      <c r="CE99" s="42"/>
      <c r="CF99" s="42"/>
      <c r="CG99" s="42"/>
      <c r="CH99" s="42"/>
      <c r="CI99" s="42"/>
      <c r="CJ99" s="42"/>
      <c r="CK99" s="42"/>
      <c r="CL99" s="42"/>
      <c r="CM99" s="42"/>
      <c r="CN99" s="42"/>
      <c r="CO99" s="42"/>
      <c r="CP99" s="42"/>
      <c r="CQ99" s="42"/>
      <c r="CR99" s="42"/>
      <c r="CS99" s="42"/>
      <c r="CT99" s="42"/>
      <c r="CU99" s="42"/>
      <c r="CV99" s="42"/>
      <c r="CW99" s="42"/>
      <c r="CX99" s="42"/>
      <c r="CY99" s="42"/>
      <c r="CZ99" s="42"/>
      <c r="DA99" s="42"/>
      <c r="DB99" s="42"/>
      <c r="DC99" s="42"/>
      <c r="DD99" s="42"/>
      <c r="DE99" s="42"/>
      <c r="DF99" s="42"/>
      <c r="DG99" s="42"/>
      <c r="DH99" s="42"/>
      <c r="DI99" s="42"/>
      <c r="DJ99" s="42"/>
      <c r="DK99" s="42"/>
      <c r="DL99" s="42"/>
      <c r="DM99" s="42"/>
      <c r="DN99" s="42"/>
      <c r="DO99" s="42"/>
      <c r="DP99" s="42"/>
      <c r="DQ99" s="42"/>
      <c r="DR99" s="42"/>
      <c r="DS99" s="42"/>
      <c r="DT99" s="42"/>
      <c r="DU99" s="42"/>
      <c r="DV99" s="42"/>
      <c r="DW99" s="42"/>
      <c r="DX99" s="42"/>
      <c r="DY99" s="42"/>
      <c r="DZ99" s="42"/>
      <c r="EA99" s="42"/>
      <c r="EB99" s="42"/>
      <c r="EC99" s="42"/>
      <c r="ED99" s="42"/>
      <c r="EE99" s="42"/>
      <c r="EF99" s="42"/>
      <c r="EG99" s="42"/>
      <c r="EH99" s="42"/>
      <c r="EI99" s="42"/>
      <c r="EJ99" s="42"/>
      <c r="EK99" s="42"/>
      <c r="EL99" s="42"/>
      <c r="EM99" s="42"/>
      <c r="EN99" s="42"/>
      <c r="EO99" s="42"/>
      <c r="EP99" s="42"/>
      <c r="EQ99" s="42"/>
      <c r="ER99" s="42"/>
      <c r="ES99" s="42"/>
      <c r="ET99" s="42"/>
      <c r="EU99" s="42"/>
      <c r="EV99" s="42"/>
      <c r="EW99" s="42"/>
      <c r="EX99" s="42"/>
      <c r="EY99" s="42"/>
      <c r="EZ99" s="42"/>
      <c r="FA99" s="42"/>
      <c r="FB99" s="42"/>
      <c r="FC99" s="42"/>
      <c r="FD99" s="42"/>
      <c r="FE99" s="42"/>
      <c r="FF99" s="42"/>
      <c r="FG99" s="42"/>
      <c r="FH99" s="42"/>
      <c r="FI99" s="42"/>
      <c r="FJ99" s="42"/>
      <c r="FK99" s="42"/>
      <c r="FL99" s="42"/>
      <c r="FM99" s="42"/>
      <c r="FN99" s="42"/>
      <c r="FO99" s="42"/>
      <c r="FP99" s="42"/>
      <c r="FQ99" s="42"/>
      <c r="FR99" s="42"/>
      <c r="FS99" s="42"/>
      <c r="FT99" s="42"/>
      <c r="FU99" s="42"/>
      <c r="FV99" s="42"/>
      <c r="FW99" s="42"/>
      <c r="FX99" s="42"/>
      <c r="FY99" s="42"/>
      <c r="FZ99" s="42"/>
      <c r="GA99" s="42"/>
      <c r="GB99" s="42"/>
      <c r="GC99" s="42"/>
      <c r="GD99" s="42"/>
      <c r="GE99" s="42"/>
      <c r="GF99" s="42"/>
      <c r="GG99" s="42"/>
      <c r="GH99" s="42"/>
      <c r="GI99" s="42"/>
      <c r="GJ99" s="42"/>
      <c r="GK99" s="42"/>
      <c r="GL99" s="42"/>
      <c r="GM99" s="42"/>
      <c r="GN99" s="42"/>
      <c r="GO99" s="42"/>
      <c r="GP99" s="42"/>
      <c r="GQ99" s="42"/>
      <c r="GR99" s="42"/>
      <c r="GS99" s="42"/>
      <c r="GT99" s="42"/>
      <c r="GU99" s="42"/>
      <c r="GV99" s="42"/>
      <c r="GW99" s="42"/>
      <c r="GX99" s="42"/>
      <c r="GY99" s="42"/>
      <c r="GZ99" s="42"/>
      <c r="HA99" s="42"/>
      <c r="HB99" s="42"/>
      <c r="HC99" s="42"/>
      <c r="HD99" s="42"/>
      <c r="HE99" s="42"/>
      <c r="HF99" s="42"/>
      <c r="HG99" s="42"/>
      <c r="HH99" s="42"/>
      <c r="HI99" s="42"/>
      <c r="HJ99" s="42"/>
      <c r="HK99" s="42"/>
      <c r="HL99" s="42"/>
      <c r="HM99" s="42"/>
      <c r="HN99" s="42"/>
      <c r="HO99" s="42"/>
      <c r="HP99" s="42"/>
      <c r="HQ99" s="42"/>
      <c r="HR99" s="42"/>
      <c r="HS99" s="42"/>
      <c r="HT99" s="42"/>
      <c r="HU99" s="42"/>
      <c r="HV99" s="42"/>
      <c r="HW99" s="42"/>
      <c r="HX99" s="42"/>
    </row>
    <row r="100" spans="1:232" s="41" customFormat="1" x14ac:dyDescent="0.25">
      <c r="A100" s="29"/>
      <c r="B100" s="30"/>
      <c r="C100" s="31" t="str">
        <f>IF(H100="","",VLOOKUP(O100,Khach_hang!B:G,6,0))</f>
        <v>B</v>
      </c>
      <c r="D100" s="57">
        <f t="shared" si="17"/>
        <v>0</v>
      </c>
      <c r="E100" s="57">
        <f t="shared" si="18"/>
        <v>1</v>
      </c>
      <c r="F100" s="32" t="str">
        <f>IF(H100="","",VLOOKUP(H100,'PHIEU XT'!B:I,8,0))</f>
        <v>29/08/2025</v>
      </c>
      <c r="G100" s="32" t="str">
        <f t="shared" si="19"/>
        <v>29/08/2025</v>
      </c>
      <c r="H100" s="4">
        <v>9105867565</v>
      </c>
      <c r="I100" s="32" t="str">
        <f t="shared" si="20"/>
        <v>29/08/2025</v>
      </c>
      <c r="J100" s="33" t="str">
        <f t="shared" si="21"/>
        <v>NKHT2508/00420886</v>
      </c>
      <c r="K100" s="34"/>
      <c r="L100" s="46" t="str">
        <f t="shared" si="22"/>
        <v>K25TTM</v>
      </c>
      <c r="M100" s="33" t="str">
        <f>IF(H100="","",'PHIEU XT'!C100)</f>
        <v>00420886</v>
      </c>
      <c r="N100" s="35" t="str">
        <f t="shared" si="23"/>
        <v>29/08/2025</v>
      </c>
      <c r="O100" s="6" t="str">
        <f>IF(H100="","",'PHIEU XT'!E100)</f>
        <v>WIN-002</v>
      </c>
      <c r="P100" s="36"/>
      <c r="Q100" s="36"/>
      <c r="R100" s="36"/>
      <c r="S100" s="33" t="str">
        <f>IF(H100="","",'PHIEU XT'!F100)</f>
        <v>5582 WM+ HNI S2.06 Ocean Park</v>
      </c>
      <c r="T100" s="36"/>
      <c r="U100" s="36"/>
      <c r="V100" s="33" t="str">
        <f t="shared" si="24"/>
        <v>5582 WM+ HNI S2.06 Ocean Park</v>
      </c>
      <c r="W100" s="36"/>
      <c r="X100" s="36"/>
      <c r="Y100" s="33" t="str">
        <f>IF(H100="","",'PHIEU XT'!AC100)</f>
        <v>MNH250</v>
      </c>
      <c r="Z100" s="36"/>
      <c r="AA100" s="30"/>
      <c r="AB100" s="57">
        <f t="shared" si="25"/>
        <v>5111</v>
      </c>
      <c r="AC100" s="57">
        <f t="shared" si="26"/>
        <v>131</v>
      </c>
      <c r="AD100" s="30"/>
      <c r="AE100" s="58">
        <f>IF(H100="","",'PHIEU XT'!U100)</f>
        <v>1</v>
      </c>
      <c r="AF100" s="37"/>
      <c r="AG100" s="37">
        <f>IF(H100="","",'PHIEU XT'!T100)</f>
        <v>46000</v>
      </c>
      <c r="AH100" s="38">
        <f t="shared" si="27"/>
        <v>46000</v>
      </c>
      <c r="AI100" s="37"/>
      <c r="AJ100" s="37"/>
      <c r="AK100" s="39"/>
      <c r="AL100" s="40">
        <f t="shared" si="28"/>
        <v>8</v>
      </c>
      <c r="AM100" s="37"/>
      <c r="AN100" s="37">
        <f t="shared" si="29"/>
        <v>3680</v>
      </c>
      <c r="AO100" s="59">
        <f t="shared" si="30"/>
        <v>33311</v>
      </c>
      <c r="AP100" s="39"/>
      <c r="AQ100" s="59" t="str">
        <f t="shared" si="31"/>
        <v>K-hangtra</v>
      </c>
      <c r="AR100" s="60">
        <f t="shared" si="32"/>
        <v>156</v>
      </c>
      <c r="AS100" s="60">
        <f t="shared" si="33"/>
        <v>632</v>
      </c>
      <c r="AV100" s="39"/>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c r="BZ100" s="42"/>
      <c r="CA100" s="42"/>
      <c r="CB100" s="42"/>
      <c r="CC100" s="42"/>
      <c r="CD100" s="42"/>
      <c r="CE100" s="42"/>
      <c r="CF100" s="42"/>
      <c r="CG100" s="42"/>
      <c r="CH100" s="42"/>
      <c r="CI100" s="42"/>
      <c r="CJ100" s="42"/>
      <c r="CK100" s="42"/>
      <c r="CL100" s="42"/>
      <c r="CM100" s="42"/>
      <c r="CN100" s="42"/>
      <c r="CO100" s="42"/>
      <c r="CP100" s="42"/>
      <c r="CQ100" s="42"/>
      <c r="CR100" s="42"/>
      <c r="CS100" s="42"/>
      <c r="CT100" s="42"/>
      <c r="CU100" s="42"/>
      <c r="CV100" s="42"/>
      <c r="CW100" s="42"/>
      <c r="CX100" s="42"/>
      <c r="CY100" s="42"/>
      <c r="CZ100" s="42"/>
      <c r="DA100" s="42"/>
      <c r="DB100" s="42"/>
      <c r="DC100" s="42"/>
      <c r="DD100" s="42"/>
      <c r="DE100" s="42"/>
      <c r="DF100" s="42"/>
      <c r="DG100" s="42"/>
      <c r="DH100" s="42"/>
      <c r="DI100" s="42"/>
      <c r="DJ100" s="42"/>
      <c r="DK100" s="42"/>
      <c r="DL100" s="42"/>
      <c r="DM100" s="42"/>
      <c r="DN100" s="42"/>
      <c r="DO100" s="42"/>
      <c r="DP100" s="42"/>
      <c r="DQ100" s="42"/>
      <c r="DR100" s="42"/>
      <c r="DS100" s="42"/>
      <c r="DT100" s="42"/>
      <c r="DU100" s="42"/>
      <c r="DV100" s="42"/>
      <c r="DW100" s="42"/>
      <c r="DX100" s="42"/>
      <c r="DY100" s="42"/>
      <c r="DZ100" s="42"/>
      <c r="EA100" s="42"/>
      <c r="EB100" s="42"/>
      <c r="EC100" s="42"/>
      <c r="ED100" s="42"/>
      <c r="EE100" s="42"/>
      <c r="EF100" s="42"/>
      <c r="EG100" s="42"/>
      <c r="EH100" s="42"/>
      <c r="EI100" s="42"/>
      <c r="EJ100" s="42"/>
      <c r="EK100" s="42"/>
      <c r="EL100" s="42"/>
      <c r="EM100" s="42"/>
      <c r="EN100" s="42"/>
      <c r="EO100" s="42"/>
      <c r="EP100" s="42"/>
      <c r="EQ100" s="42"/>
      <c r="ER100" s="42"/>
      <c r="ES100" s="42"/>
      <c r="ET100" s="42"/>
      <c r="EU100" s="42"/>
      <c r="EV100" s="42"/>
      <c r="EW100" s="42"/>
      <c r="EX100" s="42"/>
      <c r="EY100" s="42"/>
      <c r="EZ100" s="42"/>
      <c r="FA100" s="42"/>
      <c r="FB100" s="42"/>
      <c r="FC100" s="42"/>
      <c r="FD100" s="42"/>
      <c r="FE100" s="42"/>
      <c r="FF100" s="42"/>
      <c r="FG100" s="42"/>
      <c r="FH100" s="42"/>
      <c r="FI100" s="42"/>
      <c r="FJ100" s="42"/>
      <c r="FK100" s="42"/>
      <c r="FL100" s="42"/>
      <c r="FM100" s="42"/>
      <c r="FN100" s="42"/>
      <c r="FO100" s="42"/>
      <c r="FP100" s="42"/>
      <c r="FQ100" s="42"/>
      <c r="FR100" s="42"/>
      <c r="FS100" s="42"/>
      <c r="FT100" s="42"/>
      <c r="FU100" s="42"/>
      <c r="FV100" s="42"/>
      <c r="FW100" s="42"/>
      <c r="FX100" s="42"/>
      <c r="FY100" s="42"/>
      <c r="FZ100" s="42"/>
      <c r="GA100" s="42"/>
      <c r="GB100" s="42"/>
      <c r="GC100" s="42"/>
      <c r="GD100" s="42"/>
      <c r="GE100" s="42"/>
      <c r="GF100" s="42"/>
      <c r="GG100" s="42"/>
      <c r="GH100" s="42"/>
      <c r="GI100" s="42"/>
      <c r="GJ100" s="42"/>
      <c r="GK100" s="42"/>
      <c r="GL100" s="42"/>
      <c r="GM100" s="42"/>
      <c r="GN100" s="42"/>
      <c r="GO100" s="42"/>
      <c r="GP100" s="42"/>
      <c r="GQ100" s="42"/>
      <c r="GR100" s="42"/>
      <c r="GS100" s="42"/>
      <c r="GT100" s="42"/>
      <c r="GU100" s="42"/>
      <c r="GV100" s="42"/>
      <c r="GW100" s="42"/>
      <c r="GX100" s="42"/>
      <c r="GY100" s="42"/>
      <c r="GZ100" s="42"/>
      <c r="HA100" s="42"/>
      <c r="HB100" s="42"/>
      <c r="HC100" s="42"/>
      <c r="HD100" s="42"/>
      <c r="HE100" s="42"/>
      <c r="HF100" s="42"/>
      <c r="HG100" s="42"/>
      <c r="HH100" s="42"/>
      <c r="HI100" s="42"/>
      <c r="HJ100" s="42"/>
      <c r="HK100" s="42"/>
      <c r="HL100" s="42"/>
      <c r="HM100" s="42"/>
      <c r="HN100" s="42"/>
      <c r="HO100" s="42"/>
      <c r="HP100" s="42"/>
      <c r="HQ100" s="42"/>
      <c r="HR100" s="42"/>
      <c r="HS100" s="42"/>
      <c r="HT100" s="42"/>
      <c r="HU100" s="42"/>
      <c r="HV100" s="42"/>
      <c r="HW100" s="42"/>
      <c r="HX100" s="42"/>
    </row>
    <row r="101" spans="1:232" s="41" customFormat="1" x14ac:dyDescent="0.25">
      <c r="A101" s="29"/>
      <c r="B101" s="30"/>
      <c r="C101" s="31" t="str">
        <f>IF(H101="","",VLOOKUP(O101,Khach_hang!B:G,6,0))</f>
        <v>B</v>
      </c>
      <c r="D101" s="57">
        <f t="shared" si="17"/>
        <v>0</v>
      </c>
      <c r="E101" s="57">
        <f t="shared" si="18"/>
        <v>1</v>
      </c>
      <c r="F101" s="32" t="str">
        <f>IF(H101="","",VLOOKUP(H101,'PHIEU XT'!B:I,8,0))</f>
        <v>29/08/2025</v>
      </c>
      <c r="G101" s="32" t="str">
        <f t="shared" si="19"/>
        <v>29/08/2025</v>
      </c>
      <c r="H101" s="4">
        <v>9105867565</v>
      </c>
      <c r="I101" s="32" t="str">
        <f t="shared" si="20"/>
        <v>29/08/2025</v>
      </c>
      <c r="J101" s="33" t="str">
        <f t="shared" si="21"/>
        <v>NKHT2508/00420886</v>
      </c>
      <c r="K101" s="34"/>
      <c r="L101" s="46" t="str">
        <f t="shared" si="22"/>
        <v>K25TTM</v>
      </c>
      <c r="M101" s="33" t="str">
        <f>IF(H101="","",'PHIEU XT'!C101)</f>
        <v>00420886</v>
      </c>
      <c r="N101" s="35" t="str">
        <f t="shared" si="23"/>
        <v>29/08/2025</v>
      </c>
      <c r="O101" s="6" t="str">
        <f>IF(H101="","",'PHIEU XT'!E101)</f>
        <v>WIN-002</v>
      </c>
      <c r="P101" s="36"/>
      <c r="Q101" s="36"/>
      <c r="R101" s="36"/>
      <c r="S101" s="33" t="str">
        <f>IF(H101="","",'PHIEU XT'!F101)</f>
        <v>5582 WM+ HNI S2.06 Ocean Park</v>
      </c>
      <c r="T101" s="36"/>
      <c r="U101" s="36"/>
      <c r="V101" s="33" t="str">
        <f t="shared" si="24"/>
        <v>5582 WM+ HNI S2.06 Ocean Park</v>
      </c>
      <c r="W101" s="36"/>
      <c r="X101" s="36"/>
      <c r="Y101" s="33" t="str">
        <f>IF(H101="","",'PHIEU XT'!AC101)</f>
        <v>CN300</v>
      </c>
      <c r="Z101" s="36"/>
      <c r="AA101" s="30"/>
      <c r="AB101" s="57">
        <f t="shared" si="25"/>
        <v>5111</v>
      </c>
      <c r="AC101" s="57">
        <f t="shared" si="26"/>
        <v>131</v>
      </c>
      <c r="AD101" s="30"/>
      <c r="AE101" s="58">
        <f>IF(H101="","",'PHIEU XT'!U101)</f>
        <v>2</v>
      </c>
      <c r="AF101" s="37"/>
      <c r="AG101" s="37">
        <f>IF(H101="","",'PHIEU XT'!T101)</f>
        <v>56760</v>
      </c>
      <c r="AH101" s="38">
        <f t="shared" si="27"/>
        <v>113520</v>
      </c>
      <c r="AI101" s="37"/>
      <c r="AJ101" s="37"/>
      <c r="AK101" s="39"/>
      <c r="AL101" s="40">
        <f t="shared" si="28"/>
        <v>8</v>
      </c>
      <c r="AM101" s="37"/>
      <c r="AN101" s="37">
        <f t="shared" si="29"/>
        <v>9081.6</v>
      </c>
      <c r="AO101" s="59">
        <f t="shared" si="30"/>
        <v>33311</v>
      </c>
      <c r="AP101" s="39"/>
      <c r="AQ101" s="59" t="str">
        <f t="shared" si="31"/>
        <v>K-hangtra</v>
      </c>
      <c r="AR101" s="60">
        <f t="shared" si="32"/>
        <v>156</v>
      </c>
      <c r="AS101" s="60">
        <f t="shared" si="33"/>
        <v>632</v>
      </c>
      <c r="AV101" s="39"/>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c r="BZ101" s="42"/>
      <c r="CA101" s="42"/>
      <c r="CB101" s="42"/>
      <c r="CC101" s="42"/>
      <c r="CD101" s="42"/>
      <c r="CE101" s="42"/>
      <c r="CF101" s="42"/>
      <c r="CG101" s="42"/>
      <c r="CH101" s="42"/>
      <c r="CI101" s="42"/>
      <c r="CJ101" s="42"/>
      <c r="CK101" s="42"/>
      <c r="CL101" s="42"/>
      <c r="CM101" s="42"/>
      <c r="CN101" s="42"/>
      <c r="CO101" s="42"/>
      <c r="CP101" s="42"/>
      <c r="CQ101" s="42"/>
      <c r="CR101" s="42"/>
      <c r="CS101" s="42"/>
      <c r="CT101" s="42"/>
      <c r="CU101" s="42"/>
      <c r="CV101" s="42"/>
      <c r="CW101" s="42"/>
      <c r="CX101" s="42"/>
      <c r="CY101" s="42"/>
      <c r="CZ101" s="42"/>
      <c r="DA101" s="42"/>
      <c r="DB101" s="42"/>
      <c r="DC101" s="42"/>
      <c r="DD101" s="42"/>
      <c r="DE101" s="42"/>
      <c r="DF101" s="42"/>
      <c r="DG101" s="42"/>
      <c r="DH101" s="42"/>
      <c r="DI101" s="42"/>
      <c r="DJ101" s="42"/>
      <c r="DK101" s="42"/>
      <c r="DL101" s="42"/>
      <c r="DM101" s="42"/>
      <c r="DN101" s="42"/>
      <c r="DO101" s="42"/>
      <c r="DP101" s="42"/>
      <c r="DQ101" s="42"/>
      <c r="DR101" s="42"/>
      <c r="DS101" s="42"/>
      <c r="DT101" s="42"/>
      <c r="DU101" s="42"/>
      <c r="DV101" s="42"/>
      <c r="DW101" s="42"/>
      <c r="DX101" s="42"/>
      <c r="DY101" s="42"/>
      <c r="DZ101" s="42"/>
      <c r="EA101" s="42"/>
      <c r="EB101" s="42"/>
      <c r="EC101" s="42"/>
      <c r="ED101" s="42"/>
      <c r="EE101" s="42"/>
      <c r="EF101" s="42"/>
      <c r="EG101" s="42"/>
      <c r="EH101" s="42"/>
      <c r="EI101" s="42"/>
      <c r="EJ101" s="42"/>
      <c r="EK101" s="42"/>
      <c r="EL101" s="42"/>
      <c r="EM101" s="42"/>
      <c r="EN101" s="42"/>
      <c r="EO101" s="42"/>
      <c r="EP101" s="42"/>
      <c r="EQ101" s="42"/>
      <c r="ER101" s="42"/>
      <c r="ES101" s="42"/>
      <c r="ET101" s="42"/>
      <c r="EU101" s="42"/>
      <c r="EV101" s="42"/>
      <c r="EW101" s="42"/>
      <c r="EX101" s="42"/>
      <c r="EY101" s="42"/>
      <c r="EZ101" s="42"/>
      <c r="FA101" s="42"/>
      <c r="FB101" s="42"/>
      <c r="FC101" s="42"/>
      <c r="FD101" s="42"/>
      <c r="FE101" s="42"/>
      <c r="FF101" s="42"/>
      <c r="FG101" s="42"/>
      <c r="FH101" s="42"/>
      <c r="FI101" s="42"/>
      <c r="FJ101" s="42"/>
      <c r="FK101" s="42"/>
      <c r="FL101" s="42"/>
      <c r="FM101" s="42"/>
      <c r="FN101" s="42"/>
      <c r="FO101" s="42"/>
      <c r="FP101" s="42"/>
      <c r="FQ101" s="42"/>
      <c r="FR101" s="42"/>
      <c r="FS101" s="42"/>
      <c r="FT101" s="42"/>
      <c r="FU101" s="42"/>
      <c r="FV101" s="42"/>
      <c r="FW101" s="42"/>
      <c r="FX101" s="42"/>
      <c r="FY101" s="42"/>
      <c r="FZ101" s="42"/>
      <c r="GA101" s="42"/>
      <c r="GB101" s="42"/>
      <c r="GC101" s="42"/>
      <c r="GD101" s="42"/>
      <c r="GE101" s="42"/>
      <c r="GF101" s="42"/>
      <c r="GG101" s="42"/>
      <c r="GH101" s="42"/>
      <c r="GI101" s="42"/>
      <c r="GJ101" s="42"/>
      <c r="GK101" s="42"/>
      <c r="GL101" s="42"/>
      <c r="GM101" s="42"/>
      <c r="GN101" s="42"/>
      <c r="GO101" s="42"/>
      <c r="GP101" s="42"/>
      <c r="GQ101" s="42"/>
      <c r="GR101" s="42"/>
      <c r="GS101" s="42"/>
      <c r="GT101" s="42"/>
      <c r="GU101" s="42"/>
      <c r="GV101" s="42"/>
      <c r="GW101" s="42"/>
      <c r="GX101" s="42"/>
      <c r="GY101" s="42"/>
      <c r="GZ101" s="42"/>
      <c r="HA101" s="42"/>
      <c r="HB101" s="42"/>
      <c r="HC101" s="42"/>
      <c r="HD101" s="42"/>
      <c r="HE101" s="42"/>
      <c r="HF101" s="42"/>
      <c r="HG101" s="42"/>
      <c r="HH101" s="42"/>
      <c r="HI101" s="42"/>
      <c r="HJ101" s="42"/>
      <c r="HK101" s="42"/>
      <c r="HL101" s="42"/>
      <c r="HM101" s="42"/>
      <c r="HN101" s="42"/>
      <c r="HO101" s="42"/>
      <c r="HP101" s="42"/>
      <c r="HQ101" s="42"/>
      <c r="HR101" s="42"/>
      <c r="HS101" s="42"/>
      <c r="HT101" s="42"/>
      <c r="HU101" s="42"/>
      <c r="HV101" s="42"/>
      <c r="HW101" s="42"/>
      <c r="HX101" s="42"/>
    </row>
    <row r="102" spans="1:232" s="41" customFormat="1" x14ac:dyDescent="0.25">
      <c r="A102" s="29"/>
      <c r="B102" s="30"/>
      <c r="C102" s="31" t="str">
        <f>IF(H102="","",VLOOKUP(O102,Khach_hang!B:G,6,0))</f>
        <v>B</v>
      </c>
      <c r="D102" s="57">
        <f t="shared" si="17"/>
        <v>0</v>
      </c>
      <c r="E102" s="57">
        <f t="shared" si="18"/>
        <v>1</v>
      </c>
      <c r="F102" s="32" t="str">
        <f>IF(H102="","",VLOOKUP(H102,'PHIEU XT'!B:I,8,0))</f>
        <v>29/08/2025</v>
      </c>
      <c r="G102" s="32" t="str">
        <f t="shared" si="19"/>
        <v>29/08/2025</v>
      </c>
      <c r="H102" s="4">
        <v>9105867565</v>
      </c>
      <c r="I102" s="32" t="str">
        <f t="shared" si="20"/>
        <v>29/08/2025</v>
      </c>
      <c r="J102" s="33" t="str">
        <f t="shared" si="21"/>
        <v>NKHT2508/00420886</v>
      </c>
      <c r="K102" s="34"/>
      <c r="L102" s="46" t="str">
        <f t="shared" si="22"/>
        <v>K25TTM</v>
      </c>
      <c r="M102" s="33" t="str">
        <f>IF(H102="","",'PHIEU XT'!C102)</f>
        <v>00420886</v>
      </c>
      <c r="N102" s="35" t="str">
        <f t="shared" si="23"/>
        <v>29/08/2025</v>
      </c>
      <c r="O102" s="6" t="str">
        <f>IF(H102="","",'PHIEU XT'!E102)</f>
        <v>WIN-002</v>
      </c>
      <c r="P102" s="36"/>
      <c r="Q102" s="36"/>
      <c r="R102" s="36"/>
      <c r="S102" s="33" t="str">
        <f>IF(H102="","",'PHIEU XT'!F102)</f>
        <v>5582 WM+ HNI S2.06 Ocean Park</v>
      </c>
      <c r="T102" s="36"/>
      <c r="U102" s="36"/>
      <c r="V102" s="33" t="str">
        <f t="shared" si="24"/>
        <v>5582 WM+ HNI S2.06 Ocean Park</v>
      </c>
      <c r="W102" s="36"/>
      <c r="X102" s="36"/>
      <c r="Y102" s="33" t="str">
        <f>IF(H102="","",'PHIEU XT'!AC102)</f>
        <v>TH200</v>
      </c>
      <c r="Z102" s="36"/>
      <c r="AA102" s="30"/>
      <c r="AB102" s="57">
        <f t="shared" si="25"/>
        <v>5111</v>
      </c>
      <c r="AC102" s="57">
        <f t="shared" si="26"/>
        <v>131</v>
      </c>
      <c r="AD102" s="30"/>
      <c r="AE102" s="58">
        <f>IF(H102="","",'PHIEU XT'!U102)</f>
        <v>1</v>
      </c>
      <c r="AF102" s="37"/>
      <c r="AG102" s="37">
        <f>IF(H102="","",'PHIEU XT'!T102)</f>
        <v>55595</v>
      </c>
      <c r="AH102" s="38">
        <f t="shared" si="27"/>
        <v>55595</v>
      </c>
      <c r="AI102" s="37"/>
      <c r="AJ102" s="37"/>
      <c r="AK102" s="39"/>
      <c r="AL102" s="40">
        <f t="shared" si="28"/>
        <v>8</v>
      </c>
      <c r="AM102" s="37"/>
      <c r="AN102" s="37">
        <f t="shared" si="29"/>
        <v>4447.6000000000004</v>
      </c>
      <c r="AO102" s="59">
        <f t="shared" si="30"/>
        <v>33311</v>
      </c>
      <c r="AP102" s="39"/>
      <c r="AQ102" s="59" t="str">
        <f t="shared" si="31"/>
        <v>K-hangtra</v>
      </c>
      <c r="AR102" s="60">
        <f t="shared" si="32"/>
        <v>156</v>
      </c>
      <c r="AS102" s="60">
        <f t="shared" si="33"/>
        <v>632</v>
      </c>
      <c r="AV102" s="39"/>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c r="BZ102" s="42"/>
      <c r="CA102" s="42"/>
      <c r="CB102" s="42"/>
      <c r="CC102" s="42"/>
      <c r="CD102" s="42"/>
      <c r="CE102" s="42"/>
      <c r="CF102" s="42"/>
      <c r="CG102" s="42"/>
      <c r="CH102" s="42"/>
      <c r="CI102" s="42"/>
      <c r="CJ102" s="42"/>
      <c r="CK102" s="42"/>
      <c r="CL102" s="42"/>
      <c r="CM102" s="42"/>
      <c r="CN102" s="42"/>
      <c r="CO102" s="42"/>
      <c r="CP102" s="42"/>
      <c r="CQ102" s="42"/>
      <c r="CR102" s="42"/>
      <c r="CS102" s="42"/>
      <c r="CT102" s="42"/>
      <c r="CU102" s="42"/>
      <c r="CV102" s="42"/>
      <c r="CW102" s="42"/>
      <c r="CX102" s="42"/>
      <c r="CY102" s="42"/>
      <c r="CZ102" s="42"/>
      <c r="DA102" s="42"/>
      <c r="DB102" s="42"/>
      <c r="DC102" s="42"/>
      <c r="DD102" s="42"/>
      <c r="DE102" s="42"/>
      <c r="DF102" s="42"/>
      <c r="DG102" s="42"/>
      <c r="DH102" s="42"/>
      <c r="DI102" s="42"/>
      <c r="DJ102" s="42"/>
      <c r="DK102" s="42"/>
      <c r="DL102" s="42"/>
      <c r="DM102" s="42"/>
      <c r="DN102" s="42"/>
      <c r="DO102" s="42"/>
      <c r="DP102" s="42"/>
      <c r="DQ102" s="42"/>
      <c r="DR102" s="42"/>
      <c r="DS102" s="42"/>
      <c r="DT102" s="42"/>
      <c r="DU102" s="42"/>
      <c r="DV102" s="42"/>
      <c r="DW102" s="42"/>
      <c r="DX102" s="42"/>
      <c r="DY102" s="42"/>
      <c r="DZ102" s="42"/>
      <c r="EA102" s="42"/>
      <c r="EB102" s="42"/>
      <c r="EC102" s="42"/>
      <c r="ED102" s="42"/>
      <c r="EE102" s="42"/>
      <c r="EF102" s="42"/>
      <c r="EG102" s="42"/>
      <c r="EH102" s="42"/>
      <c r="EI102" s="42"/>
      <c r="EJ102" s="42"/>
      <c r="EK102" s="42"/>
      <c r="EL102" s="42"/>
      <c r="EM102" s="42"/>
      <c r="EN102" s="42"/>
      <c r="EO102" s="42"/>
      <c r="EP102" s="42"/>
      <c r="EQ102" s="42"/>
      <c r="ER102" s="42"/>
      <c r="ES102" s="42"/>
      <c r="ET102" s="42"/>
      <c r="EU102" s="42"/>
      <c r="EV102" s="42"/>
      <c r="EW102" s="42"/>
      <c r="EX102" s="42"/>
      <c r="EY102" s="42"/>
      <c r="EZ102" s="42"/>
      <c r="FA102" s="42"/>
      <c r="FB102" s="42"/>
      <c r="FC102" s="42"/>
      <c r="FD102" s="42"/>
      <c r="FE102" s="42"/>
      <c r="FF102" s="42"/>
      <c r="FG102" s="42"/>
      <c r="FH102" s="42"/>
      <c r="FI102" s="42"/>
      <c r="FJ102" s="42"/>
      <c r="FK102" s="42"/>
      <c r="FL102" s="42"/>
      <c r="FM102" s="42"/>
      <c r="FN102" s="42"/>
      <c r="FO102" s="42"/>
      <c r="FP102" s="42"/>
      <c r="FQ102" s="42"/>
      <c r="FR102" s="42"/>
      <c r="FS102" s="42"/>
      <c r="FT102" s="42"/>
      <c r="FU102" s="42"/>
      <c r="FV102" s="42"/>
      <c r="FW102" s="42"/>
      <c r="FX102" s="42"/>
      <c r="FY102" s="42"/>
      <c r="FZ102" s="42"/>
      <c r="GA102" s="42"/>
      <c r="GB102" s="42"/>
      <c r="GC102" s="42"/>
      <c r="GD102" s="42"/>
      <c r="GE102" s="42"/>
      <c r="GF102" s="42"/>
      <c r="GG102" s="42"/>
      <c r="GH102" s="42"/>
      <c r="GI102" s="42"/>
      <c r="GJ102" s="42"/>
      <c r="GK102" s="42"/>
      <c r="GL102" s="42"/>
      <c r="GM102" s="42"/>
      <c r="GN102" s="42"/>
      <c r="GO102" s="42"/>
      <c r="GP102" s="42"/>
      <c r="GQ102" s="42"/>
      <c r="GR102" s="42"/>
      <c r="GS102" s="42"/>
      <c r="GT102" s="42"/>
      <c r="GU102" s="42"/>
      <c r="GV102" s="42"/>
      <c r="GW102" s="42"/>
      <c r="GX102" s="42"/>
      <c r="GY102" s="42"/>
      <c r="GZ102" s="42"/>
      <c r="HA102" s="42"/>
      <c r="HB102" s="42"/>
      <c r="HC102" s="42"/>
      <c r="HD102" s="42"/>
      <c r="HE102" s="42"/>
      <c r="HF102" s="42"/>
      <c r="HG102" s="42"/>
      <c r="HH102" s="42"/>
      <c r="HI102" s="42"/>
      <c r="HJ102" s="42"/>
      <c r="HK102" s="42"/>
      <c r="HL102" s="42"/>
      <c r="HM102" s="42"/>
      <c r="HN102" s="42"/>
      <c r="HO102" s="42"/>
      <c r="HP102" s="42"/>
      <c r="HQ102" s="42"/>
      <c r="HR102" s="42"/>
      <c r="HS102" s="42"/>
      <c r="HT102" s="42"/>
      <c r="HU102" s="42"/>
      <c r="HV102" s="42"/>
      <c r="HW102" s="42"/>
      <c r="HX102" s="42"/>
    </row>
    <row r="103" spans="1:232" s="41" customFormat="1" x14ac:dyDescent="0.25">
      <c r="A103" s="29"/>
      <c r="B103" s="30"/>
      <c r="C103" s="31" t="str">
        <f>IF(H103="","",VLOOKUP(O103,Khach_hang!B:G,6,0))</f>
        <v>N</v>
      </c>
      <c r="D103" s="57">
        <f t="shared" si="17"/>
        <v>0</v>
      </c>
      <c r="E103" s="57">
        <f t="shared" si="18"/>
        <v>1</v>
      </c>
      <c r="F103" s="32" t="str">
        <f>IF(H103="","",VLOOKUP(H103,'PHIEU XT'!B:I,8,0))</f>
        <v>29/08/2025</v>
      </c>
      <c r="G103" s="32" t="str">
        <f t="shared" si="19"/>
        <v>29/08/2025</v>
      </c>
      <c r="H103" s="4">
        <v>9105867505</v>
      </c>
      <c r="I103" s="32" t="str">
        <f t="shared" si="20"/>
        <v>29/08/2025</v>
      </c>
      <c r="J103" s="33" t="str">
        <f t="shared" si="21"/>
        <v>NKHT2508/00069314</v>
      </c>
      <c r="K103" s="34"/>
      <c r="L103" s="46" t="str">
        <f t="shared" si="22"/>
        <v>K25TTM</v>
      </c>
      <c r="M103" s="33" t="str">
        <f>IF(H103="","",'PHIEU XT'!C103)</f>
        <v>00069314</v>
      </c>
      <c r="N103" s="35" t="str">
        <f t="shared" si="23"/>
        <v>29/08/2025</v>
      </c>
      <c r="O103" s="6" t="str">
        <f>IF(H103="","",'PHIEU XT'!E103)</f>
        <v>WIN-009</v>
      </c>
      <c r="P103" s="36"/>
      <c r="Q103" s="36"/>
      <c r="R103" s="36"/>
      <c r="S103" s="33" t="str">
        <f>IF(H103="","",'PHIEU XT'!F103)</f>
        <v>2B02 WIN DNG 51 - 53 Dương Thị Xuân Quý</v>
      </c>
      <c r="T103" s="36"/>
      <c r="U103" s="36"/>
      <c r="V103" s="33" t="str">
        <f t="shared" si="24"/>
        <v>2B02 WIN DNG 51 - 53 Dương Thị Xuân Quý</v>
      </c>
      <c r="W103" s="36"/>
      <c r="X103" s="36"/>
      <c r="Y103" s="33" t="str">
        <f>IF(H103="","",'PHIEU XT'!AC103)</f>
        <v>CN300</v>
      </c>
      <c r="Z103" s="36"/>
      <c r="AA103" s="30"/>
      <c r="AB103" s="57">
        <f t="shared" si="25"/>
        <v>5111</v>
      </c>
      <c r="AC103" s="57">
        <f t="shared" si="26"/>
        <v>131</v>
      </c>
      <c r="AD103" s="30"/>
      <c r="AE103" s="58">
        <f>IF(H103="","",'PHIEU XT'!U103)</f>
        <v>1</v>
      </c>
      <c r="AF103" s="37"/>
      <c r="AG103" s="37">
        <f>IF(H103="","",'PHIEU XT'!T103)</f>
        <v>56760</v>
      </c>
      <c r="AH103" s="38">
        <f t="shared" si="27"/>
        <v>56760</v>
      </c>
      <c r="AI103" s="37"/>
      <c r="AJ103" s="37"/>
      <c r="AK103" s="39"/>
      <c r="AL103" s="40">
        <f t="shared" si="28"/>
        <v>8</v>
      </c>
      <c r="AM103" s="37"/>
      <c r="AN103" s="37">
        <f t="shared" si="29"/>
        <v>4540.8</v>
      </c>
      <c r="AO103" s="59">
        <f t="shared" si="30"/>
        <v>33311</v>
      </c>
      <c r="AP103" s="39"/>
      <c r="AQ103" s="59" t="str">
        <f t="shared" si="31"/>
        <v>K-hangtra</v>
      </c>
      <c r="AR103" s="60">
        <f t="shared" si="32"/>
        <v>156</v>
      </c>
      <c r="AS103" s="60">
        <f t="shared" si="33"/>
        <v>632</v>
      </c>
      <c r="AV103" s="39"/>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c r="BZ103" s="42"/>
      <c r="CA103" s="42"/>
      <c r="CB103" s="42"/>
      <c r="CC103" s="42"/>
      <c r="CD103" s="42"/>
      <c r="CE103" s="42"/>
      <c r="CF103" s="42"/>
      <c r="CG103" s="42"/>
      <c r="CH103" s="42"/>
      <c r="CI103" s="42"/>
      <c r="CJ103" s="42"/>
      <c r="CK103" s="42"/>
      <c r="CL103" s="42"/>
      <c r="CM103" s="42"/>
      <c r="CN103" s="42"/>
      <c r="CO103" s="42"/>
      <c r="CP103" s="42"/>
      <c r="CQ103" s="42"/>
      <c r="CR103" s="42"/>
      <c r="CS103" s="42"/>
      <c r="CT103" s="42"/>
      <c r="CU103" s="42"/>
      <c r="CV103" s="42"/>
      <c r="CW103" s="42"/>
      <c r="CX103" s="42"/>
      <c r="CY103" s="42"/>
      <c r="CZ103" s="42"/>
      <c r="DA103" s="42"/>
      <c r="DB103" s="42"/>
      <c r="DC103" s="42"/>
      <c r="DD103" s="42"/>
      <c r="DE103" s="42"/>
      <c r="DF103" s="42"/>
      <c r="DG103" s="42"/>
      <c r="DH103" s="42"/>
      <c r="DI103" s="42"/>
      <c r="DJ103" s="42"/>
      <c r="DK103" s="42"/>
      <c r="DL103" s="42"/>
      <c r="DM103" s="42"/>
      <c r="DN103" s="42"/>
      <c r="DO103" s="42"/>
      <c r="DP103" s="42"/>
      <c r="DQ103" s="42"/>
      <c r="DR103" s="42"/>
      <c r="DS103" s="42"/>
      <c r="DT103" s="42"/>
      <c r="DU103" s="42"/>
      <c r="DV103" s="42"/>
      <c r="DW103" s="42"/>
      <c r="DX103" s="42"/>
      <c r="DY103" s="42"/>
      <c r="DZ103" s="42"/>
      <c r="EA103" s="42"/>
      <c r="EB103" s="42"/>
      <c r="EC103" s="42"/>
      <c r="ED103" s="42"/>
      <c r="EE103" s="42"/>
      <c r="EF103" s="42"/>
      <c r="EG103" s="42"/>
      <c r="EH103" s="42"/>
      <c r="EI103" s="42"/>
      <c r="EJ103" s="42"/>
      <c r="EK103" s="42"/>
      <c r="EL103" s="42"/>
      <c r="EM103" s="42"/>
      <c r="EN103" s="42"/>
      <c r="EO103" s="42"/>
      <c r="EP103" s="42"/>
      <c r="EQ103" s="42"/>
      <c r="ER103" s="42"/>
      <c r="ES103" s="42"/>
      <c r="ET103" s="42"/>
      <c r="EU103" s="42"/>
      <c r="EV103" s="42"/>
      <c r="EW103" s="42"/>
      <c r="EX103" s="42"/>
      <c r="EY103" s="42"/>
      <c r="EZ103" s="42"/>
      <c r="FA103" s="42"/>
      <c r="FB103" s="42"/>
      <c r="FC103" s="42"/>
      <c r="FD103" s="42"/>
      <c r="FE103" s="42"/>
      <c r="FF103" s="42"/>
      <c r="FG103" s="42"/>
      <c r="FH103" s="42"/>
      <c r="FI103" s="42"/>
      <c r="FJ103" s="42"/>
      <c r="FK103" s="42"/>
      <c r="FL103" s="42"/>
      <c r="FM103" s="42"/>
      <c r="FN103" s="42"/>
      <c r="FO103" s="42"/>
      <c r="FP103" s="42"/>
      <c r="FQ103" s="42"/>
      <c r="FR103" s="42"/>
      <c r="FS103" s="42"/>
      <c r="FT103" s="42"/>
      <c r="FU103" s="42"/>
      <c r="FV103" s="42"/>
      <c r="FW103" s="42"/>
      <c r="FX103" s="42"/>
      <c r="FY103" s="42"/>
      <c r="FZ103" s="42"/>
      <c r="GA103" s="42"/>
      <c r="GB103" s="42"/>
      <c r="GC103" s="42"/>
      <c r="GD103" s="42"/>
      <c r="GE103" s="42"/>
      <c r="GF103" s="42"/>
      <c r="GG103" s="42"/>
      <c r="GH103" s="42"/>
      <c r="GI103" s="42"/>
      <c r="GJ103" s="42"/>
      <c r="GK103" s="42"/>
      <c r="GL103" s="42"/>
      <c r="GM103" s="42"/>
      <c r="GN103" s="42"/>
      <c r="GO103" s="42"/>
      <c r="GP103" s="42"/>
      <c r="GQ103" s="42"/>
      <c r="GR103" s="42"/>
      <c r="GS103" s="42"/>
      <c r="GT103" s="42"/>
      <c r="GU103" s="42"/>
      <c r="GV103" s="42"/>
      <c r="GW103" s="42"/>
      <c r="GX103" s="42"/>
      <c r="GY103" s="42"/>
      <c r="GZ103" s="42"/>
      <c r="HA103" s="42"/>
      <c r="HB103" s="42"/>
      <c r="HC103" s="42"/>
      <c r="HD103" s="42"/>
      <c r="HE103" s="42"/>
      <c r="HF103" s="42"/>
      <c r="HG103" s="42"/>
      <c r="HH103" s="42"/>
      <c r="HI103" s="42"/>
      <c r="HJ103" s="42"/>
      <c r="HK103" s="42"/>
      <c r="HL103" s="42"/>
      <c r="HM103" s="42"/>
      <c r="HN103" s="42"/>
      <c r="HO103" s="42"/>
      <c r="HP103" s="42"/>
      <c r="HQ103" s="42"/>
      <c r="HR103" s="42"/>
      <c r="HS103" s="42"/>
      <c r="HT103" s="42"/>
      <c r="HU103" s="42"/>
      <c r="HV103" s="42"/>
      <c r="HW103" s="42"/>
      <c r="HX103" s="42"/>
    </row>
    <row r="104" spans="1:232" s="41" customFormat="1" x14ac:dyDescent="0.25">
      <c r="A104" s="29"/>
      <c r="B104" s="30"/>
      <c r="C104" s="31" t="str">
        <f>IF(H104="","",VLOOKUP(O104,Khach_hang!B:G,6,0))</f>
        <v>B</v>
      </c>
      <c r="D104" s="57">
        <f t="shared" si="17"/>
        <v>0</v>
      </c>
      <c r="E104" s="57">
        <f t="shared" si="18"/>
        <v>1</v>
      </c>
      <c r="F104" s="32" t="str">
        <f>IF(H104="","",VLOOKUP(H104,'PHIEU XT'!B:I,8,0))</f>
        <v>29/08/2025</v>
      </c>
      <c r="G104" s="32" t="str">
        <f t="shared" si="19"/>
        <v>29/08/2025</v>
      </c>
      <c r="H104" s="4">
        <v>9105867506</v>
      </c>
      <c r="I104" s="32" t="str">
        <f t="shared" si="20"/>
        <v>29/08/2025</v>
      </c>
      <c r="J104" s="33" t="str">
        <f t="shared" si="21"/>
        <v>NKHT2508/00032622</v>
      </c>
      <c r="K104" s="34"/>
      <c r="L104" s="46" t="str">
        <f t="shared" si="22"/>
        <v>K25TTM</v>
      </c>
      <c r="M104" s="33" t="str">
        <f>IF(H104="","",'PHIEU XT'!C104)</f>
        <v>00032622</v>
      </c>
      <c r="N104" s="35" t="str">
        <f t="shared" si="23"/>
        <v>29/08/2025</v>
      </c>
      <c r="O104" s="6" t="str">
        <f>IF(H104="","",'PHIEU XT'!E104)</f>
        <v>WIN-058</v>
      </c>
      <c r="P104" s="36"/>
      <c r="Q104" s="36"/>
      <c r="R104" s="36"/>
      <c r="S104" s="33" t="str">
        <f>IF(H104="","",'PHIEU XT'!F104)</f>
        <v>2AR1 WM+ NAN Trung Tâm, Yên Thành</v>
      </c>
      <c r="T104" s="36"/>
      <c r="U104" s="36"/>
      <c r="V104" s="33" t="str">
        <f t="shared" si="24"/>
        <v>2AR1 WM+ NAN Trung Tâm, Yên Thành</v>
      </c>
      <c r="W104" s="36"/>
      <c r="X104" s="36"/>
      <c r="Y104" s="33" t="str">
        <f>IF(H104="","",'PHIEU XT'!AC104)</f>
        <v>CC300</v>
      </c>
      <c r="Z104" s="36"/>
      <c r="AA104" s="30"/>
      <c r="AB104" s="57">
        <f t="shared" si="25"/>
        <v>5111</v>
      </c>
      <c r="AC104" s="57">
        <f t="shared" si="26"/>
        <v>131</v>
      </c>
      <c r="AD104" s="30"/>
      <c r="AE104" s="58">
        <f>IF(H104="","",'PHIEU XT'!U104)</f>
        <v>2</v>
      </c>
      <c r="AF104" s="37"/>
      <c r="AG104" s="37">
        <f>IF(H104="","",'PHIEU XT'!T104)</f>
        <v>74250</v>
      </c>
      <c r="AH104" s="38">
        <f t="shared" si="27"/>
        <v>148500</v>
      </c>
      <c r="AI104" s="37"/>
      <c r="AJ104" s="37"/>
      <c r="AK104" s="39"/>
      <c r="AL104" s="40">
        <f t="shared" si="28"/>
        <v>8</v>
      </c>
      <c r="AM104" s="37"/>
      <c r="AN104" s="37">
        <f t="shared" si="29"/>
        <v>11880</v>
      </c>
      <c r="AO104" s="59">
        <f t="shared" si="30"/>
        <v>33311</v>
      </c>
      <c r="AP104" s="39"/>
      <c r="AQ104" s="59" t="str">
        <f t="shared" si="31"/>
        <v>K-hangtra</v>
      </c>
      <c r="AR104" s="60">
        <f t="shared" si="32"/>
        <v>156</v>
      </c>
      <c r="AS104" s="60">
        <f t="shared" si="33"/>
        <v>632</v>
      </c>
      <c r="AV104" s="39"/>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c r="BZ104" s="42"/>
      <c r="CA104" s="42"/>
      <c r="CB104" s="42"/>
      <c r="CC104" s="42"/>
      <c r="CD104" s="42"/>
      <c r="CE104" s="42"/>
      <c r="CF104" s="42"/>
      <c r="CG104" s="42"/>
      <c r="CH104" s="42"/>
      <c r="CI104" s="42"/>
      <c r="CJ104" s="42"/>
      <c r="CK104" s="42"/>
      <c r="CL104" s="42"/>
      <c r="CM104" s="42"/>
      <c r="CN104" s="42"/>
      <c r="CO104" s="42"/>
      <c r="CP104" s="42"/>
      <c r="CQ104" s="42"/>
      <c r="CR104" s="42"/>
      <c r="CS104" s="42"/>
      <c r="CT104" s="42"/>
      <c r="CU104" s="42"/>
      <c r="CV104" s="42"/>
      <c r="CW104" s="42"/>
      <c r="CX104" s="42"/>
      <c r="CY104" s="42"/>
      <c r="CZ104" s="42"/>
      <c r="DA104" s="42"/>
      <c r="DB104" s="42"/>
      <c r="DC104" s="42"/>
      <c r="DD104" s="42"/>
      <c r="DE104" s="42"/>
      <c r="DF104" s="42"/>
      <c r="DG104" s="42"/>
      <c r="DH104" s="42"/>
      <c r="DI104" s="42"/>
      <c r="DJ104" s="42"/>
      <c r="DK104" s="42"/>
      <c r="DL104" s="42"/>
      <c r="DM104" s="42"/>
      <c r="DN104" s="42"/>
      <c r="DO104" s="42"/>
      <c r="DP104" s="42"/>
      <c r="DQ104" s="42"/>
      <c r="DR104" s="42"/>
      <c r="DS104" s="42"/>
      <c r="DT104" s="42"/>
      <c r="DU104" s="42"/>
      <c r="DV104" s="42"/>
      <c r="DW104" s="42"/>
      <c r="DX104" s="42"/>
      <c r="DY104" s="42"/>
      <c r="DZ104" s="42"/>
      <c r="EA104" s="42"/>
      <c r="EB104" s="42"/>
      <c r="EC104" s="42"/>
      <c r="ED104" s="42"/>
      <c r="EE104" s="42"/>
      <c r="EF104" s="42"/>
      <c r="EG104" s="42"/>
      <c r="EH104" s="42"/>
      <c r="EI104" s="42"/>
      <c r="EJ104" s="42"/>
      <c r="EK104" s="42"/>
      <c r="EL104" s="42"/>
      <c r="EM104" s="42"/>
      <c r="EN104" s="42"/>
      <c r="EO104" s="42"/>
      <c r="EP104" s="42"/>
      <c r="EQ104" s="42"/>
      <c r="ER104" s="42"/>
      <c r="ES104" s="42"/>
      <c r="ET104" s="42"/>
      <c r="EU104" s="42"/>
      <c r="EV104" s="42"/>
      <c r="EW104" s="42"/>
      <c r="EX104" s="42"/>
      <c r="EY104" s="42"/>
      <c r="EZ104" s="42"/>
      <c r="FA104" s="42"/>
      <c r="FB104" s="42"/>
      <c r="FC104" s="42"/>
      <c r="FD104" s="42"/>
      <c r="FE104" s="42"/>
      <c r="FF104" s="42"/>
      <c r="FG104" s="42"/>
      <c r="FH104" s="42"/>
      <c r="FI104" s="42"/>
      <c r="FJ104" s="42"/>
      <c r="FK104" s="42"/>
      <c r="FL104" s="42"/>
      <c r="FM104" s="42"/>
      <c r="FN104" s="42"/>
      <c r="FO104" s="42"/>
      <c r="FP104" s="42"/>
      <c r="FQ104" s="42"/>
      <c r="FR104" s="42"/>
      <c r="FS104" s="42"/>
      <c r="FT104" s="42"/>
      <c r="FU104" s="42"/>
      <c r="FV104" s="42"/>
      <c r="FW104" s="42"/>
      <c r="FX104" s="42"/>
      <c r="FY104" s="42"/>
      <c r="FZ104" s="42"/>
      <c r="GA104" s="42"/>
      <c r="GB104" s="42"/>
      <c r="GC104" s="42"/>
      <c r="GD104" s="42"/>
      <c r="GE104" s="42"/>
      <c r="GF104" s="42"/>
      <c r="GG104" s="42"/>
      <c r="GH104" s="42"/>
      <c r="GI104" s="42"/>
      <c r="GJ104" s="42"/>
      <c r="GK104" s="42"/>
      <c r="GL104" s="42"/>
      <c r="GM104" s="42"/>
      <c r="GN104" s="42"/>
      <c r="GO104" s="42"/>
      <c r="GP104" s="42"/>
      <c r="GQ104" s="42"/>
      <c r="GR104" s="42"/>
      <c r="GS104" s="42"/>
      <c r="GT104" s="42"/>
      <c r="GU104" s="42"/>
      <c r="GV104" s="42"/>
      <c r="GW104" s="42"/>
      <c r="GX104" s="42"/>
      <c r="GY104" s="42"/>
      <c r="GZ104" s="42"/>
      <c r="HA104" s="42"/>
      <c r="HB104" s="42"/>
      <c r="HC104" s="42"/>
      <c r="HD104" s="42"/>
      <c r="HE104" s="42"/>
      <c r="HF104" s="42"/>
      <c r="HG104" s="42"/>
      <c r="HH104" s="42"/>
      <c r="HI104" s="42"/>
      <c r="HJ104" s="42"/>
      <c r="HK104" s="42"/>
      <c r="HL104" s="42"/>
      <c r="HM104" s="42"/>
      <c r="HN104" s="42"/>
      <c r="HO104" s="42"/>
      <c r="HP104" s="42"/>
      <c r="HQ104" s="42"/>
      <c r="HR104" s="42"/>
      <c r="HS104" s="42"/>
      <c r="HT104" s="42"/>
      <c r="HU104" s="42"/>
      <c r="HV104" s="42"/>
      <c r="HW104" s="42"/>
      <c r="HX104" s="42"/>
    </row>
    <row r="105" spans="1:232" s="41" customFormat="1" x14ac:dyDescent="0.25">
      <c r="A105" s="29"/>
      <c r="B105" s="30"/>
      <c r="C105" s="31" t="str">
        <f>IF(H105="","",VLOOKUP(O105,Khach_hang!B:G,6,0))</f>
        <v>N</v>
      </c>
      <c r="D105" s="57">
        <f t="shared" si="17"/>
        <v>0</v>
      </c>
      <c r="E105" s="57">
        <f t="shared" si="18"/>
        <v>1</v>
      </c>
      <c r="F105" s="32" t="str">
        <f>IF(H105="","",VLOOKUP(H105,'PHIEU XT'!B:I,8,0))</f>
        <v>29/08/2025</v>
      </c>
      <c r="G105" s="32" t="str">
        <f t="shared" si="19"/>
        <v>29/08/2025</v>
      </c>
      <c r="H105" s="4">
        <v>9105867628</v>
      </c>
      <c r="I105" s="32" t="str">
        <f t="shared" si="20"/>
        <v>29/08/2025</v>
      </c>
      <c r="J105" s="33" t="str">
        <f t="shared" si="21"/>
        <v>NKHT2508/00008278</v>
      </c>
      <c r="K105" s="34"/>
      <c r="L105" s="46" t="str">
        <f t="shared" si="22"/>
        <v>K25TTM</v>
      </c>
      <c r="M105" s="33" t="str">
        <f>IF(H105="","",'PHIEU XT'!C105)</f>
        <v>00008278</v>
      </c>
      <c r="N105" s="35" t="str">
        <f t="shared" si="23"/>
        <v>29/08/2025</v>
      </c>
      <c r="O105" s="6" t="str">
        <f>IF(H105="","",'PHIEU XT'!E105)</f>
        <v>WIN-042</v>
      </c>
      <c r="P105" s="36"/>
      <c r="Q105" s="36"/>
      <c r="R105" s="36"/>
      <c r="S105" s="33" t="str">
        <f>IF(H105="","",'PHIEU XT'!F105)</f>
        <v>2AKM WM+ QNI Thửa 1465, TBĐ 3</v>
      </c>
      <c r="T105" s="36"/>
      <c r="U105" s="36"/>
      <c r="V105" s="33" t="str">
        <f t="shared" si="24"/>
        <v>2AKM WM+ QNI Thửa 1465, TBĐ 3</v>
      </c>
      <c r="W105" s="36"/>
      <c r="X105" s="36"/>
      <c r="Y105" s="33" t="str">
        <f>IF(H105="","",'PHIEU XT'!AC105)</f>
        <v>CC300</v>
      </c>
      <c r="Z105" s="36"/>
      <c r="AA105" s="30"/>
      <c r="AB105" s="57">
        <f t="shared" si="25"/>
        <v>5111</v>
      </c>
      <c r="AC105" s="57">
        <f t="shared" si="26"/>
        <v>131</v>
      </c>
      <c r="AD105" s="30"/>
      <c r="AE105" s="58">
        <f>IF(H105="","",'PHIEU XT'!U105)</f>
        <v>1</v>
      </c>
      <c r="AF105" s="37"/>
      <c r="AG105" s="37">
        <f>IF(H105="","",'PHIEU XT'!T105)</f>
        <v>74250</v>
      </c>
      <c r="AH105" s="38">
        <f t="shared" si="27"/>
        <v>74250</v>
      </c>
      <c r="AI105" s="37"/>
      <c r="AJ105" s="37"/>
      <c r="AK105" s="39"/>
      <c r="AL105" s="40">
        <f t="shared" si="28"/>
        <v>8</v>
      </c>
      <c r="AM105" s="37"/>
      <c r="AN105" s="37">
        <f t="shared" si="29"/>
        <v>5940</v>
      </c>
      <c r="AO105" s="59">
        <f t="shared" si="30"/>
        <v>33311</v>
      </c>
      <c r="AP105" s="39"/>
      <c r="AQ105" s="59" t="str">
        <f t="shared" si="31"/>
        <v>K-hangtra</v>
      </c>
      <c r="AR105" s="60">
        <f t="shared" si="32"/>
        <v>156</v>
      </c>
      <c r="AS105" s="60">
        <f t="shared" si="33"/>
        <v>632</v>
      </c>
      <c r="AV105" s="39"/>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c r="BZ105" s="42"/>
      <c r="CA105" s="42"/>
      <c r="CB105" s="42"/>
      <c r="CC105" s="42"/>
      <c r="CD105" s="42"/>
      <c r="CE105" s="42"/>
      <c r="CF105" s="42"/>
      <c r="CG105" s="42"/>
      <c r="CH105" s="42"/>
      <c r="CI105" s="42"/>
      <c r="CJ105" s="42"/>
      <c r="CK105" s="42"/>
      <c r="CL105" s="42"/>
      <c r="CM105" s="42"/>
      <c r="CN105" s="42"/>
      <c r="CO105" s="42"/>
      <c r="CP105" s="42"/>
      <c r="CQ105" s="42"/>
      <c r="CR105" s="42"/>
      <c r="CS105" s="42"/>
      <c r="CT105" s="42"/>
      <c r="CU105" s="42"/>
      <c r="CV105" s="42"/>
      <c r="CW105" s="42"/>
      <c r="CX105" s="42"/>
      <c r="CY105" s="42"/>
      <c r="CZ105" s="42"/>
      <c r="DA105" s="42"/>
      <c r="DB105" s="42"/>
      <c r="DC105" s="42"/>
      <c r="DD105" s="42"/>
      <c r="DE105" s="42"/>
      <c r="DF105" s="42"/>
      <c r="DG105" s="42"/>
      <c r="DH105" s="42"/>
      <c r="DI105" s="42"/>
      <c r="DJ105" s="42"/>
      <c r="DK105" s="42"/>
      <c r="DL105" s="42"/>
      <c r="DM105" s="42"/>
      <c r="DN105" s="42"/>
      <c r="DO105" s="42"/>
      <c r="DP105" s="42"/>
      <c r="DQ105" s="42"/>
      <c r="DR105" s="42"/>
      <c r="DS105" s="42"/>
      <c r="DT105" s="42"/>
      <c r="DU105" s="42"/>
      <c r="DV105" s="42"/>
      <c r="DW105" s="42"/>
      <c r="DX105" s="42"/>
      <c r="DY105" s="42"/>
      <c r="DZ105" s="42"/>
      <c r="EA105" s="42"/>
      <c r="EB105" s="42"/>
      <c r="EC105" s="42"/>
      <c r="ED105" s="42"/>
      <c r="EE105" s="42"/>
      <c r="EF105" s="42"/>
      <c r="EG105" s="42"/>
      <c r="EH105" s="42"/>
      <c r="EI105" s="42"/>
      <c r="EJ105" s="42"/>
      <c r="EK105" s="42"/>
      <c r="EL105" s="42"/>
      <c r="EM105" s="42"/>
      <c r="EN105" s="42"/>
      <c r="EO105" s="42"/>
      <c r="EP105" s="42"/>
      <c r="EQ105" s="42"/>
      <c r="ER105" s="42"/>
      <c r="ES105" s="42"/>
      <c r="ET105" s="42"/>
      <c r="EU105" s="42"/>
      <c r="EV105" s="42"/>
      <c r="EW105" s="42"/>
      <c r="EX105" s="42"/>
      <c r="EY105" s="42"/>
      <c r="EZ105" s="42"/>
      <c r="FA105" s="42"/>
      <c r="FB105" s="42"/>
      <c r="FC105" s="42"/>
      <c r="FD105" s="42"/>
      <c r="FE105" s="42"/>
      <c r="FF105" s="42"/>
      <c r="FG105" s="42"/>
      <c r="FH105" s="42"/>
      <c r="FI105" s="42"/>
      <c r="FJ105" s="42"/>
      <c r="FK105" s="42"/>
      <c r="FL105" s="42"/>
      <c r="FM105" s="42"/>
      <c r="FN105" s="42"/>
      <c r="FO105" s="42"/>
      <c r="FP105" s="42"/>
      <c r="FQ105" s="42"/>
      <c r="FR105" s="42"/>
      <c r="FS105" s="42"/>
      <c r="FT105" s="42"/>
      <c r="FU105" s="42"/>
      <c r="FV105" s="42"/>
      <c r="FW105" s="42"/>
      <c r="FX105" s="42"/>
      <c r="FY105" s="42"/>
      <c r="FZ105" s="42"/>
      <c r="GA105" s="42"/>
      <c r="GB105" s="42"/>
      <c r="GC105" s="42"/>
      <c r="GD105" s="42"/>
      <c r="GE105" s="42"/>
      <c r="GF105" s="42"/>
      <c r="GG105" s="42"/>
      <c r="GH105" s="42"/>
      <c r="GI105" s="42"/>
      <c r="GJ105" s="42"/>
      <c r="GK105" s="42"/>
      <c r="GL105" s="42"/>
      <c r="GM105" s="42"/>
      <c r="GN105" s="42"/>
      <c r="GO105" s="42"/>
      <c r="GP105" s="42"/>
      <c r="GQ105" s="42"/>
      <c r="GR105" s="42"/>
      <c r="GS105" s="42"/>
      <c r="GT105" s="42"/>
      <c r="GU105" s="42"/>
      <c r="GV105" s="42"/>
      <c r="GW105" s="42"/>
      <c r="GX105" s="42"/>
      <c r="GY105" s="42"/>
      <c r="GZ105" s="42"/>
      <c r="HA105" s="42"/>
      <c r="HB105" s="42"/>
      <c r="HC105" s="42"/>
      <c r="HD105" s="42"/>
      <c r="HE105" s="42"/>
      <c r="HF105" s="42"/>
      <c r="HG105" s="42"/>
      <c r="HH105" s="42"/>
      <c r="HI105" s="42"/>
      <c r="HJ105" s="42"/>
      <c r="HK105" s="42"/>
      <c r="HL105" s="42"/>
      <c r="HM105" s="42"/>
      <c r="HN105" s="42"/>
      <c r="HO105" s="42"/>
      <c r="HP105" s="42"/>
      <c r="HQ105" s="42"/>
      <c r="HR105" s="42"/>
      <c r="HS105" s="42"/>
      <c r="HT105" s="42"/>
      <c r="HU105" s="42"/>
      <c r="HV105" s="42"/>
      <c r="HW105" s="42"/>
      <c r="HX105" s="42"/>
    </row>
    <row r="106" spans="1:232" s="41" customFormat="1" x14ac:dyDescent="0.25">
      <c r="A106" s="29"/>
      <c r="B106" s="30"/>
      <c r="C106" s="31" t="str">
        <f>IF(H106="","",VLOOKUP(O106,Khach_hang!B:G,6,0))</f>
        <v>N</v>
      </c>
      <c r="D106" s="57">
        <f t="shared" si="17"/>
        <v>0</v>
      </c>
      <c r="E106" s="57">
        <f t="shared" si="18"/>
        <v>1</v>
      </c>
      <c r="F106" s="32" t="str">
        <f>IF(H106="","",VLOOKUP(H106,'PHIEU XT'!B:I,8,0))</f>
        <v>29/08/2025</v>
      </c>
      <c r="G106" s="32" t="str">
        <f t="shared" si="19"/>
        <v>29/08/2025</v>
      </c>
      <c r="H106" s="4">
        <v>9105867628</v>
      </c>
      <c r="I106" s="32" t="str">
        <f t="shared" si="20"/>
        <v>29/08/2025</v>
      </c>
      <c r="J106" s="33" t="str">
        <f t="shared" si="21"/>
        <v>NKHT2508/00008278</v>
      </c>
      <c r="K106" s="34"/>
      <c r="L106" s="46" t="str">
        <f t="shared" si="22"/>
        <v>K25TTM</v>
      </c>
      <c r="M106" s="33" t="str">
        <f>IF(H106="","",'PHIEU XT'!C106)</f>
        <v>00008278</v>
      </c>
      <c r="N106" s="35" t="str">
        <f t="shared" si="23"/>
        <v>29/08/2025</v>
      </c>
      <c r="O106" s="6" t="str">
        <f>IF(H106="","",'PHIEU XT'!E106)</f>
        <v>WIN-042</v>
      </c>
      <c r="P106" s="36"/>
      <c r="Q106" s="36"/>
      <c r="R106" s="36"/>
      <c r="S106" s="33" t="str">
        <f>IF(H106="","",'PHIEU XT'!F106)</f>
        <v>2AKM WM+ QNI Thửa 1465, TBĐ 3</v>
      </c>
      <c r="T106" s="36"/>
      <c r="U106" s="36"/>
      <c r="V106" s="33" t="str">
        <f t="shared" si="24"/>
        <v>2AKM WM+ QNI Thửa 1465, TBĐ 3</v>
      </c>
      <c r="W106" s="36"/>
      <c r="X106" s="36"/>
      <c r="Y106" s="33" t="str">
        <f>IF(H106="","",'PHIEU XT'!AC106)</f>
        <v>GSG250</v>
      </c>
      <c r="Z106" s="36"/>
      <c r="AA106" s="30"/>
      <c r="AB106" s="57">
        <f t="shared" si="25"/>
        <v>5111</v>
      </c>
      <c r="AC106" s="57">
        <f t="shared" si="26"/>
        <v>131</v>
      </c>
      <c r="AD106" s="30"/>
      <c r="AE106" s="58">
        <f>IF(H106="","",'PHIEU XT'!U106)</f>
        <v>2</v>
      </c>
      <c r="AF106" s="37"/>
      <c r="AG106" s="37">
        <f>IF(H106="","",'PHIEU XT'!T106)</f>
        <v>50400</v>
      </c>
      <c r="AH106" s="38">
        <f t="shared" si="27"/>
        <v>100800</v>
      </c>
      <c r="AI106" s="37"/>
      <c r="AJ106" s="37"/>
      <c r="AK106" s="39"/>
      <c r="AL106" s="40">
        <f t="shared" si="28"/>
        <v>8</v>
      </c>
      <c r="AM106" s="37"/>
      <c r="AN106" s="37">
        <f t="shared" si="29"/>
        <v>8064</v>
      </c>
      <c r="AO106" s="59">
        <f t="shared" si="30"/>
        <v>33311</v>
      </c>
      <c r="AP106" s="39"/>
      <c r="AQ106" s="59" t="str">
        <f t="shared" si="31"/>
        <v>K-hangtra</v>
      </c>
      <c r="AR106" s="60">
        <f t="shared" si="32"/>
        <v>156</v>
      </c>
      <c r="AS106" s="60">
        <f t="shared" si="33"/>
        <v>632</v>
      </c>
      <c r="AV106" s="39"/>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c r="BZ106" s="42"/>
      <c r="CA106" s="42"/>
      <c r="CB106" s="42"/>
      <c r="CC106" s="42"/>
      <c r="CD106" s="42"/>
      <c r="CE106" s="42"/>
      <c r="CF106" s="42"/>
      <c r="CG106" s="42"/>
      <c r="CH106" s="42"/>
      <c r="CI106" s="42"/>
      <c r="CJ106" s="42"/>
      <c r="CK106" s="42"/>
      <c r="CL106" s="42"/>
      <c r="CM106" s="42"/>
      <c r="CN106" s="42"/>
      <c r="CO106" s="42"/>
      <c r="CP106" s="42"/>
      <c r="CQ106" s="42"/>
      <c r="CR106" s="42"/>
      <c r="CS106" s="42"/>
      <c r="CT106" s="42"/>
      <c r="CU106" s="42"/>
      <c r="CV106" s="42"/>
      <c r="CW106" s="42"/>
      <c r="CX106" s="42"/>
      <c r="CY106" s="42"/>
      <c r="CZ106" s="42"/>
      <c r="DA106" s="42"/>
      <c r="DB106" s="42"/>
      <c r="DC106" s="42"/>
      <c r="DD106" s="42"/>
      <c r="DE106" s="42"/>
      <c r="DF106" s="42"/>
      <c r="DG106" s="42"/>
      <c r="DH106" s="42"/>
      <c r="DI106" s="42"/>
      <c r="DJ106" s="42"/>
      <c r="DK106" s="42"/>
      <c r="DL106" s="42"/>
      <c r="DM106" s="42"/>
      <c r="DN106" s="42"/>
      <c r="DO106" s="42"/>
      <c r="DP106" s="42"/>
      <c r="DQ106" s="42"/>
      <c r="DR106" s="42"/>
      <c r="DS106" s="42"/>
      <c r="DT106" s="42"/>
      <c r="DU106" s="42"/>
      <c r="DV106" s="42"/>
      <c r="DW106" s="42"/>
      <c r="DX106" s="42"/>
      <c r="DY106" s="42"/>
      <c r="DZ106" s="42"/>
      <c r="EA106" s="42"/>
      <c r="EB106" s="42"/>
      <c r="EC106" s="42"/>
      <c r="ED106" s="42"/>
      <c r="EE106" s="42"/>
      <c r="EF106" s="42"/>
      <c r="EG106" s="42"/>
      <c r="EH106" s="42"/>
      <c r="EI106" s="42"/>
      <c r="EJ106" s="42"/>
      <c r="EK106" s="42"/>
      <c r="EL106" s="42"/>
      <c r="EM106" s="42"/>
      <c r="EN106" s="42"/>
      <c r="EO106" s="42"/>
      <c r="EP106" s="42"/>
      <c r="EQ106" s="42"/>
      <c r="ER106" s="42"/>
      <c r="ES106" s="42"/>
      <c r="ET106" s="42"/>
      <c r="EU106" s="42"/>
      <c r="EV106" s="42"/>
      <c r="EW106" s="42"/>
      <c r="EX106" s="42"/>
      <c r="EY106" s="42"/>
      <c r="EZ106" s="42"/>
      <c r="FA106" s="42"/>
      <c r="FB106" s="42"/>
      <c r="FC106" s="42"/>
      <c r="FD106" s="42"/>
      <c r="FE106" s="42"/>
      <c r="FF106" s="42"/>
      <c r="FG106" s="42"/>
      <c r="FH106" s="42"/>
      <c r="FI106" s="42"/>
      <c r="FJ106" s="42"/>
      <c r="FK106" s="42"/>
      <c r="FL106" s="42"/>
      <c r="FM106" s="42"/>
      <c r="FN106" s="42"/>
      <c r="FO106" s="42"/>
      <c r="FP106" s="42"/>
      <c r="FQ106" s="42"/>
      <c r="FR106" s="42"/>
      <c r="FS106" s="42"/>
      <c r="FT106" s="42"/>
      <c r="FU106" s="42"/>
      <c r="FV106" s="42"/>
      <c r="FW106" s="42"/>
      <c r="FX106" s="42"/>
      <c r="FY106" s="42"/>
      <c r="FZ106" s="42"/>
      <c r="GA106" s="42"/>
      <c r="GB106" s="42"/>
      <c r="GC106" s="42"/>
      <c r="GD106" s="42"/>
      <c r="GE106" s="42"/>
      <c r="GF106" s="42"/>
      <c r="GG106" s="42"/>
      <c r="GH106" s="42"/>
      <c r="GI106" s="42"/>
      <c r="GJ106" s="42"/>
      <c r="GK106" s="42"/>
      <c r="GL106" s="42"/>
      <c r="GM106" s="42"/>
      <c r="GN106" s="42"/>
      <c r="GO106" s="42"/>
      <c r="GP106" s="42"/>
      <c r="GQ106" s="42"/>
      <c r="GR106" s="42"/>
      <c r="GS106" s="42"/>
      <c r="GT106" s="42"/>
      <c r="GU106" s="42"/>
      <c r="GV106" s="42"/>
      <c r="GW106" s="42"/>
      <c r="GX106" s="42"/>
      <c r="GY106" s="42"/>
      <c r="GZ106" s="42"/>
      <c r="HA106" s="42"/>
      <c r="HB106" s="42"/>
      <c r="HC106" s="42"/>
      <c r="HD106" s="42"/>
      <c r="HE106" s="42"/>
      <c r="HF106" s="42"/>
      <c r="HG106" s="42"/>
      <c r="HH106" s="42"/>
      <c r="HI106" s="42"/>
      <c r="HJ106" s="42"/>
      <c r="HK106" s="42"/>
      <c r="HL106" s="42"/>
      <c r="HM106" s="42"/>
      <c r="HN106" s="42"/>
      <c r="HO106" s="42"/>
      <c r="HP106" s="42"/>
      <c r="HQ106" s="42"/>
      <c r="HR106" s="42"/>
      <c r="HS106" s="42"/>
      <c r="HT106" s="42"/>
      <c r="HU106" s="42"/>
      <c r="HV106" s="42"/>
      <c r="HW106" s="42"/>
      <c r="HX106" s="42"/>
    </row>
    <row r="107" spans="1:232" s="41" customFormat="1" x14ac:dyDescent="0.25">
      <c r="A107" s="29"/>
      <c r="B107" s="30"/>
      <c r="C107" s="31" t="str">
        <f>IF(H107="","",VLOOKUP(O107,Khach_hang!B:G,6,0))</f>
        <v>N</v>
      </c>
      <c r="D107" s="57">
        <f t="shared" si="17"/>
        <v>0</v>
      </c>
      <c r="E107" s="57">
        <f t="shared" si="18"/>
        <v>1</v>
      </c>
      <c r="F107" s="32" t="str">
        <f>IF(H107="","",VLOOKUP(H107,'PHIEU XT'!B:I,8,0))</f>
        <v>29/08/2025</v>
      </c>
      <c r="G107" s="32" t="str">
        <f t="shared" si="19"/>
        <v>29/08/2025</v>
      </c>
      <c r="H107" s="4">
        <v>9105867574</v>
      </c>
      <c r="I107" s="32" t="str">
        <f t="shared" si="20"/>
        <v>29/08/2025</v>
      </c>
      <c r="J107" s="33" t="str">
        <f t="shared" si="21"/>
        <v>NKHT2508/00069322</v>
      </c>
      <c r="K107" s="34"/>
      <c r="L107" s="46" t="str">
        <f t="shared" si="22"/>
        <v>K25TTM</v>
      </c>
      <c r="M107" s="33" t="str">
        <f>IF(H107="","",'PHIEU XT'!C107)</f>
        <v>00069322</v>
      </c>
      <c r="N107" s="35" t="str">
        <f t="shared" si="23"/>
        <v>29/08/2025</v>
      </c>
      <c r="O107" s="6" t="str">
        <f>IF(H107="","",'PHIEU XT'!E107)</f>
        <v>WIN-009</v>
      </c>
      <c r="P107" s="36"/>
      <c r="Q107" s="36"/>
      <c r="R107" s="36"/>
      <c r="S107" s="33" t="str">
        <f>IF(H107="","",'PHIEU XT'!F107)</f>
        <v>4475 WM+ DNG 220 Thanh Thủy</v>
      </c>
      <c r="T107" s="36"/>
      <c r="U107" s="36"/>
      <c r="V107" s="33" t="str">
        <f t="shared" si="24"/>
        <v>4475 WM+ DNG 220 Thanh Thủy</v>
      </c>
      <c r="W107" s="36"/>
      <c r="X107" s="36"/>
      <c r="Y107" s="33" t="str">
        <f>IF(H107="","",'PHIEU XT'!AC107)</f>
        <v>GTLX250G</v>
      </c>
      <c r="Z107" s="36"/>
      <c r="AA107" s="30"/>
      <c r="AB107" s="57">
        <f t="shared" si="25"/>
        <v>5111</v>
      </c>
      <c r="AC107" s="57">
        <f t="shared" si="26"/>
        <v>131</v>
      </c>
      <c r="AD107" s="30"/>
      <c r="AE107" s="58">
        <f>IF(H107="","",'PHIEU XT'!U107)</f>
        <v>1</v>
      </c>
      <c r="AF107" s="37"/>
      <c r="AG107" s="37">
        <f>IF(H107="","",'PHIEU XT'!T107)</f>
        <v>50182</v>
      </c>
      <c r="AH107" s="38">
        <f t="shared" si="27"/>
        <v>50182</v>
      </c>
      <c r="AI107" s="37"/>
      <c r="AJ107" s="37"/>
      <c r="AK107" s="39"/>
      <c r="AL107" s="40">
        <f t="shared" si="28"/>
        <v>8</v>
      </c>
      <c r="AM107" s="37"/>
      <c r="AN107" s="37">
        <f t="shared" si="29"/>
        <v>4014.56</v>
      </c>
      <c r="AO107" s="59">
        <f t="shared" si="30"/>
        <v>33311</v>
      </c>
      <c r="AP107" s="39"/>
      <c r="AQ107" s="59" t="str">
        <f t="shared" si="31"/>
        <v>K-hangtra</v>
      </c>
      <c r="AR107" s="60">
        <f t="shared" si="32"/>
        <v>156</v>
      </c>
      <c r="AS107" s="60">
        <f t="shared" si="33"/>
        <v>632</v>
      </c>
      <c r="AV107" s="39"/>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c r="BZ107" s="42"/>
      <c r="CA107" s="42"/>
      <c r="CB107" s="42"/>
      <c r="CC107" s="42"/>
      <c r="CD107" s="42"/>
      <c r="CE107" s="42"/>
      <c r="CF107" s="42"/>
      <c r="CG107" s="42"/>
      <c r="CH107" s="42"/>
      <c r="CI107" s="42"/>
      <c r="CJ107" s="42"/>
      <c r="CK107" s="42"/>
      <c r="CL107" s="42"/>
      <c r="CM107" s="42"/>
      <c r="CN107" s="42"/>
      <c r="CO107" s="42"/>
      <c r="CP107" s="42"/>
      <c r="CQ107" s="42"/>
      <c r="CR107" s="42"/>
      <c r="CS107" s="42"/>
      <c r="CT107" s="42"/>
      <c r="CU107" s="42"/>
      <c r="CV107" s="42"/>
      <c r="CW107" s="42"/>
      <c r="CX107" s="42"/>
      <c r="CY107" s="42"/>
      <c r="CZ107" s="42"/>
      <c r="DA107" s="42"/>
      <c r="DB107" s="42"/>
      <c r="DC107" s="42"/>
      <c r="DD107" s="42"/>
      <c r="DE107" s="42"/>
      <c r="DF107" s="42"/>
      <c r="DG107" s="42"/>
      <c r="DH107" s="42"/>
      <c r="DI107" s="42"/>
      <c r="DJ107" s="42"/>
      <c r="DK107" s="42"/>
      <c r="DL107" s="42"/>
      <c r="DM107" s="42"/>
      <c r="DN107" s="42"/>
      <c r="DO107" s="42"/>
      <c r="DP107" s="42"/>
      <c r="DQ107" s="42"/>
      <c r="DR107" s="42"/>
      <c r="DS107" s="42"/>
      <c r="DT107" s="42"/>
      <c r="DU107" s="42"/>
      <c r="DV107" s="42"/>
      <c r="DW107" s="42"/>
      <c r="DX107" s="42"/>
      <c r="DY107" s="42"/>
      <c r="DZ107" s="42"/>
      <c r="EA107" s="42"/>
      <c r="EB107" s="42"/>
      <c r="EC107" s="42"/>
      <c r="ED107" s="42"/>
      <c r="EE107" s="42"/>
      <c r="EF107" s="42"/>
      <c r="EG107" s="42"/>
      <c r="EH107" s="42"/>
      <c r="EI107" s="42"/>
      <c r="EJ107" s="42"/>
      <c r="EK107" s="42"/>
      <c r="EL107" s="42"/>
      <c r="EM107" s="42"/>
      <c r="EN107" s="42"/>
      <c r="EO107" s="42"/>
      <c r="EP107" s="42"/>
      <c r="EQ107" s="42"/>
      <c r="ER107" s="42"/>
      <c r="ES107" s="42"/>
      <c r="ET107" s="42"/>
      <c r="EU107" s="42"/>
      <c r="EV107" s="42"/>
      <c r="EW107" s="42"/>
      <c r="EX107" s="42"/>
      <c r="EY107" s="42"/>
      <c r="EZ107" s="42"/>
      <c r="FA107" s="42"/>
      <c r="FB107" s="42"/>
      <c r="FC107" s="42"/>
      <c r="FD107" s="42"/>
      <c r="FE107" s="42"/>
      <c r="FF107" s="42"/>
      <c r="FG107" s="42"/>
      <c r="FH107" s="42"/>
      <c r="FI107" s="42"/>
      <c r="FJ107" s="42"/>
      <c r="FK107" s="42"/>
      <c r="FL107" s="42"/>
      <c r="FM107" s="42"/>
      <c r="FN107" s="42"/>
      <c r="FO107" s="42"/>
      <c r="FP107" s="42"/>
      <c r="FQ107" s="42"/>
      <c r="FR107" s="42"/>
      <c r="FS107" s="42"/>
      <c r="FT107" s="42"/>
      <c r="FU107" s="42"/>
      <c r="FV107" s="42"/>
      <c r="FW107" s="42"/>
      <c r="FX107" s="42"/>
      <c r="FY107" s="42"/>
      <c r="FZ107" s="42"/>
      <c r="GA107" s="42"/>
      <c r="GB107" s="42"/>
      <c r="GC107" s="42"/>
      <c r="GD107" s="42"/>
      <c r="GE107" s="42"/>
      <c r="GF107" s="42"/>
      <c r="GG107" s="42"/>
      <c r="GH107" s="42"/>
      <c r="GI107" s="42"/>
      <c r="GJ107" s="42"/>
      <c r="GK107" s="42"/>
      <c r="GL107" s="42"/>
      <c r="GM107" s="42"/>
      <c r="GN107" s="42"/>
      <c r="GO107" s="42"/>
      <c r="GP107" s="42"/>
      <c r="GQ107" s="42"/>
      <c r="GR107" s="42"/>
      <c r="GS107" s="42"/>
      <c r="GT107" s="42"/>
      <c r="GU107" s="42"/>
      <c r="GV107" s="42"/>
      <c r="GW107" s="42"/>
      <c r="GX107" s="42"/>
      <c r="GY107" s="42"/>
      <c r="GZ107" s="42"/>
      <c r="HA107" s="42"/>
      <c r="HB107" s="42"/>
      <c r="HC107" s="42"/>
      <c r="HD107" s="42"/>
      <c r="HE107" s="42"/>
      <c r="HF107" s="42"/>
      <c r="HG107" s="42"/>
      <c r="HH107" s="42"/>
      <c r="HI107" s="42"/>
      <c r="HJ107" s="42"/>
      <c r="HK107" s="42"/>
      <c r="HL107" s="42"/>
      <c r="HM107" s="42"/>
      <c r="HN107" s="42"/>
      <c r="HO107" s="42"/>
      <c r="HP107" s="42"/>
      <c r="HQ107" s="42"/>
      <c r="HR107" s="42"/>
      <c r="HS107" s="42"/>
      <c r="HT107" s="42"/>
      <c r="HU107" s="42"/>
      <c r="HV107" s="42"/>
      <c r="HW107" s="42"/>
      <c r="HX107" s="42"/>
    </row>
    <row r="108" spans="1:232" s="41" customFormat="1" x14ac:dyDescent="0.25">
      <c r="A108" s="29"/>
      <c r="B108" s="30"/>
      <c r="C108" s="31" t="str">
        <f>IF(H108="","",VLOOKUP(O108,Khach_hang!B:G,6,0))</f>
        <v>B</v>
      </c>
      <c r="D108" s="57">
        <f t="shared" si="17"/>
        <v>0</v>
      </c>
      <c r="E108" s="57">
        <f t="shared" si="18"/>
        <v>1</v>
      </c>
      <c r="F108" s="32" t="str">
        <f>IF(H108="","",VLOOKUP(H108,'PHIEU XT'!B:I,8,0))</f>
        <v>29/08/2025</v>
      </c>
      <c r="G108" s="32" t="str">
        <f t="shared" si="19"/>
        <v>29/08/2025</v>
      </c>
      <c r="H108" s="4">
        <v>9105867632</v>
      </c>
      <c r="I108" s="32" t="str">
        <f t="shared" si="20"/>
        <v>29/08/2025</v>
      </c>
      <c r="J108" s="33" t="str">
        <f t="shared" si="21"/>
        <v>NKHT2508/00420900</v>
      </c>
      <c r="K108" s="34"/>
      <c r="L108" s="46" t="str">
        <f t="shared" si="22"/>
        <v>K25TTM</v>
      </c>
      <c r="M108" s="33" t="str">
        <f>IF(H108="","",'PHIEU XT'!C108)</f>
        <v>00420900</v>
      </c>
      <c r="N108" s="35" t="str">
        <f t="shared" si="23"/>
        <v>29/08/2025</v>
      </c>
      <c r="O108" s="6" t="str">
        <f>IF(H108="","",'PHIEU XT'!E108)</f>
        <v>WIN-002</v>
      </c>
      <c r="P108" s="36"/>
      <c r="Q108" s="36"/>
      <c r="R108" s="36"/>
      <c r="S108" s="33" t="str">
        <f>IF(H108="","",'PHIEU XT'!F108)</f>
        <v>5582 WM+ HNI S2.06 Ocean Park</v>
      </c>
      <c r="T108" s="36"/>
      <c r="U108" s="36"/>
      <c r="V108" s="33" t="str">
        <f t="shared" si="24"/>
        <v>5582 WM+ HNI S2.06 Ocean Park</v>
      </c>
      <c r="W108" s="36"/>
      <c r="X108" s="36"/>
      <c r="Y108" s="33" t="str">
        <f>IF(H108="","",'PHIEU XT'!AC108)</f>
        <v>GM500</v>
      </c>
      <c r="Z108" s="36"/>
      <c r="AA108" s="30"/>
      <c r="AB108" s="57">
        <f t="shared" si="25"/>
        <v>5111</v>
      </c>
      <c r="AC108" s="57">
        <f t="shared" si="26"/>
        <v>131</v>
      </c>
      <c r="AD108" s="30"/>
      <c r="AE108" s="58">
        <f>IF(H108="","",'PHIEU XT'!U108)</f>
        <v>1</v>
      </c>
      <c r="AF108" s="37"/>
      <c r="AG108" s="37">
        <f>IF(H108="","",'PHIEU XT'!T108)</f>
        <v>111058</v>
      </c>
      <c r="AH108" s="38">
        <f t="shared" si="27"/>
        <v>111058</v>
      </c>
      <c r="AI108" s="37"/>
      <c r="AJ108" s="37"/>
      <c r="AK108" s="39"/>
      <c r="AL108" s="40">
        <f t="shared" si="28"/>
        <v>8</v>
      </c>
      <c r="AM108" s="37"/>
      <c r="AN108" s="37">
        <f t="shared" si="29"/>
        <v>8884.64</v>
      </c>
      <c r="AO108" s="59">
        <f t="shared" si="30"/>
        <v>33311</v>
      </c>
      <c r="AP108" s="39"/>
      <c r="AQ108" s="59" t="str">
        <f t="shared" si="31"/>
        <v>K-hangtra</v>
      </c>
      <c r="AR108" s="60">
        <f t="shared" si="32"/>
        <v>156</v>
      </c>
      <c r="AS108" s="60">
        <f t="shared" si="33"/>
        <v>632</v>
      </c>
      <c r="AV108" s="39"/>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c r="BZ108" s="42"/>
      <c r="CA108" s="42"/>
      <c r="CB108" s="42"/>
      <c r="CC108" s="42"/>
      <c r="CD108" s="42"/>
      <c r="CE108" s="42"/>
      <c r="CF108" s="42"/>
      <c r="CG108" s="42"/>
      <c r="CH108" s="42"/>
      <c r="CI108" s="42"/>
      <c r="CJ108" s="42"/>
      <c r="CK108" s="42"/>
      <c r="CL108" s="42"/>
      <c r="CM108" s="42"/>
      <c r="CN108" s="42"/>
      <c r="CO108" s="42"/>
      <c r="CP108" s="42"/>
      <c r="CQ108" s="42"/>
      <c r="CR108" s="42"/>
      <c r="CS108" s="42"/>
      <c r="CT108" s="42"/>
      <c r="CU108" s="42"/>
      <c r="CV108" s="42"/>
      <c r="CW108" s="42"/>
      <c r="CX108" s="42"/>
      <c r="CY108" s="42"/>
      <c r="CZ108" s="42"/>
      <c r="DA108" s="42"/>
      <c r="DB108" s="42"/>
      <c r="DC108" s="42"/>
      <c r="DD108" s="42"/>
      <c r="DE108" s="42"/>
      <c r="DF108" s="42"/>
      <c r="DG108" s="42"/>
      <c r="DH108" s="42"/>
      <c r="DI108" s="42"/>
      <c r="DJ108" s="42"/>
      <c r="DK108" s="42"/>
      <c r="DL108" s="42"/>
      <c r="DM108" s="42"/>
      <c r="DN108" s="42"/>
      <c r="DO108" s="42"/>
      <c r="DP108" s="42"/>
      <c r="DQ108" s="42"/>
      <c r="DR108" s="42"/>
      <c r="DS108" s="42"/>
      <c r="DT108" s="42"/>
      <c r="DU108" s="42"/>
      <c r="DV108" s="42"/>
      <c r="DW108" s="42"/>
      <c r="DX108" s="42"/>
      <c r="DY108" s="42"/>
      <c r="DZ108" s="42"/>
      <c r="EA108" s="42"/>
      <c r="EB108" s="42"/>
      <c r="EC108" s="42"/>
      <c r="ED108" s="42"/>
      <c r="EE108" s="42"/>
      <c r="EF108" s="42"/>
      <c r="EG108" s="42"/>
      <c r="EH108" s="42"/>
      <c r="EI108" s="42"/>
      <c r="EJ108" s="42"/>
      <c r="EK108" s="42"/>
      <c r="EL108" s="42"/>
      <c r="EM108" s="42"/>
      <c r="EN108" s="42"/>
      <c r="EO108" s="42"/>
      <c r="EP108" s="42"/>
      <c r="EQ108" s="42"/>
      <c r="ER108" s="42"/>
      <c r="ES108" s="42"/>
      <c r="ET108" s="42"/>
      <c r="EU108" s="42"/>
      <c r="EV108" s="42"/>
      <c r="EW108" s="42"/>
      <c r="EX108" s="42"/>
      <c r="EY108" s="42"/>
      <c r="EZ108" s="42"/>
      <c r="FA108" s="42"/>
      <c r="FB108" s="42"/>
      <c r="FC108" s="42"/>
      <c r="FD108" s="42"/>
      <c r="FE108" s="42"/>
      <c r="FF108" s="42"/>
      <c r="FG108" s="42"/>
      <c r="FH108" s="42"/>
      <c r="FI108" s="42"/>
      <c r="FJ108" s="42"/>
      <c r="FK108" s="42"/>
      <c r="FL108" s="42"/>
      <c r="FM108" s="42"/>
      <c r="FN108" s="42"/>
      <c r="FO108" s="42"/>
      <c r="FP108" s="42"/>
      <c r="FQ108" s="42"/>
      <c r="FR108" s="42"/>
      <c r="FS108" s="42"/>
      <c r="FT108" s="42"/>
      <c r="FU108" s="42"/>
      <c r="FV108" s="42"/>
      <c r="FW108" s="42"/>
      <c r="FX108" s="42"/>
      <c r="FY108" s="42"/>
      <c r="FZ108" s="42"/>
      <c r="GA108" s="42"/>
      <c r="GB108" s="42"/>
      <c r="GC108" s="42"/>
      <c r="GD108" s="42"/>
      <c r="GE108" s="42"/>
      <c r="GF108" s="42"/>
      <c r="GG108" s="42"/>
      <c r="GH108" s="42"/>
      <c r="GI108" s="42"/>
      <c r="GJ108" s="42"/>
      <c r="GK108" s="42"/>
      <c r="GL108" s="42"/>
      <c r="GM108" s="42"/>
      <c r="GN108" s="42"/>
      <c r="GO108" s="42"/>
      <c r="GP108" s="42"/>
      <c r="GQ108" s="42"/>
      <c r="GR108" s="42"/>
      <c r="GS108" s="42"/>
      <c r="GT108" s="42"/>
      <c r="GU108" s="42"/>
      <c r="GV108" s="42"/>
      <c r="GW108" s="42"/>
      <c r="GX108" s="42"/>
      <c r="GY108" s="42"/>
      <c r="GZ108" s="42"/>
      <c r="HA108" s="42"/>
      <c r="HB108" s="42"/>
      <c r="HC108" s="42"/>
      <c r="HD108" s="42"/>
      <c r="HE108" s="42"/>
      <c r="HF108" s="42"/>
      <c r="HG108" s="42"/>
      <c r="HH108" s="42"/>
      <c r="HI108" s="42"/>
      <c r="HJ108" s="42"/>
      <c r="HK108" s="42"/>
      <c r="HL108" s="42"/>
      <c r="HM108" s="42"/>
      <c r="HN108" s="42"/>
      <c r="HO108" s="42"/>
      <c r="HP108" s="42"/>
      <c r="HQ108" s="42"/>
      <c r="HR108" s="42"/>
      <c r="HS108" s="42"/>
      <c r="HT108" s="42"/>
      <c r="HU108" s="42"/>
      <c r="HV108" s="42"/>
      <c r="HW108" s="42"/>
      <c r="HX108" s="42"/>
    </row>
    <row r="109" spans="1:232" s="41" customFormat="1" x14ac:dyDescent="0.25">
      <c r="A109" s="29"/>
      <c r="B109" s="30"/>
      <c r="C109" s="31" t="str">
        <f>IF(H109="","",VLOOKUP(O109,Khach_hang!B:G,6,0))</f>
        <v>B</v>
      </c>
      <c r="D109" s="57">
        <f t="shared" si="17"/>
        <v>0</v>
      </c>
      <c r="E109" s="57">
        <f t="shared" si="18"/>
        <v>1</v>
      </c>
      <c r="F109" s="32" t="str">
        <f>IF(H109="","",VLOOKUP(H109,'PHIEU XT'!B:I,8,0))</f>
        <v>29/08/2025</v>
      </c>
      <c r="G109" s="32" t="str">
        <f t="shared" si="19"/>
        <v>29/08/2025</v>
      </c>
      <c r="H109" s="4">
        <v>9105867632</v>
      </c>
      <c r="I109" s="32" t="str">
        <f t="shared" si="20"/>
        <v>29/08/2025</v>
      </c>
      <c r="J109" s="33" t="str">
        <f t="shared" si="21"/>
        <v>NKHT2508/00420900</v>
      </c>
      <c r="K109" s="34"/>
      <c r="L109" s="46" t="str">
        <f t="shared" si="22"/>
        <v>K25TTM</v>
      </c>
      <c r="M109" s="33" t="str">
        <f>IF(H109="","",'PHIEU XT'!C109)</f>
        <v>00420900</v>
      </c>
      <c r="N109" s="35" t="str">
        <f t="shared" si="23"/>
        <v>29/08/2025</v>
      </c>
      <c r="O109" s="6" t="str">
        <f>IF(H109="","",'PHIEU XT'!E109)</f>
        <v>WIN-002</v>
      </c>
      <c r="P109" s="36"/>
      <c r="Q109" s="36"/>
      <c r="R109" s="36"/>
      <c r="S109" s="33" t="str">
        <f>IF(H109="","",'PHIEU XT'!F109)</f>
        <v>5582 WM+ HNI S2.06 Ocean Park</v>
      </c>
      <c r="T109" s="36"/>
      <c r="U109" s="36"/>
      <c r="V109" s="33" t="str">
        <f t="shared" si="24"/>
        <v>5582 WM+ HNI S2.06 Ocean Park</v>
      </c>
      <c r="W109" s="36"/>
      <c r="X109" s="36"/>
      <c r="Y109" s="33" t="str">
        <f>IF(H109="","",'PHIEU XT'!AC109)</f>
        <v>CC300</v>
      </c>
      <c r="Z109" s="36"/>
      <c r="AA109" s="30"/>
      <c r="AB109" s="57">
        <f t="shared" si="25"/>
        <v>5111</v>
      </c>
      <c r="AC109" s="57">
        <f t="shared" si="26"/>
        <v>131</v>
      </c>
      <c r="AD109" s="30"/>
      <c r="AE109" s="58">
        <f>IF(H109="","",'PHIEU XT'!U109)</f>
        <v>2</v>
      </c>
      <c r="AF109" s="37"/>
      <c r="AG109" s="37">
        <f>IF(H109="","",'PHIEU XT'!T109)</f>
        <v>74250</v>
      </c>
      <c r="AH109" s="38">
        <f t="shared" si="27"/>
        <v>148500</v>
      </c>
      <c r="AI109" s="37"/>
      <c r="AJ109" s="37"/>
      <c r="AK109" s="39"/>
      <c r="AL109" s="40">
        <f t="shared" si="28"/>
        <v>8</v>
      </c>
      <c r="AM109" s="37"/>
      <c r="AN109" s="37">
        <f t="shared" si="29"/>
        <v>11880</v>
      </c>
      <c r="AO109" s="59">
        <f t="shared" si="30"/>
        <v>33311</v>
      </c>
      <c r="AP109" s="39"/>
      <c r="AQ109" s="59" t="str">
        <f t="shared" si="31"/>
        <v>K-hangtra</v>
      </c>
      <c r="AR109" s="60">
        <f t="shared" si="32"/>
        <v>156</v>
      </c>
      <c r="AS109" s="60">
        <f t="shared" si="33"/>
        <v>632</v>
      </c>
      <c r="AV109" s="39"/>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c r="BZ109" s="42"/>
      <c r="CA109" s="42"/>
      <c r="CB109" s="42"/>
      <c r="CC109" s="42"/>
      <c r="CD109" s="42"/>
      <c r="CE109" s="42"/>
      <c r="CF109" s="42"/>
      <c r="CG109" s="42"/>
      <c r="CH109" s="42"/>
      <c r="CI109" s="42"/>
      <c r="CJ109" s="42"/>
      <c r="CK109" s="42"/>
      <c r="CL109" s="42"/>
      <c r="CM109" s="42"/>
      <c r="CN109" s="42"/>
      <c r="CO109" s="42"/>
      <c r="CP109" s="42"/>
      <c r="CQ109" s="42"/>
      <c r="CR109" s="42"/>
      <c r="CS109" s="42"/>
      <c r="CT109" s="42"/>
      <c r="CU109" s="42"/>
      <c r="CV109" s="42"/>
      <c r="CW109" s="42"/>
      <c r="CX109" s="42"/>
      <c r="CY109" s="42"/>
      <c r="CZ109" s="42"/>
      <c r="DA109" s="42"/>
      <c r="DB109" s="42"/>
      <c r="DC109" s="42"/>
      <c r="DD109" s="42"/>
      <c r="DE109" s="42"/>
      <c r="DF109" s="42"/>
      <c r="DG109" s="42"/>
      <c r="DH109" s="42"/>
      <c r="DI109" s="42"/>
      <c r="DJ109" s="42"/>
      <c r="DK109" s="42"/>
      <c r="DL109" s="42"/>
      <c r="DM109" s="42"/>
      <c r="DN109" s="42"/>
      <c r="DO109" s="42"/>
      <c r="DP109" s="42"/>
      <c r="DQ109" s="42"/>
      <c r="DR109" s="42"/>
      <c r="DS109" s="42"/>
      <c r="DT109" s="42"/>
      <c r="DU109" s="42"/>
      <c r="DV109" s="42"/>
      <c r="DW109" s="42"/>
      <c r="DX109" s="42"/>
      <c r="DY109" s="42"/>
      <c r="DZ109" s="42"/>
      <c r="EA109" s="42"/>
      <c r="EB109" s="42"/>
      <c r="EC109" s="42"/>
      <c r="ED109" s="42"/>
      <c r="EE109" s="42"/>
      <c r="EF109" s="42"/>
      <c r="EG109" s="42"/>
      <c r="EH109" s="42"/>
      <c r="EI109" s="42"/>
      <c r="EJ109" s="42"/>
      <c r="EK109" s="42"/>
      <c r="EL109" s="42"/>
      <c r="EM109" s="42"/>
      <c r="EN109" s="42"/>
      <c r="EO109" s="42"/>
      <c r="EP109" s="42"/>
      <c r="EQ109" s="42"/>
      <c r="ER109" s="42"/>
      <c r="ES109" s="42"/>
      <c r="ET109" s="42"/>
      <c r="EU109" s="42"/>
      <c r="EV109" s="42"/>
      <c r="EW109" s="42"/>
      <c r="EX109" s="42"/>
      <c r="EY109" s="42"/>
      <c r="EZ109" s="42"/>
      <c r="FA109" s="42"/>
      <c r="FB109" s="42"/>
      <c r="FC109" s="42"/>
      <c r="FD109" s="42"/>
      <c r="FE109" s="42"/>
      <c r="FF109" s="42"/>
      <c r="FG109" s="42"/>
      <c r="FH109" s="42"/>
      <c r="FI109" s="42"/>
      <c r="FJ109" s="42"/>
      <c r="FK109" s="42"/>
      <c r="FL109" s="42"/>
      <c r="FM109" s="42"/>
      <c r="FN109" s="42"/>
      <c r="FO109" s="42"/>
      <c r="FP109" s="42"/>
      <c r="FQ109" s="42"/>
      <c r="FR109" s="42"/>
      <c r="FS109" s="42"/>
      <c r="FT109" s="42"/>
      <c r="FU109" s="42"/>
      <c r="FV109" s="42"/>
      <c r="FW109" s="42"/>
      <c r="FX109" s="42"/>
      <c r="FY109" s="42"/>
      <c r="FZ109" s="42"/>
      <c r="GA109" s="42"/>
      <c r="GB109" s="42"/>
      <c r="GC109" s="42"/>
      <c r="GD109" s="42"/>
      <c r="GE109" s="42"/>
      <c r="GF109" s="42"/>
      <c r="GG109" s="42"/>
      <c r="GH109" s="42"/>
      <c r="GI109" s="42"/>
      <c r="GJ109" s="42"/>
      <c r="GK109" s="42"/>
      <c r="GL109" s="42"/>
      <c r="GM109" s="42"/>
      <c r="GN109" s="42"/>
      <c r="GO109" s="42"/>
      <c r="GP109" s="42"/>
      <c r="GQ109" s="42"/>
      <c r="GR109" s="42"/>
      <c r="GS109" s="42"/>
      <c r="GT109" s="42"/>
      <c r="GU109" s="42"/>
      <c r="GV109" s="42"/>
      <c r="GW109" s="42"/>
      <c r="GX109" s="42"/>
      <c r="GY109" s="42"/>
      <c r="GZ109" s="42"/>
      <c r="HA109" s="42"/>
      <c r="HB109" s="42"/>
      <c r="HC109" s="42"/>
      <c r="HD109" s="42"/>
      <c r="HE109" s="42"/>
      <c r="HF109" s="42"/>
      <c r="HG109" s="42"/>
      <c r="HH109" s="42"/>
      <c r="HI109" s="42"/>
      <c r="HJ109" s="42"/>
      <c r="HK109" s="42"/>
      <c r="HL109" s="42"/>
      <c r="HM109" s="42"/>
      <c r="HN109" s="42"/>
      <c r="HO109" s="42"/>
      <c r="HP109" s="42"/>
      <c r="HQ109" s="42"/>
      <c r="HR109" s="42"/>
      <c r="HS109" s="42"/>
      <c r="HT109" s="42"/>
      <c r="HU109" s="42"/>
      <c r="HV109" s="42"/>
      <c r="HW109" s="42"/>
      <c r="HX109" s="42"/>
    </row>
    <row r="110" spans="1:232" s="41" customFormat="1" x14ac:dyDescent="0.25">
      <c r="A110" s="29"/>
      <c r="B110" s="30"/>
      <c r="C110" s="31" t="str">
        <f>IF(H110="","",VLOOKUP(O110,Khach_hang!B:G,6,0))</f>
        <v>B</v>
      </c>
      <c r="D110" s="57">
        <f t="shared" si="17"/>
        <v>0</v>
      </c>
      <c r="E110" s="57">
        <f t="shared" si="18"/>
        <v>1</v>
      </c>
      <c r="F110" s="32" t="str">
        <f>IF(H110="","",VLOOKUP(H110,'PHIEU XT'!B:I,8,0))</f>
        <v>29/08/2025</v>
      </c>
      <c r="G110" s="32" t="str">
        <f t="shared" si="19"/>
        <v>29/08/2025</v>
      </c>
      <c r="H110" s="4">
        <v>9105867632</v>
      </c>
      <c r="I110" s="32" t="str">
        <f t="shared" si="20"/>
        <v>29/08/2025</v>
      </c>
      <c r="J110" s="33" t="str">
        <f t="shared" si="21"/>
        <v>NKHT2508/00420900</v>
      </c>
      <c r="K110" s="34"/>
      <c r="L110" s="46" t="str">
        <f t="shared" si="22"/>
        <v>K25TTM</v>
      </c>
      <c r="M110" s="33" t="str">
        <f>IF(H110="","",'PHIEU XT'!C110)</f>
        <v>00420900</v>
      </c>
      <c r="N110" s="35" t="str">
        <f t="shared" si="23"/>
        <v>29/08/2025</v>
      </c>
      <c r="O110" s="6" t="str">
        <f>IF(H110="","",'PHIEU XT'!E110)</f>
        <v>WIN-002</v>
      </c>
      <c r="P110" s="36"/>
      <c r="Q110" s="36"/>
      <c r="R110" s="36"/>
      <c r="S110" s="33" t="str">
        <f>IF(H110="","",'PHIEU XT'!F110)</f>
        <v>5582 WM+ HNI S2.06 Ocean Park</v>
      </c>
      <c r="T110" s="36"/>
      <c r="U110" s="36"/>
      <c r="V110" s="33" t="str">
        <f t="shared" si="24"/>
        <v>5582 WM+ HNI S2.06 Ocean Park</v>
      </c>
      <c r="W110" s="36"/>
      <c r="X110" s="36"/>
      <c r="Y110" s="33" t="str">
        <f>IF(H110="","",'PHIEU XT'!AC110)</f>
        <v>CN300</v>
      </c>
      <c r="Z110" s="36"/>
      <c r="AA110" s="30"/>
      <c r="AB110" s="57">
        <f t="shared" si="25"/>
        <v>5111</v>
      </c>
      <c r="AC110" s="57">
        <f t="shared" si="26"/>
        <v>131</v>
      </c>
      <c r="AD110" s="30"/>
      <c r="AE110" s="58">
        <f>IF(H110="","",'PHIEU XT'!U110)</f>
        <v>1</v>
      </c>
      <c r="AF110" s="37"/>
      <c r="AG110" s="37">
        <f>IF(H110="","",'PHIEU XT'!T110)</f>
        <v>56760</v>
      </c>
      <c r="AH110" s="38">
        <f t="shared" si="27"/>
        <v>56760</v>
      </c>
      <c r="AI110" s="37"/>
      <c r="AJ110" s="37"/>
      <c r="AK110" s="39"/>
      <c r="AL110" s="40">
        <f t="shared" si="28"/>
        <v>8</v>
      </c>
      <c r="AM110" s="37"/>
      <c r="AN110" s="37">
        <f t="shared" si="29"/>
        <v>4540.8</v>
      </c>
      <c r="AO110" s="59">
        <f t="shared" si="30"/>
        <v>33311</v>
      </c>
      <c r="AP110" s="39"/>
      <c r="AQ110" s="59" t="str">
        <f t="shared" si="31"/>
        <v>K-hangtra</v>
      </c>
      <c r="AR110" s="60">
        <f t="shared" si="32"/>
        <v>156</v>
      </c>
      <c r="AS110" s="60">
        <f t="shared" si="33"/>
        <v>632</v>
      </c>
      <c r="AV110" s="39"/>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c r="BZ110" s="42"/>
      <c r="CA110" s="42"/>
      <c r="CB110" s="42"/>
      <c r="CC110" s="42"/>
      <c r="CD110" s="42"/>
      <c r="CE110" s="42"/>
      <c r="CF110" s="42"/>
      <c r="CG110" s="42"/>
      <c r="CH110" s="42"/>
      <c r="CI110" s="42"/>
      <c r="CJ110" s="42"/>
      <c r="CK110" s="42"/>
      <c r="CL110" s="42"/>
      <c r="CM110" s="42"/>
      <c r="CN110" s="42"/>
      <c r="CO110" s="42"/>
      <c r="CP110" s="42"/>
      <c r="CQ110" s="42"/>
      <c r="CR110" s="42"/>
      <c r="CS110" s="42"/>
      <c r="CT110" s="42"/>
      <c r="CU110" s="42"/>
      <c r="CV110" s="42"/>
      <c r="CW110" s="42"/>
      <c r="CX110" s="42"/>
      <c r="CY110" s="42"/>
      <c r="CZ110" s="42"/>
      <c r="DA110" s="42"/>
      <c r="DB110" s="42"/>
      <c r="DC110" s="42"/>
      <c r="DD110" s="42"/>
      <c r="DE110" s="42"/>
      <c r="DF110" s="42"/>
      <c r="DG110" s="42"/>
      <c r="DH110" s="42"/>
      <c r="DI110" s="42"/>
      <c r="DJ110" s="42"/>
      <c r="DK110" s="42"/>
      <c r="DL110" s="42"/>
      <c r="DM110" s="42"/>
      <c r="DN110" s="42"/>
      <c r="DO110" s="42"/>
      <c r="DP110" s="42"/>
      <c r="DQ110" s="42"/>
      <c r="DR110" s="42"/>
      <c r="DS110" s="42"/>
      <c r="DT110" s="42"/>
      <c r="DU110" s="42"/>
      <c r="DV110" s="42"/>
      <c r="DW110" s="42"/>
      <c r="DX110" s="42"/>
      <c r="DY110" s="42"/>
      <c r="DZ110" s="42"/>
      <c r="EA110" s="42"/>
      <c r="EB110" s="42"/>
      <c r="EC110" s="42"/>
      <c r="ED110" s="42"/>
      <c r="EE110" s="42"/>
      <c r="EF110" s="42"/>
      <c r="EG110" s="42"/>
      <c r="EH110" s="42"/>
      <c r="EI110" s="42"/>
      <c r="EJ110" s="42"/>
      <c r="EK110" s="42"/>
      <c r="EL110" s="42"/>
      <c r="EM110" s="42"/>
      <c r="EN110" s="42"/>
      <c r="EO110" s="42"/>
      <c r="EP110" s="42"/>
      <c r="EQ110" s="42"/>
      <c r="ER110" s="42"/>
      <c r="ES110" s="42"/>
      <c r="ET110" s="42"/>
      <c r="EU110" s="42"/>
      <c r="EV110" s="42"/>
      <c r="EW110" s="42"/>
      <c r="EX110" s="42"/>
      <c r="EY110" s="42"/>
      <c r="EZ110" s="42"/>
      <c r="FA110" s="42"/>
      <c r="FB110" s="42"/>
      <c r="FC110" s="42"/>
      <c r="FD110" s="42"/>
      <c r="FE110" s="42"/>
      <c r="FF110" s="42"/>
      <c r="FG110" s="42"/>
      <c r="FH110" s="42"/>
      <c r="FI110" s="42"/>
      <c r="FJ110" s="42"/>
      <c r="FK110" s="42"/>
      <c r="FL110" s="42"/>
      <c r="FM110" s="42"/>
      <c r="FN110" s="42"/>
      <c r="FO110" s="42"/>
      <c r="FP110" s="42"/>
      <c r="FQ110" s="42"/>
      <c r="FR110" s="42"/>
      <c r="FS110" s="42"/>
      <c r="FT110" s="42"/>
      <c r="FU110" s="42"/>
      <c r="FV110" s="42"/>
      <c r="FW110" s="42"/>
      <c r="FX110" s="42"/>
      <c r="FY110" s="42"/>
      <c r="FZ110" s="42"/>
      <c r="GA110" s="42"/>
      <c r="GB110" s="42"/>
      <c r="GC110" s="42"/>
      <c r="GD110" s="42"/>
      <c r="GE110" s="42"/>
      <c r="GF110" s="42"/>
      <c r="GG110" s="42"/>
      <c r="GH110" s="42"/>
      <c r="GI110" s="42"/>
      <c r="GJ110" s="42"/>
      <c r="GK110" s="42"/>
      <c r="GL110" s="42"/>
      <c r="GM110" s="42"/>
      <c r="GN110" s="42"/>
      <c r="GO110" s="42"/>
      <c r="GP110" s="42"/>
      <c r="GQ110" s="42"/>
      <c r="GR110" s="42"/>
      <c r="GS110" s="42"/>
      <c r="GT110" s="42"/>
      <c r="GU110" s="42"/>
      <c r="GV110" s="42"/>
      <c r="GW110" s="42"/>
      <c r="GX110" s="42"/>
      <c r="GY110" s="42"/>
      <c r="GZ110" s="42"/>
      <c r="HA110" s="42"/>
      <c r="HB110" s="42"/>
      <c r="HC110" s="42"/>
      <c r="HD110" s="42"/>
      <c r="HE110" s="42"/>
      <c r="HF110" s="42"/>
      <c r="HG110" s="42"/>
      <c r="HH110" s="42"/>
      <c r="HI110" s="42"/>
      <c r="HJ110" s="42"/>
      <c r="HK110" s="42"/>
      <c r="HL110" s="42"/>
      <c r="HM110" s="42"/>
      <c r="HN110" s="42"/>
      <c r="HO110" s="42"/>
      <c r="HP110" s="42"/>
      <c r="HQ110" s="42"/>
      <c r="HR110" s="42"/>
      <c r="HS110" s="42"/>
      <c r="HT110" s="42"/>
      <c r="HU110" s="42"/>
      <c r="HV110" s="42"/>
      <c r="HW110" s="42"/>
      <c r="HX110" s="42"/>
    </row>
    <row r="111" spans="1:232" s="41" customFormat="1" x14ac:dyDescent="0.25">
      <c r="A111" s="29"/>
      <c r="B111" s="30"/>
      <c r="C111" s="31" t="str">
        <f>IF(H111="","",VLOOKUP(O111,Khach_hang!B:G,6,0))</f>
        <v>B</v>
      </c>
      <c r="D111" s="57">
        <f t="shared" si="17"/>
        <v>0</v>
      </c>
      <c r="E111" s="57">
        <f t="shared" si="18"/>
        <v>1</v>
      </c>
      <c r="F111" s="32" t="str">
        <f>IF(H111="","",VLOOKUP(H111,'PHIEU XT'!B:I,8,0))</f>
        <v>29/08/2025</v>
      </c>
      <c r="G111" s="32" t="str">
        <f t="shared" si="19"/>
        <v>29/08/2025</v>
      </c>
      <c r="H111" s="4">
        <v>9105867632</v>
      </c>
      <c r="I111" s="32" t="str">
        <f t="shared" si="20"/>
        <v>29/08/2025</v>
      </c>
      <c r="J111" s="33" t="str">
        <f t="shared" si="21"/>
        <v>NKHT2508/00420900</v>
      </c>
      <c r="K111" s="34"/>
      <c r="L111" s="46" t="str">
        <f t="shared" si="22"/>
        <v>K25TTM</v>
      </c>
      <c r="M111" s="33" t="str">
        <f>IF(H111="","",'PHIEU XT'!C111)</f>
        <v>00420900</v>
      </c>
      <c r="N111" s="35" t="str">
        <f t="shared" si="23"/>
        <v>29/08/2025</v>
      </c>
      <c r="O111" s="6" t="str">
        <f>IF(H111="","",'PHIEU XT'!E111)</f>
        <v>WIN-002</v>
      </c>
      <c r="P111" s="36"/>
      <c r="Q111" s="36"/>
      <c r="R111" s="36"/>
      <c r="S111" s="33" t="str">
        <f>IF(H111="","",'PHIEU XT'!F111)</f>
        <v>5582 WM+ HNI S2.06 Ocean Park</v>
      </c>
      <c r="T111" s="36"/>
      <c r="U111" s="36"/>
      <c r="V111" s="33" t="str">
        <f t="shared" si="24"/>
        <v>5582 WM+ HNI S2.06 Ocean Park</v>
      </c>
      <c r="W111" s="36"/>
      <c r="X111" s="36"/>
      <c r="Y111" s="33" t="str">
        <f>IF(H111="","",'PHIEU XT'!AC111)</f>
        <v>TH200</v>
      </c>
      <c r="Z111" s="36"/>
      <c r="AA111" s="30"/>
      <c r="AB111" s="57">
        <f t="shared" si="25"/>
        <v>5111</v>
      </c>
      <c r="AC111" s="57">
        <f t="shared" si="26"/>
        <v>131</v>
      </c>
      <c r="AD111" s="30"/>
      <c r="AE111" s="58">
        <f>IF(H111="","",'PHIEU XT'!U111)</f>
        <v>1</v>
      </c>
      <c r="AF111" s="37"/>
      <c r="AG111" s="37">
        <f>IF(H111="","",'PHIEU XT'!T111)</f>
        <v>55595</v>
      </c>
      <c r="AH111" s="38">
        <f t="shared" si="27"/>
        <v>55595</v>
      </c>
      <c r="AI111" s="37"/>
      <c r="AJ111" s="37"/>
      <c r="AK111" s="39"/>
      <c r="AL111" s="40">
        <f t="shared" si="28"/>
        <v>8</v>
      </c>
      <c r="AM111" s="37"/>
      <c r="AN111" s="37">
        <f t="shared" si="29"/>
        <v>4447.6000000000004</v>
      </c>
      <c r="AO111" s="59">
        <f t="shared" si="30"/>
        <v>33311</v>
      </c>
      <c r="AP111" s="39"/>
      <c r="AQ111" s="59" t="str">
        <f t="shared" si="31"/>
        <v>K-hangtra</v>
      </c>
      <c r="AR111" s="60">
        <f t="shared" si="32"/>
        <v>156</v>
      </c>
      <c r="AS111" s="60">
        <f t="shared" si="33"/>
        <v>632</v>
      </c>
      <c r="AV111" s="39"/>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c r="BZ111" s="42"/>
      <c r="CA111" s="42"/>
      <c r="CB111" s="42"/>
      <c r="CC111" s="42"/>
      <c r="CD111" s="42"/>
      <c r="CE111" s="42"/>
      <c r="CF111" s="42"/>
      <c r="CG111" s="42"/>
      <c r="CH111" s="42"/>
      <c r="CI111" s="42"/>
      <c r="CJ111" s="42"/>
      <c r="CK111" s="42"/>
      <c r="CL111" s="42"/>
      <c r="CM111" s="42"/>
      <c r="CN111" s="42"/>
      <c r="CO111" s="42"/>
      <c r="CP111" s="42"/>
      <c r="CQ111" s="42"/>
      <c r="CR111" s="42"/>
      <c r="CS111" s="42"/>
      <c r="CT111" s="42"/>
      <c r="CU111" s="42"/>
      <c r="CV111" s="42"/>
      <c r="CW111" s="42"/>
      <c r="CX111" s="42"/>
      <c r="CY111" s="42"/>
      <c r="CZ111" s="42"/>
      <c r="DA111" s="42"/>
      <c r="DB111" s="42"/>
      <c r="DC111" s="42"/>
      <c r="DD111" s="42"/>
      <c r="DE111" s="42"/>
      <c r="DF111" s="42"/>
      <c r="DG111" s="42"/>
      <c r="DH111" s="42"/>
      <c r="DI111" s="42"/>
      <c r="DJ111" s="42"/>
      <c r="DK111" s="42"/>
      <c r="DL111" s="42"/>
      <c r="DM111" s="42"/>
      <c r="DN111" s="42"/>
      <c r="DO111" s="42"/>
      <c r="DP111" s="42"/>
      <c r="DQ111" s="42"/>
      <c r="DR111" s="42"/>
      <c r="DS111" s="42"/>
      <c r="DT111" s="42"/>
      <c r="DU111" s="42"/>
      <c r="DV111" s="42"/>
      <c r="DW111" s="42"/>
      <c r="DX111" s="42"/>
      <c r="DY111" s="42"/>
      <c r="DZ111" s="42"/>
      <c r="EA111" s="42"/>
      <c r="EB111" s="42"/>
      <c r="EC111" s="42"/>
      <c r="ED111" s="42"/>
      <c r="EE111" s="42"/>
      <c r="EF111" s="42"/>
      <c r="EG111" s="42"/>
      <c r="EH111" s="42"/>
      <c r="EI111" s="42"/>
      <c r="EJ111" s="42"/>
      <c r="EK111" s="42"/>
      <c r="EL111" s="42"/>
      <c r="EM111" s="42"/>
      <c r="EN111" s="42"/>
      <c r="EO111" s="42"/>
      <c r="EP111" s="42"/>
      <c r="EQ111" s="42"/>
      <c r="ER111" s="42"/>
      <c r="ES111" s="42"/>
      <c r="ET111" s="42"/>
      <c r="EU111" s="42"/>
      <c r="EV111" s="42"/>
      <c r="EW111" s="42"/>
      <c r="EX111" s="42"/>
      <c r="EY111" s="42"/>
      <c r="EZ111" s="42"/>
      <c r="FA111" s="42"/>
      <c r="FB111" s="42"/>
      <c r="FC111" s="42"/>
      <c r="FD111" s="42"/>
      <c r="FE111" s="42"/>
      <c r="FF111" s="42"/>
      <c r="FG111" s="42"/>
      <c r="FH111" s="42"/>
      <c r="FI111" s="42"/>
      <c r="FJ111" s="42"/>
      <c r="FK111" s="42"/>
      <c r="FL111" s="42"/>
      <c r="FM111" s="42"/>
      <c r="FN111" s="42"/>
      <c r="FO111" s="42"/>
      <c r="FP111" s="42"/>
      <c r="FQ111" s="42"/>
      <c r="FR111" s="42"/>
      <c r="FS111" s="42"/>
      <c r="FT111" s="42"/>
      <c r="FU111" s="42"/>
      <c r="FV111" s="42"/>
      <c r="FW111" s="42"/>
      <c r="FX111" s="42"/>
      <c r="FY111" s="42"/>
      <c r="FZ111" s="42"/>
      <c r="GA111" s="42"/>
      <c r="GB111" s="42"/>
      <c r="GC111" s="42"/>
      <c r="GD111" s="42"/>
      <c r="GE111" s="42"/>
      <c r="GF111" s="42"/>
      <c r="GG111" s="42"/>
      <c r="GH111" s="42"/>
      <c r="GI111" s="42"/>
      <c r="GJ111" s="42"/>
      <c r="GK111" s="42"/>
      <c r="GL111" s="42"/>
      <c r="GM111" s="42"/>
      <c r="GN111" s="42"/>
      <c r="GO111" s="42"/>
      <c r="GP111" s="42"/>
      <c r="GQ111" s="42"/>
      <c r="GR111" s="42"/>
      <c r="GS111" s="42"/>
      <c r="GT111" s="42"/>
      <c r="GU111" s="42"/>
      <c r="GV111" s="42"/>
      <c r="GW111" s="42"/>
      <c r="GX111" s="42"/>
      <c r="GY111" s="42"/>
      <c r="GZ111" s="42"/>
      <c r="HA111" s="42"/>
      <c r="HB111" s="42"/>
      <c r="HC111" s="42"/>
      <c r="HD111" s="42"/>
      <c r="HE111" s="42"/>
      <c r="HF111" s="42"/>
      <c r="HG111" s="42"/>
      <c r="HH111" s="42"/>
      <c r="HI111" s="42"/>
      <c r="HJ111" s="42"/>
      <c r="HK111" s="42"/>
      <c r="HL111" s="42"/>
      <c r="HM111" s="42"/>
      <c r="HN111" s="42"/>
      <c r="HO111" s="42"/>
      <c r="HP111" s="42"/>
      <c r="HQ111" s="42"/>
      <c r="HR111" s="42"/>
      <c r="HS111" s="42"/>
      <c r="HT111" s="42"/>
      <c r="HU111" s="42"/>
      <c r="HV111" s="42"/>
      <c r="HW111" s="42"/>
      <c r="HX111" s="42"/>
    </row>
    <row r="112" spans="1:232" s="41" customFormat="1" x14ac:dyDescent="0.25">
      <c r="A112" s="29"/>
      <c r="B112" s="30"/>
      <c r="C112" s="31" t="str">
        <f>IF(H112="","",VLOOKUP(O112,Khach_hang!B:G,6,0))</f>
        <v>B</v>
      </c>
      <c r="D112" s="57">
        <f t="shared" si="17"/>
        <v>0</v>
      </c>
      <c r="E112" s="57">
        <f t="shared" si="18"/>
        <v>1</v>
      </c>
      <c r="F112" s="32" t="str">
        <f>IF(H112="","",VLOOKUP(H112,'PHIEU XT'!B:I,8,0))</f>
        <v>29/08/2025</v>
      </c>
      <c r="G112" s="32" t="str">
        <f t="shared" si="19"/>
        <v>29/08/2025</v>
      </c>
      <c r="H112" s="4">
        <v>9105867632</v>
      </c>
      <c r="I112" s="32" t="str">
        <f t="shared" si="20"/>
        <v>29/08/2025</v>
      </c>
      <c r="J112" s="33" t="str">
        <f t="shared" si="21"/>
        <v>NKHT2508/00420900</v>
      </c>
      <c r="K112" s="34"/>
      <c r="L112" s="46" t="str">
        <f t="shared" si="22"/>
        <v>K25TTM</v>
      </c>
      <c r="M112" s="33" t="str">
        <f>IF(H112="","",'PHIEU XT'!C112)</f>
        <v>00420900</v>
      </c>
      <c r="N112" s="35" t="str">
        <f t="shared" si="23"/>
        <v>29/08/2025</v>
      </c>
      <c r="O112" s="6" t="str">
        <f>IF(H112="","",'PHIEU XT'!E112)</f>
        <v>WIN-002</v>
      </c>
      <c r="P112" s="36"/>
      <c r="Q112" s="36"/>
      <c r="R112" s="36"/>
      <c r="S112" s="33" t="str">
        <f>IF(H112="","",'PHIEU XT'!F112)</f>
        <v>5582 WM+ HNI S2.06 Ocean Park</v>
      </c>
      <c r="T112" s="36"/>
      <c r="U112" s="36"/>
      <c r="V112" s="33" t="str">
        <f t="shared" si="24"/>
        <v>5582 WM+ HNI S2.06 Ocean Park</v>
      </c>
      <c r="W112" s="36"/>
      <c r="X112" s="36"/>
      <c r="Y112" s="33" t="str">
        <f>IF(H112="","",'PHIEU XT'!AC112)</f>
        <v>GTLX250G</v>
      </c>
      <c r="Z112" s="36"/>
      <c r="AA112" s="30"/>
      <c r="AB112" s="57">
        <f t="shared" si="25"/>
        <v>5111</v>
      </c>
      <c r="AC112" s="57">
        <f t="shared" si="26"/>
        <v>131</v>
      </c>
      <c r="AD112" s="30"/>
      <c r="AE112" s="58">
        <f>IF(H112="","",'PHIEU XT'!U112)</f>
        <v>2</v>
      </c>
      <c r="AF112" s="37"/>
      <c r="AG112" s="37">
        <f>IF(H112="","",'PHIEU XT'!T112)</f>
        <v>50182</v>
      </c>
      <c r="AH112" s="38">
        <f t="shared" si="27"/>
        <v>100364</v>
      </c>
      <c r="AI112" s="37"/>
      <c r="AJ112" s="37"/>
      <c r="AK112" s="39"/>
      <c r="AL112" s="40">
        <f t="shared" si="28"/>
        <v>8</v>
      </c>
      <c r="AM112" s="37"/>
      <c r="AN112" s="37">
        <f t="shared" si="29"/>
        <v>8029.12</v>
      </c>
      <c r="AO112" s="59">
        <f t="shared" si="30"/>
        <v>33311</v>
      </c>
      <c r="AP112" s="39"/>
      <c r="AQ112" s="59" t="str">
        <f t="shared" si="31"/>
        <v>K-hangtra</v>
      </c>
      <c r="AR112" s="60">
        <f t="shared" si="32"/>
        <v>156</v>
      </c>
      <c r="AS112" s="60">
        <f t="shared" si="33"/>
        <v>632</v>
      </c>
      <c r="AV112" s="39"/>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42"/>
      <c r="CD112" s="42"/>
      <c r="CE112" s="42"/>
      <c r="CF112" s="42"/>
      <c r="CG112" s="42"/>
      <c r="CH112" s="42"/>
      <c r="CI112" s="42"/>
      <c r="CJ112" s="42"/>
      <c r="CK112" s="42"/>
      <c r="CL112" s="42"/>
      <c r="CM112" s="42"/>
      <c r="CN112" s="42"/>
      <c r="CO112" s="42"/>
      <c r="CP112" s="42"/>
      <c r="CQ112" s="42"/>
      <c r="CR112" s="42"/>
      <c r="CS112" s="42"/>
      <c r="CT112" s="42"/>
      <c r="CU112" s="42"/>
      <c r="CV112" s="42"/>
      <c r="CW112" s="42"/>
      <c r="CX112" s="42"/>
      <c r="CY112" s="42"/>
      <c r="CZ112" s="42"/>
      <c r="DA112" s="42"/>
      <c r="DB112" s="42"/>
      <c r="DC112" s="42"/>
      <c r="DD112" s="42"/>
      <c r="DE112" s="42"/>
      <c r="DF112" s="42"/>
      <c r="DG112" s="42"/>
      <c r="DH112" s="42"/>
      <c r="DI112" s="42"/>
      <c r="DJ112" s="42"/>
      <c r="DK112" s="42"/>
      <c r="DL112" s="42"/>
      <c r="DM112" s="42"/>
      <c r="DN112" s="42"/>
      <c r="DO112" s="42"/>
      <c r="DP112" s="42"/>
      <c r="DQ112" s="42"/>
      <c r="DR112" s="42"/>
      <c r="DS112" s="42"/>
      <c r="DT112" s="42"/>
      <c r="DU112" s="42"/>
      <c r="DV112" s="42"/>
      <c r="DW112" s="42"/>
      <c r="DX112" s="42"/>
      <c r="DY112" s="42"/>
      <c r="DZ112" s="42"/>
      <c r="EA112" s="42"/>
      <c r="EB112" s="42"/>
      <c r="EC112" s="42"/>
      <c r="ED112" s="42"/>
      <c r="EE112" s="42"/>
      <c r="EF112" s="42"/>
      <c r="EG112" s="42"/>
      <c r="EH112" s="42"/>
      <c r="EI112" s="42"/>
      <c r="EJ112" s="42"/>
      <c r="EK112" s="42"/>
      <c r="EL112" s="42"/>
      <c r="EM112" s="42"/>
      <c r="EN112" s="42"/>
      <c r="EO112" s="42"/>
      <c r="EP112" s="42"/>
      <c r="EQ112" s="42"/>
      <c r="ER112" s="42"/>
      <c r="ES112" s="42"/>
      <c r="ET112" s="42"/>
      <c r="EU112" s="42"/>
      <c r="EV112" s="42"/>
      <c r="EW112" s="42"/>
      <c r="EX112" s="42"/>
      <c r="EY112" s="42"/>
      <c r="EZ112" s="42"/>
      <c r="FA112" s="42"/>
      <c r="FB112" s="42"/>
      <c r="FC112" s="42"/>
      <c r="FD112" s="42"/>
      <c r="FE112" s="42"/>
      <c r="FF112" s="42"/>
      <c r="FG112" s="42"/>
      <c r="FH112" s="42"/>
      <c r="FI112" s="42"/>
      <c r="FJ112" s="42"/>
      <c r="FK112" s="42"/>
      <c r="FL112" s="42"/>
      <c r="FM112" s="42"/>
      <c r="FN112" s="42"/>
      <c r="FO112" s="42"/>
      <c r="FP112" s="42"/>
      <c r="FQ112" s="42"/>
      <c r="FR112" s="42"/>
      <c r="FS112" s="42"/>
      <c r="FT112" s="42"/>
      <c r="FU112" s="42"/>
      <c r="FV112" s="42"/>
      <c r="FW112" s="42"/>
      <c r="FX112" s="42"/>
      <c r="FY112" s="42"/>
      <c r="FZ112" s="42"/>
      <c r="GA112" s="42"/>
      <c r="GB112" s="42"/>
      <c r="GC112" s="42"/>
      <c r="GD112" s="42"/>
      <c r="GE112" s="42"/>
      <c r="GF112" s="42"/>
      <c r="GG112" s="42"/>
      <c r="GH112" s="42"/>
      <c r="GI112" s="42"/>
      <c r="GJ112" s="42"/>
      <c r="GK112" s="42"/>
      <c r="GL112" s="42"/>
      <c r="GM112" s="42"/>
      <c r="GN112" s="42"/>
      <c r="GO112" s="42"/>
      <c r="GP112" s="42"/>
      <c r="GQ112" s="42"/>
      <c r="GR112" s="42"/>
      <c r="GS112" s="42"/>
      <c r="GT112" s="42"/>
      <c r="GU112" s="42"/>
      <c r="GV112" s="42"/>
      <c r="GW112" s="42"/>
      <c r="GX112" s="42"/>
      <c r="GY112" s="42"/>
      <c r="GZ112" s="42"/>
      <c r="HA112" s="42"/>
      <c r="HB112" s="42"/>
      <c r="HC112" s="42"/>
      <c r="HD112" s="42"/>
      <c r="HE112" s="42"/>
      <c r="HF112" s="42"/>
      <c r="HG112" s="42"/>
      <c r="HH112" s="42"/>
      <c r="HI112" s="42"/>
      <c r="HJ112" s="42"/>
      <c r="HK112" s="42"/>
      <c r="HL112" s="42"/>
      <c r="HM112" s="42"/>
      <c r="HN112" s="42"/>
      <c r="HO112" s="42"/>
      <c r="HP112" s="42"/>
      <c r="HQ112" s="42"/>
      <c r="HR112" s="42"/>
      <c r="HS112" s="42"/>
      <c r="HT112" s="42"/>
      <c r="HU112" s="42"/>
      <c r="HV112" s="42"/>
      <c r="HW112" s="42"/>
      <c r="HX112" s="42"/>
    </row>
    <row r="113" spans="1:232" s="41" customFormat="1" x14ac:dyDescent="0.25">
      <c r="A113" s="29"/>
      <c r="B113" s="30"/>
      <c r="C113" s="31" t="str">
        <f>IF(H113="","",VLOOKUP(O113,Khach_hang!B:G,6,0))</f>
        <v>N</v>
      </c>
      <c r="D113" s="57">
        <f t="shared" si="17"/>
        <v>0</v>
      </c>
      <c r="E113" s="57">
        <f t="shared" si="18"/>
        <v>1</v>
      </c>
      <c r="F113" s="32" t="str">
        <f>IF(H113="","",VLOOKUP(H113,'PHIEU XT'!B:I,8,0))</f>
        <v>29/08/2025</v>
      </c>
      <c r="G113" s="32" t="str">
        <f t="shared" si="19"/>
        <v>29/08/2025</v>
      </c>
      <c r="H113" s="4">
        <v>9105867634</v>
      </c>
      <c r="I113" s="32" t="str">
        <f t="shared" si="20"/>
        <v>29/08/2025</v>
      </c>
      <c r="J113" s="33" t="str">
        <f t="shared" si="21"/>
        <v>NKHT2508/00008279</v>
      </c>
      <c r="K113" s="34"/>
      <c r="L113" s="46" t="str">
        <f t="shared" si="22"/>
        <v>K25TTM</v>
      </c>
      <c r="M113" s="33" t="str">
        <f>IF(H113="","",'PHIEU XT'!C113)</f>
        <v>00008279</v>
      </c>
      <c r="N113" s="35" t="str">
        <f t="shared" si="23"/>
        <v>29/08/2025</v>
      </c>
      <c r="O113" s="6" t="str">
        <f>IF(H113="","",'PHIEU XT'!E113)</f>
        <v>WIN-042</v>
      </c>
      <c r="P113" s="36"/>
      <c r="Q113" s="36"/>
      <c r="R113" s="36"/>
      <c r="S113" s="33" t="str">
        <f>IF(H113="","",'PHIEU XT'!F113)</f>
        <v>2AKM WM+ QNI Thửa 1465, TBĐ 3</v>
      </c>
      <c r="T113" s="36"/>
      <c r="U113" s="36"/>
      <c r="V113" s="33" t="str">
        <f t="shared" si="24"/>
        <v>2AKM WM+ QNI Thửa 1465, TBĐ 3</v>
      </c>
      <c r="W113" s="36"/>
      <c r="X113" s="36"/>
      <c r="Y113" s="33" t="str">
        <f>IF(H113="","",'PHIEU XT'!AC113)</f>
        <v>GL250KT</v>
      </c>
      <c r="Z113" s="36"/>
      <c r="AA113" s="30"/>
      <c r="AB113" s="57">
        <f t="shared" si="25"/>
        <v>5111</v>
      </c>
      <c r="AC113" s="57">
        <f t="shared" si="26"/>
        <v>131</v>
      </c>
      <c r="AD113" s="30"/>
      <c r="AE113" s="58">
        <f>IF(H113="","",'PHIEU XT'!U113)</f>
        <v>2</v>
      </c>
      <c r="AF113" s="37"/>
      <c r="AG113" s="37">
        <f>IF(H113="","",'PHIEU XT'!T113)</f>
        <v>49500</v>
      </c>
      <c r="AH113" s="38">
        <f t="shared" si="27"/>
        <v>99000</v>
      </c>
      <c r="AI113" s="37"/>
      <c r="AJ113" s="37"/>
      <c r="AK113" s="39"/>
      <c r="AL113" s="40">
        <f t="shared" si="28"/>
        <v>8</v>
      </c>
      <c r="AM113" s="37"/>
      <c r="AN113" s="37">
        <f t="shared" si="29"/>
        <v>7920</v>
      </c>
      <c r="AO113" s="59">
        <f t="shared" si="30"/>
        <v>33311</v>
      </c>
      <c r="AP113" s="39"/>
      <c r="AQ113" s="59" t="str">
        <f t="shared" si="31"/>
        <v>K-hangtra</v>
      </c>
      <c r="AR113" s="60">
        <f t="shared" si="32"/>
        <v>156</v>
      </c>
      <c r="AS113" s="60">
        <f t="shared" si="33"/>
        <v>632</v>
      </c>
      <c r="AV113" s="39"/>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c r="BZ113" s="42"/>
      <c r="CA113" s="42"/>
      <c r="CB113" s="42"/>
      <c r="CC113" s="42"/>
      <c r="CD113" s="42"/>
      <c r="CE113" s="42"/>
      <c r="CF113" s="42"/>
      <c r="CG113" s="42"/>
      <c r="CH113" s="42"/>
      <c r="CI113" s="42"/>
      <c r="CJ113" s="42"/>
      <c r="CK113" s="42"/>
      <c r="CL113" s="42"/>
      <c r="CM113" s="42"/>
      <c r="CN113" s="42"/>
      <c r="CO113" s="42"/>
      <c r="CP113" s="42"/>
      <c r="CQ113" s="42"/>
      <c r="CR113" s="42"/>
      <c r="CS113" s="42"/>
      <c r="CT113" s="42"/>
      <c r="CU113" s="42"/>
      <c r="CV113" s="42"/>
      <c r="CW113" s="42"/>
      <c r="CX113" s="42"/>
      <c r="CY113" s="42"/>
      <c r="CZ113" s="42"/>
      <c r="DA113" s="42"/>
      <c r="DB113" s="42"/>
      <c r="DC113" s="42"/>
      <c r="DD113" s="42"/>
      <c r="DE113" s="42"/>
      <c r="DF113" s="42"/>
      <c r="DG113" s="42"/>
      <c r="DH113" s="42"/>
      <c r="DI113" s="42"/>
      <c r="DJ113" s="42"/>
      <c r="DK113" s="42"/>
      <c r="DL113" s="42"/>
      <c r="DM113" s="42"/>
      <c r="DN113" s="42"/>
      <c r="DO113" s="42"/>
      <c r="DP113" s="42"/>
      <c r="DQ113" s="42"/>
      <c r="DR113" s="42"/>
      <c r="DS113" s="42"/>
      <c r="DT113" s="42"/>
      <c r="DU113" s="42"/>
      <c r="DV113" s="42"/>
      <c r="DW113" s="42"/>
      <c r="DX113" s="42"/>
      <c r="DY113" s="42"/>
      <c r="DZ113" s="42"/>
      <c r="EA113" s="42"/>
      <c r="EB113" s="42"/>
      <c r="EC113" s="42"/>
      <c r="ED113" s="42"/>
      <c r="EE113" s="42"/>
      <c r="EF113" s="42"/>
      <c r="EG113" s="42"/>
      <c r="EH113" s="42"/>
      <c r="EI113" s="42"/>
      <c r="EJ113" s="42"/>
      <c r="EK113" s="42"/>
      <c r="EL113" s="42"/>
      <c r="EM113" s="42"/>
      <c r="EN113" s="42"/>
      <c r="EO113" s="42"/>
      <c r="EP113" s="42"/>
      <c r="EQ113" s="42"/>
      <c r="ER113" s="42"/>
      <c r="ES113" s="42"/>
      <c r="ET113" s="42"/>
      <c r="EU113" s="42"/>
      <c r="EV113" s="42"/>
      <c r="EW113" s="42"/>
      <c r="EX113" s="42"/>
      <c r="EY113" s="42"/>
      <c r="EZ113" s="42"/>
      <c r="FA113" s="42"/>
      <c r="FB113" s="42"/>
      <c r="FC113" s="42"/>
      <c r="FD113" s="42"/>
      <c r="FE113" s="42"/>
      <c r="FF113" s="42"/>
      <c r="FG113" s="42"/>
      <c r="FH113" s="42"/>
      <c r="FI113" s="42"/>
      <c r="FJ113" s="42"/>
      <c r="FK113" s="42"/>
      <c r="FL113" s="42"/>
      <c r="FM113" s="42"/>
      <c r="FN113" s="42"/>
      <c r="FO113" s="42"/>
      <c r="FP113" s="42"/>
      <c r="FQ113" s="42"/>
      <c r="FR113" s="42"/>
      <c r="FS113" s="42"/>
      <c r="FT113" s="42"/>
      <c r="FU113" s="42"/>
      <c r="FV113" s="42"/>
      <c r="FW113" s="42"/>
      <c r="FX113" s="42"/>
      <c r="FY113" s="42"/>
      <c r="FZ113" s="42"/>
      <c r="GA113" s="42"/>
      <c r="GB113" s="42"/>
      <c r="GC113" s="42"/>
      <c r="GD113" s="42"/>
      <c r="GE113" s="42"/>
      <c r="GF113" s="42"/>
      <c r="GG113" s="42"/>
      <c r="GH113" s="42"/>
      <c r="GI113" s="42"/>
      <c r="GJ113" s="42"/>
      <c r="GK113" s="42"/>
      <c r="GL113" s="42"/>
      <c r="GM113" s="42"/>
      <c r="GN113" s="42"/>
      <c r="GO113" s="42"/>
      <c r="GP113" s="42"/>
      <c r="GQ113" s="42"/>
      <c r="GR113" s="42"/>
      <c r="GS113" s="42"/>
      <c r="GT113" s="42"/>
      <c r="GU113" s="42"/>
      <c r="GV113" s="42"/>
      <c r="GW113" s="42"/>
      <c r="GX113" s="42"/>
      <c r="GY113" s="42"/>
      <c r="GZ113" s="42"/>
      <c r="HA113" s="42"/>
      <c r="HB113" s="42"/>
      <c r="HC113" s="42"/>
      <c r="HD113" s="42"/>
      <c r="HE113" s="42"/>
      <c r="HF113" s="42"/>
      <c r="HG113" s="42"/>
      <c r="HH113" s="42"/>
      <c r="HI113" s="42"/>
      <c r="HJ113" s="42"/>
      <c r="HK113" s="42"/>
      <c r="HL113" s="42"/>
      <c r="HM113" s="42"/>
      <c r="HN113" s="42"/>
      <c r="HO113" s="42"/>
      <c r="HP113" s="42"/>
      <c r="HQ113" s="42"/>
      <c r="HR113" s="42"/>
      <c r="HS113" s="42"/>
      <c r="HT113" s="42"/>
      <c r="HU113" s="42"/>
      <c r="HV113" s="42"/>
      <c r="HW113" s="42"/>
      <c r="HX113" s="42"/>
    </row>
    <row r="114" spans="1:232" s="41" customFormat="1" x14ac:dyDescent="0.25">
      <c r="A114" s="29"/>
      <c r="B114" s="30"/>
      <c r="C114" s="31" t="str">
        <f>IF(H114="","",VLOOKUP(O114,Khach_hang!B:G,6,0))</f>
        <v>B</v>
      </c>
      <c r="D114" s="57">
        <f t="shared" si="17"/>
        <v>0</v>
      </c>
      <c r="E114" s="57">
        <f t="shared" si="18"/>
        <v>1</v>
      </c>
      <c r="F114" s="32" t="str">
        <f>IF(H114="","",VLOOKUP(H114,'PHIEU XT'!B:I,8,0))</f>
        <v>29/08/2025</v>
      </c>
      <c r="G114" s="32" t="str">
        <f t="shared" si="19"/>
        <v>29/08/2025</v>
      </c>
      <c r="H114" s="4">
        <v>9105867687</v>
      </c>
      <c r="I114" s="32" t="str">
        <f t="shared" si="20"/>
        <v>29/08/2025</v>
      </c>
      <c r="J114" s="33" t="str">
        <f t="shared" si="21"/>
        <v>NKHT2508/00040907</v>
      </c>
      <c r="K114" s="34"/>
      <c r="L114" s="46" t="str">
        <f t="shared" si="22"/>
        <v>K25TTM</v>
      </c>
      <c r="M114" s="33" t="str">
        <f>IF(H114="","",'PHIEU XT'!C114)</f>
        <v>00040907</v>
      </c>
      <c r="N114" s="35" t="str">
        <f t="shared" si="23"/>
        <v>29/08/2025</v>
      </c>
      <c r="O114" s="6" t="str">
        <f>IF(H114="","",'PHIEU XT'!E114)</f>
        <v>WIN-007</v>
      </c>
      <c r="P114" s="36"/>
      <c r="Q114" s="36"/>
      <c r="R114" s="36"/>
      <c r="S114" s="33" t="str">
        <f>IF(H114="","",'PHIEU XT'!F114)</f>
        <v>5543 WM+ QNH 154 Đặng Châu Tuệ</v>
      </c>
      <c r="T114" s="36"/>
      <c r="U114" s="36"/>
      <c r="V114" s="33" t="str">
        <f t="shared" si="24"/>
        <v>5543 WM+ QNH 154 Đặng Châu Tuệ</v>
      </c>
      <c r="W114" s="36"/>
      <c r="X114" s="36"/>
      <c r="Y114" s="33" t="str">
        <f>IF(H114="","",'PHIEU XT'!AC114)</f>
        <v>MNH250</v>
      </c>
      <c r="Z114" s="36"/>
      <c r="AA114" s="30"/>
      <c r="AB114" s="57">
        <f t="shared" si="25"/>
        <v>5111</v>
      </c>
      <c r="AC114" s="57">
        <f t="shared" si="26"/>
        <v>131</v>
      </c>
      <c r="AD114" s="30"/>
      <c r="AE114" s="58">
        <f>IF(H114="","",'PHIEU XT'!U114)</f>
        <v>7</v>
      </c>
      <c r="AF114" s="37"/>
      <c r="AG114" s="37">
        <f>IF(H114="","",'PHIEU XT'!T114)</f>
        <v>46000</v>
      </c>
      <c r="AH114" s="38">
        <f t="shared" si="27"/>
        <v>322000</v>
      </c>
      <c r="AI114" s="37"/>
      <c r="AJ114" s="37"/>
      <c r="AK114" s="39"/>
      <c r="AL114" s="40">
        <f t="shared" si="28"/>
        <v>8</v>
      </c>
      <c r="AM114" s="37"/>
      <c r="AN114" s="37">
        <f t="shared" si="29"/>
        <v>25760</v>
      </c>
      <c r="AO114" s="59">
        <f t="shared" si="30"/>
        <v>33311</v>
      </c>
      <c r="AP114" s="39"/>
      <c r="AQ114" s="59" t="str">
        <f t="shared" si="31"/>
        <v>K-hangtra</v>
      </c>
      <c r="AR114" s="60">
        <f t="shared" si="32"/>
        <v>156</v>
      </c>
      <c r="AS114" s="60">
        <f t="shared" si="33"/>
        <v>632</v>
      </c>
      <c r="AV114" s="39"/>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c r="BZ114" s="42"/>
      <c r="CA114" s="42"/>
      <c r="CB114" s="42"/>
      <c r="CC114" s="42"/>
      <c r="CD114" s="42"/>
      <c r="CE114" s="42"/>
      <c r="CF114" s="42"/>
      <c r="CG114" s="42"/>
      <c r="CH114" s="42"/>
      <c r="CI114" s="42"/>
      <c r="CJ114" s="42"/>
      <c r="CK114" s="42"/>
      <c r="CL114" s="42"/>
      <c r="CM114" s="42"/>
      <c r="CN114" s="42"/>
      <c r="CO114" s="42"/>
      <c r="CP114" s="42"/>
      <c r="CQ114" s="42"/>
      <c r="CR114" s="42"/>
      <c r="CS114" s="42"/>
      <c r="CT114" s="42"/>
      <c r="CU114" s="42"/>
      <c r="CV114" s="42"/>
      <c r="CW114" s="42"/>
      <c r="CX114" s="42"/>
      <c r="CY114" s="42"/>
      <c r="CZ114" s="42"/>
      <c r="DA114" s="42"/>
      <c r="DB114" s="42"/>
      <c r="DC114" s="42"/>
      <c r="DD114" s="42"/>
      <c r="DE114" s="42"/>
      <c r="DF114" s="42"/>
      <c r="DG114" s="42"/>
      <c r="DH114" s="42"/>
      <c r="DI114" s="42"/>
      <c r="DJ114" s="42"/>
      <c r="DK114" s="42"/>
      <c r="DL114" s="42"/>
      <c r="DM114" s="42"/>
      <c r="DN114" s="42"/>
      <c r="DO114" s="42"/>
      <c r="DP114" s="42"/>
      <c r="DQ114" s="42"/>
      <c r="DR114" s="42"/>
      <c r="DS114" s="42"/>
      <c r="DT114" s="42"/>
      <c r="DU114" s="42"/>
      <c r="DV114" s="42"/>
      <c r="DW114" s="42"/>
      <c r="DX114" s="42"/>
      <c r="DY114" s="42"/>
      <c r="DZ114" s="42"/>
      <c r="EA114" s="42"/>
      <c r="EB114" s="42"/>
      <c r="EC114" s="42"/>
      <c r="ED114" s="42"/>
      <c r="EE114" s="42"/>
      <c r="EF114" s="42"/>
      <c r="EG114" s="42"/>
      <c r="EH114" s="42"/>
      <c r="EI114" s="42"/>
      <c r="EJ114" s="42"/>
      <c r="EK114" s="42"/>
      <c r="EL114" s="42"/>
      <c r="EM114" s="42"/>
      <c r="EN114" s="42"/>
      <c r="EO114" s="42"/>
      <c r="EP114" s="42"/>
      <c r="EQ114" s="42"/>
      <c r="ER114" s="42"/>
      <c r="ES114" s="42"/>
      <c r="ET114" s="42"/>
      <c r="EU114" s="42"/>
      <c r="EV114" s="42"/>
      <c r="EW114" s="42"/>
      <c r="EX114" s="42"/>
      <c r="EY114" s="42"/>
      <c r="EZ114" s="42"/>
      <c r="FA114" s="42"/>
      <c r="FB114" s="42"/>
      <c r="FC114" s="42"/>
      <c r="FD114" s="42"/>
      <c r="FE114" s="42"/>
      <c r="FF114" s="42"/>
      <c r="FG114" s="42"/>
      <c r="FH114" s="42"/>
      <c r="FI114" s="42"/>
      <c r="FJ114" s="42"/>
      <c r="FK114" s="42"/>
      <c r="FL114" s="42"/>
      <c r="FM114" s="42"/>
      <c r="FN114" s="42"/>
      <c r="FO114" s="42"/>
      <c r="FP114" s="42"/>
      <c r="FQ114" s="42"/>
      <c r="FR114" s="42"/>
      <c r="FS114" s="42"/>
      <c r="FT114" s="42"/>
      <c r="FU114" s="42"/>
      <c r="FV114" s="42"/>
      <c r="FW114" s="42"/>
      <c r="FX114" s="42"/>
      <c r="FY114" s="42"/>
      <c r="FZ114" s="42"/>
      <c r="GA114" s="42"/>
      <c r="GB114" s="42"/>
      <c r="GC114" s="42"/>
      <c r="GD114" s="42"/>
      <c r="GE114" s="42"/>
      <c r="GF114" s="42"/>
      <c r="GG114" s="42"/>
      <c r="GH114" s="42"/>
      <c r="GI114" s="42"/>
      <c r="GJ114" s="42"/>
      <c r="GK114" s="42"/>
      <c r="GL114" s="42"/>
      <c r="GM114" s="42"/>
      <c r="GN114" s="42"/>
      <c r="GO114" s="42"/>
      <c r="GP114" s="42"/>
      <c r="GQ114" s="42"/>
      <c r="GR114" s="42"/>
      <c r="GS114" s="42"/>
      <c r="GT114" s="42"/>
      <c r="GU114" s="42"/>
      <c r="GV114" s="42"/>
      <c r="GW114" s="42"/>
      <c r="GX114" s="42"/>
      <c r="GY114" s="42"/>
      <c r="GZ114" s="42"/>
      <c r="HA114" s="42"/>
      <c r="HB114" s="42"/>
      <c r="HC114" s="42"/>
      <c r="HD114" s="42"/>
      <c r="HE114" s="42"/>
      <c r="HF114" s="42"/>
      <c r="HG114" s="42"/>
      <c r="HH114" s="42"/>
      <c r="HI114" s="42"/>
      <c r="HJ114" s="42"/>
      <c r="HK114" s="42"/>
      <c r="HL114" s="42"/>
      <c r="HM114" s="42"/>
      <c r="HN114" s="42"/>
      <c r="HO114" s="42"/>
      <c r="HP114" s="42"/>
      <c r="HQ114" s="42"/>
      <c r="HR114" s="42"/>
      <c r="HS114" s="42"/>
      <c r="HT114" s="42"/>
      <c r="HU114" s="42"/>
      <c r="HV114" s="42"/>
      <c r="HW114" s="42"/>
      <c r="HX114" s="42"/>
    </row>
    <row r="115" spans="1:232" s="41" customFormat="1" x14ac:dyDescent="0.25">
      <c r="A115" s="29"/>
      <c r="B115" s="30"/>
      <c r="C115" s="31" t="str">
        <f>IF(H115="","",VLOOKUP(O115,Khach_hang!B:G,6,0))</f>
        <v>B</v>
      </c>
      <c r="D115" s="57">
        <f t="shared" si="17"/>
        <v>0</v>
      </c>
      <c r="E115" s="57">
        <f t="shared" si="18"/>
        <v>1</v>
      </c>
      <c r="F115" s="32" t="str">
        <f>IF(H115="","",VLOOKUP(H115,'PHIEU XT'!B:I,8,0))</f>
        <v>29/08/2025</v>
      </c>
      <c r="G115" s="32" t="str">
        <f t="shared" si="19"/>
        <v>29/08/2025</v>
      </c>
      <c r="H115" s="4">
        <v>9105867643</v>
      </c>
      <c r="I115" s="32" t="str">
        <f t="shared" si="20"/>
        <v>29/08/2025</v>
      </c>
      <c r="J115" s="33" t="str">
        <f t="shared" si="21"/>
        <v>NKHT2508/00420902</v>
      </c>
      <c r="K115" s="34"/>
      <c r="L115" s="46" t="str">
        <f t="shared" si="22"/>
        <v>K25TTM</v>
      </c>
      <c r="M115" s="33" t="str">
        <f>IF(H115="","",'PHIEU XT'!C115)</f>
        <v>00420902</v>
      </c>
      <c r="N115" s="35" t="str">
        <f t="shared" si="23"/>
        <v>29/08/2025</v>
      </c>
      <c r="O115" s="6" t="str">
        <f>IF(H115="","",'PHIEU XT'!E115)</f>
        <v>WIN-002</v>
      </c>
      <c r="P115" s="36"/>
      <c r="Q115" s="36"/>
      <c r="R115" s="36"/>
      <c r="S115" s="33" t="str">
        <f>IF(H115="","",'PHIEU XT'!F115)</f>
        <v>6776 WM+ HNI H3 Hope Residences</v>
      </c>
      <c r="T115" s="36"/>
      <c r="U115" s="36"/>
      <c r="V115" s="33" t="str">
        <f t="shared" si="24"/>
        <v>6776 WM+ HNI H3 Hope Residences</v>
      </c>
      <c r="W115" s="36"/>
      <c r="X115" s="36"/>
      <c r="Y115" s="33" t="str">
        <f>IF(H115="","",'PHIEU XT'!AC115)</f>
        <v>CC300</v>
      </c>
      <c r="Z115" s="36"/>
      <c r="AA115" s="30"/>
      <c r="AB115" s="57">
        <f t="shared" si="25"/>
        <v>5111</v>
      </c>
      <c r="AC115" s="57">
        <f t="shared" si="26"/>
        <v>131</v>
      </c>
      <c r="AD115" s="30"/>
      <c r="AE115" s="58">
        <f>IF(H115="","",'PHIEU XT'!U115)</f>
        <v>2</v>
      </c>
      <c r="AF115" s="37"/>
      <c r="AG115" s="37">
        <f>IF(H115="","",'PHIEU XT'!T115)</f>
        <v>74250</v>
      </c>
      <c r="AH115" s="38">
        <f t="shared" si="27"/>
        <v>148500</v>
      </c>
      <c r="AI115" s="37"/>
      <c r="AJ115" s="37"/>
      <c r="AK115" s="39"/>
      <c r="AL115" s="40">
        <f t="shared" si="28"/>
        <v>8</v>
      </c>
      <c r="AM115" s="37"/>
      <c r="AN115" s="37">
        <f t="shared" si="29"/>
        <v>11880</v>
      </c>
      <c r="AO115" s="59">
        <f t="shared" si="30"/>
        <v>33311</v>
      </c>
      <c r="AP115" s="39"/>
      <c r="AQ115" s="59" t="str">
        <f t="shared" si="31"/>
        <v>K-hangtra</v>
      </c>
      <c r="AR115" s="60">
        <f t="shared" si="32"/>
        <v>156</v>
      </c>
      <c r="AS115" s="60">
        <f t="shared" si="33"/>
        <v>632</v>
      </c>
      <c r="AV115" s="39"/>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c r="BZ115" s="42"/>
      <c r="CA115" s="42"/>
      <c r="CB115" s="42"/>
      <c r="CC115" s="42"/>
      <c r="CD115" s="42"/>
      <c r="CE115" s="42"/>
      <c r="CF115" s="42"/>
      <c r="CG115" s="42"/>
      <c r="CH115" s="42"/>
      <c r="CI115" s="42"/>
      <c r="CJ115" s="42"/>
      <c r="CK115" s="42"/>
      <c r="CL115" s="42"/>
      <c r="CM115" s="42"/>
      <c r="CN115" s="42"/>
      <c r="CO115" s="42"/>
      <c r="CP115" s="42"/>
      <c r="CQ115" s="42"/>
      <c r="CR115" s="42"/>
      <c r="CS115" s="42"/>
      <c r="CT115" s="42"/>
      <c r="CU115" s="42"/>
      <c r="CV115" s="42"/>
      <c r="CW115" s="42"/>
      <c r="CX115" s="42"/>
      <c r="CY115" s="42"/>
      <c r="CZ115" s="42"/>
      <c r="DA115" s="42"/>
      <c r="DB115" s="42"/>
      <c r="DC115" s="42"/>
      <c r="DD115" s="42"/>
      <c r="DE115" s="42"/>
      <c r="DF115" s="42"/>
      <c r="DG115" s="42"/>
      <c r="DH115" s="42"/>
      <c r="DI115" s="42"/>
      <c r="DJ115" s="42"/>
      <c r="DK115" s="42"/>
      <c r="DL115" s="42"/>
      <c r="DM115" s="42"/>
      <c r="DN115" s="42"/>
      <c r="DO115" s="42"/>
      <c r="DP115" s="42"/>
      <c r="DQ115" s="42"/>
      <c r="DR115" s="42"/>
      <c r="DS115" s="42"/>
      <c r="DT115" s="42"/>
      <c r="DU115" s="42"/>
      <c r="DV115" s="42"/>
      <c r="DW115" s="42"/>
      <c r="DX115" s="42"/>
      <c r="DY115" s="42"/>
      <c r="DZ115" s="42"/>
      <c r="EA115" s="42"/>
      <c r="EB115" s="42"/>
      <c r="EC115" s="42"/>
      <c r="ED115" s="42"/>
      <c r="EE115" s="42"/>
      <c r="EF115" s="42"/>
      <c r="EG115" s="42"/>
      <c r="EH115" s="42"/>
      <c r="EI115" s="42"/>
      <c r="EJ115" s="42"/>
      <c r="EK115" s="42"/>
      <c r="EL115" s="42"/>
      <c r="EM115" s="42"/>
      <c r="EN115" s="42"/>
      <c r="EO115" s="42"/>
      <c r="EP115" s="42"/>
      <c r="EQ115" s="42"/>
      <c r="ER115" s="42"/>
      <c r="ES115" s="42"/>
      <c r="ET115" s="42"/>
      <c r="EU115" s="42"/>
      <c r="EV115" s="42"/>
      <c r="EW115" s="42"/>
      <c r="EX115" s="42"/>
      <c r="EY115" s="42"/>
      <c r="EZ115" s="42"/>
      <c r="FA115" s="42"/>
      <c r="FB115" s="42"/>
      <c r="FC115" s="42"/>
      <c r="FD115" s="42"/>
      <c r="FE115" s="42"/>
      <c r="FF115" s="42"/>
      <c r="FG115" s="42"/>
      <c r="FH115" s="42"/>
      <c r="FI115" s="42"/>
      <c r="FJ115" s="42"/>
      <c r="FK115" s="42"/>
      <c r="FL115" s="42"/>
      <c r="FM115" s="42"/>
      <c r="FN115" s="42"/>
      <c r="FO115" s="42"/>
      <c r="FP115" s="42"/>
      <c r="FQ115" s="42"/>
      <c r="FR115" s="42"/>
      <c r="FS115" s="42"/>
      <c r="FT115" s="42"/>
      <c r="FU115" s="42"/>
      <c r="FV115" s="42"/>
      <c r="FW115" s="42"/>
      <c r="FX115" s="42"/>
      <c r="FY115" s="42"/>
      <c r="FZ115" s="42"/>
      <c r="GA115" s="42"/>
      <c r="GB115" s="42"/>
      <c r="GC115" s="42"/>
      <c r="GD115" s="42"/>
      <c r="GE115" s="42"/>
      <c r="GF115" s="42"/>
      <c r="GG115" s="42"/>
      <c r="GH115" s="42"/>
      <c r="GI115" s="42"/>
      <c r="GJ115" s="42"/>
      <c r="GK115" s="42"/>
      <c r="GL115" s="42"/>
      <c r="GM115" s="42"/>
      <c r="GN115" s="42"/>
      <c r="GO115" s="42"/>
      <c r="GP115" s="42"/>
      <c r="GQ115" s="42"/>
      <c r="GR115" s="42"/>
      <c r="GS115" s="42"/>
      <c r="GT115" s="42"/>
      <c r="GU115" s="42"/>
      <c r="GV115" s="42"/>
      <c r="GW115" s="42"/>
      <c r="GX115" s="42"/>
      <c r="GY115" s="42"/>
      <c r="GZ115" s="42"/>
      <c r="HA115" s="42"/>
      <c r="HB115" s="42"/>
      <c r="HC115" s="42"/>
      <c r="HD115" s="42"/>
      <c r="HE115" s="42"/>
      <c r="HF115" s="42"/>
      <c r="HG115" s="42"/>
      <c r="HH115" s="42"/>
      <c r="HI115" s="42"/>
      <c r="HJ115" s="42"/>
      <c r="HK115" s="42"/>
      <c r="HL115" s="42"/>
      <c r="HM115" s="42"/>
      <c r="HN115" s="42"/>
      <c r="HO115" s="42"/>
      <c r="HP115" s="42"/>
      <c r="HQ115" s="42"/>
      <c r="HR115" s="42"/>
      <c r="HS115" s="42"/>
      <c r="HT115" s="42"/>
      <c r="HU115" s="42"/>
      <c r="HV115" s="42"/>
      <c r="HW115" s="42"/>
      <c r="HX115" s="42"/>
    </row>
    <row r="116" spans="1:232" s="41" customFormat="1" x14ac:dyDescent="0.25">
      <c r="A116" s="29"/>
      <c r="B116" s="30"/>
      <c r="C116" s="31" t="str">
        <f>IF(H116="","",VLOOKUP(O116,Khach_hang!B:G,6,0))</f>
        <v>B</v>
      </c>
      <c r="D116" s="57">
        <f t="shared" si="17"/>
        <v>0</v>
      </c>
      <c r="E116" s="57">
        <f t="shared" si="18"/>
        <v>1</v>
      </c>
      <c r="F116" s="32" t="str">
        <f>IF(H116="","",VLOOKUP(H116,'PHIEU XT'!B:I,8,0))</f>
        <v>29/08/2025</v>
      </c>
      <c r="G116" s="32" t="str">
        <f t="shared" si="19"/>
        <v>29/08/2025</v>
      </c>
      <c r="H116" s="4">
        <v>9105867721</v>
      </c>
      <c r="I116" s="32" t="str">
        <f t="shared" si="20"/>
        <v>29/08/2025</v>
      </c>
      <c r="J116" s="33" t="str">
        <f t="shared" si="21"/>
        <v>NKHT2508/00009569</v>
      </c>
      <c r="K116" s="34"/>
      <c r="L116" s="46" t="str">
        <f t="shared" si="22"/>
        <v>K25TTM</v>
      </c>
      <c r="M116" s="33" t="str">
        <f>IF(H116="","",'PHIEU XT'!C116)</f>
        <v>00009569</v>
      </c>
      <c r="N116" s="35" t="str">
        <f t="shared" si="23"/>
        <v>29/08/2025</v>
      </c>
      <c r="O116" s="6" t="str">
        <f>IF(H116="","",'PHIEU XT'!E116)</f>
        <v>WIN-059</v>
      </c>
      <c r="P116" s="36"/>
      <c r="Q116" s="36"/>
      <c r="R116" s="36"/>
      <c r="S116" s="33" t="str">
        <f>IF(H116="","",'PHIEU XT'!F116)</f>
        <v>6377 WM+ TNN 610 Thống Nhất</v>
      </c>
      <c r="T116" s="36"/>
      <c r="U116" s="36"/>
      <c r="V116" s="33" t="str">
        <f t="shared" si="24"/>
        <v>6377 WM+ TNN 610 Thống Nhất</v>
      </c>
      <c r="W116" s="36"/>
      <c r="X116" s="36"/>
      <c r="Y116" s="33" t="str">
        <f>IF(H116="","",'PHIEU XT'!AC116)</f>
        <v>MNH250</v>
      </c>
      <c r="Z116" s="36"/>
      <c r="AA116" s="30"/>
      <c r="AB116" s="57">
        <f t="shared" si="25"/>
        <v>5111</v>
      </c>
      <c r="AC116" s="57">
        <f t="shared" si="26"/>
        <v>131</v>
      </c>
      <c r="AD116" s="30"/>
      <c r="AE116" s="58">
        <f>IF(H116="","",'PHIEU XT'!U116)</f>
        <v>1</v>
      </c>
      <c r="AF116" s="37"/>
      <c r="AG116" s="37">
        <f>IF(H116="","",'PHIEU XT'!T116)</f>
        <v>46000</v>
      </c>
      <c r="AH116" s="38">
        <f t="shared" si="27"/>
        <v>46000</v>
      </c>
      <c r="AI116" s="37"/>
      <c r="AJ116" s="37"/>
      <c r="AK116" s="39"/>
      <c r="AL116" s="40">
        <f t="shared" si="28"/>
        <v>8</v>
      </c>
      <c r="AM116" s="37"/>
      <c r="AN116" s="37">
        <f t="shared" si="29"/>
        <v>3680</v>
      </c>
      <c r="AO116" s="59">
        <f t="shared" si="30"/>
        <v>33311</v>
      </c>
      <c r="AP116" s="39"/>
      <c r="AQ116" s="59" t="str">
        <f t="shared" si="31"/>
        <v>K-hangtra</v>
      </c>
      <c r="AR116" s="60">
        <f t="shared" si="32"/>
        <v>156</v>
      </c>
      <c r="AS116" s="60">
        <f t="shared" si="33"/>
        <v>632</v>
      </c>
      <c r="AV116" s="39"/>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c r="DI116" s="42"/>
      <c r="DJ116" s="42"/>
      <c r="DK116" s="42"/>
      <c r="DL116" s="42"/>
      <c r="DM116" s="42"/>
      <c r="DN116" s="42"/>
      <c r="DO116" s="42"/>
      <c r="DP116" s="42"/>
      <c r="DQ116" s="42"/>
      <c r="DR116" s="42"/>
      <c r="DS116" s="42"/>
      <c r="DT116" s="42"/>
      <c r="DU116" s="42"/>
      <c r="DV116" s="42"/>
      <c r="DW116" s="42"/>
      <c r="DX116" s="42"/>
      <c r="DY116" s="42"/>
      <c r="DZ116" s="42"/>
      <c r="EA116" s="42"/>
      <c r="EB116" s="42"/>
      <c r="EC116" s="42"/>
      <c r="ED116" s="42"/>
      <c r="EE116" s="42"/>
      <c r="EF116" s="42"/>
      <c r="EG116" s="42"/>
      <c r="EH116" s="42"/>
      <c r="EI116" s="42"/>
      <c r="EJ116" s="42"/>
      <c r="EK116" s="42"/>
      <c r="EL116" s="42"/>
      <c r="EM116" s="42"/>
      <c r="EN116" s="42"/>
      <c r="EO116" s="42"/>
      <c r="EP116" s="42"/>
      <c r="EQ116" s="42"/>
      <c r="ER116" s="42"/>
      <c r="ES116" s="42"/>
      <c r="ET116" s="42"/>
      <c r="EU116" s="42"/>
      <c r="EV116" s="42"/>
      <c r="EW116" s="42"/>
      <c r="EX116" s="42"/>
      <c r="EY116" s="42"/>
      <c r="EZ116" s="42"/>
      <c r="FA116" s="42"/>
      <c r="FB116" s="42"/>
      <c r="FC116" s="42"/>
      <c r="FD116" s="42"/>
      <c r="FE116" s="42"/>
      <c r="FF116" s="42"/>
      <c r="FG116" s="42"/>
      <c r="FH116" s="42"/>
      <c r="FI116" s="42"/>
      <c r="FJ116" s="42"/>
      <c r="FK116" s="42"/>
      <c r="FL116" s="42"/>
      <c r="FM116" s="42"/>
      <c r="FN116" s="42"/>
      <c r="FO116" s="42"/>
      <c r="FP116" s="42"/>
      <c r="FQ116" s="42"/>
      <c r="FR116" s="42"/>
      <c r="FS116" s="42"/>
      <c r="FT116" s="42"/>
      <c r="FU116" s="42"/>
      <c r="FV116" s="42"/>
      <c r="FW116" s="42"/>
      <c r="FX116" s="42"/>
      <c r="FY116" s="42"/>
      <c r="FZ116" s="42"/>
      <c r="GA116" s="42"/>
      <c r="GB116" s="42"/>
      <c r="GC116" s="42"/>
      <c r="GD116" s="42"/>
      <c r="GE116" s="42"/>
      <c r="GF116" s="42"/>
      <c r="GG116" s="42"/>
      <c r="GH116" s="42"/>
      <c r="GI116" s="42"/>
      <c r="GJ116" s="42"/>
      <c r="GK116" s="42"/>
      <c r="GL116" s="42"/>
      <c r="GM116" s="42"/>
      <c r="GN116" s="42"/>
      <c r="GO116" s="42"/>
      <c r="GP116" s="42"/>
      <c r="GQ116" s="42"/>
      <c r="GR116" s="42"/>
      <c r="GS116" s="42"/>
      <c r="GT116" s="42"/>
      <c r="GU116" s="42"/>
      <c r="GV116" s="42"/>
      <c r="GW116" s="42"/>
      <c r="GX116" s="42"/>
      <c r="GY116" s="42"/>
      <c r="GZ116" s="42"/>
      <c r="HA116" s="42"/>
      <c r="HB116" s="42"/>
      <c r="HC116" s="42"/>
      <c r="HD116" s="42"/>
      <c r="HE116" s="42"/>
      <c r="HF116" s="42"/>
      <c r="HG116" s="42"/>
      <c r="HH116" s="42"/>
      <c r="HI116" s="42"/>
      <c r="HJ116" s="42"/>
      <c r="HK116" s="42"/>
      <c r="HL116" s="42"/>
      <c r="HM116" s="42"/>
      <c r="HN116" s="42"/>
      <c r="HO116" s="42"/>
      <c r="HP116" s="42"/>
      <c r="HQ116" s="42"/>
      <c r="HR116" s="42"/>
      <c r="HS116" s="42"/>
      <c r="HT116" s="42"/>
      <c r="HU116" s="42"/>
      <c r="HV116" s="42"/>
      <c r="HW116" s="42"/>
      <c r="HX116" s="42"/>
    </row>
    <row r="117" spans="1:232" s="41" customFormat="1" x14ac:dyDescent="0.25">
      <c r="A117" s="29"/>
      <c r="B117" s="30"/>
      <c r="C117" s="31" t="str">
        <f>IF(H117="","",VLOOKUP(O117,Khach_hang!B:G,6,0))</f>
        <v>B</v>
      </c>
      <c r="D117" s="57">
        <f t="shared" si="17"/>
        <v>0</v>
      </c>
      <c r="E117" s="57">
        <f t="shared" si="18"/>
        <v>1</v>
      </c>
      <c r="F117" s="32" t="str">
        <f>IF(H117="","",VLOOKUP(H117,'PHIEU XT'!B:I,8,0))</f>
        <v>29/08/2025</v>
      </c>
      <c r="G117" s="32" t="str">
        <f t="shared" si="19"/>
        <v>29/08/2025</v>
      </c>
      <c r="H117" s="4">
        <v>9105867727</v>
      </c>
      <c r="I117" s="32" t="str">
        <f t="shared" si="20"/>
        <v>29/08/2025</v>
      </c>
      <c r="J117" s="33" t="str">
        <f t="shared" si="21"/>
        <v>NKHT2508/00040908</v>
      </c>
      <c r="K117" s="34"/>
      <c r="L117" s="46" t="str">
        <f t="shared" si="22"/>
        <v>K25TTM</v>
      </c>
      <c r="M117" s="33" t="str">
        <f>IF(H117="","",'PHIEU XT'!C117)</f>
        <v>00040908</v>
      </c>
      <c r="N117" s="35" t="str">
        <f t="shared" si="23"/>
        <v>29/08/2025</v>
      </c>
      <c r="O117" s="6" t="str">
        <f>IF(H117="","",'PHIEU XT'!E117)</f>
        <v>WIN-007</v>
      </c>
      <c r="P117" s="36"/>
      <c r="Q117" s="36"/>
      <c r="R117" s="36"/>
      <c r="S117" s="33" t="str">
        <f>IF(H117="","",'PHIEU XT'!F117)</f>
        <v>2A90 WM+ QNH 12-13 Lô A6 KDC đô thị, Cao</v>
      </c>
      <c r="T117" s="36"/>
      <c r="U117" s="36"/>
      <c r="V117" s="33" t="str">
        <f t="shared" si="24"/>
        <v>2A90 WM+ QNH 12-13 Lô A6 KDC đô thị, Cao</v>
      </c>
      <c r="W117" s="36"/>
      <c r="X117" s="36"/>
      <c r="Y117" s="33" t="str">
        <f>IF(H117="","",'PHIEU XT'!AC117)</f>
        <v>GM500</v>
      </c>
      <c r="Z117" s="36"/>
      <c r="AA117" s="30"/>
      <c r="AB117" s="57">
        <f t="shared" si="25"/>
        <v>5111</v>
      </c>
      <c r="AC117" s="57">
        <f t="shared" si="26"/>
        <v>131</v>
      </c>
      <c r="AD117" s="30"/>
      <c r="AE117" s="58">
        <f>IF(H117="","",'PHIEU XT'!U117)</f>
        <v>1</v>
      </c>
      <c r="AF117" s="37"/>
      <c r="AG117" s="37">
        <f>IF(H117="","",'PHIEU XT'!T117)</f>
        <v>111058</v>
      </c>
      <c r="AH117" s="38">
        <f t="shared" si="27"/>
        <v>111058</v>
      </c>
      <c r="AI117" s="37"/>
      <c r="AJ117" s="37"/>
      <c r="AK117" s="39"/>
      <c r="AL117" s="40">
        <f t="shared" si="28"/>
        <v>8</v>
      </c>
      <c r="AM117" s="37"/>
      <c r="AN117" s="37">
        <f t="shared" si="29"/>
        <v>8884.64</v>
      </c>
      <c r="AO117" s="59">
        <f t="shared" si="30"/>
        <v>33311</v>
      </c>
      <c r="AP117" s="39"/>
      <c r="AQ117" s="59" t="str">
        <f t="shared" si="31"/>
        <v>K-hangtra</v>
      </c>
      <c r="AR117" s="60">
        <f t="shared" si="32"/>
        <v>156</v>
      </c>
      <c r="AS117" s="60">
        <f t="shared" si="33"/>
        <v>632</v>
      </c>
      <c r="AV117" s="39"/>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c r="BZ117" s="42"/>
      <c r="CA117" s="42"/>
      <c r="CB117" s="42"/>
      <c r="CC117" s="42"/>
      <c r="CD117" s="42"/>
      <c r="CE117" s="42"/>
      <c r="CF117" s="42"/>
      <c r="CG117" s="42"/>
      <c r="CH117" s="42"/>
      <c r="CI117" s="42"/>
      <c r="CJ117" s="42"/>
      <c r="CK117" s="42"/>
      <c r="CL117" s="42"/>
      <c r="CM117" s="42"/>
      <c r="CN117" s="42"/>
      <c r="CO117" s="42"/>
      <c r="CP117" s="42"/>
      <c r="CQ117" s="42"/>
      <c r="CR117" s="42"/>
      <c r="CS117" s="42"/>
      <c r="CT117" s="42"/>
      <c r="CU117" s="42"/>
      <c r="CV117" s="42"/>
      <c r="CW117" s="42"/>
      <c r="CX117" s="42"/>
      <c r="CY117" s="42"/>
      <c r="CZ117" s="42"/>
      <c r="DA117" s="42"/>
      <c r="DB117" s="42"/>
      <c r="DC117" s="42"/>
      <c r="DD117" s="42"/>
      <c r="DE117" s="42"/>
      <c r="DF117" s="42"/>
      <c r="DG117" s="42"/>
      <c r="DH117" s="42"/>
      <c r="DI117" s="42"/>
      <c r="DJ117" s="42"/>
      <c r="DK117" s="42"/>
      <c r="DL117" s="42"/>
      <c r="DM117" s="42"/>
      <c r="DN117" s="42"/>
      <c r="DO117" s="42"/>
      <c r="DP117" s="42"/>
      <c r="DQ117" s="42"/>
      <c r="DR117" s="42"/>
      <c r="DS117" s="42"/>
      <c r="DT117" s="42"/>
      <c r="DU117" s="42"/>
      <c r="DV117" s="42"/>
      <c r="DW117" s="42"/>
      <c r="DX117" s="42"/>
      <c r="DY117" s="42"/>
      <c r="DZ117" s="42"/>
      <c r="EA117" s="42"/>
      <c r="EB117" s="42"/>
      <c r="EC117" s="42"/>
      <c r="ED117" s="42"/>
      <c r="EE117" s="42"/>
      <c r="EF117" s="42"/>
      <c r="EG117" s="42"/>
      <c r="EH117" s="42"/>
      <c r="EI117" s="42"/>
      <c r="EJ117" s="42"/>
      <c r="EK117" s="42"/>
      <c r="EL117" s="42"/>
      <c r="EM117" s="42"/>
      <c r="EN117" s="42"/>
      <c r="EO117" s="42"/>
      <c r="EP117" s="42"/>
      <c r="EQ117" s="42"/>
      <c r="ER117" s="42"/>
      <c r="ES117" s="42"/>
      <c r="ET117" s="42"/>
      <c r="EU117" s="42"/>
      <c r="EV117" s="42"/>
      <c r="EW117" s="42"/>
      <c r="EX117" s="42"/>
      <c r="EY117" s="42"/>
      <c r="EZ117" s="42"/>
      <c r="FA117" s="42"/>
      <c r="FB117" s="42"/>
      <c r="FC117" s="42"/>
      <c r="FD117" s="42"/>
      <c r="FE117" s="42"/>
      <c r="FF117" s="42"/>
      <c r="FG117" s="42"/>
      <c r="FH117" s="42"/>
      <c r="FI117" s="42"/>
      <c r="FJ117" s="42"/>
      <c r="FK117" s="42"/>
      <c r="FL117" s="42"/>
      <c r="FM117" s="42"/>
      <c r="FN117" s="42"/>
      <c r="FO117" s="42"/>
      <c r="FP117" s="42"/>
      <c r="FQ117" s="42"/>
      <c r="FR117" s="42"/>
      <c r="FS117" s="42"/>
      <c r="FT117" s="42"/>
      <c r="FU117" s="42"/>
      <c r="FV117" s="42"/>
      <c r="FW117" s="42"/>
      <c r="FX117" s="42"/>
      <c r="FY117" s="42"/>
      <c r="FZ117" s="42"/>
      <c r="GA117" s="42"/>
      <c r="GB117" s="42"/>
      <c r="GC117" s="42"/>
      <c r="GD117" s="42"/>
      <c r="GE117" s="42"/>
      <c r="GF117" s="42"/>
      <c r="GG117" s="42"/>
      <c r="GH117" s="42"/>
      <c r="GI117" s="42"/>
      <c r="GJ117" s="42"/>
      <c r="GK117" s="42"/>
      <c r="GL117" s="42"/>
      <c r="GM117" s="42"/>
      <c r="GN117" s="42"/>
      <c r="GO117" s="42"/>
      <c r="GP117" s="42"/>
      <c r="GQ117" s="42"/>
      <c r="GR117" s="42"/>
      <c r="GS117" s="42"/>
      <c r="GT117" s="42"/>
      <c r="GU117" s="42"/>
      <c r="GV117" s="42"/>
      <c r="GW117" s="42"/>
      <c r="GX117" s="42"/>
      <c r="GY117" s="42"/>
      <c r="GZ117" s="42"/>
      <c r="HA117" s="42"/>
      <c r="HB117" s="42"/>
      <c r="HC117" s="42"/>
      <c r="HD117" s="42"/>
      <c r="HE117" s="42"/>
      <c r="HF117" s="42"/>
      <c r="HG117" s="42"/>
      <c r="HH117" s="42"/>
      <c r="HI117" s="42"/>
      <c r="HJ117" s="42"/>
      <c r="HK117" s="42"/>
      <c r="HL117" s="42"/>
      <c r="HM117" s="42"/>
      <c r="HN117" s="42"/>
      <c r="HO117" s="42"/>
      <c r="HP117" s="42"/>
      <c r="HQ117" s="42"/>
      <c r="HR117" s="42"/>
      <c r="HS117" s="42"/>
      <c r="HT117" s="42"/>
      <c r="HU117" s="42"/>
      <c r="HV117" s="42"/>
      <c r="HW117" s="42"/>
      <c r="HX117" s="42"/>
    </row>
    <row r="118" spans="1:232" s="41" customFormat="1" x14ac:dyDescent="0.25">
      <c r="A118" s="29"/>
      <c r="B118" s="30"/>
      <c r="C118" s="31" t="str">
        <f>IF(H118="","",VLOOKUP(O118,Khach_hang!B:G,6,0))</f>
        <v>B</v>
      </c>
      <c r="D118" s="57">
        <f t="shared" si="17"/>
        <v>0</v>
      </c>
      <c r="E118" s="57">
        <f t="shared" si="18"/>
        <v>1</v>
      </c>
      <c r="F118" s="32" t="str">
        <f>IF(H118="","",VLOOKUP(H118,'PHIEU XT'!B:I,8,0))</f>
        <v>29/08/2025</v>
      </c>
      <c r="G118" s="32" t="str">
        <f t="shared" si="19"/>
        <v>29/08/2025</v>
      </c>
      <c r="H118" s="4">
        <v>9105867706</v>
      </c>
      <c r="I118" s="32" t="str">
        <f t="shared" si="20"/>
        <v>29/08/2025</v>
      </c>
      <c r="J118" s="33" t="str">
        <f t="shared" si="21"/>
        <v>NKHT2508/00016880</v>
      </c>
      <c r="K118" s="34"/>
      <c r="L118" s="46" t="str">
        <f t="shared" si="22"/>
        <v>K25TTM</v>
      </c>
      <c r="M118" s="33" t="str">
        <f>IF(H118="","",'PHIEU XT'!C118)</f>
        <v>00016880</v>
      </c>
      <c r="N118" s="35" t="str">
        <f t="shared" si="23"/>
        <v>29/08/2025</v>
      </c>
      <c r="O118" s="6" t="str">
        <f>IF(H118="","",'PHIEU XT'!E118)</f>
        <v>WIN-031</v>
      </c>
      <c r="P118" s="36"/>
      <c r="Q118" s="36"/>
      <c r="R118" s="36"/>
      <c r="S118" s="33" t="str">
        <f>IF(H118="","",'PHIEU XT'!F118)</f>
        <v>3550 WM+ BNH Lê Quang Đạo, Từ Sơn</v>
      </c>
      <c r="T118" s="36"/>
      <c r="U118" s="36"/>
      <c r="V118" s="33" t="str">
        <f t="shared" si="24"/>
        <v>3550 WM+ BNH Lê Quang Đạo, Từ Sơn</v>
      </c>
      <c r="W118" s="36"/>
      <c r="X118" s="36"/>
      <c r="Y118" s="33" t="str">
        <f>IF(H118="","",'PHIEU XT'!AC118)</f>
        <v>GM500</v>
      </c>
      <c r="Z118" s="36"/>
      <c r="AA118" s="30"/>
      <c r="AB118" s="57">
        <f t="shared" si="25"/>
        <v>5111</v>
      </c>
      <c r="AC118" s="57">
        <f t="shared" si="26"/>
        <v>131</v>
      </c>
      <c r="AD118" s="30"/>
      <c r="AE118" s="58">
        <f>IF(H118="","",'PHIEU XT'!U118)</f>
        <v>1</v>
      </c>
      <c r="AF118" s="37"/>
      <c r="AG118" s="37">
        <f>IF(H118="","",'PHIEU XT'!T118)</f>
        <v>111058</v>
      </c>
      <c r="AH118" s="38">
        <f t="shared" si="27"/>
        <v>111058</v>
      </c>
      <c r="AI118" s="37"/>
      <c r="AJ118" s="37"/>
      <c r="AK118" s="39"/>
      <c r="AL118" s="40">
        <f t="shared" si="28"/>
        <v>8</v>
      </c>
      <c r="AM118" s="37"/>
      <c r="AN118" s="37">
        <f t="shared" si="29"/>
        <v>8884.64</v>
      </c>
      <c r="AO118" s="59">
        <f t="shared" si="30"/>
        <v>33311</v>
      </c>
      <c r="AP118" s="39"/>
      <c r="AQ118" s="59" t="str">
        <f t="shared" si="31"/>
        <v>K-hangtra</v>
      </c>
      <c r="AR118" s="60">
        <f t="shared" si="32"/>
        <v>156</v>
      </c>
      <c r="AS118" s="60">
        <f t="shared" si="33"/>
        <v>632</v>
      </c>
      <c r="AV118" s="39"/>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c r="BZ118" s="42"/>
      <c r="CA118" s="42"/>
      <c r="CB118" s="42"/>
      <c r="CC118" s="42"/>
      <c r="CD118" s="42"/>
      <c r="CE118" s="42"/>
      <c r="CF118" s="42"/>
      <c r="CG118" s="42"/>
      <c r="CH118" s="42"/>
      <c r="CI118" s="42"/>
      <c r="CJ118" s="42"/>
      <c r="CK118" s="42"/>
      <c r="CL118" s="42"/>
      <c r="CM118" s="42"/>
      <c r="CN118" s="42"/>
      <c r="CO118" s="42"/>
      <c r="CP118" s="42"/>
      <c r="CQ118" s="42"/>
      <c r="CR118" s="42"/>
      <c r="CS118" s="42"/>
      <c r="CT118" s="42"/>
      <c r="CU118" s="42"/>
      <c r="CV118" s="42"/>
      <c r="CW118" s="42"/>
      <c r="CX118" s="42"/>
      <c r="CY118" s="42"/>
      <c r="CZ118" s="42"/>
      <c r="DA118" s="42"/>
      <c r="DB118" s="42"/>
      <c r="DC118" s="42"/>
      <c r="DD118" s="42"/>
      <c r="DE118" s="42"/>
      <c r="DF118" s="42"/>
      <c r="DG118" s="42"/>
      <c r="DH118" s="42"/>
      <c r="DI118" s="42"/>
      <c r="DJ118" s="42"/>
      <c r="DK118" s="42"/>
      <c r="DL118" s="42"/>
      <c r="DM118" s="42"/>
      <c r="DN118" s="42"/>
      <c r="DO118" s="42"/>
      <c r="DP118" s="42"/>
      <c r="DQ118" s="42"/>
      <c r="DR118" s="42"/>
      <c r="DS118" s="42"/>
      <c r="DT118" s="42"/>
      <c r="DU118" s="42"/>
      <c r="DV118" s="42"/>
      <c r="DW118" s="42"/>
      <c r="DX118" s="42"/>
      <c r="DY118" s="42"/>
      <c r="DZ118" s="42"/>
      <c r="EA118" s="42"/>
      <c r="EB118" s="42"/>
      <c r="EC118" s="42"/>
      <c r="ED118" s="42"/>
      <c r="EE118" s="42"/>
      <c r="EF118" s="42"/>
      <c r="EG118" s="42"/>
      <c r="EH118" s="42"/>
      <c r="EI118" s="42"/>
      <c r="EJ118" s="42"/>
      <c r="EK118" s="42"/>
      <c r="EL118" s="42"/>
      <c r="EM118" s="42"/>
      <c r="EN118" s="42"/>
      <c r="EO118" s="42"/>
      <c r="EP118" s="42"/>
      <c r="EQ118" s="42"/>
      <c r="ER118" s="42"/>
      <c r="ES118" s="42"/>
      <c r="ET118" s="42"/>
      <c r="EU118" s="42"/>
      <c r="EV118" s="42"/>
      <c r="EW118" s="42"/>
      <c r="EX118" s="42"/>
      <c r="EY118" s="42"/>
      <c r="EZ118" s="42"/>
      <c r="FA118" s="42"/>
      <c r="FB118" s="42"/>
      <c r="FC118" s="42"/>
      <c r="FD118" s="42"/>
      <c r="FE118" s="42"/>
      <c r="FF118" s="42"/>
      <c r="FG118" s="42"/>
      <c r="FH118" s="42"/>
      <c r="FI118" s="42"/>
      <c r="FJ118" s="42"/>
      <c r="FK118" s="42"/>
      <c r="FL118" s="42"/>
      <c r="FM118" s="42"/>
      <c r="FN118" s="42"/>
      <c r="FO118" s="42"/>
      <c r="FP118" s="42"/>
      <c r="FQ118" s="42"/>
      <c r="FR118" s="42"/>
      <c r="FS118" s="42"/>
      <c r="FT118" s="42"/>
      <c r="FU118" s="42"/>
      <c r="FV118" s="42"/>
      <c r="FW118" s="42"/>
      <c r="FX118" s="42"/>
      <c r="FY118" s="42"/>
      <c r="FZ118" s="42"/>
      <c r="GA118" s="42"/>
      <c r="GB118" s="42"/>
      <c r="GC118" s="42"/>
      <c r="GD118" s="42"/>
      <c r="GE118" s="42"/>
      <c r="GF118" s="42"/>
      <c r="GG118" s="42"/>
      <c r="GH118" s="42"/>
      <c r="GI118" s="42"/>
      <c r="GJ118" s="42"/>
      <c r="GK118" s="42"/>
      <c r="GL118" s="42"/>
      <c r="GM118" s="42"/>
      <c r="GN118" s="42"/>
      <c r="GO118" s="42"/>
      <c r="GP118" s="42"/>
      <c r="GQ118" s="42"/>
      <c r="GR118" s="42"/>
      <c r="GS118" s="42"/>
      <c r="GT118" s="42"/>
      <c r="GU118" s="42"/>
      <c r="GV118" s="42"/>
      <c r="GW118" s="42"/>
      <c r="GX118" s="42"/>
      <c r="GY118" s="42"/>
      <c r="GZ118" s="42"/>
      <c r="HA118" s="42"/>
      <c r="HB118" s="42"/>
      <c r="HC118" s="42"/>
      <c r="HD118" s="42"/>
      <c r="HE118" s="42"/>
      <c r="HF118" s="42"/>
      <c r="HG118" s="42"/>
      <c r="HH118" s="42"/>
      <c r="HI118" s="42"/>
      <c r="HJ118" s="42"/>
      <c r="HK118" s="42"/>
      <c r="HL118" s="42"/>
      <c r="HM118" s="42"/>
      <c r="HN118" s="42"/>
      <c r="HO118" s="42"/>
      <c r="HP118" s="42"/>
      <c r="HQ118" s="42"/>
      <c r="HR118" s="42"/>
      <c r="HS118" s="42"/>
      <c r="HT118" s="42"/>
      <c r="HU118" s="42"/>
      <c r="HV118" s="42"/>
      <c r="HW118" s="42"/>
      <c r="HX118" s="42"/>
    </row>
    <row r="119" spans="1:232" s="41" customFormat="1" x14ac:dyDescent="0.25">
      <c r="A119" s="29"/>
      <c r="B119" s="30"/>
      <c r="C119" s="31" t="str">
        <f>IF(H119="","",VLOOKUP(O119,Khach_hang!B:G,6,0))</f>
        <v>B</v>
      </c>
      <c r="D119" s="57">
        <f t="shared" si="17"/>
        <v>0</v>
      </c>
      <c r="E119" s="57">
        <f t="shared" si="18"/>
        <v>1</v>
      </c>
      <c r="F119" s="32" t="str">
        <f>IF(H119="","",VLOOKUP(H119,'PHIEU XT'!B:I,8,0))</f>
        <v>29/08/2025</v>
      </c>
      <c r="G119" s="32" t="str">
        <f t="shared" si="19"/>
        <v>29/08/2025</v>
      </c>
      <c r="H119" s="4">
        <v>9105867779</v>
      </c>
      <c r="I119" s="32" t="str">
        <f t="shared" si="20"/>
        <v>29/08/2025</v>
      </c>
      <c r="J119" s="33" t="str">
        <f t="shared" si="21"/>
        <v>NKHT2508/00420946</v>
      </c>
      <c r="K119" s="34"/>
      <c r="L119" s="46" t="str">
        <f t="shared" si="22"/>
        <v>K25TTM</v>
      </c>
      <c r="M119" s="33" t="str">
        <f>IF(H119="","",'PHIEU XT'!C119)</f>
        <v>00420946</v>
      </c>
      <c r="N119" s="35" t="str">
        <f t="shared" si="23"/>
        <v>29/08/2025</v>
      </c>
      <c r="O119" s="6" t="str">
        <f>IF(H119="","",'PHIEU XT'!E119)</f>
        <v>WIN-002</v>
      </c>
      <c r="P119" s="36"/>
      <c r="Q119" s="36"/>
      <c r="R119" s="36"/>
      <c r="S119" s="33" t="str">
        <f>IF(H119="","",'PHIEU XT'!F119)</f>
        <v>6312 WM+ HNI Thiết Bình, Đông Anh</v>
      </c>
      <c r="T119" s="36"/>
      <c r="U119" s="36"/>
      <c r="V119" s="33" t="str">
        <f t="shared" si="24"/>
        <v>6312 WM+ HNI Thiết Bình, Đông Anh</v>
      </c>
      <c r="W119" s="36"/>
      <c r="X119" s="36"/>
      <c r="Y119" s="33" t="str">
        <f>IF(H119="","",'PHIEU XT'!AC119)</f>
        <v>GM500</v>
      </c>
      <c r="Z119" s="36"/>
      <c r="AA119" s="30"/>
      <c r="AB119" s="57">
        <f t="shared" si="25"/>
        <v>5111</v>
      </c>
      <c r="AC119" s="57">
        <f t="shared" si="26"/>
        <v>131</v>
      </c>
      <c r="AD119" s="30"/>
      <c r="AE119" s="58">
        <f>IF(H119="","",'PHIEU XT'!U119)</f>
        <v>1</v>
      </c>
      <c r="AF119" s="37"/>
      <c r="AG119" s="37">
        <f>IF(H119="","",'PHIEU XT'!T119)</f>
        <v>111058</v>
      </c>
      <c r="AH119" s="38">
        <f t="shared" si="27"/>
        <v>111058</v>
      </c>
      <c r="AI119" s="37"/>
      <c r="AJ119" s="37"/>
      <c r="AK119" s="39"/>
      <c r="AL119" s="40">
        <f t="shared" si="28"/>
        <v>8</v>
      </c>
      <c r="AM119" s="37"/>
      <c r="AN119" s="37">
        <f t="shared" si="29"/>
        <v>8884.64</v>
      </c>
      <c r="AO119" s="59">
        <f t="shared" si="30"/>
        <v>33311</v>
      </c>
      <c r="AP119" s="39"/>
      <c r="AQ119" s="59" t="str">
        <f t="shared" si="31"/>
        <v>K-hangtra</v>
      </c>
      <c r="AR119" s="60">
        <f t="shared" si="32"/>
        <v>156</v>
      </c>
      <c r="AS119" s="60">
        <f t="shared" si="33"/>
        <v>632</v>
      </c>
      <c r="AV119" s="39"/>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c r="BZ119" s="42"/>
      <c r="CA119" s="42"/>
      <c r="CB119" s="42"/>
      <c r="CC119" s="42"/>
      <c r="CD119" s="42"/>
      <c r="CE119" s="42"/>
      <c r="CF119" s="42"/>
      <c r="CG119" s="42"/>
      <c r="CH119" s="42"/>
      <c r="CI119" s="42"/>
      <c r="CJ119" s="42"/>
      <c r="CK119" s="42"/>
      <c r="CL119" s="42"/>
      <c r="CM119" s="42"/>
      <c r="CN119" s="42"/>
      <c r="CO119" s="42"/>
      <c r="CP119" s="42"/>
      <c r="CQ119" s="42"/>
      <c r="CR119" s="42"/>
      <c r="CS119" s="42"/>
      <c r="CT119" s="42"/>
      <c r="CU119" s="42"/>
      <c r="CV119" s="42"/>
      <c r="CW119" s="42"/>
      <c r="CX119" s="42"/>
      <c r="CY119" s="42"/>
      <c r="CZ119" s="42"/>
      <c r="DA119" s="42"/>
      <c r="DB119" s="42"/>
      <c r="DC119" s="42"/>
      <c r="DD119" s="42"/>
      <c r="DE119" s="42"/>
      <c r="DF119" s="42"/>
      <c r="DG119" s="42"/>
      <c r="DH119" s="42"/>
      <c r="DI119" s="42"/>
      <c r="DJ119" s="42"/>
      <c r="DK119" s="42"/>
      <c r="DL119" s="42"/>
      <c r="DM119" s="42"/>
      <c r="DN119" s="42"/>
      <c r="DO119" s="42"/>
      <c r="DP119" s="42"/>
      <c r="DQ119" s="42"/>
      <c r="DR119" s="42"/>
      <c r="DS119" s="42"/>
      <c r="DT119" s="42"/>
      <c r="DU119" s="42"/>
      <c r="DV119" s="42"/>
      <c r="DW119" s="42"/>
      <c r="DX119" s="42"/>
      <c r="DY119" s="42"/>
      <c r="DZ119" s="42"/>
      <c r="EA119" s="42"/>
      <c r="EB119" s="42"/>
      <c r="EC119" s="42"/>
      <c r="ED119" s="42"/>
      <c r="EE119" s="42"/>
      <c r="EF119" s="42"/>
      <c r="EG119" s="42"/>
      <c r="EH119" s="42"/>
      <c r="EI119" s="42"/>
      <c r="EJ119" s="42"/>
      <c r="EK119" s="42"/>
      <c r="EL119" s="42"/>
      <c r="EM119" s="42"/>
      <c r="EN119" s="42"/>
      <c r="EO119" s="42"/>
      <c r="EP119" s="42"/>
      <c r="EQ119" s="42"/>
      <c r="ER119" s="42"/>
      <c r="ES119" s="42"/>
      <c r="ET119" s="42"/>
      <c r="EU119" s="42"/>
      <c r="EV119" s="42"/>
      <c r="EW119" s="42"/>
      <c r="EX119" s="42"/>
      <c r="EY119" s="42"/>
      <c r="EZ119" s="42"/>
      <c r="FA119" s="42"/>
      <c r="FB119" s="42"/>
      <c r="FC119" s="42"/>
      <c r="FD119" s="42"/>
      <c r="FE119" s="42"/>
      <c r="FF119" s="42"/>
      <c r="FG119" s="42"/>
      <c r="FH119" s="42"/>
      <c r="FI119" s="42"/>
      <c r="FJ119" s="42"/>
      <c r="FK119" s="42"/>
      <c r="FL119" s="42"/>
      <c r="FM119" s="42"/>
      <c r="FN119" s="42"/>
      <c r="FO119" s="42"/>
      <c r="FP119" s="42"/>
      <c r="FQ119" s="42"/>
      <c r="FR119" s="42"/>
      <c r="FS119" s="42"/>
      <c r="FT119" s="42"/>
      <c r="FU119" s="42"/>
      <c r="FV119" s="42"/>
      <c r="FW119" s="42"/>
      <c r="FX119" s="42"/>
      <c r="FY119" s="42"/>
      <c r="FZ119" s="42"/>
      <c r="GA119" s="42"/>
      <c r="GB119" s="42"/>
      <c r="GC119" s="42"/>
      <c r="GD119" s="42"/>
      <c r="GE119" s="42"/>
      <c r="GF119" s="42"/>
      <c r="GG119" s="42"/>
      <c r="GH119" s="42"/>
      <c r="GI119" s="42"/>
      <c r="GJ119" s="42"/>
      <c r="GK119" s="42"/>
      <c r="GL119" s="42"/>
      <c r="GM119" s="42"/>
      <c r="GN119" s="42"/>
      <c r="GO119" s="42"/>
      <c r="GP119" s="42"/>
      <c r="GQ119" s="42"/>
      <c r="GR119" s="42"/>
      <c r="GS119" s="42"/>
      <c r="GT119" s="42"/>
      <c r="GU119" s="42"/>
      <c r="GV119" s="42"/>
      <c r="GW119" s="42"/>
      <c r="GX119" s="42"/>
      <c r="GY119" s="42"/>
      <c r="GZ119" s="42"/>
      <c r="HA119" s="42"/>
      <c r="HB119" s="42"/>
      <c r="HC119" s="42"/>
      <c r="HD119" s="42"/>
      <c r="HE119" s="42"/>
      <c r="HF119" s="42"/>
      <c r="HG119" s="42"/>
      <c r="HH119" s="42"/>
      <c r="HI119" s="42"/>
      <c r="HJ119" s="42"/>
      <c r="HK119" s="42"/>
      <c r="HL119" s="42"/>
      <c r="HM119" s="42"/>
      <c r="HN119" s="42"/>
      <c r="HO119" s="42"/>
      <c r="HP119" s="42"/>
      <c r="HQ119" s="42"/>
      <c r="HR119" s="42"/>
      <c r="HS119" s="42"/>
      <c r="HT119" s="42"/>
      <c r="HU119" s="42"/>
      <c r="HV119" s="42"/>
      <c r="HW119" s="42"/>
      <c r="HX119" s="42"/>
    </row>
    <row r="120" spans="1:232" s="41" customFormat="1" x14ac:dyDescent="0.25">
      <c r="A120" s="29"/>
      <c r="B120" s="30"/>
      <c r="C120" s="31" t="str">
        <f>IF(H120="","",VLOOKUP(O120,Khach_hang!B:G,6,0))</f>
        <v>B</v>
      </c>
      <c r="D120" s="57">
        <f t="shared" si="17"/>
        <v>0</v>
      </c>
      <c r="E120" s="57">
        <f t="shared" si="18"/>
        <v>1</v>
      </c>
      <c r="F120" s="32" t="str">
        <f>IF(H120="","",VLOOKUP(H120,'PHIEU XT'!B:I,8,0))</f>
        <v>29/08/2025</v>
      </c>
      <c r="G120" s="32" t="str">
        <f t="shared" si="19"/>
        <v>29/08/2025</v>
      </c>
      <c r="H120" s="4">
        <v>9105867779</v>
      </c>
      <c r="I120" s="32" t="str">
        <f t="shared" si="20"/>
        <v>29/08/2025</v>
      </c>
      <c r="J120" s="33" t="str">
        <f t="shared" si="21"/>
        <v>NKHT2508/00420946</v>
      </c>
      <c r="K120" s="34"/>
      <c r="L120" s="46" t="str">
        <f t="shared" si="22"/>
        <v>K25TTM</v>
      </c>
      <c r="M120" s="33" t="str">
        <f>IF(H120="","",'PHIEU XT'!C120)</f>
        <v>00420946</v>
      </c>
      <c r="N120" s="35" t="str">
        <f t="shared" si="23"/>
        <v>29/08/2025</v>
      </c>
      <c r="O120" s="6" t="str">
        <f>IF(H120="","",'PHIEU XT'!E120)</f>
        <v>WIN-002</v>
      </c>
      <c r="P120" s="36"/>
      <c r="Q120" s="36"/>
      <c r="R120" s="36"/>
      <c r="S120" s="33" t="str">
        <f>IF(H120="","",'PHIEU XT'!F120)</f>
        <v>6312 WM+ HNI Thiết Bình, Đông Anh</v>
      </c>
      <c r="T120" s="36"/>
      <c r="U120" s="36"/>
      <c r="V120" s="33" t="str">
        <f t="shared" si="24"/>
        <v>6312 WM+ HNI Thiết Bình, Đông Anh</v>
      </c>
      <c r="W120" s="36"/>
      <c r="X120" s="36"/>
      <c r="Y120" s="33" t="str">
        <f>IF(H120="","",'PHIEU XT'!AC120)</f>
        <v>CGM300</v>
      </c>
      <c r="Z120" s="36"/>
      <c r="AA120" s="30"/>
      <c r="AB120" s="57">
        <f t="shared" si="25"/>
        <v>5111</v>
      </c>
      <c r="AC120" s="57">
        <f t="shared" si="26"/>
        <v>131</v>
      </c>
      <c r="AD120" s="30"/>
      <c r="AE120" s="58">
        <f>IF(H120="","",'PHIEU XT'!U120)</f>
        <v>2</v>
      </c>
      <c r="AF120" s="37"/>
      <c r="AG120" s="37">
        <f>IF(H120="","",'PHIEU XT'!T120)</f>
        <v>73431</v>
      </c>
      <c r="AH120" s="38">
        <f t="shared" si="27"/>
        <v>146862</v>
      </c>
      <c r="AI120" s="37"/>
      <c r="AJ120" s="37"/>
      <c r="AK120" s="39"/>
      <c r="AL120" s="40">
        <f t="shared" si="28"/>
        <v>8</v>
      </c>
      <c r="AM120" s="37"/>
      <c r="AN120" s="37">
        <f t="shared" si="29"/>
        <v>11748.960000000001</v>
      </c>
      <c r="AO120" s="59">
        <f t="shared" si="30"/>
        <v>33311</v>
      </c>
      <c r="AP120" s="39"/>
      <c r="AQ120" s="59" t="str">
        <f t="shared" si="31"/>
        <v>K-hangtra</v>
      </c>
      <c r="AR120" s="60">
        <f t="shared" si="32"/>
        <v>156</v>
      </c>
      <c r="AS120" s="60">
        <f t="shared" si="33"/>
        <v>632</v>
      </c>
      <c r="AV120" s="39"/>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c r="BZ120" s="42"/>
      <c r="CA120" s="42"/>
      <c r="CB120" s="42"/>
      <c r="CC120" s="42"/>
      <c r="CD120" s="42"/>
      <c r="CE120" s="42"/>
      <c r="CF120" s="42"/>
      <c r="CG120" s="42"/>
      <c r="CH120" s="42"/>
      <c r="CI120" s="42"/>
      <c r="CJ120" s="42"/>
      <c r="CK120" s="42"/>
      <c r="CL120" s="42"/>
      <c r="CM120" s="42"/>
      <c r="CN120" s="42"/>
      <c r="CO120" s="42"/>
      <c r="CP120" s="42"/>
      <c r="CQ120" s="42"/>
      <c r="CR120" s="42"/>
      <c r="CS120" s="42"/>
      <c r="CT120" s="42"/>
      <c r="CU120" s="42"/>
      <c r="CV120" s="42"/>
      <c r="CW120" s="42"/>
      <c r="CX120" s="42"/>
      <c r="CY120" s="42"/>
      <c r="CZ120" s="42"/>
      <c r="DA120" s="42"/>
      <c r="DB120" s="42"/>
      <c r="DC120" s="42"/>
      <c r="DD120" s="42"/>
      <c r="DE120" s="42"/>
      <c r="DF120" s="42"/>
      <c r="DG120" s="42"/>
      <c r="DH120" s="42"/>
      <c r="DI120" s="42"/>
      <c r="DJ120" s="42"/>
      <c r="DK120" s="42"/>
      <c r="DL120" s="42"/>
      <c r="DM120" s="42"/>
      <c r="DN120" s="42"/>
      <c r="DO120" s="42"/>
      <c r="DP120" s="42"/>
      <c r="DQ120" s="42"/>
      <c r="DR120" s="42"/>
      <c r="DS120" s="42"/>
      <c r="DT120" s="42"/>
      <c r="DU120" s="42"/>
      <c r="DV120" s="42"/>
      <c r="DW120" s="42"/>
      <c r="DX120" s="42"/>
      <c r="DY120" s="42"/>
      <c r="DZ120" s="42"/>
      <c r="EA120" s="42"/>
      <c r="EB120" s="42"/>
      <c r="EC120" s="42"/>
      <c r="ED120" s="42"/>
      <c r="EE120" s="42"/>
      <c r="EF120" s="42"/>
      <c r="EG120" s="42"/>
      <c r="EH120" s="42"/>
      <c r="EI120" s="42"/>
      <c r="EJ120" s="42"/>
      <c r="EK120" s="42"/>
      <c r="EL120" s="42"/>
      <c r="EM120" s="42"/>
      <c r="EN120" s="42"/>
      <c r="EO120" s="42"/>
      <c r="EP120" s="42"/>
      <c r="EQ120" s="42"/>
      <c r="ER120" s="42"/>
      <c r="ES120" s="42"/>
      <c r="ET120" s="42"/>
      <c r="EU120" s="42"/>
      <c r="EV120" s="42"/>
      <c r="EW120" s="42"/>
      <c r="EX120" s="42"/>
      <c r="EY120" s="42"/>
      <c r="EZ120" s="42"/>
      <c r="FA120" s="42"/>
      <c r="FB120" s="42"/>
      <c r="FC120" s="42"/>
      <c r="FD120" s="42"/>
      <c r="FE120" s="42"/>
      <c r="FF120" s="42"/>
      <c r="FG120" s="42"/>
      <c r="FH120" s="42"/>
      <c r="FI120" s="42"/>
      <c r="FJ120" s="42"/>
      <c r="FK120" s="42"/>
      <c r="FL120" s="42"/>
      <c r="FM120" s="42"/>
      <c r="FN120" s="42"/>
      <c r="FO120" s="42"/>
      <c r="FP120" s="42"/>
      <c r="FQ120" s="42"/>
      <c r="FR120" s="42"/>
      <c r="FS120" s="42"/>
      <c r="FT120" s="42"/>
      <c r="FU120" s="42"/>
      <c r="FV120" s="42"/>
      <c r="FW120" s="42"/>
      <c r="FX120" s="42"/>
      <c r="FY120" s="42"/>
      <c r="FZ120" s="42"/>
      <c r="GA120" s="42"/>
      <c r="GB120" s="42"/>
      <c r="GC120" s="42"/>
      <c r="GD120" s="42"/>
      <c r="GE120" s="42"/>
      <c r="GF120" s="42"/>
      <c r="GG120" s="42"/>
      <c r="GH120" s="42"/>
      <c r="GI120" s="42"/>
      <c r="GJ120" s="42"/>
      <c r="GK120" s="42"/>
      <c r="GL120" s="42"/>
      <c r="GM120" s="42"/>
      <c r="GN120" s="42"/>
      <c r="GO120" s="42"/>
      <c r="GP120" s="42"/>
      <c r="GQ120" s="42"/>
      <c r="GR120" s="42"/>
      <c r="GS120" s="42"/>
      <c r="GT120" s="42"/>
      <c r="GU120" s="42"/>
      <c r="GV120" s="42"/>
      <c r="GW120" s="42"/>
      <c r="GX120" s="42"/>
      <c r="GY120" s="42"/>
      <c r="GZ120" s="42"/>
      <c r="HA120" s="42"/>
      <c r="HB120" s="42"/>
      <c r="HC120" s="42"/>
      <c r="HD120" s="42"/>
      <c r="HE120" s="42"/>
      <c r="HF120" s="42"/>
      <c r="HG120" s="42"/>
      <c r="HH120" s="42"/>
      <c r="HI120" s="42"/>
      <c r="HJ120" s="42"/>
      <c r="HK120" s="42"/>
      <c r="HL120" s="42"/>
      <c r="HM120" s="42"/>
      <c r="HN120" s="42"/>
      <c r="HO120" s="42"/>
      <c r="HP120" s="42"/>
      <c r="HQ120" s="42"/>
      <c r="HR120" s="42"/>
      <c r="HS120" s="42"/>
      <c r="HT120" s="42"/>
      <c r="HU120" s="42"/>
      <c r="HV120" s="42"/>
      <c r="HW120" s="42"/>
      <c r="HX120" s="42"/>
    </row>
    <row r="121" spans="1:232" s="41" customFormat="1" x14ac:dyDescent="0.25">
      <c r="A121" s="29"/>
      <c r="B121" s="30"/>
      <c r="C121" s="31" t="str">
        <f>IF(H121="","",VLOOKUP(O121,Khach_hang!B:G,6,0))</f>
        <v>N</v>
      </c>
      <c r="D121" s="57">
        <f t="shared" si="17"/>
        <v>0</v>
      </c>
      <c r="E121" s="57">
        <f t="shared" si="18"/>
        <v>1</v>
      </c>
      <c r="F121" s="32" t="str">
        <f>IF(H121="","",VLOOKUP(H121,'PHIEU XT'!B:I,8,0))</f>
        <v>29/08/2025</v>
      </c>
      <c r="G121" s="32" t="str">
        <f t="shared" si="19"/>
        <v>29/08/2025</v>
      </c>
      <c r="H121" s="4">
        <v>9105867768</v>
      </c>
      <c r="I121" s="32" t="str">
        <f t="shared" si="20"/>
        <v>29/08/2025</v>
      </c>
      <c r="J121" s="33" t="str">
        <f t="shared" si="21"/>
        <v>NKHT2508/00013096</v>
      </c>
      <c r="K121" s="34"/>
      <c r="L121" s="46" t="str">
        <f t="shared" si="22"/>
        <v>K25TTM</v>
      </c>
      <c r="M121" s="33" t="str">
        <f>IF(H121="","",'PHIEU XT'!C121)</f>
        <v>00013096</v>
      </c>
      <c r="N121" s="35" t="str">
        <f t="shared" si="23"/>
        <v>29/08/2025</v>
      </c>
      <c r="O121" s="6" t="str">
        <f>IF(H121="","",'PHIEU XT'!E121)</f>
        <v>WIN-061</v>
      </c>
      <c r="P121" s="36"/>
      <c r="Q121" s="36"/>
      <c r="R121" s="36"/>
      <c r="S121" s="33" t="str">
        <f>IF(H121="","",'PHIEU XT'!F121)</f>
        <v>2APQ WM+ QNM TĐ 1774, TBĐ 19, Đường DH3</v>
      </c>
      <c r="T121" s="36"/>
      <c r="U121" s="36"/>
      <c r="V121" s="33" t="str">
        <f t="shared" si="24"/>
        <v>2APQ WM+ QNM TĐ 1774, TBĐ 19, Đường DH3</v>
      </c>
      <c r="W121" s="36"/>
      <c r="X121" s="36"/>
      <c r="Y121" s="33" t="str">
        <f>IF(H121="","",'PHIEU XT'!AC121)</f>
        <v>GM500</v>
      </c>
      <c r="Z121" s="36"/>
      <c r="AA121" s="30"/>
      <c r="AB121" s="57">
        <f t="shared" si="25"/>
        <v>5111</v>
      </c>
      <c r="AC121" s="57">
        <f t="shared" si="26"/>
        <v>131</v>
      </c>
      <c r="AD121" s="30"/>
      <c r="AE121" s="58">
        <f>IF(H121="","",'PHIEU XT'!U121)</f>
        <v>1</v>
      </c>
      <c r="AF121" s="37"/>
      <c r="AG121" s="37">
        <f>IF(H121="","",'PHIEU XT'!T121)</f>
        <v>111058</v>
      </c>
      <c r="AH121" s="38">
        <f t="shared" si="27"/>
        <v>111058</v>
      </c>
      <c r="AI121" s="37"/>
      <c r="AJ121" s="37"/>
      <c r="AK121" s="39"/>
      <c r="AL121" s="40">
        <f t="shared" si="28"/>
        <v>8</v>
      </c>
      <c r="AM121" s="37"/>
      <c r="AN121" s="37">
        <f t="shared" si="29"/>
        <v>8884.64</v>
      </c>
      <c r="AO121" s="59">
        <f t="shared" si="30"/>
        <v>33311</v>
      </c>
      <c r="AP121" s="39"/>
      <c r="AQ121" s="59" t="str">
        <f t="shared" si="31"/>
        <v>K-hangtra</v>
      </c>
      <c r="AR121" s="60">
        <f t="shared" si="32"/>
        <v>156</v>
      </c>
      <c r="AS121" s="60">
        <f t="shared" si="33"/>
        <v>632</v>
      </c>
      <c r="AV121" s="39"/>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42"/>
      <c r="CD121" s="42"/>
      <c r="CE121" s="42"/>
      <c r="CF121" s="42"/>
      <c r="CG121" s="42"/>
      <c r="CH121" s="42"/>
      <c r="CI121" s="42"/>
      <c r="CJ121" s="42"/>
      <c r="CK121" s="42"/>
      <c r="CL121" s="42"/>
      <c r="CM121" s="42"/>
      <c r="CN121" s="42"/>
      <c r="CO121" s="42"/>
      <c r="CP121" s="42"/>
      <c r="CQ121" s="42"/>
      <c r="CR121" s="42"/>
      <c r="CS121" s="42"/>
      <c r="CT121" s="42"/>
      <c r="CU121" s="42"/>
      <c r="CV121" s="42"/>
      <c r="CW121" s="42"/>
      <c r="CX121" s="42"/>
      <c r="CY121" s="42"/>
      <c r="CZ121" s="42"/>
      <c r="DA121" s="42"/>
      <c r="DB121" s="42"/>
      <c r="DC121" s="42"/>
      <c r="DD121" s="42"/>
      <c r="DE121" s="42"/>
      <c r="DF121" s="42"/>
      <c r="DG121" s="42"/>
      <c r="DH121" s="42"/>
      <c r="DI121" s="42"/>
      <c r="DJ121" s="42"/>
      <c r="DK121" s="42"/>
      <c r="DL121" s="42"/>
      <c r="DM121" s="42"/>
      <c r="DN121" s="42"/>
      <c r="DO121" s="42"/>
      <c r="DP121" s="42"/>
      <c r="DQ121" s="42"/>
      <c r="DR121" s="42"/>
      <c r="DS121" s="42"/>
      <c r="DT121" s="42"/>
      <c r="DU121" s="42"/>
      <c r="DV121" s="42"/>
      <c r="DW121" s="42"/>
      <c r="DX121" s="42"/>
      <c r="DY121" s="42"/>
      <c r="DZ121" s="42"/>
      <c r="EA121" s="42"/>
      <c r="EB121" s="42"/>
      <c r="EC121" s="42"/>
      <c r="ED121" s="42"/>
      <c r="EE121" s="42"/>
      <c r="EF121" s="42"/>
      <c r="EG121" s="42"/>
      <c r="EH121" s="42"/>
      <c r="EI121" s="42"/>
      <c r="EJ121" s="42"/>
      <c r="EK121" s="42"/>
      <c r="EL121" s="42"/>
      <c r="EM121" s="42"/>
      <c r="EN121" s="42"/>
      <c r="EO121" s="42"/>
      <c r="EP121" s="42"/>
      <c r="EQ121" s="42"/>
      <c r="ER121" s="42"/>
      <c r="ES121" s="42"/>
      <c r="ET121" s="42"/>
      <c r="EU121" s="42"/>
      <c r="EV121" s="42"/>
      <c r="EW121" s="42"/>
      <c r="EX121" s="42"/>
      <c r="EY121" s="42"/>
      <c r="EZ121" s="42"/>
      <c r="FA121" s="42"/>
      <c r="FB121" s="42"/>
      <c r="FC121" s="42"/>
      <c r="FD121" s="42"/>
      <c r="FE121" s="42"/>
      <c r="FF121" s="42"/>
      <c r="FG121" s="42"/>
      <c r="FH121" s="42"/>
      <c r="FI121" s="42"/>
      <c r="FJ121" s="42"/>
      <c r="FK121" s="42"/>
      <c r="FL121" s="42"/>
      <c r="FM121" s="42"/>
      <c r="FN121" s="42"/>
      <c r="FO121" s="42"/>
      <c r="FP121" s="42"/>
      <c r="FQ121" s="42"/>
      <c r="FR121" s="42"/>
      <c r="FS121" s="42"/>
      <c r="FT121" s="42"/>
      <c r="FU121" s="42"/>
      <c r="FV121" s="42"/>
      <c r="FW121" s="42"/>
      <c r="FX121" s="42"/>
      <c r="FY121" s="42"/>
      <c r="FZ121" s="42"/>
      <c r="GA121" s="42"/>
      <c r="GB121" s="42"/>
      <c r="GC121" s="42"/>
      <c r="GD121" s="42"/>
      <c r="GE121" s="42"/>
      <c r="GF121" s="42"/>
      <c r="GG121" s="42"/>
      <c r="GH121" s="42"/>
      <c r="GI121" s="42"/>
      <c r="GJ121" s="42"/>
      <c r="GK121" s="42"/>
      <c r="GL121" s="42"/>
      <c r="GM121" s="42"/>
      <c r="GN121" s="42"/>
      <c r="GO121" s="42"/>
      <c r="GP121" s="42"/>
      <c r="GQ121" s="42"/>
      <c r="GR121" s="42"/>
      <c r="GS121" s="42"/>
      <c r="GT121" s="42"/>
      <c r="GU121" s="42"/>
      <c r="GV121" s="42"/>
      <c r="GW121" s="42"/>
      <c r="GX121" s="42"/>
      <c r="GY121" s="42"/>
      <c r="GZ121" s="42"/>
      <c r="HA121" s="42"/>
      <c r="HB121" s="42"/>
      <c r="HC121" s="42"/>
      <c r="HD121" s="42"/>
      <c r="HE121" s="42"/>
      <c r="HF121" s="42"/>
      <c r="HG121" s="42"/>
      <c r="HH121" s="42"/>
      <c r="HI121" s="42"/>
      <c r="HJ121" s="42"/>
      <c r="HK121" s="42"/>
      <c r="HL121" s="42"/>
      <c r="HM121" s="42"/>
      <c r="HN121" s="42"/>
      <c r="HO121" s="42"/>
      <c r="HP121" s="42"/>
      <c r="HQ121" s="42"/>
      <c r="HR121" s="42"/>
      <c r="HS121" s="42"/>
      <c r="HT121" s="42"/>
      <c r="HU121" s="42"/>
      <c r="HV121" s="42"/>
      <c r="HW121" s="42"/>
      <c r="HX121" s="42"/>
    </row>
    <row r="122" spans="1:232" s="41" customFormat="1" x14ac:dyDescent="0.25">
      <c r="A122" s="29"/>
      <c r="B122" s="30"/>
      <c r="C122" s="31" t="str">
        <f>IF(H122="","",VLOOKUP(O122,Khach_hang!B:G,6,0))</f>
        <v>B</v>
      </c>
      <c r="D122" s="57">
        <f t="shared" si="17"/>
        <v>0</v>
      </c>
      <c r="E122" s="57">
        <f t="shared" si="18"/>
        <v>1</v>
      </c>
      <c r="F122" s="32" t="str">
        <f>IF(H122="","",VLOOKUP(H122,'PHIEU XT'!B:I,8,0))</f>
        <v>29/08/2025</v>
      </c>
      <c r="G122" s="32" t="str">
        <f t="shared" si="19"/>
        <v>29/08/2025</v>
      </c>
      <c r="H122" s="4">
        <v>9105867754</v>
      </c>
      <c r="I122" s="32" t="str">
        <f t="shared" si="20"/>
        <v>29/08/2025</v>
      </c>
      <c r="J122" s="33" t="str">
        <f t="shared" si="21"/>
        <v>NKHT2508/00016881</v>
      </c>
      <c r="K122" s="34"/>
      <c r="L122" s="46" t="str">
        <f t="shared" si="22"/>
        <v>K25TTM</v>
      </c>
      <c r="M122" s="33" t="str">
        <f>IF(H122="","",'PHIEU XT'!C122)</f>
        <v>00016881</v>
      </c>
      <c r="N122" s="35" t="str">
        <f t="shared" si="23"/>
        <v>29/08/2025</v>
      </c>
      <c r="O122" s="6" t="str">
        <f>IF(H122="","",'PHIEU XT'!E122)</f>
        <v>WIN-031</v>
      </c>
      <c r="P122" s="36"/>
      <c r="Q122" s="36"/>
      <c r="R122" s="36"/>
      <c r="S122" s="33" t="str">
        <f>IF(H122="","",'PHIEU XT'!F122)</f>
        <v>5128 WM+ BNH Số 74 Đường Nguyễn Đăng Đạo</v>
      </c>
      <c r="T122" s="36"/>
      <c r="U122" s="36"/>
      <c r="V122" s="33" t="str">
        <f t="shared" si="24"/>
        <v>5128 WM+ BNH Số 74 Đường Nguyễn Đăng Đạo</v>
      </c>
      <c r="W122" s="36"/>
      <c r="X122" s="36"/>
      <c r="Y122" s="33" t="str">
        <f>IF(H122="","",'PHIEU XT'!AC122)</f>
        <v>MNH250</v>
      </c>
      <c r="Z122" s="36"/>
      <c r="AA122" s="30"/>
      <c r="AB122" s="57">
        <f t="shared" si="25"/>
        <v>5111</v>
      </c>
      <c r="AC122" s="57">
        <f t="shared" si="26"/>
        <v>131</v>
      </c>
      <c r="AD122" s="30"/>
      <c r="AE122" s="58">
        <f>IF(H122="","",'PHIEU XT'!U122)</f>
        <v>1</v>
      </c>
      <c r="AF122" s="37"/>
      <c r="AG122" s="37">
        <f>IF(H122="","",'PHIEU XT'!T122)</f>
        <v>46000</v>
      </c>
      <c r="AH122" s="38">
        <f t="shared" si="27"/>
        <v>46000</v>
      </c>
      <c r="AI122" s="37"/>
      <c r="AJ122" s="37"/>
      <c r="AK122" s="39"/>
      <c r="AL122" s="40">
        <f t="shared" si="28"/>
        <v>8</v>
      </c>
      <c r="AM122" s="37"/>
      <c r="AN122" s="37">
        <f t="shared" si="29"/>
        <v>3680</v>
      </c>
      <c r="AO122" s="59">
        <f t="shared" si="30"/>
        <v>33311</v>
      </c>
      <c r="AP122" s="39"/>
      <c r="AQ122" s="59" t="str">
        <f t="shared" si="31"/>
        <v>K-hangtra</v>
      </c>
      <c r="AR122" s="60">
        <f t="shared" si="32"/>
        <v>156</v>
      </c>
      <c r="AS122" s="60">
        <f t="shared" si="33"/>
        <v>632</v>
      </c>
      <c r="AV122" s="39"/>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c r="BZ122" s="42"/>
      <c r="CA122" s="42"/>
      <c r="CB122" s="42"/>
      <c r="CC122" s="42"/>
      <c r="CD122" s="42"/>
      <c r="CE122" s="42"/>
      <c r="CF122" s="42"/>
      <c r="CG122" s="42"/>
      <c r="CH122" s="42"/>
      <c r="CI122" s="42"/>
      <c r="CJ122" s="42"/>
      <c r="CK122" s="42"/>
      <c r="CL122" s="42"/>
      <c r="CM122" s="42"/>
      <c r="CN122" s="42"/>
      <c r="CO122" s="42"/>
      <c r="CP122" s="42"/>
      <c r="CQ122" s="42"/>
      <c r="CR122" s="42"/>
      <c r="CS122" s="42"/>
      <c r="CT122" s="42"/>
      <c r="CU122" s="42"/>
      <c r="CV122" s="42"/>
      <c r="CW122" s="42"/>
      <c r="CX122" s="42"/>
      <c r="CY122" s="42"/>
      <c r="CZ122" s="42"/>
      <c r="DA122" s="42"/>
      <c r="DB122" s="42"/>
      <c r="DC122" s="42"/>
      <c r="DD122" s="42"/>
      <c r="DE122" s="42"/>
      <c r="DF122" s="42"/>
      <c r="DG122" s="42"/>
      <c r="DH122" s="42"/>
      <c r="DI122" s="42"/>
      <c r="DJ122" s="42"/>
      <c r="DK122" s="42"/>
      <c r="DL122" s="42"/>
      <c r="DM122" s="42"/>
      <c r="DN122" s="42"/>
      <c r="DO122" s="42"/>
      <c r="DP122" s="42"/>
      <c r="DQ122" s="42"/>
      <c r="DR122" s="42"/>
      <c r="DS122" s="42"/>
      <c r="DT122" s="42"/>
      <c r="DU122" s="42"/>
      <c r="DV122" s="42"/>
      <c r="DW122" s="42"/>
      <c r="DX122" s="42"/>
      <c r="DY122" s="42"/>
      <c r="DZ122" s="42"/>
      <c r="EA122" s="42"/>
      <c r="EB122" s="42"/>
      <c r="EC122" s="42"/>
      <c r="ED122" s="42"/>
      <c r="EE122" s="42"/>
      <c r="EF122" s="42"/>
      <c r="EG122" s="42"/>
      <c r="EH122" s="42"/>
      <c r="EI122" s="42"/>
      <c r="EJ122" s="42"/>
      <c r="EK122" s="42"/>
      <c r="EL122" s="42"/>
      <c r="EM122" s="42"/>
      <c r="EN122" s="42"/>
      <c r="EO122" s="42"/>
      <c r="EP122" s="42"/>
      <c r="EQ122" s="42"/>
      <c r="ER122" s="42"/>
      <c r="ES122" s="42"/>
      <c r="ET122" s="42"/>
      <c r="EU122" s="42"/>
      <c r="EV122" s="42"/>
      <c r="EW122" s="42"/>
      <c r="EX122" s="42"/>
      <c r="EY122" s="42"/>
      <c r="EZ122" s="42"/>
      <c r="FA122" s="42"/>
      <c r="FB122" s="42"/>
      <c r="FC122" s="42"/>
      <c r="FD122" s="42"/>
      <c r="FE122" s="42"/>
      <c r="FF122" s="42"/>
      <c r="FG122" s="42"/>
      <c r="FH122" s="42"/>
      <c r="FI122" s="42"/>
      <c r="FJ122" s="42"/>
      <c r="FK122" s="42"/>
      <c r="FL122" s="42"/>
      <c r="FM122" s="42"/>
      <c r="FN122" s="42"/>
      <c r="FO122" s="42"/>
      <c r="FP122" s="42"/>
      <c r="FQ122" s="42"/>
      <c r="FR122" s="42"/>
      <c r="FS122" s="42"/>
      <c r="FT122" s="42"/>
      <c r="FU122" s="42"/>
      <c r="FV122" s="42"/>
      <c r="FW122" s="42"/>
      <c r="FX122" s="42"/>
      <c r="FY122" s="42"/>
      <c r="FZ122" s="42"/>
      <c r="GA122" s="42"/>
      <c r="GB122" s="42"/>
      <c r="GC122" s="42"/>
      <c r="GD122" s="42"/>
      <c r="GE122" s="42"/>
      <c r="GF122" s="42"/>
      <c r="GG122" s="42"/>
      <c r="GH122" s="42"/>
      <c r="GI122" s="42"/>
      <c r="GJ122" s="42"/>
      <c r="GK122" s="42"/>
      <c r="GL122" s="42"/>
      <c r="GM122" s="42"/>
      <c r="GN122" s="42"/>
      <c r="GO122" s="42"/>
      <c r="GP122" s="42"/>
      <c r="GQ122" s="42"/>
      <c r="GR122" s="42"/>
      <c r="GS122" s="42"/>
      <c r="GT122" s="42"/>
      <c r="GU122" s="42"/>
      <c r="GV122" s="42"/>
      <c r="GW122" s="42"/>
      <c r="GX122" s="42"/>
      <c r="GY122" s="42"/>
      <c r="GZ122" s="42"/>
      <c r="HA122" s="42"/>
      <c r="HB122" s="42"/>
      <c r="HC122" s="42"/>
      <c r="HD122" s="42"/>
      <c r="HE122" s="42"/>
      <c r="HF122" s="42"/>
      <c r="HG122" s="42"/>
      <c r="HH122" s="42"/>
      <c r="HI122" s="42"/>
      <c r="HJ122" s="42"/>
      <c r="HK122" s="42"/>
      <c r="HL122" s="42"/>
      <c r="HM122" s="42"/>
      <c r="HN122" s="42"/>
      <c r="HO122" s="42"/>
      <c r="HP122" s="42"/>
      <c r="HQ122" s="42"/>
      <c r="HR122" s="42"/>
      <c r="HS122" s="42"/>
      <c r="HT122" s="42"/>
      <c r="HU122" s="42"/>
      <c r="HV122" s="42"/>
      <c r="HW122" s="42"/>
      <c r="HX122" s="42"/>
    </row>
    <row r="123" spans="1:232" s="41" customFormat="1" x14ac:dyDescent="0.25">
      <c r="A123" s="29"/>
      <c r="B123" s="30"/>
      <c r="C123" s="31" t="str">
        <f>IF(H123="","",VLOOKUP(O123,Khach_hang!B:G,6,0))</f>
        <v>B</v>
      </c>
      <c r="D123" s="57">
        <f t="shared" si="17"/>
        <v>0</v>
      </c>
      <c r="E123" s="57">
        <f t="shared" si="18"/>
        <v>1</v>
      </c>
      <c r="F123" s="32" t="str">
        <f>IF(H123="","",VLOOKUP(H123,'PHIEU XT'!B:I,8,0))</f>
        <v>29/08/2025</v>
      </c>
      <c r="G123" s="32" t="str">
        <f t="shared" si="19"/>
        <v>29/08/2025</v>
      </c>
      <c r="H123" s="4">
        <v>9105867799</v>
      </c>
      <c r="I123" s="32" t="str">
        <f t="shared" si="20"/>
        <v>29/08/2025</v>
      </c>
      <c r="J123" s="33" t="str">
        <f t="shared" si="21"/>
        <v>NKHT2508/00016883</v>
      </c>
      <c r="K123" s="34"/>
      <c r="L123" s="46" t="str">
        <f t="shared" si="22"/>
        <v>K25TTM</v>
      </c>
      <c r="M123" s="33" t="str">
        <f>IF(H123="","",'PHIEU XT'!C123)</f>
        <v>00016883</v>
      </c>
      <c r="N123" s="35" t="str">
        <f t="shared" si="23"/>
        <v>29/08/2025</v>
      </c>
      <c r="O123" s="6" t="str">
        <f>IF(H123="","",'PHIEU XT'!E123)</f>
        <v>WIN-031</v>
      </c>
      <c r="P123" s="36"/>
      <c r="Q123" s="36"/>
      <c r="R123" s="36"/>
      <c r="S123" s="33" t="str">
        <f>IF(H123="","",'PHIEU XT'!F123)</f>
        <v>2AU2 WM+ BNH Tam Tảo, Tiên Du</v>
      </c>
      <c r="T123" s="36"/>
      <c r="U123" s="36"/>
      <c r="V123" s="33" t="str">
        <f t="shared" si="24"/>
        <v>2AU2 WM+ BNH Tam Tảo, Tiên Du</v>
      </c>
      <c r="W123" s="36"/>
      <c r="X123" s="36"/>
      <c r="Y123" s="33" t="str">
        <f>IF(H123="","",'PHIEU XT'!AC123)</f>
        <v>CGM300</v>
      </c>
      <c r="Z123" s="36"/>
      <c r="AA123" s="30"/>
      <c r="AB123" s="57">
        <f t="shared" si="25"/>
        <v>5111</v>
      </c>
      <c r="AC123" s="57">
        <f t="shared" si="26"/>
        <v>131</v>
      </c>
      <c r="AD123" s="30"/>
      <c r="AE123" s="58">
        <f>IF(H123="","",'PHIEU XT'!U123)</f>
        <v>5</v>
      </c>
      <c r="AF123" s="37"/>
      <c r="AG123" s="37">
        <f>IF(H123="","",'PHIEU XT'!T123)</f>
        <v>73431</v>
      </c>
      <c r="AH123" s="38">
        <f t="shared" si="27"/>
        <v>367155</v>
      </c>
      <c r="AI123" s="37"/>
      <c r="AJ123" s="37"/>
      <c r="AK123" s="39"/>
      <c r="AL123" s="40">
        <f t="shared" si="28"/>
        <v>8</v>
      </c>
      <c r="AM123" s="37"/>
      <c r="AN123" s="37">
        <f t="shared" si="29"/>
        <v>29372.400000000001</v>
      </c>
      <c r="AO123" s="59">
        <f t="shared" si="30"/>
        <v>33311</v>
      </c>
      <c r="AP123" s="39"/>
      <c r="AQ123" s="59" t="str">
        <f t="shared" si="31"/>
        <v>K-hangtra</v>
      </c>
      <c r="AR123" s="60">
        <f t="shared" si="32"/>
        <v>156</v>
      </c>
      <c r="AS123" s="60">
        <f t="shared" si="33"/>
        <v>632</v>
      </c>
      <c r="AV123" s="39"/>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c r="BZ123" s="42"/>
      <c r="CA123" s="42"/>
      <c r="CB123" s="42"/>
      <c r="CC123" s="42"/>
      <c r="CD123" s="42"/>
      <c r="CE123" s="42"/>
      <c r="CF123" s="42"/>
      <c r="CG123" s="42"/>
      <c r="CH123" s="42"/>
      <c r="CI123" s="42"/>
      <c r="CJ123" s="42"/>
      <c r="CK123" s="42"/>
      <c r="CL123" s="42"/>
      <c r="CM123" s="42"/>
      <c r="CN123" s="42"/>
      <c r="CO123" s="42"/>
      <c r="CP123" s="42"/>
      <c r="CQ123" s="42"/>
      <c r="CR123" s="42"/>
      <c r="CS123" s="42"/>
      <c r="CT123" s="42"/>
      <c r="CU123" s="42"/>
      <c r="CV123" s="42"/>
      <c r="CW123" s="42"/>
      <c r="CX123" s="42"/>
      <c r="CY123" s="42"/>
      <c r="CZ123" s="42"/>
      <c r="DA123" s="42"/>
      <c r="DB123" s="42"/>
      <c r="DC123" s="42"/>
      <c r="DD123" s="42"/>
      <c r="DE123" s="42"/>
      <c r="DF123" s="42"/>
      <c r="DG123" s="42"/>
      <c r="DH123" s="42"/>
      <c r="DI123" s="42"/>
      <c r="DJ123" s="42"/>
      <c r="DK123" s="42"/>
      <c r="DL123" s="42"/>
      <c r="DM123" s="42"/>
      <c r="DN123" s="42"/>
      <c r="DO123" s="42"/>
      <c r="DP123" s="42"/>
      <c r="DQ123" s="42"/>
      <c r="DR123" s="42"/>
      <c r="DS123" s="42"/>
      <c r="DT123" s="42"/>
      <c r="DU123" s="42"/>
      <c r="DV123" s="42"/>
      <c r="DW123" s="42"/>
      <c r="DX123" s="42"/>
      <c r="DY123" s="42"/>
      <c r="DZ123" s="42"/>
      <c r="EA123" s="42"/>
      <c r="EB123" s="42"/>
      <c r="EC123" s="42"/>
      <c r="ED123" s="42"/>
      <c r="EE123" s="42"/>
      <c r="EF123" s="42"/>
      <c r="EG123" s="42"/>
      <c r="EH123" s="42"/>
      <c r="EI123" s="42"/>
      <c r="EJ123" s="42"/>
      <c r="EK123" s="42"/>
      <c r="EL123" s="42"/>
      <c r="EM123" s="42"/>
      <c r="EN123" s="42"/>
      <c r="EO123" s="42"/>
      <c r="EP123" s="42"/>
      <c r="EQ123" s="42"/>
      <c r="ER123" s="42"/>
      <c r="ES123" s="42"/>
      <c r="ET123" s="42"/>
      <c r="EU123" s="42"/>
      <c r="EV123" s="42"/>
      <c r="EW123" s="42"/>
      <c r="EX123" s="42"/>
      <c r="EY123" s="42"/>
      <c r="EZ123" s="42"/>
      <c r="FA123" s="42"/>
      <c r="FB123" s="42"/>
      <c r="FC123" s="42"/>
      <c r="FD123" s="42"/>
      <c r="FE123" s="42"/>
      <c r="FF123" s="42"/>
      <c r="FG123" s="42"/>
      <c r="FH123" s="42"/>
      <c r="FI123" s="42"/>
      <c r="FJ123" s="42"/>
      <c r="FK123" s="42"/>
      <c r="FL123" s="42"/>
      <c r="FM123" s="42"/>
      <c r="FN123" s="42"/>
      <c r="FO123" s="42"/>
      <c r="FP123" s="42"/>
      <c r="FQ123" s="42"/>
      <c r="FR123" s="42"/>
      <c r="FS123" s="42"/>
      <c r="FT123" s="42"/>
      <c r="FU123" s="42"/>
      <c r="FV123" s="42"/>
      <c r="FW123" s="42"/>
      <c r="FX123" s="42"/>
      <c r="FY123" s="42"/>
      <c r="FZ123" s="42"/>
      <c r="GA123" s="42"/>
      <c r="GB123" s="42"/>
      <c r="GC123" s="42"/>
      <c r="GD123" s="42"/>
      <c r="GE123" s="42"/>
      <c r="GF123" s="42"/>
      <c r="GG123" s="42"/>
      <c r="GH123" s="42"/>
      <c r="GI123" s="42"/>
      <c r="GJ123" s="42"/>
      <c r="GK123" s="42"/>
      <c r="GL123" s="42"/>
      <c r="GM123" s="42"/>
      <c r="GN123" s="42"/>
      <c r="GO123" s="42"/>
      <c r="GP123" s="42"/>
      <c r="GQ123" s="42"/>
      <c r="GR123" s="42"/>
      <c r="GS123" s="42"/>
      <c r="GT123" s="42"/>
      <c r="GU123" s="42"/>
      <c r="GV123" s="42"/>
      <c r="GW123" s="42"/>
      <c r="GX123" s="42"/>
      <c r="GY123" s="42"/>
      <c r="GZ123" s="42"/>
      <c r="HA123" s="42"/>
      <c r="HB123" s="42"/>
      <c r="HC123" s="42"/>
      <c r="HD123" s="42"/>
      <c r="HE123" s="42"/>
      <c r="HF123" s="42"/>
      <c r="HG123" s="42"/>
      <c r="HH123" s="42"/>
      <c r="HI123" s="42"/>
      <c r="HJ123" s="42"/>
      <c r="HK123" s="42"/>
      <c r="HL123" s="42"/>
      <c r="HM123" s="42"/>
      <c r="HN123" s="42"/>
      <c r="HO123" s="42"/>
      <c r="HP123" s="42"/>
      <c r="HQ123" s="42"/>
      <c r="HR123" s="42"/>
      <c r="HS123" s="42"/>
      <c r="HT123" s="42"/>
      <c r="HU123" s="42"/>
      <c r="HV123" s="42"/>
      <c r="HW123" s="42"/>
      <c r="HX123" s="42"/>
    </row>
    <row r="124" spans="1:232" s="41" customFormat="1" x14ac:dyDescent="0.25">
      <c r="A124" s="29"/>
      <c r="B124" s="30"/>
      <c r="C124" s="31" t="str">
        <f>IF(H124="","",VLOOKUP(O124,Khach_hang!B:G,6,0))</f>
        <v>B</v>
      </c>
      <c r="D124" s="57">
        <f t="shared" si="17"/>
        <v>0</v>
      </c>
      <c r="E124" s="57">
        <f t="shared" si="18"/>
        <v>1</v>
      </c>
      <c r="F124" s="32" t="str">
        <f>IF(H124="","",VLOOKUP(H124,'PHIEU XT'!B:I,8,0))</f>
        <v>29/08/2025</v>
      </c>
      <c r="G124" s="32" t="str">
        <f t="shared" si="19"/>
        <v>29/08/2025</v>
      </c>
      <c r="H124" s="4">
        <v>9105867799</v>
      </c>
      <c r="I124" s="32" t="str">
        <f t="shared" si="20"/>
        <v>29/08/2025</v>
      </c>
      <c r="J124" s="33" t="str">
        <f t="shared" si="21"/>
        <v>NKHT2508/00016883</v>
      </c>
      <c r="K124" s="34"/>
      <c r="L124" s="46" t="str">
        <f t="shared" si="22"/>
        <v>K25TTM</v>
      </c>
      <c r="M124" s="33" t="str">
        <f>IF(H124="","",'PHIEU XT'!C124)</f>
        <v>00016883</v>
      </c>
      <c r="N124" s="35" t="str">
        <f t="shared" si="23"/>
        <v>29/08/2025</v>
      </c>
      <c r="O124" s="6" t="str">
        <f>IF(H124="","",'PHIEU XT'!E124)</f>
        <v>WIN-031</v>
      </c>
      <c r="P124" s="36"/>
      <c r="Q124" s="36"/>
      <c r="R124" s="36"/>
      <c r="S124" s="33" t="str">
        <f>IF(H124="","",'PHIEU XT'!F124)</f>
        <v>2AU2 WM+ BNH Tam Tảo, Tiên Du</v>
      </c>
      <c r="T124" s="36"/>
      <c r="U124" s="36"/>
      <c r="V124" s="33" t="str">
        <f t="shared" si="24"/>
        <v>2AU2 WM+ BNH Tam Tảo, Tiên Du</v>
      </c>
      <c r="W124" s="36"/>
      <c r="X124" s="36"/>
      <c r="Y124" s="33" t="str">
        <f>IF(H124="","",'PHIEU XT'!AC124)</f>
        <v>GM500</v>
      </c>
      <c r="Z124" s="36"/>
      <c r="AA124" s="30"/>
      <c r="AB124" s="57">
        <f t="shared" si="25"/>
        <v>5111</v>
      </c>
      <c r="AC124" s="57">
        <f t="shared" si="26"/>
        <v>131</v>
      </c>
      <c r="AD124" s="30"/>
      <c r="AE124" s="58">
        <f>IF(H124="","",'PHIEU XT'!U124)</f>
        <v>4</v>
      </c>
      <c r="AF124" s="37"/>
      <c r="AG124" s="37">
        <f>IF(H124="","",'PHIEU XT'!T124)</f>
        <v>111058</v>
      </c>
      <c r="AH124" s="38">
        <f t="shared" si="27"/>
        <v>444232</v>
      </c>
      <c r="AI124" s="37"/>
      <c r="AJ124" s="37"/>
      <c r="AK124" s="39"/>
      <c r="AL124" s="40">
        <f t="shared" si="28"/>
        <v>8</v>
      </c>
      <c r="AM124" s="37"/>
      <c r="AN124" s="37">
        <f t="shared" si="29"/>
        <v>35538.559999999998</v>
      </c>
      <c r="AO124" s="59">
        <f t="shared" si="30"/>
        <v>33311</v>
      </c>
      <c r="AP124" s="39"/>
      <c r="AQ124" s="59" t="str">
        <f t="shared" si="31"/>
        <v>K-hangtra</v>
      </c>
      <c r="AR124" s="60">
        <f t="shared" si="32"/>
        <v>156</v>
      </c>
      <c r="AS124" s="60">
        <f t="shared" si="33"/>
        <v>632</v>
      </c>
      <c r="AV124" s="39"/>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c r="BZ124" s="42"/>
      <c r="CA124" s="42"/>
      <c r="CB124" s="42"/>
      <c r="CC124" s="42"/>
      <c r="CD124" s="42"/>
      <c r="CE124" s="42"/>
      <c r="CF124" s="42"/>
      <c r="CG124" s="42"/>
      <c r="CH124" s="42"/>
      <c r="CI124" s="42"/>
      <c r="CJ124" s="42"/>
      <c r="CK124" s="42"/>
      <c r="CL124" s="42"/>
      <c r="CM124" s="42"/>
      <c r="CN124" s="42"/>
      <c r="CO124" s="42"/>
      <c r="CP124" s="42"/>
      <c r="CQ124" s="42"/>
      <c r="CR124" s="42"/>
      <c r="CS124" s="42"/>
      <c r="CT124" s="42"/>
      <c r="CU124" s="42"/>
      <c r="CV124" s="42"/>
      <c r="CW124" s="42"/>
      <c r="CX124" s="42"/>
      <c r="CY124" s="42"/>
      <c r="CZ124" s="42"/>
      <c r="DA124" s="42"/>
      <c r="DB124" s="42"/>
      <c r="DC124" s="42"/>
      <c r="DD124" s="42"/>
      <c r="DE124" s="42"/>
      <c r="DF124" s="42"/>
      <c r="DG124" s="42"/>
      <c r="DH124" s="42"/>
      <c r="DI124" s="42"/>
      <c r="DJ124" s="42"/>
      <c r="DK124" s="42"/>
      <c r="DL124" s="42"/>
      <c r="DM124" s="42"/>
      <c r="DN124" s="42"/>
      <c r="DO124" s="42"/>
      <c r="DP124" s="42"/>
      <c r="DQ124" s="42"/>
      <c r="DR124" s="42"/>
      <c r="DS124" s="42"/>
      <c r="DT124" s="42"/>
      <c r="DU124" s="42"/>
      <c r="DV124" s="42"/>
      <c r="DW124" s="42"/>
      <c r="DX124" s="42"/>
      <c r="DY124" s="42"/>
      <c r="DZ124" s="42"/>
      <c r="EA124" s="42"/>
      <c r="EB124" s="42"/>
      <c r="EC124" s="42"/>
      <c r="ED124" s="42"/>
      <c r="EE124" s="42"/>
      <c r="EF124" s="42"/>
      <c r="EG124" s="42"/>
      <c r="EH124" s="42"/>
      <c r="EI124" s="42"/>
      <c r="EJ124" s="42"/>
      <c r="EK124" s="42"/>
      <c r="EL124" s="42"/>
      <c r="EM124" s="42"/>
      <c r="EN124" s="42"/>
      <c r="EO124" s="42"/>
      <c r="EP124" s="42"/>
      <c r="EQ124" s="42"/>
      <c r="ER124" s="42"/>
      <c r="ES124" s="42"/>
      <c r="ET124" s="42"/>
      <c r="EU124" s="42"/>
      <c r="EV124" s="42"/>
      <c r="EW124" s="42"/>
      <c r="EX124" s="42"/>
      <c r="EY124" s="42"/>
      <c r="EZ124" s="42"/>
      <c r="FA124" s="42"/>
      <c r="FB124" s="42"/>
      <c r="FC124" s="42"/>
      <c r="FD124" s="42"/>
      <c r="FE124" s="42"/>
      <c r="FF124" s="42"/>
      <c r="FG124" s="42"/>
      <c r="FH124" s="42"/>
      <c r="FI124" s="42"/>
      <c r="FJ124" s="42"/>
      <c r="FK124" s="42"/>
      <c r="FL124" s="42"/>
      <c r="FM124" s="42"/>
      <c r="FN124" s="42"/>
      <c r="FO124" s="42"/>
      <c r="FP124" s="42"/>
      <c r="FQ124" s="42"/>
      <c r="FR124" s="42"/>
      <c r="FS124" s="42"/>
      <c r="FT124" s="42"/>
      <c r="FU124" s="42"/>
      <c r="FV124" s="42"/>
      <c r="FW124" s="42"/>
      <c r="FX124" s="42"/>
      <c r="FY124" s="42"/>
      <c r="FZ124" s="42"/>
      <c r="GA124" s="42"/>
      <c r="GB124" s="42"/>
      <c r="GC124" s="42"/>
      <c r="GD124" s="42"/>
      <c r="GE124" s="42"/>
      <c r="GF124" s="42"/>
      <c r="GG124" s="42"/>
      <c r="GH124" s="42"/>
      <c r="GI124" s="42"/>
      <c r="GJ124" s="42"/>
      <c r="GK124" s="42"/>
      <c r="GL124" s="42"/>
      <c r="GM124" s="42"/>
      <c r="GN124" s="42"/>
      <c r="GO124" s="42"/>
      <c r="GP124" s="42"/>
      <c r="GQ124" s="42"/>
      <c r="GR124" s="42"/>
      <c r="GS124" s="42"/>
      <c r="GT124" s="42"/>
      <c r="GU124" s="42"/>
      <c r="GV124" s="42"/>
      <c r="GW124" s="42"/>
      <c r="GX124" s="42"/>
      <c r="GY124" s="42"/>
      <c r="GZ124" s="42"/>
      <c r="HA124" s="42"/>
      <c r="HB124" s="42"/>
      <c r="HC124" s="42"/>
      <c r="HD124" s="42"/>
      <c r="HE124" s="42"/>
      <c r="HF124" s="42"/>
      <c r="HG124" s="42"/>
      <c r="HH124" s="42"/>
      <c r="HI124" s="42"/>
      <c r="HJ124" s="42"/>
      <c r="HK124" s="42"/>
      <c r="HL124" s="42"/>
      <c r="HM124" s="42"/>
      <c r="HN124" s="42"/>
      <c r="HO124" s="42"/>
      <c r="HP124" s="42"/>
      <c r="HQ124" s="42"/>
      <c r="HR124" s="42"/>
      <c r="HS124" s="42"/>
      <c r="HT124" s="42"/>
      <c r="HU124" s="42"/>
      <c r="HV124" s="42"/>
      <c r="HW124" s="42"/>
      <c r="HX124" s="42"/>
    </row>
    <row r="125" spans="1:232" s="41" customFormat="1" x14ac:dyDescent="0.25">
      <c r="A125" s="29"/>
      <c r="B125" s="30"/>
      <c r="C125" s="31" t="str">
        <f>IF(H125="","",VLOOKUP(O125,Khach_hang!B:G,6,0))</f>
        <v>B</v>
      </c>
      <c r="D125" s="57">
        <f t="shared" si="17"/>
        <v>0</v>
      </c>
      <c r="E125" s="57">
        <f t="shared" si="18"/>
        <v>1</v>
      </c>
      <c r="F125" s="32" t="str">
        <f>IF(H125="","",VLOOKUP(H125,'PHIEU XT'!B:I,8,0))</f>
        <v>29/08/2025</v>
      </c>
      <c r="G125" s="32" t="str">
        <f t="shared" si="19"/>
        <v>29/08/2025</v>
      </c>
      <c r="H125" s="4">
        <v>9105867755</v>
      </c>
      <c r="I125" s="32" t="str">
        <f t="shared" si="20"/>
        <v>29/08/2025</v>
      </c>
      <c r="J125" s="33" t="str">
        <f t="shared" si="21"/>
        <v>NKHT2508/00016882</v>
      </c>
      <c r="K125" s="34"/>
      <c r="L125" s="46" t="str">
        <f t="shared" si="22"/>
        <v>K25TTM</v>
      </c>
      <c r="M125" s="33" t="str">
        <f>IF(H125="","",'PHIEU XT'!C125)</f>
        <v>00016882</v>
      </c>
      <c r="N125" s="35" t="str">
        <f t="shared" si="23"/>
        <v>29/08/2025</v>
      </c>
      <c r="O125" s="6" t="str">
        <f>IF(H125="","",'PHIEU XT'!E125)</f>
        <v>WIN-031</v>
      </c>
      <c r="P125" s="36"/>
      <c r="Q125" s="36"/>
      <c r="R125" s="36"/>
      <c r="S125" s="33" t="str">
        <f>IF(H125="","",'PHIEU XT'!F125)</f>
        <v>5128 WM+ BNH Số 74 Đường Nguyễn Đăng Đạo</v>
      </c>
      <c r="T125" s="36"/>
      <c r="U125" s="36"/>
      <c r="V125" s="33" t="str">
        <f t="shared" si="24"/>
        <v>5128 WM+ BNH Số 74 Đường Nguyễn Đăng Đạo</v>
      </c>
      <c r="W125" s="36"/>
      <c r="X125" s="36"/>
      <c r="Y125" s="33" t="str">
        <f>IF(H125="","",'PHIEU XT'!AC125)</f>
        <v>GTLX250G</v>
      </c>
      <c r="Z125" s="36"/>
      <c r="AA125" s="30"/>
      <c r="AB125" s="57">
        <f t="shared" si="25"/>
        <v>5111</v>
      </c>
      <c r="AC125" s="57">
        <f t="shared" si="26"/>
        <v>131</v>
      </c>
      <c r="AD125" s="30"/>
      <c r="AE125" s="58">
        <f>IF(H125="","",'PHIEU XT'!U125)</f>
        <v>2</v>
      </c>
      <c r="AF125" s="37"/>
      <c r="AG125" s="37">
        <f>IF(H125="","",'PHIEU XT'!T125)</f>
        <v>50182</v>
      </c>
      <c r="AH125" s="38">
        <f t="shared" si="27"/>
        <v>100364</v>
      </c>
      <c r="AI125" s="37"/>
      <c r="AJ125" s="37"/>
      <c r="AK125" s="39"/>
      <c r="AL125" s="40">
        <f t="shared" si="28"/>
        <v>8</v>
      </c>
      <c r="AM125" s="37"/>
      <c r="AN125" s="37">
        <f t="shared" si="29"/>
        <v>8029.12</v>
      </c>
      <c r="AO125" s="59">
        <f t="shared" si="30"/>
        <v>33311</v>
      </c>
      <c r="AP125" s="39"/>
      <c r="AQ125" s="59" t="str">
        <f t="shared" si="31"/>
        <v>K-hangtra</v>
      </c>
      <c r="AR125" s="60">
        <f t="shared" si="32"/>
        <v>156</v>
      </c>
      <c r="AS125" s="60">
        <f t="shared" si="33"/>
        <v>632</v>
      </c>
      <c r="AV125" s="39"/>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42"/>
      <c r="CC125" s="42"/>
      <c r="CD125" s="42"/>
      <c r="CE125" s="42"/>
      <c r="CF125" s="42"/>
      <c r="CG125" s="42"/>
      <c r="CH125" s="42"/>
      <c r="CI125" s="42"/>
      <c r="CJ125" s="42"/>
      <c r="CK125" s="42"/>
      <c r="CL125" s="42"/>
      <c r="CM125" s="42"/>
      <c r="CN125" s="42"/>
      <c r="CO125" s="42"/>
      <c r="CP125" s="42"/>
      <c r="CQ125" s="42"/>
      <c r="CR125" s="42"/>
      <c r="CS125" s="42"/>
      <c r="CT125" s="42"/>
      <c r="CU125" s="42"/>
      <c r="CV125" s="42"/>
      <c r="CW125" s="42"/>
      <c r="CX125" s="42"/>
      <c r="CY125" s="42"/>
      <c r="CZ125" s="42"/>
      <c r="DA125" s="42"/>
      <c r="DB125" s="42"/>
      <c r="DC125" s="42"/>
      <c r="DD125" s="42"/>
      <c r="DE125" s="42"/>
      <c r="DF125" s="42"/>
      <c r="DG125" s="42"/>
      <c r="DH125" s="42"/>
      <c r="DI125" s="42"/>
      <c r="DJ125" s="42"/>
      <c r="DK125" s="42"/>
      <c r="DL125" s="42"/>
      <c r="DM125" s="42"/>
      <c r="DN125" s="42"/>
      <c r="DO125" s="42"/>
      <c r="DP125" s="42"/>
      <c r="DQ125" s="42"/>
      <c r="DR125" s="42"/>
      <c r="DS125" s="42"/>
      <c r="DT125" s="42"/>
      <c r="DU125" s="42"/>
      <c r="DV125" s="42"/>
      <c r="DW125" s="42"/>
      <c r="DX125" s="42"/>
      <c r="DY125" s="42"/>
      <c r="DZ125" s="42"/>
      <c r="EA125" s="42"/>
      <c r="EB125" s="42"/>
      <c r="EC125" s="42"/>
      <c r="ED125" s="42"/>
      <c r="EE125" s="42"/>
      <c r="EF125" s="42"/>
      <c r="EG125" s="42"/>
      <c r="EH125" s="42"/>
      <c r="EI125" s="42"/>
      <c r="EJ125" s="42"/>
      <c r="EK125" s="42"/>
      <c r="EL125" s="42"/>
      <c r="EM125" s="42"/>
      <c r="EN125" s="42"/>
      <c r="EO125" s="42"/>
      <c r="EP125" s="42"/>
      <c r="EQ125" s="42"/>
      <c r="ER125" s="42"/>
      <c r="ES125" s="42"/>
      <c r="ET125" s="42"/>
      <c r="EU125" s="42"/>
      <c r="EV125" s="42"/>
      <c r="EW125" s="42"/>
      <c r="EX125" s="42"/>
      <c r="EY125" s="42"/>
      <c r="EZ125" s="42"/>
      <c r="FA125" s="42"/>
      <c r="FB125" s="42"/>
      <c r="FC125" s="42"/>
      <c r="FD125" s="42"/>
      <c r="FE125" s="42"/>
      <c r="FF125" s="42"/>
      <c r="FG125" s="42"/>
      <c r="FH125" s="42"/>
      <c r="FI125" s="42"/>
      <c r="FJ125" s="42"/>
      <c r="FK125" s="42"/>
      <c r="FL125" s="42"/>
      <c r="FM125" s="42"/>
      <c r="FN125" s="42"/>
      <c r="FO125" s="42"/>
      <c r="FP125" s="42"/>
      <c r="FQ125" s="42"/>
      <c r="FR125" s="42"/>
      <c r="FS125" s="42"/>
      <c r="FT125" s="42"/>
      <c r="FU125" s="42"/>
      <c r="FV125" s="42"/>
      <c r="FW125" s="42"/>
      <c r="FX125" s="42"/>
      <c r="FY125" s="42"/>
      <c r="FZ125" s="42"/>
      <c r="GA125" s="42"/>
      <c r="GB125" s="42"/>
      <c r="GC125" s="42"/>
      <c r="GD125" s="42"/>
      <c r="GE125" s="42"/>
      <c r="GF125" s="42"/>
      <c r="GG125" s="42"/>
      <c r="GH125" s="42"/>
      <c r="GI125" s="42"/>
      <c r="GJ125" s="42"/>
      <c r="GK125" s="42"/>
      <c r="GL125" s="42"/>
      <c r="GM125" s="42"/>
      <c r="GN125" s="42"/>
      <c r="GO125" s="42"/>
      <c r="GP125" s="42"/>
      <c r="GQ125" s="42"/>
      <c r="GR125" s="42"/>
      <c r="GS125" s="42"/>
      <c r="GT125" s="42"/>
      <c r="GU125" s="42"/>
      <c r="GV125" s="42"/>
      <c r="GW125" s="42"/>
      <c r="GX125" s="42"/>
      <c r="GY125" s="42"/>
      <c r="GZ125" s="42"/>
      <c r="HA125" s="42"/>
      <c r="HB125" s="42"/>
      <c r="HC125" s="42"/>
      <c r="HD125" s="42"/>
      <c r="HE125" s="42"/>
      <c r="HF125" s="42"/>
      <c r="HG125" s="42"/>
      <c r="HH125" s="42"/>
      <c r="HI125" s="42"/>
      <c r="HJ125" s="42"/>
      <c r="HK125" s="42"/>
      <c r="HL125" s="42"/>
      <c r="HM125" s="42"/>
      <c r="HN125" s="42"/>
      <c r="HO125" s="42"/>
      <c r="HP125" s="42"/>
      <c r="HQ125" s="42"/>
      <c r="HR125" s="42"/>
      <c r="HS125" s="42"/>
      <c r="HT125" s="42"/>
      <c r="HU125" s="42"/>
      <c r="HV125" s="42"/>
      <c r="HW125" s="42"/>
      <c r="HX125" s="42"/>
    </row>
    <row r="126" spans="1:232" s="41" customFormat="1" x14ac:dyDescent="0.25">
      <c r="A126" s="29"/>
      <c r="B126" s="30"/>
      <c r="C126" s="31" t="str">
        <f>IF(H126="","",VLOOKUP(O126,Khach_hang!B:G,6,0))</f>
        <v>B</v>
      </c>
      <c r="D126" s="57">
        <f t="shared" si="17"/>
        <v>0</v>
      </c>
      <c r="E126" s="57">
        <f t="shared" si="18"/>
        <v>1</v>
      </c>
      <c r="F126" s="32" t="str">
        <f>IF(H126="","",VLOOKUP(H126,'PHIEU XT'!B:I,8,0))</f>
        <v>29/08/2025</v>
      </c>
      <c r="G126" s="32" t="str">
        <f t="shared" si="19"/>
        <v>29/08/2025</v>
      </c>
      <c r="H126" s="4">
        <v>9105867845</v>
      </c>
      <c r="I126" s="32" t="str">
        <f t="shared" si="20"/>
        <v>29/08/2025</v>
      </c>
      <c r="J126" s="33" t="str">
        <f t="shared" si="21"/>
        <v>NKHT2508/00032630</v>
      </c>
      <c r="K126" s="34"/>
      <c r="L126" s="46" t="str">
        <f t="shared" si="22"/>
        <v>K25TTM</v>
      </c>
      <c r="M126" s="33" t="str">
        <f>IF(H126="","",'PHIEU XT'!C126)</f>
        <v>00032630</v>
      </c>
      <c r="N126" s="35" t="str">
        <f t="shared" si="23"/>
        <v>29/08/2025</v>
      </c>
      <c r="O126" s="6" t="str">
        <f>IF(H126="","",'PHIEU XT'!E126)</f>
        <v>WIN-058</v>
      </c>
      <c r="P126" s="36"/>
      <c r="Q126" s="36"/>
      <c r="R126" s="36"/>
      <c r="S126" s="33" t="str">
        <f>IF(H126="","",'PHIEU XT'!F126)</f>
        <v>2B20 WM+ NAN 184-186 Hồ Văn Sinh</v>
      </c>
      <c r="T126" s="36"/>
      <c r="U126" s="36"/>
      <c r="V126" s="33" t="str">
        <f t="shared" si="24"/>
        <v>2B20 WM+ NAN 184-186 Hồ Văn Sinh</v>
      </c>
      <c r="W126" s="36"/>
      <c r="X126" s="36"/>
      <c r="Y126" s="33" t="str">
        <f>IF(H126="","",'PHIEU XT'!AC126)</f>
        <v>GL250KT</v>
      </c>
      <c r="Z126" s="36"/>
      <c r="AA126" s="30"/>
      <c r="AB126" s="57">
        <f t="shared" si="25"/>
        <v>5111</v>
      </c>
      <c r="AC126" s="57">
        <f t="shared" si="26"/>
        <v>131</v>
      </c>
      <c r="AD126" s="30"/>
      <c r="AE126" s="58">
        <f>IF(H126="","",'PHIEU XT'!U126)</f>
        <v>2</v>
      </c>
      <c r="AF126" s="37"/>
      <c r="AG126" s="37">
        <f>IF(H126="","",'PHIEU XT'!T126)</f>
        <v>49500</v>
      </c>
      <c r="AH126" s="38">
        <f t="shared" si="27"/>
        <v>99000</v>
      </c>
      <c r="AI126" s="37"/>
      <c r="AJ126" s="37"/>
      <c r="AK126" s="39"/>
      <c r="AL126" s="40">
        <f t="shared" si="28"/>
        <v>8</v>
      </c>
      <c r="AM126" s="37"/>
      <c r="AN126" s="37">
        <f t="shared" si="29"/>
        <v>7920</v>
      </c>
      <c r="AO126" s="59">
        <f t="shared" si="30"/>
        <v>33311</v>
      </c>
      <c r="AP126" s="39"/>
      <c r="AQ126" s="59" t="str">
        <f t="shared" si="31"/>
        <v>K-hangtra</v>
      </c>
      <c r="AR126" s="60">
        <f t="shared" si="32"/>
        <v>156</v>
      </c>
      <c r="AS126" s="60">
        <f t="shared" si="33"/>
        <v>632</v>
      </c>
      <c r="AV126" s="39"/>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c r="BZ126" s="42"/>
      <c r="CA126" s="42"/>
      <c r="CB126" s="42"/>
      <c r="CC126" s="42"/>
      <c r="CD126" s="42"/>
      <c r="CE126" s="42"/>
      <c r="CF126" s="42"/>
      <c r="CG126" s="42"/>
      <c r="CH126" s="42"/>
      <c r="CI126" s="42"/>
      <c r="CJ126" s="42"/>
      <c r="CK126" s="42"/>
      <c r="CL126" s="42"/>
      <c r="CM126" s="42"/>
      <c r="CN126" s="42"/>
      <c r="CO126" s="42"/>
      <c r="CP126" s="42"/>
      <c r="CQ126" s="42"/>
      <c r="CR126" s="42"/>
      <c r="CS126" s="42"/>
      <c r="CT126" s="42"/>
      <c r="CU126" s="42"/>
      <c r="CV126" s="42"/>
      <c r="CW126" s="42"/>
      <c r="CX126" s="42"/>
      <c r="CY126" s="42"/>
      <c r="CZ126" s="42"/>
      <c r="DA126" s="42"/>
      <c r="DB126" s="42"/>
      <c r="DC126" s="42"/>
      <c r="DD126" s="42"/>
      <c r="DE126" s="42"/>
      <c r="DF126" s="42"/>
      <c r="DG126" s="42"/>
      <c r="DH126" s="42"/>
      <c r="DI126" s="42"/>
      <c r="DJ126" s="42"/>
      <c r="DK126" s="42"/>
      <c r="DL126" s="42"/>
      <c r="DM126" s="42"/>
      <c r="DN126" s="42"/>
      <c r="DO126" s="42"/>
      <c r="DP126" s="42"/>
      <c r="DQ126" s="42"/>
      <c r="DR126" s="42"/>
      <c r="DS126" s="42"/>
      <c r="DT126" s="42"/>
      <c r="DU126" s="42"/>
      <c r="DV126" s="42"/>
      <c r="DW126" s="42"/>
      <c r="DX126" s="42"/>
      <c r="DY126" s="42"/>
      <c r="DZ126" s="42"/>
      <c r="EA126" s="42"/>
      <c r="EB126" s="42"/>
      <c r="EC126" s="42"/>
      <c r="ED126" s="42"/>
      <c r="EE126" s="42"/>
      <c r="EF126" s="42"/>
      <c r="EG126" s="42"/>
      <c r="EH126" s="42"/>
      <c r="EI126" s="42"/>
      <c r="EJ126" s="42"/>
      <c r="EK126" s="42"/>
      <c r="EL126" s="42"/>
      <c r="EM126" s="42"/>
      <c r="EN126" s="42"/>
      <c r="EO126" s="42"/>
      <c r="EP126" s="42"/>
      <c r="EQ126" s="42"/>
      <c r="ER126" s="42"/>
      <c r="ES126" s="42"/>
      <c r="ET126" s="42"/>
      <c r="EU126" s="42"/>
      <c r="EV126" s="42"/>
      <c r="EW126" s="42"/>
      <c r="EX126" s="42"/>
      <c r="EY126" s="42"/>
      <c r="EZ126" s="42"/>
      <c r="FA126" s="42"/>
      <c r="FB126" s="42"/>
      <c r="FC126" s="42"/>
      <c r="FD126" s="42"/>
      <c r="FE126" s="42"/>
      <c r="FF126" s="42"/>
      <c r="FG126" s="42"/>
      <c r="FH126" s="42"/>
      <c r="FI126" s="42"/>
      <c r="FJ126" s="42"/>
      <c r="FK126" s="42"/>
      <c r="FL126" s="42"/>
      <c r="FM126" s="42"/>
      <c r="FN126" s="42"/>
      <c r="FO126" s="42"/>
      <c r="FP126" s="42"/>
      <c r="FQ126" s="42"/>
      <c r="FR126" s="42"/>
      <c r="FS126" s="42"/>
      <c r="FT126" s="42"/>
      <c r="FU126" s="42"/>
      <c r="FV126" s="42"/>
      <c r="FW126" s="42"/>
      <c r="FX126" s="42"/>
      <c r="FY126" s="42"/>
      <c r="FZ126" s="42"/>
      <c r="GA126" s="42"/>
      <c r="GB126" s="42"/>
      <c r="GC126" s="42"/>
      <c r="GD126" s="42"/>
      <c r="GE126" s="42"/>
      <c r="GF126" s="42"/>
      <c r="GG126" s="42"/>
      <c r="GH126" s="42"/>
      <c r="GI126" s="42"/>
      <c r="GJ126" s="42"/>
      <c r="GK126" s="42"/>
      <c r="GL126" s="42"/>
      <c r="GM126" s="42"/>
      <c r="GN126" s="42"/>
      <c r="GO126" s="42"/>
      <c r="GP126" s="42"/>
      <c r="GQ126" s="42"/>
      <c r="GR126" s="42"/>
      <c r="GS126" s="42"/>
      <c r="GT126" s="42"/>
      <c r="GU126" s="42"/>
      <c r="GV126" s="42"/>
      <c r="GW126" s="42"/>
      <c r="GX126" s="42"/>
      <c r="GY126" s="42"/>
      <c r="GZ126" s="42"/>
      <c r="HA126" s="42"/>
      <c r="HB126" s="42"/>
      <c r="HC126" s="42"/>
      <c r="HD126" s="42"/>
      <c r="HE126" s="42"/>
      <c r="HF126" s="42"/>
      <c r="HG126" s="42"/>
      <c r="HH126" s="42"/>
      <c r="HI126" s="42"/>
      <c r="HJ126" s="42"/>
      <c r="HK126" s="42"/>
      <c r="HL126" s="42"/>
      <c r="HM126" s="42"/>
      <c r="HN126" s="42"/>
      <c r="HO126" s="42"/>
      <c r="HP126" s="42"/>
      <c r="HQ126" s="42"/>
      <c r="HR126" s="42"/>
      <c r="HS126" s="42"/>
      <c r="HT126" s="42"/>
      <c r="HU126" s="42"/>
      <c r="HV126" s="42"/>
      <c r="HW126" s="42"/>
      <c r="HX126" s="42"/>
    </row>
    <row r="127" spans="1:232" s="41" customFormat="1" x14ac:dyDescent="0.25">
      <c r="A127" s="29"/>
      <c r="B127" s="30"/>
      <c r="C127" s="31" t="str">
        <f>IF(H127="","",VLOOKUP(O127,Khach_hang!B:G,6,0))</f>
        <v>B</v>
      </c>
      <c r="D127" s="57">
        <f t="shared" si="17"/>
        <v>0</v>
      </c>
      <c r="E127" s="57">
        <f t="shared" si="18"/>
        <v>1</v>
      </c>
      <c r="F127" s="32" t="str">
        <f>IF(H127="","",VLOOKUP(H127,'PHIEU XT'!B:I,8,0))</f>
        <v>29/08/2025</v>
      </c>
      <c r="G127" s="32" t="str">
        <f t="shared" si="19"/>
        <v>29/08/2025</v>
      </c>
      <c r="H127" s="4">
        <v>9105867909</v>
      </c>
      <c r="I127" s="32" t="str">
        <f t="shared" si="20"/>
        <v>29/08/2025</v>
      </c>
      <c r="J127" s="33" t="str">
        <f t="shared" si="21"/>
        <v>NKHT2508/00420999</v>
      </c>
      <c r="K127" s="34"/>
      <c r="L127" s="46" t="str">
        <f t="shared" si="22"/>
        <v>K25TTM</v>
      </c>
      <c r="M127" s="33" t="str">
        <f>IF(H127="","",'PHIEU XT'!C127)</f>
        <v>00420999</v>
      </c>
      <c r="N127" s="35" t="str">
        <f t="shared" si="23"/>
        <v>29/08/2025</v>
      </c>
      <c r="O127" s="6" t="str">
        <f>IF(H127="","",'PHIEU XT'!E127)</f>
        <v>WIN-002</v>
      </c>
      <c r="P127" s="36"/>
      <c r="Q127" s="36"/>
      <c r="R127" s="36"/>
      <c r="S127" s="33" t="str">
        <f>IF(H127="","",'PHIEU XT'!F127)</f>
        <v>3196 WM+ HNI 1B Nguyễn Duy Trinh</v>
      </c>
      <c r="T127" s="36"/>
      <c r="U127" s="36"/>
      <c r="V127" s="33" t="str">
        <f t="shared" si="24"/>
        <v>3196 WM+ HNI 1B Nguyễn Duy Trinh</v>
      </c>
      <c r="W127" s="36"/>
      <c r="X127" s="36"/>
      <c r="Y127" s="33" t="str">
        <f>IF(H127="","",'PHIEU XT'!AC127)</f>
        <v>GM500</v>
      </c>
      <c r="Z127" s="36"/>
      <c r="AA127" s="30"/>
      <c r="AB127" s="57">
        <f t="shared" si="25"/>
        <v>5111</v>
      </c>
      <c r="AC127" s="57">
        <f t="shared" si="26"/>
        <v>131</v>
      </c>
      <c r="AD127" s="30"/>
      <c r="AE127" s="58">
        <f>IF(H127="","",'PHIEU XT'!U127)</f>
        <v>2</v>
      </c>
      <c r="AF127" s="37"/>
      <c r="AG127" s="37">
        <f>IF(H127="","",'PHIEU XT'!T127)</f>
        <v>111058</v>
      </c>
      <c r="AH127" s="38">
        <f t="shared" si="27"/>
        <v>222116</v>
      </c>
      <c r="AI127" s="37"/>
      <c r="AJ127" s="37"/>
      <c r="AK127" s="39"/>
      <c r="AL127" s="40">
        <f t="shared" si="28"/>
        <v>8</v>
      </c>
      <c r="AM127" s="37"/>
      <c r="AN127" s="37">
        <f t="shared" si="29"/>
        <v>17769.28</v>
      </c>
      <c r="AO127" s="59">
        <f t="shared" si="30"/>
        <v>33311</v>
      </c>
      <c r="AP127" s="39"/>
      <c r="AQ127" s="59" t="str">
        <f t="shared" si="31"/>
        <v>K-hangtra</v>
      </c>
      <c r="AR127" s="60">
        <f t="shared" si="32"/>
        <v>156</v>
      </c>
      <c r="AS127" s="60">
        <f t="shared" si="33"/>
        <v>632</v>
      </c>
      <c r="AV127" s="39"/>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c r="BZ127" s="42"/>
      <c r="CA127" s="42"/>
      <c r="CB127" s="42"/>
      <c r="CC127" s="42"/>
      <c r="CD127" s="42"/>
      <c r="CE127" s="42"/>
      <c r="CF127" s="42"/>
      <c r="CG127" s="42"/>
      <c r="CH127" s="42"/>
      <c r="CI127" s="42"/>
      <c r="CJ127" s="42"/>
      <c r="CK127" s="42"/>
      <c r="CL127" s="42"/>
      <c r="CM127" s="42"/>
      <c r="CN127" s="42"/>
      <c r="CO127" s="42"/>
      <c r="CP127" s="42"/>
      <c r="CQ127" s="42"/>
      <c r="CR127" s="42"/>
      <c r="CS127" s="42"/>
      <c r="CT127" s="42"/>
      <c r="CU127" s="42"/>
      <c r="CV127" s="42"/>
      <c r="CW127" s="42"/>
      <c r="CX127" s="42"/>
      <c r="CY127" s="42"/>
      <c r="CZ127" s="42"/>
      <c r="DA127" s="42"/>
      <c r="DB127" s="42"/>
      <c r="DC127" s="42"/>
      <c r="DD127" s="42"/>
      <c r="DE127" s="42"/>
      <c r="DF127" s="42"/>
      <c r="DG127" s="42"/>
      <c r="DH127" s="42"/>
      <c r="DI127" s="42"/>
      <c r="DJ127" s="42"/>
      <c r="DK127" s="42"/>
      <c r="DL127" s="42"/>
      <c r="DM127" s="42"/>
      <c r="DN127" s="42"/>
      <c r="DO127" s="42"/>
      <c r="DP127" s="42"/>
      <c r="DQ127" s="42"/>
      <c r="DR127" s="42"/>
      <c r="DS127" s="42"/>
      <c r="DT127" s="42"/>
      <c r="DU127" s="42"/>
      <c r="DV127" s="42"/>
      <c r="DW127" s="42"/>
      <c r="DX127" s="42"/>
      <c r="DY127" s="42"/>
      <c r="DZ127" s="42"/>
      <c r="EA127" s="42"/>
      <c r="EB127" s="42"/>
      <c r="EC127" s="42"/>
      <c r="ED127" s="42"/>
      <c r="EE127" s="42"/>
      <c r="EF127" s="42"/>
      <c r="EG127" s="42"/>
      <c r="EH127" s="42"/>
      <c r="EI127" s="42"/>
      <c r="EJ127" s="42"/>
      <c r="EK127" s="42"/>
      <c r="EL127" s="42"/>
      <c r="EM127" s="42"/>
      <c r="EN127" s="42"/>
      <c r="EO127" s="42"/>
      <c r="EP127" s="42"/>
      <c r="EQ127" s="42"/>
      <c r="ER127" s="42"/>
      <c r="ES127" s="42"/>
      <c r="ET127" s="42"/>
      <c r="EU127" s="42"/>
      <c r="EV127" s="42"/>
      <c r="EW127" s="42"/>
      <c r="EX127" s="42"/>
      <c r="EY127" s="42"/>
      <c r="EZ127" s="42"/>
      <c r="FA127" s="42"/>
      <c r="FB127" s="42"/>
      <c r="FC127" s="42"/>
      <c r="FD127" s="42"/>
      <c r="FE127" s="42"/>
      <c r="FF127" s="42"/>
      <c r="FG127" s="42"/>
      <c r="FH127" s="42"/>
      <c r="FI127" s="42"/>
      <c r="FJ127" s="42"/>
      <c r="FK127" s="42"/>
      <c r="FL127" s="42"/>
      <c r="FM127" s="42"/>
      <c r="FN127" s="42"/>
      <c r="FO127" s="42"/>
      <c r="FP127" s="42"/>
      <c r="FQ127" s="42"/>
      <c r="FR127" s="42"/>
      <c r="FS127" s="42"/>
      <c r="FT127" s="42"/>
      <c r="FU127" s="42"/>
      <c r="FV127" s="42"/>
      <c r="FW127" s="42"/>
      <c r="FX127" s="42"/>
      <c r="FY127" s="42"/>
      <c r="FZ127" s="42"/>
      <c r="GA127" s="42"/>
      <c r="GB127" s="42"/>
      <c r="GC127" s="42"/>
      <c r="GD127" s="42"/>
      <c r="GE127" s="42"/>
      <c r="GF127" s="42"/>
      <c r="GG127" s="42"/>
      <c r="GH127" s="42"/>
      <c r="GI127" s="42"/>
      <c r="GJ127" s="42"/>
      <c r="GK127" s="42"/>
      <c r="GL127" s="42"/>
      <c r="GM127" s="42"/>
      <c r="GN127" s="42"/>
      <c r="GO127" s="42"/>
      <c r="GP127" s="42"/>
      <c r="GQ127" s="42"/>
      <c r="GR127" s="42"/>
      <c r="GS127" s="42"/>
      <c r="GT127" s="42"/>
      <c r="GU127" s="42"/>
      <c r="GV127" s="42"/>
      <c r="GW127" s="42"/>
      <c r="GX127" s="42"/>
      <c r="GY127" s="42"/>
      <c r="GZ127" s="42"/>
      <c r="HA127" s="42"/>
      <c r="HB127" s="42"/>
      <c r="HC127" s="42"/>
      <c r="HD127" s="42"/>
      <c r="HE127" s="42"/>
      <c r="HF127" s="42"/>
      <c r="HG127" s="42"/>
      <c r="HH127" s="42"/>
      <c r="HI127" s="42"/>
      <c r="HJ127" s="42"/>
      <c r="HK127" s="42"/>
      <c r="HL127" s="42"/>
      <c r="HM127" s="42"/>
      <c r="HN127" s="42"/>
      <c r="HO127" s="42"/>
      <c r="HP127" s="42"/>
      <c r="HQ127" s="42"/>
      <c r="HR127" s="42"/>
      <c r="HS127" s="42"/>
      <c r="HT127" s="42"/>
      <c r="HU127" s="42"/>
      <c r="HV127" s="42"/>
      <c r="HW127" s="42"/>
      <c r="HX127" s="42"/>
    </row>
    <row r="128" spans="1:232" s="41" customFormat="1" x14ac:dyDescent="0.25">
      <c r="A128" s="29"/>
      <c r="B128" s="30"/>
      <c r="C128" s="31" t="str">
        <f>IF(H128="","",VLOOKUP(O128,Khach_hang!B:G,6,0))</f>
        <v>B</v>
      </c>
      <c r="D128" s="57">
        <f t="shared" si="17"/>
        <v>0</v>
      </c>
      <c r="E128" s="57">
        <f t="shared" si="18"/>
        <v>1</v>
      </c>
      <c r="F128" s="32" t="str">
        <f>IF(H128="","",VLOOKUP(H128,'PHIEU XT'!B:I,8,0))</f>
        <v>29/08/2025</v>
      </c>
      <c r="G128" s="32" t="str">
        <f t="shared" si="19"/>
        <v>29/08/2025</v>
      </c>
      <c r="H128" s="4">
        <v>9105867909</v>
      </c>
      <c r="I128" s="32" t="str">
        <f t="shared" si="20"/>
        <v>29/08/2025</v>
      </c>
      <c r="J128" s="33" t="str">
        <f t="shared" si="21"/>
        <v>NKHT2508/00420999</v>
      </c>
      <c r="K128" s="34"/>
      <c r="L128" s="46" t="str">
        <f t="shared" si="22"/>
        <v>K25TTM</v>
      </c>
      <c r="M128" s="33" t="str">
        <f>IF(H128="","",'PHIEU XT'!C128)</f>
        <v>00420999</v>
      </c>
      <c r="N128" s="35" t="str">
        <f t="shared" si="23"/>
        <v>29/08/2025</v>
      </c>
      <c r="O128" s="6" t="str">
        <f>IF(H128="","",'PHIEU XT'!E128)</f>
        <v>WIN-002</v>
      </c>
      <c r="P128" s="36"/>
      <c r="Q128" s="36"/>
      <c r="R128" s="36"/>
      <c r="S128" s="33" t="str">
        <f>IF(H128="","",'PHIEU XT'!F128)</f>
        <v>3196 WM+ HNI 1B Nguyễn Duy Trinh</v>
      </c>
      <c r="T128" s="36"/>
      <c r="U128" s="36"/>
      <c r="V128" s="33" t="str">
        <f t="shared" si="24"/>
        <v>3196 WM+ HNI 1B Nguyễn Duy Trinh</v>
      </c>
      <c r="W128" s="36"/>
      <c r="X128" s="36"/>
      <c r="Y128" s="33" t="str">
        <f>IF(H128="","",'PHIEU XT'!AC128)</f>
        <v>GTLX250G</v>
      </c>
      <c r="Z128" s="36"/>
      <c r="AA128" s="30"/>
      <c r="AB128" s="57">
        <f t="shared" si="25"/>
        <v>5111</v>
      </c>
      <c r="AC128" s="57">
        <f t="shared" si="26"/>
        <v>131</v>
      </c>
      <c r="AD128" s="30"/>
      <c r="AE128" s="58">
        <f>IF(H128="","",'PHIEU XT'!U128)</f>
        <v>2</v>
      </c>
      <c r="AF128" s="37"/>
      <c r="AG128" s="37">
        <f>IF(H128="","",'PHIEU XT'!T128)</f>
        <v>50182</v>
      </c>
      <c r="AH128" s="38">
        <f t="shared" si="27"/>
        <v>100364</v>
      </c>
      <c r="AI128" s="37"/>
      <c r="AJ128" s="37"/>
      <c r="AK128" s="39"/>
      <c r="AL128" s="40">
        <f t="shared" si="28"/>
        <v>8</v>
      </c>
      <c r="AM128" s="37"/>
      <c r="AN128" s="37">
        <f t="shared" si="29"/>
        <v>8029.12</v>
      </c>
      <c r="AO128" s="59">
        <f t="shared" si="30"/>
        <v>33311</v>
      </c>
      <c r="AP128" s="39"/>
      <c r="AQ128" s="59" t="str">
        <f t="shared" si="31"/>
        <v>K-hangtra</v>
      </c>
      <c r="AR128" s="60">
        <f t="shared" si="32"/>
        <v>156</v>
      </c>
      <c r="AS128" s="60">
        <f t="shared" si="33"/>
        <v>632</v>
      </c>
      <c r="AV128" s="39"/>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c r="BZ128" s="42"/>
      <c r="CA128" s="42"/>
      <c r="CB128" s="42"/>
      <c r="CC128" s="42"/>
      <c r="CD128" s="42"/>
      <c r="CE128" s="42"/>
      <c r="CF128" s="42"/>
      <c r="CG128" s="42"/>
      <c r="CH128" s="42"/>
      <c r="CI128" s="42"/>
      <c r="CJ128" s="42"/>
      <c r="CK128" s="42"/>
      <c r="CL128" s="42"/>
      <c r="CM128" s="42"/>
      <c r="CN128" s="42"/>
      <c r="CO128" s="42"/>
      <c r="CP128" s="42"/>
      <c r="CQ128" s="42"/>
      <c r="CR128" s="42"/>
      <c r="CS128" s="42"/>
      <c r="CT128" s="42"/>
      <c r="CU128" s="42"/>
      <c r="CV128" s="42"/>
      <c r="CW128" s="42"/>
      <c r="CX128" s="42"/>
      <c r="CY128" s="42"/>
      <c r="CZ128" s="42"/>
      <c r="DA128" s="42"/>
      <c r="DB128" s="42"/>
      <c r="DC128" s="42"/>
      <c r="DD128" s="42"/>
      <c r="DE128" s="42"/>
      <c r="DF128" s="42"/>
      <c r="DG128" s="42"/>
      <c r="DH128" s="42"/>
      <c r="DI128" s="42"/>
      <c r="DJ128" s="42"/>
      <c r="DK128" s="42"/>
      <c r="DL128" s="42"/>
      <c r="DM128" s="42"/>
      <c r="DN128" s="42"/>
      <c r="DO128" s="42"/>
      <c r="DP128" s="42"/>
      <c r="DQ128" s="42"/>
      <c r="DR128" s="42"/>
      <c r="DS128" s="42"/>
      <c r="DT128" s="42"/>
      <c r="DU128" s="42"/>
      <c r="DV128" s="42"/>
      <c r="DW128" s="42"/>
      <c r="DX128" s="42"/>
      <c r="DY128" s="42"/>
      <c r="DZ128" s="42"/>
      <c r="EA128" s="42"/>
      <c r="EB128" s="42"/>
      <c r="EC128" s="42"/>
      <c r="ED128" s="42"/>
      <c r="EE128" s="42"/>
      <c r="EF128" s="42"/>
      <c r="EG128" s="42"/>
      <c r="EH128" s="42"/>
      <c r="EI128" s="42"/>
      <c r="EJ128" s="42"/>
      <c r="EK128" s="42"/>
      <c r="EL128" s="42"/>
      <c r="EM128" s="42"/>
      <c r="EN128" s="42"/>
      <c r="EO128" s="42"/>
      <c r="EP128" s="42"/>
      <c r="EQ128" s="42"/>
      <c r="ER128" s="42"/>
      <c r="ES128" s="42"/>
      <c r="ET128" s="42"/>
      <c r="EU128" s="42"/>
      <c r="EV128" s="42"/>
      <c r="EW128" s="42"/>
      <c r="EX128" s="42"/>
      <c r="EY128" s="42"/>
      <c r="EZ128" s="42"/>
      <c r="FA128" s="42"/>
      <c r="FB128" s="42"/>
      <c r="FC128" s="42"/>
      <c r="FD128" s="42"/>
      <c r="FE128" s="42"/>
      <c r="FF128" s="42"/>
      <c r="FG128" s="42"/>
      <c r="FH128" s="42"/>
      <c r="FI128" s="42"/>
      <c r="FJ128" s="42"/>
      <c r="FK128" s="42"/>
      <c r="FL128" s="42"/>
      <c r="FM128" s="42"/>
      <c r="FN128" s="42"/>
      <c r="FO128" s="42"/>
      <c r="FP128" s="42"/>
      <c r="FQ128" s="42"/>
      <c r="FR128" s="42"/>
      <c r="FS128" s="42"/>
      <c r="FT128" s="42"/>
      <c r="FU128" s="42"/>
      <c r="FV128" s="42"/>
      <c r="FW128" s="42"/>
      <c r="FX128" s="42"/>
      <c r="FY128" s="42"/>
      <c r="FZ128" s="42"/>
      <c r="GA128" s="42"/>
      <c r="GB128" s="42"/>
      <c r="GC128" s="42"/>
      <c r="GD128" s="42"/>
      <c r="GE128" s="42"/>
      <c r="GF128" s="42"/>
      <c r="GG128" s="42"/>
      <c r="GH128" s="42"/>
      <c r="GI128" s="42"/>
      <c r="GJ128" s="42"/>
      <c r="GK128" s="42"/>
      <c r="GL128" s="42"/>
      <c r="GM128" s="42"/>
      <c r="GN128" s="42"/>
      <c r="GO128" s="42"/>
      <c r="GP128" s="42"/>
      <c r="GQ128" s="42"/>
      <c r="GR128" s="42"/>
      <c r="GS128" s="42"/>
      <c r="GT128" s="42"/>
      <c r="GU128" s="42"/>
      <c r="GV128" s="42"/>
      <c r="GW128" s="42"/>
      <c r="GX128" s="42"/>
      <c r="GY128" s="42"/>
      <c r="GZ128" s="42"/>
      <c r="HA128" s="42"/>
      <c r="HB128" s="42"/>
      <c r="HC128" s="42"/>
      <c r="HD128" s="42"/>
      <c r="HE128" s="42"/>
      <c r="HF128" s="42"/>
      <c r="HG128" s="42"/>
      <c r="HH128" s="42"/>
      <c r="HI128" s="42"/>
      <c r="HJ128" s="42"/>
      <c r="HK128" s="42"/>
      <c r="HL128" s="42"/>
      <c r="HM128" s="42"/>
      <c r="HN128" s="42"/>
      <c r="HO128" s="42"/>
      <c r="HP128" s="42"/>
      <c r="HQ128" s="42"/>
      <c r="HR128" s="42"/>
      <c r="HS128" s="42"/>
      <c r="HT128" s="42"/>
      <c r="HU128" s="42"/>
      <c r="HV128" s="42"/>
      <c r="HW128" s="42"/>
      <c r="HX128" s="42"/>
    </row>
    <row r="129" spans="1:232" s="41" customFormat="1" x14ac:dyDescent="0.25">
      <c r="A129" s="29"/>
      <c r="B129" s="30"/>
      <c r="C129" s="31" t="str">
        <f>IF(H129="","",VLOOKUP(O129,Khach_hang!B:G,6,0))</f>
        <v>B</v>
      </c>
      <c r="D129" s="57">
        <f t="shared" si="17"/>
        <v>0</v>
      </c>
      <c r="E129" s="57">
        <f t="shared" si="18"/>
        <v>1</v>
      </c>
      <c r="F129" s="32" t="str">
        <f>IF(H129="","",VLOOKUP(H129,'PHIEU XT'!B:I,8,0))</f>
        <v>29/08/2025</v>
      </c>
      <c r="G129" s="32" t="str">
        <f t="shared" si="19"/>
        <v>29/08/2025</v>
      </c>
      <c r="H129" s="4">
        <v>9105867909</v>
      </c>
      <c r="I129" s="32" t="str">
        <f t="shared" si="20"/>
        <v>29/08/2025</v>
      </c>
      <c r="J129" s="33" t="str">
        <f t="shared" si="21"/>
        <v>NKHT2508/00420999</v>
      </c>
      <c r="K129" s="34"/>
      <c r="L129" s="46" t="str">
        <f t="shared" si="22"/>
        <v>K25TTM</v>
      </c>
      <c r="M129" s="33" t="str">
        <f>IF(H129="","",'PHIEU XT'!C129)</f>
        <v>00420999</v>
      </c>
      <c r="N129" s="35" t="str">
        <f t="shared" si="23"/>
        <v>29/08/2025</v>
      </c>
      <c r="O129" s="6" t="str">
        <f>IF(H129="","",'PHIEU XT'!E129)</f>
        <v>WIN-002</v>
      </c>
      <c r="P129" s="36"/>
      <c r="Q129" s="36"/>
      <c r="R129" s="36"/>
      <c r="S129" s="33" t="str">
        <f>IF(H129="","",'PHIEU XT'!F129)</f>
        <v>3196 WM+ HNI 1B Nguyễn Duy Trinh</v>
      </c>
      <c r="T129" s="36"/>
      <c r="U129" s="36"/>
      <c r="V129" s="33" t="str">
        <f t="shared" si="24"/>
        <v>3196 WM+ HNI 1B Nguyễn Duy Trinh</v>
      </c>
      <c r="W129" s="36"/>
      <c r="X129" s="36"/>
      <c r="Y129" s="33" t="str">
        <f>IF(H129="","",'PHIEU XT'!AC129)</f>
        <v>MNH250</v>
      </c>
      <c r="Z129" s="36"/>
      <c r="AA129" s="30"/>
      <c r="AB129" s="57">
        <f t="shared" si="25"/>
        <v>5111</v>
      </c>
      <c r="AC129" s="57">
        <f t="shared" si="26"/>
        <v>131</v>
      </c>
      <c r="AD129" s="30"/>
      <c r="AE129" s="58">
        <f>IF(H129="","",'PHIEU XT'!U129)</f>
        <v>1</v>
      </c>
      <c r="AF129" s="37"/>
      <c r="AG129" s="37">
        <f>IF(H129="","",'PHIEU XT'!T129)</f>
        <v>46000</v>
      </c>
      <c r="AH129" s="38">
        <f t="shared" si="27"/>
        <v>46000</v>
      </c>
      <c r="AI129" s="37"/>
      <c r="AJ129" s="37"/>
      <c r="AK129" s="39"/>
      <c r="AL129" s="40">
        <f t="shared" si="28"/>
        <v>8</v>
      </c>
      <c r="AM129" s="37"/>
      <c r="AN129" s="37">
        <f t="shared" si="29"/>
        <v>3680</v>
      </c>
      <c r="AO129" s="59">
        <f t="shared" si="30"/>
        <v>33311</v>
      </c>
      <c r="AP129" s="39"/>
      <c r="AQ129" s="59" t="str">
        <f t="shared" si="31"/>
        <v>K-hangtra</v>
      </c>
      <c r="AR129" s="60">
        <f t="shared" si="32"/>
        <v>156</v>
      </c>
      <c r="AS129" s="60">
        <f t="shared" si="33"/>
        <v>632</v>
      </c>
      <c r="AV129" s="39"/>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42"/>
      <c r="DH129" s="42"/>
      <c r="DI129" s="42"/>
      <c r="DJ129" s="42"/>
      <c r="DK129" s="42"/>
      <c r="DL129" s="42"/>
      <c r="DM129" s="42"/>
      <c r="DN129" s="42"/>
      <c r="DO129" s="42"/>
      <c r="DP129" s="42"/>
      <c r="DQ129" s="42"/>
      <c r="DR129" s="42"/>
      <c r="DS129" s="42"/>
      <c r="DT129" s="42"/>
      <c r="DU129" s="42"/>
      <c r="DV129" s="42"/>
      <c r="DW129" s="42"/>
      <c r="DX129" s="42"/>
      <c r="DY129" s="42"/>
      <c r="DZ129" s="42"/>
      <c r="EA129" s="42"/>
      <c r="EB129" s="42"/>
      <c r="EC129" s="42"/>
      <c r="ED129" s="42"/>
      <c r="EE129" s="42"/>
      <c r="EF129" s="42"/>
      <c r="EG129" s="42"/>
      <c r="EH129" s="42"/>
      <c r="EI129" s="42"/>
      <c r="EJ129" s="42"/>
      <c r="EK129" s="42"/>
      <c r="EL129" s="42"/>
      <c r="EM129" s="42"/>
      <c r="EN129" s="42"/>
      <c r="EO129" s="42"/>
      <c r="EP129" s="42"/>
      <c r="EQ129" s="42"/>
      <c r="ER129" s="42"/>
      <c r="ES129" s="42"/>
      <c r="ET129" s="42"/>
      <c r="EU129" s="42"/>
      <c r="EV129" s="42"/>
      <c r="EW129" s="42"/>
      <c r="EX129" s="42"/>
      <c r="EY129" s="42"/>
      <c r="EZ129" s="42"/>
      <c r="FA129" s="42"/>
      <c r="FB129" s="42"/>
      <c r="FC129" s="42"/>
      <c r="FD129" s="42"/>
      <c r="FE129" s="42"/>
      <c r="FF129" s="42"/>
      <c r="FG129" s="42"/>
      <c r="FH129" s="42"/>
      <c r="FI129" s="42"/>
      <c r="FJ129" s="42"/>
      <c r="FK129" s="42"/>
      <c r="FL129" s="42"/>
      <c r="FM129" s="42"/>
      <c r="FN129" s="42"/>
      <c r="FO129" s="42"/>
      <c r="FP129" s="42"/>
      <c r="FQ129" s="42"/>
      <c r="FR129" s="42"/>
      <c r="FS129" s="42"/>
      <c r="FT129" s="42"/>
      <c r="FU129" s="42"/>
      <c r="FV129" s="42"/>
      <c r="FW129" s="42"/>
      <c r="FX129" s="42"/>
      <c r="FY129" s="42"/>
      <c r="FZ129" s="42"/>
      <c r="GA129" s="42"/>
      <c r="GB129" s="42"/>
      <c r="GC129" s="42"/>
      <c r="GD129" s="42"/>
      <c r="GE129" s="42"/>
      <c r="GF129" s="42"/>
      <c r="GG129" s="42"/>
      <c r="GH129" s="42"/>
      <c r="GI129" s="42"/>
      <c r="GJ129" s="42"/>
      <c r="GK129" s="42"/>
      <c r="GL129" s="42"/>
      <c r="GM129" s="42"/>
      <c r="GN129" s="42"/>
      <c r="GO129" s="42"/>
      <c r="GP129" s="42"/>
      <c r="GQ129" s="42"/>
      <c r="GR129" s="42"/>
      <c r="GS129" s="42"/>
      <c r="GT129" s="42"/>
      <c r="GU129" s="42"/>
      <c r="GV129" s="42"/>
      <c r="GW129" s="42"/>
      <c r="GX129" s="42"/>
      <c r="GY129" s="42"/>
      <c r="GZ129" s="42"/>
      <c r="HA129" s="42"/>
      <c r="HB129" s="42"/>
      <c r="HC129" s="42"/>
      <c r="HD129" s="42"/>
      <c r="HE129" s="42"/>
      <c r="HF129" s="42"/>
      <c r="HG129" s="42"/>
      <c r="HH129" s="42"/>
      <c r="HI129" s="42"/>
      <c r="HJ129" s="42"/>
      <c r="HK129" s="42"/>
      <c r="HL129" s="42"/>
      <c r="HM129" s="42"/>
      <c r="HN129" s="42"/>
      <c r="HO129" s="42"/>
      <c r="HP129" s="42"/>
      <c r="HQ129" s="42"/>
      <c r="HR129" s="42"/>
      <c r="HS129" s="42"/>
      <c r="HT129" s="42"/>
      <c r="HU129" s="42"/>
      <c r="HV129" s="42"/>
      <c r="HW129" s="42"/>
      <c r="HX129" s="42"/>
    </row>
    <row r="130" spans="1:232" s="41" customFormat="1" x14ac:dyDescent="0.25">
      <c r="A130" s="29"/>
      <c r="B130" s="30"/>
      <c r="C130" s="31" t="str">
        <f>IF(H130="","",VLOOKUP(O130,Khach_hang!B:G,6,0))</f>
        <v>B</v>
      </c>
      <c r="D130" s="57">
        <f t="shared" si="17"/>
        <v>0</v>
      </c>
      <c r="E130" s="57">
        <f t="shared" si="18"/>
        <v>1</v>
      </c>
      <c r="F130" s="32" t="str">
        <f>IF(H130="","",VLOOKUP(H130,'PHIEU XT'!B:I,8,0))</f>
        <v>29/08/2025</v>
      </c>
      <c r="G130" s="32" t="str">
        <f t="shared" si="19"/>
        <v>29/08/2025</v>
      </c>
      <c r="H130" s="4">
        <v>9105867929</v>
      </c>
      <c r="I130" s="32" t="str">
        <f t="shared" si="20"/>
        <v>29/08/2025</v>
      </c>
      <c r="J130" s="33" t="str">
        <f t="shared" si="21"/>
        <v>NKHT2508/00421007</v>
      </c>
      <c r="K130" s="34"/>
      <c r="L130" s="46" t="str">
        <f t="shared" si="22"/>
        <v>K25TTM</v>
      </c>
      <c r="M130" s="33" t="str">
        <f>IF(H130="","",'PHIEU XT'!C130)</f>
        <v>00421007</v>
      </c>
      <c r="N130" s="35" t="str">
        <f t="shared" si="23"/>
        <v>29/08/2025</v>
      </c>
      <c r="O130" s="6" t="str">
        <f>IF(H130="","",'PHIEU XT'!E130)</f>
        <v>WIN-002</v>
      </c>
      <c r="P130" s="36"/>
      <c r="Q130" s="36"/>
      <c r="R130" s="36"/>
      <c r="S130" s="33" t="str">
        <f>IF(H130="","",'PHIEU XT'!F130)</f>
        <v>2256 WM+ HNI 27 Ngô Thì Nhậm</v>
      </c>
      <c r="T130" s="36"/>
      <c r="U130" s="36"/>
      <c r="V130" s="33" t="str">
        <f t="shared" si="24"/>
        <v>2256 WM+ HNI 27 Ngô Thì Nhậm</v>
      </c>
      <c r="W130" s="36"/>
      <c r="X130" s="36"/>
      <c r="Y130" s="33" t="str">
        <f>IF(H130="","",'PHIEU XT'!AC130)</f>
        <v>GM500</v>
      </c>
      <c r="Z130" s="36"/>
      <c r="AA130" s="30"/>
      <c r="AB130" s="57">
        <f t="shared" si="25"/>
        <v>5111</v>
      </c>
      <c r="AC130" s="57">
        <f t="shared" si="26"/>
        <v>131</v>
      </c>
      <c r="AD130" s="30"/>
      <c r="AE130" s="58">
        <f>IF(H130="","",'PHIEU XT'!U130)</f>
        <v>2</v>
      </c>
      <c r="AF130" s="37"/>
      <c r="AG130" s="37">
        <f>IF(H130="","",'PHIEU XT'!T130)</f>
        <v>111058</v>
      </c>
      <c r="AH130" s="38">
        <f t="shared" si="27"/>
        <v>222116</v>
      </c>
      <c r="AI130" s="37"/>
      <c r="AJ130" s="37"/>
      <c r="AK130" s="39"/>
      <c r="AL130" s="40">
        <f t="shared" si="28"/>
        <v>8</v>
      </c>
      <c r="AM130" s="37"/>
      <c r="AN130" s="37">
        <f t="shared" si="29"/>
        <v>17769.28</v>
      </c>
      <c r="AO130" s="59">
        <f t="shared" si="30"/>
        <v>33311</v>
      </c>
      <c r="AP130" s="39"/>
      <c r="AQ130" s="59" t="str">
        <f t="shared" si="31"/>
        <v>K-hangtra</v>
      </c>
      <c r="AR130" s="60">
        <f t="shared" si="32"/>
        <v>156</v>
      </c>
      <c r="AS130" s="60">
        <f t="shared" si="33"/>
        <v>632</v>
      </c>
      <c r="AV130" s="39"/>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c r="CA130" s="42"/>
      <c r="CB130" s="42"/>
      <c r="CC130" s="42"/>
      <c r="CD130" s="42"/>
      <c r="CE130" s="42"/>
      <c r="CF130" s="42"/>
      <c r="CG130" s="42"/>
      <c r="CH130" s="42"/>
      <c r="CI130" s="42"/>
      <c r="CJ130" s="42"/>
      <c r="CK130" s="42"/>
      <c r="CL130" s="42"/>
      <c r="CM130" s="42"/>
      <c r="CN130" s="42"/>
      <c r="CO130" s="42"/>
      <c r="CP130" s="42"/>
      <c r="CQ130" s="42"/>
      <c r="CR130" s="42"/>
      <c r="CS130" s="42"/>
      <c r="CT130" s="42"/>
      <c r="CU130" s="42"/>
      <c r="CV130" s="42"/>
      <c r="CW130" s="42"/>
      <c r="CX130" s="42"/>
      <c r="CY130" s="42"/>
      <c r="CZ130" s="42"/>
      <c r="DA130" s="42"/>
      <c r="DB130" s="42"/>
      <c r="DC130" s="42"/>
      <c r="DD130" s="42"/>
      <c r="DE130" s="42"/>
      <c r="DF130" s="42"/>
      <c r="DG130" s="42"/>
      <c r="DH130" s="42"/>
      <c r="DI130" s="42"/>
      <c r="DJ130" s="42"/>
      <c r="DK130" s="42"/>
      <c r="DL130" s="42"/>
      <c r="DM130" s="42"/>
      <c r="DN130" s="42"/>
      <c r="DO130" s="42"/>
      <c r="DP130" s="42"/>
      <c r="DQ130" s="42"/>
      <c r="DR130" s="42"/>
      <c r="DS130" s="42"/>
      <c r="DT130" s="42"/>
      <c r="DU130" s="42"/>
      <c r="DV130" s="42"/>
      <c r="DW130" s="42"/>
      <c r="DX130" s="42"/>
      <c r="DY130" s="42"/>
      <c r="DZ130" s="42"/>
      <c r="EA130" s="42"/>
      <c r="EB130" s="42"/>
      <c r="EC130" s="42"/>
      <c r="ED130" s="42"/>
      <c r="EE130" s="42"/>
      <c r="EF130" s="42"/>
      <c r="EG130" s="42"/>
      <c r="EH130" s="42"/>
      <c r="EI130" s="42"/>
      <c r="EJ130" s="42"/>
      <c r="EK130" s="42"/>
      <c r="EL130" s="42"/>
      <c r="EM130" s="42"/>
      <c r="EN130" s="42"/>
      <c r="EO130" s="42"/>
      <c r="EP130" s="42"/>
      <c r="EQ130" s="42"/>
      <c r="ER130" s="42"/>
      <c r="ES130" s="42"/>
      <c r="ET130" s="42"/>
      <c r="EU130" s="42"/>
      <c r="EV130" s="42"/>
      <c r="EW130" s="42"/>
      <c r="EX130" s="42"/>
      <c r="EY130" s="42"/>
      <c r="EZ130" s="42"/>
      <c r="FA130" s="42"/>
      <c r="FB130" s="42"/>
      <c r="FC130" s="42"/>
      <c r="FD130" s="42"/>
      <c r="FE130" s="42"/>
      <c r="FF130" s="42"/>
      <c r="FG130" s="42"/>
      <c r="FH130" s="42"/>
      <c r="FI130" s="42"/>
      <c r="FJ130" s="42"/>
      <c r="FK130" s="42"/>
      <c r="FL130" s="42"/>
      <c r="FM130" s="42"/>
      <c r="FN130" s="42"/>
      <c r="FO130" s="42"/>
      <c r="FP130" s="42"/>
      <c r="FQ130" s="42"/>
      <c r="FR130" s="42"/>
      <c r="FS130" s="42"/>
      <c r="FT130" s="42"/>
      <c r="FU130" s="42"/>
      <c r="FV130" s="42"/>
      <c r="FW130" s="42"/>
      <c r="FX130" s="42"/>
      <c r="FY130" s="42"/>
      <c r="FZ130" s="42"/>
      <c r="GA130" s="42"/>
      <c r="GB130" s="42"/>
      <c r="GC130" s="42"/>
      <c r="GD130" s="42"/>
      <c r="GE130" s="42"/>
      <c r="GF130" s="42"/>
      <c r="GG130" s="42"/>
      <c r="GH130" s="42"/>
      <c r="GI130" s="42"/>
      <c r="GJ130" s="42"/>
      <c r="GK130" s="42"/>
      <c r="GL130" s="42"/>
      <c r="GM130" s="42"/>
      <c r="GN130" s="42"/>
      <c r="GO130" s="42"/>
      <c r="GP130" s="42"/>
      <c r="GQ130" s="42"/>
      <c r="GR130" s="42"/>
      <c r="GS130" s="42"/>
      <c r="GT130" s="42"/>
      <c r="GU130" s="42"/>
      <c r="GV130" s="42"/>
      <c r="GW130" s="42"/>
      <c r="GX130" s="42"/>
      <c r="GY130" s="42"/>
      <c r="GZ130" s="42"/>
      <c r="HA130" s="42"/>
      <c r="HB130" s="42"/>
      <c r="HC130" s="42"/>
      <c r="HD130" s="42"/>
      <c r="HE130" s="42"/>
      <c r="HF130" s="42"/>
      <c r="HG130" s="42"/>
      <c r="HH130" s="42"/>
      <c r="HI130" s="42"/>
      <c r="HJ130" s="42"/>
      <c r="HK130" s="42"/>
      <c r="HL130" s="42"/>
      <c r="HM130" s="42"/>
      <c r="HN130" s="42"/>
      <c r="HO130" s="42"/>
      <c r="HP130" s="42"/>
      <c r="HQ130" s="42"/>
      <c r="HR130" s="42"/>
      <c r="HS130" s="42"/>
      <c r="HT130" s="42"/>
      <c r="HU130" s="42"/>
      <c r="HV130" s="42"/>
      <c r="HW130" s="42"/>
      <c r="HX130" s="42"/>
    </row>
    <row r="131" spans="1:232" s="41" customFormat="1" x14ac:dyDescent="0.25">
      <c r="A131" s="29"/>
      <c r="B131" s="30"/>
      <c r="C131" s="31" t="str">
        <f>IF(H131="","",VLOOKUP(O131,Khach_hang!B:G,6,0))</f>
        <v>B</v>
      </c>
      <c r="D131" s="57">
        <f t="shared" ref="D131:D194" si="34">IF(H131="","",0)</f>
        <v>0</v>
      </c>
      <c r="E131" s="57">
        <f t="shared" ref="E131:E194" si="35">IF(H131="","",1)</f>
        <v>1</v>
      </c>
      <c r="F131" s="32" t="str">
        <f>IF(H131="","",VLOOKUP(H131,'PHIEU XT'!B:I,8,0))</f>
        <v>29/08/2025</v>
      </c>
      <c r="G131" s="32" t="str">
        <f t="shared" ref="G131:G194" si="36">IF(F131="","",F131)</f>
        <v>29/08/2025</v>
      </c>
      <c r="H131" s="4">
        <v>9105867929</v>
      </c>
      <c r="I131" s="32" t="str">
        <f t="shared" ref="I131:I194" si="37">IF(F131="","",F131)</f>
        <v>29/08/2025</v>
      </c>
      <c r="J131" s="33" t="str">
        <f t="shared" ref="J131:J194" si="38">IF(H131="","","NKHT2508/"&amp;M131)</f>
        <v>NKHT2508/00421007</v>
      </c>
      <c r="K131" s="34"/>
      <c r="L131" s="46" t="str">
        <f t="shared" ref="L131:L194" si="39">IF(H131="","","K25TTM")</f>
        <v>K25TTM</v>
      </c>
      <c r="M131" s="33" t="str">
        <f>IF(H131="","",'PHIEU XT'!C131)</f>
        <v>00421007</v>
      </c>
      <c r="N131" s="35" t="str">
        <f t="shared" ref="N131:N194" si="40">IF(H131="","",G131)</f>
        <v>29/08/2025</v>
      </c>
      <c r="O131" s="6" t="str">
        <f>IF(H131="","",'PHIEU XT'!E131)</f>
        <v>WIN-002</v>
      </c>
      <c r="P131" s="36"/>
      <c r="Q131" s="36"/>
      <c r="R131" s="36"/>
      <c r="S131" s="33" t="str">
        <f>IF(H131="","",'PHIEU XT'!F131)</f>
        <v>2256 WM+ HNI 27 Ngô Thì Nhậm</v>
      </c>
      <c r="T131" s="36"/>
      <c r="U131" s="36"/>
      <c r="V131" s="33" t="str">
        <f t="shared" ref="V131:V194" si="41">S131</f>
        <v>2256 WM+ HNI 27 Ngô Thì Nhậm</v>
      </c>
      <c r="W131" s="36"/>
      <c r="X131" s="36"/>
      <c r="Y131" s="33" t="str">
        <f>IF(H131="","",'PHIEU XT'!AC131)</f>
        <v>GTLX250G</v>
      </c>
      <c r="Z131" s="36"/>
      <c r="AA131" s="30"/>
      <c r="AB131" s="57">
        <f t="shared" ref="AB131:AB194" si="42">IF(H131="","",5111)</f>
        <v>5111</v>
      </c>
      <c r="AC131" s="57">
        <f t="shared" ref="AC131:AC194" si="43">IF(H131="","",131)</f>
        <v>131</v>
      </c>
      <c r="AD131" s="30"/>
      <c r="AE131" s="58">
        <f>IF(H131="","",'PHIEU XT'!U131)</f>
        <v>1</v>
      </c>
      <c r="AF131" s="37"/>
      <c r="AG131" s="37">
        <f>IF(H131="","",'PHIEU XT'!T131)</f>
        <v>50182</v>
      </c>
      <c r="AH131" s="38">
        <f t="shared" ref="AH131:AH194" si="44">AE131*AG131</f>
        <v>50182</v>
      </c>
      <c r="AI131" s="37"/>
      <c r="AJ131" s="37"/>
      <c r="AK131" s="39"/>
      <c r="AL131" s="40">
        <f t="shared" ref="AL131:AL194" si="45">IF(H131="","",8)</f>
        <v>8</v>
      </c>
      <c r="AM131" s="37"/>
      <c r="AN131" s="37">
        <f t="shared" ref="AN131:AN194" si="46">IF(H131="","",AH131*8%)</f>
        <v>4014.56</v>
      </c>
      <c r="AO131" s="59">
        <f t="shared" ref="AO131:AO194" si="47">IF(H131="","",33311)</f>
        <v>33311</v>
      </c>
      <c r="AP131" s="39"/>
      <c r="AQ131" s="59" t="str">
        <f t="shared" ref="AQ131:AQ194" si="48">IF(H131="","","K-hangtra")</f>
        <v>K-hangtra</v>
      </c>
      <c r="AR131" s="60">
        <f t="shared" ref="AR131:AR194" si="49">IF(H131="","",156)</f>
        <v>156</v>
      </c>
      <c r="AS131" s="60">
        <f t="shared" ref="AS131:AS194" si="50">IF(H131="","",632)</f>
        <v>632</v>
      </c>
      <c r="AV131" s="39"/>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c r="BZ131" s="42"/>
      <c r="CA131" s="42"/>
      <c r="CB131" s="42"/>
      <c r="CC131" s="42"/>
      <c r="CD131" s="42"/>
      <c r="CE131" s="42"/>
      <c r="CF131" s="42"/>
      <c r="CG131" s="42"/>
      <c r="CH131" s="42"/>
      <c r="CI131" s="42"/>
      <c r="CJ131" s="42"/>
      <c r="CK131" s="42"/>
      <c r="CL131" s="42"/>
      <c r="CM131" s="42"/>
      <c r="CN131" s="42"/>
      <c r="CO131" s="42"/>
      <c r="CP131" s="42"/>
      <c r="CQ131" s="42"/>
      <c r="CR131" s="42"/>
      <c r="CS131" s="42"/>
      <c r="CT131" s="42"/>
      <c r="CU131" s="42"/>
      <c r="CV131" s="42"/>
      <c r="CW131" s="42"/>
      <c r="CX131" s="42"/>
      <c r="CY131" s="42"/>
      <c r="CZ131" s="42"/>
      <c r="DA131" s="42"/>
      <c r="DB131" s="42"/>
      <c r="DC131" s="42"/>
      <c r="DD131" s="42"/>
      <c r="DE131" s="42"/>
      <c r="DF131" s="42"/>
      <c r="DG131" s="42"/>
      <c r="DH131" s="42"/>
      <c r="DI131" s="42"/>
      <c r="DJ131" s="42"/>
      <c r="DK131" s="42"/>
      <c r="DL131" s="42"/>
      <c r="DM131" s="42"/>
      <c r="DN131" s="42"/>
      <c r="DO131" s="42"/>
      <c r="DP131" s="42"/>
      <c r="DQ131" s="42"/>
      <c r="DR131" s="42"/>
      <c r="DS131" s="42"/>
      <c r="DT131" s="42"/>
      <c r="DU131" s="42"/>
      <c r="DV131" s="42"/>
      <c r="DW131" s="42"/>
      <c r="DX131" s="42"/>
      <c r="DY131" s="42"/>
      <c r="DZ131" s="42"/>
      <c r="EA131" s="42"/>
      <c r="EB131" s="42"/>
      <c r="EC131" s="42"/>
      <c r="ED131" s="42"/>
      <c r="EE131" s="42"/>
      <c r="EF131" s="42"/>
      <c r="EG131" s="42"/>
      <c r="EH131" s="42"/>
      <c r="EI131" s="42"/>
      <c r="EJ131" s="42"/>
      <c r="EK131" s="42"/>
      <c r="EL131" s="42"/>
      <c r="EM131" s="42"/>
      <c r="EN131" s="42"/>
      <c r="EO131" s="42"/>
      <c r="EP131" s="42"/>
      <c r="EQ131" s="42"/>
      <c r="ER131" s="42"/>
      <c r="ES131" s="42"/>
      <c r="ET131" s="42"/>
      <c r="EU131" s="42"/>
      <c r="EV131" s="42"/>
      <c r="EW131" s="42"/>
      <c r="EX131" s="42"/>
      <c r="EY131" s="42"/>
      <c r="EZ131" s="42"/>
      <c r="FA131" s="42"/>
      <c r="FB131" s="42"/>
      <c r="FC131" s="42"/>
      <c r="FD131" s="42"/>
      <c r="FE131" s="42"/>
      <c r="FF131" s="42"/>
      <c r="FG131" s="42"/>
      <c r="FH131" s="42"/>
      <c r="FI131" s="42"/>
      <c r="FJ131" s="42"/>
      <c r="FK131" s="42"/>
      <c r="FL131" s="42"/>
      <c r="FM131" s="42"/>
      <c r="FN131" s="42"/>
      <c r="FO131" s="42"/>
      <c r="FP131" s="42"/>
      <c r="FQ131" s="42"/>
      <c r="FR131" s="42"/>
      <c r="FS131" s="42"/>
      <c r="FT131" s="42"/>
      <c r="FU131" s="42"/>
      <c r="FV131" s="42"/>
      <c r="FW131" s="42"/>
      <c r="FX131" s="42"/>
      <c r="FY131" s="42"/>
      <c r="FZ131" s="42"/>
      <c r="GA131" s="42"/>
      <c r="GB131" s="42"/>
      <c r="GC131" s="42"/>
      <c r="GD131" s="42"/>
      <c r="GE131" s="42"/>
      <c r="GF131" s="42"/>
      <c r="GG131" s="42"/>
      <c r="GH131" s="42"/>
      <c r="GI131" s="42"/>
      <c r="GJ131" s="42"/>
      <c r="GK131" s="42"/>
      <c r="GL131" s="42"/>
      <c r="GM131" s="42"/>
      <c r="GN131" s="42"/>
      <c r="GO131" s="42"/>
      <c r="GP131" s="42"/>
      <c r="GQ131" s="42"/>
      <c r="GR131" s="42"/>
      <c r="GS131" s="42"/>
      <c r="GT131" s="42"/>
      <c r="GU131" s="42"/>
      <c r="GV131" s="42"/>
      <c r="GW131" s="42"/>
      <c r="GX131" s="42"/>
      <c r="GY131" s="42"/>
      <c r="GZ131" s="42"/>
      <c r="HA131" s="42"/>
      <c r="HB131" s="42"/>
      <c r="HC131" s="42"/>
      <c r="HD131" s="42"/>
      <c r="HE131" s="42"/>
      <c r="HF131" s="42"/>
      <c r="HG131" s="42"/>
      <c r="HH131" s="42"/>
      <c r="HI131" s="42"/>
      <c r="HJ131" s="42"/>
      <c r="HK131" s="42"/>
      <c r="HL131" s="42"/>
      <c r="HM131" s="42"/>
      <c r="HN131" s="42"/>
      <c r="HO131" s="42"/>
      <c r="HP131" s="42"/>
      <c r="HQ131" s="42"/>
      <c r="HR131" s="42"/>
      <c r="HS131" s="42"/>
      <c r="HT131" s="42"/>
      <c r="HU131" s="42"/>
      <c r="HV131" s="42"/>
      <c r="HW131" s="42"/>
      <c r="HX131" s="42"/>
    </row>
    <row r="132" spans="1:232" s="41" customFormat="1" x14ac:dyDescent="0.25">
      <c r="A132" s="29"/>
      <c r="B132" s="30"/>
      <c r="C132" s="31" t="str">
        <f>IF(H132="","",VLOOKUP(O132,Khach_hang!B:G,6,0))</f>
        <v>B</v>
      </c>
      <c r="D132" s="57">
        <f t="shared" si="34"/>
        <v>0</v>
      </c>
      <c r="E132" s="57">
        <f t="shared" si="35"/>
        <v>1</v>
      </c>
      <c r="F132" s="32" t="str">
        <f>IF(H132="","",VLOOKUP(H132,'PHIEU XT'!B:I,8,0))</f>
        <v>29/08/2025</v>
      </c>
      <c r="G132" s="32" t="str">
        <f t="shared" si="36"/>
        <v>29/08/2025</v>
      </c>
      <c r="H132" s="4">
        <v>9105867929</v>
      </c>
      <c r="I132" s="32" t="str">
        <f t="shared" si="37"/>
        <v>29/08/2025</v>
      </c>
      <c r="J132" s="33" t="str">
        <f t="shared" si="38"/>
        <v>NKHT2508/00421007</v>
      </c>
      <c r="K132" s="34"/>
      <c r="L132" s="46" t="str">
        <f t="shared" si="39"/>
        <v>K25TTM</v>
      </c>
      <c r="M132" s="33" t="str">
        <f>IF(H132="","",'PHIEU XT'!C132)</f>
        <v>00421007</v>
      </c>
      <c r="N132" s="35" t="str">
        <f t="shared" si="40"/>
        <v>29/08/2025</v>
      </c>
      <c r="O132" s="6" t="str">
        <f>IF(H132="","",'PHIEU XT'!E132)</f>
        <v>WIN-002</v>
      </c>
      <c r="P132" s="36"/>
      <c r="Q132" s="36"/>
      <c r="R132" s="36"/>
      <c r="S132" s="33" t="str">
        <f>IF(H132="","",'PHIEU XT'!F132)</f>
        <v>2256 WM+ HNI 27 Ngô Thì Nhậm</v>
      </c>
      <c r="T132" s="36"/>
      <c r="U132" s="36"/>
      <c r="V132" s="33" t="str">
        <f t="shared" si="41"/>
        <v>2256 WM+ HNI 27 Ngô Thì Nhậm</v>
      </c>
      <c r="W132" s="36"/>
      <c r="X132" s="36"/>
      <c r="Y132" s="33" t="str">
        <f>IF(H132="","",'PHIEU XT'!AC132)</f>
        <v>CN300</v>
      </c>
      <c r="Z132" s="36"/>
      <c r="AA132" s="30"/>
      <c r="AB132" s="57">
        <f t="shared" si="42"/>
        <v>5111</v>
      </c>
      <c r="AC132" s="57">
        <f t="shared" si="43"/>
        <v>131</v>
      </c>
      <c r="AD132" s="30"/>
      <c r="AE132" s="58">
        <f>IF(H132="","",'PHIEU XT'!U132)</f>
        <v>1</v>
      </c>
      <c r="AF132" s="37"/>
      <c r="AG132" s="37">
        <f>IF(H132="","",'PHIEU XT'!T132)</f>
        <v>56760</v>
      </c>
      <c r="AH132" s="38">
        <f t="shared" si="44"/>
        <v>56760</v>
      </c>
      <c r="AI132" s="37"/>
      <c r="AJ132" s="37"/>
      <c r="AK132" s="39"/>
      <c r="AL132" s="40">
        <f t="shared" si="45"/>
        <v>8</v>
      </c>
      <c r="AM132" s="37"/>
      <c r="AN132" s="37">
        <f t="shared" si="46"/>
        <v>4540.8</v>
      </c>
      <c r="AO132" s="59">
        <f t="shared" si="47"/>
        <v>33311</v>
      </c>
      <c r="AP132" s="39"/>
      <c r="AQ132" s="59" t="str">
        <f t="shared" si="48"/>
        <v>K-hangtra</v>
      </c>
      <c r="AR132" s="60">
        <f t="shared" si="49"/>
        <v>156</v>
      </c>
      <c r="AS132" s="60">
        <f t="shared" si="50"/>
        <v>632</v>
      </c>
      <c r="AV132" s="39"/>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c r="BZ132" s="42"/>
      <c r="CA132" s="42"/>
      <c r="CB132" s="42"/>
      <c r="CC132" s="42"/>
      <c r="CD132" s="42"/>
      <c r="CE132" s="42"/>
      <c r="CF132" s="42"/>
      <c r="CG132" s="42"/>
      <c r="CH132" s="42"/>
      <c r="CI132" s="42"/>
      <c r="CJ132" s="42"/>
      <c r="CK132" s="42"/>
      <c r="CL132" s="42"/>
      <c r="CM132" s="42"/>
      <c r="CN132" s="42"/>
      <c r="CO132" s="42"/>
      <c r="CP132" s="42"/>
      <c r="CQ132" s="42"/>
      <c r="CR132" s="42"/>
      <c r="CS132" s="42"/>
      <c r="CT132" s="42"/>
      <c r="CU132" s="42"/>
      <c r="CV132" s="42"/>
      <c r="CW132" s="42"/>
      <c r="CX132" s="42"/>
      <c r="CY132" s="42"/>
      <c r="CZ132" s="42"/>
      <c r="DA132" s="42"/>
      <c r="DB132" s="42"/>
      <c r="DC132" s="42"/>
      <c r="DD132" s="42"/>
      <c r="DE132" s="42"/>
      <c r="DF132" s="42"/>
      <c r="DG132" s="42"/>
      <c r="DH132" s="42"/>
      <c r="DI132" s="42"/>
      <c r="DJ132" s="42"/>
      <c r="DK132" s="42"/>
      <c r="DL132" s="42"/>
      <c r="DM132" s="42"/>
      <c r="DN132" s="42"/>
      <c r="DO132" s="42"/>
      <c r="DP132" s="42"/>
      <c r="DQ132" s="42"/>
      <c r="DR132" s="42"/>
      <c r="DS132" s="42"/>
      <c r="DT132" s="42"/>
      <c r="DU132" s="42"/>
      <c r="DV132" s="42"/>
      <c r="DW132" s="42"/>
      <c r="DX132" s="42"/>
      <c r="DY132" s="42"/>
      <c r="DZ132" s="42"/>
      <c r="EA132" s="42"/>
      <c r="EB132" s="42"/>
      <c r="EC132" s="42"/>
      <c r="ED132" s="42"/>
      <c r="EE132" s="42"/>
      <c r="EF132" s="42"/>
      <c r="EG132" s="42"/>
      <c r="EH132" s="42"/>
      <c r="EI132" s="42"/>
      <c r="EJ132" s="42"/>
      <c r="EK132" s="42"/>
      <c r="EL132" s="42"/>
      <c r="EM132" s="42"/>
      <c r="EN132" s="42"/>
      <c r="EO132" s="42"/>
      <c r="EP132" s="42"/>
      <c r="EQ132" s="42"/>
      <c r="ER132" s="42"/>
      <c r="ES132" s="42"/>
      <c r="ET132" s="42"/>
      <c r="EU132" s="42"/>
      <c r="EV132" s="42"/>
      <c r="EW132" s="42"/>
      <c r="EX132" s="42"/>
      <c r="EY132" s="42"/>
      <c r="EZ132" s="42"/>
      <c r="FA132" s="42"/>
      <c r="FB132" s="42"/>
      <c r="FC132" s="42"/>
      <c r="FD132" s="42"/>
      <c r="FE132" s="42"/>
      <c r="FF132" s="42"/>
      <c r="FG132" s="42"/>
      <c r="FH132" s="42"/>
      <c r="FI132" s="42"/>
      <c r="FJ132" s="42"/>
      <c r="FK132" s="42"/>
      <c r="FL132" s="42"/>
      <c r="FM132" s="42"/>
      <c r="FN132" s="42"/>
      <c r="FO132" s="42"/>
      <c r="FP132" s="42"/>
      <c r="FQ132" s="42"/>
      <c r="FR132" s="42"/>
      <c r="FS132" s="42"/>
      <c r="FT132" s="42"/>
      <c r="FU132" s="42"/>
      <c r="FV132" s="42"/>
      <c r="FW132" s="42"/>
      <c r="FX132" s="42"/>
      <c r="FY132" s="42"/>
      <c r="FZ132" s="42"/>
      <c r="GA132" s="42"/>
      <c r="GB132" s="42"/>
      <c r="GC132" s="42"/>
      <c r="GD132" s="42"/>
      <c r="GE132" s="42"/>
      <c r="GF132" s="42"/>
      <c r="GG132" s="42"/>
      <c r="GH132" s="42"/>
      <c r="GI132" s="42"/>
      <c r="GJ132" s="42"/>
      <c r="GK132" s="42"/>
      <c r="GL132" s="42"/>
      <c r="GM132" s="42"/>
      <c r="GN132" s="42"/>
      <c r="GO132" s="42"/>
      <c r="GP132" s="42"/>
      <c r="GQ132" s="42"/>
      <c r="GR132" s="42"/>
      <c r="GS132" s="42"/>
      <c r="GT132" s="42"/>
      <c r="GU132" s="42"/>
      <c r="GV132" s="42"/>
      <c r="GW132" s="42"/>
      <c r="GX132" s="42"/>
      <c r="GY132" s="42"/>
      <c r="GZ132" s="42"/>
      <c r="HA132" s="42"/>
      <c r="HB132" s="42"/>
      <c r="HC132" s="42"/>
      <c r="HD132" s="42"/>
      <c r="HE132" s="42"/>
      <c r="HF132" s="42"/>
      <c r="HG132" s="42"/>
      <c r="HH132" s="42"/>
      <c r="HI132" s="42"/>
      <c r="HJ132" s="42"/>
      <c r="HK132" s="42"/>
      <c r="HL132" s="42"/>
      <c r="HM132" s="42"/>
      <c r="HN132" s="42"/>
      <c r="HO132" s="42"/>
      <c r="HP132" s="42"/>
      <c r="HQ132" s="42"/>
      <c r="HR132" s="42"/>
      <c r="HS132" s="42"/>
      <c r="HT132" s="42"/>
      <c r="HU132" s="42"/>
      <c r="HV132" s="42"/>
      <c r="HW132" s="42"/>
      <c r="HX132" s="42"/>
    </row>
    <row r="133" spans="1:232" s="41" customFormat="1" x14ac:dyDescent="0.25">
      <c r="A133" s="29"/>
      <c r="B133" s="30"/>
      <c r="C133" s="31" t="str">
        <f>IF(H133="","",VLOOKUP(O133,Khach_hang!B:G,6,0))</f>
        <v>B</v>
      </c>
      <c r="D133" s="57">
        <f t="shared" si="34"/>
        <v>0</v>
      </c>
      <c r="E133" s="57">
        <f t="shared" si="35"/>
        <v>1</v>
      </c>
      <c r="F133" s="32" t="str">
        <f>IF(H133="","",VLOOKUP(H133,'PHIEU XT'!B:I,8,0))</f>
        <v>29/08/2025</v>
      </c>
      <c r="G133" s="32" t="str">
        <f t="shared" si="36"/>
        <v>29/08/2025</v>
      </c>
      <c r="H133" s="4">
        <v>9105867929</v>
      </c>
      <c r="I133" s="32" t="str">
        <f t="shared" si="37"/>
        <v>29/08/2025</v>
      </c>
      <c r="J133" s="33" t="str">
        <f t="shared" si="38"/>
        <v>NKHT2508/00421007</v>
      </c>
      <c r="K133" s="34"/>
      <c r="L133" s="46" t="str">
        <f t="shared" si="39"/>
        <v>K25TTM</v>
      </c>
      <c r="M133" s="33" t="str">
        <f>IF(H133="","",'PHIEU XT'!C133)</f>
        <v>00421007</v>
      </c>
      <c r="N133" s="35" t="str">
        <f t="shared" si="40"/>
        <v>29/08/2025</v>
      </c>
      <c r="O133" s="6" t="str">
        <f>IF(H133="","",'PHIEU XT'!E133)</f>
        <v>WIN-002</v>
      </c>
      <c r="P133" s="36"/>
      <c r="Q133" s="36"/>
      <c r="R133" s="36"/>
      <c r="S133" s="33" t="str">
        <f>IF(H133="","",'PHIEU XT'!F133)</f>
        <v>2256 WM+ HNI 27 Ngô Thì Nhậm</v>
      </c>
      <c r="T133" s="36"/>
      <c r="U133" s="36"/>
      <c r="V133" s="33" t="str">
        <f t="shared" si="41"/>
        <v>2256 WM+ HNI 27 Ngô Thì Nhậm</v>
      </c>
      <c r="W133" s="36"/>
      <c r="X133" s="36"/>
      <c r="Y133" s="33" t="str">
        <f>IF(H133="","",'PHIEU XT'!AC133)</f>
        <v>MNH250</v>
      </c>
      <c r="Z133" s="36"/>
      <c r="AA133" s="30"/>
      <c r="AB133" s="57">
        <f t="shared" si="42"/>
        <v>5111</v>
      </c>
      <c r="AC133" s="57">
        <f t="shared" si="43"/>
        <v>131</v>
      </c>
      <c r="AD133" s="30"/>
      <c r="AE133" s="58">
        <f>IF(H133="","",'PHIEU XT'!U133)</f>
        <v>2</v>
      </c>
      <c r="AF133" s="37"/>
      <c r="AG133" s="37">
        <f>IF(H133="","",'PHIEU XT'!T133)</f>
        <v>46000</v>
      </c>
      <c r="AH133" s="38">
        <f t="shared" si="44"/>
        <v>92000</v>
      </c>
      <c r="AI133" s="37"/>
      <c r="AJ133" s="37"/>
      <c r="AK133" s="39"/>
      <c r="AL133" s="40">
        <f t="shared" si="45"/>
        <v>8</v>
      </c>
      <c r="AM133" s="37"/>
      <c r="AN133" s="37">
        <f t="shared" si="46"/>
        <v>7360</v>
      </c>
      <c r="AO133" s="59">
        <f t="shared" si="47"/>
        <v>33311</v>
      </c>
      <c r="AP133" s="39"/>
      <c r="AQ133" s="59" t="str">
        <f t="shared" si="48"/>
        <v>K-hangtra</v>
      </c>
      <c r="AR133" s="60">
        <f t="shared" si="49"/>
        <v>156</v>
      </c>
      <c r="AS133" s="60">
        <f t="shared" si="50"/>
        <v>632</v>
      </c>
      <c r="AV133" s="39"/>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c r="BZ133" s="42"/>
      <c r="CA133" s="42"/>
      <c r="CB133" s="42"/>
      <c r="CC133" s="42"/>
      <c r="CD133" s="42"/>
      <c r="CE133" s="42"/>
      <c r="CF133" s="42"/>
      <c r="CG133" s="42"/>
      <c r="CH133" s="42"/>
      <c r="CI133" s="42"/>
      <c r="CJ133" s="42"/>
      <c r="CK133" s="42"/>
      <c r="CL133" s="42"/>
      <c r="CM133" s="42"/>
      <c r="CN133" s="42"/>
      <c r="CO133" s="42"/>
      <c r="CP133" s="42"/>
      <c r="CQ133" s="42"/>
      <c r="CR133" s="42"/>
      <c r="CS133" s="42"/>
      <c r="CT133" s="42"/>
      <c r="CU133" s="42"/>
      <c r="CV133" s="42"/>
      <c r="CW133" s="42"/>
      <c r="CX133" s="42"/>
      <c r="CY133" s="42"/>
      <c r="CZ133" s="42"/>
      <c r="DA133" s="42"/>
      <c r="DB133" s="42"/>
      <c r="DC133" s="42"/>
      <c r="DD133" s="42"/>
      <c r="DE133" s="42"/>
      <c r="DF133" s="42"/>
      <c r="DG133" s="42"/>
      <c r="DH133" s="42"/>
      <c r="DI133" s="42"/>
      <c r="DJ133" s="42"/>
      <c r="DK133" s="42"/>
      <c r="DL133" s="42"/>
      <c r="DM133" s="42"/>
      <c r="DN133" s="42"/>
      <c r="DO133" s="42"/>
      <c r="DP133" s="42"/>
      <c r="DQ133" s="42"/>
      <c r="DR133" s="42"/>
      <c r="DS133" s="42"/>
      <c r="DT133" s="42"/>
      <c r="DU133" s="42"/>
      <c r="DV133" s="42"/>
      <c r="DW133" s="42"/>
      <c r="DX133" s="42"/>
      <c r="DY133" s="42"/>
      <c r="DZ133" s="42"/>
      <c r="EA133" s="42"/>
      <c r="EB133" s="42"/>
      <c r="EC133" s="42"/>
      <c r="ED133" s="42"/>
      <c r="EE133" s="42"/>
      <c r="EF133" s="42"/>
      <c r="EG133" s="42"/>
      <c r="EH133" s="42"/>
      <c r="EI133" s="42"/>
      <c r="EJ133" s="42"/>
      <c r="EK133" s="42"/>
      <c r="EL133" s="42"/>
      <c r="EM133" s="42"/>
      <c r="EN133" s="42"/>
      <c r="EO133" s="42"/>
      <c r="EP133" s="42"/>
      <c r="EQ133" s="42"/>
      <c r="ER133" s="42"/>
      <c r="ES133" s="42"/>
      <c r="ET133" s="42"/>
      <c r="EU133" s="42"/>
      <c r="EV133" s="42"/>
      <c r="EW133" s="42"/>
      <c r="EX133" s="42"/>
      <c r="EY133" s="42"/>
      <c r="EZ133" s="42"/>
      <c r="FA133" s="42"/>
      <c r="FB133" s="42"/>
      <c r="FC133" s="42"/>
      <c r="FD133" s="42"/>
      <c r="FE133" s="42"/>
      <c r="FF133" s="42"/>
      <c r="FG133" s="42"/>
      <c r="FH133" s="42"/>
      <c r="FI133" s="42"/>
      <c r="FJ133" s="42"/>
      <c r="FK133" s="42"/>
      <c r="FL133" s="42"/>
      <c r="FM133" s="42"/>
      <c r="FN133" s="42"/>
      <c r="FO133" s="42"/>
      <c r="FP133" s="42"/>
      <c r="FQ133" s="42"/>
      <c r="FR133" s="42"/>
      <c r="FS133" s="42"/>
      <c r="FT133" s="42"/>
      <c r="FU133" s="42"/>
      <c r="FV133" s="42"/>
      <c r="FW133" s="42"/>
      <c r="FX133" s="42"/>
      <c r="FY133" s="42"/>
      <c r="FZ133" s="42"/>
      <c r="GA133" s="42"/>
      <c r="GB133" s="42"/>
      <c r="GC133" s="42"/>
      <c r="GD133" s="42"/>
      <c r="GE133" s="42"/>
      <c r="GF133" s="42"/>
      <c r="GG133" s="42"/>
      <c r="GH133" s="42"/>
      <c r="GI133" s="42"/>
      <c r="GJ133" s="42"/>
      <c r="GK133" s="42"/>
      <c r="GL133" s="42"/>
      <c r="GM133" s="42"/>
      <c r="GN133" s="42"/>
      <c r="GO133" s="42"/>
      <c r="GP133" s="42"/>
      <c r="GQ133" s="42"/>
      <c r="GR133" s="42"/>
      <c r="GS133" s="42"/>
      <c r="GT133" s="42"/>
      <c r="GU133" s="42"/>
      <c r="GV133" s="42"/>
      <c r="GW133" s="42"/>
      <c r="GX133" s="42"/>
      <c r="GY133" s="42"/>
      <c r="GZ133" s="42"/>
      <c r="HA133" s="42"/>
      <c r="HB133" s="42"/>
      <c r="HC133" s="42"/>
      <c r="HD133" s="42"/>
      <c r="HE133" s="42"/>
      <c r="HF133" s="42"/>
      <c r="HG133" s="42"/>
      <c r="HH133" s="42"/>
      <c r="HI133" s="42"/>
      <c r="HJ133" s="42"/>
      <c r="HK133" s="42"/>
      <c r="HL133" s="42"/>
      <c r="HM133" s="42"/>
      <c r="HN133" s="42"/>
      <c r="HO133" s="42"/>
      <c r="HP133" s="42"/>
      <c r="HQ133" s="42"/>
      <c r="HR133" s="42"/>
      <c r="HS133" s="42"/>
      <c r="HT133" s="42"/>
      <c r="HU133" s="42"/>
      <c r="HV133" s="42"/>
      <c r="HW133" s="42"/>
      <c r="HX133" s="42"/>
    </row>
    <row r="134" spans="1:232" s="41" customFormat="1" x14ac:dyDescent="0.25">
      <c r="A134" s="29"/>
      <c r="B134" s="30"/>
      <c r="C134" s="31" t="str">
        <f>IF(H134="","",VLOOKUP(O134,Khach_hang!B:G,6,0))</f>
        <v>B</v>
      </c>
      <c r="D134" s="57">
        <f t="shared" si="34"/>
        <v>0</v>
      </c>
      <c r="E134" s="57">
        <f t="shared" si="35"/>
        <v>1</v>
      </c>
      <c r="F134" s="32" t="str">
        <f>IF(H134="","",VLOOKUP(H134,'PHIEU XT'!B:I,8,0))</f>
        <v>29/08/2025</v>
      </c>
      <c r="G134" s="32" t="str">
        <f t="shared" si="36"/>
        <v>29/08/2025</v>
      </c>
      <c r="H134" s="4">
        <v>9105867929</v>
      </c>
      <c r="I134" s="32" t="str">
        <f t="shared" si="37"/>
        <v>29/08/2025</v>
      </c>
      <c r="J134" s="33" t="str">
        <f t="shared" si="38"/>
        <v>NKHT2508/00421007</v>
      </c>
      <c r="K134" s="34"/>
      <c r="L134" s="46" t="str">
        <f t="shared" si="39"/>
        <v>K25TTM</v>
      </c>
      <c r="M134" s="33" t="str">
        <f>IF(H134="","",'PHIEU XT'!C134)</f>
        <v>00421007</v>
      </c>
      <c r="N134" s="35" t="str">
        <f t="shared" si="40"/>
        <v>29/08/2025</v>
      </c>
      <c r="O134" s="6" t="str">
        <f>IF(H134="","",'PHIEU XT'!E134)</f>
        <v>WIN-002</v>
      </c>
      <c r="P134" s="36"/>
      <c r="Q134" s="36"/>
      <c r="R134" s="36"/>
      <c r="S134" s="33" t="str">
        <f>IF(H134="","",'PHIEU XT'!F134)</f>
        <v>2256 WM+ HNI 27 Ngô Thì Nhậm</v>
      </c>
      <c r="T134" s="36"/>
      <c r="U134" s="36"/>
      <c r="V134" s="33" t="str">
        <f t="shared" si="41"/>
        <v>2256 WM+ HNI 27 Ngô Thì Nhậm</v>
      </c>
      <c r="W134" s="36"/>
      <c r="X134" s="36"/>
      <c r="Y134" s="33" t="str">
        <f>IF(H134="","",'PHIEU XT'!AC134)</f>
        <v>CGM300</v>
      </c>
      <c r="Z134" s="36"/>
      <c r="AA134" s="30"/>
      <c r="AB134" s="57">
        <f t="shared" si="42"/>
        <v>5111</v>
      </c>
      <c r="AC134" s="57">
        <f t="shared" si="43"/>
        <v>131</v>
      </c>
      <c r="AD134" s="30"/>
      <c r="AE134" s="58">
        <f>IF(H134="","",'PHIEU XT'!U134)</f>
        <v>1</v>
      </c>
      <c r="AF134" s="37"/>
      <c r="AG134" s="37">
        <f>IF(H134="","",'PHIEU XT'!T134)</f>
        <v>73431</v>
      </c>
      <c r="AH134" s="38">
        <f t="shared" si="44"/>
        <v>73431</v>
      </c>
      <c r="AI134" s="37"/>
      <c r="AJ134" s="37"/>
      <c r="AK134" s="39"/>
      <c r="AL134" s="40">
        <f t="shared" si="45"/>
        <v>8</v>
      </c>
      <c r="AM134" s="37"/>
      <c r="AN134" s="37">
        <f t="shared" si="46"/>
        <v>5874.4800000000005</v>
      </c>
      <c r="AO134" s="59">
        <f t="shared" si="47"/>
        <v>33311</v>
      </c>
      <c r="AP134" s="39"/>
      <c r="AQ134" s="59" t="str">
        <f t="shared" si="48"/>
        <v>K-hangtra</v>
      </c>
      <c r="AR134" s="60">
        <f t="shared" si="49"/>
        <v>156</v>
      </c>
      <c r="AS134" s="60">
        <f t="shared" si="50"/>
        <v>632</v>
      </c>
      <c r="AV134" s="39"/>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c r="BZ134" s="42"/>
      <c r="CA134" s="42"/>
      <c r="CB134" s="42"/>
      <c r="CC134" s="42"/>
      <c r="CD134" s="42"/>
      <c r="CE134" s="42"/>
      <c r="CF134" s="42"/>
      <c r="CG134" s="42"/>
      <c r="CH134" s="42"/>
      <c r="CI134" s="42"/>
      <c r="CJ134" s="42"/>
      <c r="CK134" s="42"/>
      <c r="CL134" s="42"/>
      <c r="CM134" s="42"/>
      <c r="CN134" s="42"/>
      <c r="CO134" s="42"/>
      <c r="CP134" s="42"/>
      <c r="CQ134" s="42"/>
      <c r="CR134" s="42"/>
      <c r="CS134" s="42"/>
      <c r="CT134" s="42"/>
      <c r="CU134" s="42"/>
      <c r="CV134" s="42"/>
      <c r="CW134" s="42"/>
      <c r="CX134" s="42"/>
      <c r="CY134" s="42"/>
      <c r="CZ134" s="42"/>
      <c r="DA134" s="42"/>
      <c r="DB134" s="42"/>
      <c r="DC134" s="42"/>
      <c r="DD134" s="42"/>
      <c r="DE134" s="42"/>
      <c r="DF134" s="42"/>
      <c r="DG134" s="42"/>
      <c r="DH134" s="42"/>
      <c r="DI134" s="42"/>
      <c r="DJ134" s="42"/>
      <c r="DK134" s="42"/>
      <c r="DL134" s="42"/>
      <c r="DM134" s="42"/>
      <c r="DN134" s="42"/>
      <c r="DO134" s="42"/>
      <c r="DP134" s="42"/>
      <c r="DQ134" s="42"/>
      <c r="DR134" s="42"/>
      <c r="DS134" s="42"/>
      <c r="DT134" s="42"/>
      <c r="DU134" s="42"/>
      <c r="DV134" s="42"/>
      <c r="DW134" s="42"/>
      <c r="DX134" s="42"/>
      <c r="DY134" s="42"/>
      <c r="DZ134" s="42"/>
      <c r="EA134" s="42"/>
      <c r="EB134" s="42"/>
      <c r="EC134" s="42"/>
      <c r="ED134" s="42"/>
      <c r="EE134" s="42"/>
      <c r="EF134" s="42"/>
      <c r="EG134" s="42"/>
      <c r="EH134" s="42"/>
      <c r="EI134" s="42"/>
      <c r="EJ134" s="42"/>
      <c r="EK134" s="42"/>
      <c r="EL134" s="42"/>
      <c r="EM134" s="42"/>
      <c r="EN134" s="42"/>
      <c r="EO134" s="42"/>
      <c r="EP134" s="42"/>
      <c r="EQ134" s="42"/>
      <c r="ER134" s="42"/>
      <c r="ES134" s="42"/>
      <c r="ET134" s="42"/>
      <c r="EU134" s="42"/>
      <c r="EV134" s="42"/>
      <c r="EW134" s="42"/>
      <c r="EX134" s="42"/>
      <c r="EY134" s="42"/>
      <c r="EZ134" s="42"/>
      <c r="FA134" s="42"/>
      <c r="FB134" s="42"/>
      <c r="FC134" s="42"/>
      <c r="FD134" s="42"/>
      <c r="FE134" s="42"/>
      <c r="FF134" s="42"/>
      <c r="FG134" s="42"/>
      <c r="FH134" s="42"/>
      <c r="FI134" s="42"/>
      <c r="FJ134" s="42"/>
      <c r="FK134" s="42"/>
      <c r="FL134" s="42"/>
      <c r="FM134" s="42"/>
      <c r="FN134" s="42"/>
      <c r="FO134" s="42"/>
      <c r="FP134" s="42"/>
      <c r="FQ134" s="42"/>
      <c r="FR134" s="42"/>
      <c r="FS134" s="42"/>
      <c r="FT134" s="42"/>
      <c r="FU134" s="42"/>
      <c r="FV134" s="42"/>
      <c r="FW134" s="42"/>
      <c r="FX134" s="42"/>
      <c r="FY134" s="42"/>
      <c r="FZ134" s="42"/>
      <c r="GA134" s="42"/>
      <c r="GB134" s="42"/>
      <c r="GC134" s="42"/>
      <c r="GD134" s="42"/>
      <c r="GE134" s="42"/>
      <c r="GF134" s="42"/>
      <c r="GG134" s="42"/>
      <c r="GH134" s="42"/>
      <c r="GI134" s="42"/>
      <c r="GJ134" s="42"/>
      <c r="GK134" s="42"/>
      <c r="GL134" s="42"/>
      <c r="GM134" s="42"/>
      <c r="GN134" s="42"/>
      <c r="GO134" s="42"/>
      <c r="GP134" s="42"/>
      <c r="GQ134" s="42"/>
      <c r="GR134" s="42"/>
      <c r="GS134" s="42"/>
      <c r="GT134" s="42"/>
      <c r="GU134" s="42"/>
      <c r="GV134" s="42"/>
      <c r="GW134" s="42"/>
      <c r="GX134" s="42"/>
      <c r="GY134" s="42"/>
      <c r="GZ134" s="42"/>
      <c r="HA134" s="42"/>
      <c r="HB134" s="42"/>
      <c r="HC134" s="42"/>
      <c r="HD134" s="42"/>
      <c r="HE134" s="42"/>
      <c r="HF134" s="42"/>
      <c r="HG134" s="42"/>
      <c r="HH134" s="42"/>
      <c r="HI134" s="42"/>
      <c r="HJ134" s="42"/>
      <c r="HK134" s="42"/>
      <c r="HL134" s="42"/>
      <c r="HM134" s="42"/>
      <c r="HN134" s="42"/>
      <c r="HO134" s="42"/>
      <c r="HP134" s="42"/>
      <c r="HQ134" s="42"/>
      <c r="HR134" s="42"/>
      <c r="HS134" s="42"/>
      <c r="HT134" s="42"/>
      <c r="HU134" s="42"/>
      <c r="HV134" s="42"/>
      <c r="HW134" s="42"/>
      <c r="HX134" s="42"/>
    </row>
    <row r="135" spans="1:232" s="41" customFormat="1" x14ac:dyDescent="0.25">
      <c r="A135" s="29"/>
      <c r="B135" s="30"/>
      <c r="C135" s="31" t="str">
        <f>IF(H135="","",VLOOKUP(O135,Khach_hang!B:G,6,0))</f>
        <v>B</v>
      </c>
      <c r="D135" s="57">
        <f t="shared" si="34"/>
        <v>0</v>
      </c>
      <c r="E135" s="57">
        <f t="shared" si="35"/>
        <v>1</v>
      </c>
      <c r="F135" s="32" t="str">
        <f>IF(H135="","",VLOOKUP(H135,'PHIEU XT'!B:I,8,0))</f>
        <v>29/08/2025</v>
      </c>
      <c r="G135" s="32" t="str">
        <f t="shared" si="36"/>
        <v>29/08/2025</v>
      </c>
      <c r="H135" s="4">
        <v>9105867929</v>
      </c>
      <c r="I135" s="32" t="str">
        <f t="shared" si="37"/>
        <v>29/08/2025</v>
      </c>
      <c r="J135" s="33" t="str">
        <f t="shared" si="38"/>
        <v>NKHT2508/00421007</v>
      </c>
      <c r="K135" s="34"/>
      <c r="L135" s="46" t="str">
        <f t="shared" si="39"/>
        <v>K25TTM</v>
      </c>
      <c r="M135" s="33" t="str">
        <f>IF(H135="","",'PHIEU XT'!C135)</f>
        <v>00421007</v>
      </c>
      <c r="N135" s="35" t="str">
        <f t="shared" si="40"/>
        <v>29/08/2025</v>
      </c>
      <c r="O135" s="6" t="str">
        <f>IF(H135="","",'PHIEU XT'!E135)</f>
        <v>WIN-002</v>
      </c>
      <c r="P135" s="36"/>
      <c r="Q135" s="36"/>
      <c r="R135" s="36"/>
      <c r="S135" s="33" t="str">
        <f>IF(H135="","",'PHIEU XT'!F135)</f>
        <v>2256 WM+ HNI 27 Ngô Thì Nhậm</v>
      </c>
      <c r="T135" s="36"/>
      <c r="U135" s="36"/>
      <c r="V135" s="33" t="str">
        <f t="shared" si="41"/>
        <v>2256 WM+ HNI 27 Ngô Thì Nhậm</v>
      </c>
      <c r="W135" s="36"/>
      <c r="X135" s="36"/>
      <c r="Y135" s="33" t="str">
        <f>IF(H135="","",'PHIEU XT'!AC135)</f>
        <v>CC300</v>
      </c>
      <c r="Z135" s="36"/>
      <c r="AA135" s="30"/>
      <c r="AB135" s="57">
        <f t="shared" si="42"/>
        <v>5111</v>
      </c>
      <c r="AC135" s="57">
        <f t="shared" si="43"/>
        <v>131</v>
      </c>
      <c r="AD135" s="30"/>
      <c r="AE135" s="58">
        <f>IF(H135="","",'PHIEU XT'!U135)</f>
        <v>1</v>
      </c>
      <c r="AF135" s="37"/>
      <c r="AG135" s="37">
        <f>IF(H135="","",'PHIEU XT'!T135)</f>
        <v>74250</v>
      </c>
      <c r="AH135" s="38">
        <f t="shared" si="44"/>
        <v>74250</v>
      </c>
      <c r="AI135" s="37"/>
      <c r="AJ135" s="37"/>
      <c r="AK135" s="39"/>
      <c r="AL135" s="40">
        <f t="shared" si="45"/>
        <v>8</v>
      </c>
      <c r="AM135" s="37"/>
      <c r="AN135" s="37">
        <f t="shared" si="46"/>
        <v>5940</v>
      </c>
      <c r="AO135" s="59">
        <f t="shared" si="47"/>
        <v>33311</v>
      </c>
      <c r="AP135" s="39"/>
      <c r="AQ135" s="59" t="str">
        <f t="shared" si="48"/>
        <v>K-hangtra</v>
      </c>
      <c r="AR135" s="60">
        <f t="shared" si="49"/>
        <v>156</v>
      </c>
      <c r="AS135" s="60">
        <f t="shared" si="50"/>
        <v>632</v>
      </c>
      <c r="AV135" s="39"/>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c r="BZ135" s="42"/>
      <c r="CA135" s="42"/>
      <c r="CB135" s="42"/>
      <c r="CC135" s="42"/>
      <c r="CD135" s="42"/>
      <c r="CE135" s="42"/>
      <c r="CF135" s="42"/>
      <c r="CG135" s="42"/>
      <c r="CH135" s="42"/>
      <c r="CI135" s="42"/>
      <c r="CJ135" s="42"/>
      <c r="CK135" s="42"/>
      <c r="CL135" s="42"/>
      <c r="CM135" s="42"/>
      <c r="CN135" s="42"/>
      <c r="CO135" s="42"/>
      <c r="CP135" s="42"/>
      <c r="CQ135" s="42"/>
      <c r="CR135" s="42"/>
      <c r="CS135" s="42"/>
      <c r="CT135" s="42"/>
      <c r="CU135" s="42"/>
      <c r="CV135" s="42"/>
      <c r="CW135" s="42"/>
      <c r="CX135" s="42"/>
      <c r="CY135" s="42"/>
      <c r="CZ135" s="42"/>
      <c r="DA135" s="42"/>
      <c r="DB135" s="42"/>
      <c r="DC135" s="42"/>
      <c r="DD135" s="42"/>
      <c r="DE135" s="42"/>
      <c r="DF135" s="42"/>
      <c r="DG135" s="42"/>
      <c r="DH135" s="42"/>
      <c r="DI135" s="42"/>
      <c r="DJ135" s="42"/>
      <c r="DK135" s="42"/>
      <c r="DL135" s="42"/>
      <c r="DM135" s="42"/>
      <c r="DN135" s="42"/>
      <c r="DO135" s="42"/>
      <c r="DP135" s="42"/>
      <c r="DQ135" s="42"/>
      <c r="DR135" s="42"/>
      <c r="DS135" s="42"/>
      <c r="DT135" s="42"/>
      <c r="DU135" s="42"/>
      <c r="DV135" s="42"/>
      <c r="DW135" s="42"/>
      <c r="DX135" s="42"/>
      <c r="DY135" s="42"/>
      <c r="DZ135" s="42"/>
      <c r="EA135" s="42"/>
      <c r="EB135" s="42"/>
      <c r="EC135" s="42"/>
      <c r="ED135" s="42"/>
      <c r="EE135" s="42"/>
      <c r="EF135" s="42"/>
      <c r="EG135" s="42"/>
      <c r="EH135" s="42"/>
      <c r="EI135" s="42"/>
      <c r="EJ135" s="42"/>
      <c r="EK135" s="42"/>
      <c r="EL135" s="42"/>
      <c r="EM135" s="42"/>
      <c r="EN135" s="42"/>
      <c r="EO135" s="42"/>
      <c r="EP135" s="42"/>
      <c r="EQ135" s="42"/>
      <c r="ER135" s="42"/>
      <c r="ES135" s="42"/>
      <c r="ET135" s="42"/>
      <c r="EU135" s="42"/>
      <c r="EV135" s="42"/>
      <c r="EW135" s="42"/>
      <c r="EX135" s="42"/>
      <c r="EY135" s="42"/>
      <c r="EZ135" s="42"/>
      <c r="FA135" s="42"/>
      <c r="FB135" s="42"/>
      <c r="FC135" s="42"/>
      <c r="FD135" s="42"/>
      <c r="FE135" s="42"/>
      <c r="FF135" s="42"/>
      <c r="FG135" s="42"/>
      <c r="FH135" s="42"/>
      <c r="FI135" s="42"/>
      <c r="FJ135" s="42"/>
      <c r="FK135" s="42"/>
      <c r="FL135" s="42"/>
      <c r="FM135" s="42"/>
      <c r="FN135" s="42"/>
      <c r="FO135" s="42"/>
      <c r="FP135" s="42"/>
      <c r="FQ135" s="42"/>
      <c r="FR135" s="42"/>
      <c r="FS135" s="42"/>
      <c r="FT135" s="42"/>
      <c r="FU135" s="42"/>
      <c r="FV135" s="42"/>
      <c r="FW135" s="42"/>
      <c r="FX135" s="42"/>
      <c r="FY135" s="42"/>
      <c r="FZ135" s="42"/>
      <c r="GA135" s="42"/>
      <c r="GB135" s="42"/>
      <c r="GC135" s="42"/>
      <c r="GD135" s="42"/>
      <c r="GE135" s="42"/>
      <c r="GF135" s="42"/>
      <c r="GG135" s="42"/>
      <c r="GH135" s="42"/>
      <c r="GI135" s="42"/>
      <c r="GJ135" s="42"/>
      <c r="GK135" s="42"/>
      <c r="GL135" s="42"/>
      <c r="GM135" s="42"/>
      <c r="GN135" s="42"/>
      <c r="GO135" s="42"/>
      <c r="GP135" s="42"/>
      <c r="GQ135" s="42"/>
      <c r="GR135" s="42"/>
      <c r="GS135" s="42"/>
      <c r="GT135" s="42"/>
      <c r="GU135" s="42"/>
      <c r="GV135" s="42"/>
      <c r="GW135" s="42"/>
      <c r="GX135" s="42"/>
      <c r="GY135" s="42"/>
      <c r="GZ135" s="42"/>
      <c r="HA135" s="42"/>
      <c r="HB135" s="42"/>
      <c r="HC135" s="42"/>
      <c r="HD135" s="42"/>
      <c r="HE135" s="42"/>
      <c r="HF135" s="42"/>
      <c r="HG135" s="42"/>
      <c r="HH135" s="42"/>
      <c r="HI135" s="42"/>
      <c r="HJ135" s="42"/>
      <c r="HK135" s="42"/>
      <c r="HL135" s="42"/>
      <c r="HM135" s="42"/>
      <c r="HN135" s="42"/>
      <c r="HO135" s="42"/>
      <c r="HP135" s="42"/>
      <c r="HQ135" s="42"/>
      <c r="HR135" s="42"/>
      <c r="HS135" s="42"/>
      <c r="HT135" s="42"/>
      <c r="HU135" s="42"/>
      <c r="HV135" s="42"/>
      <c r="HW135" s="42"/>
      <c r="HX135" s="42"/>
    </row>
    <row r="136" spans="1:232" s="41" customFormat="1" x14ac:dyDescent="0.25">
      <c r="A136" s="29"/>
      <c r="B136" s="30"/>
      <c r="C136" s="31" t="str">
        <f>IF(H136="","",VLOOKUP(O136,Khach_hang!B:G,6,0))</f>
        <v>B</v>
      </c>
      <c r="D136" s="57">
        <f t="shared" si="34"/>
        <v>0</v>
      </c>
      <c r="E136" s="57">
        <f t="shared" si="35"/>
        <v>1</v>
      </c>
      <c r="F136" s="32" t="str">
        <f>IF(H136="","",VLOOKUP(H136,'PHIEU XT'!B:I,8,0))</f>
        <v>29/08/2025</v>
      </c>
      <c r="G136" s="32" t="str">
        <f t="shared" si="36"/>
        <v>29/08/2025</v>
      </c>
      <c r="H136" s="4">
        <v>9105867993</v>
      </c>
      <c r="I136" s="32" t="str">
        <f t="shared" si="37"/>
        <v>29/08/2025</v>
      </c>
      <c r="J136" s="33" t="str">
        <f t="shared" si="38"/>
        <v>NKHT2508/00012768</v>
      </c>
      <c r="K136" s="34"/>
      <c r="L136" s="46" t="str">
        <f t="shared" si="39"/>
        <v>K25TTM</v>
      </c>
      <c r="M136" s="33" t="str">
        <f>IF(H136="","",'PHIEU XT'!C136)</f>
        <v>00012768</v>
      </c>
      <c r="N136" s="35" t="str">
        <f t="shared" si="40"/>
        <v>29/08/2025</v>
      </c>
      <c r="O136" s="6" t="str">
        <f>IF(H136="","",'PHIEU XT'!E136)</f>
        <v>WIN-006</v>
      </c>
      <c r="P136" s="36"/>
      <c r="Q136" s="36"/>
      <c r="R136" s="36"/>
      <c r="S136" s="33" t="str">
        <f>IF(H136="","",'PHIEU XT'!F136)</f>
        <v>5969 WM+ HDG Ngã ba Lai Khê, Kim Thành</v>
      </c>
      <c r="T136" s="36"/>
      <c r="U136" s="36"/>
      <c r="V136" s="33" t="str">
        <f t="shared" si="41"/>
        <v>5969 WM+ HDG Ngã ba Lai Khê, Kim Thành</v>
      </c>
      <c r="W136" s="36"/>
      <c r="X136" s="36"/>
      <c r="Y136" s="33" t="str">
        <f>IF(H136="","",'PHIEU XT'!AC136)</f>
        <v>CGM300</v>
      </c>
      <c r="Z136" s="36"/>
      <c r="AA136" s="30"/>
      <c r="AB136" s="57">
        <f t="shared" si="42"/>
        <v>5111</v>
      </c>
      <c r="AC136" s="57">
        <f t="shared" si="43"/>
        <v>131</v>
      </c>
      <c r="AD136" s="30"/>
      <c r="AE136" s="58">
        <f>IF(H136="","",'PHIEU XT'!U136)</f>
        <v>2</v>
      </c>
      <c r="AF136" s="37"/>
      <c r="AG136" s="37">
        <f>IF(H136="","",'PHIEU XT'!T136)</f>
        <v>73431</v>
      </c>
      <c r="AH136" s="38">
        <f t="shared" si="44"/>
        <v>146862</v>
      </c>
      <c r="AI136" s="37"/>
      <c r="AJ136" s="37"/>
      <c r="AK136" s="39"/>
      <c r="AL136" s="40">
        <f t="shared" si="45"/>
        <v>8</v>
      </c>
      <c r="AM136" s="37"/>
      <c r="AN136" s="37">
        <f t="shared" si="46"/>
        <v>11748.960000000001</v>
      </c>
      <c r="AO136" s="59">
        <f t="shared" si="47"/>
        <v>33311</v>
      </c>
      <c r="AP136" s="39"/>
      <c r="AQ136" s="59" t="str">
        <f t="shared" si="48"/>
        <v>K-hangtra</v>
      </c>
      <c r="AR136" s="60">
        <f t="shared" si="49"/>
        <v>156</v>
      </c>
      <c r="AS136" s="60">
        <f t="shared" si="50"/>
        <v>632</v>
      </c>
      <c r="AV136" s="39"/>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c r="BZ136" s="42"/>
      <c r="CA136" s="42"/>
      <c r="CB136" s="42"/>
      <c r="CC136" s="42"/>
      <c r="CD136" s="42"/>
      <c r="CE136" s="42"/>
      <c r="CF136" s="42"/>
      <c r="CG136" s="42"/>
      <c r="CH136" s="42"/>
      <c r="CI136" s="42"/>
      <c r="CJ136" s="42"/>
      <c r="CK136" s="42"/>
      <c r="CL136" s="42"/>
      <c r="CM136" s="42"/>
      <c r="CN136" s="42"/>
      <c r="CO136" s="42"/>
      <c r="CP136" s="42"/>
      <c r="CQ136" s="42"/>
      <c r="CR136" s="42"/>
      <c r="CS136" s="42"/>
      <c r="CT136" s="42"/>
      <c r="CU136" s="42"/>
      <c r="CV136" s="42"/>
      <c r="CW136" s="42"/>
      <c r="CX136" s="42"/>
      <c r="CY136" s="42"/>
      <c r="CZ136" s="42"/>
      <c r="DA136" s="42"/>
      <c r="DB136" s="42"/>
      <c r="DC136" s="42"/>
      <c r="DD136" s="42"/>
      <c r="DE136" s="42"/>
      <c r="DF136" s="42"/>
      <c r="DG136" s="42"/>
      <c r="DH136" s="42"/>
      <c r="DI136" s="42"/>
      <c r="DJ136" s="42"/>
      <c r="DK136" s="42"/>
      <c r="DL136" s="42"/>
      <c r="DM136" s="42"/>
      <c r="DN136" s="42"/>
      <c r="DO136" s="42"/>
      <c r="DP136" s="42"/>
      <c r="DQ136" s="42"/>
      <c r="DR136" s="42"/>
      <c r="DS136" s="42"/>
      <c r="DT136" s="42"/>
      <c r="DU136" s="42"/>
      <c r="DV136" s="42"/>
      <c r="DW136" s="42"/>
      <c r="DX136" s="42"/>
      <c r="DY136" s="42"/>
      <c r="DZ136" s="42"/>
      <c r="EA136" s="42"/>
      <c r="EB136" s="42"/>
      <c r="EC136" s="42"/>
      <c r="ED136" s="42"/>
      <c r="EE136" s="42"/>
      <c r="EF136" s="42"/>
      <c r="EG136" s="42"/>
      <c r="EH136" s="42"/>
      <c r="EI136" s="42"/>
      <c r="EJ136" s="42"/>
      <c r="EK136" s="42"/>
      <c r="EL136" s="42"/>
      <c r="EM136" s="42"/>
      <c r="EN136" s="42"/>
      <c r="EO136" s="42"/>
      <c r="EP136" s="42"/>
      <c r="EQ136" s="42"/>
      <c r="ER136" s="42"/>
      <c r="ES136" s="42"/>
      <c r="ET136" s="42"/>
      <c r="EU136" s="42"/>
      <c r="EV136" s="42"/>
      <c r="EW136" s="42"/>
      <c r="EX136" s="42"/>
      <c r="EY136" s="42"/>
      <c r="EZ136" s="42"/>
      <c r="FA136" s="42"/>
      <c r="FB136" s="42"/>
      <c r="FC136" s="42"/>
      <c r="FD136" s="42"/>
      <c r="FE136" s="42"/>
      <c r="FF136" s="42"/>
      <c r="FG136" s="42"/>
      <c r="FH136" s="42"/>
      <c r="FI136" s="42"/>
      <c r="FJ136" s="42"/>
      <c r="FK136" s="42"/>
      <c r="FL136" s="42"/>
      <c r="FM136" s="42"/>
      <c r="FN136" s="42"/>
      <c r="FO136" s="42"/>
      <c r="FP136" s="42"/>
      <c r="FQ136" s="42"/>
      <c r="FR136" s="42"/>
      <c r="FS136" s="42"/>
      <c r="FT136" s="42"/>
      <c r="FU136" s="42"/>
      <c r="FV136" s="42"/>
      <c r="FW136" s="42"/>
      <c r="FX136" s="42"/>
      <c r="FY136" s="42"/>
      <c r="FZ136" s="42"/>
      <c r="GA136" s="42"/>
      <c r="GB136" s="42"/>
      <c r="GC136" s="42"/>
      <c r="GD136" s="42"/>
      <c r="GE136" s="42"/>
      <c r="GF136" s="42"/>
      <c r="GG136" s="42"/>
      <c r="GH136" s="42"/>
      <c r="GI136" s="42"/>
      <c r="GJ136" s="42"/>
      <c r="GK136" s="42"/>
      <c r="GL136" s="42"/>
      <c r="GM136" s="42"/>
      <c r="GN136" s="42"/>
      <c r="GO136" s="42"/>
      <c r="GP136" s="42"/>
      <c r="GQ136" s="42"/>
      <c r="GR136" s="42"/>
      <c r="GS136" s="42"/>
      <c r="GT136" s="42"/>
      <c r="GU136" s="42"/>
      <c r="GV136" s="42"/>
      <c r="GW136" s="42"/>
      <c r="GX136" s="42"/>
      <c r="GY136" s="42"/>
      <c r="GZ136" s="42"/>
      <c r="HA136" s="42"/>
      <c r="HB136" s="42"/>
      <c r="HC136" s="42"/>
      <c r="HD136" s="42"/>
      <c r="HE136" s="42"/>
      <c r="HF136" s="42"/>
      <c r="HG136" s="42"/>
      <c r="HH136" s="42"/>
      <c r="HI136" s="42"/>
      <c r="HJ136" s="42"/>
      <c r="HK136" s="42"/>
      <c r="HL136" s="42"/>
      <c r="HM136" s="42"/>
      <c r="HN136" s="42"/>
      <c r="HO136" s="42"/>
      <c r="HP136" s="42"/>
      <c r="HQ136" s="42"/>
      <c r="HR136" s="42"/>
      <c r="HS136" s="42"/>
      <c r="HT136" s="42"/>
      <c r="HU136" s="42"/>
      <c r="HV136" s="42"/>
      <c r="HW136" s="42"/>
      <c r="HX136" s="42"/>
    </row>
    <row r="137" spans="1:232" s="41" customFormat="1" x14ac:dyDescent="0.25">
      <c r="A137" s="29"/>
      <c r="B137" s="30"/>
      <c r="C137" s="31" t="str">
        <f>IF(H137="","",VLOOKUP(O137,Khach_hang!B:G,6,0))</f>
        <v>B</v>
      </c>
      <c r="D137" s="57">
        <f t="shared" si="34"/>
        <v>0</v>
      </c>
      <c r="E137" s="57">
        <f t="shared" si="35"/>
        <v>1</v>
      </c>
      <c r="F137" s="32" t="str">
        <f>IF(H137="","",VLOOKUP(H137,'PHIEU XT'!B:I,8,0))</f>
        <v>29/08/2025</v>
      </c>
      <c r="G137" s="32" t="str">
        <f t="shared" si="36"/>
        <v>29/08/2025</v>
      </c>
      <c r="H137" s="4">
        <v>9105868024</v>
      </c>
      <c r="I137" s="32" t="str">
        <f t="shared" si="37"/>
        <v>29/08/2025</v>
      </c>
      <c r="J137" s="33" t="str">
        <f t="shared" si="38"/>
        <v>NKHT2508/00012909</v>
      </c>
      <c r="K137" s="34"/>
      <c r="L137" s="46" t="str">
        <f t="shared" si="39"/>
        <v>K25TTM</v>
      </c>
      <c r="M137" s="33" t="str">
        <f>IF(H137="","",'PHIEU XT'!C137)</f>
        <v>00012909</v>
      </c>
      <c r="N137" s="35" t="str">
        <f t="shared" si="40"/>
        <v>29/08/2025</v>
      </c>
      <c r="O137" s="6" t="str">
        <f>IF(H137="","",'PHIEU XT'!E137)</f>
        <v>WIN-004</v>
      </c>
      <c r="P137" s="36"/>
      <c r="Q137" s="36"/>
      <c r="R137" s="36"/>
      <c r="S137" s="33" t="str">
        <f>IF(H137="","",'PHIEU XT'!F137)</f>
        <v>2ATO WM+ HTH Đông Thịnh, Hồng Lộc</v>
      </c>
      <c r="T137" s="36"/>
      <c r="U137" s="36"/>
      <c r="V137" s="33" t="str">
        <f t="shared" si="41"/>
        <v>2ATO WM+ HTH Đông Thịnh, Hồng Lộc</v>
      </c>
      <c r="W137" s="36"/>
      <c r="X137" s="36"/>
      <c r="Y137" s="33" t="str">
        <f>IF(H137="","",'PHIEU XT'!AC137)</f>
        <v>MNH250</v>
      </c>
      <c r="Z137" s="36"/>
      <c r="AA137" s="30"/>
      <c r="AB137" s="57">
        <f t="shared" si="42"/>
        <v>5111</v>
      </c>
      <c r="AC137" s="57">
        <f t="shared" si="43"/>
        <v>131</v>
      </c>
      <c r="AD137" s="30"/>
      <c r="AE137" s="58">
        <f>IF(H137="","",'PHIEU XT'!U137)</f>
        <v>1</v>
      </c>
      <c r="AF137" s="37"/>
      <c r="AG137" s="37">
        <f>IF(H137="","",'PHIEU XT'!T137)</f>
        <v>46000</v>
      </c>
      <c r="AH137" s="38">
        <f t="shared" si="44"/>
        <v>46000</v>
      </c>
      <c r="AI137" s="37"/>
      <c r="AJ137" s="37"/>
      <c r="AK137" s="39"/>
      <c r="AL137" s="40">
        <f t="shared" si="45"/>
        <v>8</v>
      </c>
      <c r="AM137" s="37"/>
      <c r="AN137" s="37">
        <f t="shared" si="46"/>
        <v>3680</v>
      </c>
      <c r="AO137" s="59">
        <f t="shared" si="47"/>
        <v>33311</v>
      </c>
      <c r="AP137" s="39"/>
      <c r="AQ137" s="59" t="str">
        <f t="shared" si="48"/>
        <v>K-hangtra</v>
      </c>
      <c r="AR137" s="60">
        <f t="shared" si="49"/>
        <v>156</v>
      </c>
      <c r="AS137" s="60">
        <f t="shared" si="50"/>
        <v>632</v>
      </c>
      <c r="AV137" s="39"/>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c r="BZ137" s="42"/>
      <c r="CA137" s="42"/>
      <c r="CB137" s="42"/>
      <c r="CC137" s="42"/>
      <c r="CD137" s="42"/>
      <c r="CE137" s="42"/>
      <c r="CF137" s="42"/>
      <c r="CG137" s="42"/>
      <c r="CH137" s="42"/>
      <c r="CI137" s="42"/>
      <c r="CJ137" s="42"/>
      <c r="CK137" s="42"/>
      <c r="CL137" s="42"/>
      <c r="CM137" s="42"/>
      <c r="CN137" s="42"/>
      <c r="CO137" s="42"/>
      <c r="CP137" s="42"/>
      <c r="CQ137" s="42"/>
      <c r="CR137" s="42"/>
      <c r="CS137" s="42"/>
      <c r="CT137" s="42"/>
      <c r="CU137" s="42"/>
      <c r="CV137" s="42"/>
      <c r="CW137" s="42"/>
      <c r="CX137" s="42"/>
      <c r="CY137" s="42"/>
      <c r="CZ137" s="42"/>
      <c r="DA137" s="42"/>
      <c r="DB137" s="42"/>
      <c r="DC137" s="42"/>
      <c r="DD137" s="42"/>
      <c r="DE137" s="42"/>
      <c r="DF137" s="42"/>
      <c r="DG137" s="42"/>
      <c r="DH137" s="42"/>
      <c r="DI137" s="42"/>
      <c r="DJ137" s="42"/>
      <c r="DK137" s="42"/>
      <c r="DL137" s="42"/>
      <c r="DM137" s="42"/>
      <c r="DN137" s="42"/>
      <c r="DO137" s="42"/>
      <c r="DP137" s="42"/>
      <c r="DQ137" s="42"/>
      <c r="DR137" s="42"/>
      <c r="DS137" s="42"/>
      <c r="DT137" s="42"/>
      <c r="DU137" s="42"/>
      <c r="DV137" s="42"/>
      <c r="DW137" s="42"/>
      <c r="DX137" s="42"/>
      <c r="DY137" s="42"/>
      <c r="DZ137" s="42"/>
      <c r="EA137" s="42"/>
      <c r="EB137" s="42"/>
      <c r="EC137" s="42"/>
      <c r="ED137" s="42"/>
      <c r="EE137" s="42"/>
      <c r="EF137" s="42"/>
      <c r="EG137" s="42"/>
      <c r="EH137" s="42"/>
      <c r="EI137" s="42"/>
      <c r="EJ137" s="42"/>
      <c r="EK137" s="42"/>
      <c r="EL137" s="42"/>
      <c r="EM137" s="42"/>
      <c r="EN137" s="42"/>
      <c r="EO137" s="42"/>
      <c r="EP137" s="42"/>
      <c r="EQ137" s="42"/>
      <c r="ER137" s="42"/>
      <c r="ES137" s="42"/>
      <c r="ET137" s="42"/>
      <c r="EU137" s="42"/>
      <c r="EV137" s="42"/>
      <c r="EW137" s="42"/>
      <c r="EX137" s="42"/>
      <c r="EY137" s="42"/>
      <c r="EZ137" s="42"/>
      <c r="FA137" s="42"/>
      <c r="FB137" s="42"/>
      <c r="FC137" s="42"/>
      <c r="FD137" s="42"/>
      <c r="FE137" s="42"/>
      <c r="FF137" s="42"/>
      <c r="FG137" s="42"/>
      <c r="FH137" s="42"/>
      <c r="FI137" s="42"/>
      <c r="FJ137" s="42"/>
      <c r="FK137" s="42"/>
      <c r="FL137" s="42"/>
      <c r="FM137" s="42"/>
      <c r="FN137" s="42"/>
      <c r="FO137" s="42"/>
      <c r="FP137" s="42"/>
      <c r="FQ137" s="42"/>
      <c r="FR137" s="42"/>
      <c r="FS137" s="42"/>
      <c r="FT137" s="42"/>
      <c r="FU137" s="42"/>
      <c r="FV137" s="42"/>
      <c r="FW137" s="42"/>
      <c r="FX137" s="42"/>
      <c r="FY137" s="42"/>
      <c r="FZ137" s="42"/>
      <c r="GA137" s="42"/>
      <c r="GB137" s="42"/>
      <c r="GC137" s="42"/>
      <c r="GD137" s="42"/>
      <c r="GE137" s="42"/>
      <c r="GF137" s="42"/>
      <c r="GG137" s="42"/>
      <c r="GH137" s="42"/>
      <c r="GI137" s="42"/>
      <c r="GJ137" s="42"/>
      <c r="GK137" s="42"/>
      <c r="GL137" s="42"/>
      <c r="GM137" s="42"/>
      <c r="GN137" s="42"/>
      <c r="GO137" s="42"/>
      <c r="GP137" s="42"/>
      <c r="GQ137" s="42"/>
      <c r="GR137" s="42"/>
      <c r="GS137" s="42"/>
      <c r="GT137" s="42"/>
      <c r="GU137" s="42"/>
      <c r="GV137" s="42"/>
      <c r="GW137" s="42"/>
      <c r="GX137" s="42"/>
      <c r="GY137" s="42"/>
      <c r="GZ137" s="42"/>
      <c r="HA137" s="42"/>
      <c r="HB137" s="42"/>
      <c r="HC137" s="42"/>
      <c r="HD137" s="42"/>
      <c r="HE137" s="42"/>
      <c r="HF137" s="42"/>
      <c r="HG137" s="42"/>
      <c r="HH137" s="42"/>
      <c r="HI137" s="42"/>
      <c r="HJ137" s="42"/>
      <c r="HK137" s="42"/>
      <c r="HL137" s="42"/>
      <c r="HM137" s="42"/>
      <c r="HN137" s="42"/>
      <c r="HO137" s="42"/>
      <c r="HP137" s="42"/>
      <c r="HQ137" s="42"/>
      <c r="HR137" s="42"/>
      <c r="HS137" s="42"/>
      <c r="HT137" s="42"/>
      <c r="HU137" s="42"/>
      <c r="HV137" s="42"/>
      <c r="HW137" s="42"/>
      <c r="HX137" s="42"/>
    </row>
    <row r="138" spans="1:232" s="41" customFormat="1" x14ac:dyDescent="0.25">
      <c r="A138" s="29"/>
      <c r="B138" s="30"/>
      <c r="C138" s="31" t="str">
        <f>IF(H138="","",VLOOKUP(O138,Khach_hang!B:G,6,0))</f>
        <v>N</v>
      </c>
      <c r="D138" s="57">
        <f t="shared" si="34"/>
        <v>0</v>
      </c>
      <c r="E138" s="57">
        <f t="shared" si="35"/>
        <v>1</v>
      </c>
      <c r="F138" s="32" t="str">
        <f>IF(H138="","",VLOOKUP(H138,'PHIEU XT'!B:I,8,0))</f>
        <v>29/08/2025</v>
      </c>
      <c r="G138" s="32" t="str">
        <f t="shared" si="36"/>
        <v>29/08/2025</v>
      </c>
      <c r="H138" s="4">
        <v>9105868013</v>
      </c>
      <c r="I138" s="32" t="str">
        <f t="shared" si="37"/>
        <v>29/08/2025</v>
      </c>
      <c r="J138" s="33" t="str">
        <f t="shared" si="38"/>
        <v>NKHT2508/00069346</v>
      </c>
      <c r="K138" s="34"/>
      <c r="L138" s="46" t="str">
        <f t="shared" si="39"/>
        <v>K25TTM</v>
      </c>
      <c r="M138" s="33" t="str">
        <f>IF(H138="","",'PHIEU XT'!C138)</f>
        <v>00069346</v>
      </c>
      <c r="N138" s="35" t="str">
        <f t="shared" si="40"/>
        <v>29/08/2025</v>
      </c>
      <c r="O138" s="6" t="str">
        <f>IF(H138="","",'PHIEU XT'!E138)</f>
        <v>WIN-009</v>
      </c>
      <c r="P138" s="36"/>
      <c r="Q138" s="36"/>
      <c r="R138" s="36"/>
      <c r="S138" s="33" t="str">
        <f>IF(H138="","",'PHIEU XT'!F138)</f>
        <v>2592 WM+ DNG 55 Cao Thắng</v>
      </c>
      <c r="T138" s="36"/>
      <c r="U138" s="36"/>
      <c r="V138" s="33" t="str">
        <f t="shared" si="41"/>
        <v>2592 WM+ DNG 55 Cao Thắng</v>
      </c>
      <c r="W138" s="36"/>
      <c r="X138" s="36"/>
      <c r="Y138" s="33" t="str">
        <f>IF(H138="","",'PHIEU XT'!AC138)</f>
        <v>GL250KT</v>
      </c>
      <c r="Z138" s="36"/>
      <c r="AA138" s="30"/>
      <c r="AB138" s="57">
        <f t="shared" si="42"/>
        <v>5111</v>
      </c>
      <c r="AC138" s="57">
        <f t="shared" si="43"/>
        <v>131</v>
      </c>
      <c r="AD138" s="30"/>
      <c r="AE138" s="58">
        <f>IF(H138="","",'PHIEU XT'!U138)</f>
        <v>2</v>
      </c>
      <c r="AF138" s="37"/>
      <c r="AG138" s="37">
        <f>IF(H138="","",'PHIEU XT'!T138)</f>
        <v>49500</v>
      </c>
      <c r="AH138" s="38">
        <f t="shared" si="44"/>
        <v>99000</v>
      </c>
      <c r="AI138" s="37"/>
      <c r="AJ138" s="37"/>
      <c r="AK138" s="39"/>
      <c r="AL138" s="40">
        <f t="shared" si="45"/>
        <v>8</v>
      </c>
      <c r="AM138" s="37"/>
      <c r="AN138" s="37">
        <f t="shared" si="46"/>
        <v>7920</v>
      </c>
      <c r="AO138" s="59">
        <f t="shared" si="47"/>
        <v>33311</v>
      </c>
      <c r="AP138" s="39"/>
      <c r="AQ138" s="59" t="str">
        <f t="shared" si="48"/>
        <v>K-hangtra</v>
      </c>
      <c r="AR138" s="60">
        <f t="shared" si="49"/>
        <v>156</v>
      </c>
      <c r="AS138" s="60">
        <f t="shared" si="50"/>
        <v>632</v>
      </c>
      <c r="AV138" s="39"/>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c r="BZ138" s="42"/>
      <c r="CA138" s="42"/>
      <c r="CB138" s="42"/>
      <c r="CC138" s="42"/>
      <c r="CD138" s="42"/>
      <c r="CE138" s="42"/>
      <c r="CF138" s="42"/>
      <c r="CG138" s="42"/>
      <c r="CH138" s="42"/>
      <c r="CI138" s="42"/>
      <c r="CJ138" s="42"/>
      <c r="CK138" s="42"/>
      <c r="CL138" s="42"/>
      <c r="CM138" s="42"/>
      <c r="CN138" s="42"/>
      <c r="CO138" s="42"/>
      <c r="CP138" s="42"/>
      <c r="CQ138" s="42"/>
      <c r="CR138" s="42"/>
      <c r="CS138" s="42"/>
      <c r="CT138" s="42"/>
      <c r="CU138" s="42"/>
      <c r="CV138" s="42"/>
      <c r="CW138" s="42"/>
      <c r="CX138" s="42"/>
      <c r="CY138" s="42"/>
      <c r="CZ138" s="42"/>
      <c r="DA138" s="42"/>
      <c r="DB138" s="42"/>
      <c r="DC138" s="42"/>
      <c r="DD138" s="42"/>
      <c r="DE138" s="42"/>
      <c r="DF138" s="42"/>
      <c r="DG138" s="42"/>
      <c r="DH138" s="42"/>
      <c r="DI138" s="42"/>
      <c r="DJ138" s="42"/>
      <c r="DK138" s="42"/>
      <c r="DL138" s="42"/>
      <c r="DM138" s="42"/>
      <c r="DN138" s="42"/>
      <c r="DO138" s="42"/>
      <c r="DP138" s="42"/>
      <c r="DQ138" s="42"/>
      <c r="DR138" s="42"/>
      <c r="DS138" s="42"/>
      <c r="DT138" s="42"/>
      <c r="DU138" s="42"/>
      <c r="DV138" s="42"/>
      <c r="DW138" s="42"/>
      <c r="DX138" s="42"/>
      <c r="DY138" s="42"/>
      <c r="DZ138" s="42"/>
      <c r="EA138" s="42"/>
      <c r="EB138" s="42"/>
      <c r="EC138" s="42"/>
      <c r="ED138" s="42"/>
      <c r="EE138" s="42"/>
      <c r="EF138" s="42"/>
      <c r="EG138" s="42"/>
      <c r="EH138" s="42"/>
      <c r="EI138" s="42"/>
      <c r="EJ138" s="42"/>
      <c r="EK138" s="42"/>
      <c r="EL138" s="42"/>
      <c r="EM138" s="42"/>
      <c r="EN138" s="42"/>
      <c r="EO138" s="42"/>
      <c r="EP138" s="42"/>
      <c r="EQ138" s="42"/>
      <c r="ER138" s="42"/>
      <c r="ES138" s="42"/>
      <c r="ET138" s="42"/>
      <c r="EU138" s="42"/>
      <c r="EV138" s="42"/>
      <c r="EW138" s="42"/>
      <c r="EX138" s="42"/>
      <c r="EY138" s="42"/>
      <c r="EZ138" s="42"/>
      <c r="FA138" s="42"/>
      <c r="FB138" s="42"/>
      <c r="FC138" s="42"/>
      <c r="FD138" s="42"/>
      <c r="FE138" s="42"/>
      <c r="FF138" s="42"/>
      <c r="FG138" s="42"/>
      <c r="FH138" s="42"/>
      <c r="FI138" s="42"/>
      <c r="FJ138" s="42"/>
      <c r="FK138" s="42"/>
      <c r="FL138" s="42"/>
      <c r="FM138" s="42"/>
      <c r="FN138" s="42"/>
      <c r="FO138" s="42"/>
      <c r="FP138" s="42"/>
      <c r="FQ138" s="42"/>
      <c r="FR138" s="42"/>
      <c r="FS138" s="42"/>
      <c r="FT138" s="42"/>
      <c r="FU138" s="42"/>
      <c r="FV138" s="42"/>
      <c r="FW138" s="42"/>
      <c r="FX138" s="42"/>
      <c r="FY138" s="42"/>
      <c r="FZ138" s="42"/>
      <c r="GA138" s="42"/>
      <c r="GB138" s="42"/>
      <c r="GC138" s="42"/>
      <c r="GD138" s="42"/>
      <c r="GE138" s="42"/>
      <c r="GF138" s="42"/>
      <c r="GG138" s="42"/>
      <c r="GH138" s="42"/>
      <c r="GI138" s="42"/>
      <c r="GJ138" s="42"/>
      <c r="GK138" s="42"/>
      <c r="GL138" s="42"/>
      <c r="GM138" s="42"/>
      <c r="GN138" s="42"/>
      <c r="GO138" s="42"/>
      <c r="GP138" s="42"/>
      <c r="GQ138" s="42"/>
      <c r="GR138" s="42"/>
      <c r="GS138" s="42"/>
      <c r="GT138" s="42"/>
      <c r="GU138" s="42"/>
      <c r="GV138" s="42"/>
      <c r="GW138" s="42"/>
      <c r="GX138" s="42"/>
      <c r="GY138" s="42"/>
      <c r="GZ138" s="42"/>
      <c r="HA138" s="42"/>
      <c r="HB138" s="42"/>
      <c r="HC138" s="42"/>
      <c r="HD138" s="42"/>
      <c r="HE138" s="42"/>
      <c r="HF138" s="42"/>
      <c r="HG138" s="42"/>
      <c r="HH138" s="42"/>
      <c r="HI138" s="42"/>
      <c r="HJ138" s="42"/>
      <c r="HK138" s="42"/>
      <c r="HL138" s="42"/>
      <c r="HM138" s="42"/>
      <c r="HN138" s="42"/>
      <c r="HO138" s="42"/>
      <c r="HP138" s="42"/>
      <c r="HQ138" s="42"/>
      <c r="HR138" s="42"/>
      <c r="HS138" s="42"/>
      <c r="HT138" s="42"/>
      <c r="HU138" s="42"/>
      <c r="HV138" s="42"/>
      <c r="HW138" s="42"/>
      <c r="HX138" s="42"/>
    </row>
    <row r="139" spans="1:232" s="41" customFormat="1" x14ac:dyDescent="0.25">
      <c r="A139" s="29"/>
      <c r="B139" s="30"/>
      <c r="C139" s="31" t="str">
        <f>IF(H139="","",VLOOKUP(O139,Khach_hang!B:G,6,0))</f>
        <v>N</v>
      </c>
      <c r="D139" s="57">
        <f t="shared" si="34"/>
        <v>0</v>
      </c>
      <c r="E139" s="57">
        <f t="shared" si="35"/>
        <v>1</v>
      </c>
      <c r="F139" s="32" t="str">
        <f>IF(H139="","",VLOOKUP(H139,'PHIEU XT'!B:I,8,0))</f>
        <v>29/08/2025</v>
      </c>
      <c r="G139" s="32" t="str">
        <f t="shared" si="36"/>
        <v>29/08/2025</v>
      </c>
      <c r="H139" s="4">
        <v>9105868013</v>
      </c>
      <c r="I139" s="32" t="str">
        <f t="shared" si="37"/>
        <v>29/08/2025</v>
      </c>
      <c r="J139" s="33" t="str">
        <f t="shared" si="38"/>
        <v>NKHT2508/00069346</v>
      </c>
      <c r="K139" s="34"/>
      <c r="L139" s="46" t="str">
        <f t="shared" si="39"/>
        <v>K25TTM</v>
      </c>
      <c r="M139" s="33" t="str">
        <f>IF(H139="","",'PHIEU XT'!C139)</f>
        <v>00069346</v>
      </c>
      <c r="N139" s="35" t="str">
        <f t="shared" si="40"/>
        <v>29/08/2025</v>
      </c>
      <c r="O139" s="6" t="str">
        <f>IF(H139="","",'PHIEU XT'!E139)</f>
        <v>WIN-009</v>
      </c>
      <c r="P139" s="36"/>
      <c r="Q139" s="36"/>
      <c r="R139" s="36"/>
      <c r="S139" s="33" t="str">
        <f>IF(H139="","",'PHIEU XT'!F139)</f>
        <v>2592 WM+ DNG 55 Cao Thắng</v>
      </c>
      <c r="T139" s="36"/>
      <c r="U139" s="36"/>
      <c r="V139" s="33" t="str">
        <f t="shared" si="41"/>
        <v>2592 WM+ DNG 55 Cao Thắng</v>
      </c>
      <c r="W139" s="36"/>
      <c r="X139" s="36"/>
      <c r="Y139" s="33" t="str">
        <f>IF(H139="","",'PHIEU XT'!AC139)</f>
        <v>CC300</v>
      </c>
      <c r="Z139" s="36"/>
      <c r="AA139" s="30"/>
      <c r="AB139" s="57">
        <f t="shared" si="42"/>
        <v>5111</v>
      </c>
      <c r="AC139" s="57">
        <f t="shared" si="43"/>
        <v>131</v>
      </c>
      <c r="AD139" s="30"/>
      <c r="AE139" s="58">
        <f>IF(H139="","",'PHIEU XT'!U139)</f>
        <v>1</v>
      </c>
      <c r="AF139" s="37"/>
      <c r="AG139" s="37">
        <f>IF(H139="","",'PHIEU XT'!T139)</f>
        <v>74250</v>
      </c>
      <c r="AH139" s="38">
        <f t="shared" si="44"/>
        <v>74250</v>
      </c>
      <c r="AI139" s="37"/>
      <c r="AJ139" s="37"/>
      <c r="AK139" s="39"/>
      <c r="AL139" s="40">
        <f t="shared" si="45"/>
        <v>8</v>
      </c>
      <c r="AM139" s="37"/>
      <c r="AN139" s="37">
        <f t="shared" si="46"/>
        <v>5940</v>
      </c>
      <c r="AO139" s="59">
        <f t="shared" si="47"/>
        <v>33311</v>
      </c>
      <c r="AP139" s="39"/>
      <c r="AQ139" s="59" t="str">
        <f t="shared" si="48"/>
        <v>K-hangtra</v>
      </c>
      <c r="AR139" s="60">
        <f t="shared" si="49"/>
        <v>156</v>
      </c>
      <c r="AS139" s="60">
        <f t="shared" si="50"/>
        <v>632</v>
      </c>
      <c r="AV139" s="39"/>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c r="BZ139" s="42"/>
      <c r="CA139" s="42"/>
      <c r="CB139" s="42"/>
      <c r="CC139" s="42"/>
      <c r="CD139" s="42"/>
      <c r="CE139" s="42"/>
      <c r="CF139" s="42"/>
      <c r="CG139" s="42"/>
      <c r="CH139" s="42"/>
      <c r="CI139" s="42"/>
      <c r="CJ139" s="42"/>
      <c r="CK139" s="42"/>
      <c r="CL139" s="42"/>
      <c r="CM139" s="42"/>
      <c r="CN139" s="42"/>
      <c r="CO139" s="42"/>
      <c r="CP139" s="42"/>
      <c r="CQ139" s="42"/>
      <c r="CR139" s="42"/>
      <c r="CS139" s="42"/>
      <c r="CT139" s="42"/>
      <c r="CU139" s="42"/>
      <c r="CV139" s="42"/>
      <c r="CW139" s="42"/>
      <c r="CX139" s="42"/>
      <c r="CY139" s="42"/>
      <c r="CZ139" s="42"/>
      <c r="DA139" s="42"/>
      <c r="DB139" s="42"/>
      <c r="DC139" s="42"/>
      <c r="DD139" s="42"/>
      <c r="DE139" s="42"/>
      <c r="DF139" s="42"/>
      <c r="DG139" s="42"/>
      <c r="DH139" s="42"/>
      <c r="DI139" s="42"/>
      <c r="DJ139" s="42"/>
      <c r="DK139" s="42"/>
      <c r="DL139" s="42"/>
      <c r="DM139" s="42"/>
      <c r="DN139" s="42"/>
      <c r="DO139" s="42"/>
      <c r="DP139" s="42"/>
      <c r="DQ139" s="42"/>
      <c r="DR139" s="42"/>
      <c r="DS139" s="42"/>
      <c r="DT139" s="42"/>
      <c r="DU139" s="42"/>
      <c r="DV139" s="42"/>
      <c r="DW139" s="42"/>
      <c r="DX139" s="42"/>
      <c r="DY139" s="42"/>
      <c r="DZ139" s="42"/>
      <c r="EA139" s="42"/>
      <c r="EB139" s="42"/>
      <c r="EC139" s="42"/>
      <c r="ED139" s="42"/>
      <c r="EE139" s="42"/>
      <c r="EF139" s="42"/>
      <c r="EG139" s="42"/>
      <c r="EH139" s="42"/>
      <c r="EI139" s="42"/>
      <c r="EJ139" s="42"/>
      <c r="EK139" s="42"/>
      <c r="EL139" s="42"/>
      <c r="EM139" s="42"/>
      <c r="EN139" s="42"/>
      <c r="EO139" s="42"/>
      <c r="EP139" s="42"/>
      <c r="EQ139" s="42"/>
      <c r="ER139" s="42"/>
      <c r="ES139" s="42"/>
      <c r="ET139" s="42"/>
      <c r="EU139" s="42"/>
      <c r="EV139" s="42"/>
      <c r="EW139" s="42"/>
      <c r="EX139" s="42"/>
      <c r="EY139" s="42"/>
      <c r="EZ139" s="42"/>
      <c r="FA139" s="42"/>
      <c r="FB139" s="42"/>
      <c r="FC139" s="42"/>
      <c r="FD139" s="42"/>
      <c r="FE139" s="42"/>
      <c r="FF139" s="42"/>
      <c r="FG139" s="42"/>
      <c r="FH139" s="42"/>
      <c r="FI139" s="42"/>
      <c r="FJ139" s="42"/>
      <c r="FK139" s="42"/>
      <c r="FL139" s="42"/>
      <c r="FM139" s="42"/>
      <c r="FN139" s="42"/>
      <c r="FO139" s="42"/>
      <c r="FP139" s="42"/>
      <c r="FQ139" s="42"/>
      <c r="FR139" s="42"/>
      <c r="FS139" s="42"/>
      <c r="FT139" s="42"/>
      <c r="FU139" s="42"/>
      <c r="FV139" s="42"/>
      <c r="FW139" s="42"/>
      <c r="FX139" s="42"/>
      <c r="FY139" s="42"/>
      <c r="FZ139" s="42"/>
      <c r="GA139" s="42"/>
      <c r="GB139" s="42"/>
      <c r="GC139" s="42"/>
      <c r="GD139" s="42"/>
      <c r="GE139" s="42"/>
      <c r="GF139" s="42"/>
      <c r="GG139" s="42"/>
      <c r="GH139" s="42"/>
      <c r="GI139" s="42"/>
      <c r="GJ139" s="42"/>
      <c r="GK139" s="42"/>
      <c r="GL139" s="42"/>
      <c r="GM139" s="42"/>
      <c r="GN139" s="42"/>
      <c r="GO139" s="42"/>
      <c r="GP139" s="42"/>
      <c r="GQ139" s="42"/>
      <c r="GR139" s="42"/>
      <c r="GS139" s="42"/>
      <c r="GT139" s="42"/>
      <c r="GU139" s="42"/>
      <c r="GV139" s="42"/>
      <c r="GW139" s="42"/>
      <c r="GX139" s="42"/>
      <c r="GY139" s="42"/>
      <c r="GZ139" s="42"/>
      <c r="HA139" s="42"/>
      <c r="HB139" s="42"/>
      <c r="HC139" s="42"/>
      <c r="HD139" s="42"/>
      <c r="HE139" s="42"/>
      <c r="HF139" s="42"/>
      <c r="HG139" s="42"/>
      <c r="HH139" s="42"/>
      <c r="HI139" s="42"/>
      <c r="HJ139" s="42"/>
      <c r="HK139" s="42"/>
      <c r="HL139" s="42"/>
      <c r="HM139" s="42"/>
      <c r="HN139" s="42"/>
      <c r="HO139" s="42"/>
      <c r="HP139" s="42"/>
      <c r="HQ139" s="42"/>
      <c r="HR139" s="42"/>
      <c r="HS139" s="42"/>
      <c r="HT139" s="42"/>
      <c r="HU139" s="42"/>
      <c r="HV139" s="42"/>
      <c r="HW139" s="42"/>
      <c r="HX139" s="42"/>
    </row>
    <row r="140" spans="1:232" s="41" customFormat="1" x14ac:dyDescent="0.25">
      <c r="A140" s="29"/>
      <c r="B140" s="30"/>
      <c r="C140" s="31" t="str">
        <f>IF(H140="","",VLOOKUP(O140,Khach_hang!B:G,6,0))</f>
        <v>N</v>
      </c>
      <c r="D140" s="57">
        <f t="shared" si="34"/>
        <v>0</v>
      </c>
      <c r="E140" s="57">
        <f t="shared" si="35"/>
        <v>1</v>
      </c>
      <c r="F140" s="32" t="str">
        <f>IF(H140="","",VLOOKUP(H140,'PHIEU XT'!B:I,8,0))</f>
        <v>29/08/2025</v>
      </c>
      <c r="G140" s="32" t="str">
        <f t="shared" si="36"/>
        <v>29/08/2025</v>
      </c>
      <c r="H140" s="4">
        <v>9105868013</v>
      </c>
      <c r="I140" s="32" t="str">
        <f t="shared" si="37"/>
        <v>29/08/2025</v>
      </c>
      <c r="J140" s="33" t="str">
        <f t="shared" si="38"/>
        <v>NKHT2508/00069346</v>
      </c>
      <c r="K140" s="34"/>
      <c r="L140" s="46" t="str">
        <f t="shared" si="39"/>
        <v>K25TTM</v>
      </c>
      <c r="M140" s="33" t="str">
        <f>IF(H140="","",'PHIEU XT'!C140)</f>
        <v>00069346</v>
      </c>
      <c r="N140" s="35" t="str">
        <f t="shared" si="40"/>
        <v>29/08/2025</v>
      </c>
      <c r="O140" s="6" t="str">
        <f>IF(H140="","",'PHIEU XT'!E140)</f>
        <v>WIN-009</v>
      </c>
      <c r="P140" s="36"/>
      <c r="Q140" s="36"/>
      <c r="R140" s="36"/>
      <c r="S140" s="33" t="str">
        <f>IF(H140="","",'PHIEU XT'!F140)</f>
        <v>2592 WM+ DNG 55 Cao Thắng</v>
      </c>
      <c r="T140" s="36"/>
      <c r="U140" s="36"/>
      <c r="V140" s="33" t="str">
        <f t="shared" si="41"/>
        <v>2592 WM+ DNG 55 Cao Thắng</v>
      </c>
      <c r="W140" s="36"/>
      <c r="X140" s="36"/>
      <c r="Y140" s="33" t="str">
        <f>IF(H140="","",'PHIEU XT'!AC140)</f>
        <v>TH200</v>
      </c>
      <c r="Z140" s="36"/>
      <c r="AA140" s="30"/>
      <c r="AB140" s="57">
        <f t="shared" si="42"/>
        <v>5111</v>
      </c>
      <c r="AC140" s="57">
        <f t="shared" si="43"/>
        <v>131</v>
      </c>
      <c r="AD140" s="30"/>
      <c r="AE140" s="58">
        <f>IF(H140="","",'PHIEU XT'!U140)</f>
        <v>1</v>
      </c>
      <c r="AF140" s="37"/>
      <c r="AG140" s="37">
        <f>IF(H140="","",'PHIEU XT'!T140)</f>
        <v>55595</v>
      </c>
      <c r="AH140" s="38">
        <f t="shared" si="44"/>
        <v>55595</v>
      </c>
      <c r="AI140" s="37"/>
      <c r="AJ140" s="37"/>
      <c r="AK140" s="39"/>
      <c r="AL140" s="40">
        <f t="shared" si="45"/>
        <v>8</v>
      </c>
      <c r="AM140" s="37"/>
      <c r="AN140" s="37">
        <f t="shared" si="46"/>
        <v>4447.6000000000004</v>
      </c>
      <c r="AO140" s="59">
        <f t="shared" si="47"/>
        <v>33311</v>
      </c>
      <c r="AP140" s="39"/>
      <c r="AQ140" s="59" t="str">
        <f t="shared" si="48"/>
        <v>K-hangtra</v>
      </c>
      <c r="AR140" s="60">
        <f t="shared" si="49"/>
        <v>156</v>
      </c>
      <c r="AS140" s="60">
        <f t="shared" si="50"/>
        <v>632</v>
      </c>
      <c r="AV140" s="39"/>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c r="BZ140" s="42"/>
      <c r="CA140" s="42"/>
      <c r="CB140" s="42"/>
      <c r="CC140" s="42"/>
      <c r="CD140" s="42"/>
      <c r="CE140" s="42"/>
      <c r="CF140" s="42"/>
      <c r="CG140" s="42"/>
      <c r="CH140" s="42"/>
      <c r="CI140" s="42"/>
      <c r="CJ140" s="42"/>
      <c r="CK140" s="42"/>
      <c r="CL140" s="42"/>
      <c r="CM140" s="42"/>
      <c r="CN140" s="42"/>
      <c r="CO140" s="42"/>
      <c r="CP140" s="42"/>
      <c r="CQ140" s="42"/>
      <c r="CR140" s="42"/>
      <c r="CS140" s="42"/>
      <c r="CT140" s="42"/>
      <c r="CU140" s="42"/>
      <c r="CV140" s="42"/>
      <c r="CW140" s="42"/>
      <c r="CX140" s="42"/>
      <c r="CY140" s="42"/>
      <c r="CZ140" s="42"/>
      <c r="DA140" s="42"/>
      <c r="DB140" s="42"/>
      <c r="DC140" s="42"/>
      <c r="DD140" s="42"/>
      <c r="DE140" s="42"/>
      <c r="DF140" s="42"/>
      <c r="DG140" s="42"/>
      <c r="DH140" s="42"/>
      <c r="DI140" s="42"/>
      <c r="DJ140" s="42"/>
      <c r="DK140" s="42"/>
      <c r="DL140" s="42"/>
      <c r="DM140" s="42"/>
      <c r="DN140" s="42"/>
      <c r="DO140" s="42"/>
      <c r="DP140" s="42"/>
      <c r="DQ140" s="42"/>
      <c r="DR140" s="42"/>
      <c r="DS140" s="42"/>
      <c r="DT140" s="42"/>
      <c r="DU140" s="42"/>
      <c r="DV140" s="42"/>
      <c r="DW140" s="42"/>
      <c r="DX140" s="42"/>
      <c r="DY140" s="42"/>
      <c r="DZ140" s="42"/>
      <c r="EA140" s="42"/>
      <c r="EB140" s="42"/>
      <c r="EC140" s="42"/>
      <c r="ED140" s="42"/>
      <c r="EE140" s="42"/>
      <c r="EF140" s="42"/>
      <c r="EG140" s="42"/>
      <c r="EH140" s="42"/>
      <c r="EI140" s="42"/>
      <c r="EJ140" s="42"/>
      <c r="EK140" s="42"/>
      <c r="EL140" s="42"/>
      <c r="EM140" s="42"/>
      <c r="EN140" s="42"/>
      <c r="EO140" s="42"/>
      <c r="EP140" s="42"/>
      <c r="EQ140" s="42"/>
      <c r="ER140" s="42"/>
      <c r="ES140" s="42"/>
      <c r="ET140" s="42"/>
      <c r="EU140" s="42"/>
      <c r="EV140" s="42"/>
      <c r="EW140" s="42"/>
      <c r="EX140" s="42"/>
      <c r="EY140" s="42"/>
      <c r="EZ140" s="42"/>
      <c r="FA140" s="42"/>
      <c r="FB140" s="42"/>
      <c r="FC140" s="42"/>
      <c r="FD140" s="42"/>
      <c r="FE140" s="42"/>
      <c r="FF140" s="42"/>
      <c r="FG140" s="42"/>
      <c r="FH140" s="42"/>
      <c r="FI140" s="42"/>
      <c r="FJ140" s="42"/>
      <c r="FK140" s="42"/>
      <c r="FL140" s="42"/>
      <c r="FM140" s="42"/>
      <c r="FN140" s="42"/>
      <c r="FO140" s="42"/>
      <c r="FP140" s="42"/>
      <c r="FQ140" s="42"/>
      <c r="FR140" s="42"/>
      <c r="FS140" s="42"/>
      <c r="FT140" s="42"/>
      <c r="FU140" s="42"/>
      <c r="FV140" s="42"/>
      <c r="FW140" s="42"/>
      <c r="FX140" s="42"/>
      <c r="FY140" s="42"/>
      <c r="FZ140" s="42"/>
      <c r="GA140" s="42"/>
      <c r="GB140" s="42"/>
      <c r="GC140" s="42"/>
      <c r="GD140" s="42"/>
      <c r="GE140" s="42"/>
      <c r="GF140" s="42"/>
      <c r="GG140" s="42"/>
      <c r="GH140" s="42"/>
      <c r="GI140" s="42"/>
      <c r="GJ140" s="42"/>
      <c r="GK140" s="42"/>
      <c r="GL140" s="42"/>
      <c r="GM140" s="42"/>
      <c r="GN140" s="42"/>
      <c r="GO140" s="42"/>
      <c r="GP140" s="42"/>
      <c r="GQ140" s="42"/>
      <c r="GR140" s="42"/>
      <c r="GS140" s="42"/>
      <c r="GT140" s="42"/>
      <c r="GU140" s="42"/>
      <c r="GV140" s="42"/>
      <c r="GW140" s="42"/>
      <c r="GX140" s="42"/>
      <c r="GY140" s="42"/>
      <c r="GZ140" s="42"/>
      <c r="HA140" s="42"/>
      <c r="HB140" s="42"/>
      <c r="HC140" s="42"/>
      <c r="HD140" s="42"/>
      <c r="HE140" s="42"/>
      <c r="HF140" s="42"/>
      <c r="HG140" s="42"/>
      <c r="HH140" s="42"/>
      <c r="HI140" s="42"/>
      <c r="HJ140" s="42"/>
      <c r="HK140" s="42"/>
      <c r="HL140" s="42"/>
      <c r="HM140" s="42"/>
      <c r="HN140" s="42"/>
      <c r="HO140" s="42"/>
      <c r="HP140" s="42"/>
      <c r="HQ140" s="42"/>
      <c r="HR140" s="42"/>
      <c r="HS140" s="42"/>
      <c r="HT140" s="42"/>
      <c r="HU140" s="42"/>
      <c r="HV140" s="42"/>
      <c r="HW140" s="42"/>
      <c r="HX140" s="42"/>
    </row>
    <row r="141" spans="1:232" s="41" customFormat="1" x14ac:dyDescent="0.25">
      <c r="A141" s="29"/>
      <c r="B141" s="30"/>
      <c r="C141" s="31" t="str">
        <f>IF(H141="","",VLOOKUP(O141,Khach_hang!B:G,6,0))</f>
        <v>N</v>
      </c>
      <c r="D141" s="57">
        <f t="shared" si="34"/>
        <v>0</v>
      </c>
      <c r="E141" s="57">
        <f t="shared" si="35"/>
        <v>1</v>
      </c>
      <c r="F141" s="32" t="str">
        <f>IF(H141="","",VLOOKUP(H141,'PHIEU XT'!B:I,8,0))</f>
        <v>29/08/2025</v>
      </c>
      <c r="G141" s="32" t="str">
        <f t="shared" si="36"/>
        <v>29/08/2025</v>
      </c>
      <c r="H141" s="4">
        <v>9105868118</v>
      </c>
      <c r="I141" s="32" t="str">
        <f t="shared" si="37"/>
        <v>29/08/2025</v>
      </c>
      <c r="J141" s="33" t="str">
        <f t="shared" si="38"/>
        <v>NKHT2508/00007479</v>
      </c>
      <c r="K141" s="34"/>
      <c r="L141" s="46" t="str">
        <f t="shared" si="39"/>
        <v>K25TTM</v>
      </c>
      <c r="M141" s="33" t="str">
        <f>IF(H141="","",'PHIEU XT'!C141)</f>
        <v>00007479</v>
      </c>
      <c r="N141" s="35" t="str">
        <f t="shared" si="40"/>
        <v>29/08/2025</v>
      </c>
      <c r="O141" s="6" t="str">
        <f>IF(H141="","",'PHIEU XT'!E141)</f>
        <v>WIN-021</v>
      </c>
      <c r="P141" s="36"/>
      <c r="Q141" s="36"/>
      <c r="R141" s="36"/>
      <c r="S141" s="33" t="str">
        <f>IF(H141="","",'PHIEU XT'!F141)</f>
        <v>2AXN WM+ TTH Shop S1, Tòa CT3, CC Aranya</v>
      </c>
      <c r="T141" s="36"/>
      <c r="U141" s="36"/>
      <c r="V141" s="33" t="str">
        <f t="shared" si="41"/>
        <v>2AXN WM+ TTH Shop S1, Tòa CT3, CC Aranya</v>
      </c>
      <c r="W141" s="36"/>
      <c r="X141" s="36"/>
      <c r="Y141" s="33" t="str">
        <f>IF(H141="","",'PHIEU XT'!AC141)</f>
        <v>CN300</v>
      </c>
      <c r="Z141" s="36"/>
      <c r="AA141" s="30"/>
      <c r="AB141" s="57">
        <f t="shared" si="42"/>
        <v>5111</v>
      </c>
      <c r="AC141" s="57">
        <f t="shared" si="43"/>
        <v>131</v>
      </c>
      <c r="AD141" s="30"/>
      <c r="AE141" s="58">
        <f>IF(H141="","",'PHIEU XT'!U141)</f>
        <v>2</v>
      </c>
      <c r="AF141" s="37"/>
      <c r="AG141" s="37">
        <f>IF(H141="","",'PHIEU XT'!T141)</f>
        <v>56760</v>
      </c>
      <c r="AH141" s="38">
        <f t="shared" si="44"/>
        <v>113520</v>
      </c>
      <c r="AI141" s="37"/>
      <c r="AJ141" s="37"/>
      <c r="AK141" s="39"/>
      <c r="AL141" s="40">
        <f t="shared" si="45"/>
        <v>8</v>
      </c>
      <c r="AM141" s="37"/>
      <c r="AN141" s="37">
        <f t="shared" si="46"/>
        <v>9081.6</v>
      </c>
      <c r="AO141" s="59">
        <f t="shared" si="47"/>
        <v>33311</v>
      </c>
      <c r="AP141" s="39"/>
      <c r="AQ141" s="59" t="str">
        <f t="shared" si="48"/>
        <v>K-hangtra</v>
      </c>
      <c r="AR141" s="60">
        <f t="shared" si="49"/>
        <v>156</v>
      </c>
      <c r="AS141" s="60">
        <f t="shared" si="50"/>
        <v>632</v>
      </c>
      <c r="AV141" s="39"/>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c r="BZ141" s="42"/>
      <c r="CA141" s="42"/>
      <c r="CB141" s="42"/>
      <c r="CC141" s="42"/>
      <c r="CD141" s="42"/>
      <c r="CE141" s="42"/>
      <c r="CF141" s="42"/>
      <c r="CG141" s="42"/>
      <c r="CH141" s="42"/>
      <c r="CI141" s="42"/>
      <c r="CJ141" s="42"/>
      <c r="CK141" s="42"/>
      <c r="CL141" s="42"/>
      <c r="CM141" s="42"/>
      <c r="CN141" s="42"/>
      <c r="CO141" s="42"/>
      <c r="CP141" s="42"/>
      <c r="CQ141" s="42"/>
      <c r="CR141" s="42"/>
      <c r="CS141" s="42"/>
      <c r="CT141" s="42"/>
      <c r="CU141" s="42"/>
      <c r="CV141" s="42"/>
      <c r="CW141" s="42"/>
      <c r="CX141" s="42"/>
      <c r="CY141" s="42"/>
      <c r="CZ141" s="42"/>
      <c r="DA141" s="42"/>
      <c r="DB141" s="42"/>
      <c r="DC141" s="42"/>
      <c r="DD141" s="42"/>
      <c r="DE141" s="42"/>
      <c r="DF141" s="42"/>
      <c r="DG141" s="42"/>
      <c r="DH141" s="42"/>
      <c r="DI141" s="42"/>
      <c r="DJ141" s="42"/>
      <c r="DK141" s="42"/>
      <c r="DL141" s="42"/>
      <c r="DM141" s="42"/>
      <c r="DN141" s="42"/>
      <c r="DO141" s="42"/>
      <c r="DP141" s="42"/>
      <c r="DQ141" s="42"/>
      <c r="DR141" s="42"/>
      <c r="DS141" s="42"/>
      <c r="DT141" s="42"/>
      <c r="DU141" s="42"/>
      <c r="DV141" s="42"/>
      <c r="DW141" s="42"/>
      <c r="DX141" s="42"/>
      <c r="DY141" s="42"/>
      <c r="DZ141" s="42"/>
      <c r="EA141" s="42"/>
      <c r="EB141" s="42"/>
      <c r="EC141" s="42"/>
      <c r="ED141" s="42"/>
      <c r="EE141" s="42"/>
      <c r="EF141" s="42"/>
      <c r="EG141" s="42"/>
      <c r="EH141" s="42"/>
      <c r="EI141" s="42"/>
      <c r="EJ141" s="42"/>
      <c r="EK141" s="42"/>
      <c r="EL141" s="42"/>
      <c r="EM141" s="42"/>
      <c r="EN141" s="42"/>
      <c r="EO141" s="42"/>
      <c r="EP141" s="42"/>
      <c r="EQ141" s="42"/>
      <c r="ER141" s="42"/>
      <c r="ES141" s="42"/>
      <c r="ET141" s="42"/>
      <c r="EU141" s="42"/>
      <c r="EV141" s="42"/>
      <c r="EW141" s="42"/>
      <c r="EX141" s="42"/>
      <c r="EY141" s="42"/>
      <c r="EZ141" s="42"/>
      <c r="FA141" s="42"/>
      <c r="FB141" s="42"/>
      <c r="FC141" s="42"/>
      <c r="FD141" s="42"/>
      <c r="FE141" s="42"/>
      <c r="FF141" s="42"/>
      <c r="FG141" s="42"/>
      <c r="FH141" s="42"/>
      <c r="FI141" s="42"/>
      <c r="FJ141" s="42"/>
      <c r="FK141" s="42"/>
      <c r="FL141" s="42"/>
      <c r="FM141" s="42"/>
      <c r="FN141" s="42"/>
      <c r="FO141" s="42"/>
      <c r="FP141" s="42"/>
      <c r="FQ141" s="42"/>
      <c r="FR141" s="42"/>
      <c r="FS141" s="42"/>
      <c r="FT141" s="42"/>
      <c r="FU141" s="42"/>
      <c r="FV141" s="42"/>
      <c r="FW141" s="42"/>
      <c r="FX141" s="42"/>
      <c r="FY141" s="42"/>
      <c r="FZ141" s="42"/>
      <c r="GA141" s="42"/>
      <c r="GB141" s="42"/>
      <c r="GC141" s="42"/>
      <c r="GD141" s="42"/>
      <c r="GE141" s="42"/>
      <c r="GF141" s="42"/>
      <c r="GG141" s="42"/>
      <c r="GH141" s="42"/>
      <c r="GI141" s="42"/>
      <c r="GJ141" s="42"/>
      <c r="GK141" s="42"/>
      <c r="GL141" s="42"/>
      <c r="GM141" s="42"/>
      <c r="GN141" s="42"/>
      <c r="GO141" s="42"/>
      <c r="GP141" s="42"/>
      <c r="GQ141" s="42"/>
      <c r="GR141" s="42"/>
      <c r="GS141" s="42"/>
      <c r="GT141" s="42"/>
      <c r="GU141" s="42"/>
      <c r="GV141" s="42"/>
      <c r="GW141" s="42"/>
      <c r="GX141" s="42"/>
      <c r="GY141" s="42"/>
      <c r="GZ141" s="42"/>
      <c r="HA141" s="42"/>
      <c r="HB141" s="42"/>
      <c r="HC141" s="42"/>
      <c r="HD141" s="42"/>
      <c r="HE141" s="42"/>
      <c r="HF141" s="42"/>
      <c r="HG141" s="42"/>
      <c r="HH141" s="42"/>
      <c r="HI141" s="42"/>
      <c r="HJ141" s="42"/>
      <c r="HK141" s="42"/>
      <c r="HL141" s="42"/>
      <c r="HM141" s="42"/>
      <c r="HN141" s="42"/>
      <c r="HO141" s="42"/>
      <c r="HP141" s="42"/>
      <c r="HQ141" s="42"/>
      <c r="HR141" s="42"/>
      <c r="HS141" s="42"/>
      <c r="HT141" s="42"/>
      <c r="HU141" s="42"/>
      <c r="HV141" s="42"/>
      <c r="HW141" s="42"/>
      <c r="HX141" s="42"/>
    </row>
    <row r="142" spans="1:232" s="41" customFormat="1" x14ac:dyDescent="0.25">
      <c r="A142" s="29"/>
      <c r="B142" s="30"/>
      <c r="C142" s="31" t="str">
        <f>IF(H142="","",VLOOKUP(O142,Khach_hang!B:G,6,0))</f>
        <v>N</v>
      </c>
      <c r="D142" s="57">
        <f t="shared" si="34"/>
        <v>0</v>
      </c>
      <c r="E142" s="57">
        <f t="shared" si="35"/>
        <v>1</v>
      </c>
      <c r="F142" s="32" t="str">
        <f>IF(H142="","",VLOOKUP(H142,'PHIEU XT'!B:I,8,0))</f>
        <v>29/08/2025</v>
      </c>
      <c r="G142" s="32" t="str">
        <f t="shared" si="36"/>
        <v>29/08/2025</v>
      </c>
      <c r="H142" s="4">
        <v>9105868118</v>
      </c>
      <c r="I142" s="32" t="str">
        <f t="shared" si="37"/>
        <v>29/08/2025</v>
      </c>
      <c r="J142" s="33" t="str">
        <f t="shared" si="38"/>
        <v>NKHT2508/00007479</v>
      </c>
      <c r="K142" s="34"/>
      <c r="L142" s="46" t="str">
        <f t="shared" si="39"/>
        <v>K25TTM</v>
      </c>
      <c r="M142" s="33" t="str">
        <f>IF(H142="","",'PHIEU XT'!C142)</f>
        <v>00007479</v>
      </c>
      <c r="N142" s="35" t="str">
        <f t="shared" si="40"/>
        <v>29/08/2025</v>
      </c>
      <c r="O142" s="6" t="str">
        <f>IF(H142="","",'PHIEU XT'!E142)</f>
        <v>WIN-021</v>
      </c>
      <c r="P142" s="36"/>
      <c r="Q142" s="36"/>
      <c r="R142" s="36"/>
      <c r="S142" s="33" t="str">
        <f>IF(H142="","",'PHIEU XT'!F142)</f>
        <v>2AXN WM+ TTH Shop S1, Tòa CT3, CC Aranya</v>
      </c>
      <c r="T142" s="36"/>
      <c r="U142" s="36"/>
      <c r="V142" s="33" t="str">
        <f t="shared" si="41"/>
        <v>2AXN WM+ TTH Shop S1, Tòa CT3, CC Aranya</v>
      </c>
      <c r="W142" s="36"/>
      <c r="X142" s="36"/>
      <c r="Y142" s="33" t="str">
        <f>IF(H142="","",'PHIEU XT'!AC142)</f>
        <v>GTLX250G</v>
      </c>
      <c r="Z142" s="36"/>
      <c r="AA142" s="30"/>
      <c r="AB142" s="57">
        <f t="shared" si="42"/>
        <v>5111</v>
      </c>
      <c r="AC142" s="57">
        <f t="shared" si="43"/>
        <v>131</v>
      </c>
      <c r="AD142" s="30"/>
      <c r="AE142" s="58">
        <f>IF(H142="","",'PHIEU XT'!U142)</f>
        <v>1</v>
      </c>
      <c r="AF142" s="37"/>
      <c r="AG142" s="37">
        <f>IF(H142="","",'PHIEU XT'!T142)</f>
        <v>50182</v>
      </c>
      <c r="AH142" s="38">
        <f t="shared" si="44"/>
        <v>50182</v>
      </c>
      <c r="AI142" s="37"/>
      <c r="AJ142" s="37"/>
      <c r="AK142" s="39"/>
      <c r="AL142" s="40">
        <f t="shared" si="45"/>
        <v>8</v>
      </c>
      <c r="AM142" s="37"/>
      <c r="AN142" s="37">
        <f t="shared" si="46"/>
        <v>4014.56</v>
      </c>
      <c r="AO142" s="59">
        <f t="shared" si="47"/>
        <v>33311</v>
      </c>
      <c r="AP142" s="39"/>
      <c r="AQ142" s="59" t="str">
        <f t="shared" si="48"/>
        <v>K-hangtra</v>
      </c>
      <c r="AR142" s="60">
        <f t="shared" si="49"/>
        <v>156</v>
      </c>
      <c r="AS142" s="60">
        <f t="shared" si="50"/>
        <v>632</v>
      </c>
      <c r="AV142" s="39"/>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c r="BZ142" s="42"/>
      <c r="CA142" s="42"/>
      <c r="CB142" s="42"/>
      <c r="CC142" s="42"/>
      <c r="CD142" s="42"/>
      <c r="CE142" s="42"/>
      <c r="CF142" s="42"/>
      <c r="CG142" s="42"/>
      <c r="CH142" s="42"/>
      <c r="CI142" s="42"/>
      <c r="CJ142" s="42"/>
      <c r="CK142" s="42"/>
      <c r="CL142" s="42"/>
      <c r="CM142" s="42"/>
      <c r="CN142" s="42"/>
      <c r="CO142" s="42"/>
      <c r="CP142" s="42"/>
      <c r="CQ142" s="42"/>
      <c r="CR142" s="42"/>
      <c r="CS142" s="42"/>
      <c r="CT142" s="42"/>
      <c r="CU142" s="42"/>
      <c r="CV142" s="42"/>
      <c r="CW142" s="42"/>
      <c r="CX142" s="42"/>
      <c r="CY142" s="42"/>
      <c r="CZ142" s="42"/>
      <c r="DA142" s="42"/>
      <c r="DB142" s="42"/>
      <c r="DC142" s="42"/>
      <c r="DD142" s="42"/>
      <c r="DE142" s="42"/>
      <c r="DF142" s="42"/>
      <c r="DG142" s="42"/>
      <c r="DH142" s="42"/>
      <c r="DI142" s="42"/>
      <c r="DJ142" s="42"/>
      <c r="DK142" s="42"/>
      <c r="DL142" s="42"/>
      <c r="DM142" s="42"/>
      <c r="DN142" s="42"/>
      <c r="DO142" s="42"/>
      <c r="DP142" s="42"/>
      <c r="DQ142" s="42"/>
      <c r="DR142" s="42"/>
      <c r="DS142" s="42"/>
      <c r="DT142" s="42"/>
      <c r="DU142" s="42"/>
      <c r="DV142" s="42"/>
      <c r="DW142" s="42"/>
      <c r="DX142" s="42"/>
      <c r="DY142" s="42"/>
      <c r="DZ142" s="42"/>
      <c r="EA142" s="42"/>
      <c r="EB142" s="42"/>
      <c r="EC142" s="42"/>
      <c r="ED142" s="42"/>
      <c r="EE142" s="42"/>
      <c r="EF142" s="42"/>
      <c r="EG142" s="42"/>
      <c r="EH142" s="42"/>
      <c r="EI142" s="42"/>
      <c r="EJ142" s="42"/>
      <c r="EK142" s="42"/>
      <c r="EL142" s="42"/>
      <c r="EM142" s="42"/>
      <c r="EN142" s="42"/>
      <c r="EO142" s="42"/>
      <c r="EP142" s="42"/>
      <c r="EQ142" s="42"/>
      <c r="ER142" s="42"/>
      <c r="ES142" s="42"/>
      <c r="ET142" s="42"/>
      <c r="EU142" s="42"/>
      <c r="EV142" s="42"/>
      <c r="EW142" s="42"/>
      <c r="EX142" s="42"/>
      <c r="EY142" s="42"/>
      <c r="EZ142" s="42"/>
      <c r="FA142" s="42"/>
      <c r="FB142" s="42"/>
      <c r="FC142" s="42"/>
      <c r="FD142" s="42"/>
      <c r="FE142" s="42"/>
      <c r="FF142" s="42"/>
      <c r="FG142" s="42"/>
      <c r="FH142" s="42"/>
      <c r="FI142" s="42"/>
      <c r="FJ142" s="42"/>
      <c r="FK142" s="42"/>
      <c r="FL142" s="42"/>
      <c r="FM142" s="42"/>
      <c r="FN142" s="42"/>
      <c r="FO142" s="42"/>
      <c r="FP142" s="42"/>
      <c r="FQ142" s="42"/>
      <c r="FR142" s="42"/>
      <c r="FS142" s="42"/>
      <c r="FT142" s="42"/>
      <c r="FU142" s="42"/>
      <c r="FV142" s="42"/>
      <c r="FW142" s="42"/>
      <c r="FX142" s="42"/>
      <c r="FY142" s="42"/>
      <c r="FZ142" s="42"/>
      <c r="GA142" s="42"/>
      <c r="GB142" s="42"/>
      <c r="GC142" s="42"/>
      <c r="GD142" s="42"/>
      <c r="GE142" s="42"/>
      <c r="GF142" s="42"/>
      <c r="GG142" s="42"/>
      <c r="GH142" s="42"/>
      <c r="GI142" s="42"/>
      <c r="GJ142" s="42"/>
      <c r="GK142" s="42"/>
      <c r="GL142" s="42"/>
      <c r="GM142" s="42"/>
      <c r="GN142" s="42"/>
      <c r="GO142" s="42"/>
      <c r="GP142" s="42"/>
      <c r="GQ142" s="42"/>
      <c r="GR142" s="42"/>
      <c r="GS142" s="42"/>
      <c r="GT142" s="42"/>
      <c r="GU142" s="42"/>
      <c r="GV142" s="42"/>
      <c r="GW142" s="42"/>
      <c r="GX142" s="42"/>
      <c r="GY142" s="42"/>
      <c r="GZ142" s="42"/>
      <c r="HA142" s="42"/>
      <c r="HB142" s="42"/>
      <c r="HC142" s="42"/>
      <c r="HD142" s="42"/>
      <c r="HE142" s="42"/>
      <c r="HF142" s="42"/>
      <c r="HG142" s="42"/>
      <c r="HH142" s="42"/>
      <c r="HI142" s="42"/>
      <c r="HJ142" s="42"/>
      <c r="HK142" s="42"/>
      <c r="HL142" s="42"/>
      <c r="HM142" s="42"/>
      <c r="HN142" s="42"/>
      <c r="HO142" s="42"/>
      <c r="HP142" s="42"/>
      <c r="HQ142" s="42"/>
      <c r="HR142" s="42"/>
      <c r="HS142" s="42"/>
      <c r="HT142" s="42"/>
      <c r="HU142" s="42"/>
      <c r="HV142" s="42"/>
      <c r="HW142" s="42"/>
      <c r="HX142" s="42"/>
    </row>
    <row r="143" spans="1:232" s="41" customFormat="1" x14ac:dyDescent="0.25">
      <c r="A143" s="29"/>
      <c r="B143" s="30"/>
      <c r="C143" s="31" t="str">
        <f>IF(H143="","",VLOOKUP(O143,Khach_hang!B:G,6,0))</f>
        <v>N</v>
      </c>
      <c r="D143" s="57">
        <f t="shared" si="34"/>
        <v>0</v>
      </c>
      <c r="E143" s="57">
        <f t="shared" si="35"/>
        <v>1</v>
      </c>
      <c r="F143" s="32" t="str">
        <f>IF(H143="","",VLOOKUP(H143,'PHIEU XT'!B:I,8,0))</f>
        <v>29/08/2025</v>
      </c>
      <c r="G143" s="32" t="str">
        <f t="shared" si="36"/>
        <v>29/08/2025</v>
      </c>
      <c r="H143" s="4">
        <v>9105868118</v>
      </c>
      <c r="I143" s="32" t="str">
        <f t="shared" si="37"/>
        <v>29/08/2025</v>
      </c>
      <c r="J143" s="33" t="str">
        <f t="shared" si="38"/>
        <v>NKHT2508/00007479</v>
      </c>
      <c r="K143" s="34"/>
      <c r="L143" s="46" t="str">
        <f t="shared" si="39"/>
        <v>K25TTM</v>
      </c>
      <c r="M143" s="33" t="str">
        <f>IF(H143="","",'PHIEU XT'!C143)</f>
        <v>00007479</v>
      </c>
      <c r="N143" s="35" t="str">
        <f t="shared" si="40"/>
        <v>29/08/2025</v>
      </c>
      <c r="O143" s="6" t="str">
        <f>IF(H143="","",'PHIEU XT'!E143)</f>
        <v>WIN-021</v>
      </c>
      <c r="P143" s="36"/>
      <c r="Q143" s="36"/>
      <c r="R143" s="36"/>
      <c r="S143" s="33" t="str">
        <f>IF(H143="","",'PHIEU XT'!F143)</f>
        <v>2AXN WM+ TTH Shop S1, Tòa CT3, CC Aranya</v>
      </c>
      <c r="T143" s="36"/>
      <c r="U143" s="36"/>
      <c r="V143" s="33" t="str">
        <f t="shared" si="41"/>
        <v>2AXN WM+ TTH Shop S1, Tòa CT3, CC Aranya</v>
      </c>
      <c r="W143" s="36"/>
      <c r="X143" s="36"/>
      <c r="Y143" s="33" t="str">
        <f>IF(H143="","",'PHIEU XT'!AC143)</f>
        <v>CC300</v>
      </c>
      <c r="Z143" s="36"/>
      <c r="AA143" s="30"/>
      <c r="AB143" s="57">
        <f t="shared" si="42"/>
        <v>5111</v>
      </c>
      <c r="AC143" s="57">
        <f t="shared" si="43"/>
        <v>131</v>
      </c>
      <c r="AD143" s="30"/>
      <c r="AE143" s="58">
        <f>IF(H143="","",'PHIEU XT'!U143)</f>
        <v>2</v>
      </c>
      <c r="AF143" s="37"/>
      <c r="AG143" s="37">
        <f>IF(H143="","",'PHIEU XT'!T143)</f>
        <v>74250</v>
      </c>
      <c r="AH143" s="38">
        <f t="shared" si="44"/>
        <v>148500</v>
      </c>
      <c r="AI143" s="37"/>
      <c r="AJ143" s="37"/>
      <c r="AK143" s="39"/>
      <c r="AL143" s="40">
        <f t="shared" si="45"/>
        <v>8</v>
      </c>
      <c r="AM143" s="37"/>
      <c r="AN143" s="37">
        <f t="shared" si="46"/>
        <v>11880</v>
      </c>
      <c r="AO143" s="59">
        <f t="shared" si="47"/>
        <v>33311</v>
      </c>
      <c r="AP143" s="39"/>
      <c r="AQ143" s="59" t="str">
        <f t="shared" si="48"/>
        <v>K-hangtra</v>
      </c>
      <c r="AR143" s="60">
        <f t="shared" si="49"/>
        <v>156</v>
      </c>
      <c r="AS143" s="60">
        <f t="shared" si="50"/>
        <v>632</v>
      </c>
      <c r="AV143" s="39"/>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c r="BZ143" s="42"/>
      <c r="CA143" s="42"/>
      <c r="CB143" s="42"/>
      <c r="CC143" s="42"/>
      <c r="CD143" s="42"/>
      <c r="CE143" s="42"/>
      <c r="CF143" s="42"/>
      <c r="CG143" s="42"/>
      <c r="CH143" s="42"/>
      <c r="CI143" s="42"/>
      <c r="CJ143" s="42"/>
      <c r="CK143" s="42"/>
      <c r="CL143" s="42"/>
      <c r="CM143" s="42"/>
      <c r="CN143" s="42"/>
      <c r="CO143" s="42"/>
      <c r="CP143" s="42"/>
      <c r="CQ143" s="42"/>
      <c r="CR143" s="42"/>
      <c r="CS143" s="42"/>
      <c r="CT143" s="42"/>
      <c r="CU143" s="42"/>
      <c r="CV143" s="42"/>
      <c r="CW143" s="42"/>
      <c r="CX143" s="42"/>
      <c r="CY143" s="42"/>
      <c r="CZ143" s="42"/>
      <c r="DA143" s="42"/>
      <c r="DB143" s="42"/>
      <c r="DC143" s="42"/>
      <c r="DD143" s="42"/>
      <c r="DE143" s="42"/>
      <c r="DF143" s="42"/>
      <c r="DG143" s="42"/>
      <c r="DH143" s="42"/>
      <c r="DI143" s="42"/>
      <c r="DJ143" s="42"/>
      <c r="DK143" s="42"/>
      <c r="DL143" s="42"/>
      <c r="DM143" s="42"/>
      <c r="DN143" s="42"/>
      <c r="DO143" s="42"/>
      <c r="DP143" s="42"/>
      <c r="DQ143" s="42"/>
      <c r="DR143" s="42"/>
      <c r="DS143" s="42"/>
      <c r="DT143" s="42"/>
      <c r="DU143" s="42"/>
      <c r="DV143" s="42"/>
      <c r="DW143" s="42"/>
      <c r="DX143" s="42"/>
      <c r="DY143" s="42"/>
      <c r="DZ143" s="42"/>
      <c r="EA143" s="42"/>
      <c r="EB143" s="42"/>
      <c r="EC143" s="42"/>
      <c r="ED143" s="42"/>
      <c r="EE143" s="42"/>
      <c r="EF143" s="42"/>
      <c r="EG143" s="42"/>
      <c r="EH143" s="42"/>
      <c r="EI143" s="42"/>
      <c r="EJ143" s="42"/>
      <c r="EK143" s="42"/>
      <c r="EL143" s="42"/>
      <c r="EM143" s="42"/>
      <c r="EN143" s="42"/>
      <c r="EO143" s="42"/>
      <c r="EP143" s="42"/>
      <c r="EQ143" s="42"/>
      <c r="ER143" s="42"/>
      <c r="ES143" s="42"/>
      <c r="ET143" s="42"/>
      <c r="EU143" s="42"/>
      <c r="EV143" s="42"/>
      <c r="EW143" s="42"/>
      <c r="EX143" s="42"/>
      <c r="EY143" s="42"/>
      <c r="EZ143" s="42"/>
      <c r="FA143" s="42"/>
      <c r="FB143" s="42"/>
      <c r="FC143" s="42"/>
      <c r="FD143" s="42"/>
      <c r="FE143" s="42"/>
      <c r="FF143" s="42"/>
      <c r="FG143" s="42"/>
      <c r="FH143" s="42"/>
      <c r="FI143" s="42"/>
      <c r="FJ143" s="42"/>
      <c r="FK143" s="42"/>
      <c r="FL143" s="42"/>
      <c r="FM143" s="42"/>
      <c r="FN143" s="42"/>
      <c r="FO143" s="42"/>
      <c r="FP143" s="42"/>
      <c r="FQ143" s="42"/>
      <c r="FR143" s="42"/>
      <c r="FS143" s="42"/>
      <c r="FT143" s="42"/>
      <c r="FU143" s="42"/>
      <c r="FV143" s="42"/>
      <c r="FW143" s="42"/>
      <c r="FX143" s="42"/>
      <c r="FY143" s="42"/>
      <c r="FZ143" s="42"/>
      <c r="GA143" s="42"/>
      <c r="GB143" s="42"/>
      <c r="GC143" s="42"/>
      <c r="GD143" s="42"/>
      <c r="GE143" s="42"/>
      <c r="GF143" s="42"/>
      <c r="GG143" s="42"/>
      <c r="GH143" s="42"/>
      <c r="GI143" s="42"/>
      <c r="GJ143" s="42"/>
      <c r="GK143" s="42"/>
      <c r="GL143" s="42"/>
      <c r="GM143" s="42"/>
      <c r="GN143" s="42"/>
      <c r="GO143" s="42"/>
      <c r="GP143" s="42"/>
      <c r="GQ143" s="42"/>
      <c r="GR143" s="42"/>
      <c r="GS143" s="42"/>
      <c r="GT143" s="42"/>
      <c r="GU143" s="42"/>
      <c r="GV143" s="42"/>
      <c r="GW143" s="42"/>
      <c r="GX143" s="42"/>
      <c r="GY143" s="42"/>
      <c r="GZ143" s="42"/>
      <c r="HA143" s="42"/>
      <c r="HB143" s="42"/>
      <c r="HC143" s="42"/>
      <c r="HD143" s="42"/>
      <c r="HE143" s="42"/>
      <c r="HF143" s="42"/>
      <c r="HG143" s="42"/>
      <c r="HH143" s="42"/>
      <c r="HI143" s="42"/>
      <c r="HJ143" s="42"/>
      <c r="HK143" s="42"/>
      <c r="HL143" s="42"/>
      <c r="HM143" s="42"/>
      <c r="HN143" s="42"/>
      <c r="HO143" s="42"/>
      <c r="HP143" s="42"/>
      <c r="HQ143" s="42"/>
      <c r="HR143" s="42"/>
      <c r="HS143" s="42"/>
      <c r="HT143" s="42"/>
      <c r="HU143" s="42"/>
      <c r="HV143" s="42"/>
      <c r="HW143" s="42"/>
      <c r="HX143" s="42"/>
    </row>
    <row r="144" spans="1:232" s="41" customFormat="1" x14ac:dyDescent="0.25">
      <c r="A144" s="29"/>
      <c r="B144" s="30"/>
      <c r="C144" s="31" t="str">
        <f>IF(H144="","",VLOOKUP(O144,Khach_hang!B:G,6,0))</f>
        <v>N</v>
      </c>
      <c r="D144" s="57">
        <f t="shared" si="34"/>
        <v>0</v>
      </c>
      <c r="E144" s="57">
        <f t="shared" si="35"/>
        <v>1</v>
      </c>
      <c r="F144" s="32" t="str">
        <f>IF(H144="","",VLOOKUP(H144,'PHIEU XT'!B:I,8,0))</f>
        <v>29/08/2025</v>
      </c>
      <c r="G144" s="32" t="str">
        <f t="shared" si="36"/>
        <v>29/08/2025</v>
      </c>
      <c r="H144" s="4">
        <v>9105868118</v>
      </c>
      <c r="I144" s="32" t="str">
        <f t="shared" si="37"/>
        <v>29/08/2025</v>
      </c>
      <c r="J144" s="33" t="str">
        <f t="shared" si="38"/>
        <v>NKHT2508/00007479</v>
      </c>
      <c r="K144" s="34"/>
      <c r="L144" s="46" t="str">
        <f t="shared" si="39"/>
        <v>K25TTM</v>
      </c>
      <c r="M144" s="33" t="str">
        <f>IF(H144="","",'PHIEU XT'!C144)</f>
        <v>00007479</v>
      </c>
      <c r="N144" s="35" t="str">
        <f t="shared" si="40"/>
        <v>29/08/2025</v>
      </c>
      <c r="O144" s="6" t="str">
        <f>IF(H144="","",'PHIEU XT'!E144)</f>
        <v>WIN-021</v>
      </c>
      <c r="P144" s="36"/>
      <c r="Q144" s="36"/>
      <c r="R144" s="36"/>
      <c r="S144" s="33" t="str">
        <f>IF(H144="","",'PHIEU XT'!F144)</f>
        <v>2AXN WM+ TTH Shop S1, Tòa CT3, CC Aranya</v>
      </c>
      <c r="T144" s="36"/>
      <c r="U144" s="36"/>
      <c r="V144" s="33" t="str">
        <f t="shared" si="41"/>
        <v>2AXN WM+ TTH Shop S1, Tòa CT3, CC Aranya</v>
      </c>
      <c r="W144" s="36"/>
      <c r="X144" s="36"/>
      <c r="Y144" s="33" t="str">
        <f>IF(H144="","",'PHIEU XT'!AC144)</f>
        <v>MNH250</v>
      </c>
      <c r="Z144" s="36"/>
      <c r="AA144" s="30"/>
      <c r="AB144" s="57">
        <f t="shared" si="42"/>
        <v>5111</v>
      </c>
      <c r="AC144" s="57">
        <f t="shared" si="43"/>
        <v>131</v>
      </c>
      <c r="AD144" s="30"/>
      <c r="AE144" s="58">
        <f>IF(H144="","",'PHIEU XT'!U144)</f>
        <v>2</v>
      </c>
      <c r="AF144" s="37"/>
      <c r="AG144" s="37">
        <f>IF(H144="","",'PHIEU XT'!T144)</f>
        <v>46000</v>
      </c>
      <c r="AH144" s="38">
        <f t="shared" si="44"/>
        <v>92000</v>
      </c>
      <c r="AI144" s="37"/>
      <c r="AJ144" s="37"/>
      <c r="AK144" s="39"/>
      <c r="AL144" s="40">
        <f t="shared" si="45"/>
        <v>8</v>
      </c>
      <c r="AM144" s="37"/>
      <c r="AN144" s="37">
        <f t="shared" si="46"/>
        <v>7360</v>
      </c>
      <c r="AO144" s="59">
        <f t="shared" si="47"/>
        <v>33311</v>
      </c>
      <c r="AP144" s="39"/>
      <c r="AQ144" s="59" t="str">
        <f t="shared" si="48"/>
        <v>K-hangtra</v>
      </c>
      <c r="AR144" s="60">
        <f t="shared" si="49"/>
        <v>156</v>
      </c>
      <c r="AS144" s="60">
        <f t="shared" si="50"/>
        <v>632</v>
      </c>
      <c r="AV144" s="39"/>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c r="BZ144" s="42"/>
      <c r="CA144" s="42"/>
      <c r="CB144" s="42"/>
      <c r="CC144" s="42"/>
      <c r="CD144" s="42"/>
      <c r="CE144" s="42"/>
      <c r="CF144" s="42"/>
      <c r="CG144" s="42"/>
      <c r="CH144" s="42"/>
      <c r="CI144" s="42"/>
      <c r="CJ144" s="42"/>
      <c r="CK144" s="42"/>
      <c r="CL144" s="42"/>
      <c r="CM144" s="42"/>
      <c r="CN144" s="42"/>
      <c r="CO144" s="42"/>
      <c r="CP144" s="42"/>
      <c r="CQ144" s="42"/>
      <c r="CR144" s="42"/>
      <c r="CS144" s="42"/>
      <c r="CT144" s="42"/>
      <c r="CU144" s="42"/>
      <c r="CV144" s="42"/>
      <c r="CW144" s="42"/>
      <c r="CX144" s="42"/>
      <c r="CY144" s="42"/>
      <c r="CZ144" s="42"/>
      <c r="DA144" s="42"/>
      <c r="DB144" s="42"/>
      <c r="DC144" s="42"/>
      <c r="DD144" s="42"/>
      <c r="DE144" s="42"/>
      <c r="DF144" s="42"/>
      <c r="DG144" s="42"/>
      <c r="DH144" s="42"/>
      <c r="DI144" s="42"/>
      <c r="DJ144" s="42"/>
      <c r="DK144" s="42"/>
      <c r="DL144" s="42"/>
      <c r="DM144" s="42"/>
      <c r="DN144" s="42"/>
      <c r="DO144" s="42"/>
      <c r="DP144" s="42"/>
      <c r="DQ144" s="42"/>
      <c r="DR144" s="42"/>
      <c r="DS144" s="42"/>
      <c r="DT144" s="42"/>
      <c r="DU144" s="42"/>
      <c r="DV144" s="42"/>
      <c r="DW144" s="42"/>
      <c r="DX144" s="42"/>
      <c r="DY144" s="42"/>
      <c r="DZ144" s="42"/>
      <c r="EA144" s="42"/>
      <c r="EB144" s="42"/>
      <c r="EC144" s="42"/>
      <c r="ED144" s="42"/>
      <c r="EE144" s="42"/>
      <c r="EF144" s="42"/>
      <c r="EG144" s="42"/>
      <c r="EH144" s="42"/>
      <c r="EI144" s="42"/>
      <c r="EJ144" s="42"/>
      <c r="EK144" s="42"/>
      <c r="EL144" s="42"/>
      <c r="EM144" s="42"/>
      <c r="EN144" s="42"/>
      <c r="EO144" s="42"/>
      <c r="EP144" s="42"/>
      <c r="EQ144" s="42"/>
      <c r="ER144" s="42"/>
      <c r="ES144" s="42"/>
      <c r="ET144" s="42"/>
      <c r="EU144" s="42"/>
      <c r="EV144" s="42"/>
      <c r="EW144" s="42"/>
      <c r="EX144" s="42"/>
      <c r="EY144" s="42"/>
      <c r="EZ144" s="42"/>
      <c r="FA144" s="42"/>
      <c r="FB144" s="42"/>
      <c r="FC144" s="42"/>
      <c r="FD144" s="42"/>
      <c r="FE144" s="42"/>
      <c r="FF144" s="42"/>
      <c r="FG144" s="42"/>
      <c r="FH144" s="42"/>
      <c r="FI144" s="42"/>
      <c r="FJ144" s="42"/>
      <c r="FK144" s="42"/>
      <c r="FL144" s="42"/>
      <c r="FM144" s="42"/>
      <c r="FN144" s="42"/>
      <c r="FO144" s="42"/>
      <c r="FP144" s="42"/>
      <c r="FQ144" s="42"/>
      <c r="FR144" s="42"/>
      <c r="FS144" s="42"/>
      <c r="FT144" s="42"/>
      <c r="FU144" s="42"/>
      <c r="FV144" s="42"/>
      <c r="FW144" s="42"/>
      <c r="FX144" s="42"/>
      <c r="FY144" s="42"/>
      <c r="FZ144" s="42"/>
      <c r="GA144" s="42"/>
      <c r="GB144" s="42"/>
      <c r="GC144" s="42"/>
      <c r="GD144" s="42"/>
      <c r="GE144" s="42"/>
      <c r="GF144" s="42"/>
      <c r="GG144" s="42"/>
      <c r="GH144" s="42"/>
      <c r="GI144" s="42"/>
      <c r="GJ144" s="42"/>
      <c r="GK144" s="42"/>
      <c r="GL144" s="42"/>
      <c r="GM144" s="42"/>
      <c r="GN144" s="42"/>
      <c r="GO144" s="42"/>
      <c r="GP144" s="42"/>
      <c r="GQ144" s="42"/>
      <c r="GR144" s="42"/>
      <c r="GS144" s="42"/>
      <c r="GT144" s="42"/>
      <c r="GU144" s="42"/>
      <c r="GV144" s="42"/>
      <c r="GW144" s="42"/>
      <c r="GX144" s="42"/>
      <c r="GY144" s="42"/>
      <c r="GZ144" s="42"/>
      <c r="HA144" s="42"/>
      <c r="HB144" s="42"/>
      <c r="HC144" s="42"/>
      <c r="HD144" s="42"/>
      <c r="HE144" s="42"/>
      <c r="HF144" s="42"/>
      <c r="HG144" s="42"/>
      <c r="HH144" s="42"/>
      <c r="HI144" s="42"/>
      <c r="HJ144" s="42"/>
      <c r="HK144" s="42"/>
      <c r="HL144" s="42"/>
      <c r="HM144" s="42"/>
      <c r="HN144" s="42"/>
      <c r="HO144" s="42"/>
      <c r="HP144" s="42"/>
      <c r="HQ144" s="42"/>
      <c r="HR144" s="42"/>
      <c r="HS144" s="42"/>
      <c r="HT144" s="42"/>
      <c r="HU144" s="42"/>
      <c r="HV144" s="42"/>
      <c r="HW144" s="42"/>
      <c r="HX144" s="42"/>
    </row>
    <row r="145" spans="1:232" s="41" customFormat="1" x14ac:dyDescent="0.25">
      <c r="A145" s="29"/>
      <c r="B145" s="30"/>
      <c r="C145" s="31" t="str">
        <f>IF(H145="","",VLOOKUP(O145,Khach_hang!B:G,6,0))</f>
        <v>N</v>
      </c>
      <c r="D145" s="57">
        <f t="shared" si="34"/>
        <v>0</v>
      </c>
      <c r="E145" s="57">
        <f t="shared" si="35"/>
        <v>1</v>
      </c>
      <c r="F145" s="32" t="str">
        <f>IF(H145="","",VLOOKUP(H145,'PHIEU XT'!B:I,8,0))</f>
        <v>29/08/2025</v>
      </c>
      <c r="G145" s="32" t="str">
        <f t="shared" si="36"/>
        <v>29/08/2025</v>
      </c>
      <c r="H145" s="4">
        <v>9105868095</v>
      </c>
      <c r="I145" s="32" t="str">
        <f t="shared" si="37"/>
        <v>29/08/2025</v>
      </c>
      <c r="J145" s="33" t="str">
        <f t="shared" si="38"/>
        <v>NKHT2508/00013101</v>
      </c>
      <c r="K145" s="34"/>
      <c r="L145" s="46" t="str">
        <f t="shared" si="39"/>
        <v>K25TTM</v>
      </c>
      <c r="M145" s="33" t="str">
        <f>IF(H145="","",'PHIEU XT'!C145)</f>
        <v>00013101</v>
      </c>
      <c r="N145" s="35" t="str">
        <f t="shared" si="40"/>
        <v>29/08/2025</v>
      </c>
      <c r="O145" s="6" t="str">
        <f>IF(H145="","",'PHIEU XT'!E145)</f>
        <v>WIN-061</v>
      </c>
      <c r="P145" s="36"/>
      <c r="Q145" s="36"/>
      <c r="R145" s="36"/>
      <c r="S145" s="33" t="str">
        <f>IF(H145="","",'PHIEU XT'!F145)</f>
        <v>6555 WM+ QNM 65 Đỗ Đăng Tuyển, Đại Lộc</v>
      </c>
      <c r="T145" s="36"/>
      <c r="U145" s="36"/>
      <c r="V145" s="33" t="str">
        <f t="shared" si="41"/>
        <v>6555 WM+ QNM 65 Đỗ Đăng Tuyển, Đại Lộc</v>
      </c>
      <c r="W145" s="36"/>
      <c r="X145" s="36"/>
      <c r="Y145" s="33" t="str">
        <f>IF(H145="","",'PHIEU XT'!AC145)</f>
        <v>GM500</v>
      </c>
      <c r="Z145" s="36"/>
      <c r="AA145" s="30"/>
      <c r="AB145" s="57">
        <f t="shared" si="42"/>
        <v>5111</v>
      </c>
      <c r="AC145" s="57">
        <f t="shared" si="43"/>
        <v>131</v>
      </c>
      <c r="AD145" s="30"/>
      <c r="AE145" s="58">
        <f>IF(H145="","",'PHIEU XT'!U145)</f>
        <v>2</v>
      </c>
      <c r="AF145" s="37"/>
      <c r="AG145" s="37">
        <f>IF(H145="","",'PHIEU XT'!T145)</f>
        <v>111058</v>
      </c>
      <c r="AH145" s="38">
        <f t="shared" si="44"/>
        <v>222116</v>
      </c>
      <c r="AI145" s="37"/>
      <c r="AJ145" s="37"/>
      <c r="AK145" s="39"/>
      <c r="AL145" s="40">
        <f t="shared" si="45"/>
        <v>8</v>
      </c>
      <c r="AM145" s="37"/>
      <c r="AN145" s="37">
        <f t="shared" si="46"/>
        <v>17769.28</v>
      </c>
      <c r="AO145" s="59">
        <f t="shared" si="47"/>
        <v>33311</v>
      </c>
      <c r="AP145" s="39"/>
      <c r="AQ145" s="59" t="str">
        <f t="shared" si="48"/>
        <v>K-hangtra</v>
      </c>
      <c r="AR145" s="60">
        <f t="shared" si="49"/>
        <v>156</v>
      </c>
      <c r="AS145" s="60">
        <f t="shared" si="50"/>
        <v>632</v>
      </c>
      <c r="AV145" s="39"/>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c r="BZ145" s="42"/>
      <c r="CA145" s="42"/>
      <c r="CB145" s="42"/>
      <c r="CC145" s="42"/>
      <c r="CD145" s="42"/>
      <c r="CE145" s="42"/>
      <c r="CF145" s="42"/>
      <c r="CG145" s="42"/>
      <c r="CH145" s="42"/>
      <c r="CI145" s="42"/>
      <c r="CJ145" s="42"/>
      <c r="CK145" s="42"/>
      <c r="CL145" s="42"/>
      <c r="CM145" s="42"/>
      <c r="CN145" s="42"/>
      <c r="CO145" s="42"/>
      <c r="CP145" s="42"/>
      <c r="CQ145" s="42"/>
      <c r="CR145" s="42"/>
      <c r="CS145" s="42"/>
      <c r="CT145" s="42"/>
      <c r="CU145" s="42"/>
      <c r="CV145" s="42"/>
      <c r="CW145" s="42"/>
      <c r="CX145" s="42"/>
      <c r="CY145" s="42"/>
      <c r="CZ145" s="42"/>
      <c r="DA145" s="42"/>
      <c r="DB145" s="42"/>
      <c r="DC145" s="42"/>
      <c r="DD145" s="42"/>
      <c r="DE145" s="42"/>
      <c r="DF145" s="42"/>
      <c r="DG145" s="42"/>
      <c r="DH145" s="42"/>
      <c r="DI145" s="42"/>
      <c r="DJ145" s="42"/>
      <c r="DK145" s="42"/>
      <c r="DL145" s="42"/>
      <c r="DM145" s="42"/>
      <c r="DN145" s="42"/>
      <c r="DO145" s="42"/>
      <c r="DP145" s="42"/>
      <c r="DQ145" s="42"/>
      <c r="DR145" s="42"/>
      <c r="DS145" s="42"/>
      <c r="DT145" s="42"/>
      <c r="DU145" s="42"/>
      <c r="DV145" s="42"/>
      <c r="DW145" s="42"/>
      <c r="DX145" s="42"/>
      <c r="DY145" s="42"/>
      <c r="DZ145" s="42"/>
      <c r="EA145" s="42"/>
      <c r="EB145" s="42"/>
      <c r="EC145" s="42"/>
      <c r="ED145" s="42"/>
      <c r="EE145" s="42"/>
      <c r="EF145" s="42"/>
      <c r="EG145" s="42"/>
      <c r="EH145" s="42"/>
      <c r="EI145" s="42"/>
      <c r="EJ145" s="42"/>
      <c r="EK145" s="42"/>
      <c r="EL145" s="42"/>
      <c r="EM145" s="42"/>
      <c r="EN145" s="42"/>
      <c r="EO145" s="42"/>
      <c r="EP145" s="42"/>
      <c r="EQ145" s="42"/>
      <c r="ER145" s="42"/>
      <c r="ES145" s="42"/>
      <c r="ET145" s="42"/>
      <c r="EU145" s="42"/>
      <c r="EV145" s="42"/>
      <c r="EW145" s="42"/>
      <c r="EX145" s="42"/>
      <c r="EY145" s="42"/>
      <c r="EZ145" s="42"/>
      <c r="FA145" s="42"/>
      <c r="FB145" s="42"/>
      <c r="FC145" s="42"/>
      <c r="FD145" s="42"/>
      <c r="FE145" s="42"/>
      <c r="FF145" s="42"/>
      <c r="FG145" s="42"/>
      <c r="FH145" s="42"/>
      <c r="FI145" s="42"/>
      <c r="FJ145" s="42"/>
      <c r="FK145" s="42"/>
      <c r="FL145" s="42"/>
      <c r="FM145" s="42"/>
      <c r="FN145" s="42"/>
      <c r="FO145" s="42"/>
      <c r="FP145" s="42"/>
      <c r="FQ145" s="42"/>
      <c r="FR145" s="42"/>
      <c r="FS145" s="42"/>
      <c r="FT145" s="42"/>
      <c r="FU145" s="42"/>
      <c r="FV145" s="42"/>
      <c r="FW145" s="42"/>
      <c r="FX145" s="42"/>
      <c r="FY145" s="42"/>
      <c r="FZ145" s="42"/>
      <c r="GA145" s="42"/>
      <c r="GB145" s="42"/>
      <c r="GC145" s="42"/>
      <c r="GD145" s="42"/>
      <c r="GE145" s="42"/>
      <c r="GF145" s="42"/>
      <c r="GG145" s="42"/>
      <c r="GH145" s="42"/>
      <c r="GI145" s="42"/>
      <c r="GJ145" s="42"/>
      <c r="GK145" s="42"/>
      <c r="GL145" s="42"/>
      <c r="GM145" s="42"/>
      <c r="GN145" s="42"/>
      <c r="GO145" s="42"/>
      <c r="GP145" s="42"/>
      <c r="GQ145" s="42"/>
      <c r="GR145" s="42"/>
      <c r="GS145" s="42"/>
      <c r="GT145" s="42"/>
      <c r="GU145" s="42"/>
      <c r="GV145" s="42"/>
      <c r="GW145" s="42"/>
      <c r="GX145" s="42"/>
      <c r="GY145" s="42"/>
      <c r="GZ145" s="42"/>
      <c r="HA145" s="42"/>
      <c r="HB145" s="42"/>
      <c r="HC145" s="42"/>
      <c r="HD145" s="42"/>
      <c r="HE145" s="42"/>
      <c r="HF145" s="42"/>
      <c r="HG145" s="42"/>
      <c r="HH145" s="42"/>
      <c r="HI145" s="42"/>
      <c r="HJ145" s="42"/>
      <c r="HK145" s="42"/>
      <c r="HL145" s="42"/>
      <c r="HM145" s="42"/>
      <c r="HN145" s="42"/>
      <c r="HO145" s="42"/>
      <c r="HP145" s="42"/>
      <c r="HQ145" s="42"/>
      <c r="HR145" s="42"/>
      <c r="HS145" s="42"/>
      <c r="HT145" s="42"/>
      <c r="HU145" s="42"/>
      <c r="HV145" s="42"/>
      <c r="HW145" s="42"/>
      <c r="HX145" s="42"/>
    </row>
    <row r="146" spans="1:232" s="41" customFormat="1" x14ac:dyDescent="0.25">
      <c r="A146" s="29"/>
      <c r="B146" s="30"/>
      <c r="C146" s="31" t="str">
        <f>IF(H146="","",VLOOKUP(O146,Khach_hang!B:G,6,0))</f>
        <v>B</v>
      </c>
      <c r="D146" s="57">
        <f t="shared" si="34"/>
        <v>0</v>
      </c>
      <c r="E146" s="57">
        <f t="shared" si="35"/>
        <v>1</v>
      </c>
      <c r="F146" s="32" t="str">
        <f>IF(H146="","",VLOOKUP(H146,'PHIEU XT'!B:I,8,0))</f>
        <v>29/08/2025</v>
      </c>
      <c r="G146" s="32" t="str">
        <f t="shared" si="36"/>
        <v>29/08/2025</v>
      </c>
      <c r="H146" s="4">
        <v>9105868144</v>
      </c>
      <c r="I146" s="32" t="str">
        <f t="shared" si="37"/>
        <v>29/08/2025</v>
      </c>
      <c r="J146" s="33" t="str">
        <f t="shared" si="38"/>
        <v>NKHT2508/00421072</v>
      </c>
      <c r="K146" s="34"/>
      <c r="L146" s="46" t="str">
        <f t="shared" si="39"/>
        <v>K25TTM</v>
      </c>
      <c r="M146" s="33" t="str">
        <f>IF(H146="","",'PHIEU XT'!C146)</f>
        <v>00421072</v>
      </c>
      <c r="N146" s="35" t="str">
        <f t="shared" si="40"/>
        <v>29/08/2025</v>
      </c>
      <c r="O146" s="6" t="str">
        <f>IF(H146="","",'PHIEU XT'!E146)</f>
        <v>WIN-002</v>
      </c>
      <c r="P146" s="36"/>
      <c r="Q146" s="36"/>
      <c r="R146" s="36"/>
      <c r="S146" s="33" t="str">
        <f>IF(H146="","",'PHIEU XT'!F146)</f>
        <v>3761 WM+ HNI 75 Yên Xá, Thanh Trì</v>
      </c>
      <c r="T146" s="36"/>
      <c r="U146" s="36"/>
      <c r="V146" s="33" t="str">
        <f t="shared" si="41"/>
        <v>3761 WM+ HNI 75 Yên Xá, Thanh Trì</v>
      </c>
      <c r="W146" s="36"/>
      <c r="X146" s="36"/>
      <c r="Y146" s="33" t="str">
        <f>IF(H146="","",'PHIEU XT'!AC146)</f>
        <v>GM500</v>
      </c>
      <c r="Z146" s="36"/>
      <c r="AA146" s="30"/>
      <c r="AB146" s="57">
        <f t="shared" si="42"/>
        <v>5111</v>
      </c>
      <c r="AC146" s="57">
        <f t="shared" si="43"/>
        <v>131</v>
      </c>
      <c r="AD146" s="30"/>
      <c r="AE146" s="58">
        <f>IF(H146="","",'PHIEU XT'!U146)</f>
        <v>2</v>
      </c>
      <c r="AF146" s="37"/>
      <c r="AG146" s="37">
        <f>IF(H146="","",'PHIEU XT'!T146)</f>
        <v>111058</v>
      </c>
      <c r="AH146" s="38">
        <f t="shared" si="44"/>
        <v>222116</v>
      </c>
      <c r="AI146" s="37"/>
      <c r="AJ146" s="37"/>
      <c r="AK146" s="39"/>
      <c r="AL146" s="40">
        <f t="shared" si="45"/>
        <v>8</v>
      </c>
      <c r="AM146" s="37"/>
      <c r="AN146" s="37">
        <f t="shared" si="46"/>
        <v>17769.28</v>
      </c>
      <c r="AO146" s="59">
        <f t="shared" si="47"/>
        <v>33311</v>
      </c>
      <c r="AP146" s="39"/>
      <c r="AQ146" s="59" t="str">
        <f t="shared" si="48"/>
        <v>K-hangtra</v>
      </c>
      <c r="AR146" s="60">
        <f t="shared" si="49"/>
        <v>156</v>
      </c>
      <c r="AS146" s="60">
        <f t="shared" si="50"/>
        <v>632</v>
      </c>
      <c r="AV146" s="39"/>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42"/>
      <c r="DH146" s="42"/>
      <c r="DI146" s="42"/>
      <c r="DJ146" s="42"/>
      <c r="DK146" s="42"/>
      <c r="DL146" s="42"/>
      <c r="DM146" s="42"/>
      <c r="DN146" s="42"/>
      <c r="DO146" s="42"/>
      <c r="DP146" s="42"/>
      <c r="DQ146" s="42"/>
      <c r="DR146" s="42"/>
      <c r="DS146" s="42"/>
      <c r="DT146" s="42"/>
      <c r="DU146" s="42"/>
      <c r="DV146" s="42"/>
      <c r="DW146" s="42"/>
      <c r="DX146" s="42"/>
      <c r="DY146" s="42"/>
      <c r="DZ146" s="42"/>
      <c r="EA146" s="42"/>
      <c r="EB146" s="42"/>
      <c r="EC146" s="42"/>
      <c r="ED146" s="42"/>
      <c r="EE146" s="42"/>
      <c r="EF146" s="42"/>
      <c r="EG146" s="42"/>
      <c r="EH146" s="42"/>
      <c r="EI146" s="42"/>
      <c r="EJ146" s="42"/>
      <c r="EK146" s="42"/>
      <c r="EL146" s="42"/>
      <c r="EM146" s="42"/>
      <c r="EN146" s="42"/>
      <c r="EO146" s="42"/>
      <c r="EP146" s="42"/>
      <c r="EQ146" s="42"/>
      <c r="ER146" s="42"/>
      <c r="ES146" s="42"/>
      <c r="ET146" s="42"/>
      <c r="EU146" s="42"/>
      <c r="EV146" s="42"/>
      <c r="EW146" s="42"/>
      <c r="EX146" s="42"/>
      <c r="EY146" s="42"/>
      <c r="EZ146" s="42"/>
      <c r="FA146" s="42"/>
      <c r="FB146" s="42"/>
      <c r="FC146" s="42"/>
      <c r="FD146" s="42"/>
      <c r="FE146" s="42"/>
      <c r="FF146" s="42"/>
      <c r="FG146" s="42"/>
      <c r="FH146" s="42"/>
      <c r="FI146" s="42"/>
      <c r="FJ146" s="42"/>
      <c r="FK146" s="42"/>
      <c r="FL146" s="42"/>
      <c r="FM146" s="42"/>
      <c r="FN146" s="42"/>
      <c r="FO146" s="42"/>
      <c r="FP146" s="42"/>
      <c r="FQ146" s="42"/>
      <c r="FR146" s="42"/>
      <c r="FS146" s="42"/>
      <c r="FT146" s="42"/>
      <c r="FU146" s="42"/>
      <c r="FV146" s="42"/>
      <c r="FW146" s="42"/>
      <c r="FX146" s="42"/>
      <c r="FY146" s="42"/>
      <c r="FZ146" s="42"/>
      <c r="GA146" s="42"/>
      <c r="GB146" s="42"/>
      <c r="GC146" s="42"/>
      <c r="GD146" s="42"/>
      <c r="GE146" s="42"/>
      <c r="GF146" s="42"/>
      <c r="GG146" s="42"/>
      <c r="GH146" s="42"/>
      <c r="GI146" s="42"/>
      <c r="GJ146" s="42"/>
      <c r="GK146" s="42"/>
      <c r="GL146" s="42"/>
      <c r="GM146" s="42"/>
      <c r="GN146" s="42"/>
      <c r="GO146" s="42"/>
      <c r="GP146" s="42"/>
      <c r="GQ146" s="42"/>
      <c r="GR146" s="42"/>
      <c r="GS146" s="42"/>
      <c r="GT146" s="42"/>
      <c r="GU146" s="42"/>
      <c r="GV146" s="42"/>
      <c r="GW146" s="42"/>
      <c r="GX146" s="42"/>
      <c r="GY146" s="42"/>
      <c r="GZ146" s="42"/>
      <c r="HA146" s="42"/>
      <c r="HB146" s="42"/>
      <c r="HC146" s="42"/>
      <c r="HD146" s="42"/>
      <c r="HE146" s="42"/>
      <c r="HF146" s="42"/>
      <c r="HG146" s="42"/>
      <c r="HH146" s="42"/>
      <c r="HI146" s="42"/>
      <c r="HJ146" s="42"/>
      <c r="HK146" s="42"/>
      <c r="HL146" s="42"/>
      <c r="HM146" s="42"/>
      <c r="HN146" s="42"/>
      <c r="HO146" s="42"/>
      <c r="HP146" s="42"/>
      <c r="HQ146" s="42"/>
      <c r="HR146" s="42"/>
      <c r="HS146" s="42"/>
      <c r="HT146" s="42"/>
      <c r="HU146" s="42"/>
      <c r="HV146" s="42"/>
      <c r="HW146" s="42"/>
      <c r="HX146" s="42"/>
    </row>
    <row r="147" spans="1:232" s="41" customFormat="1" x14ac:dyDescent="0.25">
      <c r="A147" s="29"/>
      <c r="B147" s="30"/>
      <c r="C147" s="31" t="str">
        <f>IF(H147="","",VLOOKUP(O147,Khach_hang!B:G,6,0))</f>
        <v>N</v>
      </c>
      <c r="D147" s="57">
        <f t="shared" si="34"/>
        <v>0</v>
      </c>
      <c r="E147" s="57">
        <f t="shared" si="35"/>
        <v>1</v>
      </c>
      <c r="F147" s="32" t="str">
        <f>IF(H147="","",VLOOKUP(H147,'PHIEU XT'!B:I,8,0))</f>
        <v>29/08/2025</v>
      </c>
      <c r="G147" s="32" t="str">
        <f t="shared" si="36"/>
        <v>29/08/2025</v>
      </c>
      <c r="H147" s="4">
        <v>9105868145</v>
      </c>
      <c r="I147" s="32" t="str">
        <f t="shared" si="37"/>
        <v>29/08/2025</v>
      </c>
      <c r="J147" s="33" t="str">
        <f t="shared" si="38"/>
        <v>NKHT2508/00013104</v>
      </c>
      <c r="K147" s="34"/>
      <c r="L147" s="46" t="str">
        <f t="shared" si="39"/>
        <v>K25TTM</v>
      </c>
      <c r="M147" s="33" t="str">
        <f>IF(H147="","",'PHIEU XT'!C147)</f>
        <v>00013104</v>
      </c>
      <c r="N147" s="35" t="str">
        <f t="shared" si="40"/>
        <v>29/08/2025</v>
      </c>
      <c r="O147" s="6" t="str">
        <f>IF(H147="","",'PHIEU XT'!E147)</f>
        <v>WIN-061</v>
      </c>
      <c r="P147" s="36"/>
      <c r="Q147" s="36"/>
      <c r="R147" s="36"/>
      <c r="S147" s="33" t="str">
        <f>IF(H147="","",'PHIEU XT'!F147)</f>
        <v>6555 WM+ QNM 65 Đỗ Đăng Tuyển, Đại Lộc</v>
      </c>
      <c r="T147" s="36"/>
      <c r="U147" s="36"/>
      <c r="V147" s="33" t="str">
        <f t="shared" si="41"/>
        <v>6555 WM+ QNM 65 Đỗ Đăng Tuyển, Đại Lộc</v>
      </c>
      <c r="W147" s="36"/>
      <c r="X147" s="36"/>
      <c r="Y147" s="33" t="str">
        <f>IF(H147="","",'PHIEU XT'!AC147)</f>
        <v>GTLX250G</v>
      </c>
      <c r="Z147" s="36"/>
      <c r="AA147" s="30"/>
      <c r="AB147" s="57">
        <f t="shared" si="42"/>
        <v>5111</v>
      </c>
      <c r="AC147" s="57">
        <f t="shared" si="43"/>
        <v>131</v>
      </c>
      <c r="AD147" s="30"/>
      <c r="AE147" s="58">
        <f>IF(H147="","",'PHIEU XT'!U147)</f>
        <v>2</v>
      </c>
      <c r="AF147" s="37"/>
      <c r="AG147" s="37">
        <f>IF(H147="","",'PHIEU XT'!T147)</f>
        <v>50182</v>
      </c>
      <c r="AH147" s="38">
        <f t="shared" si="44"/>
        <v>100364</v>
      </c>
      <c r="AI147" s="37"/>
      <c r="AJ147" s="37"/>
      <c r="AK147" s="39"/>
      <c r="AL147" s="40">
        <f t="shared" si="45"/>
        <v>8</v>
      </c>
      <c r="AM147" s="37"/>
      <c r="AN147" s="37">
        <f t="shared" si="46"/>
        <v>8029.12</v>
      </c>
      <c r="AO147" s="59">
        <f t="shared" si="47"/>
        <v>33311</v>
      </c>
      <c r="AP147" s="39"/>
      <c r="AQ147" s="59" t="str">
        <f t="shared" si="48"/>
        <v>K-hangtra</v>
      </c>
      <c r="AR147" s="60">
        <f t="shared" si="49"/>
        <v>156</v>
      </c>
      <c r="AS147" s="60">
        <f t="shared" si="50"/>
        <v>632</v>
      </c>
      <c r="AV147" s="39"/>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c r="BZ147" s="42"/>
      <c r="CA147" s="42"/>
      <c r="CB147" s="42"/>
      <c r="CC147" s="42"/>
      <c r="CD147" s="42"/>
      <c r="CE147" s="42"/>
      <c r="CF147" s="42"/>
      <c r="CG147" s="42"/>
      <c r="CH147" s="42"/>
      <c r="CI147" s="42"/>
      <c r="CJ147" s="42"/>
      <c r="CK147" s="42"/>
      <c r="CL147" s="42"/>
      <c r="CM147" s="42"/>
      <c r="CN147" s="42"/>
      <c r="CO147" s="42"/>
      <c r="CP147" s="42"/>
      <c r="CQ147" s="42"/>
      <c r="CR147" s="42"/>
      <c r="CS147" s="42"/>
      <c r="CT147" s="42"/>
      <c r="CU147" s="42"/>
      <c r="CV147" s="42"/>
      <c r="CW147" s="42"/>
      <c r="CX147" s="42"/>
      <c r="CY147" s="42"/>
      <c r="CZ147" s="42"/>
      <c r="DA147" s="42"/>
      <c r="DB147" s="42"/>
      <c r="DC147" s="42"/>
      <c r="DD147" s="42"/>
      <c r="DE147" s="42"/>
      <c r="DF147" s="42"/>
      <c r="DG147" s="42"/>
      <c r="DH147" s="42"/>
      <c r="DI147" s="42"/>
      <c r="DJ147" s="42"/>
      <c r="DK147" s="42"/>
      <c r="DL147" s="42"/>
      <c r="DM147" s="42"/>
      <c r="DN147" s="42"/>
      <c r="DO147" s="42"/>
      <c r="DP147" s="42"/>
      <c r="DQ147" s="42"/>
      <c r="DR147" s="42"/>
      <c r="DS147" s="42"/>
      <c r="DT147" s="42"/>
      <c r="DU147" s="42"/>
      <c r="DV147" s="42"/>
      <c r="DW147" s="42"/>
      <c r="DX147" s="42"/>
      <c r="DY147" s="42"/>
      <c r="DZ147" s="42"/>
      <c r="EA147" s="42"/>
      <c r="EB147" s="42"/>
      <c r="EC147" s="42"/>
      <c r="ED147" s="42"/>
      <c r="EE147" s="42"/>
      <c r="EF147" s="42"/>
      <c r="EG147" s="42"/>
      <c r="EH147" s="42"/>
      <c r="EI147" s="42"/>
      <c r="EJ147" s="42"/>
      <c r="EK147" s="42"/>
      <c r="EL147" s="42"/>
      <c r="EM147" s="42"/>
      <c r="EN147" s="42"/>
      <c r="EO147" s="42"/>
      <c r="EP147" s="42"/>
      <c r="EQ147" s="42"/>
      <c r="ER147" s="42"/>
      <c r="ES147" s="42"/>
      <c r="ET147" s="42"/>
      <c r="EU147" s="42"/>
      <c r="EV147" s="42"/>
      <c r="EW147" s="42"/>
      <c r="EX147" s="42"/>
      <c r="EY147" s="42"/>
      <c r="EZ147" s="42"/>
      <c r="FA147" s="42"/>
      <c r="FB147" s="42"/>
      <c r="FC147" s="42"/>
      <c r="FD147" s="42"/>
      <c r="FE147" s="42"/>
      <c r="FF147" s="42"/>
      <c r="FG147" s="42"/>
      <c r="FH147" s="42"/>
      <c r="FI147" s="42"/>
      <c r="FJ147" s="42"/>
      <c r="FK147" s="42"/>
      <c r="FL147" s="42"/>
      <c r="FM147" s="42"/>
      <c r="FN147" s="42"/>
      <c r="FO147" s="42"/>
      <c r="FP147" s="42"/>
      <c r="FQ147" s="42"/>
      <c r="FR147" s="42"/>
      <c r="FS147" s="42"/>
      <c r="FT147" s="42"/>
      <c r="FU147" s="42"/>
      <c r="FV147" s="42"/>
      <c r="FW147" s="42"/>
      <c r="FX147" s="42"/>
      <c r="FY147" s="42"/>
      <c r="FZ147" s="42"/>
      <c r="GA147" s="42"/>
      <c r="GB147" s="42"/>
      <c r="GC147" s="42"/>
      <c r="GD147" s="42"/>
      <c r="GE147" s="42"/>
      <c r="GF147" s="42"/>
      <c r="GG147" s="42"/>
      <c r="GH147" s="42"/>
      <c r="GI147" s="42"/>
      <c r="GJ147" s="42"/>
      <c r="GK147" s="42"/>
      <c r="GL147" s="42"/>
      <c r="GM147" s="42"/>
      <c r="GN147" s="42"/>
      <c r="GO147" s="42"/>
      <c r="GP147" s="42"/>
      <c r="GQ147" s="42"/>
      <c r="GR147" s="42"/>
      <c r="GS147" s="42"/>
      <c r="GT147" s="42"/>
      <c r="GU147" s="42"/>
      <c r="GV147" s="42"/>
      <c r="GW147" s="42"/>
      <c r="GX147" s="42"/>
      <c r="GY147" s="42"/>
      <c r="GZ147" s="42"/>
      <c r="HA147" s="42"/>
      <c r="HB147" s="42"/>
      <c r="HC147" s="42"/>
      <c r="HD147" s="42"/>
      <c r="HE147" s="42"/>
      <c r="HF147" s="42"/>
      <c r="HG147" s="42"/>
      <c r="HH147" s="42"/>
      <c r="HI147" s="42"/>
      <c r="HJ147" s="42"/>
      <c r="HK147" s="42"/>
      <c r="HL147" s="42"/>
      <c r="HM147" s="42"/>
      <c r="HN147" s="42"/>
      <c r="HO147" s="42"/>
      <c r="HP147" s="42"/>
      <c r="HQ147" s="42"/>
      <c r="HR147" s="42"/>
      <c r="HS147" s="42"/>
      <c r="HT147" s="42"/>
      <c r="HU147" s="42"/>
      <c r="HV147" s="42"/>
      <c r="HW147" s="42"/>
      <c r="HX147" s="42"/>
    </row>
    <row r="148" spans="1:232" s="41" customFormat="1" x14ac:dyDescent="0.25">
      <c r="A148" s="29"/>
      <c r="B148" s="30"/>
      <c r="C148" s="31" t="str">
        <f>IF(H148="","",VLOOKUP(O148,Khach_hang!B:G,6,0))</f>
        <v>B</v>
      </c>
      <c r="D148" s="57">
        <f t="shared" si="34"/>
        <v>0</v>
      </c>
      <c r="E148" s="57">
        <f t="shared" si="35"/>
        <v>1</v>
      </c>
      <c r="F148" s="32" t="str">
        <f>IF(H148="","",VLOOKUP(H148,'PHIEU XT'!B:I,8,0))</f>
        <v>29/08/2025</v>
      </c>
      <c r="G148" s="32" t="str">
        <f t="shared" si="36"/>
        <v>29/08/2025</v>
      </c>
      <c r="H148" s="4">
        <v>9105868171</v>
      </c>
      <c r="I148" s="32" t="str">
        <f t="shared" si="37"/>
        <v>29/08/2025</v>
      </c>
      <c r="J148" s="33" t="str">
        <f t="shared" si="38"/>
        <v>NKHT2508/00028931</v>
      </c>
      <c r="K148" s="34"/>
      <c r="L148" s="46" t="str">
        <f t="shared" si="39"/>
        <v>K25TTM</v>
      </c>
      <c r="M148" s="33" t="str">
        <f>IF(H148="","",'PHIEU XT'!C148)</f>
        <v>00028931</v>
      </c>
      <c r="N148" s="35" t="str">
        <f t="shared" si="40"/>
        <v>29/08/2025</v>
      </c>
      <c r="O148" s="6" t="str">
        <f>IF(H148="","",'PHIEU XT'!E148)</f>
        <v>WIN-020</v>
      </c>
      <c r="P148" s="36"/>
      <c r="Q148" s="36"/>
      <c r="R148" s="36"/>
      <c r="S148" s="33" t="str">
        <f>IF(H148="","",'PHIEU XT'!F148)</f>
        <v>2AYB WM+ THA Đông Phú, Xã Hoằng Lộc</v>
      </c>
      <c r="T148" s="36"/>
      <c r="U148" s="36"/>
      <c r="V148" s="33" t="str">
        <f t="shared" si="41"/>
        <v>2AYB WM+ THA Đông Phú, Xã Hoằng Lộc</v>
      </c>
      <c r="W148" s="36"/>
      <c r="X148" s="36"/>
      <c r="Y148" s="33" t="str">
        <f>IF(H148="","",'PHIEU XT'!AC148)</f>
        <v>GM500</v>
      </c>
      <c r="Z148" s="36"/>
      <c r="AA148" s="30"/>
      <c r="AB148" s="57">
        <f t="shared" si="42"/>
        <v>5111</v>
      </c>
      <c r="AC148" s="57">
        <f t="shared" si="43"/>
        <v>131</v>
      </c>
      <c r="AD148" s="30"/>
      <c r="AE148" s="58">
        <f>IF(H148="","",'PHIEU XT'!U148)</f>
        <v>1</v>
      </c>
      <c r="AF148" s="37"/>
      <c r="AG148" s="37">
        <f>IF(H148="","",'PHIEU XT'!T148)</f>
        <v>111058</v>
      </c>
      <c r="AH148" s="38">
        <f t="shared" si="44"/>
        <v>111058</v>
      </c>
      <c r="AI148" s="37"/>
      <c r="AJ148" s="37"/>
      <c r="AK148" s="39"/>
      <c r="AL148" s="40">
        <f t="shared" si="45"/>
        <v>8</v>
      </c>
      <c r="AM148" s="37"/>
      <c r="AN148" s="37">
        <f t="shared" si="46"/>
        <v>8884.64</v>
      </c>
      <c r="AO148" s="59">
        <f t="shared" si="47"/>
        <v>33311</v>
      </c>
      <c r="AP148" s="39"/>
      <c r="AQ148" s="59" t="str">
        <f t="shared" si="48"/>
        <v>K-hangtra</v>
      </c>
      <c r="AR148" s="60">
        <f t="shared" si="49"/>
        <v>156</v>
      </c>
      <c r="AS148" s="60">
        <f t="shared" si="50"/>
        <v>632</v>
      </c>
      <c r="AV148" s="39"/>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c r="BZ148" s="42"/>
      <c r="CA148" s="42"/>
      <c r="CB148" s="42"/>
      <c r="CC148" s="42"/>
      <c r="CD148" s="42"/>
      <c r="CE148" s="42"/>
      <c r="CF148" s="42"/>
      <c r="CG148" s="42"/>
      <c r="CH148" s="42"/>
      <c r="CI148" s="42"/>
      <c r="CJ148" s="42"/>
      <c r="CK148" s="42"/>
      <c r="CL148" s="42"/>
      <c r="CM148" s="42"/>
      <c r="CN148" s="42"/>
      <c r="CO148" s="42"/>
      <c r="CP148" s="42"/>
      <c r="CQ148" s="42"/>
      <c r="CR148" s="42"/>
      <c r="CS148" s="42"/>
      <c r="CT148" s="42"/>
      <c r="CU148" s="42"/>
      <c r="CV148" s="42"/>
      <c r="CW148" s="42"/>
      <c r="CX148" s="42"/>
      <c r="CY148" s="42"/>
      <c r="CZ148" s="42"/>
      <c r="DA148" s="42"/>
      <c r="DB148" s="42"/>
      <c r="DC148" s="42"/>
      <c r="DD148" s="42"/>
      <c r="DE148" s="42"/>
      <c r="DF148" s="42"/>
      <c r="DG148" s="42"/>
      <c r="DH148" s="42"/>
      <c r="DI148" s="42"/>
      <c r="DJ148" s="42"/>
      <c r="DK148" s="42"/>
      <c r="DL148" s="42"/>
      <c r="DM148" s="42"/>
      <c r="DN148" s="42"/>
      <c r="DO148" s="42"/>
      <c r="DP148" s="42"/>
      <c r="DQ148" s="42"/>
      <c r="DR148" s="42"/>
      <c r="DS148" s="42"/>
      <c r="DT148" s="42"/>
      <c r="DU148" s="42"/>
      <c r="DV148" s="42"/>
      <c r="DW148" s="42"/>
      <c r="DX148" s="42"/>
      <c r="DY148" s="42"/>
      <c r="DZ148" s="42"/>
      <c r="EA148" s="42"/>
      <c r="EB148" s="42"/>
      <c r="EC148" s="42"/>
      <c r="ED148" s="42"/>
      <c r="EE148" s="42"/>
      <c r="EF148" s="42"/>
      <c r="EG148" s="42"/>
      <c r="EH148" s="42"/>
      <c r="EI148" s="42"/>
      <c r="EJ148" s="42"/>
      <c r="EK148" s="42"/>
      <c r="EL148" s="42"/>
      <c r="EM148" s="42"/>
      <c r="EN148" s="42"/>
      <c r="EO148" s="42"/>
      <c r="EP148" s="42"/>
      <c r="EQ148" s="42"/>
      <c r="ER148" s="42"/>
      <c r="ES148" s="42"/>
      <c r="ET148" s="42"/>
      <c r="EU148" s="42"/>
      <c r="EV148" s="42"/>
      <c r="EW148" s="42"/>
      <c r="EX148" s="42"/>
      <c r="EY148" s="42"/>
      <c r="EZ148" s="42"/>
      <c r="FA148" s="42"/>
      <c r="FB148" s="42"/>
      <c r="FC148" s="42"/>
      <c r="FD148" s="42"/>
      <c r="FE148" s="42"/>
      <c r="FF148" s="42"/>
      <c r="FG148" s="42"/>
      <c r="FH148" s="42"/>
      <c r="FI148" s="42"/>
      <c r="FJ148" s="42"/>
      <c r="FK148" s="42"/>
      <c r="FL148" s="42"/>
      <c r="FM148" s="42"/>
      <c r="FN148" s="42"/>
      <c r="FO148" s="42"/>
      <c r="FP148" s="42"/>
      <c r="FQ148" s="42"/>
      <c r="FR148" s="42"/>
      <c r="FS148" s="42"/>
      <c r="FT148" s="42"/>
      <c r="FU148" s="42"/>
      <c r="FV148" s="42"/>
      <c r="FW148" s="42"/>
      <c r="FX148" s="42"/>
      <c r="FY148" s="42"/>
      <c r="FZ148" s="42"/>
      <c r="GA148" s="42"/>
      <c r="GB148" s="42"/>
      <c r="GC148" s="42"/>
      <c r="GD148" s="42"/>
      <c r="GE148" s="42"/>
      <c r="GF148" s="42"/>
      <c r="GG148" s="42"/>
      <c r="GH148" s="42"/>
      <c r="GI148" s="42"/>
      <c r="GJ148" s="42"/>
      <c r="GK148" s="42"/>
      <c r="GL148" s="42"/>
      <c r="GM148" s="42"/>
      <c r="GN148" s="42"/>
      <c r="GO148" s="42"/>
      <c r="GP148" s="42"/>
      <c r="GQ148" s="42"/>
      <c r="GR148" s="42"/>
      <c r="GS148" s="42"/>
      <c r="GT148" s="42"/>
      <c r="GU148" s="42"/>
      <c r="GV148" s="42"/>
      <c r="GW148" s="42"/>
      <c r="GX148" s="42"/>
      <c r="GY148" s="42"/>
      <c r="GZ148" s="42"/>
      <c r="HA148" s="42"/>
      <c r="HB148" s="42"/>
      <c r="HC148" s="42"/>
      <c r="HD148" s="42"/>
      <c r="HE148" s="42"/>
      <c r="HF148" s="42"/>
      <c r="HG148" s="42"/>
      <c r="HH148" s="42"/>
      <c r="HI148" s="42"/>
      <c r="HJ148" s="42"/>
      <c r="HK148" s="42"/>
      <c r="HL148" s="42"/>
      <c r="HM148" s="42"/>
      <c r="HN148" s="42"/>
      <c r="HO148" s="42"/>
      <c r="HP148" s="42"/>
      <c r="HQ148" s="42"/>
      <c r="HR148" s="42"/>
      <c r="HS148" s="42"/>
      <c r="HT148" s="42"/>
      <c r="HU148" s="42"/>
      <c r="HV148" s="42"/>
      <c r="HW148" s="42"/>
      <c r="HX148" s="42"/>
    </row>
    <row r="149" spans="1:232" s="41" customFormat="1" x14ac:dyDescent="0.25">
      <c r="A149" s="29"/>
      <c r="B149" s="30"/>
      <c r="C149" s="31" t="str">
        <f>IF(H149="","",VLOOKUP(O149,Khach_hang!B:G,6,0))</f>
        <v>N</v>
      </c>
      <c r="D149" s="57">
        <f t="shared" si="34"/>
        <v>0</v>
      </c>
      <c r="E149" s="57">
        <f t="shared" si="35"/>
        <v>1</v>
      </c>
      <c r="F149" s="32" t="str">
        <f>IF(H149="","",VLOOKUP(H149,'PHIEU XT'!B:I,8,0))</f>
        <v>29/08/2025</v>
      </c>
      <c r="G149" s="32" t="str">
        <f t="shared" si="36"/>
        <v>29/08/2025</v>
      </c>
      <c r="H149" s="4">
        <v>9105868164</v>
      </c>
      <c r="I149" s="32" t="str">
        <f t="shared" si="37"/>
        <v>29/08/2025</v>
      </c>
      <c r="J149" s="33" t="str">
        <f t="shared" si="38"/>
        <v>NKHT2508/00069355</v>
      </c>
      <c r="K149" s="34"/>
      <c r="L149" s="46" t="str">
        <f t="shared" si="39"/>
        <v>K25TTM</v>
      </c>
      <c r="M149" s="33" t="str">
        <f>IF(H149="","",'PHIEU XT'!C149)</f>
        <v>00069355</v>
      </c>
      <c r="N149" s="35" t="str">
        <f t="shared" si="40"/>
        <v>29/08/2025</v>
      </c>
      <c r="O149" s="6" t="str">
        <f>IF(H149="","",'PHIEU XT'!E149)</f>
        <v>WIN-009</v>
      </c>
      <c r="P149" s="36"/>
      <c r="Q149" s="36"/>
      <c r="R149" s="36"/>
      <c r="S149" s="33" t="str">
        <f>IF(H149="","",'PHIEU XT'!F149)</f>
        <v>3739 WIN DNG 76B-76C Bà Huyện Thanh Quan</v>
      </c>
      <c r="T149" s="36"/>
      <c r="U149" s="36"/>
      <c r="V149" s="33" t="str">
        <f t="shared" si="41"/>
        <v>3739 WIN DNG 76B-76C Bà Huyện Thanh Quan</v>
      </c>
      <c r="W149" s="36"/>
      <c r="X149" s="36"/>
      <c r="Y149" s="33" t="str">
        <f>IF(H149="","",'PHIEU XT'!AC149)</f>
        <v>GXD500</v>
      </c>
      <c r="Z149" s="36"/>
      <c r="AA149" s="30"/>
      <c r="AB149" s="57">
        <f t="shared" si="42"/>
        <v>5111</v>
      </c>
      <c r="AC149" s="57">
        <f t="shared" si="43"/>
        <v>131</v>
      </c>
      <c r="AD149" s="30"/>
      <c r="AE149" s="58">
        <f>IF(H149="","",'PHIEU XT'!U149)</f>
        <v>1</v>
      </c>
      <c r="AF149" s="37"/>
      <c r="AG149" s="37">
        <f>IF(H149="","",'PHIEU XT'!T149)</f>
        <v>89285</v>
      </c>
      <c r="AH149" s="38">
        <f t="shared" si="44"/>
        <v>89285</v>
      </c>
      <c r="AI149" s="37"/>
      <c r="AJ149" s="37"/>
      <c r="AK149" s="39"/>
      <c r="AL149" s="40">
        <f t="shared" si="45"/>
        <v>8</v>
      </c>
      <c r="AM149" s="37"/>
      <c r="AN149" s="37">
        <f t="shared" si="46"/>
        <v>7142.8</v>
      </c>
      <c r="AO149" s="59">
        <f t="shared" si="47"/>
        <v>33311</v>
      </c>
      <c r="AP149" s="39"/>
      <c r="AQ149" s="59" t="str">
        <f t="shared" si="48"/>
        <v>K-hangtra</v>
      </c>
      <c r="AR149" s="60">
        <f t="shared" si="49"/>
        <v>156</v>
      </c>
      <c r="AS149" s="60">
        <f t="shared" si="50"/>
        <v>632</v>
      </c>
      <c r="AV149" s="39"/>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c r="BZ149" s="42"/>
      <c r="CA149" s="42"/>
      <c r="CB149" s="42"/>
      <c r="CC149" s="42"/>
      <c r="CD149" s="42"/>
      <c r="CE149" s="42"/>
      <c r="CF149" s="42"/>
      <c r="CG149" s="42"/>
      <c r="CH149" s="42"/>
      <c r="CI149" s="42"/>
      <c r="CJ149" s="42"/>
      <c r="CK149" s="42"/>
      <c r="CL149" s="42"/>
      <c r="CM149" s="42"/>
      <c r="CN149" s="42"/>
      <c r="CO149" s="42"/>
      <c r="CP149" s="42"/>
      <c r="CQ149" s="42"/>
      <c r="CR149" s="42"/>
      <c r="CS149" s="42"/>
      <c r="CT149" s="42"/>
      <c r="CU149" s="42"/>
      <c r="CV149" s="42"/>
      <c r="CW149" s="42"/>
      <c r="CX149" s="42"/>
      <c r="CY149" s="42"/>
      <c r="CZ149" s="42"/>
      <c r="DA149" s="42"/>
      <c r="DB149" s="42"/>
      <c r="DC149" s="42"/>
      <c r="DD149" s="42"/>
      <c r="DE149" s="42"/>
      <c r="DF149" s="42"/>
      <c r="DG149" s="42"/>
      <c r="DH149" s="42"/>
      <c r="DI149" s="42"/>
      <c r="DJ149" s="42"/>
      <c r="DK149" s="42"/>
      <c r="DL149" s="42"/>
      <c r="DM149" s="42"/>
      <c r="DN149" s="42"/>
      <c r="DO149" s="42"/>
      <c r="DP149" s="42"/>
      <c r="DQ149" s="42"/>
      <c r="DR149" s="42"/>
      <c r="DS149" s="42"/>
      <c r="DT149" s="42"/>
      <c r="DU149" s="42"/>
      <c r="DV149" s="42"/>
      <c r="DW149" s="42"/>
      <c r="DX149" s="42"/>
      <c r="DY149" s="42"/>
      <c r="DZ149" s="42"/>
      <c r="EA149" s="42"/>
      <c r="EB149" s="42"/>
      <c r="EC149" s="42"/>
      <c r="ED149" s="42"/>
      <c r="EE149" s="42"/>
      <c r="EF149" s="42"/>
      <c r="EG149" s="42"/>
      <c r="EH149" s="42"/>
      <c r="EI149" s="42"/>
      <c r="EJ149" s="42"/>
      <c r="EK149" s="42"/>
      <c r="EL149" s="42"/>
      <c r="EM149" s="42"/>
      <c r="EN149" s="42"/>
      <c r="EO149" s="42"/>
      <c r="EP149" s="42"/>
      <c r="EQ149" s="42"/>
      <c r="ER149" s="42"/>
      <c r="ES149" s="42"/>
      <c r="ET149" s="42"/>
      <c r="EU149" s="42"/>
      <c r="EV149" s="42"/>
      <c r="EW149" s="42"/>
      <c r="EX149" s="42"/>
      <c r="EY149" s="42"/>
      <c r="EZ149" s="42"/>
      <c r="FA149" s="42"/>
      <c r="FB149" s="42"/>
      <c r="FC149" s="42"/>
      <c r="FD149" s="42"/>
      <c r="FE149" s="42"/>
      <c r="FF149" s="42"/>
      <c r="FG149" s="42"/>
      <c r="FH149" s="42"/>
      <c r="FI149" s="42"/>
      <c r="FJ149" s="42"/>
      <c r="FK149" s="42"/>
      <c r="FL149" s="42"/>
      <c r="FM149" s="42"/>
      <c r="FN149" s="42"/>
      <c r="FO149" s="42"/>
      <c r="FP149" s="42"/>
      <c r="FQ149" s="42"/>
      <c r="FR149" s="42"/>
      <c r="FS149" s="42"/>
      <c r="FT149" s="42"/>
      <c r="FU149" s="42"/>
      <c r="FV149" s="42"/>
      <c r="FW149" s="42"/>
      <c r="FX149" s="42"/>
      <c r="FY149" s="42"/>
      <c r="FZ149" s="42"/>
      <c r="GA149" s="42"/>
      <c r="GB149" s="42"/>
      <c r="GC149" s="42"/>
      <c r="GD149" s="42"/>
      <c r="GE149" s="42"/>
      <c r="GF149" s="42"/>
      <c r="GG149" s="42"/>
      <c r="GH149" s="42"/>
      <c r="GI149" s="42"/>
      <c r="GJ149" s="42"/>
      <c r="GK149" s="42"/>
      <c r="GL149" s="42"/>
      <c r="GM149" s="42"/>
      <c r="GN149" s="42"/>
      <c r="GO149" s="42"/>
      <c r="GP149" s="42"/>
      <c r="GQ149" s="42"/>
      <c r="GR149" s="42"/>
      <c r="GS149" s="42"/>
      <c r="GT149" s="42"/>
      <c r="GU149" s="42"/>
      <c r="GV149" s="42"/>
      <c r="GW149" s="42"/>
      <c r="GX149" s="42"/>
      <c r="GY149" s="42"/>
      <c r="GZ149" s="42"/>
      <c r="HA149" s="42"/>
      <c r="HB149" s="42"/>
      <c r="HC149" s="42"/>
      <c r="HD149" s="42"/>
      <c r="HE149" s="42"/>
      <c r="HF149" s="42"/>
      <c r="HG149" s="42"/>
      <c r="HH149" s="42"/>
      <c r="HI149" s="42"/>
      <c r="HJ149" s="42"/>
      <c r="HK149" s="42"/>
      <c r="HL149" s="42"/>
      <c r="HM149" s="42"/>
      <c r="HN149" s="42"/>
      <c r="HO149" s="42"/>
      <c r="HP149" s="42"/>
      <c r="HQ149" s="42"/>
      <c r="HR149" s="42"/>
      <c r="HS149" s="42"/>
      <c r="HT149" s="42"/>
      <c r="HU149" s="42"/>
      <c r="HV149" s="42"/>
      <c r="HW149" s="42"/>
      <c r="HX149" s="42"/>
    </row>
    <row r="150" spans="1:232" s="41" customFormat="1" x14ac:dyDescent="0.25">
      <c r="A150" s="29"/>
      <c r="B150" s="30"/>
      <c r="C150" s="31" t="str">
        <f>IF(H150="","",VLOOKUP(O150,Khach_hang!B:G,6,0))</f>
        <v>B</v>
      </c>
      <c r="D150" s="57">
        <f t="shared" si="34"/>
        <v>0</v>
      </c>
      <c r="E150" s="57">
        <f t="shared" si="35"/>
        <v>1</v>
      </c>
      <c r="F150" s="32" t="str">
        <f>IF(H150="","",VLOOKUP(H150,'PHIEU XT'!B:I,8,0))</f>
        <v>29/08/2025</v>
      </c>
      <c r="G150" s="32" t="str">
        <f t="shared" si="36"/>
        <v>29/08/2025</v>
      </c>
      <c r="H150" s="4">
        <v>9105868249</v>
      </c>
      <c r="I150" s="32" t="str">
        <f t="shared" si="37"/>
        <v>29/08/2025</v>
      </c>
      <c r="J150" s="33" t="str">
        <f t="shared" si="38"/>
        <v>NKHT2508/00009576</v>
      </c>
      <c r="K150" s="34"/>
      <c r="L150" s="46" t="str">
        <f t="shared" si="39"/>
        <v>K25TTM</v>
      </c>
      <c r="M150" s="33" t="str">
        <f>IF(H150="","",'PHIEU XT'!C150)</f>
        <v>00009576</v>
      </c>
      <c r="N150" s="35" t="str">
        <f t="shared" si="40"/>
        <v>29/08/2025</v>
      </c>
      <c r="O150" s="6" t="str">
        <f>IF(H150="","",'PHIEU XT'!E150)</f>
        <v>WIN-059</v>
      </c>
      <c r="P150" s="36"/>
      <c r="Q150" s="36"/>
      <c r="R150" s="36"/>
      <c r="S150" s="33" t="str">
        <f>IF(H150="","",'PHIEU XT'!F150)</f>
        <v>2ANF WM+ TNN 228 Thắng Lợi</v>
      </c>
      <c r="T150" s="36"/>
      <c r="U150" s="36"/>
      <c r="V150" s="33" t="str">
        <f t="shared" si="41"/>
        <v>2ANF WM+ TNN 228 Thắng Lợi</v>
      </c>
      <c r="W150" s="36"/>
      <c r="X150" s="36"/>
      <c r="Y150" s="33" t="str">
        <f>IF(H150="","",'PHIEU XT'!AC150)</f>
        <v>TH200</v>
      </c>
      <c r="Z150" s="36"/>
      <c r="AA150" s="30"/>
      <c r="AB150" s="57">
        <f t="shared" si="42"/>
        <v>5111</v>
      </c>
      <c r="AC150" s="57">
        <f t="shared" si="43"/>
        <v>131</v>
      </c>
      <c r="AD150" s="30"/>
      <c r="AE150" s="58">
        <f>IF(H150="","",'PHIEU XT'!U150)</f>
        <v>1</v>
      </c>
      <c r="AF150" s="37"/>
      <c r="AG150" s="37">
        <f>IF(H150="","",'PHIEU XT'!T150)</f>
        <v>55595</v>
      </c>
      <c r="AH150" s="38">
        <f t="shared" si="44"/>
        <v>55595</v>
      </c>
      <c r="AI150" s="37"/>
      <c r="AJ150" s="37"/>
      <c r="AK150" s="39"/>
      <c r="AL150" s="40">
        <f t="shared" si="45"/>
        <v>8</v>
      </c>
      <c r="AM150" s="37"/>
      <c r="AN150" s="37">
        <f t="shared" si="46"/>
        <v>4447.6000000000004</v>
      </c>
      <c r="AO150" s="59">
        <f t="shared" si="47"/>
        <v>33311</v>
      </c>
      <c r="AP150" s="39"/>
      <c r="AQ150" s="59" t="str">
        <f t="shared" si="48"/>
        <v>K-hangtra</v>
      </c>
      <c r="AR150" s="60">
        <f t="shared" si="49"/>
        <v>156</v>
      </c>
      <c r="AS150" s="60">
        <f t="shared" si="50"/>
        <v>632</v>
      </c>
      <c r="AV150" s="39"/>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c r="BZ150" s="42"/>
      <c r="CA150" s="42"/>
      <c r="CB150" s="42"/>
      <c r="CC150" s="42"/>
      <c r="CD150" s="42"/>
      <c r="CE150" s="42"/>
      <c r="CF150" s="42"/>
      <c r="CG150" s="42"/>
      <c r="CH150" s="42"/>
      <c r="CI150" s="42"/>
      <c r="CJ150" s="42"/>
      <c r="CK150" s="42"/>
      <c r="CL150" s="42"/>
      <c r="CM150" s="42"/>
      <c r="CN150" s="42"/>
      <c r="CO150" s="42"/>
      <c r="CP150" s="42"/>
      <c r="CQ150" s="42"/>
      <c r="CR150" s="42"/>
      <c r="CS150" s="42"/>
      <c r="CT150" s="42"/>
      <c r="CU150" s="42"/>
      <c r="CV150" s="42"/>
      <c r="CW150" s="42"/>
      <c r="CX150" s="42"/>
      <c r="CY150" s="42"/>
      <c r="CZ150" s="42"/>
      <c r="DA150" s="42"/>
      <c r="DB150" s="42"/>
      <c r="DC150" s="42"/>
      <c r="DD150" s="42"/>
      <c r="DE150" s="42"/>
      <c r="DF150" s="42"/>
      <c r="DG150" s="42"/>
      <c r="DH150" s="42"/>
      <c r="DI150" s="42"/>
      <c r="DJ150" s="42"/>
      <c r="DK150" s="42"/>
      <c r="DL150" s="42"/>
      <c r="DM150" s="42"/>
      <c r="DN150" s="42"/>
      <c r="DO150" s="42"/>
      <c r="DP150" s="42"/>
      <c r="DQ150" s="42"/>
      <c r="DR150" s="42"/>
      <c r="DS150" s="42"/>
      <c r="DT150" s="42"/>
      <c r="DU150" s="42"/>
      <c r="DV150" s="42"/>
      <c r="DW150" s="42"/>
      <c r="DX150" s="42"/>
      <c r="DY150" s="42"/>
      <c r="DZ150" s="42"/>
      <c r="EA150" s="42"/>
      <c r="EB150" s="42"/>
      <c r="EC150" s="42"/>
      <c r="ED150" s="42"/>
      <c r="EE150" s="42"/>
      <c r="EF150" s="42"/>
      <c r="EG150" s="42"/>
      <c r="EH150" s="42"/>
      <c r="EI150" s="42"/>
      <c r="EJ150" s="42"/>
      <c r="EK150" s="42"/>
      <c r="EL150" s="42"/>
      <c r="EM150" s="42"/>
      <c r="EN150" s="42"/>
      <c r="EO150" s="42"/>
      <c r="EP150" s="42"/>
      <c r="EQ150" s="42"/>
      <c r="ER150" s="42"/>
      <c r="ES150" s="42"/>
      <c r="ET150" s="42"/>
      <c r="EU150" s="42"/>
      <c r="EV150" s="42"/>
      <c r="EW150" s="42"/>
      <c r="EX150" s="42"/>
      <c r="EY150" s="42"/>
      <c r="EZ150" s="42"/>
      <c r="FA150" s="42"/>
      <c r="FB150" s="42"/>
      <c r="FC150" s="42"/>
      <c r="FD150" s="42"/>
      <c r="FE150" s="42"/>
      <c r="FF150" s="42"/>
      <c r="FG150" s="42"/>
      <c r="FH150" s="42"/>
      <c r="FI150" s="42"/>
      <c r="FJ150" s="42"/>
      <c r="FK150" s="42"/>
      <c r="FL150" s="42"/>
      <c r="FM150" s="42"/>
      <c r="FN150" s="42"/>
      <c r="FO150" s="42"/>
      <c r="FP150" s="42"/>
      <c r="FQ150" s="42"/>
      <c r="FR150" s="42"/>
      <c r="FS150" s="42"/>
      <c r="FT150" s="42"/>
      <c r="FU150" s="42"/>
      <c r="FV150" s="42"/>
      <c r="FW150" s="42"/>
      <c r="FX150" s="42"/>
      <c r="FY150" s="42"/>
      <c r="FZ150" s="42"/>
      <c r="GA150" s="42"/>
      <c r="GB150" s="42"/>
      <c r="GC150" s="42"/>
      <c r="GD150" s="42"/>
      <c r="GE150" s="42"/>
      <c r="GF150" s="42"/>
      <c r="GG150" s="42"/>
      <c r="GH150" s="42"/>
      <c r="GI150" s="42"/>
      <c r="GJ150" s="42"/>
      <c r="GK150" s="42"/>
      <c r="GL150" s="42"/>
      <c r="GM150" s="42"/>
      <c r="GN150" s="42"/>
      <c r="GO150" s="42"/>
      <c r="GP150" s="42"/>
      <c r="GQ150" s="42"/>
      <c r="GR150" s="42"/>
      <c r="GS150" s="42"/>
      <c r="GT150" s="42"/>
      <c r="GU150" s="42"/>
      <c r="GV150" s="42"/>
      <c r="GW150" s="42"/>
      <c r="GX150" s="42"/>
      <c r="GY150" s="42"/>
      <c r="GZ150" s="42"/>
      <c r="HA150" s="42"/>
      <c r="HB150" s="42"/>
      <c r="HC150" s="42"/>
      <c r="HD150" s="42"/>
      <c r="HE150" s="42"/>
      <c r="HF150" s="42"/>
      <c r="HG150" s="42"/>
      <c r="HH150" s="42"/>
      <c r="HI150" s="42"/>
      <c r="HJ150" s="42"/>
      <c r="HK150" s="42"/>
      <c r="HL150" s="42"/>
      <c r="HM150" s="42"/>
      <c r="HN150" s="42"/>
      <c r="HO150" s="42"/>
      <c r="HP150" s="42"/>
      <c r="HQ150" s="42"/>
      <c r="HR150" s="42"/>
      <c r="HS150" s="42"/>
      <c r="HT150" s="42"/>
      <c r="HU150" s="42"/>
      <c r="HV150" s="42"/>
      <c r="HW150" s="42"/>
      <c r="HX150" s="42"/>
    </row>
    <row r="151" spans="1:232" s="41" customFormat="1" x14ac:dyDescent="0.25">
      <c r="A151" s="29"/>
      <c r="B151" s="30"/>
      <c r="C151" s="31" t="str">
        <f>IF(H151="","",VLOOKUP(O151,Khach_hang!B:G,6,0))</f>
        <v>B</v>
      </c>
      <c r="D151" s="57">
        <f t="shared" si="34"/>
        <v>0</v>
      </c>
      <c r="E151" s="57">
        <f t="shared" si="35"/>
        <v>1</v>
      </c>
      <c r="F151" s="32" t="str">
        <f>IF(H151="","",VLOOKUP(H151,'PHIEU XT'!B:I,8,0))</f>
        <v>29/08/2025</v>
      </c>
      <c r="G151" s="32" t="str">
        <f t="shared" si="36"/>
        <v>29/08/2025</v>
      </c>
      <c r="H151" s="4">
        <v>9105868249</v>
      </c>
      <c r="I151" s="32" t="str">
        <f t="shared" si="37"/>
        <v>29/08/2025</v>
      </c>
      <c r="J151" s="33" t="str">
        <f t="shared" si="38"/>
        <v>NKHT2508/00009576</v>
      </c>
      <c r="K151" s="34"/>
      <c r="L151" s="46" t="str">
        <f t="shared" si="39"/>
        <v>K25TTM</v>
      </c>
      <c r="M151" s="33" t="str">
        <f>IF(H151="","",'PHIEU XT'!C151)</f>
        <v>00009576</v>
      </c>
      <c r="N151" s="35" t="str">
        <f t="shared" si="40"/>
        <v>29/08/2025</v>
      </c>
      <c r="O151" s="6" t="str">
        <f>IF(H151="","",'PHIEU XT'!E151)</f>
        <v>WIN-059</v>
      </c>
      <c r="P151" s="36"/>
      <c r="Q151" s="36"/>
      <c r="R151" s="36"/>
      <c r="S151" s="33" t="str">
        <f>IF(H151="","",'PHIEU XT'!F151)</f>
        <v>2ANF WM+ TNN 228 Thắng Lợi</v>
      </c>
      <c r="T151" s="36"/>
      <c r="U151" s="36"/>
      <c r="V151" s="33" t="str">
        <f t="shared" si="41"/>
        <v>2ANF WM+ TNN 228 Thắng Lợi</v>
      </c>
      <c r="W151" s="36"/>
      <c r="X151" s="36"/>
      <c r="Y151" s="33" t="str">
        <f>IF(H151="","",'PHIEU XT'!AC151)</f>
        <v>GTLX250G</v>
      </c>
      <c r="Z151" s="36"/>
      <c r="AA151" s="30"/>
      <c r="AB151" s="57">
        <f t="shared" si="42"/>
        <v>5111</v>
      </c>
      <c r="AC151" s="57">
        <f t="shared" si="43"/>
        <v>131</v>
      </c>
      <c r="AD151" s="30"/>
      <c r="AE151" s="58">
        <f>IF(H151="","",'PHIEU XT'!U151)</f>
        <v>1</v>
      </c>
      <c r="AF151" s="37"/>
      <c r="AG151" s="37">
        <f>IF(H151="","",'PHIEU XT'!T151)</f>
        <v>50182</v>
      </c>
      <c r="AH151" s="38">
        <f t="shared" si="44"/>
        <v>50182</v>
      </c>
      <c r="AI151" s="37"/>
      <c r="AJ151" s="37"/>
      <c r="AK151" s="39"/>
      <c r="AL151" s="40">
        <f t="shared" si="45"/>
        <v>8</v>
      </c>
      <c r="AM151" s="37"/>
      <c r="AN151" s="37">
        <f t="shared" si="46"/>
        <v>4014.56</v>
      </c>
      <c r="AO151" s="59">
        <f t="shared" si="47"/>
        <v>33311</v>
      </c>
      <c r="AP151" s="39"/>
      <c r="AQ151" s="59" t="str">
        <f t="shared" si="48"/>
        <v>K-hangtra</v>
      </c>
      <c r="AR151" s="60">
        <f t="shared" si="49"/>
        <v>156</v>
      </c>
      <c r="AS151" s="60">
        <f t="shared" si="50"/>
        <v>632</v>
      </c>
      <c r="AV151" s="39"/>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c r="BZ151" s="42"/>
      <c r="CA151" s="42"/>
      <c r="CB151" s="42"/>
      <c r="CC151" s="42"/>
      <c r="CD151" s="42"/>
      <c r="CE151" s="42"/>
      <c r="CF151" s="42"/>
      <c r="CG151" s="42"/>
      <c r="CH151" s="42"/>
      <c r="CI151" s="42"/>
      <c r="CJ151" s="42"/>
      <c r="CK151" s="42"/>
      <c r="CL151" s="42"/>
      <c r="CM151" s="42"/>
      <c r="CN151" s="42"/>
      <c r="CO151" s="42"/>
      <c r="CP151" s="42"/>
      <c r="CQ151" s="42"/>
      <c r="CR151" s="42"/>
      <c r="CS151" s="42"/>
      <c r="CT151" s="42"/>
      <c r="CU151" s="42"/>
      <c r="CV151" s="42"/>
      <c r="CW151" s="42"/>
      <c r="CX151" s="42"/>
      <c r="CY151" s="42"/>
      <c r="CZ151" s="42"/>
      <c r="DA151" s="42"/>
      <c r="DB151" s="42"/>
      <c r="DC151" s="42"/>
      <c r="DD151" s="42"/>
      <c r="DE151" s="42"/>
      <c r="DF151" s="42"/>
      <c r="DG151" s="42"/>
      <c r="DH151" s="42"/>
      <c r="DI151" s="42"/>
      <c r="DJ151" s="42"/>
      <c r="DK151" s="42"/>
      <c r="DL151" s="42"/>
      <c r="DM151" s="42"/>
      <c r="DN151" s="42"/>
      <c r="DO151" s="42"/>
      <c r="DP151" s="42"/>
      <c r="DQ151" s="42"/>
      <c r="DR151" s="42"/>
      <c r="DS151" s="42"/>
      <c r="DT151" s="42"/>
      <c r="DU151" s="42"/>
      <c r="DV151" s="42"/>
      <c r="DW151" s="42"/>
      <c r="DX151" s="42"/>
      <c r="DY151" s="42"/>
      <c r="DZ151" s="42"/>
      <c r="EA151" s="42"/>
      <c r="EB151" s="42"/>
      <c r="EC151" s="42"/>
      <c r="ED151" s="42"/>
      <c r="EE151" s="42"/>
      <c r="EF151" s="42"/>
      <c r="EG151" s="42"/>
      <c r="EH151" s="42"/>
      <c r="EI151" s="42"/>
      <c r="EJ151" s="42"/>
      <c r="EK151" s="42"/>
      <c r="EL151" s="42"/>
      <c r="EM151" s="42"/>
      <c r="EN151" s="42"/>
      <c r="EO151" s="42"/>
      <c r="EP151" s="42"/>
      <c r="EQ151" s="42"/>
      <c r="ER151" s="42"/>
      <c r="ES151" s="42"/>
      <c r="ET151" s="42"/>
      <c r="EU151" s="42"/>
      <c r="EV151" s="42"/>
      <c r="EW151" s="42"/>
      <c r="EX151" s="42"/>
      <c r="EY151" s="42"/>
      <c r="EZ151" s="42"/>
      <c r="FA151" s="42"/>
      <c r="FB151" s="42"/>
      <c r="FC151" s="42"/>
      <c r="FD151" s="42"/>
      <c r="FE151" s="42"/>
      <c r="FF151" s="42"/>
      <c r="FG151" s="42"/>
      <c r="FH151" s="42"/>
      <c r="FI151" s="42"/>
      <c r="FJ151" s="42"/>
      <c r="FK151" s="42"/>
      <c r="FL151" s="42"/>
      <c r="FM151" s="42"/>
      <c r="FN151" s="42"/>
      <c r="FO151" s="42"/>
      <c r="FP151" s="42"/>
      <c r="FQ151" s="42"/>
      <c r="FR151" s="42"/>
      <c r="FS151" s="42"/>
      <c r="FT151" s="42"/>
      <c r="FU151" s="42"/>
      <c r="FV151" s="42"/>
      <c r="FW151" s="42"/>
      <c r="FX151" s="42"/>
      <c r="FY151" s="42"/>
      <c r="FZ151" s="42"/>
      <c r="GA151" s="42"/>
      <c r="GB151" s="42"/>
      <c r="GC151" s="42"/>
      <c r="GD151" s="42"/>
      <c r="GE151" s="42"/>
      <c r="GF151" s="42"/>
      <c r="GG151" s="42"/>
      <c r="GH151" s="42"/>
      <c r="GI151" s="42"/>
      <c r="GJ151" s="42"/>
      <c r="GK151" s="42"/>
      <c r="GL151" s="42"/>
      <c r="GM151" s="42"/>
      <c r="GN151" s="42"/>
      <c r="GO151" s="42"/>
      <c r="GP151" s="42"/>
      <c r="GQ151" s="42"/>
      <c r="GR151" s="42"/>
      <c r="GS151" s="42"/>
      <c r="GT151" s="42"/>
      <c r="GU151" s="42"/>
      <c r="GV151" s="42"/>
      <c r="GW151" s="42"/>
      <c r="GX151" s="42"/>
      <c r="GY151" s="42"/>
      <c r="GZ151" s="42"/>
      <c r="HA151" s="42"/>
      <c r="HB151" s="42"/>
      <c r="HC151" s="42"/>
      <c r="HD151" s="42"/>
      <c r="HE151" s="42"/>
      <c r="HF151" s="42"/>
      <c r="HG151" s="42"/>
      <c r="HH151" s="42"/>
      <c r="HI151" s="42"/>
      <c r="HJ151" s="42"/>
      <c r="HK151" s="42"/>
      <c r="HL151" s="42"/>
      <c r="HM151" s="42"/>
      <c r="HN151" s="42"/>
      <c r="HO151" s="42"/>
      <c r="HP151" s="42"/>
      <c r="HQ151" s="42"/>
      <c r="HR151" s="42"/>
      <c r="HS151" s="42"/>
      <c r="HT151" s="42"/>
      <c r="HU151" s="42"/>
      <c r="HV151" s="42"/>
      <c r="HW151" s="42"/>
      <c r="HX151" s="42"/>
    </row>
    <row r="152" spans="1:232" s="41" customFormat="1" x14ac:dyDescent="0.25">
      <c r="A152" s="29"/>
      <c r="B152" s="30"/>
      <c r="C152" s="31" t="str">
        <f>IF(H152="","",VLOOKUP(O152,Khach_hang!B:G,6,0))</f>
        <v>B</v>
      </c>
      <c r="D152" s="57">
        <f t="shared" si="34"/>
        <v>0</v>
      </c>
      <c r="E152" s="57">
        <f t="shared" si="35"/>
        <v>1</v>
      </c>
      <c r="F152" s="32" t="str">
        <f>IF(H152="","",VLOOKUP(H152,'PHIEU XT'!B:I,8,0))</f>
        <v>29/08/2025</v>
      </c>
      <c r="G152" s="32" t="str">
        <f t="shared" si="36"/>
        <v>29/08/2025</v>
      </c>
      <c r="H152" s="4">
        <v>9105868249</v>
      </c>
      <c r="I152" s="32" t="str">
        <f t="shared" si="37"/>
        <v>29/08/2025</v>
      </c>
      <c r="J152" s="33" t="str">
        <f t="shared" si="38"/>
        <v>NKHT2508/00009576</v>
      </c>
      <c r="K152" s="34"/>
      <c r="L152" s="46" t="str">
        <f t="shared" si="39"/>
        <v>K25TTM</v>
      </c>
      <c r="M152" s="33" t="str">
        <f>IF(H152="","",'PHIEU XT'!C152)</f>
        <v>00009576</v>
      </c>
      <c r="N152" s="35" t="str">
        <f t="shared" si="40"/>
        <v>29/08/2025</v>
      </c>
      <c r="O152" s="6" t="str">
        <f>IF(H152="","",'PHIEU XT'!E152)</f>
        <v>WIN-059</v>
      </c>
      <c r="P152" s="36"/>
      <c r="Q152" s="36"/>
      <c r="R152" s="36"/>
      <c r="S152" s="33" t="str">
        <f>IF(H152="","",'PHIEU XT'!F152)</f>
        <v>2ANF WM+ TNN 228 Thắng Lợi</v>
      </c>
      <c r="T152" s="36"/>
      <c r="U152" s="36"/>
      <c r="V152" s="33" t="str">
        <f t="shared" si="41"/>
        <v>2ANF WM+ TNN 228 Thắng Lợi</v>
      </c>
      <c r="W152" s="36"/>
      <c r="X152" s="36"/>
      <c r="Y152" s="33" t="str">
        <f>IF(H152="","",'PHIEU XT'!AC152)</f>
        <v>GL250KT</v>
      </c>
      <c r="Z152" s="36"/>
      <c r="AA152" s="30"/>
      <c r="AB152" s="57">
        <f t="shared" si="42"/>
        <v>5111</v>
      </c>
      <c r="AC152" s="57">
        <f t="shared" si="43"/>
        <v>131</v>
      </c>
      <c r="AD152" s="30"/>
      <c r="AE152" s="58">
        <f>IF(H152="","",'PHIEU XT'!U152)</f>
        <v>1</v>
      </c>
      <c r="AF152" s="37"/>
      <c r="AG152" s="37">
        <f>IF(H152="","",'PHIEU XT'!T152)</f>
        <v>49500</v>
      </c>
      <c r="AH152" s="38">
        <f t="shared" si="44"/>
        <v>49500</v>
      </c>
      <c r="AI152" s="37"/>
      <c r="AJ152" s="37"/>
      <c r="AK152" s="39"/>
      <c r="AL152" s="40">
        <f t="shared" si="45"/>
        <v>8</v>
      </c>
      <c r="AM152" s="37"/>
      <c r="AN152" s="37">
        <f t="shared" si="46"/>
        <v>3960</v>
      </c>
      <c r="AO152" s="59">
        <f t="shared" si="47"/>
        <v>33311</v>
      </c>
      <c r="AP152" s="39"/>
      <c r="AQ152" s="59" t="str">
        <f t="shared" si="48"/>
        <v>K-hangtra</v>
      </c>
      <c r="AR152" s="60">
        <f t="shared" si="49"/>
        <v>156</v>
      </c>
      <c r="AS152" s="60">
        <f t="shared" si="50"/>
        <v>632</v>
      </c>
      <c r="AV152" s="39"/>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c r="BZ152" s="42"/>
      <c r="CA152" s="42"/>
      <c r="CB152" s="42"/>
      <c r="CC152" s="42"/>
      <c r="CD152" s="42"/>
      <c r="CE152" s="42"/>
      <c r="CF152" s="42"/>
      <c r="CG152" s="42"/>
      <c r="CH152" s="42"/>
      <c r="CI152" s="42"/>
      <c r="CJ152" s="42"/>
      <c r="CK152" s="42"/>
      <c r="CL152" s="42"/>
      <c r="CM152" s="42"/>
      <c r="CN152" s="42"/>
      <c r="CO152" s="42"/>
      <c r="CP152" s="42"/>
      <c r="CQ152" s="42"/>
      <c r="CR152" s="42"/>
      <c r="CS152" s="42"/>
      <c r="CT152" s="42"/>
      <c r="CU152" s="42"/>
      <c r="CV152" s="42"/>
      <c r="CW152" s="42"/>
      <c r="CX152" s="42"/>
      <c r="CY152" s="42"/>
      <c r="CZ152" s="42"/>
      <c r="DA152" s="42"/>
      <c r="DB152" s="42"/>
      <c r="DC152" s="42"/>
      <c r="DD152" s="42"/>
      <c r="DE152" s="42"/>
      <c r="DF152" s="42"/>
      <c r="DG152" s="42"/>
      <c r="DH152" s="42"/>
      <c r="DI152" s="42"/>
      <c r="DJ152" s="42"/>
      <c r="DK152" s="42"/>
      <c r="DL152" s="42"/>
      <c r="DM152" s="42"/>
      <c r="DN152" s="42"/>
      <c r="DO152" s="42"/>
      <c r="DP152" s="42"/>
      <c r="DQ152" s="42"/>
      <c r="DR152" s="42"/>
      <c r="DS152" s="42"/>
      <c r="DT152" s="42"/>
      <c r="DU152" s="42"/>
      <c r="DV152" s="42"/>
      <c r="DW152" s="42"/>
      <c r="DX152" s="42"/>
      <c r="DY152" s="42"/>
      <c r="DZ152" s="42"/>
      <c r="EA152" s="42"/>
      <c r="EB152" s="42"/>
      <c r="EC152" s="42"/>
      <c r="ED152" s="42"/>
      <c r="EE152" s="42"/>
      <c r="EF152" s="42"/>
      <c r="EG152" s="42"/>
      <c r="EH152" s="42"/>
      <c r="EI152" s="42"/>
      <c r="EJ152" s="42"/>
      <c r="EK152" s="42"/>
      <c r="EL152" s="42"/>
      <c r="EM152" s="42"/>
      <c r="EN152" s="42"/>
      <c r="EO152" s="42"/>
      <c r="EP152" s="42"/>
      <c r="EQ152" s="42"/>
      <c r="ER152" s="42"/>
      <c r="ES152" s="42"/>
      <c r="ET152" s="42"/>
      <c r="EU152" s="42"/>
      <c r="EV152" s="42"/>
      <c r="EW152" s="42"/>
      <c r="EX152" s="42"/>
      <c r="EY152" s="42"/>
      <c r="EZ152" s="42"/>
      <c r="FA152" s="42"/>
      <c r="FB152" s="42"/>
      <c r="FC152" s="42"/>
      <c r="FD152" s="42"/>
      <c r="FE152" s="42"/>
      <c r="FF152" s="42"/>
      <c r="FG152" s="42"/>
      <c r="FH152" s="42"/>
      <c r="FI152" s="42"/>
      <c r="FJ152" s="42"/>
      <c r="FK152" s="42"/>
      <c r="FL152" s="42"/>
      <c r="FM152" s="42"/>
      <c r="FN152" s="42"/>
      <c r="FO152" s="42"/>
      <c r="FP152" s="42"/>
      <c r="FQ152" s="42"/>
      <c r="FR152" s="42"/>
      <c r="FS152" s="42"/>
      <c r="FT152" s="42"/>
      <c r="FU152" s="42"/>
      <c r="FV152" s="42"/>
      <c r="FW152" s="42"/>
      <c r="FX152" s="42"/>
      <c r="FY152" s="42"/>
      <c r="FZ152" s="42"/>
      <c r="GA152" s="42"/>
      <c r="GB152" s="42"/>
      <c r="GC152" s="42"/>
      <c r="GD152" s="42"/>
      <c r="GE152" s="42"/>
      <c r="GF152" s="42"/>
      <c r="GG152" s="42"/>
      <c r="GH152" s="42"/>
      <c r="GI152" s="42"/>
      <c r="GJ152" s="42"/>
      <c r="GK152" s="42"/>
      <c r="GL152" s="42"/>
      <c r="GM152" s="42"/>
      <c r="GN152" s="42"/>
      <c r="GO152" s="42"/>
      <c r="GP152" s="42"/>
      <c r="GQ152" s="42"/>
      <c r="GR152" s="42"/>
      <c r="GS152" s="42"/>
      <c r="GT152" s="42"/>
      <c r="GU152" s="42"/>
      <c r="GV152" s="42"/>
      <c r="GW152" s="42"/>
      <c r="GX152" s="42"/>
      <c r="GY152" s="42"/>
      <c r="GZ152" s="42"/>
      <c r="HA152" s="42"/>
      <c r="HB152" s="42"/>
      <c r="HC152" s="42"/>
      <c r="HD152" s="42"/>
      <c r="HE152" s="42"/>
      <c r="HF152" s="42"/>
      <c r="HG152" s="42"/>
      <c r="HH152" s="42"/>
      <c r="HI152" s="42"/>
      <c r="HJ152" s="42"/>
      <c r="HK152" s="42"/>
      <c r="HL152" s="42"/>
      <c r="HM152" s="42"/>
      <c r="HN152" s="42"/>
      <c r="HO152" s="42"/>
      <c r="HP152" s="42"/>
      <c r="HQ152" s="42"/>
      <c r="HR152" s="42"/>
      <c r="HS152" s="42"/>
      <c r="HT152" s="42"/>
      <c r="HU152" s="42"/>
      <c r="HV152" s="42"/>
      <c r="HW152" s="42"/>
      <c r="HX152" s="42"/>
    </row>
    <row r="153" spans="1:232" s="41" customFormat="1" x14ac:dyDescent="0.25">
      <c r="A153" s="29"/>
      <c r="B153" s="30"/>
      <c r="C153" s="31" t="str">
        <f>IF(H153="","",VLOOKUP(O153,Khach_hang!B:G,6,0))</f>
        <v>B</v>
      </c>
      <c r="D153" s="57">
        <f t="shared" si="34"/>
        <v>0</v>
      </c>
      <c r="E153" s="57">
        <f t="shared" si="35"/>
        <v>1</v>
      </c>
      <c r="F153" s="32" t="str">
        <f>IF(H153="","",VLOOKUP(H153,'PHIEU XT'!B:I,8,0))</f>
        <v>29/08/2025</v>
      </c>
      <c r="G153" s="32" t="str">
        <f t="shared" si="36"/>
        <v>29/08/2025</v>
      </c>
      <c r="H153" s="4">
        <v>9105868249</v>
      </c>
      <c r="I153" s="32" t="str">
        <f t="shared" si="37"/>
        <v>29/08/2025</v>
      </c>
      <c r="J153" s="33" t="str">
        <f t="shared" si="38"/>
        <v>NKHT2508/00009576</v>
      </c>
      <c r="K153" s="34"/>
      <c r="L153" s="46" t="str">
        <f t="shared" si="39"/>
        <v>K25TTM</v>
      </c>
      <c r="M153" s="33" t="str">
        <f>IF(H153="","",'PHIEU XT'!C153)</f>
        <v>00009576</v>
      </c>
      <c r="N153" s="35" t="str">
        <f t="shared" si="40"/>
        <v>29/08/2025</v>
      </c>
      <c r="O153" s="6" t="str">
        <f>IF(H153="","",'PHIEU XT'!E153)</f>
        <v>WIN-059</v>
      </c>
      <c r="P153" s="36"/>
      <c r="Q153" s="36"/>
      <c r="R153" s="36"/>
      <c r="S153" s="33" t="str">
        <f>IF(H153="","",'PHIEU XT'!F153)</f>
        <v>2ANF WM+ TNN 228 Thắng Lợi</v>
      </c>
      <c r="T153" s="36"/>
      <c r="U153" s="36"/>
      <c r="V153" s="33" t="str">
        <f t="shared" si="41"/>
        <v>2ANF WM+ TNN 228 Thắng Lợi</v>
      </c>
      <c r="W153" s="36"/>
      <c r="X153" s="36"/>
      <c r="Y153" s="33" t="str">
        <f>IF(H153="","",'PHIEU XT'!AC153)</f>
        <v>GSG250</v>
      </c>
      <c r="Z153" s="36"/>
      <c r="AA153" s="30"/>
      <c r="AB153" s="57">
        <f t="shared" si="42"/>
        <v>5111</v>
      </c>
      <c r="AC153" s="57">
        <f t="shared" si="43"/>
        <v>131</v>
      </c>
      <c r="AD153" s="30"/>
      <c r="AE153" s="58">
        <f>IF(H153="","",'PHIEU XT'!U153)</f>
        <v>2</v>
      </c>
      <c r="AF153" s="37"/>
      <c r="AG153" s="37">
        <f>IF(H153="","",'PHIEU XT'!T153)</f>
        <v>50400</v>
      </c>
      <c r="AH153" s="38">
        <f t="shared" si="44"/>
        <v>100800</v>
      </c>
      <c r="AI153" s="37"/>
      <c r="AJ153" s="37"/>
      <c r="AK153" s="39"/>
      <c r="AL153" s="40">
        <f t="shared" si="45"/>
        <v>8</v>
      </c>
      <c r="AM153" s="37"/>
      <c r="AN153" s="37">
        <f t="shared" si="46"/>
        <v>8064</v>
      </c>
      <c r="AO153" s="59">
        <f t="shared" si="47"/>
        <v>33311</v>
      </c>
      <c r="AP153" s="39"/>
      <c r="AQ153" s="59" t="str">
        <f t="shared" si="48"/>
        <v>K-hangtra</v>
      </c>
      <c r="AR153" s="60">
        <f t="shared" si="49"/>
        <v>156</v>
      </c>
      <c r="AS153" s="60">
        <f t="shared" si="50"/>
        <v>632</v>
      </c>
      <c r="AV153" s="39"/>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c r="BZ153" s="42"/>
      <c r="CA153" s="42"/>
      <c r="CB153" s="42"/>
      <c r="CC153" s="42"/>
      <c r="CD153" s="42"/>
      <c r="CE153" s="42"/>
      <c r="CF153" s="42"/>
      <c r="CG153" s="42"/>
      <c r="CH153" s="42"/>
      <c r="CI153" s="42"/>
      <c r="CJ153" s="42"/>
      <c r="CK153" s="42"/>
      <c r="CL153" s="42"/>
      <c r="CM153" s="42"/>
      <c r="CN153" s="42"/>
      <c r="CO153" s="42"/>
      <c r="CP153" s="42"/>
      <c r="CQ153" s="42"/>
      <c r="CR153" s="42"/>
      <c r="CS153" s="42"/>
      <c r="CT153" s="42"/>
      <c r="CU153" s="42"/>
      <c r="CV153" s="42"/>
      <c r="CW153" s="42"/>
      <c r="CX153" s="42"/>
      <c r="CY153" s="42"/>
      <c r="CZ153" s="42"/>
      <c r="DA153" s="42"/>
      <c r="DB153" s="42"/>
      <c r="DC153" s="42"/>
      <c r="DD153" s="42"/>
      <c r="DE153" s="42"/>
      <c r="DF153" s="42"/>
      <c r="DG153" s="42"/>
      <c r="DH153" s="42"/>
      <c r="DI153" s="42"/>
      <c r="DJ153" s="42"/>
      <c r="DK153" s="42"/>
      <c r="DL153" s="42"/>
      <c r="DM153" s="42"/>
      <c r="DN153" s="42"/>
      <c r="DO153" s="42"/>
      <c r="DP153" s="42"/>
      <c r="DQ153" s="42"/>
      <c r="DR153" s="42"/>
      <c r="DS153" s="42"/>
      <c r="DT153" s="42"/>
      <c r="DU153" s="42"/>
      <c r="DV153" s="42"/>
      <c r="DW153" s="42"/>
      <c r="DX153" s="42"/>
      <c r="DY153" s="42"/>
      <c r="DZ153" s="42"/>
      <c r="EA153" s="42"/>
      <c r="EB153" s="42"/>
      <c r="EC153" s="42"/>
      <c r="ED153" s="42"/>
      <c r="EE153" s="42"/>
      <c r="EF153" s="42"/>
      <c r="EG153" s="42"/>
      <c r="EH153" s="42"/>
      <c r="EI153" s="42"/>
      <c r="EJ153" s="42"/>
      <c r="EK153" s="42"/>
      <c r="EL153" s="42"/>
      <c r="EM153" s="42"/>
      <c r="EN153" s="42"/>
      <c r="EO153" s="42"/>
      <c r="EP153" s="42"/>
      <c r="EQ153" s="42"/>
      <c r="ER153" s="42"/>
      <c r="ES153" s="42"/>
      <c r="ET153" s="42"/>
      <c r="EU153" s="42"/>
      <c r="EV153" s="42"/>
      <c r="EW153" s="42"/>
      <c r="EX153" s="42"/>
      <c r="EY153" s="42"/>
      <c r="EZ153" s="42"/>
      <c r="FA153" s="42"/>
      <c r="FB153" s="42"/>
      <c r="FC153" s="42"/>
      <c r="FD153" s="42"/>
      <c r="FE153" s="42"/>
      <c r="FF153" s="42"/>
      <c r="FG153" s="42"/>
      <c r="FH153" s="42"/>
      <c r="FI153" s="42"/>
      <c r="FJ153" s="42"/>
      <c r="FK153" s="42"/>
      <c r="FL153" s="42"/>
      <c r="FM153" s="42"/>
      <c r="FN153" s="42"/>
      <c r="FO153" s="42"/>
      <c r="FP153" s="42"/>
      <c r="FQ153" s="42"/>
      <c r="FR153" s="42"/>
      <c r="FS153" s="42"/>
      <c r="FT153" s="42"/>
      <c r="FU153" s="42"/>
      <c r="FV153" s="42"/>
      <c r="FW153" s="42"/>
      <c r="FX153" s="42"/>
      <c r="FY153" s="42"/>
      <c r="FZ153" s="42"/>
      <c r="GA153" s="42"/>
      <c r="GB153" s="42"/>
      <c r="GC153" s="42"/>
      <c r="GD153" s="42"/>
      <c r="GE153" s="42"/>
      <c r="GF153" s="42"/>
      <c r="GG153" s="42"/>
      <c r="GH153" s="42"/>
      <c r="GI153" s="42"/>
      <c r="GJ153" s="42"/>
      <c r="GK153" s="42"/>
      <c r="GL153" s="42"/>
      <c r="GM153" s="42"/>
      <c r="GN153" s="42"/>
      <c r="GO153" s="42"/>
      <c r="GP153" s="42"/>
      <c r="GQ153" s="42"/>
      <c r="GR153" s="42"/>
      <c r="GS153" s="42"/>
      <c r="GT153" s="42"/>
      <c r="GU153" s="42"/>
      <c r="GV153" s="42"/>
      <c r="GW153" s="42"/>
      <c r="GX153" s="42"/>
      <c r="GY153" s="42"/>
      <c r="GZ153" s="42"/>
      <c r="HA153" s="42"/>
      <c r="HB153" s="42"/>
      <c r="HC153" s="42"/>
      <c r="HD153" s="42"/>
      <c r="HE153" s="42"/>
      <c r="HF153" s="42"/>
      <c r="HG153" s="42"/>
      <c r="HH153" s="42"/>
      <c r="HI153" s="42"/>
      <c r="HJ153" s="42"/>
      <c r="HK153" s="42"/>
      <c r="HL153" s="42"/>
      <c r="HM153" s="42"/>
      <c r="HN153" s="42"/>
      <c r="HO153" s="42"/>
      <c r="HP153" s="42"/>
      <c r="HQ153" s="42"/>
      <c r="HR153" s="42"/>
      <c r="HS153" s="42"/>
      <c r="HT153" s="42"/>
      <c r="HU153" s="42"/>
      <c r="HV153" s="42"/>
      <c r="HW153" s="42"/>
      <c r="HX153" s="42"/>
    </row>
    <row r="154" spans="1:232" s="41" customFormat="1" x14ac:dyDescent="0.25">
      <c r="A154" s="29"/>
      <c r="B154" s="30"/>
      <c r="C154" s="31" t="str">
        <f>IF(H154="","",VLOOKUP(O154,Khach_hang!B:G,6,0))</f>
        <v>B</v>
      </c>
      <c r="D154" s="57">
        <f t="shared" si="34"/>
        <v>0</v>
      </c>
      <c r="E154" s="57">
        <f t="shared" si="35"/>
        <v>1</v>
      </c>
      <c r="F154" s="32" t="str">
        <f>IF(H154="","",VLOOKUP(H154,'PHIEU XT'!B:I,8,0))</f>
        <v>29/08/2025</v>
      </c>
      <c r="G154" s="32" t="str">
        <f t="shared" si="36"/>
        <v>29/08/2025</v>
      </c>
      <c r="H154" s="4">
        <v>9105868244</v>
      </c>
      <c r="I154" s="32" t="str">
        <f t="shared" si="37"/>
        <v>29/08/2025</v>
      </c>
      <c r="J154" s="33" t="str">
        <f t="shared" si="38"/>
        <v>NKHT2508/00004966</v>
      </c>
      <c r="K154" s="34"/>
      <c r="L154" s="46" t="str">
        <f t="shared" si="39"/>
        <v>K25TTM</v>
      </c>
      <c r="M154" s="33" t="str">
        <f>IF(H154="","",'PHIEU XT'!C154)</f>
        <v>00004966</v>
      </c>
      <c r="N154" s="35" t="str">
        <f t="shared" si="40"/>
        <v>29/08/2025</v>
      </c>
      <c r="O154" s="6" t="str">
        <f>IF(H154="","",'PHIEU XT'!E154)</f>
        <v>WIN-001</v>
      </c>
      <c r="P154" s="36"/>
      <c r="Q154" s="36"/>
      <c r="R154" s="36"/>
      <c r="S154" s="33" t="str">
        <f>IF(H154="","",'PHIEU XT'!F154)</f>
        <v>2B66 WM+ NBH Xóm 2, Khánh Hội</v>
      </c>
      <c r="T154" s="36"/>
      <c r="U154" s="36"/>
      <c r="V154" s="33" t="str">
        <f t="shared" si="41"/>
        <v>2B66 WM+ NBH Xóm 2, Khánh Hội</v>
      </c>
      <c r="W154" s="36"/>
      <c r="X154" s="36"/>
      <c r="Y154" s="33" t="str">
        <f>IF(H154="","",'PHIEU XT'!AC154)</f>
        <v>GM500</v>
      </c>
      <c r="Z154" s="36"/>
      <c r="AA154" s="30"/>
      <c r="AB154" s="57">
        <f t="shared" si="42"/>
        <v>5111</v>
      </c>
      <c r="AC154" s="57">
        <f t="shared" si="43"/>
        <v>131</v>
      </c>
      <c r="AD154" s="30"/>
      <c r="AE154" s="58">
        <f>IF(H154="","",'PHIEU XT'!U154)</f>
        <v>2</v>
      </c>
      <c r="AF154" s="37"/>
      <c r="AG154" s="37">
        <f>IF(H154="","",'PHIEU XT'!T154)</f>
        <v>111058</v>
      </c>
      <c r="AH154" s="38">
        <f t="shared" si="44"/>
        <v>222116</v>
      </c>
      <c r="AI154" s="37"/>
      <c r="AJ154" s="37"/>
      <c r="AK154" s="39"/>
      <c r="AL154" s="40">
        <f t="shared" si="45"/>
        <v>8</v>
      </c>
      <c r="AM154" s="37"/>
      <c r="AN154" s="37">
        <f t="shared" si="46"/>
        <v>17769.28</v>
      </c>
      <c r="AO154" s="59">
        <f t="shared" si="47"/>
        <v>33311</v>
      </c>
      <c r="AP154" s="39"/>
      <c r="AQ154" s="59" t="str">
        <f t="shared" si="48"/>
        <v>K-hangtra</v>
      </c>
      <c r="AR154" s="60">
        <f t="shared" si="49"/>
        <v>156</v>
      </c>
      <c r="AS154" s="60">
        <f t="shared" si="50"/>
        <v>632</v>
      </c>
      <c r="AV154" s="39"/>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c r="BZ154" s="42"/>
      <c r="CA154" s="42"/>
      <c r="CB154" s="42"/>
      <c r="CC154" s="42"/>
      <c r="CD154" s="42"/>
      <c r="CE154" s="42"/>
      <c r="CF154" s="42"/>
      <c r="CG154" s="42"/>
      <c r="CH154" s="42"/>
      <c r="CI154" s="42"/>
      <c r="CJ154" s="42"/>
      <c r="CK154" s="42"/>
      <c r="CL154" s="42"/>
      <c r="CM154" s="42"/>
      <c r="CN154" s="42"/>
      <c r="CO154" s="42"/>
      <c r="CP154" s="42"/>
      <c r="CQ154" s="42"/>
      <c r="CR154" s="42"/>
      <c r="CS154" s="42"/>
      <c r="CT154" s="42"/>
      <c r="CU154" s="42"/>
      <c r="CV154" s="42"/>
      <c r="CW154" s="42"/>
      <c r="CX154" s="42"/>
      <c r="CY154" s="42"/>
      <c r="CZ154" s="42"/>
      <c r="DA154" s="42"/>
      <c r="DB154" s="42"/>
      <c r="DC154" s="42"/>
      <c r="DD154" s="42"/>
      <c r="DE154" s="42"/>
      <c r="DF154" s="42"/>
      <c r="DG154" s="42"/>
      <c r="DH154" s="42"/>
      <c r="DI154" s="42"/>
      <c r="DJ154" s="42"/>
      <c r="DK154" s="42"/>
      <c r="DL154" s="42"/>
      <c r="DM154" s="42"/>
      <c r="DN154" s="42"/>
      <c r="DO154" s="42"/>
      <c r="DP154" s="42"/>
      <c r="DQ154" s="42"/>
      <c r="DR154" s="42"/>
      <c r="DS154" s="42"/>
      <c r="DT154" s="42"/>
      <c r="DU154" s="42"/>
      <c r="DV154" s="42"/>
      <c r="DW154" s="42"/>
      <c r="DX154" s="42"/>
      <c r="DY154" s="42"/>
      <c r="DZ154" s="42"/>
      <c r="EA154" s="42"/>
      <c r="EB154" s="42"/>
      <c r="EC154" s="42"/>
      <c r="ED154" s="42"/>
      <c r="EE154" s="42"/>
      <c r="EF154" s="42"/>
      <c r="EG154" s="42"/>
      <c r="EH154" s="42"/>
      <c r="EI154" s="42"/>
      <c r="EJ154" s="42"/>
      <c r="EK154" s="42"/>
      <c r="EL154" s="42"/>
      <c r="EM154" s="42"/>
      <c r="EN154" s="42"/>
      <c r="EO154" s="42"/>
      <c r="EP154" s="42"/>
      <c r="EQ154" s="42"/>
      <c r="ER154" s="42"/>
      <c r="ES154" s="42"/>
      <c r="ET154" s="42"/>
      <c r="EU154" s="42"/>
      <c r="EV154" s="42"/>
      <c r="EW154" s="42"/>
      <c r="EX154" s="42"/>
      <c r="EY154" s="42"/>
      <c r="EZ154" s="42"/>
      <c r="FA154" s="42"/>
      <c r="FB154" s="42"/>
      <c r="FC154" s="42"/>
      <c r="FD154" s="42"/>
      <c r="FE154" s="42"/>
      <c r="FF154" s="42"/>
      <c r="FG154" s="42"/>
      <c r="FH154" s="42"/>
      <c r="FI154" s="42"/>
      <c r="FJ154" s="42"/>
      <c r="FK154" s="42"/>
      <c r="FL154" s="42"/>
      <c r="FM154" s="42"/>
      <c r="FN154" s="42"/>
      <c r="FO154" s="42"/>
      <c r="FP154" s="42"/>
      <c r="FQ154" s="42"/>
      <c r="FR154" s="42"/>
      <c r="FS154" s="42"/>
      <c r="FT154" s="42"/>
      <c r="FU154" s="42"/>
      <c r="FV154" s="42"/>
      <c r="FW154" s="42"/>
      <c r="FX154" s="42"/>
      <c r="FY154" s="42"/>
      <c r="FZ154" s="42"/>
      <c r="GA154" s="42"/>
      <c r="GB154" s="42"/>
      <c r="GC154" s="42"/>
      <c r="GD154" s="42"/>
      <c r="GE154" s="42"/>
      <c r="GF154" s="42"/>
      <c r="GG154" s="42"/>
      <c r="GH154" s="42"/>
      <c r="GI154" s="42"/>
      <c r="GJ154" s="42"/>
      <c r="GK154" s="42"/>
      <c r="GL154" s="42"/>
      <c r="GM154" s="42"/>
      <c r="GN154" s="42"/>
      <c r="GO154" s="42"/>
      <c r="GP154" s="42"/>
      <c r="GQ154" s="42"/>
      <c r="GR154" s="42"/>
      <c r="GS154" s="42"/>
      <c r="GT154" s="42"/>
      <c r="GU154" s="42"/>
      <c r="GV154" s="42"/>
      <c r="GW154" s="42"/>
      <c r="GX154" s="42"/>
      <c r="GY154" s="42"/>
      <c r="GZ154" s="42"/>
      <c r="HA154" s="42"/>
      <c r="HB154" s="42"/>
      <c r="HC154" s="42"/>
      <c r="HD154" s="42"/>
      <c r="HE154" s="42"/>
      <c r="HF154" s="42"/>
      <c r="HG154" s="42"/>
      <c r="HH154" s="42"/>
      <c r="HI154" s="42"/>
      <c r="HJ154" s="42"/>
      <c r="HK154" s="42"/>
      <c r="HL154" s="42"/>
      <c r="HM154" s="42"/>
      <c r="HN154" s="42"/>
      <c r="HO154" s="42"/>
      <c r="HP154" s="42"/>
      <c r="HQ154" s="42"/>
      <c r="HR154" s="42"/>
      <c r="HS154" s="42"/>
      <c r="HT154" s="42"/>
      <c r="HU154" s="42"/>
      <c r="HV154" s="42"/>
      <c r="HW154" s="42"/>
      <c r="HX154" s="42"/>
    </row>
    <row r="155" spans="1:232" s="41" customFormat="1" x14ac:dyDescent="0.25">
      <c r="A155" s="29"/>
      <c r="B155" s="30"/>
      <c r="C155" s="31" t="str">
        <f>IF(H155="","",VLOOKUP(O155,Khach_hang!B:G,6,0))</f>
        <v>N</v>
      </c>
      <c r="D155" s="57">
        <f t="shared" si="34"/>
        <v>0</v>
      </c>
      <c r="E155" s="57">
        <f t="shared" si="35"/>
        <v>1</v>
      </c>
      <c r="F155" s="32" t="str">
        <f>IF(H155="","",VLOOKUP(H155,'PHIEU XT'!B:I,8,0))</f>
        <v>29/08/2025</v>
      </c>
      <c r="G155" s="32" t="str">
        <f t="shared" si="36"/>
        <v>29/08/2025</v>
      </c>
      <c r="H155" s="4">
        <v>9105868299</v>
      </c>
      <c r="I155" s="32" t="str">
        <f t="shared" si="37"/>
        <v>29/08/2025</v>
      </c>
      <c r="J155" s="33" t="str">
        <f t="shared" si="38"/>
        <v>NKHT2508/00069363</v>
      </c>
      <c r="K155" s="34"/>
      <c r="L155" s="46" t="str">
        <f t="shared" si="39"/>
        <v>K25TTM</v>
      </c>
      <c r="M155" s="33" t="str">
        <f>IF(H155="","",'PHIEU XT'!C155)</f>
        <v>00069363</v>
      </c>
      <c r="N155" s="35" t="str">
        <f t="shared" si="40"/>
        <v>29/08/2025</v>
      </c>
      <c r="O155" s="6" t="str">
        <f>IF(H155="","",'PHIEU XT'!E155)</f>
        <v>WIN-009</v>
      </c>
      <c r="P155" s="36"/>
      <c r="Q155" s="36"/>
      <c r="R155" s="36"/>
      <c r="S155" s="33" t="str">
        <f>IF(H155="","",'PHIEU XT'!F155)</f>
        <v>6718 WM+ DNG 40 Trần Bình Trọng</v>
      </c>
      <c r="T155" s="36"/>
      <c r="U155" s="36"/>
      <c r="V155" s="33" t="str">
        <f t="shared" si="41"/>
        <v>6718 WM+ DNG 40 Trần Bình Trọng</v>
      </c>
      <c r="W155" s="36"/>
      <c r="X155" s="36"/>
      <c r="Y155" s="33" t="str">
        <f>IF(H155="","",'PHIEU XT'!AC155)</f>
        <v>CC300</v>
      </c>
      <c r="Z155" s="36"/>
      <c r="AA155" s="30"/>
      <c r="AB155" s="57">
        <f t="shared" si="42"/>
        <v>5111</v>
      </c>
      <c r="AC155" s="57">
        <f t="shared" si="43"/>
        <v>131</v>
      </c>
      <c r="AD155" s="30"/>
      <c r="AE155" s="58">
        <f>IF(H155="","",'PHIEU XT'!U155)</f>
        <v>5</v>
      </c>
      <c r="AF155" s="37"/>
      <c r="AG155" s="37">
        <f>IF(H155="","",'PHIEU XT'!T155)</f>
        <v>74250</v>
      </c>
      <c r="AH155" s="38">
        <f t="shared" si="44"/>
        <v>371250</v>
      </c>
      <c r="AI155" s="37"/>
      <c r="AJ155" s="37"/>
      <c r="AK155" s="39"/>
      <c r="AL155" s="40">
        <f t="shared" si="45"/>
        <v>8</v>
      </c>
      <c r="AM155" s="37"/>
      <c r="AN155" s="37">
        <f t="shared" si="46"/>
        <v>29700</v>
      </c>
      <c r="AO155" s="59">
        <f t="shared" si="47"/>
        <v>33311</v>
      </c>
      <c r="AP155" s="39"/>
      <c r="AQ155" s="59" t="str">
        <f t="shared" si="48"/>
        <v>K-hangtra</v>
      </c>
      <c r="AR155" s="60">
        <f t="shared" si="49"/>
        <v>156</v>
      </c>
      <c r="AS155" s="60">
        <f t="shared" si="50"/>
        <v>632</v>
      </c>
      <c r="AV155" s="39"/>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c r="BZ155" s="42"/>
      <c r="CA155" s="42"/>
      <c r="CB155" s="42"/>
      <c r="CC155" s="42"/>
      <c r="CD155" s="42"/>
      <c r="CE155" s="42"/>
      <c r="CF155" s="42"/>
      <c r="CG155" s="42"/>
      <c r="CH155" s="42"/>
      <c r="CI155" s="42"/>
      <c r="CJ155" s="42"/>
      <c r="CK155" s="42"/>
      <c r="CL155" s="42"/>
      <c r="CM155" s="42"/>
      <c r="CN155" s="42"/>
      <c r="CO155" s="42"/>
      <c r="CP155" s="42"/>
      <c r="CQ155" s="42"/>
      <c r="CR155" s="42"/>
      <c r="CS155" s="42"/>
      <c r="CT155" s="42"/>
      <c r="CU155" s="42"/>
      <c r="CV155" s="42"/>
      <c r="CW155" s="42"/>
      <c r="CX155" s="42"/>
      <c r="CY155" s="42"/>
      <c r="CZ155" s="42"/>
      <c r="DA155" s="42"/>
      <c r="DB155" s="42"/>
      <c r="DC155" s="42"/>
      <c r="DD155" s="42"/>
      <c r="DE155" s="42"/>
      <c r="DF155" s="42"/>
      <c r="DG155" s="42"/>
      <c r="DH155" s="42"/>
      <c r="DI155" s="42"/>
      <c r="DJ155" s="42"/>
      <c r="DK155" s="42"/>
      <c r="DL155" s="42"/>
      <c r="DM155" s="42"/>
      <c r="DN155" s="42"/>
      <c r="DO155" s="42"/>
      <c r="DP155" s="42"/>
      <c r="DQ155" s="42"/>
      <c r="DR155" s="42"/>
      <c r="DS155" s="42"/>
      <c r="DT155" s="42"/>
      <c r="DU155" s="42"/>
      <c r="DV155" s="42"/>
      <c r="DW155" s="42"/>
      <c r="DX155" s="42"/>
      <c r="DY155" s="42"/>
      <c r="DZ155" s="42"/>
      <c r="EA155" s="42"/>
      <c r="EB155" s="42"/>
      <c r="EC155" s="42"/>
      <c r="ED155" s="42"/>
      <c r="EE155" s="42"/>
      <c r="EF155" s="42"/>
      <c r="EG155" s="42"/>
      <c r="EH155" s="42"/>
      <c r="EI155" s="42"/>
      <c r="EJ155" s="42"/>
      <c r="EK155" s="42"/>
      <c r="EL155" s="42"/>
      <c r="EM155" s="42"/>
      <c r="EN155" s="42"/>
      <c r="EO155" s="42"/>
      <c r="EP155" s="42"/>
      <c r="EQ155" s="42"/>
      <c r="ER155" s="42"/>
      <c r="ES155" s="42"/>
      <c r="ET155" s="42"/>
      <c r="EU155" s="42"/>
      <c r="EV155" s="42"/>
      <c r="EW155" s="42"/>
      <c r="EX155" s="42"/>
      <c r="EY155" s="42"/>
      <c r="EZ155" s="42"/>
      <c r="FA155" s="42"/>
      <c r="FB155" s="42"/>
      <c r="FC155" s="42"/>
      <c r="FD155" s="42"/>
      <c r="FE155" s="42"/>
      <c r="FF155" s="42"/>
      <c r="FG155" s="42"/>
      <c r="FH155" s="42"/>
      <c r="FI155" s="42"/>
      <c r="FJ155" s="42"/>
      <c r="FK155" s="42"/>
      <c r="FL155" s="42"/>
      <c r="FM155" s="42"/>
      <c r="FN155" s="42"/>
      <c r="FO155" s="42"/>
      <c r="FP155" s="42"/>
      <c r="FQ155" s="42"/>
      <c r="FR155" s="42"/>
      <c r="FS155" s="42"/>
      <c r="FT155" s="42"/>
      <c r="FU155" s="42"/>
      <c r="FV155" s="42"/>
      <c r="FW155" s="42"/>
      <c r="FX155" s="42"/>
      <c r="FY155" s="42"/>
      <c r="FZ155" s="42"/>
      <c r="GA155" s="42"/>
      <c r="GB155" s="42"/>
      <c r="GC155" s="42"/>
      <c r="GD155" s="42"/>
      <c r="GE155" s="42"/>
      <c r="GF155" s="42"/>
      <c r="GG155" s="42"/>
      <c r="GH155" s="42"/>
      <c r="GI155" s="42"/>
      <c r="GJ155" s="42"/>
      <c r="GK155" s="42"/>
      <c r="GL155" s="42"/>
      <c r="GM155" s="42"/>
      <c r="GN155" s="42"/>
      <c r="GO155" s="42"/>
      <c r="GP155" s="42"/>
      <c r="GQ155" s="42"/>
      <c r="GR155" s="42"/>
      <c r="GS155" s="42"/>
      <c r="GT155" s="42"/>
      <c r="GU155" s="42"/>
      <c r="GV155" s="42"/>
      <c r="GW155" s="42"/>
      <c r="GX155" s="42"/>
      <c r="GY155" s="42"/>
      <c r="GZ155" s="42"/>
      <c r="HA155" s="42"/>
      <c r="HB155" s="42"/>
      <c r="HC155" s="42"/>
      <c r="HD155" s="42"/>
      <c r="HE155" s="42"/>
      <c r="HF155" s="42"/>
      <c r="HG155" s="42"/>
      <c r="HH155" s="42"/>
      <c r="HI155" s="42"/>
      <c r="HJ155" s="42"/>
      <c r="HK155" s="42"/>
      <c r="HL155" s="42"/>
      <c r="HM155" s="42"/>
      <c r="HN155" s="42"/>
      <c r="HO155" s="42"/>
      <c r="HP155" s="42"/>
      <c r="HQ155" s="42"/>
      <c r="HR155" s="42"/>
      <c r="HS155" s="42"/>
      <c r="HT155" s="42"/>
      <c r="HU155" s="42"/>
      <c r="HV155" s="42"/>
      <c r="HW155" s="42"/>
      <c r="HX155" s="42"/>
    </row>
    <row r="156" spans="1:232" s="41" customFormat="1" x14ac:dyDescent="0.25">
      <c r="A156" s="29"/>
      <c r="B156" s="30"/>
      <c r="C156" s="31" t="str">
        <f>IF(H156="","",VLOOKUP(O156,Khach_hang!B:G,6,0))</f>
        <v>N</v>
      </c>
      <c r="D156" s="57">
        <f t="shared" si="34"/>
        <v>0</v>
      </c>
      <c r="E156" s="57">
        <f t="shared" si="35"/>
        <v>1</v>
      </c>
      <c r="F156" s="32" t="str">
        <f>IF(H156="","",VLOOKUP(H156,'PHIEU XT'!B:I,8,0))</f>
        <v>29/08/2025</v>
      </c>
      <c r="G156" s="32" t="str">
        <f t="shared" si="36"/>
        <v>29/08/2025</v>
      </c>
      <c r="H156" s="4">
        <v>9105868299</v>
      </c>
      <c r="I156" s="32" t="str">
        <f t="shared" si="37"/>
        <v>29/08/2025</v>
      </c>
      <c r="J156" s="33" t="str">
        <f t="shared" si="38"/>
        <v>NKHT2508/00069363</v>
      </c>
      <c r="K156" s="34"/>
      <c r="L156" s="46" t="str">
        <f t="shared" si="39"/>
        <v>K25TTM</v>
      </c>
      <c r="M156" s="33" t="str">
        <f>IF(H156="","",'PHIEU XT'!C156)</f>
        <v>00069363</v>
      </c>
      <c r="N156" s="35" t="str">
        <f t="shared" si="40"/>
        <v>29/08/2025</v>
      </c>
      <c r="O156" s="6" t="str">
        <f>IF(H156="","",'PHIEU XT'!E156)</f>
        <v>WIN-009</v>
      </c>
      <c r="P156" s="36"/>
      <c r="Q156" s="36"/>
      <c r="R156" s="36"/>
      <c r="S156" s="33" t="str">
        <f>IF(H156="","",'PHIEU XT'!F156)</f>
        <v>6718 WM+ DNG 40 Trần Bình Trọng</v>
      </c>
      <c r="T156" s="36"/>
      <c r="U156" s="36"/>
      <c r="V156" s="33" t="str">
        <f t="shared" si="41"/>
        <v>6718 WM+ DNG 40 Trần Bình Trọng</v>
      </c>
      <c r="W156" s="36"/>
      <c r="X156" s="36"/>
      <c r="Y156" s="33" t="str">
        <f>IF(H156="","",'PHIEU XT'!AC156)</f>
        <v>GTLX250G</v>
      </c>
      <c r="Z156" s="36"/>
      <c r="AA156" s="30"/>
      <c r="AB156" s="57">
        <f t="shared" si="42"/>
        <v>5111</v>
      </c>
      <c r="AC156" s="57">
        <f t="shared" si="43"/>
        <v>131</v>
      </c>
      <c r="AD156" s="30"/>
      <c r="AE156" s="58">
        <f>IF(H156="","",'PHIEU XT'!U156)</f>
        <v>1</v>
      </c>
      <c r="AF156" s="37"/>
      <c r="AG156" s="37">
        <f>IF(H156="","",'PHIEU XT'!T156)</f>
        <v>50182</v>
      </c>
      <c r="AH156" s="38">
        <f t="shared" si="44"/>
        <v>50182</v>
      </c>
      <c r="AI156" s="37"/>
      <c r="AJ156" s="37"/>
      <c r="AK156" s="39"/>
      <c r="AL156" s="40">
        <f t="shared" si="45"/>
        <v>8</v>
      </c>
      <c r="AM156" s="37"/>
      <c r="AN156" s="37">
        <f t="shared" si="46"/>
        <v>4014.56</v>
      </c>
      <c r="AO156" s="59">
        <f t="shared" si="47"/>
        <v>33311</v>
      </c>
      <c r="AP156" s="39"/>
      <c r="AQ156" s="59" t="str">
        <f t="shared" si="48"/>
        <v>K-hangtra</v>
      </c>
      <c r="AR156" s="60">
        <f t="shared" si="49"/>
        <v>156</v>
      </c>
      <c r="AS156" s="60">
        <f t="shared" si="50"/>
        <v>632</v>
      </c>
      <c r="AV156" s="39"/>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c r="BZ156" s="42"/>
      <c r="CA156" s="42"/>
      <c r="CB156" s="42"/>
      <c r="CC156" s="42"/>
      <c r="CD156" s="42"/>
      <c r="CE156" s="42"/>
      <c r="CF156" s="42"/>
      <c r="CG156" s="42"/>
      <c r="CH156" s="42"/>
      <c r="CI156" s="42"/>
      <c r="CJ156" s="42"/>
      <c r="CK156" s="42"/>
      <c r="CL156" s="42"/>
      <c r="CM156" s="42"/>
      <c r="CN156" s="42"/>
      <c r="CO156" s="42"/>
      <c r="CP156" s="42"/>
      <c r="CQ156" s="42"/>
      <c r="CR156" s="42"/>
      <c r="CS156" s="42"/>
      <c r="CT156" s="42"/>
      <c r="CU156" s="42"/>
      <c r="CV156" s="42"/>
      <c r="CW156" s="42"/>
      <c r="CX156" s="42"/>
      <c r="CY156" s="42"/>
      <c r="CZ156" s="42"/>
      <c r="DA156" s="42"/>
      <c r="DB156" s="42"/>
      <c r="DC156" s="42"/>
      <c r="DD156" s="42"/>
      <c r="DE156" s="42"/>
      <c r="DF156" s="42"/>
      <c r="DG156" s="42"/>
      <c r="DH156" s="42"/>
      <c r="DI156" s="42"/>
      <c r="DJ156" s="42"/>
      <c r="DK156" s="42"/>
      <c r="DL156" s="42"/>
      <c r="DM156" s="42"/>
      <c r="DN156" s="42"/>
      <c r="DO156" s="42"/>
      <c r="DP156" s="42"/>
      <c r="DQ156" s="42"/>
      <c r="DR156" s="42"/>
      <c r="DS156" s="42"/>
      <c r="DT156" s="42"/>
      <c r="DU156" s="42"/>
      <c r="DV156" s="42"/>
      <c r="DW156" s="42"/>
      <c r="DX156" s="42"/>
      <c r="DY156" s="42"/>
      <c r="DZ156" s="42"/>
      <c r="EA156" s="42"/>
      <c r="EB156" s="42"/>
      <c r="EC156" s="42"/>
      <c r="ED156" s="42"/>
      <c r="EE156" s="42"/>
      <c r="EF156" s="42"/>
      <c r="EG156" s="42"/>
      <c r="EH156" s="42"/>
      <c r="EI156" s="42"/>
      <c r="EJ156" s="42"/>
      <c r="EK156" s="42"/>
      <c r="EL156" s="42"/>
      <c r="EM156" s="42"/>
      <c r="EN156" s="42"/>
      <c r="EO156" s="42"/>
      <c r="EP156" s="42"/>
      <c r="EQ156" s="42"/>
      <c r="ER156" s="42"/>
      <c r="ES156" s="42"/>
      <c r="ET156" s="42"/>
      <c r="EU156" s="42"/>
      <c r="EV156" s="42"/>
      <c r="EW156" s="42"/>
      <c r="EX156" s="42"/>
      <c r="EY156" s="42"/>
      <c r="EZ156" s="42"/>
      <c r="FA156" s="42"/>
      <c r="FB156" s="42"/>
      <c r="FC156" s="42"/>
      <c r="FD156" s="42"/>
      <c r="FE156" s="42"/>
      <c r="FF156" s="42"/>
      <c r="FG156" s="42"/>
      <c r="FH156" s="42"/>
      <c r="FI156" s="42"/>
      <c r="FJ156" s="42"/>
      <c r="FK156" s="42"/>
      <c r="FL156" s="42"/>
      <c r="FM156" s="42"/>
      <c r="FN156" s="42"/>
      <c r="FO156" s="42"/>
      <c r="FP156" s="42"/>
      <c r="FQ156" s="42"/>
      <c r="FR156" s="42"/>
      <c r="FS156" s="42"/>
      <c r="FT156" s="42"/>
      <c r="FU156" s="42"/>
      <c r="FV156" s="42"/>
      <c r="FW156" s="42"/>
      <c r="FX156" s="42"/>
      <c r="FY156" s="42"/>
      <c r="FZ156" s="42"/>
      <c r="GA156" s="42"/>
      <c r="GB156" s="42"/>
      <c r="GC156" s="42"/>
      <c r="GD156" s="42"/>
      <c r="GE156" s="42"/>
      <c r="GF156" s="42"/>
      <c r="GG156" s="42"/>
      <c r="GH156" s="42"/>
      <c r="GI156" s="42"/>
      <c r="GJ156" s="42"/>
      <c r="GK156" s="42"/>
      <c r="GL156" s="42"/>
      <c r="GM156" s="42"/>
      <c r="GN156" s="42"/>
      <c r="GO156" s="42"/>
      <c r="GP156" s="42"/>
      <c r="GQ156" s="42"/>
      <c r="GR156" s="42"/>
      <c r="GS156" s="42"/>
      <c r="GT156" s="42"/>
      <c r="GU156" s="42"/>
      <c r="GV156" s="42"/>
      <c r="GW156" s="42"/>
      <c r="GX156" s="42"/>
      <c r="GY156" s="42"/>
      <c r="GZ156" s="42"/>
      <c r="HA156" s="42"/>
      <c r="HB156" s="42"/>
      <c r="HC156" s="42"/>
      <c r="HD156" s="42"/>
      <c r="HE156" s="42"/>
      <c r="HF156" s="42"/>
      <c r="HG156" s="42"/>
      <c r="HH156" s="42"/>
      <c r="HI156" s="42"/>
      <c r="HJ156" s="42"/>
      <c r="HK156" s="42"/>
      <c r="HL156" s="42"/>
      <c r="HM156" s="42"/>
      <c r="HN156" s="42"/>
      <c r="HO156" s="42"/>
      <c r="HP156" s="42"/>
      <c r="HQ156" s="42"/>
      <c r="HR156" s="42"/>
      <c r="HS156" s="42"/>
      <c r="HT156" s="42"/>
      <c r="HU156" s="42"/>
      <c r="HV156" s="42"/>
      <c r="HW156" s="42"/>
      <c r="HX156" s="42"/>
    </row>
    <row r="157" spans="1:232" s="41" customFormat="1" x14ac:dyDescent="0.25">
      <c r="A157" s="29"/>
      <c r="B157" s="30"/>
      <c r="C157" s="31" t="str">
        <f>IF(H157="","",VLOOKUP(O157,Khach_hang!B:G,6,0))</f>
        <v>N</v>
      </c>
      <c r="D157" s="57">
        <f t="shared" si="34"/>
        <v>0</v>
      </c>
      <c r="E157" s="57">
        <f t="shared" si="35"/>
        <v>1</v>
      </c>
      <c r="F157" s="32" t="str">
        <f>IF(H157="","",VLOOKUP(H157,'PHIEU XT'!B:I,8,0))</f>
        <v>29/08/2025</v>
      </c>
      <c r="G157" s="32" t="str">
        <f t="shared" si="36"/>
        <v>29/08/2025</v>
      </c>
      <c r="H157" s="4">
        <v>9105868299</v>
      </c>
      <c r="I157" s="32" t="str">
        <f t="shared" si="37"/>
        <v>29/08/2025</v>
      </c>
      <c r="J157" s="33" t="str">
        <f t="shared" si="38"/>
        <v>NKHT2508/00069363</v>
      </c>
      <c r="K157" s="34"/>
      <c r="L157" s="46" t="str">
        <f t="shared" si="39"/>
        <v>K25TTM</v>
      </c>
      <c r="M157" s="33" t="str">
        <f>IF(H157="","",'PHIEU XT'!C157)</f>
        <v>00069363</v>
      </c>
      <c r="N157" s="35" t="str">
        <f t="shared" si="40"/>
        <v>29/08/2025</v>
      </c>
      <c r="O157" s="6" t="str">
        <f>IF(H157="","",'PHIEU XT'!E157)</f>
        <v>WIN-009</v>
      </c>
      <c r="P157" s="36"/>
      <c r="Q157" s="36"/>
      <c r="R157" s="36"/>
      <c r="S157" s="33" t="str">
        <f>IF(H157="","",'PHIEU XT'!F157)</f>
        <v>6718 WM+ DNG 40 Trần Bình Trọng</v>
      </c>
      <c r="T157" s="36"/>
      <c r="U157" s="36"/>
      <c r="V157" s="33" t="str">
        <f t="shared" si="41"/>
        <v>6718 WM+ DNG 40 Trần Bình Trọng</v>
      </c>
      <c r="W157" s="36"/>
      <c r="X157" s="36"/>
      <c r="Y157" s="33" t="str">
        <f>IF(H157="","",'PHIEU XT'!AC157)</f>
        <v>GL250KT</v>
      </c>
      <c r="Z157" s="36"/>
      <c r="AA157" s="30"/>
      <c r="AB157" s="57">
        <f t="shared" si="42"/>
        <v>5111</v>
      </c>
      <c r="AC157" s="57">
        <f t="shared" si="43"/>
        <v>131</v>
      </c>
      <c r="AD157" s="30"/>
      <c r="AE157" s="58">
        <f>IF(H157="","",'PHIEU XT'!U157)</f>
        <v>4</v>
      </c>
      <c r="AF157" s="37"/>
      <c r="AG157" s="37">
        <f>IF(H157="","",'PHIEU XT'!T157)</f>
        <v>49500</v>
      </c>
      <c r="AH157" s="38">
        <f t="shared" si="44"/>
        <v>198000</v>
      </c>
      <c r="AI157" s="37"/>
      <c r="AJ157" s="37"/>
      <c r="AK157" s="39"/>
      <c r="AL157" s="40">
        <f t="shared" si="45"/>
        <v>8</v>
      </c>
      <c r="AM157" s="37"/>
      <c r="AN157" s="37">
        <f t="shared" si="46"/>
        <v>15840</v>
      </c>
      <c r="AO157" s="59">
        <f t="shared" si="47"/>
        <v>33311</v>
      </c>
      <c r="AP157" s="39"/>
      <c r="AQ157" s="59" t="str">
        <f t="shared" si="48"/>
        <v>K-hangtra</v>
      </c>
      <c r="AR157" s="60">
        <f t="shared" si="49"/>
        <v>156</v>
      </c>
      <c r="AS157" s="60">
        <f t="shared" si="50"/>
        <v>632</v>
      </c>
      <c r="AV157" s="39"/>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c r="BZ157" s="42"/>
      <c r="CA157" s="42"/>
      <c r="CB157" s="42"/>
      <c r="CC157" s="42"/>
      <c r="CD157" s="42"/>
      <c r="CE157" s="42"/>
      <c r="CF157" s="42"/>
      <c r="CG157" s="42"/>
      <c r="CH157" s="42"/>
      <c r="CI157" s="42"/>
      <c r="CJ157" s="42"/>
      <c r="CK157" s="42"/>
      <c r="CL157" s="42"/>
      <c r="CM157" s="42"/>
      <c r="CN157" s="42"/>
      <c r="CO157" s="42"/>
      <c r="CP157" s="42"/>
      <c r="CQ157" s="42"/>
      <c r="CR157" s="42"/>
      <c r="CS157" s="42"/>
      <c r="CT157" s="42"/>
      <c r="CU157" s="42"/>
      <c r="CV157" s="42"/>
      <c r="CW157" s="42"/>
      <c r="CX157" s="42"/>
      <c r="CY157" s="42"/>
      <c r="CZ157" s="42"/>
      <c r="DA157" s="42"/>
      <c r="DB157" s="42"/>
      <c r="DC157" s="42"/>
      <c r="DD157" s="42"/>
      <c r="DE157" s="42"/>
      <c r="DF157" s="42"/>
      <c r="DG157" s="42"/>
      <c r="DH157" s="42"/>
      <c r="DI157" s="42"/>
      <c r="DJ157" s="42"/>
      <c r="DK157" s="42"/>
      <c r="DL157" s="42"/>
      <c r="DM157" s="42"/>
      <c r="DN157" s="42"/>
      <c r="DO157" s="42"/>
      <c r="DP157" s="42"/>
      <c r="DQ157" s="42"/>
      <c r="DR157" s="42"/>
      <c r="DS157" s="42"/>
      <c r="DT157" s="42"/>
      <c r="DU157" s="42"/>
      <c r="DV157" s="42"/>
      <c r="DW157" s="42"/>
      <c r="DX157" s="42"/>
      <c r="DY157" s="42"/>
      <c r="DZ157" s="42"/>
      <c r="EA157" s="42"/>
      <c r="EB157" s="42"/>
      <c r="EC157" s="42"/>
      <c r="ED157" s="42"/>
      <c r="EE157" s="42"/>
      <c r="EF157" s="42"/>
      <c r="EG157" s="42"/>
      <c r="EH157" s="42"/>
      <c r="EI157" s="42"/>
      <c r="EJ157" s="42"/>
      <c r="EK157" s="42"/>
      <c r="EL157" s="42"/>
      <c r="EM157" s="42"/>
      <c r="EN157" s="42"/>
      <c r="EO157" s="42"/>
      <c r="EP157" s="42"/>
      <c r="EQ157" s="42"/>
      <c r="ER157" s="42"/>
      <c r="ES157" s="42"/>
      <c r="ET157" s="42"/>
      <c r="EU157" s="42"/>
      <c r="EV157" s="42"/>
      <c r="EW157" s="42"/>
      <c r="EX157" s="42"/>
      <c r="EY157" s="42"/>
      <c r="EZ157" s="42"/>
      <c r="FA157" s="42"/>
      <c r="FB157" s="42"/>
      <c r="FC157" s="42"/>
      <c r="FD157" s="42"/>
      <c r="FE157" s="42"/>
      <c r="FF157" s="42"/>
      <c r="FG157" s="42"/>
      <c r="FH157" s="42"/>
      <c r="FI157" s="42"/>
      <c r="FJ157" s="42"/>
      <c r="FK157" s="42"/>
      <c r="FL157" s="42"/>
      <c r="FM157" s="42"/>
      <c r="FN157" s="42"/>
      <c r="FO157" s="42"/>
      <c r="FP157" s="42"/>
      <c r="FQ157" s="42"/>
      <c r="FR157" s="42"/>
      <c r="FS157" s="42"/>
      <c r="FT157" s="42"/>
      <c r="FU157" s="42"/>
      <c r="FV157" s="42"/>
      <c r="FW157" s="42"/>
      <c r="FX157" s="42"/>
      <c r="FY157" s="42"/>
      <c r="FZ157" s="42"/>
      <c r="GA157" s="42"/>
      <c r="GB157" s="42"/>
      <c r="GC157" s="42"/>
      <c r="GD157" s="42"/>
      <c r="GE157" s="42"/>
      <c r="GF157" s="42"/>
      <c r="GG157" s="42"/>
      <c r="GH157" s="42"/>
      <c r="GI157" s="42"/>
      <c r="GJ157" s="42"/>
      <c r="GK157" s="42"/>
      <c r="GL157" s="42"/>
      <c r="GM157" s="42"/>
      <c r="GN157" s="42"/>
      <c r="GO157" s="42"/>
      <c r="GP157" s="42"/>
      <c r="GQ157" s="42"/>
      <c r="GR157" s="42"/>
      <c r="GS157" s="42"/>
      <c r="GT157" s="42"/>
      <c r="GU157" s="42"/>
      <c r="GV157" s="42"/>
      <c r="GW157" s="42"/>
      <c r="GX157" s="42"/>
      <c r="GY157" s="42"/>
      <c r="GZ157" s="42"/>
      <c r="HA157" s="42"/>
      <c r="HB157" s="42"/>
      <c r="HC157" s="42"/>
      <c r="HD157" s="42"/>
      <c r="HE157" s="42"/>
      <c r="HF157" s="42"/>
      <c r="HG157" s="42"/>
      <c r="HH157" s="42"/>
      <c r="HI157" s="42"/>
      <c r="HJ157" s="42"/>
      <c r="HK157" s="42"/>
      <c r="HL157" s="42"/>
      <c r="HM157" s="42"/>
      <c r="HN157" s="42"/>
      <c r="HO157" s="42"/>
      <c r="HP157" s="42"/>
      <c r="HQ157" s="42"/>
      <c r="HR157" s="42"/>
      <c r="HS157" s="42"/>
      <c r="HT157" s="42"/>
      <c r="HU157" s="42"/>
      <c r="HV157" s="42"/>
      <c r="HW157" s="42"/>
      <c r="HX157" s="42"/>
    </row>
    <row r="158" spans="1:232" s="41" customFormat="1" x14ac:dyDescent="0.25">
      <c r="A158" s="29"/>
      <c r="B158" s="30"/>
      <c r="C158" s="31" t="str">
        <f>IF(H158="","",VLOOKUP(O158,Khach_hang!B:G,6,0))</f>
        <v>N</v>
      </c>
      <c r="D158" s="57">
        <f t="shared" si="34"/>
        <v>0</v>
      </c>
      <c r="E158" s="57">
        <f t="shared" si="35"/>
        <v>1</v>
      </c>
      <c r="F158" s="32" t="str">
        <f>IF(H158="","",VLOOKUP(H158,'PHIEU XT'!B:I,8,0))</f>
        <v>29/08/2025</v>
      </c>
      <c r="G158" s="32" t="str">
        <f t="shared" si="36"/>
        <v>29/08/2025</v>
      </c>
      <c r="H158" s="4">
        <v>9105868299</v>
      </c>
      <c r="I158" s="32" t="str">
        <f t="shared" si="37"/>
        <v>29/08/2025</v>
      </c>
      <c r="J158" s="33" t="str">
        <f t="shared" si="38"/>
        <v>NKHT2508/00069363</v>
      </c>
      <c r="K158" s="34"/>
      <c r="L158" s="46" t="str">
        <f t="shared" si="39"/>
        <v>K25TTM</v>
      </c>
      <c r="M158" s="33" t="str">
        <f>IF(H158="","",'PHIEU XT'!C158)</f>
        <v>00069363</v>
      </c>
      <c r="N158" s="35" t="str">
        <f t="shared" si="40"/>
        <v>29/08/2025</v>
      </c>
      <c r="O158" s="6" t="str">
        <f>IF(H158="","",'PHIEU XT'!E158)</f>
        <v>WIN-009</v>
      </c>
      <c r="P158" s="36"/>
      <c r="Q158" s="36"/>
      <c r="R158" s="36"/>
      <c r="S158" s="33" t="str">
        <f>IF(H158="","",'PHIEU XT'!F158)</f>
        <v>6718 WM+ DNG 40 Trần Bình Trọng</v>
      </c>
      <c r="T158" s="36"/>
      <c r="U158" s="36"/>
      <c r="V158" s="33" t="str">
        <f t="shared" si="41"/>
        <v>6718 WM+ DNG 40 Trần Bình Trọng</v>
      </c>
      <c r="W158" s="36"/>
      <c r="X158" s="36"/>
      <c r="Y158" s="33" t="str">
        <f>IF(H158="","",'PHIEU XT'!AC158)</f>
        <v>CN300</v>
      </c>
      <c r="Z158" s="36"/>
      <c r="AA158" s="30"/>
      <c r="AB158" s="57">
        <f t="shared" si="42"/>
        <v>5111</v>
      </c>
      <c r="AC158" s="57">
        <f t="shared" si="43"/>
        <v>131</v>
      </c>
      <c r="AD158" s="30"/>
      <c r="AE158" s="58">
        <f>IF(H158="","",'PHIEU XT'!U158)</f>
        <v>5</v>
      </c>
      <c r="AF158" s="37"/>
      <c r="AG158" s="37">
        <f>IF(H158="","",'PHIEU XT'!T158)</f>
        <v>56760</v>
      </c>
      <c r="AH158" s="38">
        <f t="shared" si="44"/>
        <v>283800</v>
      </c>
      <c r="AI158" s="37"/>
      <c r="AJ158" s="37"/>
      <c r="AK158" s="39"/>
      <c r="AL158" s="40">
        <f t="shared" si="45"/>
        <v>8</v>
      </c>
      <c r="AM158" s="37"/>
      <c r="AN158" s="37">
        <f t="shared" si="46"/>
        <v>22704</v>
      </c>
      <c r="AO158" s="59">
        <f t="shared" si="47"/>
        <v>33311</v>
      </c>
      <c r="AP158" s="39"/>
      <c r="AQ158" s="59" t="str">
        <f t="shared" si="48"/>
        <v>K-hangtra</v>
      </c>
      <c r="AR158" s="60">
        <f t="shared" si="49"/>
        <v>156</v>
      </c>
      <c r="AS158" s="60">
        <f t="shared" si="50"/>
        <v>632</v>
      </c>
      <c r="AV158" s="39"/>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c r="BZ158" s="42"/>
      <c r="CA158" s="42"/>
      <c r="CB158" s="42"/>
      <c r="CC158" s="42"/>
      <c r="CD158" s="42"/>
      <c r="CE158" s="42"/>
      <c r="CF158" s="42"/>
      <c r="CG158" s="42"/>
      <c r="CH158" s="42"/>
      <c r="CI158" s="42"/>
      <c r="CJ158" s="42"/>
      <c r="CK158" s="42"/>
      <c r="CL158" s="42"/>
      <c r="CM158" s="42"/>
      <c r="CN158" s="42"/>
      <c r="CO158" s="42"/>
      <c r="CP158" s="42"/>
      <c r="CQ158" s="42"/>
      <c r="CR158" s="42"/>
      <c r="CS158" s="42"/>
      <c r="CT158" s="42"/>
      <c r="CU158" s="42"/>
      <c r="CV158" s="42"/>
      <c r="CW158" s="42"/>
      <c r="CX158" s="42"/>
      <c r="CY158" s="42"/>
      <c r="CZ158" s="42"/>
      <c r="DA158" s="42"/>
      <c r="DB158" s="42"/>
      <c r="DC158" s="42"/>
      <c r="DD158" s="42"/>
      <c r="DE158" s="42"/>
      <c r="DF158" s="42"/>
      <c r="DG158" s="42"/>
      <c r="DH158" s="42"/>
      <c r="DI158" s="42"/>
      <c r="DJ158" s="42"/>
      <c r="DK158" s="42"/>
      <c r="DL158" s="42"/>
      <c r="DM158" s="42"/>
      <c r="DN158" s="42"/>
      <c r="DO158" s="42"/>
      <c r="DP158" s="42"/>
      <c r="DQ158" s="42"/>
      <c r="DR158" s="42"/>
      <c r="DS158" s="42"/>
      <c r="DT158" s="42"/>
      <c r="DU158" s="42"/>
      <c r="DV158" s="42"/>
      <c r="DW158" s="42"/>
      <c r="DX158" s="42"/>
      <c r="DY158" s="42"/>
      <c r="DZ158" s="42"/>
      <c r="EA158" s="42"/>
      <c r="EB158" s="42"/>
      <c r="EC158" s="42"/>
      <c r="ED158" s="42"/>
      <c r="EE158" s="42"/>
      <c r="EF158" s="42"/>
      <c r="EG158" s="42"/>
      <c r="EH158" s="42"/>
      <c r="EI158" s="42"/>
      <c r="EJ158" s="42"/>
      <c r="EK158" s="42"/>
      <c r="EL158" s="42"/>
      <c r="EM158" s="42"/>
      <c r="EN158" s="42"/>
      <c r="EO158" s="42"/>
      <c r="EP158" s="42"/>
      <c r="EQ158" s="42"/>
      <c r="ER158" s="42"/>
      <c r="ES158" s="42"/>
      <c r="ET158" s="42"/>
      <c r="EU158" s="42"/>
      <c r="EV158" s="42"/>
      <c r="EW158" s="42"/>
      <c r="EX158" s="42"/>
      <c r="EY158" s="42"/>
      <c r="EZ158" s="42"/>
      <c r="FA158" s="42"/>
      <c r="FB158" s="42"/>
      <c r="FC158" s="42"/>
      <c r="FD158" s="42"/>
      <c r="FE158" s="42"/>
      <c r="FF158" s="42"/>
      <c r="FG158" s="42"/>
      <c r="FH158" s="42"/>
      <c r="FI158" s="42"/>
      <c r="FJ158" s="42"/>
      <c r="FK158" s="42"/>
      <c r="FL158" s="42"/>
      <c r="FM158" s="42"/>
      <c r="FN158" s="42"/>
      <c r="FO158" s="42"/>
      <c r="FP158" s="42"/>
      <c r="FQ158" s="42"/>
      <c r="FR158" s="42"/>
      <c r="FS158" s="42"/>
      <c r="FT158" s="42"/>
      <c r="FU158" s="42"/>
      <c r="FV158" s="42"/>
      <c r="FW158" s="42"/>
      <c r="FX158" s="42"/>
      <c r="FY158" s="42"/>
      <c r="FZ158" s="42"/>
      <c r="GA158" s="42"/>
      <c r="GB158" s="42"/>
      <c r="GC158" s="42"/>
      <c r="GD158" s="42"/>
      <c r="GE158" s="42"/>
      <c r="GF158" s="42"/>
      <c r="GG158" s="42"/>
      <c r="GH158" s="42"/>
      <c r="GI158" s="42"/>
      <c r="GJ158" s="42"/>
      <c r="GK158" s="42"/>
      <c r="GL158" s="42"/>
      <c r="GM158" s="42"/>
      <c r="GN158" s="42"/>
      <c r="GO158" s="42"/>
      <c r="GP158" s="42"/>
      <c r="GQ158" s="42"/>
      <c r="GR158" s="42"/>
      <c r="GS158" s="42"/>
      <c r="GT158" s="42"/>
      <c r="GU158" s="42"/>
      <c r="GV158" s="42"/>
      <c r="GW158" s="42"/>
      <c r="GX158" s="42"/>
      <c r="GY158" s="42"/>
      <c r="GZ158" s="42"/>
      <c r="HA158" s="42"/>
      <c r="HB158" s="42"/>
      <c r="HC158" s="42"/>
      <c r="HD158" s="42"/>
      <c r="HE158" s="42"/>
      <c r="HF158" s="42"/>
      <c r="HG158" s="42"/>
      <c r="HH158" s="42"/>
      <c r="HI158" s="42"/>
      <c r="HJ158" s="42"/>
      <c r="HK158" s="42"/>
      <c r="HL158" s="42"/>
      <c r="HM158" s="42"/>
      <c r="HN158" s="42"/>
      <c r="HO158" s="42"/>
      <c r="HP158" s="42"/>
      <c r="HQ158" s="42"/>
      <c r="HR158" s="42"/>
      <c r="HS158" s="42"/>
      <c r="HT158" s="42"/>
      <c r="HU158" s="42"/>
      <c r="HV158" s="42"/>
      <c r="HW158" s="42"/>
      <c r="HX158" s="42"/>
    </row>
    <row r="159" spans="1:232" s="41" customFormat="1" x14ac:dyDescent="0.25">
      <c r="A159" s="29"/>
      <c r="B159" s="30"/>
      <c r="C159" s="31" t="str">
        <f>IF(H159="","",VLOOKUP(O159,Khach_hang!B:G,6,0))</f>
        <v>N</v>
      </c>
      <c r="D159" s="57">
        <f t="shared" si="34"/>
        <v>0</v>
      </c>
      <c r="E159" s="57">
        <f t="shared" si="35"/>
        <v>1</v>
      </c>
      <c r="F159" s="32" t="str">
        <f>IF(H159="","",VLOOKUP(H159,'PHIEU XT'!B:I,8,0))</f>
        <v>29/08/2025</v>
      </c>
      <c r="G159" s="32" t="str">
        <f t="shared" si="36"/>
        <v>29/08/2025</v>
      </c>
      <c r="H159" s="4">
        <v>9105868299</v>
      </c>
      <c r="I159" s="32" t="str">
        <f t="shared" si="37"/>
        <v>29/08/2025</v>
      </c>
      <c r="J159" s="33" t="str">
        <f t="shared" si="38"/>
        <v>NKHT2508/00069363</v>
      </c>
      <c r="K159" s="34"/>
      <c r="L159" s="46" t="str">
        <f t="shared" si="39"/>
        <v>K25TTM</v>
      </c>
      <c r="M159" s="33" t="str">
        <f>IF(H159="","",'PHIEU XT'!C159)</f>
        <v>00069363</v>
      </c>
      <c r="N159" s="35" t="str">
        <f t="shared" si="40"/>
        <v>29/08/2025</v>
      </c>
      <c r="O159" s="6" t="str">
        <f>IF(H159="","",'PHIEU XT'!E159)</f>
        <v>WIN-009</v>
      </c>
      <c r="P159" s="36"/>
      <c r="Q159" s="36"/>
      <c r="R159" s="36"/>
      <c r="S159" s="33" t="str">
        <f>IF(H159="","",'PHIEU XT'!F159)</f>
        <v>6718 WM+ DNG 40 Trần Bình Trọng</v>
      </c>
      <c r="T159" s="36"/>
      <c r="U159" s="36"/>
      <c r="V159" s="33" t="str">
        <f t="shared" si="41"/>
        <v>6718 WM+ DNG 40 Trần Bình Trọng</v>
      </c>
      <c r="W159" s="36"/>
      <c r="X159" s="36"/>
      <c r="Y159" s="33" t="str">
        <f>IF(H159="","",'PHIEU XT'!AC159)</f>
        <v>MNH250</v>
      </c>
      <c r="Z159" s="36"/>
      <c r="AA159" s="30"/>
      <c r="AB159" s="57">
        <f t="shared" si="42"/>
        <v>5111</v>
      </c>
      <c r="AC159" s="57">
        <f t="shared" si="43"/>
        <v>131</v>
      </c>
      <c r="AD159" s="30"/>
      <c r="AE159" s="58">
        <f>IF(H159="","",'PHIEU XT'!U159)</f>
        <v>5</v>
      </c>
      <c r="AF159" s="37"/>
      <c r="AG159" s="37">
        <f>IF(H159="","",'PHIEU XT'!T159)</f>
        <v>46000</v>
      </c>
      <c r="AH159" s="38">
        <f t="shared" si="44"/>
        <v>230000</v>
      </c>
      <c r="AI159" s="37"/>
      <c r="AJ159" s="37"/>
      <c r="AK159" s="39"/>
      <c r="AL159" s="40">
        <f t="shared" si="45"/>
        <v>8</v>
      </c>
      <c r="AM159" s="37"/>
      <c r="AN159" s="37">
        <f t="shared" si="46"/>
        <v>18400</v>
      </c>
      <c r="AO159" s="59">
        <f t="shared" si="47"/>
        <v>33311</v>
      </c>
      <c r="AP159" s="39"/>
      <c r="AQ159" s="59" t="str">
        <f t="shared" si="48"/>
        <v>K-hangtra</v>
      </c>
      <c r="AR159" s="60">
        <f t="shared" si="49"/>
        <v>156</v>
      </c>
      <c r="AS159" s="60">
        <f t="shared" si="50"/>
        <v>632</v>
      </c>
      <c r="AV159" s="39"/>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c r="BZ159" s="42"/>
      <c r="CA159" s="42"/>
      <c r="CB159" s="42"/>
      <c r="CC159" s="42"/>
      <c r="CD159" s="42"/>
      <c r="CE159" s="42"/>
      <c r="CF159" s="42"/>
      <c r="CG159" s="42"/>
      <c r="CH159" s="42"/>
      <c r="CI159" s="42"/>
      <c r="CJ159" s="42"/>
      <c r="CK159" s="42"/>
      <c r="CL159" s="42"/>
      <c r="CM159" s="42"/>
      <c r="CN159" s="42"/>
      <c r="CO159" s="42"/>
      <c r="CP159" s="42"/>
      <c r="CQ159" s="42"/>
      <c r="CR159" s="42"/>
      <c r="CS159" s="42"/>
      <c r="CT159" s="42"/>
      <c r="CU159" s="42"/>
      <c r="CV159" s="42"/>
      <c r="CW159" s="42"/>
      <c r="CX159" s="42"/>
      <c r="CY159" s="42"/>
      <c r="CZ159" s="42"/>
      <c r="DA159" s="42"/>
      <c r="DB159" s="42"/>
      <c r="DC159" s="42"/>
      <c r="DD159" s="42"/>
      <c r="DE159" s="42"/>
      <c r="DF159" s="42"/>
      <c r="DG159" s="42"/>
      <c r="DH159" s="42"/>
      <c r="DI159" s="42"/>
      <c r="DJ159" s="42"/>
      <c r="DK159" s="42"/>
      <c r="DL159" s="42"/>
      <c r="DM159" s="42"/>
      <c r="DN159" s="42"/>
      <c r="DO159" s="42"/>
      <c r="DP159" s="42"/>
      <c r="DQ159" s="42"/>
      <c r="DR159" s="42"/>
      <c r="DS159" s="42"/>
      <c r="DT159" s="42"/>
      <c r="DU159" s="42"/>
      <c r="DV159" s="42"/>
      <c r="DW159" s="42"/>
      <c r="DX159" s="42"/>
      <c r="DY159" s="42"/>
      <c r="DZ159" s="42"/>
      <c r="EA159" s="42"/>
      <c r="EB159" s="42"/>
      <c r="EC159" s="42"/>
      <c r="ED159" s="42"/>
      <c r="EE159" s="42"/>
      <c r="EF159" s="42"/>
      <c r="EG159" s="42"/>
      <c r="EH159" s="42"/>
      <c r="EI159" s="42"/>
      <c r="EJ159" s="42"/>
      <c r="EK159" s="42"/>
      <c r="EL159" s="42"/>
      <c r="EM159" s="42"/>
      <c r="EN159" s="42"/>
      <c r="EO159" s="42"/>
      <c r="EP159" s="42"/>
      <c r="EQ159" s="42"/>
      <c r="ER159" s="42"/>
      <c r="ES159" s="42"/>
      <c r="ET159" s="42"/>
      <c r="EU159" s="42"/>
      <c r="EV159" s="42"/>
      <c r="EW159" s="42"/>
      <c r="EX159" s="42"/>
      <c r="EY159" s="42"/>
      <c r="EZ159" s="42"/>
      <c r="FA159" s="42"/>
      <c r="FB159" s="42"/>
      <c r="FC159" s="42"/>
      <c r="FD159" s="42"/>
      <c r="FE159" s="42"/>
      <c r="FF159" s="42"/>
      <c r="FG159" s="42"/>
      <c r="FH159" s="42"/>
      <c r="FI159" s="42"/>
      <c r="FJ159" s="42"/>
      <c r="FK159" s="42"/>
      <c r="FL159" s="42"/>
      <c r="FM159" s="42"/>
      <c r="FN159" s="42"/>
      <c r="FO159" s="42"/>
      <c r="FP159" s="42"/>
      <c r="FQ159" s="42"/>
      <c r="FR159" s="42"/>
      <c r="FS159" s="42"/>
      <c r="FT159" s="42"/>
      <c r="FU159" s="42"/>
      <c r="FV159" s="42"/>
      <c r="FW159" s="42"/>
      <c r="FX159" s="42"/>
      <c r="FY159" s="42"/>
      <c r="FZ159" s="42"/>
      <c r="GA159" s="42"/>
      <c r="GB159" s="42"/>
      <c r="GC159" s="42"/>
      <c r="GD159" s="42"/>
      <c r="GE159" s="42"/>
      <c r="GF159" s="42"/>
      <c r="GG159" s="42"/>
      <c r="GH159" s="42"/>
      <c r="GI159" s="42"/>
      <c r="GJ159" s="42"/>
      <c r="GK159" s="42"/>
      <c r="GL159" s="42"/>
      <c r="GM159" s="42"/>
      <c r="GN159" s="42"/>
      <c r="GO159" s="42"/>
      <c r="GP159" s="42"/>
      <c r="GQ159" s="42"/>
      <c r="GR159" s="42"/>
      <c r="GS159" s="42"/>
      <c r="GT159" s="42"/>
      <c r="GU159" s="42"/>
      <c r="GV159" s="42"/>
      <c r="GW159" s="42"/>
      <c r="GX159" s="42"/>
      <c r="GY159" s="42"/>
      <c r="GZ159" s="42"/>
      <c r="HA159" s="42"/>
      <c r="HB159" s="42"/>
      <c r="HC159" s="42"/>
      <c r="HD159" s="42"/>
      <c r="HE159" s="42"/>
      <c r="HF159" s="42"/>
      <c r="HG159" s="42"/>
      <c r="HH159" s="42"/>
      <c r="HI159" s="42"/>
      <c r="HJ159" s="42"/>
      <c r="HK159" s="42"/>
      <c r="HL159" s="42"/>
      <c r="HM159" s="42"/>
      <c r="HN159" s="42"/>
      <c r="HO159" s="42"/>
      <c r="HP159" s="42"/>
      <c r="HQ159" s="42"/>
      <c r="HR159" s="42"/>
      <c r="HS159" s="42"/>
      <c r="HT159" s="42"/>
      <c r="HU159" s="42"/>
      <c r="HV159" s="42"/>
      <c r="HW159" s="42"/>
      <c r="HX159" s="42"/>
    </row>
    <row r="160" spans="1:232" s="41" customFormat="1" x14ac:dyDescent="0.25">
      <c r="A160" s="29"/>
      <c r="B160" s="30"/>
      <c r="C160" s="31" t="str">
        <f>IF(H160="","",VLOOKUP(O160,Khach_hang!B:G,6,0))</f>
        <v>N</v>
      </c>
      <c r="D160" s="57">
        <f t="shared" si="34"/>
        <v>0</v>
      </c>
      <c r="E160" s="57">
        <f t="shared" si="35"/>
        <v>1</v>
      </c>
      <c r="F160" s="32" t="str">
        <f>IF(H160="","",VLOOKUP(H160,'PHIEU XT'!B:I,8,0))</f>
        <v>29/08/2025</v>
      </c>
      <c r="G160" s="32" t="str">
        <f t="shared" si="36"/>
        <v>29/08/2025</v>
      </c>
      <c r="H160" s="4">
        <v>9105868299</v>
      </c>
      <c r="I160" s="32" t="str">
        <f t="shared" si="37"/>
        <v>29/08/2025</v>
      </c>
      <c r="J160" s="33" t="str">
        <f t="shared" si="38"/>
        <v>NKHT2508/00069363</v>
      </c>
      <c r="K160" s="34"/>
      <c r="L160" s="46" t="str">
        <f t="shared" si="39"/>
        <v>K25TTM</v>
      </c>
      <c r="M160" s="33" t="str">
        <f>IF(H160="","",'PHIEU XT'!C160)</f>
        <v>00069363</v>
      </c>
      <c r="N160" s="35" t="str">
        <f t="shared" si="40"/>
        <v>29/08/2025</v>
      </c>
      <c r="O160" s="6" t="str">
        <f>IF(H160="","",'PHIEU XT'!E160)</f>
        <v>WIN-009</v>
      </c>
      <c r="P160" s="36"/>
      <c r="Q160" s="36"/>
      <c r="R160" s="36"/>
      <c r="S160" s="33" t="str">
        <f>IF(H160="","",'PHIEU XT'!F160)</f>
        <v>6718 WM+ DNG 40 Trần Bình Trọng</v>
      </c>
      <c r="T160" s="36"/>
      <c r="U160" s="36"/>
      <c r="V160" s="33" t="str">
        <f t="shared" si="41"/>
        <v>6718 WM+ DNG 40 Trần Bình Trọng</v>
      </c>
      <c r="W160" s="36"/>
      <c r="X160" s="36"/>
      <c r="Y160" s="33" t="str">
        <f>IF(H160="","",'PHIEU XT'!AC160)</f>
        <v>GXD500</v>
      </c>
      <c r="Z160" s="36"/>
      <c r="AA160" s="30"/>
      <c r="AB160" s="57">
        <f t="shared" si="42"/>
        <v>5111</v>
      </c>
      <c r="AC160" s="57">
        <f t="shared" si="43"/>
        <v>131</v>
      </c>
      <c r="AD160" s="30"/>
      <c r="AE160" s="58">
        <f>IF(H160="","",'PHIEU XT'!U160)</f>
        <v>5</v>
      </c>
      <c r="AF160" s="37"/>
      <c r="AG160" s="37">
        <f>IF(H160="","",'PHIEU XT'!T160)</f>
        <v>89285</v>
      </c>
      <c r="AH160" s="38">
        <f t="shared" si="44"/>
        <v>446425</v>
      </c>
      <c r="AI160" s="37"/>
      <c r="AJ160" s="37"/>
      <c r="AK160" s="39"/>
      <c r="AL160" s="40">
        <f t="shared" si="45"/>
        <v>8</v>
      </c>
      <c r="AM160" s="37"/>
      <c r="AN160" s="37">
        <f t="shared" si="46"/>
        <v>35714</v>
      </c>
      <c r="AO160" s="59">
        <f t="shared" si="47"/>
        <v>33311</v>
      </c>
      <c r="AP160" s="39"/>
      <c r="AQ160" s="59" t="str">
        <f t="shared" si="48"/>
        <v>K-hangtra</v>
      </c>
      <c r="AR160" s="60">
        <f t="shared" si="49"/>
        <v>156</v>
      </c>
      <c r="AS160" s="60">
        <f t="shared" si="50"/>
        <v>632</v>
      </c>
      <c r="AV160" s="39"/>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c r="BZ160" s="42"/>
      <c r="CA160" s="42"/>
      <c r="CB160" s="42"/>
      <c r="CC160" s="42"/>
      <c r="CD160" s="42"/>
      <c r="CE160" s="42"/>
      <c r="CF160" s="42"/>
      <c r="CG160" s="42"/>
      <c r="CH160" s="42"/>
      <c r="CI160" s="42"/>
      <c r="CJ160" s="42"/>
      <c r="CK160" s="42"/>
      <c r="CL160" s="42"/>
      <c r="CM160" s="42"/>
      <c r="CN160" s="42"/>
      <c r="CO160" s="42"/>
      <c r="CP160" s="42"/>
      <c r="CQ160" s="42"/>
      <c r="CR160" s="42"/>
      <c r="CS160" s="42"/>
      <c r="CT160" s="42"/>
      <c r="CU160" s="42"/>
      <c r="CV160" s="42"/>
      <c r="CW160" s="42"/>
      <c r="CX160" s="42"/>
      <c r="CY160" s="42"/>
      <c r="CZ160" s="42"/>
      <c r="DA160" s="42"/>
      <c r="DB160" s="42"/>
      <c r="DC160" s="42"/>
      <c r="DD160" s="42"/>
      <c r="DE160" s="42"/>
      <c r="DF160" s="42"/>
      <c r="DG160" s="42"/>
      <c r="DH160" s="42"/>
      <c r="DI160" s="42"/>
      <c r="DJ160" s="42"/>
      <c r="DK160" s="42"/>
      <c r="DL160" s="42"/>
      <c r="DM160" s="42"/>
      <c r="DN160" s="42"/>
      <c r="DO160" s="42"/>
      <c r="DP160" s="42"/>
      <c r="DQ160" s="42"/>
      <c r="DR160" s="42"/>
      <c r="DS160" s="42"/>
      <c r="DT160" s="42"/>
      <c r="DU160" s="42"/>
      <c r="DV160" s="42"/>
      <c r="DW160" s="42"/>
      <c r="DX160" s="42"/>
      <c r="DY160" s="42"/>
      <c r="DZ160" s="42"/>
      <c r="EA160" s="42"/>
      <c r="EB160" s="42"/>
      <c r="EC160" s="42"/>
      <c r="ED160" s="42"/>
      <c r="EE160" s="42"/>
      <c r="EF160" s="42"/>
      <c r="EG160" s="42"/>
      <c r="EH160" s="42"/>
      <c r="EI160" s="42"/>
      <c r="EJ160" s="42"/>
      <c r="EK160" s="42"/>
      <c r="EL160" s="42"/>
      <c r="EM160" s="42"/>
      <c r="EN160" s="42"/>
      <c r="EO160" s="42"/>
      <c r="EP160" s="42"/>
      <c r="EQ160" s="42"/>
      <c r="ER160" s="42"/>
      <c r="ES160" s="42"/>
      <c r="ET160" s="42"/>
      <c r="EU160" s="42"/>
      <c r="EV160" s="42"/>
      <c r="EW160" s="42"/>
      <c r="EX160" s="42"/>
      <c r="EY160" s="42"/>
      <c r="EZ160" s="42"/>
      <c r="FA160" s="42"/>
      <c r="FB160" s="42"/>
      <c r="FC160" s="42"/>
      <c r="FD160" s="42"/>
      <c r="FE160" s="42"/>
      <c r="FF160" s="42"/>
      <c r="FG160" s="42"/>
      <c r="FH160" s="42"/>
      <c r="FI160" s="42"/>
      <c r="FJ160" s="42"/>
      <c r="FK160" s="42"/>
      <c r="FL160" s="42"/>
      <c r="FM160" s="42"/>
      <c r="FN160" s="42"/>
      <c r="FO160" s="42"/>
      <c r="FP160" s="42"/>
      <c r="FQ160" s="42"/>
      <c r="FR160" s="42"/>
      <c r="FS160" s="42"/>
      <c r="FT160" s="42"/>
      <c r="FU160" s="42"/>
      <c r="FV160" s="42"/>
      <c r="FW160" s="42"/>
      <c r="FX160" s="42"/>
      <c r="FY160" s="42"/>
      <c r="FZ160" s="42"/>
      <c r="GA160" s="42"/>
      <c r="GB160" s="42"/>
      <c r="GC160" s="42"/>
      <c r="GD160" s="42"/>
      <c r="GE160" s="42"/>
      <c r="GF160" s="42"/>
      <c r="GG160" s="42"/>
      <c r="GH160" s="42"/>
      <c r="GI160" s="42"/>
      <c r="GJ160" s="42"/>
      <c r="GK160" s="42"/>
      <c r="GL160" s="42"/>
      <c r="GM160" s="42"/>
      <c r="GN160" s="42"/>
      <c r="GO160" s="42"/>
      <c r="GP160" s="42"/>
      <c r="GQ160" s="42"/>
      <c r="GR160" s="42"/>
      <c r="GS160" s="42"/>
      <c r="GT160" s="42"/>
      <c r="GU160" s="42"/>
      <c r="GV160" s="42"/>
      <c r="GW160" s="42"/>
      <c r="GX160" s="42"/>
      <c r="GY160" s="42"/>
      <c r="GZ160" s="42"/>
      <c r="HA160" s="42"/>
      <c r="HB160" s="42"/>
      <c r="HC160" s="42"/>
      <c r="HD160" s="42"/>
      <c r="HE160" s="42"/>
      <c r="HF160" s="42"/>
      <c r="HG160" s="42"/>
      <c r="HH160" s="42"/>
      <c r="HI160" s="42"/>
      <c r="HJ160" s="42"/>
      <c r="HK160" s="42"/>
      <c r="HL160" s="42"/>
      <c r="HM160" s="42"/>
      <c r="HN160" s="42"/>
      <c r="HO160" s="42"/>
      <c r="HP160" s="42"/>
      <c r="HQ160" s="42"/>
      <c r="HR160" s="42"/>
      <c r="HS160" s="42"/>
      <c r="HT160" s="42"/>
      <c r="HU160" s="42"/>
      <c r="HV160" s="42"/>
      <c r="HW160" s="42"/>
      <c r="HX160" s="42"/>
    </row>
    <row r="161" spans="1:232" s="41" customFormat="1" x14ac:dyDescent="0.25">
      <c r="A161" s="29"/>
      <c r="B161" s="30"/>
      <c r="C161" s="31" t="str">
        <f>IF(H161="","",VLOOKUP(O161,Khach_hang!B:G,6,0))</f>
        <v>N</v>
      </c>
      <c r="D161" s="57">
        <f t="shared" si="34"/>
        <v>0</v>
      </c>
      <c r="E161" s="57">
        <f t="shared" si="35"/>
        <v>1</v>
      </c>
      <c r="F161" s="32" t="str">
        <f>IF(H161="","",VLOOKUP(H161,'PHIEU XT'!B:I,8,0))</f>
        <v>29/08/2025</v>
      </c>
      <c r="G161" s="32" t="str">
        <f t="shared" si="36"/>
        <v>29/08/2025</v>
      </c>
      <c r="H161" s="4">
        <v>9105868303</v>
      </c>
      <c r="I161" s="32" t="str">
        <f t="shared" si="37"/>
        <v>29/08/2025</v>
      </c>
      <c r="J161" s="33" t="str">
        <f t="shared" si="38"/>
        <v>NKHT2508/00069364</v>
      </c>
      <c r="K161" s="34"/>
      <c r="L161" s="46" t="str">
        <f t="shared" si="39"/>
        <v>K25TTM</v>
      </c>
      <c r="M161" s="33" t="str">
        <f>IF(H161="","",'PHIEU XT'!C161)</f>
        <v>00069364</v>
      </c>
      <c r="N161" s="35" t="str">
        <f t="shared" si="40"/>
        <v>29/08/2025</v>
      </c>
      <c r="O161" s="6" t="str">
        <f>IF(H161="","",'PHIEU XT'!E161)</f>
        <v>WIN-009</v>
      </c>
      <c r="P161" s="36"/>
      <c r="Q161" s="36"/>
      <c r="R161" s="36"/>
      <c r="S161" s="33" t="str">
        <f>IF(H161="","",'PHIEU XT'!F161)</f>
        <v>4071 WM+ DNG 164 Kỳ Đồng</v>
      </c>
      <c r="T161" s="36"/>
      <c r="U161" s="36"/>
      <c r="V161" s="33" t="str">
        <f t="shared" si="41"/>
        <v>4071 WM+ DNG 164 Kỳ Đồng</v>
      </c>
      <c r="W161" s="36"/>
      <c r="X161" s="36"/>
      <c r="Y161" s="33" t="str">
        <f>IF(H161="","",'PHIEU XT'!AC161)</f>
        <v>GM500</v>
      </c>
      <c r="Z161" s="36"/>
      <c r="AA161" s="30"/>
      <c r="AB161" s="57">
        <f t="shared" si="42"/>
        <v>5111</v>
      </c>
      <c r="AC161" s="57">
        <f t="shared" si="43"/>
        <v>131</v>
      </c>
      <c r="AD161" s="30"/>
      <c r="AE161" s="58">
        <f>IF(H161="","",'PHIEU XT'!U161)</f>
        <v>3</v>
      </c>
      <c r="AF161" s="37"/>
      <c r="AG161" s="37">
        <f>IF(H161="","",'PHIEU XT'!T161)</f>
        <v>111058</v>
      </c>
      <c r="AH161" s="38">
        <f t="shared" si="44"/>
        <v>333174</v>
      </c>
      <c r="AI161" s="37"/>
      <c r="AJ161" s="37"/>
      <c r="AK161" s="39"/>
      <c r="AL161" s="40">
        <f t="shared" si="45"/>
        <v>8</v>
      </c>
      <c r="AM161" s="37"/>
      <c r="AN161" s="37">
        <f t="shared" si="46"/>
        <v>26653.920000000002</v>
      </c>
      <c r="AO161" s="59">
        <f t="shared" si="47"/>
        <v>33311</v>
      </c>
      <c r="AP161" s="39"/>
      <c r="AQ161" s="59" t="str">
        <f t="shared" si="48"/>
        <v>K-hangtra</v>
      </c>
      <c r="AR161" s="60">
        <f t="shared" si="49"/>
        <v>156</v>
      </c>
      <c r="AS161" s="60">
        <f t="shared" si="50"/>
        <v>632</v>
      </c>
      <c r="AV161" s="39"/>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c r="BZ161" s="42"/>
      <c r="CA161" s="42"/>
      <c r="CB161" s="42"/>
      <c r="CC161" s="42"/>
      <c r="CD161" s="42"/>
      <c r="CE161" s="42"/>
      <c r="CF161" s="42"/>
      <c r="CG161" s="42"/>
      <c r="CH161" s="42"/>
      <c r="CI161" s="42"/>
      <c r="CJ161" s="42"/>
      <c r="CK161" s="42"/>
      <c r="CL161" s="42"/>
      <c r="CM161" s="42"/>
      <c r="CN161" s="42"/>
      <c r="CO161" s="42"/>
      <c r="CP161" s="42"/>
      <c r="CQ161" s="42"/>
      <c r="CR161" s="42"/>
      <c r="CS161" s="42"/>
      <c r="CT161" s="42"/>
      <c r="CU161" s="42"/>
      <c r="CV161" s="42"/>
      <c r="CW161" s="42"/>
      <c r="CX161" s="42"/>
      <c r="CY161" s="42"/>
      <c r="CZ161" s="42"/>
      <c r="DA161" s="42"/>
      <c r="DB161" s="42"/>
      <c r="DC161" s="42"/>
      <c r="DD161" s="42"/>
      <c r="DE161" s="42"/>
      <c r="DF161" s="42"/>
      <c r="DG161" s="42"/>
      <c r="DH161" s="42"/>
      <c r="DI161" s="42"/>
      <c r="DJ161" s="42"/>
      <c r="DK161" s="42"/>
      <c r="DL161" s="42"/>
      <c r="DM161" s="42"/>
      <c r="DN161" s="42"/>
      <c r="DO161" s="42"/>
      <c r="DP161" s="42"/>
      <c r="DQ161" s="42"/>
      <c r="DR161" s="42"/>
      <c r="DS161" s="42"/>
      <c r="DT161" s="42"/>
      <c r="DU161" s="42"/>
      <c r="DV161" s="42"/>
      <c r="DW161" s="42"/>
      <c r="DX161" s="42"/>
      <c r="DY161" s="42"/>
      <c r="DZ161" s="42"/>
      <c r="EA161" s="42"/>
      <c r="EB161" s="42"/>
      <c r="EC161" s="42"/>
      <c r="ED161" s="42"/>
      <c r="EE161" s="42"/>
      <c r="EF161" s="42"/>
      <c r="EG161" s="42"/>
      <c r="EH161" s="42"/>
      <c r="EI161" s="42"/>
      <c r="EJ161" s="42"/>
      <c r="EK161" s="42"/>
      <c r="EL161" s="42"/>
      <c r="EM161" s="42"/>
      <c r="EN161" s="42"/>
      <c r="EO161" s="42"/>
      <c r="EP161" s="42"/>
      <c r="EQ161" s="42"/>
      <c r="ER161" s="42"/>
      <c r="ES161" s="42"/>
      <c r="ET161" s="42"/>
      <c r="EU161" s="42"/>
      <c r="EV161" s="42"/>
      <c r="EW161" s="42"/>
      <c r="EX161" s="42"/>
      <c r="EY161" s="42"/>
      <c r="EZ161" s="42"/>
      <c r="FA161" s="42"/>
      <c r="FB161" s="42"/>
      <c r="FC161" s="42"/>
      <c r="FD161" s="42"/>
      <c r="FE161" s="42"/>
      <c r="FF161" s="42"/>
      <c r="FG161" s="42"/>
      <c r="FH161" s="42"/>
      <c r="FI161" s="42"/>
      <c r="FJ161" s="42"/>
      <c r="FK161" s="42"/>
      <c r="FL161" s="42"/>
      <c r="FM161" s="42"/>
      <c r="FN161" s="42"/>
      <c r="FO161" s="42"/>
      <c r="FP161" s="42"/>
      <c r="FQ161" s="42"/>
      <c r="FR161" s="42"/>
      <c r="FS161" s="42"/>
      <c r="FT161" s="42"/>
      <c r="FU161" s="42"/>
      <c r="FV161" s="42"/>
      <c r="FW161" s="42"/>
      <c r="FX161" s="42"/>
      <c r="FY161" s="42"/>
      <c r="FZ161" s="42"/>
      <c r="GA161" s="42"/>
      <c r="GB161" s="42"/>
      <c r="GC161" s="42"/>
      <c r="GD161" s="42"/>
      <c r="GE161" s="42"/>
      <c r="GF161" s="42"/>
      <c r="GG161" s="42"/>
      <c r="GH161" s="42"/>
      <c r="GI161" s="42"/>
      <c r="GJ161" s="42"/>
      <c r="GK161" s="42"/>
      <c r="GL161" s="42"/>
      <c r="GM161" s="42"/>
      <c r="GN161" s="42"/>
      <c r="GO161" s="42"/>
      <c r="GP161" s="42"/>
      <c r="GQ161" s="42"/>
      <c r="GR161" s="42"/>
      <c r="GS161" s="42"/>
      <c r="GT161" s="42"/>
      <c r="GU161" s="42"/>
      <c r="GV161" s="42"/>
      <c r="GW161" s="42"/>
      <c r="GX161" s="42"/>
      <c r="GY161" s="42"/>
      <c r="GZ161" s="42"/>
      <c r="HA161" s="42"/>
      <c r="HB161" s="42"/>
      <c r="HC161" s="42"/>
      <c r="HD161" s="42"/>
      <c r="HE161" s="42"/>
      <c r="HF161" s="42"/>
      <c r="HG161" s="42"/>
      <c r="HH161" s="42"/>
      <c r="HI161" s="42"/>
      <c r="HJ161" s="42"/>
      <c r="HK161" s="42"/>
      <c r="HL161" s="42"/>
      <c r="HM161" s="42"/>
      <c r="HN161" s="42"/>
      <c r="HO161" s="42"/>
      <c r="HP161" s="42"/>
      <c r="HQ161" s="42"/>
      <c r="HR161" s="42"/>
      <c r="HS161" s="42"/>
      <c r="HT161" s="42"/>
      <c r="HU161" s="42"/>
      <c r="HV161" s="42"/>
      <c r="HW161" s="42"/>
      <c r="HX161" s="42"/>
    </row>
    <row r="162" spans="1:232" s="41" customFormat="1" x14ac:dyDescent="0.25">
      <c r="A162" s="29"/>
      <c r="B162" s="30"/>
      <c r="C162" s="31" t="str">
        <f>IF(H162="","",VLOOKUP(O162,Khach_hang!B:G,6,0))</f>
        <v>N</v>
      </c>
      <c r="D162" s="57">
        <f t="shared" si="34"/>
        <v>0</v>
      </c>
      <c r="E162" s="57">
        <f t="shared" si="35"/>
        <v>1</v>
      </c>
      <c r="F162" s="32" t="str">
        <f>IF(H162="","",VLOOKUP(H162,'PHIEU XT'!B:I,8,0))</f>
        <v>29/08/2025</v>
      </c>
      <c r="G162" s="32" t="str">
        <f t="shared" si="36"/>
        <v>29/08/2025</v>
      </c>
      <c r="H162" s="4">
        <v>9105868407</v>
      </c>
      <c r="I162" s="32" t="str">
        <f t="shared" si="37"/>
        <v>29/08/2025</v>
      </c>
      <c r="J162" s="33" t="str">
        <f t="shared" si="38"/>
        <v>NKHT2508/00007197</v>
      </c>
      <c r="K162" s="34"/>
      <c r="L162" s="46" t="str">
        <f t="shared" si="39"/>
        <v>K25TTM</v>
      </c>
      <c r="M162" s="33" t="str">
        <f>IF(H162="","",'PHIEU XT'!C162)</f>
        <v>00007197</v>
      </c>
      <c r="N162" s="35" t="str">
        <f t="shared" si="40"/>
        <v>29/08/2025</v>
      </c>
      <c r="O162" s="6" t="str">
        <f>IF(H162="","",'PHIEU XT'!E162)</f>
        <v>WIN-022</v>
      </c>
      <c r="P162" s="36"/>
      <c r="Q162" s="36"/>
      <c r="R162" s="36"/>
      <c r="S162" s="33" t="str">
        <f>IF(H162="","",'PHIEU XT'!F162)</f>
        <v>4907 WM+ GLI 339 Trường Chinh</v>
      </c>
      <c r="T162" s="36"/>
      <c r="U162" s="36"/>
      <c r="V162" s="33" t="str">
        <f t="shared" si="41"/>
        <v>4907 WM+ GLI 339 Trường Chinh</v>
      </c>
      <c r="W162" s="36"/>
      <c r="X162" s="36"/>
      <c r="Y162" s="33" t="str">
        <f>IF(H162="","",'PHIEU XT'!AC162)</f>
        <v>MNH250</v>
      </c>
      <c r="Z162" s="36"/>
      <c r="AA162" s="30"/>
      <c r="AB162" s="57">
        <f t="shared" si="42"/>
        <v>5111</v>
      </c>
      <c r="AC162" s="57">
        <f t="shared" si="43"/>
        <v>131</v>
      </c>
      <c r="AD162" s="30"/>
      <c r="AE162" s="58">
        <f>IF(H162="","",'PHIEU XT'!U162)</f>
        <v>2</v>
      </c>
      <c r="AF162" s="37"/>
      <c r="AG162" s="37">
        <f>IF(H162="","",'PHIEU XT'!T162)</f>
        <v>46000</v>
      </c>
      <c r="AH162" s="38">
        <f t="shared" si="44"/>
        <v>92000</v>
      </c>
      <c r="AI162" s="37"/>
      <c r="AJ162" s="37"/>
      <c r="AK162" s="39"/>
      <c r="AL162" s="40">
        <f t="shared" si="45"/>
        <v>8</v>
      </c>
      <c r="AM162" s="37"/>
      <c r="AN162" s="37">
        <f t="shared" si="46"/>
        <v>7360</v>
      </c>
      <c r="AO162" s="59">
        <f t="shared" si="47"/>
        <v>33311</v>
      </c>
      <c r="AP162" s="39"/>
      <c r="AQ162" s="59" t="str">
        <f t="shared" si="48"/>
        <v>K-hangtra</v>
      </c>
      <c r="AR162" s="60">
        <f t="shared" si="49"/>
        <v>156</v>
      </c>
      <c r="AS162" s="60">
        <f t="shared" si="50"/>
        <v>632</v>
      </c>
      <c r="AV162" s="39"/>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c r="BZ162" s="42"/>
      <c r="CA162" s="42"/>
      <c r="CB162" s="42"/>
      <c r="CC162" s="42"/>
      <c r="CD162" s="42"/>
      <c r="CE162" s="42"/>
      <c r="CF162" s="42"/>
      <c r="CG162" s="42"/>
      <c r="CH162" s="42"/>
      <c r="CI162" s="42"/>
      <c r="CJ162" s="42"/>
      <c r="CK162" s="42"/>
      <c r="CL162" s="42"/>
      <c r="CM162" s="42"/>
      <c r="CN162" s="42"/>
      <c r="CO162" s="42"/>
      <c r="CP162" s="42"/>
      <c r="CQ162" s="42"/>
      <c r="CR162" s="42"/>
      <c r="CS162" s="42"/>
      <c r="CT162" s="42"/>
      <c r="CU162" s="42"/>
      <c r="CV162" s="42"/>
      <c r="CW162" s="42"/>
      <c r="CX162" s="42"/>
      <c r="CY162" s="42"/>
      <c r="CZ162" s="42"/>
      <c r="DA162" s="42"/>
      <c r="DB162" s="42"/>
      <c r="DC162" s="42"/>
      <c r="DD162" s="42"/>
      <c r="DE162" s="42"/>
      <c r="DF162" s="42"/>
      <c r="DG162" s="42"/>
      <c r="DH162" s="42"/>
      <c r="DI162" s="42"/>
      <c r="DJ162" s="42"/>
      <c r="DK162" s="42"/>
      <c r="DL162" s="42"/>
      <c r="DM162" s="42"/>
      <c r="DN162" s="42"/>
      <c r="DO162" s="42"/>
      <c r="DP162" s="42"/>
      <c r="DQ162" s="42"/>
      <c r="DR162" s="42"/>
      <c r="DS162" s="42"/>
      <c r="DT162" s="42"/>
      <c r="DU162" s="42"/>
      <c r="DV162" s="42"/>
      <c r="DW162" s="42"/>
      <c r="DX162" s="42"/>
      <c r="DY162" s="42"/>
      <c r="DZ162" s="42"/>
      <c r="EA162" s="42"/>
      <c r="EB162" s="42"/>
      <c r="EC162" s="42"/>
      <c r="ED162" s="42"/>
      <c r="EE162" s="42"/>
      <c r="EF162" s="42"/>
      <c r="EG162" s="42"/>
      <c r="EH162" s="42"/>
      <c r="EI162" s="42"/>
      <c r="EJ162" s="42"/>
      <c r="EK162" s="42"/>
      <c r="EL162" s="42"/>
      <c r="EM162" s="42"/>
      <c r="EN162" s="42"/>
      <c r="EO162" s="42"/>
      <c r="EP162" s="42"/>
      <c r="EQ162" s="42"/>
      <c r="ER162" s="42"/>
      <c r="ES162" s="42"/>
      <c r="ET162" s="42"/>
      <c r="EU162" s="42"/>
      <c r="EV162" s="42"/>
      <c r="EW162" s="42"/>
      <c r="EX162" s="42"/>
      <c r="EY162" s="42"/>
      <c r="EZ162" s="42"/>
      <c r="FA162" s="42"/>
      <c r="FB162" s="42"/>
      <c r="FC162" s="42"/>
      <c r="FD162" s="42"/>
      <c r="FE162" s="42"/>
      <c r="FF162" s="42"/>
      <c r="FG162" s="42"/>
      <c r="FH162" s="42"/>
      <c r="FI162" s="42"/>
      <c r="FJ162" s="42"/>
      <c r="FK162" s="42"/>
      <c r="FL162" s="42"/>
      <c r="FM162" s="42"/>
      <c r="FN162" s="42"/>
      <c r="FO162" s="42"/>
      <c r="FP162" s="42"/>
      <c r="FQ162" s="42"/>
      <c r="FR162" s="42"/>
      <c r="FS162" s="42"/>
      <c r="FT162" s="42"/>
      <c r="FU162" s="42"/>
      <c r="FV162" s="42"/>
      <c r="FW162" s="42"/>
      <c r="FX162" s="42"/>
      <c r="FY162" s="42"/>
      <c r="FZ162" s="42"/>
      <c r="GA162" s="42"/>
      <c r="GB162" s="42"/>
      <c r="GC162" s="42"/>
      <c r="GD162" s="42"/>
      <c r="GE162" s="42"/>
      <c r="GF162" s="42"/>
      <c r="GG162" s="42"/>
      <c r="GH162" s="42"/>
      <c r="GI162" s="42"/>
      <c r="GJ162" s="42"/>
      <c r="GK162" s="42"/>
      <c r="GL162" s="42"/>
      <c r="GM162" s="42"/>
      <c r="GN162" s="42"/>
      <c r="GO162" s="42"/>
      <c r="GP162" s="42"/>
      <c r="GQ162" s="42"/>
      <c r="GR162" s="42"/>
      <c r="GS162" s="42"/>
      <c r="GT162" s="42"/>
      <c r="GU162" s="42"/>
      <c r="GV162" s="42"/>
      <c r="GW162" s="42"/>
      <c r="GX162" s="42"/>
      <c r="GY162" s="42"/>
      <c r="GZ162" s="42"/>
      <c r="HA162" s="42"/>
      <c r="HB162" s="42"/>
      <c r="HC162" s="42"/>
      <c r="HD162" s="42"/>
      <c r="HE162" s="42"/>
      <c r="HF162" s="42"/>
      <c r="HG162" s="42"/>
      <c r="HH162" s="42"/>
      <c r="HI162" s="42"/>
      <c r="HJ162" s="42"/>
      <c r="HK162" s="42"/>
      <c r="HL162" s="42"/>
      <c r="HM162" s="42"/>
      <c r="HN162" s="42"/>
      <c r="HO162" s="42"/>
      <c r="HP162" s="42"/>
      <c r="HQ162" s="42"/>
      <c r="HR162" s="42"/>
      <c r="HS162" s="42"/>
      <c r="HT162" s="42"/>
      <c r="HU162" s="42"/>
      <c r="HV162" s="42"/>
      <c r="HW162" s="42"/>
      <c r="HX162" s="42"/>
    </row>
    <row r="163" spans="1:232" s="41" customFormat="1" x14ac:dyDescent="0.25">
      <c r="A163" s="29"/>
      <c r="B163" s="30"/>
      <c r="C163" s="31" t="str">
        <f>IF(H163="","",VLOOKUP(O163,Khach_hang!B:G,6,0))</f>
        <v>N</v>
      </c>
      <c r="D163" s="57">
        <f t="shared" si="34"/>
        <v>0</v>
      </c>
      <c r="E163" s="57">
        <f t="shared" si="35"/>
        <v>1</v>
      </c>
      <c r="F163" s="32" t="str">
        <f>IF(H163="","",VLOOKUP(H163,'PHIEU XT'!B:I,8,0))</f>
        <v>29/08/2025</v>
      </c>
      <c r="G163" s="32" t="str">
        <f t="shared" si="36"/>
        <v>29/08/2025</v>
      </c>
      <c r="H163" s="4">
        <v>9105868447</v>
      </c>
      <c r="I163" s="32" t="str">
        <f t="shared" si="37"/>
        <v>29/08/2025</v>
      </c>
      <c r="J163" s="33" t="str">
        <f t="shared" si="38"/>
        <v>NKHT2508/00069379</v>
      </c>
      <c r="K163" s="34"/>
      <c r="L163" s="46" t="str">
        <f t="shared" si="39"/>
        <v>K25TTM</v>
      </c>
      <c r="M163" s="33" t="str">
        <f>IF(H163="","",'PHIEU XT'!C163)</f>
        <v>00069379</v>
      </c>
      <c r="N163" s="35" t="str">
        <f t="shared" si="40"/>
        <v>29/08/2025</v>
      </c>
      <c r="O163" s="6" t="str">
        <f>IF(H163="","",'PHIEU XT'!E163)</f>
        <v>WIN-009</v>
      </c>
      <c r="P163" s="36"/>
      <c r="Q163" s="36"/>
      <c r="R163" s="36"/>
      <c r="S163" s="33" t="str">
        <f>IF(H163="","",'PHIEU XT'!F163)</f>
        <v>6945 WM+ DNG 110 Lương Trúc Đàm</v>
      </c>
      <c r="T163" s="36"/>
      <c r="U163" s="36"/>
      <c r="V163" s="33" t="str">
        <f t="shared" si="41"/>
        <v>6945 WM+ DNG 110 Lương Trúc Đàm</v>
      </c>
      <c r="W163" s="36"/>
      <c r="X163" s="36"/>
      <c r="Y163" s="33" t="str">
        <f>IF(H163="","",'PHIEU XT'!AC163)</f>
        <v>CN300</v>
      </c>
      <c r="Z163" s="36"/>
      <c r="AA163" s="30"/>
      <c r="AB163" s="57">
        <f t="shared" si="42"/>
        <v>5111</v>
      </c>
      <c r="AC163" s="57">
        <f t="shared" si="43"/>
        <v>131</v>
      </c>
      <c r="AD163" s="30"/>
      <c r="AE163" s="58">
        <f>IF(H163="","",'PHIEU XT'!U163)</f>
        <v>1</v>
      </c>
      <c r="AF163" s="37"/>
      <c r="AG163" s="37">
        <f>IF(H163="","",'PHIEU XT'!T163)</f>
        <v>56760</v>
      </c>
      <c r="AH163" s="38">
        <f t="shared" si="44"/>
        <v>56760</v>
      </c>
      <c r="AI163" s="37"/>
      <c r="AJ163" s="37"/>
      <c r="AK163" s="39"/>
      <c r="AL163" s="40">
        <f t="shared" si="45"/>
        <v>8</v>
      </c>
      <c r="AM163" s="37"/>
      <c r="AN163" s="37">
        <f t="shared" si="46"/>
        <v>4540.8</v>
      </c>
      <c r="AO163" s="59">
        <f t="shared" si="47"/>
        <v>33311</v>
      </c>
      <c r="AP163" s="39"/>
      <c r="AQ163" s="59" t="str">
        <f t="shared" si="48"/>
        <v>K-hangtra</v>
      </c>
      <c r="AR163" s="60">
        <f t="shared" si="49"/>
        <v>156</v>
      </c>
      <c r="AS163" s="60">
        <f t="shared" si="50"/>
        <v>632</v>
      </c>
      <c r="AV163" s="39"/>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c r="BZ163" s="42"/>
      <c r="CA163" s="42"/>
      <c r="CB163" s="42"/>
      <c r="CC163" s="42"/>
      <c r="CD163" s="42"/>
      <c r="CE163" s="42"/>
      <c r="CF163" s="42"/>
      <c r="CG163" s="42"/>
      <c r="CH163" s="42"/>
      <c r="CI163" s="42"/>
      <c r="CJ163" s="42"/>
      <c r="CK163" s="42"/>
      <c r="CL163" s="42"/>
      <c r="CM163" s="42"/>
      <c r="CN163" s="42"/>
      <c r="CO163" s="42"/>
      <c r="CP163" s="42"/>
      <c r="CQ163" s="42"/>
      <c r="CR163" s="42"/>
      <c r="CS163" s="42"/>
      <c r="CT163" s="42"/>
      <c r="CU163" s="42"/>
      <c r="CV163" s="42"/>
      <c r="CW163" s="42"/>
      <c r="CX163" s="42"/>
      <c r="CY163" s="42"/>
      <c r="CZ163" s="42"/>
      <c r="DA163" s="42"/>
      <c r="DB163" s="42"/>
      <c r="DC163" s="42"/>
      <c r="DD163" s="42"/>
      <c r="DE163" s="42"/>
      <c r="DF163" s="42"/>
      <c r="DG163" s="42"/>
      <c r="DH163" s="42"/>
      <c r="DI163" s="42"/>
      <c r="DJ163" s="42"/>
      <c r="DK163" s="42"/>
      <c r="DL163" s="42"/>
      <c r="DM163" s="42"/>
      <c r="DN163" s="42"/>
      <c r="DO163" s="42"/>
      <c r="DP163" s="42"/>
      <c r="DQ163" s="42"/>
      <c r="DR163" s="42"/>
      <c r="DS163" s="42"/>
      <c r="DT163" s="42"/>
      <c r="DU163" s="42"/>
      <c r="DV163" s="42"/>
      <c r="DW163" s="42"/>
      <c r="DX163" s="42"/>
      <c r="DY163" s="42"/>
      <c r="DZ163" s="42"/>
      <c r="EA163" s="42"/>
      <c r="EB163" s="42"/>
      <c r="EC163" s="42"/>
      <c r="ED163" s="42"/>
      <c r="EE163" s="42"/>
      <c r="EF163" s="42"/>
      <c r="EG163" s="42"/>
      <c r="EH163" s="42"/>
      <c r="EI163" s="42"/>
      <c r="EJ163" s="42"/>
      <c r="EK163" s="42"/>
      <c r="EL163" s="42"/>
      <c r="EM163" s="42"/>
      <c r="EN163" s="42"/>
      <c r="EO163" s="42"/>
      <c r="EP163" s="42"/>
      <c r="EQ163" s="42"/>
      <c r="ER163" s="42"/>
      <c r="ES163" s="42"/>
      <c r="ET163" s="42"/>
      <c r="EU163" s="42"/>
      <c r="EV163" s="42"/>
      <c r="EW163" s="42"/>
      <c r="EX163" s="42"/>
      <c r="EY163" s="42"/>
      <c r="EZ163" s="42"/>
      <c r="FA163" s="42"/>
      <c r="FB163" s="42"/>
      <c r="FC163" s="42"/>
      <c r="FD163" s="42"/>
      <c r="FE163" s="42"/>
      <c r="FF163" s="42"/>
      <c r="FG163" s="42"/>
      <c r="FH163" s="42"/>
      <c r="FI163" s="42"/>
      <c r="FJ163" s="42"/>
      <c r="FK163" s="42"/>
      <c r="FL163" s="42"/>
      <c r="FM163" s="42"/>
      <c r="FN163" s="42"/>
      <c r="FO163" s="42"/>
      <c r="FP163" s="42"/>
      <c r="FQ163" s="42"/>
      <c r="FR163" s="42"/>
      <c r="FS163" s="42"/>
      <c r="FT163" s="42"/>
      <c r="FU163" s="42"/>
      <c r="FV163" s="42"/>
      <c r="FW163" s="42"/>
      <c r="FX163" s="42"/>
      <c r="FY163" s="42"/>
      <c r="FZ163" s="42"/>
      <c r="GA163" s="42"/>
      <c r="GB163" s="42"/>
      <c r="GC163" s="42"/>
      <c r="GD163" s="42"/>
      <c r="GE163" s="42"/>
      <c r="GF163" s="42"/>
      <c r="GG163" s="42"/>
      <c r="GH163" s="42"/>
      <c r="GI163" s="42"/>
      <c r="GJ163" s="42"/>
      <c r="GK163" s="42"/>
      <c r="GL163" s="42"/>
      <c r="GM163" s="42"/>
      <c r="GN163" s="42"/>
      <c r="GO163" s="42"/>
      <c r="GP163" s="42"/>
      <c r="GQ163" s="42"/>
      <c r="GR163" s="42"/>
      <c r="GS163" s="42"/>
      <c r="GT163" s="42"/>
      <c r="GU163" s="42"/>
      <c r="GV163" s="42"/>
      <c r="GW163" s="42"/>
      <c r="GX163" s="42"/>
      <c r="GY163" s="42"/>
      <c r="GZ163" s="42"/>
      <c r="HA163" s="42"/>
      <c r="HB163" s="42"/>
      <c r="HC163" s="42"/>
      <c r="HD163" s="42"/>
      <c r="HE163" s="42"/>
      <c r="HF163" s="42"/>
      <c r="HG163" s="42"/>
      <c r="HH163" s="42"/>
      <c r="HI163" s="42"/>
      <c r="HJ163" s="42"/>
      <c r="HK163" s="42"/>
      <c r="HL163" s="42"/>
      <c r="HM163" s="42"/>
      <c r="HN163" s="42"/>
      <c r="HO163" s="42"/>
      <c r="HP163" s="42"/>
      <c r="HQ163" s="42"/>
      <c r="HR163" s="42"/>
      <c r="HS163" s="42"/>
      <c r="HT163" s="42"/>
      <c r="HU163" s="42"/>
      <c r="HV163" s="42"/>
      <c r="HW163" s="42"/>
      <c r="HX163" s="42"/>
    </row>
    <row r="164" spans="1:232" s="41" customFormat="1" x14ac:dyDescent="0.25">
      <c r="A164" s="29"/>
      <c r="B164" s="30"/>
      <c r="C164" s="31" t="str">
        <f>IF(H164="","",VLOOKUP(O164,Khach_hang!B:G,6,0))</f>
        <v>N</v>
      </c>
      <c r="D164" s="57">
        <f t="shared" si="34"/>
        <v>0</v>
      </c>
      <c r="E164" s="57">
        <f t="shared" si="35"/>
        <v>1</v>
      </c>
      <c r="F164" s="32" t="str">
        <f>IF(H164="","",VLOOKUP(H164,'PHIEU XT'!B:I,8,0))</f>
        <v>29/08/2025</v>
      </c>
      <c r="G164" s="32" t="str">
        <f t="shared" si="36"/>
        <v>29/08/2025</v>
      </c>
      <c r="H164" s="4">
        <v>9105868447</v>
      </c>
      <c r="I164" s="32" t="str">
        <f t="shared" si="37"/>
        <v>29/08/2025</v>
      </c>
      <c r="J164" s="33" t="str">
        <f t="shared" si="38"/>
        <v>NKHT2508/00069379</v>
      </c>
      <c r="K164" s="34"/>
      <c r="L164" s="46" t="str">
        <f t="shared" si="39"/>
        <v>K25TTM</v>
      </c>
      <c r="M164" s="33" t="str">
        <f>IF(H164="","",'PHIEU XT'!C164)</f>
        <v>00069379</v>
      </c>
      <c r="N164" s="35" t="str">
        <f t="shared" si="40"/>
        <v>29/08/2025</v>
      </c>
      <c r="O164" s="6" t="str">
        <f>IF(H164="","",'PHIEU XT'!E164)</f>
        <v>WIN-009</v>
      </c>
      <c r="P164" s="36"/>
      <c r="Q164" s="36"/>
      <c r="R164" s="36"/>
      <c r="S164" s="33" t="str">
        <f>IF(H164="","",'PHIEU XT'!F164)</f>
        <v>6945 WM+ DNG 110 Lương Trúc Đàm</v>
      </c>
      <c r="T164" s="36"/>
      <c r="U164" s="36"/>
      <c r="V164" s="33" t="str">
        <f t="shared" si="41"/>
        <v>6945 WM+ DNG 110 Lương Trúc Đàm</v>
      </c>
      <c r="W164" s="36"/>
      <c r="X164" s="36"/>
      <c r="Y164" s="33" t="str">
        <f>IF(H164="","",'PHIEU XT'!AC164)</f>
        <v>GL250KT</v>
      </c>
      <c r="Z164" s="36"/>
      <c r="AA164" s="30"/>
      <c r="AB164" s="57">
        <f t="shared" si="42"/>
        <v>5111</v>
      </c>
      <c r="AC164" s="57">
        <f t="shared" si="43"/>
        <v>131</v>
      </c>
      <c r="AD164" s="30"/>
      <c r="AE164" s="58">
        <f>IF(H164="","",'PHIEU XT'!U164)</f>
        <v>1</v>
      </c>
      <c r="AF164" s="37"/>
      <c r="AG164" s="37">
        <f>IF(H164="","",'PHIEU XT'!T164)</f>
        <v>49500</v>
      </c>
      <c r="AH164" s="38">
        <f t="shared" si="44"/>
        <v>49500</v>
      </c>
      <c r="AI164" s="37"/>
      <c r="AJ164" s="37"/>
      <c r="AK164" s="39"/>
      <c r="AL164" s="40">
        <f t="shared" si="45"/>
        <v>8</v>
      </c>
      <c r="AM164" s="37"/>
      <c r="AN164" s="37">
        <f t="shared" si="46"/>
        <v>3960</v>
      </c>
      <c r="AO164" s="59">
        <f t="shared" si="47"/>
        <v>33311</v>
      </c>
      <c r="AP164" s="39"/>
      <c r="AQ164" s="59" t="str">
        <f t="shared" si="48"/>
        <v>K-hangtra</v>
      </c>
      <c r="AR164" s="60">
        <f t="shared" si="49"/>
        <v>156</v>
      </c>
      <c r="AS164" s="60">
        <f t="shared" si="50"/>
        <v>632</v>
      </c>
      <c r="AV164" s="39"/>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c r="BZ164" s="42"/>
      <c r="CA164" s="42"/>
      <c r="CB164" s="42"/>
      <c r="CC164" s="42"/>
      <c r="CD164" s="42"/>
      <c r="CE164" s="42"/>
      <c r="CF164" s="42"/>
      <c r="CG164" s="42"/>
      <c r="CH164" s="42"/>
      <c r="CI164" s="42"/>
      <c r="CJ164" s="42"/>
      <c r="CK164" s="42"/>
      <c r="CL164" s="42"/>
      <c r="CM164" s="42"/>
      <c r="CN164" s="42"/>
      <c r="CO164" s="42"/>
      <c r="CP164" s="42"/>
      <c r="CQ164" s="42"/>
      <c r="CR164" s="42"/>
      <c r="CS164" s="42"/>
      <c r="CT164" s="42"/>
      <c r="CU164" s="42"/>
      <c r="CV164" s="42"/>
      <c r="CW164" s="42"/>
      <c r="CX164" s="42"/>
      <c r="CY164" s="42"/>
      <c r="CZ164" s="42"/>
      <c r="DA164" s="42"/>
      <c r="DB164" s="42"/>
      <c r="DC164" s="42"/>
      <c r="DD164" s="42"/>
      <c r="DE164" s="42"/>
      <c r="DF164" s="42"/>
      <c r="DG164" s="42"/>
      <c r="DH164" s="42"/>
      <c r="DI164" s="42"/>
      <c r="DJ164" s="42"/>
      <c r="DK164" s="42"/>
      <c r="DL164" s="42"/>
      <c r="DM164" s="42"/>
      <c r="DN164" s="42"/>
      <c r="DO164" s="42"/>
      <c r="DP164" s="42"/>
      <c r="DQ164" s="42"/>
      <c r="DR164" s="42"/>
      <c r="DS164" s="42"/>
      <c r="DT164" s="42"/>
      <c r="DU164" s="42"/>
      <c r="DV164" s="42"/>
      <c r="DW164" s="42"/>
      <c r="DX164" s="42"/>
      <c r="DY164" s="42"/>
      <c r="DZ164" s="42"/>
      <c r="EA164" s="42"/>
      <c r="EB164" s="42"/>
      <c r="EC164" s="42"/>
      <c r="ED164" s="42"/>
      <c r="EE164" s="42"/>
      <c r="EF164" s="42"/>
      <c r="EG164" s="42"/>
      <c r="EH164" s="42"/>
      <c r="EI164" s="42"/>
      <c r="EJ164" s="42"/>
      <c r="EK164" s="42"/>
      <c r="EL164" s="42"/>
      <c r="EM164" s="42"/>
      <c r="EN164" s="42"/>
      <c r="EO164" s="42"/>
      <c r="EP164" s="42"/>
      <c r="EQ164" s="42"/>
      <c r="ER164" s="42"/>
      <c r="ES164" s="42"/>
      <c r="ET164" s="42"/>
      <c r="EU164" s="42"/>
      <c r="EV164" s="42"/>
      <c r="EW164" s="42"/>
      <c r="EX164" s="42"/>
      <c r="EY164" s="42"/>
      <c r="EZ164" s="42"/>
      <c r="FA164" s="42"/>
      <c r="FB164" s="42"/>
      <c r="FC164" s="42"/>
      <c r="FD164" s="42"/>
      <c r="FE164" s="42"/>
      <c r="FF164" s="42"/>
      <c r="FG164" s="42"/>
      <c r="FH164" s="42"/>
      <c r="FI164" s="42"/>
      <c r="FJ164" s="42"/>
      <c r="FK164" s="42"/>
      <c r="FL164" s="42"/>
      <c r="FM164" s="42"/>
      <c r="FN164" s="42"/>
      <c r="FO164" s="42"/>
      <c r="FP164" s="42"/>
      <c r="FQ164" s="42"/>
      <c r="FR164" s="42"/>
      <c r="FS164" s="42"/>
      <c r="FT164" s="42"/>
      <c r="FU164" s="42"/>
      <c r="FV164" s="42"/>
      <c r="FW164" s="42"/>
      <c r="FX164" s="42"/>
      <c r="FY164" s="42"/>
      <c r="FZ164" s="42"/>
      <c r="GA164" s="42"/>
      <c r="GB164" s="42"/>
      <c r="GC164" s="42"/>
      <c r="GD164" s="42"/>
      <c r="GE164" s="42"/>
      <c r="GF164" s="42"/>
      <c r="GG164" s="42"/>
      <c r="GH164" s="42"/>
      <c r="GI164" s="42"/>
      <c r="GJ164" s="42"/>
      <c r="GK164" s="42"/>
      <c r="GL164" s="42"/>
      <c r="GM164" s="42"/>
      <c r="GN164" s="42"/>
      <c r="GO164" s="42"/>
      <c r="GP164" s="42"/>
      <c r="GQ164" s="42"/>
      <c r="GR164" s="42"/>
      <c r="GS164" s="42"/>
      <c r="GT164" s="42"/>
      <c r="GU164" s="42"/>
      <c r="GV164" s="42"/>
      <c r="GW164" s="42"/>
      <c r="GX164" s="42"/>
      <c r="GY164" s="42"/>
      <c r="GZ164" s="42"/>
      <c r="HA164" s="42"/>
      <c r="HB164" s="42"/>
      <c r="HC164" s="42"/>
      <c r="HD164" s="42"/>
      <c r="HE164" s="42"/>
      <c r="HF164" s="42"/>
      <c r="HG164" s="42"/>
      <c r="HH164" s="42"/>
      <c r="HI164" s="42"/>
      <c r="HJ164" s="42"/>
      <c r="HK164" s="42"/>
      <c r="HL164" s="42"/>
      <c r="HM164" s="42"/>
      <c r="HN164" s="42"/>
      <c r="HO164" s="42"/>
      <c r="HP164" s="42"/>
      <c r="HQ164" s="42"/>
      <c r="HR164" s="42"/>
      <c r="HS164" s="42"/>
      <c r="HT164" s="42"/>
      <c r="HU164" s="42"/>
      <c r="HV164" s="42"/>
      <c r="HW164" s="42"/>
      <c r="HX164" s="42"/>
    </row>
    <row r="165" spans="1:232" s="41" customFormat="1" x14ac:dyDescent="0.25">
      <c r="A165" s="29"/>
      <c r="B165" s="30"/>
      <c r="C165" s="31" t="str">
        <f>IF(H165="","",VLOOKUP(O165,Khach_hang!B:G,6,0))</f>
        <v>N</v>
      </c>
      <c r="D165" s="57">
        <f t="shared" si="34"/>
        <v>0</v>
      </c>
      <c r="E165" s="57">
        <f t="shared" si="35"/>
        <v>1</v>
      </c>
      <c r="F165" s="32" t="str">
        <f>IF(H165="","",VLOOKUP(H165,'PHIEU XT'!B:I,8,0))</f>
        <v>29/08/2025</v>
      </c>
      <c r="G165" s="32" t="str">
        <f t="shared" si="36"/>
        <v>29/08/2025</v>
      </c>
      <c r="H165" s="4">
        <v>9105868447</v>
      </c>
      <c r="I165" s="32" t="str">
        <f t="shared" si="37"/>
        <v>29/08/2025</v>
      </c>
      <c r="J165" s="33" t="str">
        <f t="shared" si="38"/>
        <v>NKHT2508/00069379</v>
      </c>
      <c r="K165" s="34"/>
      <c r="L165" s="46" t="str">
        <f t="shared" si="39"/>
        <v>K25TTM</v>
      </c>
      <c r="M165" s="33" t="str">
        <f>IF(H165="","",'PHIEU XT'!C165)</f>
        <v>00069379</v>
      </c>
      <c r="N165" s="35" t="str">
        <f t="shared" si="40"/>
        <v>29/08/2025</v>
      </c>
      <c r="O165" s="6" t="str">
        <f>IF(H165="","",'PHIEU XT'!E165)</f>
        <v>WIN-009</v>
      </c>
      <c r="P165" s="36"/>
      <c r="Q165" s="36"/>
      <c r="R165" s="36"/>
      <c r="S165" s="33" t="str">
        <f>IF(H165="","",'PHIEU XT'!F165)</f>
        <v>6945 WM+ DNG 110 Lương Trúc Đàm</v>
      </c>
      <c r="T165" s="36"/>
      <c r="U165" s="36"/>
      <c r="V165" s="33" t="str">
        <f t="shared" si="41"/>
        <v>6945 WM+ DNG 110 Lương Trúc Đàm</v>
      </c>
      <c r="W165" s="36"/>
      <c r="X165" s="36"/>
      <c r="Y165" s="33" t="str">
        <f>IF(H165="","",'PHIEU XT'!AC165)</f>
        <v>MNH250</v>
      </c>
      <c r="Z165" s="36"/>
      <c r="AA165" s="30"/>
      <c r="AB165" s="57">
        <f t="shared" si="42"/>
        <v>5111</v>
      </c>
      <c r="AC165" s="57">
        <f t="shared" si="43"/>
        <v>131</v>
      </c>
      <c r="AD165" s="30"/>
      <c r="AE165" s="58">
        <f>IF(H165="","",'PHIEU XT'!U165)</f>
        <v>1</v>
      </c>
      <c r="AF165" s="37"/>
      <c r="AG165" s="37">
        <f>IF(H165="","",'PHIEU XT'!T165)</f>
        <v>46000</v>
      </c>
      <c r="AH165" s="38">
        <f t="shared" si="44"/>
        <v>46000</v>
      </c>
      <c r="AI165" s="37"/>
      <c r="AJ165" s="37"/>
      <c r="AK165" s="39"/>
      <c r="AL165" s="40">
        <f t="shared" si="45"/>
        <v>8</v>
      </c>
      <c r="AM165" s="37"/>
      <c r="AN165" s="37">
        <f t="shared" si="46"/>
        <v>3680</v>
      </c>
      <c r="AO165" s="59">
        <f t="shared" si="47"/>
        <v>33311</v>
      </c>
      <c r="AP165" s="39"/>
      <c r="AQ165" s="59" t="str">
        <f t="shared" si="48"/>
        <v>K-hangtra</v>
      </c>
      <c r="AR165" s="60">
        <f t="shared" si="49"/>
        <v>156</v>
      </c>
      <c r="AS165" s="60">
        <f t="shared" si="50"/>
        <v>632</v>
      </c>
      <c r="AV165" s="39"/>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c r="BZ165" s="42"/>
      <c r="CA165" s="42"/>
      <c r="CB165" s="42"/>
      <c r="CC165" s="42"/>
      <c r="CD165" s="42"/>
      <c r="CE165" s="42"/>
      <c r="CF165" s="42"/>
      <c r="CG165" s="42"/>
      <c r="CH165" s="42"/>
      <c r="CI165" s="42"/>
      <c r="CJ165" s="42"/>
      <c r="CK165" s="42"/>
      <c r="CL165" s="42"/>
      <c r="CM165" s="42"/>
      <c r="CN165" s="42"/>
      <c r="CO165" s="42"/>
      <c r="CP165" s="42"/>
      <c r="CQ165" s="42"/>
      <c r="CR165" s="42"/>
      <c r="CS165" s="42"/>
      <c r="CT165" s="42"/>
      <c r="CU165" s="42"/>
      <c r="CV165" s="42"/>
      <c r="CW165" s="42"/>
      <c r="CX165" s="42"/>
      <c r="CY165" s="42"/>
      <c r="CZ165" s="42"/>
      <c r="DA165" s="42"/>
      <c r="DB165" s="42"/>
      <c r="DC165" s="42"/>
      <c r="DD165" s="42"/>
      <c r="DE165" s="42"/>
      <c r="DF165" s="42"/>
      <c r="DG165" s="42"/>
      <c r="DH165" s="42"/>
      <c r="DI165" s="42"/>
      <c r="DJ165" s="42"/>
      <c r="DK165" s="42"/>
      <c r="DL165" s="42"/>
      <c r="DM165" s="42"/>
      <c r="DN165" s="42"/>
      <c r="DO165" s="42"/>
      <c r="DP165" s="42"/>
      <c r="DQ165" s="42"/>
      <c r="DR165" s="42"/>
      <c r="DS165" s="42"/>
      <c r="DT165" s="42"/>
      <c r="DU165" s="42"/>
      <c r="DV165" s="42"/>
      <c r="DW165" s="42"/>
      <c r="DX165" s="42"/>
      <c r="DY165" s="42"/>
      <c r="DZ165" s="42"/>
      <c r="EA165" s="42"/>
      <c r="EB165" s="42"/>
      <c r="EC165" s="42"/>
      <c r="ED165" s="42"/>
      <c r="EE165" s="42"/>
      <c r="EF165" s="42"/>
      <c r="EG165" s="42"/>
      <c r="EH165" s="42"/>
      <c r="EI165" s="42"/>
      <c r="EJ165" s="42"/>
      <c r="EK165" s="42"/>
      <c r="EL165" s="42"/>
      <c r="EM165" s="42"/>
      <c r="EN165" s="42"/>
      <c r="EO165" s="42"/>
      <c r="EP165" s="42"/>
      <c r="EQ165" s="42"/>
      <c r="ER165" s="42"/>
      <c r="ES165" s="42"/>
      <c r="ET165" s="42"/>
      <c r="EU165" s="42"/>
      <c r="EV165" s="42"/>
      <c r="EW165" s="42"/>
      <c r="EX165" s="42"/>
      <c r="EY165" s="42"/>
      <c r="EZ165" s="42"/>
      <c r="FA165" s="42"/>
      <c r="FB165" s="42"/>
      <c r="FC165" s="42"/>
      <c r="FD165" s="42"/>
      <c r="FE165" s="42"/>
      <c r="FF165" s="42"/>
      <c r="FG165" s="42"/>
      <c r="FH165" s="42"/>
      <c r="FI165" s="42"/>
      <c r="FJ165" s="42"/>
      <c r="FK165" s="42"/>
      <c r="FL165" s="42"/>
      <c r="FM165" s="42"/>
      <c r="FN165" s="42"/>
      <c r="FO165" s="42"/>
      <c r="FP165" s="42"/>
      <c r="FQ165" s="42"/>
      <c r="FR165" s="42"/>
      <c r="FS165" s="42"/>
      <c r="FT165" s="42"/>
      <c r="FU165" s="42"/>
      <c r="FV165" s="42"/>
      <c r="FW165" s="42"/>
      <c r="FX165" s="42"/>
      <c r="FY165" s="42"/>
      <c r="FZ165" s="42"/>
      <c r="GA165" s="42"/>
      <c r="GB165" s="42"/>
      <c r="GC165" s="42"/>
      <c r="GD165" s="42"/>
      <c r="GE165" s="42"/>
      <c r="GF165" s="42"/>
      <c r="GG165" s="42"/>
      <c r="GH165" s="42"/>
      <c r="GI165" s="42"/>
      <c r="GJ165" s="42"/>
      <c r="GK165" s="42"/>
      <c r="GL165" s="42"/>
      <c r="GM165" s="42"/>
      <c r="GN165" s="42"/>
      <c r="GO165" s="42"/>
      <c r="GP165" s="42"/>
      <c r="GQ165" s="42"/>
      <c r="GR165" s="42"/>
      <c r="GS165" s="42"/>
      <c r="GT165" s="42"/>
      <c r="GU165" s="42"/>
      <c r="GV165" s="42"/>
      <c r="GW165" s="42"/>
      <c r="GX165" s="42"/>
      <c r="GY165" s="42"/>
      <c r="GZ165" s="42"/>
      <c r="HA165" s="42"/>
      <c r="HB165" s="42"/>
      <c r="HC165" s="42"/>
      <c r="HD165" s="42"/>
      <c r="HE165" s="42"/>
      <c r="HF165" s="42"/>
      <c r="HG165" s="42"/>
      <c r="HH165" s="42"/>
      <c r="HI165" s="42"/>
      <c r="HJ165" s="42"/>
      <c r="HK165" s="42"/>
      <c r="HL165" s="42"/>
      <c r="HM165" s="42"/>
      <c r="HN165" s="42"/>
      <c r="HO165" s="42"/>
      <c r="HP165" s="42"/>
      <c r="HQ165" s="42"/>
      <c r="HR165" s="42"/>
      <c r="HS165" s="42"/>
      <c r="HT165" s="42"/>
      <c r="HU165" s="42"/>
      <c r="HV165" s="42"/>
      <c r="HW165" s="42"/>
      <c r="HX165" s="42"/>
    </row>
    <row r="166" spans="1:232" s="41" customFormat="1" x14ac:dyDescent="0.25">
      <c r="A166" s="29"/>
      <c r="B166" s="30"/>
      <c r="C166" s="31" t="str">
        <f>IF(H166="","",VLOOKUP(O166,Khach_hang!B:G,6,0))</f>
        <v>N</v>
      </c>
      <c r="D166" s="57">
        <f t="shared" si="34"/>
        <v>0</v>
      </c>
      <c r="E166" s="57">
        <f t="shared" si="35"/>
        <v>1</v>
      </c>
      <c r="F166" s="32" t="str">
        <f>IF(H166="","",VLOOKUP(H166,'PHIEU XT'!B:I,8,0))</f>
        <v>29/08/2025</v>
      </c>
      <c r="G166" s="32" t="str">
        <f t="shared" si="36"/>
        <v>29/08/2025</v>
      </c>
      <c r="H166" s="4">
        <v>9105868447</v>
      </c>
      <c r="I166" s="32" t="str">
        <f t="shared" si="37"/>
        <v>29/08/2025</v>
      </c>
      <c r="J166" s="33" t="str">
        <f t="shared" si="38"/>
        <v>NKHT2508/00069379</v>
      </c>
      <c r="K166" s="34"/>
      <c r="L166" s="46" t="str">
        <f t="shared" si="39"/>
        <v>K25TTM</v>
      </c>
      <c r="M166" s="33" t="str">
        <f>IF(H166="","",'PHIEU XT'!C166)</f>
        <v>00069379</v>
      </c>
      <c r="N166" s="35" t="str">
        <f t="shared" si="40"/>
        <v>29/08/2025</v>
      </c>
      <c r="O166" s="6" t="str">
        <f>IF(H166="","",'PHIEU XT'!E166)</f>
        <v>WIN-009</v>
      </c>
      <c r="P166" s="36"/>
      <c r="Q166" s="36"/>
      <c r="R166" s="36"/>
      <c r="S166" s="33" t="str">
        <f>IF(H166="","",'PHIEU XT'!F166)</f>
        <v>6945 WM+ DNG 110 Lương Trúc Đàm</v>
      </c>
      <c r="T166" s="36"/>
      <c r="U166" s="36"/>
      <c r="V166" s="33" t="str">
        <f t="shared" si="41"/>
        <v>6945 WM+ DNG 110 Lương Trúc Đàm</v>
      </c>
      <c r="W166" s="36"/>
      <c r="X166" s="36"/>
      <c r="Y166" s="33" t="str">
        <f>IF(H166="","",'PHIEU XT'!AC166)</f>
        <v>GTLX250G</v>
      </c>
      <c r="Z166" s="36"/>
      <c r="AA166" s="30"/>
      <c r="AB166" s="57">
        <f t="shared" si="42"/>
        <v>5111</v>
      </c>
      <c r="AC166" s="57">
        <f t="shared" si="43"/>
        <v>131</v>
      </c>
      <c r="AD166" s="30"/>
      <c r="AE166" s="58">
        <f>IF(H166="","",'PHIEU XT'!U166)</f>
        <v>1</v>
      </c>
      <c r="AF166" s="37"/>
      <c r="AG166" s="37">
        <f>IF(H166="","",'PHIEU XT'!T166)</f>
        <v>50182</v>
      </c>
      <c r="AH166" s="38">
        <f t="shared" si="44"/>
        <v>50182</v>
      </c>
      <c r="AI166" s="37"/>
      <c r="AJ166" s="37"/>
      <c r="AK166" s="39"/>
      <c r="AL166" s="40">
        <f t="shared" si="45"/>
        <v>8</v>
      </c>
      <c r="AM166" s="37"/>
      <c r="AN166" s="37">
        <f t="shared" si="46"/>
        <v>4014.56</v>
      </c>
      <c r="AO166" s="59">
        <f t="shared" si="47"/>
        <v>33311</v>
      </c>
      <c r="AP166" s="39"/>
      <c r="AQ166" s="59" t="str">
        <f t="shared" si="48"/>
        <v>K-hangtra</v>
      </c>
      <c r="AR166" s="60">
        <f t="shared" si="49"/>
        <v>156</v>
      </c>
      <c r="AS166" s="60">
        <f t="shared" si="50"/>
        <v>632</v>
      </c>
      <c r="AV166" s="39"/>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c r="BZ166" s="42"/>
      <c r="CA166" s="42"/>
      <c r="CB166" s="42"/>
      <c r="CC166" s="42"/>
      <c r="CD166" s="42"/>
      <c r="CE166" s="42"/>
      <c r="CF166" s="42"/>
      <c r="CG166" s="42"/>
      <c r="CH166" s="42"/>
      <c r="CI166" s="42"/>
      <c r="CJ166" s="42"/>
      <c r="CK166" s="42"/>
      <c r="CL166" s="42"/>
      <c r="CM166" s="42"/>
      <c r="CN166" s="42"/>
      <c r="CO166" s="42"/>
      <c r="CP166" s="42"/>
      <c r="CQ166" s="42"/>
      <c r="CR166" s="42"/>
      <c r="CS166" s="42"/>
      <c r="CT166" s="42"/>
      <c r="CU166" s="42"/>
      <c r="CV166" s="42"/>
      <c r="CW166" s="42"/>
      <c r="CX166" s="42"/>
      <c r="CY166" s="42"/>
      <c r="CZ166" s="42"/>
      <c r="DA166" s="42"/>
      <c r="DB166" s="42"/>
      <c r="DC166" s="42"/>
      <c r="DD166" s="42"/>
      <c r="DE166" s="42"/>
      <c r="DF166" s="42"/>
      <c r="DG166" s="42"/>
      <c r="DH166" s="42"/>
      <c r="DI166" s="42"/>
      <c r="DJ166" s="42"/>
      <c r="DK166" s="42"/>
      <c r="DL166" s="42"/>
      <c r="DM166" s="42"/>
      <c r="DN166" s="42"/>
      <c r="DO166" s="42"/>
      <c r="DP166" s="42"/>
      <c r="DQ166" s="42"/>
      <c r="DR166" s="42"/>
      <c r="DS166" s="42"/>
      <c r="DT166" s="42"/>
      <c r="DU166" s="42"/>
      <c r="DV166" s="42"/>
      <c r="DW166" s="42"/>
      <c r="DX166" s="42"/>
      <c r="DY166" s="42"/>
      <c r="DZ166" s="42"/>
      <c r="EA166" s="42"/>
      <c r="EB166" s="42"/>
      <c r="EC166" s="42"/>
      <c r="ED166" s="42"/>
      <c r="EE166" s="42"/>
      <c r="EF166" s="42"/>
      <c r="EG166" s="42"/>
      <c r="EH166" s="42"/>
      <c r="EI166" s="42"/>
      <c r="EJ166" s="42"/>
      <c r="EK166" s="42"/>
      <c r="EL166" s="42"/>
      <c r="EM166" s="42"/>
      <c r="EN166" s="42"/>
      <c r="EO166" s="42"/>
      <c r="EP166" s="42"/>
      <c r="EQ166" s="42"/>
      <c r="ER166" s="42"/>
      <c r="ES166" s="42"/>
      <c r="ET166" s="42"/>
      <c r="EU166" s="42"/>
      <c r="EV166" s="42"/>
      <c r="EW166" s="42"/>
      <c r="EX166" s="42"/>
      <c r="EY166" s="42"/>
      <c r="EZ166" s="42"/>
      <c r="FA166" s="42"/>
      <c r="FB166" s="42"/>
      <c r="FC166" s="42"/>
      <c r="FD166" s="42"/>
      <c r="FE166" s="42"/>
      <c r="FF166" s="42"/>
      <c r="FG166" s="42"/>
      <c r="FH166" s="42"/>
      <c r="FI166" s="42"/>
      <c r="FJ166" s="42"/>
      <c r="FK166" s="42"/>
      <c r="FL166" s="42"/>
      <c r="FM166" s="42"/>
      <c r="FN166" s="42"/>
      <c r="FO166" s="42"/>
      <c r="FP166" s="42"/>
      <c r="FQ166" s="42"/>
      <c r="FR166" s="42"/>
      <c r="FS166" s="42"/>
      <c r="FT166" s="42"/>
      <c r="FU166" s="42"/>
      <c r="FV166" s="42"/>
      <c r="FW166" s="42"/>
      <c r="FX166" s="42"/>
      <c r="FY166" s="42"/>
      <c r="FZ166" s="42"/>
      <c r="GA166" s="42"/>
      <c r="GB166" s="42"/>
      <c r="GC166" s="42"/>
      <c r="GD166" s="42"/>
      <c r="GE166" s="42"/>
      <c r="GF166" s="42"/>
      <c r="GG166" s="42"/>
      <c r="GH166" s="42"/>
      <c r="GI166" s="42"/>
      <c r="GJ166" s="42"/>
      <c r="GK166" s="42"/>
      <c r="GL166" s="42"/>
      <c r="GM166" s="42"/>
      <c r="GN166" s="42"/>
      <c r="GO166" s="42"/>
      <c r="GP166" s="42"/>
      <c r="GQ166" s="42"/>
      <c r="GR166" s="42"/>
      <c r="GS166" s="42"/>
      <c r="GT166" s="42"/>
      <c r="GU166" s="42"/>
      <c r="GV166" s="42"/>
      <c r="GW166" s="42"/>
      <c r="GX166" s="42"/>
      <c r="GY166" s="42"/>
      <c r="GZ166" s="42"/>
      <c r="HA166" s="42"/>
      <c r="HB166" s="42"/>
      <c r="HC166" s="42"/>
      <c r="HD166" s="42"/>
      <c r="HE166" s="42"/>
      <c r="HF166" s="42"/>
      <c r="HG166" s="42"/>
      <c r="HH166" s="42"/>
      <c r="HI166" s="42"/>
      <c r="HJ166" s="42"/>
      <c r="HK166" s="42"/>
      <c r="HL166" s="42"/>
      <c r="HM166" s="42"/>
      <c r="HN166" s="42"/>
      <c r="HO166" s="42"/>
      <c r="HP166" s="42"/>
      <c r="HQ166" s="42"/>
      <c r="HR166" s="42"/>
      <c r="HS166" s="42"/>
      <c r="HT166" s="42"/>
      <c r="HU166" s="42"/>
      <c r="HV166" s="42"/>
      <c r="HW166" s="42"/>
      <c r="HX166" s="42"/>
    </row>
    <row r="167" spans="1:232" s="41" customFormat="1" x14ac:dyDescent="0.25">
      <c r="A167" s="29"/>
      <c r="B167" s="30"/>
      <c r="C167" s="31" t="str">
        <f>IF(H167="","",VLOOKUP(O167,Khach_hang!B:G,6,0))</f>
        <v>N</v>
      </c>
      <c r="D167" s="57">
        <f t="shared" si="34"/>
        <v>0</v>
      </c>
      <c r="E167" s="57">
        <f t="shared" si="35"/>
        <v>1</v>
      </c>
      <c r="F167" s="32" t="str">
        <f>IF(H167="","",VLOOKUP(H167,'PHIEU XT'!B:I,8,0))</f>
        <v>29/08/2025</v>
      </c>
      <c r="G167" s="32" t="str">
        <f t="shared" si="36"/>
        <v>29/08/2025</v>
      </c>
      <c r="H167" s="4">
        <v>9105868447</v>
      </c>
      <c r="I167" s="32" t="str">
        <f t="shared" si="37"/>
        <v>29/08/2025</v>
      </c>
      <c r="J167" s="33" t="str">
        <f t="shared" si="38"/>
        <v>NKHT2508/00069379</v>
      </c>
      <c r="K167" s="34"/>
      <c r="L167" s="46" t="str">
        <f t="shared" si="39"/>
        <v>K25TTM</v>
      </c>
      <c r="M167" s="33" t="str">
        <f>IF(H167="","",'PHIEU XT'!C167)</f>
        <v>00069379</v>
      </c>
      <c r="N167" s="35" t="str">
        <f t="shared" si="40"/>
        <v>29/08/2025</v>
      </c>
      <c r="O167" s="6" t="str">
        <f>IF(H167="","",'PHIEU XT'!E167)</f>
        <v>WIN-009</v>
      </c>
      <c r="P167" s="36"/>
      <c r="Q167" s="36"/>
      <c r="R167" s="36"/>
      <c r="S167" s="33" t="str">
        <f>IF(H167="","",'PHIEU XT'!F167)</f>
        <v>6945 WM+ DNG 110 Lương Trúc Đàm</v>
      </c>
      <c r="T167" s="36"/>
      <c r="U167" s="36"/>
      <c r="V167" s="33" t="str">
        <f t="shared" si="41"/>
        <v>6945 WM+ DNG 110 Lương Trúc Đàm</v>
      </c>
      <c r="W167" s="36"/>
      <c r="X167" s="36"/>
      <c r="Y167" s="33" t="str">
        <f>IF(H167="","",'PHIEU XT'!AC167)</f>
        <v>GXD500</v>
      </c>
      <c r="Z167" s="36"/>
      <c r="AA167" s="30"/>
      <c r="AB167" s="57">
        <f t="shared" si="42"/>
        <v>5111</v>
      </c>
      <c r="AC167" s="57">
        <f t="shared" si="43"/>
        <v>131</v>
      </c>
      <c r="AD167" s="30"/>
      <c r="AE167" s="58">
        <f>IF(H167="","",'PHIEU XT'!U167)</f>
        <v>1</v>
      </c>
      <c r="AF167" s="37"/>
      <c r="AG167" s="37">
        <f>IF(H167="","",'PHIEU XT'!T167)</f>
        <v>89285</v>
      </c>
      <c r="AH167" s="38">
        <f t="shared" si="44"/>
        <v>89285</v>
      </c>
      <c r="AI167" s="37"/>
      <c r="AJ167" s="37"/>
      <c r="AK167" s="39"/>
      <c r="AL167" s="40">
        <f t="shared" si="45"/>
        <v>8</v>
      </c>
      <c r="AM167" s="37"/>
      <c r="AN167" s="37">
        <f t="shared" si="46"/>
        <v>7142.8</v>
      </c>
      <c r="AO167" s="59">
        <f t="shared" si="47"/>
        <v>33311</v>
      </c>
      <c r="AP167" s="39"/>
      <c r="AQ167" s="59" t="str">
        <f t="shared" si="48"/>
        <v>K-hangtra</v>
      </c>
      <c r="AR167" s="60">
        <f t="shared" si="49"/>
        <v>156</v>
      </c>
      <c r="AS167" s="60">
        <f t="shared" si="50"/>
        <v>632</v>
      </c>
      <c r="AV167" s="39"/>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c r="BZ167" s="42"/>
      <c r="CA167" s="42"/>
      <c r="CB167" s="42"/>
      <c r="CC167" s="42"/>
      <c r="CD167" s="42"/>
      <c r="CE167" s="42"/>
      <c r="CF167" s="42"/>
      <c r="CG167" s="42"/>
      <c r="CH167" s="42"/>
      <c r="CI167" s="42"/>
      <c r="CJ167" s="42"/>
      <c r="CK167" s="42"/>
      <c r="CL167" s="42"/>
      <c r="CM167" s="42"/>
      <c r="CN167" s="42"/>
      <c r="CO167" s="42"/>
      <c r="CP167" s="42"/>
      <c r="CQ167" s="42"/>
      <c r="CR167" s="42"/>
      <c r="CS167" s="42"/>
      <c r="CT167" s="42"/>
      <c r="CU167" s="42"/>
      <c r="CV167" s="42"/>
      <c r="CW167" s="42"/>
      <c r="CX167" s="42"/>
      <c r="CY167" s="42"/>
      <c r="CZ167" s="42"/>
      <c r="DA167" s="42"/>
      <c r="DB167" s="42"/>
      <c r="DC167" s="42"/>
      <c r="DD167" s="42"/>
      <c r="DE167" s="42"/>
      <c r="DF167" s="42"/>
      <c r="DG167" s="42"/>
      <c r="DH167" s="42"/>
      <c r="DI167" s="42"/>
      <c r="DJ167" s="42"/>
      <c r="DK167" s="42"/>
      <c r="DL167" s="42"/>
      <c r="DM167" s="42"/>
      <c r="DN167" s="42"/>
      <c r="DO167" s="42"/>
      <c r="DP167" s="42"/>
      <c r="DQ167" s="42"/>
      <c r="DR167" s="42"/>
      <c r="DS167" s="42"/>
      <c r="DT167" s="42"/>
      <c r="DU167" s="42"/>
      <c r="DV167" s="42"/>
      <c r="DW167" s="42"/>
      <c r="DX167" s="42"/>
      <c r="DY167" s="42"/>
      <c r="DZ167" s="42"/>
      <c r="EA167" s="42"/>
      <c r="EB167" s="42"/>
      <c r="EC167" s="42"/>
      <c r="ED167" s="42"/>
      <c r="EE167" s="42"/>
      <c r="EF167" s="42"/>
      <c r="EG167" s="42"/>
      <c r="EH167" s="42"/>
      <c r="EI167" s="42"/>
      <c r="EJ167" s="42"/>
      <c r="EK167" s="42"/>
      <c r="EL167" s="42"/>
      <c r="EM167" s="42"/>
      <c r="EN167" s="42"/>
      <c r="EO167" s="42"/>
      <c r="EP167" s="42"/>
      <c r="EQ167" s="42"/>
      <c r="ER167" s="42"/>
      <c r="ES167" s="42"/>
      <c r="ET167" s="42"/>
      <c r="EU167" s="42"/>
      <c r="EV167" s="42"/>
      <c r="EW167" s="42"/>
      <c r="EX167" s="42"/>
      <c r="EY167" s="42"/>
      <c r="EZ167" s="42"/>
      <c r="FA167" s="42"/>
      <c r="FB167" s="42"/>
      <c r="FC167" s="42"/>
      <c r="FD167" s="42"/>
      <c r="FE167" s="42"/>
      <c r="FF167" s="42"/>
      <c r="FG167" s="42"/>
      <c r="FH167" s="42"/>
      <c r="FI167" s="42"/>
      <c r="FJ167" s="42"/>
      <c r="FK167" s="42"/>
      <c r="FL167" s="42"/>
      <c r="FM167" s="42"/>
      <c r="FN167" s="42"/>
      <c r="FO167" s="42"/>
      <c r="FP167" s="42"/>
      <c r="FQ167" s="42"/>
      <c r="FR167" s="42"/>
      <c r="FS167" s="42"/>
      <c r="FT167" s="42"/>
      <c r="FU167" s="42"/>
      <c r="FV167" s="42"/>
      <c r="FW167" s="42"/>
      <c r="FX167" s="42"/>
      <c r="FY167" s="42"/>
      <c r="FZ167" s="42"/>
      <c r="GA167" s="42"/>
      <c r="GB167" s="42"/>
      <c r="GC167" s="42"/>
      <c r="GD167" s="42"/>
      <c r="GE167" s="42"/>
      <c r="GF167" s="42"/>
      <c r="GG167" s="42"/>
      <c r="GH167" s="42"/>
      <c r="GI167" s="42"/>
      <c r="GJ167" s="42"/>
      <c r="GK167" s="42"/>
      <c r="GL167" s="42"/>
      <c r="GM167" s="42"/>
      <c r="GN167" s="42"/>
      <c r="GO167" s="42"/>
      <c r="GP167" s="42"/>
      <c r="GQ167" s="42"/>
      <c r="GR167" s="42"/>
      <c r="GS167" s="42"/>
      <c r="GT167" s="42"/>
      <c r="GU167" s="42"/>
      <c r="GV167" s="42"/>
      <c r="GW167" s="42"/>
      <c r="GX167" s="42"/>
      <c r="GY167" s="42"/>
      <c r="GZ167" s="42"/>
      <c r="HA167" s="42"/>
      <c r="HB167" s="42"/>
      <c r="HC167" s="42"/>
      <c r="HD167" s="42"/>
      <c r="HE167" s="42"/>
      <c r="HF167" s="42"/>
      <c r="HG167" s="42"/>
      <c r="HH167" s="42"/>
      <c r="HI167" s="42"/>
      <c r="HJ167" s="42"/>
      <c r="HK167" s="42"/>
      <c r="HL167" s="42"/>
      <c r="HM167" s="42"/>
      <c r="HN167" s="42"/>
      <c r="HO167" s="42"/>
      <c r="HP167" s="42"/>
      <c r="HQ167" s="42"/>
      <c r="HR167" s="42"/>
      <c r="HS167" s="42"/>
      <c r="HT167" s="42"/>
      <c r="HU167" s="42"/>
      <c r="HV167" s="42"/>
      <c r="HW167" s="42"/>
      <c r="HX167" s="42"/>
    </row>
    <row r="168" spans="1:232" s="41" customFormat="1" x14ac:dyDescent="0.25">
      <c r="A168" s="29"/>
      <c r="B168" s="30"/>
      <c r="C168" s="31" t="str">
        <f>IF(H168="","",VLOOKUP(O168,Khach_hang!B:G,6,0))</f>
        <v>B</v>
      </c>
      <c r="D168" s="57">
        <f t="shared" si="34"/>
        <v>0</v>
      </c>
      <c r="E168" s="57">
        <f t="shared" si="35"/>
        <v>1</v>
      </c>
      <c r="F168" s="32" t="str">
        <f>IF(H168="","",VLOOKUP(H168,'PHIEU XT'!B:I,8,0))</f>
        <v>29/08/2025</v>
      </c>
      <c r="G168" s="32" t="str">
        <f t="shared" si="36"/>
        <v>29/08/2025</v>
      </c>
      <c r="H168" s="4">
        <v>9105868452</v>
      </c>
      <c r="I168" s="32" t="str">
        <f t="shared" si="37"/>
        <v>29/08/2025</v>
      </c>
      <c r="J168" s="33" t="str">
        <f t="shared" si="38"/>
        <v>NKHT2508/00040930</v>
      </c>
      <c r="K168" s="34"/>
      <c r="L168" s="46" t="str">
        <f t="shared" si="39"/>
        <v>K25TTM</v>
      </c>
      <c r="M168" s="33" t="str">
        <f>IF(H168="","",'PHIEU XT'!C168)</f>
        <v>00040930</v>
      </c>
      <c r="N168" s="35" t="str">
        <f t="shared" si="40"/>
        <v>29/08/2025</v>
      </c>
      <c r="O168" s="6" t="str">
        <f>IF(H168="","",'PHIEU XT'!E168)</f>
        <v>WIN-007</v>
      </c>
      <c r="P168" s="36"/>
      <c r="Q168" s="36"/>
      <c r="R168" s="36"/>
      <c r="S168" s="33" t="str">
        <f>IF(H168="","",'PHIEU XT'!F168)</f>
        <v>5376 WM+ QNH Số 463 Tổ 66 Khu Diêm Thủy</v>
      </c>
      <c r="T168" s="36"/>
      <c r="U168" s="36"/>
      <c r="V168" s="33" t="str">
        <f t="shared" si="41"/>
        <v>5376 WM+ QNH Số 463 Tổ 66 Khu Diêm Thủy</v>
      </c>
      <c r="W168" s="36"/>
      <c r="X168" s="36"/>
      <c r="Y168" s="33" t="str">
        <f>IF(H168="","",'PHIEU XT'!AC168)</f>
        <v>CN300</v>
      </c>
      <c r="Z168" s="36"/>
      <c r="AA168" s="30"/>
      <c r="AB168" s="57">
        <f t="shared" si="42"/>
        <v>5111</v>
      </c>
      <c r="AC168" s="57">
        <f t="shared" si="43"/>
        <v>131</v>
      </c>
      <c r="AD168" s="30"/>
      <c r="AE168" s="58">
        <f>IF(H168="","",'PHIEU XT'!U168)</f>
        <v>6</v>
      </c>
      <c r="AF168" s="37"/>
      <c r="AG168" s="37">
        <f>IF(H168="","",'PHIEU XT'!T168)</f>
        <v>56760</v>
      </c>
      <c r="AH168" s="38">
        <f t="shared" si="44"/>
        <v>340560</v>
      </c>
      <c r="AI168" s="37"/>
      <c r="AJ168" s="37"/>
      <c r="AK168" s="39"/>
      <c r="AL168" s="40">
        <f t="shared" si="45"/>
        <v>8</v>
      </c>
      <c r="AM168" s="37"/>
      <c r="AN168" s="37">
        <f t="shared" si="46"/>
        <v>27244.799999999999</v>
      </c>
      <c r="AO168" s="59">
        <f t="shared" si="47"/>
        <v>33311</v>
      </c>
      <c r="AP168" s="39"/>
      <c r="AQ168" s="59" t="str">
        <f t="shared" si="48"/>
        <v>K-hangtra</v>
      </c>
      <c r="AR168" s="60">
        <f t="shared" si="49"/>
        <v>156</v>
      </c>
      <c r="AS168" s="60">
        <f t="shared" si="50"/>
        <v>632</v>
      </c>
      <c r="AV168" s="39"/>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c r="CA168" s="42"/>
      <c r="CB168" s="42"/>
      <c r="CC168" s="42"/>
      <c r="CD168" s="42"/>
      <c r="CE168" s="42"/>
      <c r="CF168" s="42"/>
      <c r="CG168" s="42"/>
      <c r="CH168" s="42"/>
      <c r="CI168" s="42"/>
      <c r="CJ168" s="42"/>
      <c r="CK168" s="42"/>
      <c r="CL168" s="42"/>
      <c r="CM168" s="42"/>
      <c r="CN168" s="42"/>
      <c r="CO168" s="42"/>
      <c r="CP168" s="42"/>
      <c r="CQ168" s="42"/>
      <c r="CR168" s="42"/>
      <c r="CS168" s="42"/>
      <c r="CT168" s="42"/>
      <c r="CU168" s="42"/>
      <c r="CV168" s="42"/>
      <c r="CW168" s="42"/>
      <c r="CX168" s="42"/>
      <c r="CY168" s="42"/>
      <c r="CZ168" s="42"/>
      <c r="DA168" s="42"/>
      <c r="DB168" s="42"/>
      <c r="DC168" s="42"/>
      <c r="DD168" s="42"/>
      <c r="DE168" s="42"/>
      <c r="DF168" s="42"/>
      <c r="DG168" s="42"/>
      <c r="DH168" s="42"/>
      <c r="DI168" s="42"/>
      <c r="DJ168" s="42"/>
      <c r="DK168" s="42"/>
      <c r="DL168" s="42"/>
      <c r="DM168" s="42"/>
      <c r="DN168" s="42"/>
      <c r="DO168" s="42"/>
      <c r="DP168" s="42"/>
      <c r="DQ168" s="42"/>
      <c r="DR168" s="42"/>
      <c r="DS168" s="42"/>
      <c r="DT168" s="42"/>
      <c r="DU168" s="42"/>
      <c r="DV168" s="42"/>
      <c r="DW168" s="42"/>
      <c r="DX168" s="42"/>
      <c r="DY168" s="42"/>
      <c r="DZ168" s="42"/>
      <c r="EA168" s="42"/>
      <c r="EB168" s="42"/>
      <c r="EC168" s="42"/>
      <c r="ED168" s="42"/>
      <c r="EE168" s="42"/>
      <c r="EF168" s="42"/>
      <c r="EG168" s="42"/>
      <c r="EH168" s="42"/>
      <c r="EI168" s="42"/>
      <c r="EJ168" s="42"/>
      <c r="EK168" s="42"/>
      <c r="EL168" s="42"/>
      <c r="EM168" s="42"/>
      <c r="EN168" s="42"/>
      <c r="EO168" s="42"/>
      <c r="EP168" s="42"/>
      <c r="EQ168" s="42"/>
      <c r="ER168" s="42"/>
      <c r="ES168" s="42"/>
      <c r="ET168" s="42"/>
      <c r="EU168" s="42"/>
      <c r="EV168" s="42"/>
      <c r="EW168" s="42"/>
      <c r="EX168" s="42"/>
      <c r="EY168" s="42"/>
      <c r="EZ168" s="42"/>
      <c r="FA168" s="42"/>
      <c r="FB168" s="42"/>
      <c r="FC168" s="42"/>
      <c r="FD168" s="42"/>
      <c r="FE168" s="42"/>
      <c r="FF168" s="42"/>
      <c r="FG168" s="42"/>
      <c r="FH168" s="42"/>
      <c r="FI168" s="42"/>
      <c r="FJ168" s="42"/>
      <c r="FK168" s="42"/>
      <c r="FL168" s="42"/>
      <c r="FM168" s="42"/>
      <c r="FN168" s="42"/>
      <c r="FO168" s="42"/>
      <c r="FP168" s="42"/>
      <c r="FQ168" s="42"/>
      <c r="FR168" s="42"/>
      <c r="FS168" s="42"/>
      <c r="FT168" s="42"/>
      <c r="FU168" s="42"/>
      <c r="FV168" s="42"/>
      <c r="FW168" s="42"/>
      <c r="FX168" s="42"/>
      <c r="FY168" s="42"/>
      <c r="FZ168" s="42"/>
      <c r="GA168" s="42"/>
      <c r="GB168" s="42"/>
      <c r="GC168" s="42"/>
      <c r="GD168" s="42"/>
      <c r="GE168" s="42"/>
      <c r="GF168" s="42"/>
      <c r="GG168" s="42"/>
      <c r="GH168" s="42"/>
      <c r="GI168" s="42"/>
      <c r="GJ168" s="42"/>
      <c r="GK168" s="42"/>
      <c r="GL168" s="42"/>
      <c r="GM168" s="42"/>
      <c r="GN168" s="42"/>
      <c r="GO168" s="42"/>
      <c r="GP168" s="42"/>
      <c r="GQ168" s="42"/>
      <c r="GR168" s="42"/>
      <c r="GS168" s="42"/>
      <c r="GT168" s="42"/>
      <c r="GU168" s="42"/>
      <c r="GV168" s="42"/>
      <c r="GW168" s="42"/>
      <c r="GX168" s="42"/>
      <c r="GY168" s="42"/>
      <c r="GZ168" s="42"/>
      <c r="HA168" s="42"/>
      <c r="HB168" s="42"/>
      <c r="HC168" s="42"/>
      <c r="HD168" s="42"/>
      <c r="HE168" s="42"/>
      <c r="HF168" s="42"/>
      <c r="HG168" s="42"/>
      <c r="HH168" s="42"/>
      <c r="HI168" s="42"/>
      <c r="HJ168" s="42"/>
      <c r="HK168" s="42"/>
      <c r="HL168" s="42"/>
      <c r="HM168" s="42"/>
      <c r="HN168" s="42"/>
      <c r="HO168" s="42"/>
      <c r="HP168" s="42"/>
      <c r="HQ168" s="42"/>
      <c r="HR168" s="42"/>
      <c r="HS168" s="42"/>
      <c r="HT168" s="42"/>
      <c r="HU168" s="42"/>
      <c r="HV168" s="42"/>
      <c r="HW168" s="42"/>
      <c r="HX168" s="42"/>
    </row>
    <row r="169" spans="1:232" s="41" customFormat="1" x14ac:dyDescent="0.25">
      <c r="A169" s="29"/>
      <c r="B169" s="30"/>
      <c r="C169" s="31" t="str">
        <f>IF(H169="","",VLOOKUP(O169,Khach_hang!B:G,6,0))</f>
        <v>B</v>
      </c>
      <c r="D169" s="57">
        <f t="shared" si="34"/>
        <v>0</v>
      </c>
      <c r="E169" s="57">
        <f t="shared" si="35"/>
        <v>1</v>
      </c>
      <c r="F169" s="32" t="str">
        <f>IF(H169="","",VLOOKUP(H169,'PHIEU XT'!B:I,8,0))</f>
        <v>29/08/2025</v>
      </c>
      <c r="G169" s="32" t="str">
        <f t="shared" si="36"/>
        <v>29/08/2025</v>
      </c>
      <c r="H169" s="4">
        <v>9105868452</v>
      </c>
      <c r="I169" s="32" t="str">
        <f t="shared" si="37"/>
        <v>29/08/2025</v>
      </c>
      <c r="J169" s="33" t="str">
        <f t="shared" si="38"/>
        <v>NKHT2508/00040930</v>
      </c>
      <c r="K169" s="34"/>
      <c r="L169" s="46" t="str">
        <f t="shared" si="39"/>
        <v>K25TTM</v>
      </c>
      <c r="M169" s="33" t="str">
        <f>IF(H169="","",'PHIEU XT'!C169)</f>
        <v>00040930</v>
      </c>
      <c r="N169" s="35" t="str">
        <f t="shared" si="40"/>
        <v>29/08/2025</v>
      </c>
      <c r="O169" s="6" t="str">
        <f>IF(H169="","",'PHIEU XT'!E169)</f>
        <v>WIN-007</v>
      </c>
      <c r="P169" s="36"/>
      <c r="Q169" s="36"/>
      <c r="R169" s="36"/>
      <c r="S169" s="33" t="str">
        <f>IF(H169="","",'PHIEU XT'!F169)</f>
        <v>5376 WM+ QNH Số 463 Tổ 66 Khu Diêm Thủy</v>
      </c>
      <c r="T169" s="36"/>
      <c r="U169" s="36"/>
      <c r="V169" s="33" t="str">
        <f t="shared" si="41"/>
        <v>5376 WM+ QNH Số 463 Tổ 66 Khu Diêm Thủy</v>
      </c>
      <c r="W169" s="36"/>
      <c r="X169" s="36"/>
      <c r="Y169" s="33" t="str">
        <f>IF(H169="","",'PHIEU XT'!AC169)</f>
        <v>MNH250</v>
      </c>
      <c r="Z169" s="36"/>
      <c r="AA169" s="30"/>
      <c r="AB169" s="57">
        <f t="shared" si="42"/>
        <v>5111</v>
      </c>
      <c r="AC169" s="57">
        <f t="shared" si="43"/>
        <v>131</v>
      </c>
      <c r="AD169" s="30"/>
      <c r="AE169" s="58">
        <f>IF(H169="","",'PHIEU XT'!U169)</f>
        <v>7</v>
      </c>
      <c r="AF169" s="37"/>
      <c r="AG169" s="37">
        <f>IF(H169="","",'PHIEU XT'!T169)</f>
        <v>46000</v>
      </c>
      <c r="AH169" s="38">
        <f t="shared" si="44"/>
        <v>322000</v>
      </c>
      <c r="AI169" s="37"/>
      <c r="AJ169" s="37"/>
      <c r="AK169" s="39"/>
      <c r="AL169" s="40">
        <f t="shared" si="45"/>
        <v>8</v>
      </c>
      <c r="AM169" s="37"/>
      <c r="AN169" s="37">
        <f t="shared" si="46"/>
        <v>25760</v>
      </c>
      <c r="AO169" s="59">
        <f t="shared" si="47"/>
        <v>33311</v>
      </c>
      <c r="AP169" s="39"/>
      <c r="AQ169" s="59" t="str">
        <f t="shared" si="48"/>
        <v>K-hangtra</v>
      </c>
      <c r="AR169" s="60">
        <f t="shared" si="49"/>
        <v>156</v>
      </c>
      <c r="AS169" s="60">
        <f t="shared" si="50"/>
        <v>632</v>
      </c>
      <c r="AV169" s="39"/>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c r="BZ169" s="42"/>
      <c r="CA169" s="42"/>
      <c r="CB169" s="42"/>
      <c r="CC169" s="42"/>
      <c r="CD169" s="42"/>
      <c r="CE169" s="42"/>
      <c r="CF169" s="42"/>
      <c r="CG169" s="42"/>
      <c r="CH169" s="42"/>
      <c r="CI169" s="42"/>
      <c r="CJ169" s="42"/>
      <c r="CK169" s="42"/>
      <c r="CL169" s="42"/>
      <c r="CM169" s="42"/>
      <c r="CN169" s="42"/>
      <c r="CO169" s="42"/>
      <c r="CP169" s="42"/>
      <c r="CQ169" s="42"/>
      <c r="CR169" s="42"/>
      <c r="CS169" s="42"/>
      <c r="CT169" s="42"/>
      <c r="CU169" s="42"/>
      <c r="CV169" s="42"/>
      <c r="CW169" s="42"/>
      <c r="CX169" s="42"/>
      <c r="CY169" s="42"/>
      <c r="CZ169" s="42"/>
      <c r="DA169" s="42"/>
      <c r="DB169" s="42"/>
      <c r="DC169" s="42"/>
      <c r="DD169" s="42"/>
      <c r="DE169" s="42"/>
      <c r="DF169" s="42"/>
      <c r="DG169" s="42"/>
      <c r="DH169" s="42"/>
      <c r="DI169" s="42"/>
      <c r="DJ169" s="42"/>
      <c r="DK169" s="42"/>
      <c r="DL169" s="42"/>
      <c r="DM169" s="42"/>
      <c r="DN169" s="42"/>
      <c r="DO169" s="42"/>
      <c r="DP169" s="42"/>
      <c r="DQ169" s="42"/>
      <c r="DR169" s="42"/>
      <c r="DS169" s="42"/>
      <c r="DT169" s="42"/>
      <c r="DU169" s="42"/>
      <c r="DV169" s="42"/>
      <c r="DW169" s="42"/>
      <c r="DX169" s="42"/>
      <c r="DY169" s="42"/>
      <c r="DZ169" s="42"/>
      <c r="EA169" s="42"/>
      <c r="EB169" s="42"/>
      <c r="EC169" s="42"/>
      <c r="ED169" s="42"/>
      <c r="EE169" s="42"/>
      <c r="EF169" s="42"/>
      <c r="EG169" s="42"/>
      <c r="EH169" s="42"/>
      <c r="EI169" s="42"/>
      <c r="EJ169" s="42"/>
      <c r="EK169" s="42"/>
      <c r="EL169" s="42"/>
      <c r="EM169" s="42"/>
      <c r="EN169" s="42"/>
      <c r="EO169" s="42"/>
      <c r="EP169" s="42"/>
      <c r="EQ169" s="42"/>
      <c r="ER169" s="42"/>
      <c r="ES169" s="42"/>
      <c r="ET169" s="42"/>
      <c r="EU169" s="42"/>
      <c r="EV169" s="42"/>
      <c r="EW169" s="42"/>
      <c r="EX169" s="42"/>
      <c r="EY169" s="42"/>
      <c r="EZ169" s="42"/>
      <c r="FA169" s="42"/>
      <c r="FB169" s="42"/>
      <c r="FC169" s="42"/>
      <c r="FD169" s="42"/>
      <c r="FE169" s="42"/>
      <c r="FF169" s="42"/>
      <c r="FG169" s="42"/>
      <c r="FH169" s="42"/>
      <c r="FI169" s="42"/>
      <c r="FJ169" s="42"/>
      <c r="FK169" s="42"/>
      <c r="FL169" s="42"/>
      <c r="FM169" s="42"/>
      <c r="FN169" s="42"/>
      <c r="FO169" s="42"/>
      <c r="FP169" s="42"/>
      <c r="FQ169" s="42"/>
      <c r="FR169" s="42"/>
      <c r="FS169" s="42"/>
      <c r="FT169" s="42"/>
      <c r="FU169" s="42"/>
      <c r="FV169" s="42"/>
      <c r="FW169" s="42"/>
      <c r="FX169" s="42"/>
      <c r="FY169" s="42"/>
      <c r="FZ169" s="42"/>
      <c r="GA169" s="42"/>
      <c r="GB169" s="42"/>
      <c r="GC169" s="42"/>
      <c r="GD169" s="42"/>
      <c r="GE169" s="42"/>
      <c r="GF169" s="42"/>
      <c r="GG169" s="42"/>
      <c r="GH169" s="42"/>
      <c r="GI169" s="42"/>
      <c r="GJ169" s="42"/>
      <c r="GK169" s="42"/>
      <c r="GL169" s="42"/>
      <c r="GM169" s="42"/>
      <c r="GN169" s="42"/>
      <c r="GO169" s="42"/>
      <c r="GP169" s="42"/>
      <c r="GQ169" s="42"/>
      <c r="GR169" s="42"/>
      <c r="GS169" s="42"/>
      <c r="GT169" s="42"/>
      <c r="GU169" s="42"/>
      <c r="GV169" s="42"/>
      <c r="GW169" s="42"/>
      <c r="GX169" s="42"/>
      <c r="GY169" s="42"/>
      <c r="GZ169" s="42"/>
      <c r="HA169" s="42"/>
      <c r="HB169" s="42"/>
      <c r="HC169" s="42"/>
      <c r="HD169" s="42"/>
      <c r="HE169" s="42"/>
      <c r="HF169" s="42"/>
      <c r="HG169" s="42"/>
      <c r="HH169" s="42"/>
      <c r="HI169" s="42"/>
      <c r="HJ169" s="42"/>
      <c r="HK169" s="42"/>
      <c r="HL169" s="42"/>
      <c r="HM169" s="42"/>
      <c r="HN169" s="42"/>
      <c r="HO169" s="42"/>
      <c r="HP169" s="42"/>
      <c r="HQ169" s="42"/>
      <c r="HR169" s="42"/>
      <c r="HS169" s="42"/>
      <c r="HT169" s="42"/>
      <c r="HU169" s="42"/>
      <c r="HV169" s="42"/>
      <c r="HW169" s="42"/>
      <c r="HX169" s="42"/>
    </row>
    <row r="170" spans="1:232" s="41" customFormat="1" x14ac:dyDescent="0.25">
      <c r="A170" s="29"/>
      <c r="B170" s="30"/>
      <c r="C170" s="31" t="str">
        <f>IF(H170="","",VLOOKUP(O170,Khach_hang!B:G,6,0))</f>
        <v>B</v>
      </c>
      <c r="D170" s="57">
        <f t="shared" si="34"/>
        <v>0</v>
      </c>
      <c r="E170" s="57">
        <f t="shared" si="35"/>
        <v>1</v>
      </c>
      <c r="F170" s="32" t="str">
        <f>IF(H170="","",VLOOKUP(H170,'PHIEU XT'!B:I,8,0))</f>
        <v>29/08/2025</v>
      </c>
      <c r="G170" s="32" t="str">
        <f t="shared" si="36"/>
        <v>29/08/2025</v>
      </c>
      <c r="H170" s="4">
        <v>9105868452</v>
      </c>
      <c r="I170" s="32" t="str">
        <f t="shared" si="37"/>
        <v>29/08/2025</v>
      </c>
      <c r="J170" s="33" t="str">
        <f t="shared" si="38"/>
        <v>NKHT2508/00040930</v>
      </c>
      <c r="K170" s="34"/>
      <c r="L170" s="46" t="str">
        <f t="shared" si="39"/>
        <v>K25TTM</v>
      </c>
      <c r="M170" s="33" t="str">
        <f>IF(H170="","",'PHIEU XT'!C170)</f>
        <v>00040930</v>
      </c>
      <c r="N170" s="35" t="str">
        <f t="shared" si="40"/>
        <v>29/08/2025</v>
      </c>
      <c r="O170" s="6" t="str">
        <f>IF(H170="","",'PHIEU XT'!E170)</f>
        <v>WIN-007</v>
      </c>
      <c r="P170" s="36"/>
      <c r="Q170" s="36"/>
      <c r="R170" s="36"/>
      <c r="S170" s="33" t="str">
        <f>IF(H170="","",'PHIEU XT'!F170)</f>
        <v>5376 WM+ QNH Số 463 Tổ 66 Khu Diêm Thủy</v>
      </c>
      <c r="T170" s="36"/>
      <c r="U170" s="36"/>
      <c r="V170" s="33" t="str">
        <f t="shared" si="41"/>
        <v>5376 WM+ QNH Số 463 Tổ 66 Khu Diêm Thủy</v>
      </c>
      <c r="W170" s="36"/>
      <c r="X170" s="36"/>
      <c r="Y170" s="33" t="str">
        <f>IF(H170="","",'PHIEU XT'!AC170)</f>
        <v>CC300</v>
      </c>
      <c r="Z170" s="36"/>
      <c r="AA170" s="30"/>
      <c r="AB170" s="57">
        <f t="shared" si="42"/>
        <v>5111</v>
      </c>
      <c r="AC170" s="57">
        <f t="shared" si="43"/>
        <v>131</v>
      </c>
      <c r="AD170" s="30"/>
      <c r="AE170" s="58">
        <f>IF(H170="","",'PHIEU XT'!U170)</f>
        <v>9</v>
      </c>
      <c r="AF170" s="37"/>
      <c r="AG170" s="37">
        <f>IF(H170="","",'PHIEU XT'!T170)</f>
        <v>74250</v>
      </c>
      <c r="AH170" s="38">
        <f t="shared" si="44"/>
        <v>668250</v>
      </c>
      <c r="AI170" s="37"/>
      <c r="AJ170" s="37"/>
      <c r="AK170" s="39"/>
      <c r="AL170" s="40">
        <f t="shared" si="45"/>
        <v>8</v>
      </c>
      <c r="AM170" s="37"/>
      <c r="AN170" s="37">
        <f t="shared" si="46"/>
        <v>53460</v>
      </c>
      <c r="AO170" s="59">
        <f t="shared" si="47"/>
        <v>33311</v>
      </c>
      <c r="AP170" s="39"/>
      <c r="AQ170" s="59" t="str">
        <f t="shared" si="48"/>
        <v>K-hangtra</v>
      </c>
      <c r="AR170" s="60">
        <f t="shared" si="49"/>
        <v>156</v>
      </c>
      <c r="AS170" s="60">
        <f t="shared" si="50"/>
        <v>632</v>
      </c>
      <c r="AV170" s="39"/>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c r="BZ170" s="42"/>
      <c r="CA170" s="42"/>
      <c r="CB170" s="42"/>
      <c r="CC170" s="42"/>
      <c r="CD170" s="42"/>
      <c r="CE170" s="42"/>
      <c r="CF170" s="42"/>
      <c r="CG170" s="42"/>
      <c r="CH170" s="42"/>
      <c r="CI170" s="42"/>
      <c r="CJ170" s="42"/>
      <c r="CK170" s="42"/>
      <c r="CL170" s="42"/>
      <c r="CM170" s="42"/>
      <c r="CN170" s="42"/>
      <c r="CO170" s="42"/>
      <c r="CP170" s="42"/>
      <c r="CQ170" s="42"/>
      <c r="CR170" s="42"/>
      <c r="CS170" s="42"/>
      <c r="CT170" s="42"/>
      <c r="CU170" s="42"/>
      <c r="CV170" s="42"/>
      <c r="CW170" s="42"/>
      <c r="CX170" s="42"/>
      <c r="CY170" s="42"/>
      <c r="CZ170" s="42"/>
      <c r="DA170" s="42"/>
      <c r="DB170" s="42"/>
      <c r="DC170" s="42"/>
      <c r="DD170" s="42"/>
      <c r="DE170" s="42"/>
      <c r="DF170" s="42"/>
      <c r="DG170" s="42"/>
      <c r="DH170" s="42"/>
      <c r="DI170" s="42"/>
      <c r="DJ170" s="42"/>
      <c r="DK170" s="42"/>
      <c r="DL170" s="42"/>
      <c r="DM170" s="42"/>
      <c r="DN170" s="42"/>
      <c r="DO170" s="42"/>
      <c r="DP170" s="42"/>
      <c r="DQ170" s="42"/>
      <c r="DR170" s="42"/>
      <c r="DS170" s="42"/>
      <c r="DT170" s="42"/>
      <c r="DU170" s="42"/>
      <c r="DV170" s="42"/>
      <c r="DW170" s="42"/>
      <c r="DX170" s="42"/>
      <c r="DY170" s="42"/>
      <c r="DZ170" s="42"/>
      <c r="EA170" s="42"/>
      <c r="EB170" s="42"/>
      <c r="EC170" s="42"/>
      <c r="ED170" s="42"/>
      <c r="EE170" s="42"/>
      <c r="EF170" s="42"/>
      <c r="EG170" s="42"/>
      <c r="EH170" s="42"/>
      <c r="EI170" s="42"/>
      <c r="EJ170" s="42"/>
      <c r="EK170" s="42"/>
      <c r="EL170" s="42"/>
      <c r="EM170" s="42"/>
      <c r="EN170" s="42"/>
      <c r="EO170" s="42"/>
      <c r="EP170" s="42"/>
      <c r="EQ170" s="42"/>
      <c r="ER170" s="42"/>
      <c r="ES170" s="42"/>
      <c r="ET170" s="42"/>
      <c r="EU170" s="42"/>
      <c r="EV170" s="42"/>
      <c r="EW170" s="42"/>
      <c r="EX170" s="42"/>
      <c r="EY170" s="42"/>
      <c r="EZ170" s="42"/>
      <c r="FA170" s="42"/>
      <c r="FB170" s="42"/>
      <c r="FC170" s="42"/>
      <c r="FD170" s="42"/>
      <c r="FE170" s="42"/>
      <c r="FF170" s="42"/>
      <c r="FG170" s="42"/>
      <c r="FH170" s="42"/>
      <c r="FI170" s="42"/>
      <c r="FJ170" s="42"/>
      <c r="FK170" s="42"/>
      <c r="FL170" s="42"/>
      <c r="FM170" s="42"/>
      <c r="FN170" s="42"/>
      <c r="FO170" s="42"/>
      <c r="FP170" s="42"/>
      <c r="FQ170" s="42"/>
      <c r="FR170" s="42"/>
      <c r="FS170" s="42"/>
      <c r="FT170" s="42"/>
      <c r="FU170" s="42"/>
      <c r="FV170" s="42"/>
      <c r="FW170" s="42"/>
      <c r="FX170" s="42"/>
      <c r="FY170" s="42"/>
      <c r="FZ170" s="42"/>
      <c r="GA170" s="42"/>
      <c r="GB170" s="42"/>
      <c r="GC170" s="42"/>
      <c r="GD170" s="42"/>
      <c r="GE170" s="42"/>
      <c r="GF170" s="42"/>
      <c r="GG170" s="42"/>
      <c r="GH170" s="42"/>
      <c r="GI170" s="42"/>
      <c r="GJ170" s="42"/>
      <c r="GK170" s="42"/>
      <c r="GL170" s="42"/>
      <c r="GM170" s="42"/>
      <c r="GN170" s="42"/>
      <c r="GO170" s="42"/>
      <c r="GP170" s="42"/>
      <c r="GQ170" s="42"/>
      <c r="GR170" s="42"/>
      <c r="GS170" s="42"/>
      <c r="GT170" s="42"/>
      <c r="GU170" s="42"/>
      <c r="GV170" s="42"/>
      <c r="GW170" s="42"/>
      <c r="GX170" s="42"/>
      <c r="GY170" s="42"/>
      <c r="GZ170" s="42"/>
      <c r="HA170" s="42"/>
      <c r="HB170" s="42"/>
      <c r="HC170" s="42"/>
      <c r="HD170" s="42"/>
      <c r="HE170" s="42"/>
      <c r="HF170" s="42"/>
      <c r="HG170" s="42"/>
      <c r="HH170" s="42"/>
      <c r="HI170" s="42"/>
      <c r="HJ170" s="42"/>
      <c r="HK170" s="42"/>
      <c r="HL170" s="42"/>
      <c r="HM170" s="42"/>
      <c r="HN170" s="42"/>
      <c r="HO170" s="42"/>
      <c r="HP170" s="42"/>
      <c r="HQ170" s="42"/>
      <c r="HR170" s="42"/>
      <c r="HS170" s="42"/>
      <c r="HT170" s="42"/>
      <c r="HU170" s="42"/>
      <c r="HV170" s="42"/>
      <c r="HW170" s="42"/>
      <c r="HX170" s="42"/>
    </row>
    <row r="171" spans="1:232" s="41" customFormat="1" x14ac:dyDescent="0.25">
      <c r="A171" s="29"/>
      <c r="B171" s="30"/>
      <c r="C171" s="31" t="str">
        <f>IF(H171="","",VLOOKUP(O171,Khach_hang!B:G,6,0))</f>
        <v>B</v>
      </c>
      <c r="D171" s="57">
        <f t="shared" si="34"/>
        <v>0</v>
      </c>
      <c r="E171" s="57">
        <f t="shared" si="35"/>
        <v>1</v>
      </c>
      <c r="F171" s="32" t="str">
        <f>IF(H171="","",VLOOKUP(H171,'PHIEU XT'!B:I,8,0))</f>
        <v>29/08/2025</v>
      </c>
      <c r="G171" s="32" t="str">
        <f t="shared" si="36"/>
        <v>29/08/2025</v>
      </c>
      <c r="H171" s="4">
        <v>9105868453</v>
      </c>
      <c r="I171" s="32" t="str">
        <f t="shared" si="37"/>
        <v>29/08/2025</v>
      </c>
      <c r="J171" s="33" t="str">
        <f t="shared" si="38"/>
        <v>NKHT2508/00032649</v>
      </c>
      <c r="K171" s="34"/>
      <c r="L171" s="46" t="str">
        <f t="shared" si="39"/>
        <v>K25TTM</v>
      </c>
      <c r="M171" s="33" t="str">
        <f>IF(H171="","",'PHIEU XT'!C171)</f>
        <v>00032649</v>
      </c>
      <c r="N171" s="35" t="str">
        <f t="shared" si="40"/>
        <v>29/08/2025</v>
      </c>
      <c r="O171" s="6" t="str">
        <f>IF(H171="","",'PHIEU XT'!E171)</f>
        <v>WIN-058</v>
      </c>
      <c r="P171" s="36"/>
      <c r="Q171" s="36"/>
      <c r="R171" s="36"/>
      <c r="S171" s="33" t="str">
        <f>IF(H171="","",'PHIEU XT'!F171)</f>
        <v>6627 WM+ NAN Khối 13, TT Qùy Hợp</v>
      </c>
      <c r="T171" s="36"/>
      <c r="U171" s="36"/>
      <c r="V171" s="33" t="str">
        <f t="shared" si="41"/>
        <v>6627 WM+ NAN Khối 13, TT Qùy Hợp</v>
      </c>
      <c r="W171" s="36"/>
      <c r="X171" s="36"/>
      <c r="Y171" s="33" t="str">
        <f>IF(H171="","",'PHIEU XT'!AC171)</f>
        <v>GM500</v>
      </c>
      <c r="Z171" s="36"/>
      <c r="AA171" s="30"/>
      <c r="AB171" s="57">
        <f t="shared" si="42"/>
        <v>5111</v>
      </c>
      <c r="AC171" s="57">
        <f t="shared" si="43"/>
        <v>131</v>
      </c>
      <c r="AD171" s="30"/>
      <c r="AE171" s="58">
        <f>IF(H171="","",'PHIEU XT'!U171)</f>
        <v>2</v>
      </c>
      <c r="AF171" s="37"/>
      <c r="AG171" s="37">
        <f>IF(H171="","",'PHIEU XT'!T171)</f>
        <v>111058</v>
      </c>
      <c r="AH171" s="38">
        <f t="shared" si="44"/>
        <v>222116</v>
      </c>
      <c r="AI171" s="37"/>
      <c r="AJ171" s="37"/>
      <c r="AK171" s="39"/>
      <c r="AL171" s="40">
        <f t="shared" si="45"/>
        <v>8</v>
      </c>
      <c r="AM171" s="37"/>
      <c r="AN171" s="37">
        <f t="shared" si="46"/>
        <v>17769.28</v>
      </c>
      <c r="AO171" s="59">
        <f t="shared" si="47"/>
        <v>33311</v>
      </c>
      <c r="AP171" s="39"/>
      <c r="AQ171" s="59" t="str">
        <f t="shared" si="48"/>
        <v>K-hangtra</v>
      </c>
      <c r="AR171" s="60">
        <f t="shared" si="49"/>
        <v>156</v>
      </c>
      <c r="AS171" s="60">
        <f t="shared" si="50"/>
        <v>632</v>
      </c>
      <c r="AV171" s="39"/>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c r="BZ171" s="42"/>
      <c r="CA171" s="42"/>
      <c r="CB171" s="42"/>
      <c r="CC171" s="42"/>
      <c r="CD171" s="42"/>
      <c r="CE171" s="42"/>
      <c r="CF171" s="42"/>
      <c r="CG171" s="42"/>
      <c r="CH171" s="42"/>
      <c r="CI171" s="42"/>
      <c r="CJ171" s="42"/>
      <c r="CK171" s="42"/>
      <c r="CL171" s="42"/>
      <c r="CM171" s="42"/>
      <c r="CN171" s="42"/>
      <c r="CO171" s="42"/>
      <c r="CP171" s="42"/>
      <c r="CQ171" s="42"/>
      <c r="CR171" s="42"/>
      <c r="CS171" s="42"/>
      <c r="CT171" s="42"/>
      <c r="CU171" s="42"/>
      <c r="CV171" s="42"/>
      <c r="CW171" s="42"/>
      <c r="CX171" s="42"/>
      <c r="CY171" s="42"/>
      <c r="CZ171" s="42"/>
      <c r="DA171" s="42"/>
      <c r="DB171" s="42"/>
      <c r="DC171" s="42"/>
      <c r="DD171" s="42"/>
      <c r="DE171" s="42"/>
      <c r="DF171" s="42"/>
      <c r="DG171" s="42"/>
      <c r="DH171" s="42"/>
      <c r="DI171" s="42"/>
      <c r="DJ171" s="42"/>
      <c r="DK171" s="42"/>
      <c r="DL171" s="42"/>
      <c r="DM171" s="42"/>
      <c r="DN171" s="42"/>
      <c r="DO171" s="42"/>
      <c r="DP171" s="42"/>
      <c r="DQ171" s="42"/>
      <c r="DR171" s="42"/>
      <c r="DS171" s="42"/>
      <c r="DT171" s="42"/>
      <c r="DU171" s="42"/>
      <c r="DV171" s="42"/>
      <c r="DW171" s="42"/>
      <c r="DX171" s="42"/>
      <c r="DY171" s="42"/>
      <c r="DZ171" s="42"/>
      <c r="EA171" s="42"/>
      <c r="EB171" s="42"/>
      <c r="EC171" s="42"/>
      <c r="ED171" s="42"/>
      <c r="EE171" s="42"/>
      <c r="EF171" s="42"/>
      <c r="EG171" s="42"/>
      <c r="EH171" s="42"/>
      <c r="EI171" s="42"/>
      <c r="EJ171" s="42"/>
      <c r="EK171" s="42"/>
      <c r="EL171" s="42"/>
      <c r="EM171" s="42"/>
      <c r="EN171" s="42"/>
      <c r="EO171" s="42"/>
      <c r="EP171" s="42"/>
      <c r="EQ171" s="42"/>
      <c r="ER171" s="42"/>
      <c r="ES171" s="42"/>
      <c r="ET171" s="42"/>
      <c r="EU171" s="42"/>
      <c r="EV171" s="42"/>
      <c r="EW171" s="42"/>
      <c r="EX171" s="42"/>
      <c r="EY171" s="42"/>
      <c r="EZ171" s="42"/>
      <c r="FA171" s="42"/>
      <c r="FB171" s="42"/>
      <c r="FC171" s="42"/>
      <c r="FD171" s="42"/>
      <c r="FE171" s="42"/>
      <c r="FF171" s="42"/>
      <c r="FG171" s="42"/>
      <c r="FH171" s="42"/>
      <c r="FI171" s="42"/>
      <c r="FJ171" s="42"/>
      <c r="FK171" s="42"/>
      <c r="FL171" s="42"/>
      <c r="FM171" s="42"/>
      <c r="FN171" s="42"/>
      <c r="FO171" s="42"/>
      <c r="FP171" s="42"/>
      <c r="FQ171" s="42"/>
      <c r="FR171" s="42"/>
      <c r="FS171" s="42"/>
      <c r="FT171" s="42"/>
      <c r="FU171" s="42"/>
      <c r="FV171" s="42"/>
      <c r="FW171" s="42"/>
      <c r="FX171" s="42"/>
      <c r="FY171" s="42"/>
      <c r="FZ171" s="42"/>
      <c r="GA171" s="42"/>
      <c r="GB171" s="42"/>
      <c r="GC171" s="42"/>
      <c r="GD171" s="42"/>
      <c r="GE171" s="42"/>
      <c r="GF171" s="42"/>
      <c r="GG171" s="42"/>
      <c r="GH171" s="42"/>
      <c r="GI171" s="42"/>
      <c r="GJ171" s="42"/>
      <c r="GK171" s="42"/>
      <c r="GL171" s="42"/>
      <c r="GM171" s="42"/>
      <c r="GN171" s="42"/>
      <c r="GO171" s="42"/>
      <c r="GP171" s="42"/>
      <c r="GQ171" s="42"/>
      <c r="GR171" s="42"/>
      <c r="GS171" s="42"/>
      <c r="GT171" s="42"/>
      <c r="GU171" s="42"/>
      <c r="GV171" s="42"/>
      <c r="GW171" s="42"/>
      <c r="GX171" s="42"/>
      <c r="GY171" s="42"/>
      <c r="GZ171" s="42"/>
      <c r="HA171" s="42"/>
      <c r="HB171" s="42"/>
      <c r="HC171" s="42"/>
      <c r="HD171" s="42"/>
      <c r="HE171" s="42"/>
      <c r="HF171" s="42"/>
      <c r="HG171" s="42"/>
      <c r="HH171" s="42"/>
      <c r="HI171" s="42"/>
      <c r="HJ171" s="42"/>
      <c r="HK171" s="42"/>
      <c r="HL171" s="42"/>
      <c r="HM171" s="42"/>
      <c r="HN171" s="42"/>
      <c r="HO171" s="42"/>
      <c r="HP171" s="42"/>
      <c r="HQ171" s="42"/>
      <c r="HR171" s="42"/>
      <c r="HS171" s="42"/>
      <c r="HT171" s="42"/>
      <c r="HU171" s="42"/>
      <c r="HV171" s="42"/>
      <c r="HW171" s="42"/>
      <c r="HX171" s="42"/>
    </row>
    <row r="172" spans="1:232" s="41" customFormat="1" x14ac:dyDescent="0.25">
      <c r="A172" s="29"/>
      <c r="B172" s="30"/>
      <c r="C172" s="31" t="str">
        <f>IF(H172="","",VLOOKUP(O172,Khach_hang!B:G,6,0))</f>
        <v>B</v>
      </c>
      <c r="D172" s="57">
        <f t="shared" si="34"/>
        <v>0</v>
      </c>
      <c r="E172" s="57">
        <f t="shared" si="35"/>
        <v>1</v>
      </c>
      <c r="F172" s="32" t="str">
        <f>IF(H172="","",VLOOKUP(H172,'PHIEU XT'!B:I,8,0))</f>
        <v>29/08/2025</v>
      </c>
      <c r="G172" s="32" t="str">
        <f t="shared" si="36"/>
        <v>29/08/2025</v>
      </c>
      <c r="H172" s="4">
        <v>9105868468</v>
      </c>
      <c r="I172" s="32" t="str">
        <f t="shared" si="37"/>
        <v>29/08/2025</v>
      </c>
      <c r="J172" s="33" t="str">
        <f t="shared" si="38"/>
        <v>NKHT2508/00025678</v>
      </c>
      <c r="K172" s="34"/>
      <c r="L172" s="46" t="str">
        <f t="shared" si="39"/>
        <v>K25TTM</v>
      </c>
      <c r="M172" s="33" t="str">
        <f>IF(H172="","",'PHIEU XT'!C172)</f>
        <v>00025678</v>
      </c>
      <c r="N172" s="35" t="str">
        <f t="shared" si="40"/>
        <v>29/08/2025</v>
      </c>
      <c r="O172" s="6" t="str">
        <f>IF(H172="","",'PHIEU XT'!E172)</f>
        <v>WIN-056</v>
      </c>
      <c r="P172" s="36"/>
      <c r="Q172" s="36"/>
      <c r="R172" s="36"/>
      <c r="S172" s="33" t="str">
        <f>IF(H172="","",'PHIEU XT'!F172)</f>
        <v>5851 WM+ HYN 14 Tuệ Tĩnh, An Tảo</v>
      </c>
      <c r="T172" s="36"/>
      <c r="U172" s="36"/>
      <c r="V172" s="33" t="str">
        <f t="shared" si="41"/>
        <v>5851 WM+ HYN 14 Tuệ Tĩnh, An Tảo</v>
      </c>
      <c r="W172" s="36"/>
      <c r="X172" s="36"/>
      <c r="Y172" s="33" t="str">
        <f>IF(H172="","",'PHIEU XT'!AC172)</f>
        <v>MNH250</v>
      </c>
      <c r="Z172" s="36"/>
      <c r="AA172" s="30"/>
      <c r="AB172" s="57">
        <f t="shared" si="42"/>
        <v>5111</v>
      </c>
      <c r="AC172" s="57">
        <f t="shared" si="43"/>
        <v>131</v>
      </c>
      <c r="AD172" s="30"/>
      <c r="AE172" s="58">
        <f>IF(H172="","",'PHIEU XT'!U172)</f>
        <v>2</v>
      </c>
      <c r="AF172" s="37"/>
      <c r="AG172" s="37">
        <f>IF(H172="","",'PHIEU XT'!T172)</f>
        <v>46000</v>
      </c>
      <c r="AH172" s="38">
        <f t="shared" si="44"/>
        <v>92000</v>
      </c>
      <c r="AI172" s="37"/>
      <c r="AJ172" s="37"/>
      <c r="AK172" s="39"/>
      <c r="AL172" s="40">
        <f t="shared" si="45"/>
        <v>8</v>
      </c>
      <c r="AM172" s="37"/>
      <c r="AN172" s="37">
        <f t="shared" si="46"/>
        <v>7360</v>
      </c>
      <c r="AO172" s="59">
        <f t="shared" si="47"/>
        <v>33311</v>
      </c>
      <c r="AP172" s="39"/>
      <c r="AQ172" s="59" t="str">
        <f t="shared" si="48"/>
        <v>K-hangtra</v>
      </c>
      <c r="AR172" s="60">
        <f t="shared" si="49"/>
        <v>156</v>
      </c>
      <c r="AS172" s="60">
        <f t="shared" si="50"/>
        <v>632</v>
      </c>
      <c r="AV172" s="39"/>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c r="BZ172" s="42"/>
      <c r="CA172" s="42"/>
      <c r="CB172" s="42"/>
      <c r="CC172" s="42"/>
      <c r="CD172" s="42"/>
      <c r="CE172" s="42"/>
      <c r="CF172" s="42"/>
      <c r="CG172" s="42"/>
      <c r="CH172" s="42"/>
      <c r="CI172" s="42"/>
      <c r="CJ172" s="42"/>
      <c r="CK172" s="42"/>
      <c r="CL172" s="42"/>
      <c r="CM172" s="42"/>
      <c r="CN172" s="42"/>
      <c r="CO172" s="42"/>
      <c r="CP172" s="42"/>
      <c r="CQ172" s="42"/>
      <c r="CR172" s="42"/>
      <c r="CS172" s="42"/>
      <c r="CT172" s="42"/>
      <c r="CU172" s="42"/>
      <c r="CV172" s="42"/>
      <c r="CW172" s="42"/>
      <c r="CX172" s="42"/>
      <c r="CY172" s="42"/>
      <c r="CZ172" s="42"/>
      <c r="DA172" s="42"/>
      <c r="DB172" s="42"/>
      <c r="DC172" s="42"/>
      <c r="DD172" s="42"/>
      <c r="DE172" s="42"/>
      <c r="DF172" s="42"/>
      <c r="DG172" s="42"/>
      <c r="DH172" s="42"/>
      <c r="DI172" s="42"/>
      <c r="DJ172" s="42"/>
      <c r="DK172" s="42"/>
      <c r="DL172" s="42"/>
      <c r="DM172" s="42"/>
      <c r="DN172" s="42"/>
      <c r="DO172" s="42"/>
      <c r="DP172" s="42"/>
      <c r="DQ172" s="42"/>
      <c r="DR172" s="42"/>
      <c r="DS172" s="42"/>
      <c r="DT172" s="42"/>
      <c r="DU172" s="42"/>
      <c r="DV172" s="42"/>
      <c r="DW172" s="42"/>
      <c r="DX172" s="42"/>
      <c r="DY172" s="42"/>
      <c r="DZ172" s="42"/>
      <c r="EA172" s="42"/>
      <c r="EB172" s="42"/>
      <c r="EC172" s="42"/>
      <c r="ED172" s="42"/>
      <c r="EE172" s="42"/>
      <c r="EF172" s="42"/>
      <c r="EG172" s="42"/>
      <c r="EH172" s="42"/>
      <c r="EI172" s="42"/>
      <c r="EJ172" s="42"/>
      <c r="EK172" s="42"/>
      <c r="EL172" s="42"/>
      <c r="EM172" s="42"/>
      <c r="EN172" s="42"/>
      <c r="EO172" s="42"/>
      <c r="EP172" s="42"/>
      <c r="EQ172" s="42"/>
      <c r="ER172" s="42"/>
      <c r="ES172" s="42"/>
      <c r="ET172" s="42"/>
      <c r="EU172" s="42"/>
      <c r="EV172" s="42"/>
      <c r="EW172" s="42"/>
      <c r="EX172" s="42"/>
      <c r="EY172" s="42"/>
      <c r="EZ172" s="42"/>
      <c r="FA172" s="42"/>
      <c r="FB172" s="42"/>
      <c r="FC172" s="42"/>
      <c r="FD172" s="42"/>
      <c r="FE172" s="42"/>
      <c r="FF172" s="42"/>
      <c r="FG172" s="42"/>
      <c r="FH172" s="42"/>
      <c r="FI172" s="42"/>
      <c r="FJ172" s="42"/>
      <c r="FK172" s="42"/>
      <c r="FL172" s="42"/>
      <c r="FM172" s="42"/>
      <c r="FN172" s="42"/>
      <c r="FO172" s="42"/>
      <c r="FP172" s="42"/>
      <c r="FQ172" s="42"/>
      <c r="FR172" s="42"/>
      <c r="FS172" s="42"/>
      <c r="FT172" s="42"/>
      <c r="FU172" s="42"/>
      <c r="FV172" s="42"/>
      <c r="FW172" s="42"/>
      <c r="FX172" s="42"/>
      <c r="FY172" s="42"/>
      <c r="FZ172" s="42"/>
      <c r="GA172" s="42"/>
      <c r="GB172" s="42"/>
      <c r="GC172" s="42"/>
      <c r="GD172" s="42"/>
      <c r="GE172" s="42"/>
      <c r="GF172" s="42"/>
      <c r="GG172" s="42"/>
      <c r="GH172" s="42"/>
      <c r="GI172" s="42"/>
      <c r="GJ172" s="42"/>
      <c r="GK172" s="42"/>
      <c r="GL172" s="42"/>
      <c r="GM172" s="42"/>
      <c r="GN172" s="42"/>
      <c r="GO172" s="42"/>
      <c r="GP172" s="42"/>
      <c r="GQ172" s="42"/>
      <c r="GR172" s="42"/>
      <c r="GS172" s="42"/>
      <c r="GT172" s="42"/>
      <c r="GU172" s="42"/>
      <c r="GV172" s="42"/>
      <c r="GW172" s="42"/>
      <c r="GX172" s="42"/>
      <c r="GY172" s="42"/>
      <c r="GZ172" s="42"/>
      <c r="HA172" s="42"/>
      <c r="HB172" s="42"/>
      <c r="HC172" s="42"/>
      <c r="HD172" s="42"/>
      <c r="HE172" s="42"/>
      <c r="HF172" s="42"/>
      <c r="HG172" s="42"/>
      <c r="HH172" s="42"/>
      <c r="HI172" s="42"/>
      <c r="HJ172" s="42"/>
      <c r="HK172" s="42"/>
      <c r="HL172" s="42"/>
      <c r="HM172" s="42"/>
      <c r="HN172" s="42"/>
      <c r="HO172" s="42"/>
      <c r="HP172" s="42"/>
      <c r="HQ172" s="42"/>
      <c r="HR172" s="42"/>
      <c r="HS172" s="42"/>
      <c r="HT172" s="42"/>
      <c r="HU172" s="42"/>
      <c r="HV172" s="42"/>
      <c r="HW172" s="42"/>
      <c r="HX172" s="42"/>
    </row>
    <row r="173" spans="1:232" s="41" customFormat="1" x14ac:dyDescent="0.25">
      <c r="A173" s="29"/>
      <c r="B173" s="30"/>
      <c r="C173" s="31" t="str">
        <f>IF(H173="","",VLOOKUP(O173,Khach_hang!B:G,6,0))</f>
        <v>N</v>
      </c>
      <c r="D173" s="57">
        <f t="shared" si="34"/>
        <v>0</v>
      </c>
      <c r="E173" s="57">
        <f t="shared" si="35"/>
        <v>1</v>
      </c>
      <c r="F173" s="32" t="str">
        <f>IF(H173="","",VLOOKUP(H173,'PHIEU XT'!B:I,8,0))</f>
        <v>29/08/2025</v>
      </c>
      <c r="G173" s="32" t="str">
        <f t="shared" si="36"/>
        <v>29/08/2025</v>
      </c>
      <c r="H173" s="4">
        <v>9105868517</v>
      </c>
      <c r="I173" s="32" t="str">
        <f t="shared" si="37"/>
        <v>29/08/2025</v>
      </c>
      <c r="J173" s="33" t="str">
        <f t="shared" si="38"/>
        <v>NKHT2508/00054509</v>
      </c>
      <c r="K173" s="34"/>
      <c r="L173" s="46" t="str">
        <f t="shared" si="39"/>
        <v>K25TTM</v>
      </c>
      <c r="M173" s="33" t="str">
        <f>IF(H173="","",'PHIEU XT'!C173)</f>
        <v>00054509</v>
      </c>
      <c r="N173" s="35" t="str">
        <f t="shared" si="40"/>
        <v>29/08/2025</v>
      </c>
      <c r="O173" s="6" t="str">
        <f>IF(H173="","",'PHIEU XT'!E173)</f>
        <v>WIN-024</v>
      </c>
      <c r="P173" s="36"/>
      <c r="Q173" s="36"/>
      <c r="R173" s="36"/>
      <c r="S173" s="33" t="str">
        <f>IF(H173="","",'PHIEU XT'!F173)</f>
        <v>5194 WM+ BDG 10/9 Võ Thị Sáu, KP Tây A</v>
      </c>
      <c r="T173" s="36"/>
      <c r="U173" s="36"/>
      <c r="V173" s="33" t="str">
        <f t="shared" si="41"/>
        <v>5194 WM+ BDG 10/9 Võ Thị Sáu, KP Tây A</v>
      </c>
      <c r="W173" s="36"/>
      <c r="X173" s="36"/>
      <c r="Y173" s="33" t="str">
        <f>IF(H173="","",'PHIEU XT'!AC173)</f>
        <v>GM500</v>
      </c>
      <c r="Z173" s="36"/>
      <c r="AA173" s="30"/>
      <c r="AB173" s="57">
        <f t="shared" si="42"/>
        <v>5111</v>
      </c>
      <c r="AC173" s="57">
        <f t="shared" si="43"/>
        <v>131</v>
      </c>
      <c r="AD173" s="30"/>
      <c r="AE173" s="58">
        <f>IF(H173="","",'PHIEU XT'!U173)</f>
        <v>1</v>
      </c>
      <c r="AF173" s="37"/>
      <c r="AG173" s="37">
        <f>IF(H173="","",'PHIEU XT'!T173)</f>
        <v>111058</v>
      </c>
      <c r="AH173" s="38">
        <f t="shared" si="44"/>
        <v>111058</v>
      </c>
      <c r="AI173" s="37"/>
      <c r="AJ173" s="37"/>
      <c r="AK173" s="39"/>
      <c r="AL173" s="40">
        <f t="shared" si="45"/>
        <v>8</v>
      </c>
      <c r="AM173" s="37"/>
      <c r="AN173" s="37">
        <f t="shared" si="46"/>
        <v>8884.64</v>
      </c>
      <c r="AO173" s="59">
        <f t="shared" si="47"/>
        <v>33311</v>
      </c>
      <c r="AP173" s="39"/>
      <c r="AQ173" s="59" t="str">
        <f t="shared" si="48"/>
        <v>K-hangtra</v>
      </c>
      <c r="AR173" s="60">
        <f t="shared" si="49"/>
        <v>156</v>
      </c>
      <c r="AS173" s="60">
        <f t="shared" si="50"/>
        <v>632</v>
      </c>
      <c r="AV173" s="39"/>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c r="BZ173" s="42"/>
      <c r="CA173" s="42"/>
      <c r="CB173" s="42"/>
      <c r="CC173" s="42"/>
      <c r="CD173" s="42"/>
      <c r="CE173" s="42"/>
      <c r="CF173" s="42"/>
      <c r="CG173" s="42"/>
      <c r="CH173" s="42"/>
      <c r="CI173" s="42"/>
      <c r="CJ173" s="42"/>
      <c r="CK173" s="42"/>
      <c r="CL173" s="42"/>
      <c r="CM173" s="42"/>
      <c r="CN173" s="42"/>
      <c r="CO173" s="42"/>
      <c r="CP173" s="42"/>
      <c r="CQ173" s="42"/>
      <c r="CR173" s="42"/>
      <c r="CS173" s="42"/>
      <c r="CT173" s="42"/>
      <c r="CU173" s="42"/>
      <c r="CV173" s="42"/>
      <c r="CW173" s="42"/>
      <c r="CX173" s="42"/>
      <c r="CY173" s="42"/>
      <c r="CZ173" s="42"/>
      <c r="DA173" s="42"/>
      <c r="DB173" s="42"/>
      <c r="DC173" s="42"/>
      <c r="DD173" s="42"/>
      <c r="DE173" s="42"/>
      <c r="DF173" s="42"/>
      <c r="DG173" s="42"/>
      <c r="DH173" s="42"/>
      <c r="DI173" s="42"/>
      <c r="DJ173" s="42"/>
      <c r="DK173" s="42"/>
      <c r="DL173" s="42"/>
      <c r="DM173" s="42"/>
      <c r="DN173" s="42"/>
      <c r="DO173" s="42"/>
      <c r="DP173" s="42"/>
      <c r="DQ173" s="42"/>
      <c r="DR173" s="42"/>
      <c r="DS173" s="42"/>
      <c r="DT173" s="42"/>
      <c r="DU173" s="42"/>
      <c r="DV173" s="42"/>
      <c r="DW173" s="42"/>
      <c r="DX173" s="42"/>
      <c r="DY173" s="42"/>
      <c r="DZ173" s="42"/>
      <c r="EA173" s="42"/>
      <c r="EB173" s="42"/>
      <c r="EC173" s="42"/>
      <c r="ED173" s="42"/>
      <c r="EE173" s="42"/>
      <c r="EF173" s="42"/>
      <c r="EG173" s="42"/>
      <c r="EH173" s="42"/>
      <c r="EI173" s="42"/>
      <c r="EJ173" s="42"/>
      <c r="EK173" s="42"/>
      <c r="EL173" s="42"/>
      <c r="EM173" s="42"/>
      <c r="EN173" s="42"/>
      <c r="EO173" s="42"/>
      <c r="EP173" s="42"/>
      <c r="EQ173" s="42"/>
      <c r="ER173" s="42"/>
      <c r="ES173" s="42"/>
      <c r="ET173" s="42"/>
      <c r="EU173" s="42"/>
      <c r="EV173" s="42"/>
      <c r="EW173" s="42"/>
      <c r="EX173" s="42"/>
      <c r="EY173" s="42"/>
      <c r="EZ173" s="42"/>
      <c r="FA173" s="42"/>
      <c r="FB173" s="42"/>
      <c r="FC173" s="42"/>
      <c r="FD173" s="42"/>
      <c r="FE173" s="42"/>
      <c r="FF173" s="42"/>
      <c r="FG173" s="42"/>
      <c r="FH173" s="42"/>
      <c r="FI173" s="42"/>
      <c r="FJ173" s="42"/>
      <c r="FK173" s="42"/>
      <c r="FL173" s="42"/>
      <c r="FM173" s="42"/>
      <c r="FN173" s="42"/>
      <c r="FO173" s="42"/>
      <c r="FP173" s="42"/>
      <c r="FQ173" s="42"/>
      <c r="FR173" s="42"/>
      <c r="FS173" s="42"/>
      <c r="FT173" s="42"/>
      <c r="FU173" s="42"/>
      <c r="FV173" s="42"/>
      <c r="FW173" s="42"/>
      <c r="FX173" s="42"/>
      <c r="FY173" s="42"/>
      <c r="FZ173" s="42"/>
      <c r="GA173" s="42"/>
      <c r="GB173" s="42"/>
      <c r="GC173" s="42"/>
      <c r="GD173" s="42"/>
      <c r="GE173" s="42"/>
      <c r="GF173" s="42"/>
      <c r="GG173" s="42"/>
      <c r="GH173" s="42"/>
      <c r="GI173" s="42"/>
      <c r="GJ173" s="42"/>
      <c r="GK173" s="42"/>
      <c r="GL173" s="42"/>
      <c r="GM173" s="42"/>
      <c r="GN173" s="42"/>
      <c r="GO173" s="42"/>
      <c r="GP173" s="42"/>
      <c r="GQ173" s="42"/>
      <c r="GR173" s="42"/>
      <c r="GS173" s="42"/>
      <c r="GT173" s="42"/>
      <c r="GU173" s="42"/>
      <c r="GV173" s="42"/>
      <c r="GW173" s="42"/>
      <c r="GX173" s="42"/>
      <c r="GY173" s="42"/>
      <c r="GZ173" s="42"/>
      <c r="HA173" s="42"/>
      <c r="HB173" s="42"/>
      <c r="HC173" s="42"/>
      <c r="HD173" s="42"/>
      <c r="HE173" s="42"/>
      <c r="HF173" s="42"/>
      <c r="HG173" s="42"/>
      <c r="HH173" s="42"/>
      <c r="HI173" s="42"/>
      <c r="HJ173" s="42"/>
      <c r="HK173" s="42"/>
      <c r="HL173" s="42"/>
      <c r="HM173" s="42"/>
      <c r="HN173" s="42"/>
      <c r="HO173" s="42"/>
      <c r="HP173" s="42"/>
      <c r="HQ173" s="42"/>
      <c r="HR173" s="42"/>
      <c r="HS173" s="42"/>
      <c r="HT173" s="42"/>
      <c r="HU173" s="42"/>
      <c r="HV173" s="42"/>
      <c r="HW173" s="42"/>
      <c r="HX173" s="42"/>
    </row>
    <row r="174" spans="1:232" s="41" customFormat="1" x14ac:dyDescent="0.25">
      <c r="A174" s="29"/>
      <c r="B174" s="30"/>
      <c r="C174" s="31" t="str">
        <f>IF(H174="","",VLOOKUP(O174,Khach_hang!B:G,6,0))</f>
        <v>N</v>
      </c>
      <c r="D174" s="57">
        <f t="shared" si="34"/>
        <v>0</v>
      </c>
      <c r="E174" s="57">
        <f t="shared" si="35"/>
        <v>1</v>
      </c>
      <c r="F174" s="32" t="str">
        <f>IF(H174="","",VLOOKUP(H174,'PHIEU XT'!B:I,8,0))</f>
        <v>29/08/2025</v>
      </c>
      <c r="G174" s="32" t="str">
        <f t="shared" si="36"/>
        <v>29/08/2025</v>
      </c>
      <c r="H174" s="4">
        <v>9105868517</v>
      </c>
      <c r="I174" s="32" t="str">
        <f t="shared" si="37"/>
        <v>29/08/2025</v>
      </c>
      <c r="J174" s="33" t="str">
        <f t="shared" si="38"/>
        <v>NKHT2508/00054509</v>
      </c>
      <c r="K174" s="34"/>
      <c r="L174" s="46" t="str">
        <f t="shared" si="39"/>
        <v>K25TTM</v>
      </c>
      <c r="M174" s="33" t="str">
        <f>IF(H174="","",'PHIEU XT'!C174)</f>
        <v>00054509</v>
      </c>
      <c r="N174" s="35" t="str">
        <f t="shared" si="40"/>
        <v>29/08/2025</v>
      </c>
      <c r="O174" s="6" t="str">
        <f>IF(H174="","",'PHIEU XT'!E174)</f>
        <v>WIN-024</v>
      </c>
      <c r="P174" s="36"/>
      <c r="Q174" s="36"/>
      <c r="R174" s="36"/>
      <c r="S174" s="33" t="str">
        <f>IF(H174="","",'PHIEU XT'!F174)</f>
        <v>5194 WM+ BDG 10/9 Võ Thị Sáu, KP Tây A</v>
      </c>
      <c r="T174" s="36"/>
      <c r="U174" s="36"/>
      <c r="V174" s="33" t="str">
        <f t="shared" si="41"/>
        <v>5194 WM+ BDG 10/9 Võ Thị Sáu, KP Tây A</v>
      </c>
      <c r="W174" s="36"/>
      <c r="X174" s="36"/>
      <c r="Y174" s="33" t="str">
        <f>IF(H174="","",'PHIEU XT'!AC174)</f>
        <v>TH200</v>
      </c>
      <c r="Z174" s="36"/>
      <c r="AA174" s="30"/>
      <c r="AB174" s="57">
        <f t="shared" si="42"/>
        <v>5111</v>
      </c>
      <c r="AC174" s="57">
        <f t="shared" si="43"/>
        <v>131</v>
      </c>
      <c r="AD174" s="30"/>
      <c r="AE174" s="58">
        <f>IF(H174="","",'PHIEU XT'!U174)</f>
        <v>1</v>
      </c>
      <c r="AF174" s="37"/>
      <c r="AG174" s="37">
        <f>IF(H174="","",'PHIEU XT'!T174)</f>
        <v>55595</v>
      </c>
      <c r="AH174" s="38">
        <f t="shared" si="44"/>
        <v>55595</v>
      </c>
      <c r="AI174" s="37"/>
      <c r="AJ174" s="37"/>
      <c r="AK174" s="39"/>
      <c r="AL174" s="40">
        <f t="shared" si="45"/>
        <v>8</v>
      </c>
      <c r="AM174" s="37"/>
      <c r="AN174" s="37">
        <f t="shared" si="46"/>
        <v>4447.6000000000004</v>
      </c>
      <c r="AO174" s="59">
        <f t="shared" si="47"/>
        <v>33311</v>
      </c>
      <c r="AP174" s="39"/>
      <c r="AQ174" s="59" t="str">
        <f t="shared" si="48"/>
        <v>K-hangtra</v>
      </c>
      <c r="AR174" s="60">
        <f t="shared" si="49"/>
        <v>156</v>
      </c>
      <c r="AS174" s="60">
        <f t="shared" si="50"/>
        <v>632</v>
      </c>
      <c r="AV174" s="39"/>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c r="BZ174" s="42"/>
      <c r="CA174" s="42"/>
      <c r="CB174" s="42"/>
      <c r="CC174" s="42"/>
      <c r="CD174" s="42"/>
      <c r="CE174" s="42"/>
      <c r="CF174" s="42"/>
      <c r="CG174" s="42"/>
      <c r="CH174" s="42"/>
      <c r="CI174" s="42"/>
      <c r="CJ174" s="42"/>
      <c r="CK174" s="42"/>
      <c r="CL174" s="42"/>
      <c r="CM174" s="42"/>
      <c r="CN174" s="42"/>
      <c r="CO174" s="42"/>
      <c r="CP174" s="42"/>
      <c r="CQ174" s="42"/>
      <c r="CR174" s="42"/>
      <c r="CS174" s="42"/>
      <c r="CT174" s="42"/>
      <c r="CU174" s="42"/>
      <c r="CV174" s="42"/>
      <c r="CW174" s="42"/>
      <c r="CX174" s="42"/>
      <c r="CY174" s="42"/>
      <c r="CZ174" s="42"/>
      <c r="DA174" s="42"/>
      <c r="DB174" s="42"/>
      <c r="DC174" s="42"/>
      <c r="DD174" s="42"/>
      <c r="DE174" s="42"/>
      <c r="DF174" s="42"/>
      <c r="DG174" s="42"/>
      <c r="DH174" s="42"/>
      <c r="DI174" s="42"/>
      <c r="DJ174" s="42"/>
      <c r="DK174" s="42"/>
      <c r="DL174" s="42"/>
      <c r="DM174" s="42"/>
      <c r="DN174" s="42"/>
      <c r="DO174" s="42"/>
      <c r="DP174" s="42"/>
      <c r="DQ174" s="42"/>
      <c r="DR174" s="42"/>
      <c r="DS174" s="42"/>
      <c r="DT174" s="42"/>
      <c r="DU174" s="42"/>
      <c r="DV174" s="42"/>
      <c r="DW174" s="42"/>
      <c r="DX174" s="42"/>
      <c r="DY174" s="42"/>
      <c r="DZ174" s="42"/>
      <c r="EA174" s="42"/>
      <c r="EB174" s="42"/>
      <c r="EC174" s="42"/>
      <c r="ED174" s="42"/>
      <c r="EE174" s="42"/>
      <c r="EF174" s="42"/>
      <c r="EG174" s="42"/>
      <c r="EH174" s="42"/>
      <c r="EI174" s="42"/>
      <c r="EJ174" s="42"/>
      <c r="EK174" s="42"/>
      <c r="EL174" s="42"/>
      <c r="EM174" s="42"/>
      <c r="EN174" s="42"/>
      <c r="EO174" s="42"/>
      <c r="EP174" s="42"/>
      <c r="EQ174" s="42"/>
      <c r="ER174" s="42"/>
      <c r="ES174" s="42"/>
      <c r="ET174" s="42"/>
      <c r="EU174" s="42"/>
      <c r="EV174" s="42"/>
      <c r="EW174" s="42"/>
      <c r="EX174" s="42"/>
      <c r="EY174" s="42"/>
      <c r="EZ174" s="42"/>
      <c r="FA174" s="42"/>
      <c r="FB174" s="42"/>
      <c r="FC174" s="42"/>
      <c r="FD174" s="42"/>
      <c r="FE174" s="42"/>
      <c r="FF174" s="42"/>
      <c r="FG174" s="42"/>
      <c r="FH174" s="42"/>
      <c r="FI174" s="42"/>
      <c r="FJ174" s="42"/>
      <c r="FK174" s="42"/>
      <c r="FL174" s="42"/>
      <c r="FM174" s="42"/>
      <c r="FN174" s="42"/>
      <c r="FO174" s="42"/>
      <c r="FP174" s="42"/>
      <c r="FQ174" s="42"/>
      <c r="FR174" s="42"/>
      <c r="FS174" s="42"/>
      <c r="FT174" s="42"/>
      <c r="FU174" s="42"/>
      <c r="FV174" s="42"/>
      <c r="FW174" s="42"/>
      <c r="FX174" s="42"/>
      <c r="FY174" s="42"/>
      <c r="FZ174" s="42"/>
      <c r="GA174" s="42"/>
      <c r="GB174" s="42"/>
      <c r="GC174" s="42"/>
      <c r="GD174" s="42"/>
      <c r="GE174" s="42"/>
      <c r="GF174" s="42"/>
      <c r="GG174" s="42"/>
      <c r="GH174" s="42"/>
      <c r="GI174" s="42"/>
      <c r="GJ174" s="42"/>
      <c r="GK174" s="42"/>
      <c r="GL174" s="42"/>
      <c r="GM174" s="42"/>
      <c r="GN174" s="42"/>
      <c r="GO174" s="42"/>
      <c r="GP174" s="42"/>
      <c r="GQ174" s="42"/>
      <c r="GR174" s="42"/>
      <c r="GS174" s="42"/>
      <c r="GT174" s="42"/>
      <c r="GU174" s="42"/>
      <c r="GV174" s="42"/>
      <c r="GW174" s="42"/>
      <c r="GX174" s="42"/>
      <c r="GY174" s="42"/>
      <c r="GZ174" s="42"/>
      <c r="HA174" s="42"/>
      <c r="HB174" s="42"/>
      <c r="HC174" s="42"/>
      <c r="HD174" s="42"/>
      <c r="HE174" s="42"/>
      <c r="HF174" s="42"/>
      <c r="HG174" s="42"/>
      <c r="HH174" s="42"/>
      <c r="HI174" s="42"/>
      <c r="HJ174" s="42"/>
      <c r="HK174" s="42"/>
      <c r="HL174" s="42"/>
      <c r="HM174" s="42"/>
      <c r="HN174" s="42"/>
      <c r="HO174" s="42"/>
      <c r="HP174" s="42"/>
      <c r="HQ174" s="42"/>
      <c r="HR174" s="42"/>
      <c r="HS174" s="42"/>
      <c r="HT174" s="42"/>
      <c r="HU174" s="42"/>
      <c r="HV174" s="42"/>
      <c r="HW174" s="42"/>
      <c r="HX174" s="42"/>
    </row>
    <row r="175" spans="1:232" s="41" customFormat="1" x14ac:dyDescent="0.25">
      <c r="A175" s="29"/>
      <c r="B175" s="30"/>
      <c r="C175" s="31" t="str">
        <f>IF(H175="","",VLOOKUP(O175,Khach_hang!B:G,6,0))</f>
        <v>N</v>
      </c>
      <c r="D175" s="57">
        <f t="shared" si="34"/>
        <v>0</v>
      </c>
      <c r="E175" s="57">
        <f t="shared" si="35"/>
        <v>1</v>
      </c>
      <c r="F175" s="32" t="str">
        <f>IF(H175="","",VLOOKUP(H175,'PHIEU XT'!B:I,8,0))</f>
        <v>29/08/2025</v>
      </c>
      <c r="G175" s="32" t="str">
        <f t="shared" si="36"/>
        <v>29/08/2025</v>
      </c>
      <c r="H175" s="4">
        <v>9105868517</v>
      </c>
      <c r="I175" s="32" t="str">
        <f t="shared" si="37"/>
        <v>29/08/2025</v>
      </c>
      <c r="J175" s="33" t="str">
        <f t="shared" si="38"/>
        <v>NKHT2508/00054509</v>
      </c>
      <c r="K175" s="34"/>
      <c r="L175" s="46" t="str">
        <f t="shared" si="39"/>
        <v>K25TTM</v>
      </c>
      <c r="M175" s="33" t="str">
        <f>IF(H175="","",'PHIEU XT'!C175)</f>
        <v>00054509</v>
      </c>
      <c r="N175" s="35" t="str">
        <f t="shared" si="40"/>
        <v>29/08/2025</v>
      </c>
      <c r="O175" s="6" t="str">
        <f>IF(H175="","",'PHIEU XT'!E175)</f>
        <v>WIN-024</v>
      </c>
      <c r="P175" s="36"/>
      <c r="Q175" s="36"/>
      <c r="R175" s="36"/>
      <c r="S175" s="33" t="str">
        <f>IF(H175="","",'PHIEU XT'!F175)</f>
        <v>5194 WM+ BDG 10/9 Võ Thị Sáu, KP Tây A</v>
      </c>
      <c r="T175" s="36"/>
      <c r="U175" s="36"/>
      <c r="V175" s="33" t="str">
        <f t="shared" si="41"/>
        <v>5194 WM+ BDG 10/9 Võ Thị Sáu, KP Tây A</v>
      </c>
      <c r="W175" s="36"/>
      <c r="X175" s="36"/>
      <c r="Y175" s="33" t="str">
        <f>IF(H175="","",'PHIEU XT'!AC175)</f>
        <v>CC300</v>
      </c>
      <c r="Z175" s="36"/>
      <c r="AA175" s="30"/>
      <c r="AB175" s="57">
        <f t="shared" si="42"/>
        <v>5111</v>
      </c>
      <c r="AC175" s="57">
        <f t="shared" si="43"/>
        <v>131</v>
      </c>
      <c r="AD175" s="30"/>
      <c r="AE175" s="58">
        <f>IF(H175="","",'PHIEU XT'!U175)</f>
        <v>1</v>
      </c>
      <c r="AF175" s="37"/>
      <c r="AG175" s="37">
        <f>IF(H175="","",'PHIEU XT'!T175)</f>
        <v>74250</v>
      </c>
      <c r="AH175" s="38">
        <f t="shared" si="44"/>
        <v>74250</v>
      </c>
      <c r="AI175" s="37"/>
      <c r="AJ175" s="37"/>
      <c r="AK175" s="39"/>
      <c r="AL175" s="40">
        <f t="shared" si="45"/>
        <v>8</v>
      </c>
      <c r="AM175" s="37"/>
      <c r="AN175" s="37">
        <f t="shared" si="46"/>
        <v>5940</v>
      </c>
      <c r="AO175" s="59">
        <f t="shared" si="47"/>
        <v>33311</v>
      </c>
      <c r="AP175" s="39"/>
      <c r="AQ175" s="59" t="str">
        <f t="shared" si="48"/>
        <v>K-hangtra</v>
      </c>
      <c r="AR175" s="60">
        <f t="shared" si="49"/>
        <v>156</v>
      </c>
      <c r="AS175" s="60">
        <f t="shared" si="50"/>
        <v>632</v>
      </c>
      <c r="AV175" s="39"/>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c r="BZ175" s="42"/>
      <c r="CA175" s="42"/>
      <c r="CB175" s="42"/>
      <c r="CC175" s="42"/>
      <c r="CD175" s="42"/>
      <c r="CE175" s="42"/>
      <c r="CF175" s="42"/>
      <c r="CG175" s="42"/>
      <c r="CH175" s="42"/>
      <c r="CI175" s="42"/>
      <c r="CJ175" s="42"/>
      <c r="CK175" s="42"/>
      <c r="CL175" s="42"/>
      <c r="CM175" s="42"/>
      <c r="CN175" s="42"/>
      <c r="CO175" s="42"/>
      <c r="CP175" s="42"/>
      <c r="CQ175" s="42"/>
      <c r="CR175" s="42"/>
      <c r="CS175" s="42"/>
      <c r="CT175" s="42"/>
      <c r="CU175" s="42"/>
      <c r="CV175" s="42"/>
      <c r="CW175" s="42"/>
      <c r="CX175" s="42"/>
      <c r="CY175" s="42"/>
      <c r="CZ175" s="42"/>
      <c r="DA175" s="42"/>
      <c r="DB175" s="42"/>
      <c r="DC175" s="42"/>
      <c r="DD175" s="42"/>
      <c r="DE175" s="42"/>
      <c r="DF175" s="42"/>
      <c r="DG175" s="42"/>
      <c r="DH175" s="42"/>
      <c r="DI175" s="42"/>
      <c r="DJ175" s="42"/>
      <c r="DK175" s="42"/>
      <c r="DL175" s="42"/>
      <c r="DM175" s="42"/>
      <c r="DN175" s="42"/>
      <c r="DO175" s="42"/>
      <c r="DP175" s="42"/>
      <c r="DQ175" s="42"/>
      <c r="DR175" s="42"/>
      <c r="DS175" s="42"/>
      <c r="DT175" s="42"/>
      <c r="DU175" s="42"/>
      <c r="DV175" s="42"/>
      <c r="DW175" s="42"/>
      <c r="DX175" s="42"/>
      <c r="DY175" s="42"/>
      <c r="DZ175" s="42"/>
      <c r="EA175" s="42"/>
      <c r="EB175" s="42"/>
      <c r="EC175" s="42"/>
      <c r="ED175" s="42"/>
      <c r="EE175" s="42"/>
      <c r="EF175" s="42"/>
      <c r="EG175" s="42"/>
      <c r="EH175" s="42"/>
      <c r="EI175" s="42"/>
      <c r="EJ175" s="42"/>
      <c r="EK175" s="42"/>
      <c r="EL175" s="42"/>
      <c r="EM175" s="42"/>
      <c r="EN175" s="42"/>
      <c r="EO175" s="42"/>
      <c r="EP175" s="42"/>
      <c r="EQ175" s="42"/>
      <c r="ER175" s="42"/>
      <c r="ES175" s="42"/>
      <c r="ET175" s="42"/>
      <c r="EU175" s="42"/>
      <c r="EV175" s="42"/>
      <c r="EW175" s="42"/>
      <c r="EX175" s="42"/>
      <c r="EY175" s="42"/>
      <c r="EZ175" s="42"/>
      <c r="FA175" s="42"/>
      <c r="FB175" s="42"/>
      <c r="FC175" s="42"/>
      <c r="FD175" s="42"/>
      <c r="FE175" s="42"/>
      <c r="FF175" s="42"/>
      <c r="FG175" s="42"/>
      <c r="FH175" s="42"/>
      <c r="FI175" s="42"/>
      <c r="FJ175" s="42"/>
      <c r="FK175" s="42"/>
      <c r="FL175" s="42"/>
      <c r="FM175" s="42"/>
      <c r="FN175" s="42"/>
      <c r="FO175" s="42"/>
      <c r="FP175" s="42"/>
      <c r="FQ175" s="42"/>
      <c r="FR175" s="42"/>
      <c r="FS175" s="42"/>
      <c r="FT175" s="42"/>
      <c r="FU175" s="42"/>
      <c r="FV175" s="42"/>
      <c r="FW175" s="42"/>
      <c r="FX175" s="42"/>
      <c r="FY175" s="42"/>
      <c r="FZ175" s="42"/>
      <c r="GA175" s="42"/>
      <c r="GB175" s="42"/>
      <c r="GC175" s="42"/>
      <c r="GD175" s="42"/>
      <c r="GE175" s="42"/>
      <c r="GF175" s="42"/>
      <c r="GG175" s="42"/>
      <c r="GH175" s="42"/>
      <c r="GI175" s="42"/>
      <c r="GJ175" s="42"/>
      <c r="GK175" s="42"/>
      <c r="GL175" s="42"/>
      <c r="GM175" s="42"/>
      <c r="GN175" s="42"/>
      <c r="GO175" s="42"/>
      <c r="GP175" s="42"/>
      <c r="GQ175" s="42"/>
      <c r="GR175" s="42"/>
      <c r="GS175" s="42"/>
      <c r="GT175" s="42"/>
      <c r="GU175" s="42"/>
      <c r="GV175" s="42"/>
      <c r="GW175" s="42"/>
      <c r="GX175" s="42"/>
      <c r="GY175" s="42"/>
      <c r="GZ175" s="42"/>
      <c r="HA175" s="42"/>
      <c r="HB175" s="42"/>
      <c r="HC175" s="42"/>
      <c r="HD175" s="42"/>
      <c r="HE175" s="42"/>
      <c r="HF175" s="42"/>
      <c r="HG175" s="42"/>
      <c r="HH175" s="42"/>
      <c r="HI175" s="42"/>
      <c r="HJ175" s="42"/>
      <c r="HK175" s="42"/>
      <c r="HL175" s="42"/>
      <c r="HM175" s="42"/>
      <c r="HN175" s="42"/>
      <c r="HO175" s="42"/>
      <c r="HP175" s="42"/>
      <c r="HQ175" s="42"/>
      <c r="HR175" s="42"/>
      <c r="HS175" s="42"/>
      <c r="HT175" s="42"/>
      <c r="HU175" s="42"/>
      <c r="HV175" s="42"/>
      <c r="HW175" s="42"/>
      <c r="HX175" s="42"/>
    </row>
    <row r="176" spans="1:232" s="41" customFormat="1" x14ac:dyDescent="0.25">
      <c r="A176" s="29"/>
      <c r="B176" s="30"/>
      <c r="C176" s="31" t="str">
        <f>IF(H176="","",VLOOKUP(O176,Khach_hang!B:G,6,0))</f>
        <v>N</v>
      </c>
      <c r="D176" s="57">
        <f t="shared" si="34"/>
        <v>0</v>
      </c>
      <c r="E176" s="57">
        <f t="shared" si="35"/>
        <v>1</v>
      </c>
      <c r="F176" s="32" t="str">
        <f>IF(H176="","",VLOOKUP(H176,'PHIEU XT'!B:I,8,0))</f>
        <v>29/08/2025</v>
      </c>
      <c r="G176" s="32" t="str">
        <f t="shared" si="36"/>
        <v>29/08/2025</v>
      </c>
      <c r="H176" s="4">
        <v>9105868517</v>
      </c>
      <c r="I176" s="32" t="str">
        <f t="shared" si="37"/>
        <v>29/08/2025</v>
      </c>
      <c r="J176" s="33" t="str">
        <f t="shared" si="38"/>
        <v>NKHT2508/00054509</v>
      </c>
      <c r="K176" s="34"/>
      <c r="L176" s="46" t="str">
        <f t="shared" si="39"/>
        <v>K25TTM</v>
      </c>
      <c r="M176" s="33" t="str">
        <f>IF(H176="","",'PHIEU XT'!C176)</f>
        <v>00054509</v>
      </c>
      <c r="N176" s="35" t="str">
        <f t="shared" si="40"/>
        <v>29/08/2025</v>
      </c>
      <c r="O176" s="6" t="str">
        <f>IF(H176="","",'PHIEU XT'!E176)</f>
        <v>WIN-024</v>
      </c>
      <c r="P176" s="36"/>
      <c r="Q176" s="36"/>
      <c r="R176" s="36"/>
      <c r="S176" s="33" t="str">
        <f>IF(H176="","",'PHIEU XT'!F176)</f>
        <v>5194 WM+ BDG 10/9 Võ Thị Sáu, KP Tây A</v>
      </c>
      <c r="T176" s="36"/>
      <c r="U176" s="36"/>
      <c r="V176" s="33" t="str">
        <f t="shared" si="41"/>
        <v>5194 WM+ BDG 10/9 Võ Thị Sáu, KP Tây A</v>
      </c>
      <c r="W176" s="36"/>
      <c r="X176" s="36"/>
      <c r="Y176" s="33" t="str">
        <f>IF(H176="","",'PHIEU XT'!AC176)</f>
        <v>GXD500</v>
      </c>
      <c r="Z176" s="36"/>
      <c r="AA176" s="30"/>
      <c r="AB176" s="57">
        <f t="shared" si="42"/>
        <v>5111</v>
      </c>
      <c r="AC176" s="57">
        <f t="shared" si="43"/>
        <v>131</v>
      </c>
      <c r="AD176" s="30"/>
      <c r="AE176" s="58">
        <f>IF(H176="","",'PHIEU XT'!U176)</f>
        <v>4</v>
      </c>
      <c r="AF176" s="37"/>
      <c r="AG176" s="37">
        <f>IF(H176="","",'PHIEU XT'!T176)</f>
        <v>89285</v>
      </c>
      <c r="AH176" s="38">
        <f t="shared" si="44"/>
        <v>357140</v>
      </c>
      <c r="AI176" s="37"/>
      <c r="AJ176" s="37"/>
      <c r="AK176" s="39"/>
      <c r="AL176" s="40">
        <f t="shared" si="45"/>
        <v>8</v>
      </c>
      <c r="AM176" s="37"/>
      <c r="AN176" s="37">
        <f t="shared" si="46"/>
        <v>28571.200000000001</v>
      </c>
      <c r="AO176" s="59">
        <f t="shared" si="47"/>
        <v>33311</v>
      </c>
      <c r="AP176" s="39"/>
      <c r="AQ176" s="59" t="str">
        <f t="shared" si="48"/>
        <v>K-hangtra</v>
      </c>
      <c r="AR176" s="60">
        <f t="shared" si="49"/>
        <v>156</v>
      </c>
      <c r="AS176" s="60">
        <f t="shared" si="50"/>
        <v>632</v>
      </c>
      <c r="AV176" s="39"/>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c r="BZ176" s="42"/>
      <c r="CA176" s="42"/>
      <c r="CB176" s="42"/>
      <c r="CC176" s="42"/>
      <c r="CD176" s="42"/>
      <c r="CE176" s="42"/>
      <c r="CF176" s="42"/>
      <c r="CG176" s="42"/>
      <c r="CH176" s="42"/>
      <c r="CI176" s="42"/>
      <c r="CJ176" s="42"/>
      <c r="CK176" s="42"/>
      <c r="CL176" s="42"/>
      <c r="CM176" s="42"/>
      <c r="CN176" s="42"/>
      <c r="CO176" s="42"/>
      <c r="CP176" s="42"/>
      <c r="CQ176" s="42"/>
      <c r="CR176" s="42"/>
      <c r="CS176" s="42"/>
      <c r="CT176" s="42"/>
      <c r="CU176" s="42"/>
      <c r="CV176" s="42"/>
      <c r="CW176" s="42"/>
      <c r="CX176" s="42"/>
      <c r="CY176" s="42"/>
      <c r="CZ176" s="42"/>
      <c r="DA176" s="42"/>
      <c r="DB176" s="42"/>
      <c r="DC176" s="42"/>
      <c r="DD176" s="42"/>
      <c r="DE176" s="42"/>
      <c r="DF176" s="42"/>
      <c r="DG176" s="42"/>
      <c r="DH176" s="42"/>
      <c r="DI176" s="42"/>
      <c r="DJ176" s="42"/>
      <c r="DK176" s="42"/>
      <c r="DL176" s="42"/>
      <c r="DM176" s="42"/>
      <c r="DN176" s="42"/>
      <c r="DO176" s="42"/>
      <c r="DP176" s="42"/>
      <c r="DQ176" s="42"/>
      <c r="DR176" s="42"/>
      <c r="DS176" s="42"/>
      <c r="DT176" s="42"/>
      <c r="DU176" s="42"/>
      <c r="DV176" s="42"/>
      <c r="DW176" s="42"/>
      <c r="DX176" s="42"/>
      <c r="DY176" s="42"/>
      <c r="DZ176" s="42"/>
      <c r="EA176" s="42"/>
      <c r="EB176" s="42"/>
      <c r="EC176" s="42"/>
      <c r="ED176" s="42"/>
      <c r="EE176" s="42"/>
      <c r="EF176" s="42"/>
      <c r="EG176" s="42"/>
      <c r="EH176" s="42"/>
      <c r="EI176" s="42"/>
      <c r="EJ176" s="42"/>
      <c r="EK176" s="42"/>
      <c r="EL176" s="42"/>
      <c r="EM176" s="42"/>
      <c r="EN176" s="42"/>
      <c r="EO176" s="42"/>
      <c r="EP176" s="42"/>
      <c r="EQ176" s="42"/>
      <c r="ER176" s="42"/>
      <c r="ES176" s="42"/>
      <c r="ET176" s="42"/>
      <c r="EU176" s="42"/>
      <c r="EV176" s="42"/>
      <c r="EW176" s="42"/>
      <c r="EX176" s="42"/>
      <c r="EY176" s="42"/>
      <c r="EZ176" s="42"/>
      <c r="FA176" s="42"/>
      <c r="FB176" s="42"/>
      <c r="FC176" s="42"/>
      <c r="FD176" s="42"/>
      <c r="FE176" s="42"/>
      <c r="FF176" s="42"/>
      <c r="FG176" s="42"/>
      <c r="FH176" s="42"/>
      <c r="FI176" s="42"/>
      <c r="FJ176" s="42"/>
      <c r="FK176" s="42"/>
      <c r="FL176" s="42"/>
      <c r="FM176" s="42"/>
      <c r="FN176" s="42"/>
      <c r="FO176" s="42"/>
      <c r="FP176" s="42"/>
      <c r="FQ176" s="42"/>
      <c r="FR176" s="42"/>
      <c r="FS176" s="42"/>
      <c r="FT176" s="42"/>
      <c r="FU176" s="42"/>
      <c r="FV176" s="42"/>
      <c r="FW176" s="42"/>
      <c r="FX176" s="42"/>
      <c r="FY176" s="42"/>
      <c r="FZ176" s="42"/>
      <c r="GA176" s="42"/>
      <c r="GB176" s="42"/>
      <c r="GC176" s="42"/>
      <c r="GD176" s="42"/>
      <c r="GE176" s="42"/>
      <c r="GF176" s="42"/>
      <c r="GG176" s="42"/>
      <c r="GH176" s="42"/>
      <c r="GI176" s="42"/>
      <c r="GJ176" s="42"/>
      <c r="GK176" s="42"/>
      <c r="GL176" s="42"/>
      <c r="GM176" s="42"/>
      <c r="GN176" s="42"/>
      <c r="GO176" s="42"/>
      <c r="GP176" s="42"/>
      <c r="GQ176" s="42"/>
      <c r="GR176" s="42"/>
      <c r="GS176" s="42"/>
      <c r="GT176" s="42"/>
      <c r="GU176" s="42"/>
      <c r="GV176" s="42"/>
      <c r="GW176" s="42"/>
      <c r="GX176" s="42"/>
      <c r="GY176" s="42"/>
      <c r="GZ176" s="42"/>
      <c r="HA176" s="42"/>
      <c r="HB176" s="42"/>
      <c r="HC176" s="42"/>
      <c r="HD176" s="42"/>
      <c r="HE176" s="42"/>
      <c r="HF176" s="42"/>
      <c r="HG176" s="42"/>
      <c r="HH176" s="42"/>
      <c r="HI176" s="42"/>
      <c r="HJ176" s="42"/>
      <c r="HK176" s="42"/>
      <c r="HL176" s="42"/>
      <c r="HM176" s="42"/>
      <c r="HN176" s="42"/>
      <c r="HO176" s="42"/>
      <c r="HP176" s="42"/>
      <c r="HQ176" s="42"/>
      <c r="HR176" s="42"/>
      <c r="HS176" s="42"/>
      <c r="HT176" s="42"/>
      <c r="HU176" s="42"/>
      <c r="HV176" s="42"/>
      <c r="HW176" s="42"/>
      <c r="HX176" s="42"/>
    </row>
    <row r="177" spans="1:232" s="41" customFormat="1" x14ac:dyDescent="0.25">
      <c r="A177" s="29"/>
      <c r="B177" s="30"/>
      <c r="C177" s="31" t="str">
        <f>IF(H177="","",VLOOKUP(O177,Khach_hang!B:G,6,0))</f>
        <v>N</v>
      </c>
      <c r="D177" s="57">
        <f t="shared" si="34"/>
        <v>0</v>
      </c>
      <c r="E177" s="57">
        <f t="shared" si="35"/>
        <v>1</v>
      </c>
      <c r="F177" s="32" t="str">
        <f>IF(H177="","",VLOOKUP(H177,'PHIEU XT'!B:I,8,0))</f>
        <v>29/08/2025</v>
      </c>
      <c r="G177" s="32" t="str">
        <f t="shared" si="36"/>
        <v>29/08/2025</v>
      </c>
      <c r="H177" s="4">
        <v>9105868517</v>
      </c>
      <c r="I177" s="32" t="str">
        <f t="shared" si="37"/>
        <v>29/08/2025</v>
      </c>
      <c r="J177" s="33" t="str">
        <f t="shared" si="38"/>
        <v>NKHT2508/00054509</v>
      </c>
      <c r="K177" s="34"/>
      <c r="L177" s="46" t="str">
        <f t="shared" si="39"/>
        <v>K25TTM</v>
      </c>
      <c r="M177" s="33" t="str">
        <f>IF(H177="","",'PHIEU XT'!C177)</f>
        <v>00054509</v>
      </c>
      <c r="N177" s="35" t="str">
        <f t="shared" si="40"/>
        <v>29/08/2025</v>
      </c>
      <c r="O177" s="6" t="str">
        <f>IF(H177="","",'PHIEU XT'!E177)</f>
        <v>WIN-024</v>
      </c>
      <c r="P177" s="36"/>
      <c r="Q177" s="36"/>
      <c r="R177" s="36"/>
      <c r="S177" s="33" t="str">
        <f>IF(H177="","",'PHIEU XT'!F177)</f>
        <v>5194 WM+ BDG 10/9 Võ Thị Sáu, KP Tây A</v>
      </c>
      <c r="T177" s="36"/>
      <c r="U177" s="36"/>
      <c r="V177" s="33" t="str">
        <f t="shared" si="41"/>
        <v>5194 WM+ BDG 10/9 Võ Thị Sáu, KP Tây A</v>
      </c>
      <c r="W177" s="36"/>
      <c r="X177" s="36"/>
      <c r="Y177" s="33" t="str">
        <f>IF(H177="","",'PHIEU XT'!AC177)</f>
        <v>GTLX250G</v>
      </c>
      <c r="Z177" s="36"/>
      <c r="AA177" s="30"/>
      <c r="AB177" s="57">
        <f t="shared" si="42"/>
        <v>5111</v>
      </c>
      <c r="AC177" s="57">
        <f t="shared" si="43"/>
        <v>131</v>
      </c>
      <c r="AD177" s="30"/>
      <c r="AE177" s="58">
        <f>IF(H177="","",'PHIEU XT'!U177)</f>
        <v>3</v>
      </c>
      <c r="AF177" s="37"/>
      <c r="AG177" s="37">
        <f>IF(H177="","",'PHIEU XT'!T177)</f>
        <v>50182</v>
      </c>
      <c r="AH177" s="38">
        <f t="shared" si="44"/>
        <v>150546</v>
      </c>
      <c r="AI177" s="37"/>
      <c r="AJ177" s="37"/>
      <c r="AK177" s="39"/>
      <c r="AL177" s="40">
        <f t="shared" si="45"/>
        <v>8</v>
      </c>
      <c r="AM177" s="37"/>
      <c r="AN177" s="37">
        <f t="shared" si="46"/>
        <v>12043.68</v>
      </c>
      <c r="AO177" s="59">
        <f t="shared" si="47"/>
        <v>33311</v>
      </c>
      <c r="AP177" s="39"/>
      <c r="AQ177" s="59" t="str">
        <f t="shared" si="48"/>
        <v>K-hangtra</v>
      </c>
      <c r="AR177" s="60">
        <f t="shared" si="49"/>
        <v>156</v>
      </c>
      <c r="AS177" s="60">
        <f t="shared" si="50"/>
        <v>632</v>
      </c>
      <c r="AV177" s="39"/>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c r="BZ177" s="42"/>
      <c r="CA177" s="42"/>
      <c r="CB177" s="42"/>
      <c r="CC177" s="42"/>
      <c r="CD177" s="42"/>
      <c r="CE177" s="42"/>
      <c r="CF177" s="42"/>
      <c r="CG177" s="42"/>
      <c r="CH177" s="42"/>
      <c r="CI177" s="42"/>
      <c r="CJ177" s="42"/>
      <c r="CK177" s="42"/>
      <c r="CL177" s="42"/>
      <c r="CM177" s="42"/>
      <c r="CN177" s="42"/>
      <c r="CO177" s="42"/>
      <c r="CP177" s="42"/>
      <c r="CQ177" s="42"/>
      <c r="CR177" s="42"/>
      <c r="CS177" s="42"/>
      <c r="CT177" s="42"/>
      <c r="CU177" s="42"/>
      <c r="CV177" s="42"/>
      <c r="CW177" s="42"/>
      <c r="CX177" s="42"/>
      <c r="CY177" s="42"/>
      <c r="CZ177" s="42"/>
      <c r="DA177" s="42"/>
      <c r="DB177" s="42"/>
      <c r="DC177" s="42"/>
      <c r="DD177" s="42"/>
      <c r="DE177" s="42"/>
      <c r="DF177" s="42"/>
      <c r="DG177" s="42"/>
      <c r="DH177" s="42"/>
      <c r="DI177" s="42"/>
      <c r="DJ177" s="42"/>
      <c r="DK177" s="42"/>
      <c r="DL177" s="42"/>
      <c r="DM177" s="42"/>
      <c r="DN177" s="42"/>
      <c r="DO177" s="42"/>
      <c r="DP177" s="42"/>
      <c r="DQ177" s="42"/>
      <c r="DR177" s="42"/>
      <c r="DS177" s="42"/>
      <c r="DT177" s="42"/>
      <c r="DU177" s="42"/>
      <c r="DV177" s="42"/>
      <c r="DW177" s="42"/>
      <c r="DX177" s="42"/>
      <c r="DY177" s="42"/>
      <c r="DZ177" s="42"/>
      <c r="EA177" s="42"/>
      <c r="EB177" s="42"/>
      <c r="EC177" s="42"/>
      <c r="ED177" s="42"/>
      <c r="EE177" s="42"/>
      <c r="EF177" s="42"/>
      <c r="EG177" s="42"/>
      <c r="EH177" s="42"/>
      <c r="EI177" s="42"/>
      <c r="EJ177" s="42"/>
      <c r="EK177" s="42"/>
      <c r="EL177" s="42"/>
      <c r="EM177" s="42"/>
      <c r="EN177" s="42"/>
      <c r="EO177" s="42"/>
      <c r="EP177" s="42"/>
      <c r="EQ177" s="42"/>
      <c r="ER177" s="42"/>
      <c r="ES177" s="42"/>
      <c r="ET177" s="42"/>
      <c r="EU177" s="42"/>
      <c r="EV177" s="42"/>
      <c r="EW177" s="42"/>
      <c r="EX177" s="42"/>
      <c r="EY177" s="42"/>
      <c r="EZ177" s="42"/>
      <c r="FA177" s="42"/>
      <c r="FB177" s="42"/>
      <c r="FC177" s="42"/>
      <c r="FD177" s="42"/>
      <c r="FE177" s="42"/>
      <c r="FF177" s="42"/>
      <c r="FG177" s="42"/>
      <c r="FH177" s="42"/>
      <c r="FI177" s="42"/>
      <c r="FJ177" s="42"/>
      <c r="FK177" s="42"/>
      <c r="FL177" s="42"/>
      <c r="FM177" s="42"/>
      <c r="FN177" s="42"/>
      <c r="FO177" s="42"/>
      <c r="FP177" s="42"/>
      <c r="FQ177" s="42"/>
      <c r="FR177" s="42"/>
      <c r="FS177" s="42"/>
      <c r="FT177" s="42"/>
      <c r="FU177" s="42"/>
      <c r="FV177" s="42"/>
      <c r="FW177" s="42"/>
      <c r="FX177" s="42"/>
      <c r="FY177" s="42"/>
      <c r="FZ177" s="42"/>
      <c r="GA177" s="42"/>
      <c r="GB177" s="42"/>
      <c r="GC177" s="42"/>
      <c r="GD177" s="42"/>
      <c r="GE177" s="42"/>
      <c r="GF177" s="42"/>
      <c r="GG177" s="42"/>
      <c r="GH177" s="42"/>
      <c r="GI177" s="42"/>
      <c r="GJ177" s="42"/>
      <c r="GK177" s="42"/>
      <c r="GL177" s="42"/>
      <c r="GM177" s="42"/>
      <c r="GN177" s="42"/>
      <c r="GO177" s="42"/>
      <c r="GP177" s="42"/>
      <c r="GQ177" s="42"/>
      <c r="GR177" s="42"/>
      <c r="GS177" s="42"/>
      <c r="GT177" s="42"/>
      <c r="GU177" s="42"/>
      <c r="GV177" s="42"/>
      <c r="GW177" s="42"/>
      <c r="GX177" s="42"/>
      <c r="GY177" s="42"/>
      <c r="GZ177" s="42"/>
      <c r="HA177" s="42"/>
      <c r="HB177" s="42"/>
      <c r="HC177" s="42"/>
      <c r="HD177" s="42"/>
      <c r="HE177" s="42"/>
      <c r="HF177" s="42"/>
      <c r="HG177" s="42"/>
      <c r="HH177" s="42"/>
      <c r="HI177" s="42"/>
      <c r="HJ177" s="42"/>
      <c r="HK177" s="42"/>
      <c r="HL177" s="42"/>
      <c r="HM177" s="42"/>
      <c r="HN177" s="42"/>
      <c r="HO177" s="42"/>
      <c r="HP177" s="42"/>
      <c r="HQ177" s="42"/>
      <c r="HR177" s="42"/>
      <c r="HS177" s="42"/>
      <c r="HT177" s="42"/>
      <c r="HU177" s="42"/>
      <c r="HV177" s="42"/>
      <c r="HW177" s="42"/>
      <c r="HX177" s="42"/>
    </row>
    <row r="178" spans="1:232" s="41" customFormat="1" x14ac:dyDescent="0.25">
      <c r="A178" s="29"/>
      <c r="B178" s="30"/>
      <c r="C178" s="31" t="str">
        <f>IF(H178="","",VLOOKUP(O178,Khach_hang!B:G,6,0))</f>
        <v>N</v>
      </c>
      <c r="D178" s="57">
        <f t="shared" si="34"/>
        <v>0</v>
      </c>
      <c r="E178" s="57">
        <f t="shared" si="35"/>
        <v>1</v>
      </c>
      <c r="F178" s="32" t="str">
        <f>IF(H178="","",VLOOKUP(H178,'PHIEU XT'!B:I,8,0))</f>
        <v>29/08/2025</v>
      </c>
      <c r="G178" s="32" t="str">
        <f t="shared" si="36"/>
        <v>29/08/2025</v>
      </c>
      <c r="H178" s="4">
        <v>9105868517</v>
      </c>
      <c r="I178" s="32" t="str">
        <f t="shared" si="37"/>
        <v>29/08/2025</v>
      </c>
      <c r="J178" s="33" t="str">
        <f t="shared" si="38"/>
        <v>NKHT2508/00054509</v>
      </c>
      <c r="K178" s="34"/>
      <c r="L178" s="46" t="str">
        <f t="shared" si="39"/>
        <v>K25TTM</v>
      </c>
      <c r="M178" s="33" t="str">
        <f>IF(H178="","",'PHIEU XT'!C178)</f>
        <v>00054509</v>
      </c>
      <c r="N178" s="35" t="str">
        <f t="shared" si="40"/>
        <v>29/08/2025</v>
      </c>
      <c r="O178" s="6" t="str">
        <f>IF(H178="","",'PHIEU XT'!E178)</f>
        <v>WIN-024</v>
      </c>
      <c r="P178" s="36"/>
      <c r="Q178" s="36"/>
      <c r="R178" s="36"/>
      <c r="S178" s="33" t="str">
        <f>IF(H178="","",'PHIEU XT'!F178)</f>
        <v>5194 WM+ BDG 10/9 Võ Thị Sáu, KP Tây A</v>
      </c>
      <c r="T178" s="36"/>
      <c r="U178" s="36"/>
      <c r="V178" s="33" t="str">
        <f t="shared" si="41"/>
        <v>5194 WM+ BDG 10/9 Võ Thị Sáu, KP Tây A</v>
      </c>
      <c r="W178" s="36"/>
      <c r="X178" s="36"/>
      <c r="Y178" s="33" t="str">
        <f>IF(H178="","",'PHIEU XT'!AC178)</f>
        <v>MNH250</v>
      </c>
      <c r="Z178" s="36"/>
      <c r="AA178" s="30"/>
      <c r="AB178" s="57">
        <f t="shared" si="42"/>
        <v>5111</v>
      </c>
      <c r="AC178" s="57">
        <f t="shared" si="43"/>
        <v>131</v>
      </c>
      <c r="AD178" s="30"/>
      <c r="AE178" s="58">
        <f>IF(H178="","",'PHIEU XT'!U178)</f>
        <v>5</v>
      </c>
      <c r="AF178" s="37"/>
      <c r="AG178" s="37">
        <f>IF(H178="","",'PHIEU XT'!T178)</f>
        <v>46000</v>
      </c>
      <c r="AH178" s="38">
        <f t="shared" si="44"/>
        <v>230000</v>
      </c>
      <c r="AI178" s="37"/>
      <c r="AJ178" s="37"/>
      <c r="AK178" s="39"/>
      <c r="AL178" s="40">
        <f t="shared" si="45"/>
        <v>8</v>
      </c>
      <c r="AM178" s="37"/>
      <c r="AN178" s="37">
        <f t="shared" si="46"/>
        <v>18400</v>
      </c>
      <c r="AO178" s="59">
        <f t="shared" si="47"/>
        <v>33311</v>
      </c>
      <c r="AP178" s="39"/>
      <c r="AQ178" s="59" t="str">
        <f t="shared" si="48"/>
        <v>K-hangtra</v>
      </c>
      <c r="AR178" s="60">
        <f t="shared" si="49"/>
        <v>156</v>
      </c>
      <c r="AS178" s="60">
        <f t="shared" si="50"/>
        <v>632</v>
      </c>
      <c r="AV178" s="39"/>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c r="BZ178" s="42"/>
      <c r="CA178" s="42"/>
      <c r="CB178" s="42"/>
      <c r="CC178" s="42"/>
      <c r="CD178" s="42"/>
      <c r="CE178" s="42"/>
      <c r="CF178" s="42"/>
      <c r="CG178" s="42"/>
      <c r="CH178" s="42"/>
      <c r="CI178" s="42"/>
      <c r="CJ178" s="42"/>
      <c r="CK178" s="42"/>
      <c r="CL178" s="42"/>
      <c r="CM178" s="42"/>
      <c r="CN178" s="42"/>
      <c r="CO178" s="42"/>
      <c r="CP178" s="42"/>
      <c r="CQ178" s="42"/>
      <c r="CR178" s="42"/>
      <c r="CS178" s="42"/>
      <c r="CT178" s="42"/>
      <c r="CU178" s="42"/>
      <c r="CV178" s="42"/>
      <c r="CW178" s="42"/>
      <c r="CX178" s="42"/>
      <c r="CY178" s="42"/>
      <c r="CZ178" s="42"/>
      <c r="DA178" s="42"/>
      <c r="DB178" s="42"/>
      <c r="DC178" s="42"/>
      <c r="DD178" s="42"/>
      <c r="DE178" s="42"/>
      <c r="DF178" s="42"/>
      <c r="DG178" s="42"/>
      <c r="DH178" s="42"/>
      <c r="DI178" s="42"/>
      <c r="DJ178" s="42"/>
      <c r="DK178" s="42"/>
      <c r="DL178" s="42"/>
      <c r="DM178" s="42"/>
      <c r="DN178" s="42"/>
      <c r="DO178" s="42"/>
      <c r="DP178" s="42"/>
      <c r="DQ178" s="42"/>
      <c r="DR178" s="42"/>
      <c r="DS178" s="42"/>
      <c r="DT178" s="42"/>
      <c r="DU178" s="42"/>
      <c r="DV178" s="42"/>
      <c r="DW178" s="42"/>
      <c r="DX178" s="42"/>
      <c r="DY178" s="42"/>
      <c r="DZ178" s="42"/>
      <c r="EA178" s="42"/>
      <c r="EB178" s="42"/>
      <c r="EC178" s="42"/>
      <c r="ED178" s="42"/>
      <c r="EE178" s="42"/>
      <c r="EF178" s="42"/>
      <c r="EG178" s="42"/>
      <c r="EH178" s="42"/>
      <c r="EI178" s="42"/>
      <c r="EJ178" s="42"/>
      <c r="EK178" s="42"/>
      <c r="EL178" s="42"/>
      <c r="EM178" s="42"/>
      <c r="EN178" s="42"/>
      <c r="EO178" s="42"/>
      <c r="EP178" s="42"/>
      <c r="EQ178" s="42"/>
      <c r="ER178" s="42"/>
      <c r="ES178" s="42"/>
      <c r="ET178" s="42"/>
      <c r="EU178" s="42"/>
      <c r="EV178" s="42"/>
      <c r="EW178" s="42"/>
      <c r="EX178" s="42"/>
      <c r="EY178" s="42"/>
      <c r="EZ178" s="42"/>
      <c r="FA178" s="42"/>
      <c r="FB178" s="42"/>
      <c r="FC178" s="42"/>
      <c r="FD178" s="42"/>
      <c r="FE178" s="42"/>
      <c r="FF178" s="42"/>
      <c r="FG178" s="42"/>
      <c r="FH178" s="42"/>
      <c r="FI178" s="42"/>
      <c r="FJ178" s="42"/>
      <c r="FK178" s="42"/>
      <c r="FL178" s="42"/>
      <c r="FM178" s="42"/>
      <c r="FN178" s="42"/>
      <c r="FO178" s="42"/>
      <c r="FP178" s="42"/>
      <c r="FQ178" s="42"/>
      <c r="FR178" s="42"/>
      <c r="FS178" s="42"/>
      <c r="FT178" s="42"/>
      <c r="FU178" s="42"/>
      <c r="FV178" s="42"/>
      <c r="FW178" s="42"/>
      <c r="FX178" s="42"/>
      <c r="FY178" s="42"/>
      <c r="FZ178" s="42"/>
      <c r="GA178" s="42"/>
      <c r="GB178" s="42"/>
      <c r="GC178" s="42"/>
      <c r="GD178" s="42"/>
      <c r="GE178" s="42"/>
      <c r="GF178" s="42"/>
      <c r="GG178" s="42"/>
      <c r="GH178" s="42"/>
      <c r="GI178" s="42"/>
      <c r="GJ178" s="42"/>
      <c r="GK178" s="42"/>
      <c r="GL178" s="42"/>
      <c r="GM178" s="42"/>
      <c r="GN178" s="42"/>
      <c r="GO178" s="42"/>
      <c r="GP178" s="42"/>
      <c r="GQ178" s="42"/>
      <c r="GR178" s="42"/>
      <c r="GS178" s="42"/>
      <c r="GT178" s="42"/>
      <c r="GU178" s="42"/>
      <c r="GV178" s="42"/>
      <c r="GW178" s="42"/>
      <c r="GX178" s="42"/>
      <c r="GY178" s="42"/>
      <c r="GZ178" s="42"/>
      <c r="HA178" s="42"/>
      <c r="HB178" s="42"/>
      <c r="HC178" s="42"/>
      <c r="HD178" s="42"/>
      <c r="HE178" s="42"/>
      <c r="HF178" s="42"/>
      <c r="HG178" s="42"/>
      <c r="HH178" s="42"/>
      <c r="HI178" s="42"/>
      <c r="HJ178" s="42"/>
      <c r="HK178" s="42"/>
      <c r="HL178" s="42"/>
      <c r="HM178" s="42"/>
      <c r="HN178" s="42"/>
      <c r="HO178" s="42"/>
      <c r="HP178" s="42"/>
      <c r="HQ178" s="42"/>
      <c r="HR178" s="42"/>
      <c r="HS178" s="42"/>
      <c r="HT178" s="42"/>
      <c r="HU178" s="42"/>
      <c r="HV178" s="42"/>
      <c r="HW178" s="42"/>
      <c r="HX178" s="42"/>
    </row>
    <row r="179" spans="1:232" s="41" customFormat="1" x14ac:dyDescent="0.25">
      <c r="A179" s="29"/>
      <c r="B179" s="30"/>
      <c r="C179" s="31" t="str">
        <f>IF(H179="","",VLOOKUP(O179,Khach_hang!B:G,6,0))</f>
        <v>B</v>
      </c>
      <c r="D179" s="57">
        <f t="shared" si="34"/>
        <v>0</v>
      </c>
      <c r="E179" s="57">
        <f t="shared" si="35"/>
        <v>1</v>
      </c>
      <c r="F179" s="32" t="str">
        <f>IF(H179="","",VLOOKUP(H179,'PHIEU XT'!B:I,8,0))</f>
        <v>29/08/2025</v>
      </c>
      <c r="G179" s="32" t="str">
        <f t="shared" si="36"/>
        <v>29/08/2025</v>
      </c>
      <c r="H179" s="4">
        <v>9105868500</v>
      </c>
      <c r="I179" s="32" t="str">
        <f t="shared" si="37"/>
        <v>29/08/2025</v>
      </c>
      <c r="J179" s="33" t="str">
        <f t="shared" si="38"/>
        <v>NKHT2508/00421172</v>
      </c>
      <c r="K179" s="34"/>
      <c r="L179" s="46" t="str">
        <f t="shared" si="39"/>
        <v>K25TTM</v>
      </c>
      <c r="M179" s="33" t="str">
        <f>IF(H179="","",'PHIEU XT'!C179)</f>
        <v>00421172</v>
      </c>
      <c r="N179" s="35" t="str">
        <f t="shared" si="40"/>
        <v>29/08/2025</v>
      </c>
      <c r="O179" s="6" t="str">
        <f>IF(H179="","",'PHIEU XT'!E179)</f>
        <v>WIN-002</v>
      </c>
      <c r="P179" s="36"/>
      <c r="Q179" s="36"/>
      <c r="R179" s="36"/>
      <c r="S179" s="33" t="str">
        <f>IF(H179="","",'PHIEU XT'!F179)</f>
        <v>2AY2 WM+ HNI Khu 2 Văn Lôi, Mê Linh</v>
      </c>
      <c r="T179" s="36"/>
      <c r="U179" s="36"/>
      <c r="V179" s="33" t="str">
        <f t="shared" si="41"/>
        <v>2AY2 WM+ HNI Khu 2 Văn Lôi, Mê Linh</v>
      </c>
      <c r="W179" s="36"/>
      <c r="X179" s="36"/>
      <c r="Y179" s="33" t="str">
        <f>IF(H179="","",'PHIEU XT'!AC179)</f>
        <v>GM500</v>
      </c>
      <c r="Z179" s="36"/>
      <c r="AA179" s="30"/>
      <c r="AB179" s="57">
        <f t="shared" si="42"/>
        <v>5111</v>
      </c>
      <c r="AC179" s="57">
        <f t="shared" si="43"/>
        <v>131</v>
      </c>
      <c r="AD179" s="30"/>
      <c r="AE179" s="58">
        <f>IF(H179="","",'PHIEU XT'!U179)</f>
        <v>1</v>
      </c>
      <c r="AF179" s="37"/>
      <c r="AG179" s="37">
        <f>IF(H179="","",'PHIEU XT'!T179)</f>
        <v>111058</v>
      </c>
      <c r="AH179" s="38">
        <f t="shared" si="44"/>
        <v>111058</v>
      </c>
      <c r="AI179" s="37"/>
      <c r="AJ179" s="37"/>
      <c r="AK179" s="39"/>
      <c r="AL179" s="40">
        <f t="shared" si="45"/>
        <v>8</v>
      </c>
      <c r="AM179" s="37"/>
      <c r="AN179" s="37">
        <f t="shared" si="46"/>
        <v>8884.64</v>
      </c>
      <c r="AO179" s="59">
        <f t="shared" si="47"/>
        <v>33311</v>
      </c>
      <c r="AP179" s="39"/>
      <c r="AQ179" s="59" t="str">
        <f t="shared" si="48"/>
        <v>K-hangtra</v>
      </c>
      <c r="AR179" s="60">
        <f t="shared" si="49"/>
        <v>156</v>
      </c>
      <c r="AS179" s="60">
        <f t="shared" si="50"/>
        <v>632</v>
      </c>
      <c r="AV179" s="39"/>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c r="BZ179" s="42"/>
      <c r="CA179" s="42"/>
      <c r="CB179" s="42"/>
      <c r="CC179" s="42"/>
      <c r="CD179" s="42"/>
      <c r="CE179" s="42"/>
      <c r="CF179" s="42"/>
      <c r="CG179" s="42"/>
      <c r="CH179" s="42"/>
      <c r="CI179" s="42"/>
      <c r="CJ179" s="42"/>
      <c r="CK179" s="42"/>
      <c r="CL179" s="42"/>
      <c r="CM179" s="42"/>
      <c r="CN179" s="42"/>
      <c r="CO179" s="42"/>
      <c r="CP179" s="42"/>
      <c r="CQ179" s="42"/>
      <c r="CR179" s="42"/>
      <c r="CS179" s="42"/>
      <c r="CT179" s="42"/>
      <c r="CU179" s="42"/>
      <c r="CV179" s="42"/>
      <c r="CW179" s="42"/>
      <c r="CX179" s="42"/>
      <c r="CY179" s="42"/>
      <c r="CZ179" s="42"/>
      <c r="DA179" s="42"/>
      <c r="DB179" s="42"/>
      <c r="DC179" s="42"/>
      <c r="DD179" s="42"/>
      <c r="DE179" s="42"/>
      <c r="DF179" s="42"/>
      <c r="DG179" s="42"/>
      <c r="DH179" s="42"/>
      <c r="DI179" s="42"/>
      <c r="DJ179" s="42"/>
      <c r="DK179" s="42"/>
      <c r="DL179" s="42"/>
      <c r="DM179" s="42"/>
      <c r="DN179" s="42"/>
      <c r="DO179" s="42"/>
      <c r="DP179" s="42"/>
      <c r="DQ179" s="42"/>
      <c r="DR179" s="42"/>
      <c r="DS179" s="42"/>
      <c r="DT179" s="42"/>
      <c r="DU179" s="42"/>
      <c r="DV179" s="42"/>
      <c r="DW179" s="42"/>
      <c r="DX179" s="42"/>
      <c r="DY179" s="42"/>
      <c r="DZ179" s="42"/>
      <c r="EA179" s="42"/>
      <c r="EB179" s="42"/>
      <c r="EC179" s="42"/>
      <c r="ED179" s="42"/>
      <c r="EE179" s="42"/>
      <c r="EF179" s="42"/>
      <c r="EG179" s="42"/>
      <c r="EH179" s="42"/>
      <c r="EI179" s="42"/>
      <c r="EJ179" s="42"/>
      <c r="EK179" s="42"/>
      <c r="EL179" s="42"/>
      <c r="EM179" s="42"/>
      <c r="EN179" s="42"/>
      <c r="EO179" s="42"/>
      <c r="EP179" s="42"/>
      <c r="EQ179" s="42"/>
      <c r="ER179" s="42"/>
      <c r="ES179" s="42"/>
      <c r="ET179" s="42"/>
      <c r="EU179" s="42"/>
      <c r="EV179" s="42"/>
      <c r="EW179" s="42"/>
      <c r="EX179" s="42"/>
      <c r="EY179" s="42"/>
      <c r="EZ179" s="42"/>
      <c r="FA179" s="42"/>
      <c r="FB179" s="42"/>
      <c r="FC179" s="42"/>
      <c r="FD179" s="42"/>
      <c r="FE179" s="42"/>
      <c r="FF179" s="42"/>
      <c r="FG179" s="42"/>
      <c r="FH179" s="42"/>
      <c r="FI179" s="42"/>
      <c r="FJ179" s="42"/>
      <c r="FK179" s="42"/>
      <c r="FL179" s="42"/>
      <c r="FM179" s="42"/>
      <c r="FN179" s="42"/>
      <c r="FO179" s="42"/>
      <c r="FP179" s="42"/>
      <c r="FQ179" s="42"/>
      <c r="FR179" s="42"/>
      <c r="FS179" s="42"/>
      <c r="FT179" s="42"/>
      <c r="FU179" s="42"/>
      <c r="FV179" s="42"/>
      <c r="FW179" s="42"/>
      <c r="FX179" s="42"/>
      <c r="FY179" s="42"/>
      <c r="FZ179" s="42"/>
      <c r="GA179" s="42"/>
      <c r="GB179" s="42"/>
      <c r="GC179" s="42"/>
      <c r="GD179" s="42"/>
      <c r="GE179" s="42"/>
      <c r="GF179" s="42"/>
      <c r="GG179" s="42"/>
      <c r="GH179" s="42"/>
      <c r="GI179" s="42"/>
      <c r="GJ179" s="42"/>
      <c r="GK179" s="42"/>
      <c r="GL179" s="42"/>
      <c r="GM179" s="42"/>
      <c r="GN179" s="42"/>
      <c r="GO179" s="42"/>
      <c r="GP179" s="42"/>
      <c r="GQ179" s="42"/>
      <c r="GR179" s="42"/>
      <c r="GS179" s="42"/>
      <c r="GT179" s="42"/>
      <c r="GU179" s="42"/>
      <c r="GV179" s="42"/>
      <c r="GW179" s="42"/>
      <c r="GX179" s="42"/>
      <c r="GY179" s="42"/>
      <c r="GZ179" s="42"/>
      <c r="HA179" s="42"/>
      <c r="HB179" s="42"/>
      <c r="HC179" s="42"/>
      <c r="HD179" s="42"/>
      <c r="HE179" s="42"/>
      <c r="HF179" s="42"/>
      <c r="HG179" s="42"/>
      <c r="HH179" s="42"/>
      <c r="HI179" s="42"/>
      <c r="HJ179" s="42"/>
      <c r="HK179" s="42"/>
      <c r="HL179" s="42"/>
      <c r="HM179" s="42"/>
      <c r="HN179" s="42"/>
      <c r="HO179" s="42"/>
      <c r="HP179" s="42"/>
      <c r="HQ179" s="42"/>
      <c r="HR179" s="42"/>
      <c r="HS179" s="42"/>
      <c r="HT179" s="42"/>
      <c r="HU179" s="42"/>
      <c r="HV179" s="42"/>
      <c r="HW179" s="42"/>
      <c r="HX179" s="42"/>
    </row>
    <row r="180" spans="1:232" s="41" customFormat="1" x14ac:dyDescent="0.25">
      <c r="A180" s="29"/>
      <c r="B180" s="30"/>
      <c r="C180" s="31" t="str">
        <f>IF(H180="","",VLOOKUP(O180,Khach_hang!B:G,6,0))</f>
        <v>B</v>
      </c>
      <c r="D180" s="57">
        <f t="shared" si="34"/>
        <v>0</v>
      </c>
      <c r="E180" s="57">
        <f t="shared" si="35"/>
        <v>1</v>
      </c>
      <c r="F180" s="32" t="str">
        <f>IF(H180="","",VLOOKUP(H180,'PHIEU XT'!B:I,8,0))</f>
        <v>29/08/2025</v>
      </c>
      <c r="G180" s="32" t="str">
        <f t="shared" si="36"/>
        <v>29/08/2025</v>
      </c>
      <c r="H180" s="4">
        <v>9105868553</v>
      </c>
      <c r="I180" s="32" t="str">
        <f t="shared" si="37"/>
        <v>29/08/2025</v>
      </c>
      <c r="J180" s="33" t="str">
        <f t="shared" si="38"/>
        <v>NKHT2508/00421194</v>
      </c>
      <c r="K180" s="34"/>
      <c r="L180" s="46" t="str">
        <f t="shared" si="39"/>
        <v>K25TTM</v>
      </c>
      <c r="M180" s="33" t="str">
        <f>IF(H180="","",'PHIEU XT'!C180)</f>
        <v>00421194</v>
      </c>
      <c r="N180" s="35" t="str">
        <f t="shared" si="40"/>
        <v>29/08/2025</v>
      </c>
      <c r="O180" s="6" t="str">
        <f>IF(H180="","",'PHIEU XT'!E180)</f>
        <v>WIN-002</v>
      </c>
      <c r="P180" s="36"/>
      <c r="Q180" s="36"/>
      <c r="R180" s="36"/>
      <c r="S180" s="33" t="str">
        <f>IF(H180="","",'PHIEU XT'!F180)</f>
        <v>6739 WM+ HNI Chợ Đầu Đê, Mê Linh</v>
      </c>
      <c r="T180" s="36"/>
      <c r="U180" s="36"/>
      <c r="V180" s="33" t="str">
        <f t="shared" si="41"/>
        <v>6739 WM+ HNI Chợ Đầu Đê, Mê Linh</v>
      </c>
      <c r="W180" s="36"/>
      <c r="X180" s="36"/>
      <c r="Y180" s="33" t="str">
        <f>IF(H180="","",'PHIEU XT'!AC180)</f>
        <v>MNH250</v>
      </c>
      <c r="Z180" s="36"/>
      <c r="AA180" s="30"/>
      <c r="AB180" s="57">
        <f t="shared" si="42"/>
        <v>5111</v>
      </c>
      <c r="AC180" s="57">
        <f t="shared" si="43"/>
        <v>131</v>
      </c>
      <c r="AD180" s="30"/>
      <c r="AE180" s="58">
        <f>IF(H180="","",'PHIEU XT'!U180)</f>
        <v>5</v>
      </c>
      <c r="AF180" s="37"/>
      <c r="AG180" s="37">
        <f>IF(H180="","",'PHIEU XT'!T180)</f>
        <v>46000</v>
      </c>
      <c r="AH180" s="38">
        <f t="shared" si="44"/>
        <v>230000</v>
      </c>
      <c r="AI180" s="37"/>
      <c r="AJ180" s="37"/>
      <c r="AK180" s="39"/>
      <c r="AL180" s="40">
        <f t="shared" si="45"/>
        <v>8</v>
      </c>
      <c r="AM180" s="37"/>
      <c r="AN180" s="37">
        <f t="shared" si="46"/>
        <v>18400</v>
      </c>
      <c r="AO180" s="59">
        <f t="shared" si="47"/>
        <v>33311</v>
      </c>
      <c r="AP180" s="39"/>
      <c r="AQ180" s="59" t="str">
        <f t="shared" si="48"/>
        <v>K-hangtra</v>
      </c>
      <c r="AR180" s="60">
        <f t="shared" si="49"/>
        <v>156</v>
      </c>
      <c r="AS180" s="60">
        <f t="shared" si="50"/>
        <v>632</v>
      </c>
      <c r="AV180" s="39"/>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c r="BZ180" s="42"/>
      <c r="CA180" s="42"/>
      <c r="CB180" s="42"/>
      <c r="CC180" s="42"/>
      <c r="CD180" s="42"/>
      <c r="CE180" s="42"/>
      <c r="CF180" s="42"/>
      <c r="CG180" s="42"/>
      <c r="CH180" s="42"/>
      <c r="CI180" s="42"/>
      <c r="CJ180" s="42"/>
      <c r="CK180" s="42"/>
      <c r="CL180" s="42"/>
      <c r="CM180" s="42"/>
      <c r="CN180" s="42"/>
      <c r="CO180" s="42"/>
      <c r="CP180" s="42"/>
      <c r="CQ180" s="42"/>
      <c r="CR180" s="42"/>
      <c r="CS180" s="42"/>
      <c r="CT180" s="42"/>
      <c r="CU180" s="42"/>
      <c r="CV180" s="42"/>
      <c r="CW180" s="42"/>
      <c r="CX180" s="42"/>
      <c r="CY180" s="42"/>
      <c r="CZ180" s="42"/>
      <c r="DA180" s="42"/>
      <c r="DB180" s="42"/>
      <c r="DC180" s="42"/>
      <c r="DD180" s="42"/>
      <c r="DE180" s="42"/>
      <c r="DF180" s="42"/>
      <c r="DG180" s="42"/>
      <c r="DH180" s="42"/>
      <c r="DI180" s="42"/>
      <c r="DJ180" s="42"/>
      <c r="DK180" s="42"/>
      <c r="DL180" s="42"/>
      <c r="DM180" s="42"/>
      <c r="DN180" s="42"/>
      <c r="DO180" s="42"/>
      <c r="DP180" s="42"/>
      <c r="DQ180" s="42"/>
      <c r="DR180" s="42"/>
      <c r="DS180" s="42"/>
      <c r="DT180" s="42"/>
      <c r="DU180" s="42"/>
      <c r="DV180" s="42"/>
      <c r="DW180" s="42"/>
      <c r="DX180" s="42"/>
      <c r="DY180" s="42"/>
      <c r="DZ180" s="42"/>
      <c r="EA180" s="42"/>
      <c r="EB180" s="42"/>
      <c r="EC180" s="42"/>
      <c r="ED180" s="42"/>
      <c r="EE180" s="42"/>
      <c r="EF180" s="42"/>
      <c r="EG180" s="42"/>
      <c r="EH180" s="42"/>
      <c r="EI180" s="42"/>
      <c r="EJ180" s="42"/>
      <c r="EK180" s="42"/>
      <c r="EL180" s="42"/>
      <c r="EM180" s="42"/>
      <c r="EN180" s="42"/>
      <c r="EO180" s="42"/>
      <c r="EP180" s="42"/>
      <c r="EQ180" s="42"/>
      <c r="ER180" s="42"/>
      <c r="ES180" s="42"/>
      <c r="ET180" s="42"/>
      <c r="EU180" s="42"/>
      <c r="EV180" s="42"/>
      <c r="EW180" s="42"/>
      <c r="EX180" s="42"/>
      <c r="EY180" s="42"/>
      <c r="EZ180" s="42"/>
      <c r="FA180" s="42"/>
      <c r="FB180" s="42"/>
      <c r="FC180" s="42"/>
      <c r="FD180" s="42"/>
      <c r="FE180" s="42"/>
      <c r="FF180" s="42"/>
      <c r="FG180" s="42"/>
      <c r="FH180" s="42"/>
      <c r="FI180" s="42"/>
      <c r="FJ180" s="42"/>
      <c r="FK180" s="42"/>
      <c r="FL180" s="42"/>
      <c r="FM180" s="42"/>
      <c r="FN180" s="42"/>
      <c r="FO180" s="42"/>
      <c r="FP180" s="42"/>
      <c r="FQ180" s="42"/>
      <c r="FR180" s="42"/>
      <c r="FS180" s="42"/>
      <c r="FT180" s="42"/>
      <c r="FU180" s="42"/>
      <c r="FV180" s="42"/>
      <c r="FW180" s="42"/>
      <c r="FX180" s="42"/>
      <c r="FY180" s="42"/>
      <c r="FZ180" s="42"/>
      <c r="GA180" s="42"/>
      <c r="GB180" s="42"/>
      <c r="GC180" s="42"/>
      <c r="GD180" s="42"/>
      <c r="GE180" s="42"/>
      <c r="GF180" s="42"/>
      <c r="GG180" s="42"/>
      <c r="GH180" s="42"/>
      <c r="GI180" s="42"/>
      <c r="GJ180" s="42"/>
      <c r="GK180" s="42"/>
      <c r="GL180" s="42"/>
      <c r="GM180" s="42"/>
      <c r="GN180" s="42"/>
      <c r="GO180" s="42"/>
      <c r="GP180" s="42"/>
      <c r="GQ180" s="42"/>
      <c r="GR180" s="42"/>
      <c r="GS180" s="42"/>
      <c r="GT180" s="42"/>
      <c r="GU180" s="42"/>
      <c r="GV180" s="42"/>
      <c r="GW180" s="42"/>
      <c r="GX180" s="42"/>
      <c r="GY180" s="42"/>
      <c r="GZ180" s="42"/>
      <c r="HA180" s="42"/>
      <c r="HB180" s="42"/>
      <c r="HC180" s="42"/>
      <c r="HD180" s="42"/>
      <c r="HE180" s="42"/>
      <c r="HF180" s="42"/>
      <c r="HG180" s="42"/>
      <c r="HH180" s="42"/>
      <c r="HI180" s="42"/>
      <c r="HJ180" s="42"/>
      <c r="HK180" s="42"/>
      <c r="HL180" s="42"/>
      <c r="HM180" s="42"/>
      <c r="HN180" s="42"/>
      <c r="HO180" s="42"/>
      <c r="HP180" s="42"/>
      <c r="HQ180" s="42"/>
      <c r="HR180" s="42"/>
      <c r="HS180" s="42"/>
      <c r="HT180" s="42"/>
      <c r="HU180" s="42"/>
      <c r="HV180" s="42"/>
      <c r="HW180" s="42"/>
      <c r="HX180" s="42"/>
    </row>
    <row r="181" spans="1:232" s="41" customFormat="1" x14ac:dyDescent="0.25">
      <c r="A181" s="29"/>
      <c r="B181" s="30"/>
      <c r="C181" s="31" t="str">
        <f>IF(H181="","",VLOOKUP(O181,Khach_hang!B:G,6,0))</f>
        <v>B</v>
      </c>
      <c r="D181" s="57">
        <f t="shared" si="34"/>
        <v>0</v>
      </c>
      <c r="E181" s="57">
        <f t="shared" si="35"/>
        <v>1</v>
      </c>
      <c r="F181" s="32" t="str">
        <f>IF(H181="","",VLOOKUP(H181,'PHIEU XT'!B:I,8,0))</f>
        <v>29/08/2025</v>
      </c>
      <c r="G181" s="32" t="str">
        <f t="shared" si="36"/>
        <v>29/08/2025</v>
      </c>
      <c r="H181" s="4">
        <v>9105868555</v>
      </c>
      <c r="I181" s="32" t="str">
        <f t="shared" si="37"/>
        <v>29/08/2025</v>
      </c>
      <c r="J181" s="33" t="str">
        <f t="shared" si="38"/>
        <v>NKHT2508/00421195</v>
      </c>
      <c r="K181" s="34"/>
      <c r="L181" s="46" t="str">
        <f t="shared" si="39"/>
        <v>K25TTM</v>
      </c>
      <c r="M181" s="33" t="str">
        <f>IF(H181="","",'PHIEU XT'!C181)</f>
        <v>00421195</v>
      </c>
      <c r="N181" s="35" t="str">
        <f t="shared" si="40"/>
        <v>29/08/2025</v>
      </c>
      <c r="O181" s="6" t="str">
        <f>IF(H181="","",'PHIEU XT'!E181)</f>
        <v>WIN-002</v>
      </c>
      <c r="P181" s="36"/>
      <c r="Q181" s="36"/>
      <c r="R181" s="36"/>
      <c r="S181" s="33" t="str">
        <f>IF(H181="","",'PHIEU XT'!F181)</f>
        <v>6739 WM+ HNI Chợ Đầu Đê, Mê Linh</v>
      </c>
      <c r="T181" s="36"/>
      <c r="U181" s="36"/>
      <c r="V181" s="33" t="str">
        <f t="shared" si="41"/>
        <v>6739 WM+ HNI Chợ Đầu Đê, Mê Linh</v>
      </c>
      <c r="W181" s="36"/>
      <c r="X181" s="36"/>
      <c r="Y181" s="33" t="str">
        <f>IF(H181="","",'PHIEU XT'!AC181)</f>
        <v>GM500</v>
      </c>
      <c r="Z181" s="36"/>
      <c r="AA181" s="30"/>
      <c r="AB181" s="57">
        <f t="shared" si="42"/>
        <v>5111</v>
      </c>
      <c r="AC181" s="57">
        <f t="shared" si="43"/>
        <v>131</v>
      </c>
      <c r="AD181" s="30"/>
      <c r="AE181" s="58">
        <f>IF(H181="","",'PHIEU XT'!U181)</f>
        <v>3</v>
      </c>
      <c r="AF181" s="37"/>
      <c r="AG181" s="37">
        <f>IF(H181="","",'PHIEU XT'!T181)</f>
        <v>111058</v>
      </c>
      <c r="AH181" s="38">
        <f t="shared" si="44"/>
        <v>333174</v>
      </c>
      <c r="AI181" s="37"/>
      <c r="AJ181" s="37"/>
      <c r="AK181" s="39"/>
      <c r="AL181" s="40">
        <f t="shared" si="45"/>
        <v>8</v>
      </c>
      <c r="AM181" s="37"/>
      <c r="AN181" s="37">
        <f t="shared" si="46"/>
        <v>26653.920000000002</v>
      </c>
      <c r="AO181" s="59">
        <f t="shared" si="47"/>
        <v>33311</v>
      </c>
      <c r="AP181" s="39"/>
      <c r="AQ181" s="59" t="str">
        <f t="shared" si="48"/>
        <v>K-hangtra</v>
      </c>
      <c r="AR181" s="60">
        <f t="shared" si="49"/>
        <v>156</v>
      </c>
      <c r="AS181" s="60">
        <f t="shared" si="50"/>
        <v>632</v>
      </c>
      <c r="AV181" s="39"/>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c r="BZ181" s="42"/>
      <c r="CA181" s="42"/>
      <c r="CB181" s="42"/>
      <c r="CC181" s="42"/>
      <c r="CD181" s="42"/>
      <c r="CE181" s="42"/>
      <c r="CF181" s="42"/>
      <c r="CG181" s="42"/>
      <c r="CH181" s="42"/>
      <c r="CI181" s="42"/>
      <c r="CJ181" s="42"/>
      <c r="CK181" s="42"/>
      <c r="CL181" s="42"/>
      <c r="CM181" s="42"/>
      <c r="CN181" s="42"/>
      <c r="CO181" s="42"/>
      <c r="CP181" s="42"/>
      <c r="CQ181" s="42"/>
      <c r="CR181" s="42"/>
      <c r="CS181" s="42"/>
      <c r="CT181" s="42"/>
      <c r="CU181" s="42"/>
      <c r="CV181" s="42"/>
      <c r="CW181" s="42"/>
      <c r="CX181" s="42"/>
      <c r="CY181" s="42"/>
      <c r="CZ181" s="42"/>
      <c r="DA181" s="42"/>
      <c r="DB181" s="42"/>
      <c r="DC181" s="42"/>
      <c r="DD181" s="42"/>
      <c r="DE181" s="42"/>
      <c r="DF181" s="42"/>
      <c r="DG181" s="42"/>
      <c r="DH181" s="42"/>
      <c r="DI181" s="42"/>
      <c r="DJ181" s="42"/>
      <c r="DK181" s="42"/>
      <c r="DL181" s="42"/>
      <c r="DM181" s="42"/>
      <c r="DN181" s="42"/>
      <c r="DO181" s="42"/>
      <c r="DP181" s="42"/>
      <c r="DQ181" s="42"/>
      <c r="DR181" s="42"/>
      <c r="DS181" s="42"/>
      <c r="DT181" s="42"/>
      <c r="DU181" s="42"/>
      <c r="DV181" s="42"/>
      <c r="DW181" s="42"/>
      <c r="DX181" s="42"/>
      <c r="DY181" s="42"/>
      <c r="DZ181" s="42"/>
      <c r="EA181" s="42"/>
      <c r="EB181" s="42"/>
      <c r="EC181" s="42"/>
      <c r="ED181" s="42"/>
      <c r="EE181" s="42"/>
      <c r="EF181" s="42"/>
      <c r="EG181" s="42"/>
      <c r="EH181" s="42"/>
      <c r="EI181" s="42"/>
      <c r="EJ181" s="42"/>
      <c r="EK181" s="42"/>
      <c r="EL181" s="42"/>
      <c r="EM181" s="42"/>
      <c r="EN181" s="42"/>
      <c r="EO181" s="42"/>
      <c r="EP181" s="42"/>
      <c r="EQ181" s="42"/>
      <c r="ER181" s="42"/>
      <c r="ES181" s="42"/>
      <c r="ET181" s="42"/>
      <c r="EU181" s="42"/>
      <c r="EV181" s="42"/>
      <c r="EW181" s="42"/>
      <c r="EX181" s="42"/>
      <c r="EY181" s="42"/>
      <c r="EZ181" s="42"/>
      <c r="FA181" s="42"/>
      <c r="FB181" s="42"/>
      <c r="FC181" s="42"/>
      <c r="FD181" s="42"/>
      <c r="FE181" s="42"/>
      <c r="FF181" s="42"/>
      <c r="FG181" s="42"/>
      <c r="FH181" s="42"/>
      <c r="FI181" s="42"/>
      <c r="FJ181" s="42"/>
      <c r="FK181" s="42"/>
      <c r="FL181" s="42"/>
      <c r="FM181" s="42"/>
      <c r="FN181" s="42"/>
      <c r="FO181" s="42"/>
      <c r="FP181" s="42"/>
      <c r="FQ181" s="42"/>
      <c r="FR181" s="42"/>
      <c r="FS181" s="42"/>
      <c r="FT181" s="42"/>
      <c r="FU181" s="42"/>
      <c r="FV181" s="42"/>
      <c r="FW181" s="42"/>
      <c r="FX181" s="42"/>
      <c r="FY181" s="42"/>
      <c r="FZ181" s="42"/>
      <c r="GA181" s="42"/>
      <c r="GB181" s="42"/>
      <c r="GC181" s="42"/>
      <c r="GD181" s="42"/>
      <c r="GE181" s="42"/>
      <c r="GF181" s="42"/>
      <c r="GG181" s="42"/>
      <c r="GH181" s="42"/>
      <c r="GI181" s="42"/>
      <c r="GJ181" s="42"/>
      <c r="GK181" s="42"/>
      <c r="GL181" s="42"/>
      <c r="GM181" s="42"/>
      <c r="GN181" s="42"/>
      <c r="GO181" s="42"/>
      <c r="GP181" s="42"/>
      <c r="GQ181" s="42"/>
      <c r="GR181" s="42"/>
      <c r="GS181" s="42"/>
      <c r="GT181" s="42"/>
      <c r="GU181" s="42"/>
      <c r="GV181" s="42"/>
      <c r="GW181" s="42"/>
      <c r="GX181" s="42"/>
      <c r="GY181" s="42"/>
      <c r="GZ181" s="42"/>
      <c r="HA181" s="42"/>
      <c r="HB181" s="42"/>
      <c r="HC181" s="42"/>
      <c r="HD181" s="42"/>
      <c r="HE181" s="42"/>
      <c r="HF181" s="42"/>
      <c r="HG181" s="42"/>
      <c r="HH181" s="42"/>
      <c r="HI181" s="42"/>
      <c r="HJ181" s="42"/>
      <c r="HK181" s="42"/>
      <c r="HL181" s="42"/>
      <c r="HM181" s="42"/>
      <c r="HN181" s="42"/>
      <c r="HO181" s="42"/>
      <c r="HP181" s="42"/>
      <c r="HQ181" s="42"/>
      <c r="HR181" s="42"/>
      <c r="HS181" s="42"/>
      <c r="HT181" s="42"/>
      <c r="HU181" s="42"/>
      <c r="HV181" s="42"/>
      <c r="HW181" s="42"/>
      <c r="HX181" s="42"/>
    </row>
    <row r="182" spans="1:232" s="41" customFormat="1" x14ac:dyDescent="0.25">
      <c r="A182" s="29"/>
      <c r="B182" s="30"/>
      <c r="C182" s="31" t="str">
        <f>IF(H182="","",VLOOKUP(O182,Khach_hang!B:G,6,0))</f>
        <v>B</v>
      </c>
      <c r="D182" s="57">
        <f t="shared" si="34"/>
        <v>0</v>
      </c>
      <c r="E182" s="57">
        <f t="shared" si="35"/>
        <v>1</v>
      </c>
      <c r="F182" s="32" t="str">
        <f>IF(H182="","",VLOOKUP(H182,'PHIEU XT'!B:I,8,0))</f>
        <v>29/08/2025</v>
      </c>
      <c r="G182" s="32" t="str">
        <f t="shared" si="36"/>
        <v>29/08/2025</v>
      </c>
      <c r="H182" s="4">
        <v>9105868503</v>
      </c>
      <c r="I182" s="32" t="str">
        <f t="shared" si="37"/>
        <v>29/08/2025</v>
      </c>
      <c r="J182" s="33" t="str">
        <f t="shared" si="38"/>
        <v>NKHT2508/00421175</v>
      </c>
      <c r="K182" s="34"/>
      <c r="L182" s="46" t="str">
        <f t="shared" si="39"/>
        <v>K25TTM</v>
      </c>
      <c r="M182" s="33" t="str">
        <f>IF(H182="","",'PHIEU XT'!C182)</f>
        <v>00421175</v>
      </c>
      <c r="N182" s="35" t="str">
        <f t="shared" si="40"/>
        <v>29/08/2025</v>
      </c>
      <c r="O182" s="6" t="str">
        <f>IF(H182="","",'PHIEU XT'!E182)</f>
        <v>WIN-002</v>
      </c>
      <c r="P182" s="36"/>
      <c r="Q182" s="36"/>
      <c r="R182" s="36"/>
      <c r="S182" s="33" t="str">
        <f>IF(H182="","",'PHIEU XT'!F182)</f>
        <v>2AGK WM+ HNI F5-CH02 Masteri West Height</v>
      </c>
      <c r="T182" s="36"/>
      <c r="U182" s="36"/>
      <c r="V182" s="33" t="str">
        <f t="shared" si="41"/>
        <v>2AGK WM+ HNI F5-CH02 Masteri West Height</v>
      </c>
      <c r="W182" s="36"/>
      <c r="X182" s="36"/>
      <c r="Y182" s="33" t="str">
        <f>IF(H182="","",'PHIEU XT'!AC182)</f>
        <v>GM500</v>
      </c>
      <c r="Z182" s="36"/>
      <c r="AA182" s="30"/>
      <c r="AB182" s="57">
        <f t="shared" si="42"/>
        <v>5111</v>
      </c>
      <c r="AC182" s="57">
        <f t="shared" si="43"/>
        <v>131</v>
      </c>
      <c r="AD182" s="30"/>
      <c r="AE182" s="58">
        <f>IF(H182="","",'PHIEU XT'!U182)</f>
        <v>1</v>
      </c>
      <c r="AF182" s="37"/>
      <c r="AG182" s="37">
        <f>IF(H182="","",'PHIEU XT'!T182)</f>
        <v>111058</v>
      </c>
      <c r="AH182" s="38">
        <f t="shared" si="44"/>
        <v>111058</v>
      </c>
      <c r="AI182" s="37"/>
      <c r="AJ182" s="37"/>
      <c r="AK182" s="39"/>
      <c r="AL182" s="40">
        <f t="shared" si="45"/>
        <v>8</v>
      </c>
      <c r="AM182" s="37"/>
      <c r="AN182" s="37">
        <f t="shared" si="46"/>
        <v>8884.64</v>
      </c>
      <c r="AO182" s="59">
        <f t="shared" si="47"/>
        <v>33311</v>
      </c>
      <c r="AP182" s="39"/>
      <c r="AQ182" s="59" t="str">
        <f t="shared" si="48"/>
        <v>K-hangtra</v>
      </c>
      <c r="AR182" s="60">
        <f t="shared" si="49"/>
        <v>156</v>
      </c>
      <c r="AS182" s="60">
        <f t="shared" si="50"/>
        <v>632</v>
      </c>
      <c r="AV182" s="39"/>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c r="BZ182" s="42"/>
      <c r="CA182" s="42"/>
      <c r="CB182" s="42"/>
      <c r="CC182" s="42"/>
      <c r="CD182" s="42"/>
      <c r="CE182" s="42"/>
      <c r="CF182" s="42"/>
      <c r="CG182" s="42"/>
      <c r="CH182" s="42"/>
      <c r="CI182" s="42"/>
      <c r="CJ182" s="42"/>
      <c r="CK182" s="42"/>
      <c r="CL182" s="42"/>
      <c r="CM182" s="42"/>
      <c r="CN182" s="42"/>
      <c r="CO182" s="42"/>
      <c r="CP182" s="42"/>
      <c r="CQ182" s="42"/>
      <c r="CR182" s="42"/>
      <c r="CS182" s="42"/>
      <c r="CT182" s="42"/>
      <c r="CU182" s="42"/>
      <c r="CV182" s="42"/>
      <c r="CW182" s="42"/>
      <c r="CX182" s="42"/>
      <c r="CY182" s="42"/>
      <c r="CZ182" s="42"/>
      <c r="DA182" s="42"/>
      <c r="DB182" s="42"/>
      <c r="DC182" s="42"/>
      <c r="DD182" s="42"/>
      <c r="DE182" s="42"/>
      <c r="DF182" s="42"/>
      <c r="DG182" s="42"/>
      <c r="DH182" s="42"/>
      <c r="DI182" s="42"/>
      <c r="DJ182" s="42"/>
      <c r="DK182" s="42"/>
      <c r="DL182" s="42"/>
      <c r="DM182" s="42"/>
      <c r="DN182" s="42"/>
      <c r="DO182" s="42"/>
      <c r="DP182" s="42"/>
      <c r="DQ182" s="42"/>
      <c r="DR182" s="42"/>
      <c r="DS182" s="42"/>
      <c r="DT182" s="42"/>
      <c r="DU182" s="42"/>
      <c r="DV182" s="42"/>
      <c r="DW182" s="42"/>
      <c r="DX182" s="42"/>
      <c r="DY182" s="42"/>
      <c r="DZ182" s="42"/>
      <c r="EA182" s="42"/>
      <c r="EB182" s="42"/>
      <c r="EC182" s="42"/>
      <c r="ED182" s="42"/>
      <c r="EE182" s="42"/>
      <c r="EF182" s="42"/>
      <c r="EG182" s="42"/>
      <c r="EH182" s="42"/>
      <c r="EI182" s="42"/>
      <c r="EJ182" s="42"/>
      <c r="EK182" s="42"/>
      <c r="EL182" s="42"/>
      <c r="EM182" s="42"/>
      <c r="EN182" s="42"/>
      <c r="EO182" s="42"/>
      <c r="EP182" s="42"/>
      <c r="EQ182" s="42"/>
      <c r="ER182" s="42"/>
      <c r="ES182" s="42"/>
      <c r="ET182" s="42"/>
      <c r="EU182" s="42"/>
      <c r="EV182" s="42"/>
      <c r="EW182" s="42"/>
      <c r="EX182" s="42"/>
      <c r="EY182" s="42"/>
      <c r="EZ182" s="42"/>
      <c r="FA182" s="42"/>
      <c r="FB182" s="42"/>
      <c r="FC182" s="42"/>
      <c r="FD182" s="42"/>
      <c r="FE182" s="42"/>
      <c r="FF182" s="42"/>
      <c r="FG182" s="42"/>
      <c r="FH182" s="42"/>
      <c r="FI182" s="42"/>
      <c r="FJ182" s="42"/>
      <c r="FK182" s="42"/>
      <c r="FL182" s="42"/>
      <c r="FM182" s="42"/>
      <c r="FN182" s="42"/>
      <c r="FO182" s="42"/>
      <c r="FP182" s="42"/>
      <c r="FQ182" s="42"/>
      <c r="FR182" s="42"/>
      <c r="FS182" s="42"/>
      <c r="FT182" s="42"/>
      <c r="FU182" s="42"/>
      <c r="FV182" s="42"/>
      <c r="FW182" s="42"/>
      <c r="FX182" s="42"/>
      <c r="FY182" s="42"/>
      <c r="FZ182" s="42"/>
      <c r="GA182" s="42"/>
      <c r="GB182" s="42"/>
      <c r="GC182" s="42"/>
      <c r="GD182" s="42"/>
      <c r="GE182" s="42"/>
      <c r="GF182" s="42"/>
      <c r="GG182" s="42"/>
      <c r="GH182" s="42"/>
      <c r="GI182" s="42"/>
      <c r="GJ182" s="42"/>
      <c r="GK182" s="42"/>
      <c r="GL182" s="42"/>
      <c r="GM182" s="42"/>
      <c r="GN182" s="42"/>
      <c r="GO182" s="42"/>
      <c r="GP182" s="42"/>
      <c r="GQ182" s="42"/>
      <c r="GR182" s="42"/>
      <c r="GS182" s="42"/>
      <c r="GT182" s="42"/>
      <c r="GU182" s="42"/>
      <c r="GV182" s="42"/>
      <c r="GW182" s="42"/>
      <c r="GX182" s="42"/>
      <c r="GY182" s="42"/>
      <c r="GZ182" s="42"/>
      <c r="HA182" s="42"/>
      <c r="HB182" s="42"/>
      <c r="HC182" s="42"/>
      <c r="HD182" s="42"/>
      <c r="HE182" s="42"/>
      <c r="HF182" s="42"/>
      <c r="HG182" s="42"/>
      <c r="HH182" s="42"/>
      <c r="HI182" s="42"/>
      <c r="HJ182" s="42"/>
      <c r="HK182" s="42"/>
      <c r="HL182" s="42"/>
      <c r="HM182" s="42"/>
      <c r="HN182" s="42"/>
      <c r="HO182" s="42"/>
      <c r="HP182" s="42"/>
      <c r="HQ182" s="42"/>
      <c r="HR182" s="42"/>
      <c r="HS182" s="42"/>
      <c r="HT182" s="42"/>
      <c r="HU182" s="42"/>
      <c r="HV182" s="42"/>
      <c r="HW182" s="42"/>
      <c r="HX182" s="42"/>
    </row>
    <row r="183" spans="1:232" s="41" customFormat="1" x14ac:dyDescent="0.25">
      <c r="A183" s="29"/>
      <c r="B183" s="30"/>
      <c r="C183" s="31" t="str">
        <f>IF(H183="","",VLOOKUP(O183,Khach_hang!B:G,6,0))</f>
        <v>B</v>
      </c>
      <c r="D183" s="57">
        <f t="shared" si="34"/>
        <v>0</v>
      </c>
      <c r="E183" s="57">
        <f t="shared" si="35"/>
        <v>1</v>
      </c>
      <c r="F183" s="32" t="str">
        <f>IF(H183="","",VLOOKUP(H183,'PHIEU XT'!B:I,8,0))</f>
        <v>29/08/2025</v>
      </c>
      <c r="G183" s="32" t="str">
        <f t="shared" si="36"/>
        <v>29/08/2025</v>
      </c>
      <c r="H183" s="4">
        <v>9105868503</v>
      </c>
      <c r="I183" s="32" t="str">
        <f t="shared" si="37"/>
        <v>29/08/2025</v>
      </c>
      <c r="J183" s="33" t="str">
        <f t="shared" si="38"/>
        <v>NKHT2508/00421175</v>
      </c>
      <c r="K183" s="34"/>
      <c r="L183" s="46" t="str">
        <f t="shared" si="39"/>
        <v>K25TTM</v>
      </c>
      <c r="M183" s="33" t="str">
        <f>IF(H183="","",'PHIEU XT'!C183)</f>
        <v>00421175</v>
      </c>
      <c r="N183" s="35" t="str">
        <f t="shared" si="40"/>
        <v>29/08/2025</v>
      </c>
      <c r="O183" s="6" t="str">
        <f>IF(H183="","",'PHIEU XT'!E183)</f>
        <v>WIN-002</v>
      </c>
      <c r="P183" s="36"/>
      <c r="Q183" s="36"/>
      <c r="R183" s="36"/>
      <c r="S183" s="33" t="str">
        <f>IF(H183="","",'PHIEU XT'!F183)</f>
        <v>2AGK WM+ HNI F5-CH02 Masteri West Height</v>
      </c>
      <c r="T183" s="36"/>
      <c r="U183" s="36"/>
      <c r="V183" s="33" t="str">
        <f t="shared" si="41"/>
        <v>2AGK WM+ HNI F5-CH02 Masteri West Height</v>
      </c>
      <c r="W183" s="36"/>
      <c r="X183" s="36"/>
      <c r="Y183" s="33" t="str">
        <f>IF(H183="","",'PHIEU XT'!AC183)</f>
        <v>MNH250</v>
      </c>
      <c r="Z183" s="36"/>
      <c r="AA183" s="30"/>
      <c r="AB183" s="57">
        <f t="shared" si="42"/>
        <v>5111</v>
      </c>
      <c r="AC183" s="57">
        <f t="shared" si="43"/>
        <v>131</v>
      </c>
      <c r="AD183" s="30"/>
      <c r="AE183" s="58">
        <f>IF(H183="","",'PHIEU XT'!U183)</f>
        <v>2</v>
      </c>
      <c r="AF183" s="37"/>
      <c r="AG183" s="37">
        <f>IF(H183="","",'PHIEU XT'!T183)</f>
        <v>46000</v>
      </c>
      <c r="AH183" s="38">
        <f t="shared" si="44"/>
        <v>92000</v>
      </c>
      <c r="AI183" s="37"/>
      <c r="AJ183" s="37"/>
      <c r="AK183" s="39"/>
      <c r="AL183" s="40">
        <f t="shared" si="45"/>
        <v>8</v>
      </c>
      <c r="AM183" s="37"/>
      <c r="AN183" s="37">
        <f t="shared" si="46"/>
        <v>7360</v>
      </c>
      <c r="AO183" s="59">
        <f t="shared" si="47"/>
        <v>33311</v>
      </c>
      <c r="AP183" s="39"/>
      <c r="AQ183" s="59" t="str">
        <f t="shared" si="48"/>
        <v>K-hangtra</v>
      </c>
      <c r="AR183" s="60">
        <f t="shared" si="49"/>
        <v>156</v>
      </c>
      <c r="AS183" s="60">
        <f t="shared" si="50"/>
        <v>632</v>
      </c>
      <c r="AV183" s="39"/>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c r="BZ183" s="42"/>
      <c r="CA183" s="42"/>
      <c r="CB183" s="42"/>
      <c r="CC183" s="42"/>
      <c r="CD183" s="42"/>
      <c r="CE183" s="42"/>
      <c r="CF183" s="42"/>
      <c r="CG183" s="42"/>
      <c r="CH183" s="42"/>
      <c r="CI183" s="42"/>
      <c r="CJ183" s="42"/>
      <c r="CK183" s="42"/>
      <c r="CL183" s="42"/>
      <c r="CM183" s="42"/>
      <c r="CN183" s="42"/>
      <c r="CO183" s="42"/>
      <c r="CP183" s="42"/>
      <c r="CQ183" s="42"/>
      <c r="CR183" s="42"/>
      <c r="CS183" s="42"/>
      <c r="CT183" s="42"/>
      <c r="CU183" s="42"/>
      <c r="CV183" s="42"/>
      <c r="CW183" s="42"/>
      <c r="CX183" s="42"/>
      <c r="CY183" s="42"/>
      <c r="CZ183" s="42"/>
      <c r="DA183" s="42"/>
      <c r="DB183" s="42"/>
      <c r="DC183" s="42"/>
      <c r="DD183" s="42"/>
      <c r="DE183" s="42"/>
      <c r="DF183" s="42"/>
      <c r="DG183" s="42"/>
      <c r="DH183" s="42"/>
      <c r="DI183" s="42"/>
      <c r="DJ183" s="42"/>
      <c r="DK183" s="42"/>
      <c r="DL183" s="42"/>
      <c r="DM183" s="42"/>
      <c r="DN183" s="42"/>
      <c r="DO183" s="42"/>
      <c r="DP183" s="42"/>
      <c r="DQ183" s="42"/>
      <c r="DR183" s="42"/>
      <c r="DS183" s="42"/>
      <c r="DT183" s="42"/>
      <c r="DU183" s="42"/>
      <c r="DV183" s="42"/>
      <c r="DW183" s="42"/>
      <c r="DX183" s="42"/>
      <c r="DY183" s="42"/>
      <c r="DZ183" s="42"/>
      <c r="EA183" s="42"/>
      <c r="EB183" s="42"/>
      <c r="EC183" s="42"/>
      <c r="ED183" s="42"/>
      <c r="EE183" s="42"/>
      <c r="EF183" s="42"/>
      <c r="EG183" s="42"/>
      <c r="EH183" s="42"/>
      <c r="EI183" s="42"/>
      <c r="EJ183" s="42"/>
      <c r="EK183" s="42"/>
      <c r="EL183" s="42"/>
      <c r="EM183" s="42"/>
      <c r="EN183" s="42"/>
      <c r="EO183" s="42"/>
      <c r="EP183" s="42"/>
      <c r="EQ183" s="42"/>
      <c r="ER183" s="42"/>
      <c r="ES183" s="42"/>
      <c r="ET183" s="42"/>
      <c r="EU183" s="42"/>
      <c r="EV183" s="42"/>
      <c r="EW183" s="42"/>
      <c r="EX183" s="42"/>
      <c r="EY183" s="42"/>
      <c r="EZ183" s="42"/>
      <c r="FA183" s="42"/>
      <c r="FB183" s="42"/>
      <c r="FC183" s="42"/>
      <c r="FD183" s="42"/>
      <c r="FE183" s="42"/>
      <c r="FF183" s="42"/>
      <c r="FG183" s="42"/>
      <c r="FH183" s="42"/>
      <c r="FI183" s="42"/>
      <c r="FJ183" s="42"/>
      <c r="FK183" s="42"/>
      <c r="FL183" s="42"/>
      <c r="FM183" s="42"/>
      <c r="FN183" s="42"/>
      <c r="FO183" s="42"/>
      <c r="FP183" s="42"/>
      <c r="FQ183" s="42"/>
      <c r="FR183" s="42"/>
      <c r="FS183" s="42"/>
      <c r="FT183" s="42"/>
      <c r="FU183" s="42"/>
      <c r="FV183" s="42"/>
      <c r="FW183" s="42"/>
      <c r="FX183" s="42"/>
      <c r="FY183" s="42"/>
      <c r="FZ183" s="42"/>
      <c r="GA183" s="42"/>
      <c r="GB183" s="42"/>
      <c r="GC183" s="42"/>
      <c r="GD183" s="42"/>
      <c r="GE183" s="42"/>
      <c r="GF183" s="42"/>
      <c r="GG183" s="42"/>
      <c r="GH183" s="42"/>
      <c r="GI183" s="42"/>
      <c r="GJ183" s="42"/>
      <c r="GK183" s="42"/>
      <c r="GL183" s="42"/>
      <c r="GM183" s="42"/>
      <c r="GN183" s="42"/>
      <c r="GO183" s="42"/>
      <c r="GP183" s="42"/>
      <c r="GQ183" s="42"/>
      <c r="GR183" s="42"/>
      <c r="GS183" s="42"/>
      <c r="GT183" s="42"/>
      <c r="GU183" s="42"/>
      <c r="GV183" s="42"/>
      <c r="GW183" s="42"/>
      <c r="GX183" s="42"/>
      <c r="GY183" s="42"/>
      <c r="GZ183" s="42"/>
      <c r="HA183" s="42"/>
      <c r="HB183" s="42"/>
      <c r="HC183" s="42"/>
      <c r="HD183" s="42"/>
      <c r="HE183" s="42"/>
      <c r="HF183" s="42"/>
      <c r="HG183" s="42"/>
      <c r="HH183" s="42"/>
      <c r="HI183" s="42"/>
      <c r="HJ183" s="42"/>
      <c r="HK183" s="42"/>
      <c r="HL183" s="42"/>
      <c r="HM183" s="42"/>
      <c r="HN183" s="42"/>
      <c r="HO183" s="42"/>
      <c r="HP183" s="42"/>
      <c r="HQ183" s="42"/>
      <c r="HR183" s="42"/>
      <c r="HS183" s="42"/>
      <c r="HT183" s="42"/>
      <c r="HU183" s="42"/>
      <c r="HV183" s="42"/>
      <c r="HW183" s="42"/>
      <c r="HX183" s="42"/>
    </row>
    <row r="184" spans="1:232" s="41" customFormat="1" x14ac:dyDescent="0.25">
      <c r="A184" s="29"/>
      <c r="B184" s="30"/>
      <c r="C184" s="31" t="str">
        <f>IF(H184="","",VLOOKUP(O184,Khach_hang!B:G,6,0))</f>
        <v>B</v>
      </c>
      <c r="D184" s="57">
        <f t="shared" si="34"/>
        <v>0</v>
      </c>
      <c r="E184" s="57">
        <f t="shared" si="35"/>
        <v>1</v>
      </c>
      <c r="F184" s="32" t="str">
        <f>IF(H184="","",VLOOKUP(H184,'PHIEU XT'!B:I,8,0))</f>
        <v>29/08/2025</v>
      </c>
      <c r="G184" s="32" t="str">
        <f t="shared" si="36"/>
        <v>29/08/2025</v>
      </c>
      <c r="H184" s="4">
        <v>9105868526</v>
      </c>
      <c r="I184" s="32" t="str">
        <f t="shared" si="37"/>
        <v>29/08/2025</v>
      </c>
      <c r="J184" s="33" t="str">
        <f t="shared" si="38"/>
        <v>NKHT2508/00032650</v>
      </c>
      <c r="K184" s="34"/>
      <c r="L184" s="46" t="str">
        <f t="shared" si="39"/>
        <v>K25TTM</v>
      </c>
      <c r="M184" s="33" t="str">
        <f>IF(H184="","",'PHIEU XT'!C184)</f>
        <v>00032650</v>
      </c>
      <c r="N184" s="35" t="str">
        <f t="shared" si="40"/>
        <v>29/08/2025</v>
      </c>
      <c r="O184" s="6" t="str">
        <f>IF(H184="","",'PHIEU XT'!E184)</f>
        <v>WIN-058</v>
      </c>
      <c r="P184" s="36"/>
      <c r="Q184" s="36"/>
      <c r="R184" s="36"/>
      <c r="S184" s="33" t="str">
        <f>IF(H184="","",'PHIEU XT'!F184)</f>
        <v>4599 WM+ NAN 259 Hà Huy Tập</v>
      </c>
      <c r="T184" s="36"/>
      <c r="U184" s="36"/>
      <c r="V184" s="33" t="str">
        <f t="shared" si="41"/>
        <v>4599 WM+ NAN 259 Hà Huy Tập</v>
      </c>
      <c r="W184" s="36"/>
      <c r="X184" s="36"/>
      <c r="Y184" s="33" t="str">
        <f>IF(H184="","",'PHIEU XT'!AC184)</f>
        <v>GM500</v>
      </c>
      <c r="Z184" s="36"/>
      <c r="AA184" s="30"/>
      <c r="AB184" s="57">
        <f t="shared" si="42"/>
        <v>5111</v>
      </c>
      <c r="AC184" s="57">
        <f t="shared" si="43"/>
        <v>131</v>
      </c>
      <c r="AD184" s="30"/>
      <c r="AE184" s="58">
        <f>IF(H184="","",'PHIEU XT'!U184)</f>
        <v>2</v>
      </c>
      <c r="AF184" s="37"/>
      <c r="AG184" s="37">
        <f>IF(H184="","",'PHIEU XT'!T184)</f>
        <v>111058</v>
      </c>
      <c r="AH184" s="38">
        <f t="shared" si="44"/>
        <v>222116</v>
      </c>
      <c r="AI184" s="37"/>
      <c r="AJ184" s="37"/>
      <c r="AK184" s="39"/>
      <c r="AL184" s="40">
        <f t="shared" si="45"/>
        <v>8</v>
      </c>
      <c r="AM184" s="37"/>
      <c r="AN184" s="37">
        <f t="shared" si="46"/>
        <v>17769.28</v>
      </c>
      <c r="AO184" s="59">
        <f t="shared" si="47"/>
        <v>33311</v>
      </c>
      <c r="AP184" s="39"/>
      <c r="AQ184" s="59" t="str">
        <f t="shared" si="48"/>
        <v>K-hangtra</v>
      </c>
      <c r="AR184" s="60">
        <f t="shared" si="49"/>
        <v>156</v>
      </c>
      <c r="AS184" s="60">
        <f t="shared" si="50"/>
        <v>632</v>
      </c>
      <c r="AV184" s="39"/>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c r="BZ184" s="42"/>
      <c r="CA184" s="42"/>
      <c r="CB184" s="42"/>
      <c r="CC184" s="42"/>
      <c r="CD184" s="42"/>
      <c r="CE184" s="42"/>
      <c r="CF184" s="42"/>
      <c r="CG184" s="42"/>
      <c r="CH184" s="42"/>
      <c r="CI184" s="42"/>
      <c r="CJ184" s="42"/>
      <c r="CK184" s="42"/>
      <c r="CL184" s="42"/>
      <c r="CM184" s="42"/>
      <c r="CN184" s="42"/>
      <c r="CO184" s="42"/>
      <c r="CP184" s="42"/>
      <c r="CQ184" s="42"/>
      <c r="CR184" s="42"/>
      <c r="CS184" s="42"/>
      <c r="CT184" s="42"/>
      <c r="CU184" s="42"/>
      <c r="CV184" s="42"/>
      <c r="CW184" s="42"/>
      <c r="CX184" s="42"/>
      <c r="CY184" s="42"/>
      <c r="CZ184" s="42"/>
      <c r="DA184" s="42"/>
      <c r="DB184" s="42"/>
      <c r="DC184" s="42"/>
      <c r="DD184" s="42"/>
      <c r="DE184" s="42"/>
      <c r="DF184" s="42"/>
      <c r="DG184" s="42"/>
      <c r="DH184" s="42"/>
      <c r="DI184" s="42"/>
      <c r="DJ184" s="42"/>
      <c r="DK184" s="42"/>
      <c r="DL184" s="42"/>
      <c r="DM184" s="42"/>
      <c r="DN184" s="42"/>
      <c r="DO184" s="42"/>
      <c r="DP184" s="42"/>
      <c r="DQ184" s="42"/>
      <c r="DR184" s="42"/>
      <c r="DS184" s="42"/>
      <c r="DT184" s="42"/>
      <c r="DU184" s="42"/>
      <c r="DV184" s="42"/>
      <c r="DW184" s="42"/>
      <c r="DX184" s="42"/>
      <c r="DY184" s="42"/>
      <c r="DZ184" s="42"/>
      <c r="EA184" s="42"/>
      <c r="EB184" s="42"/>
      <c r="EC184" s="42"/>
      <c r="ED184" s="42"/>
      <c r="EE184" s="42"/>
      <c r="EF184" s="42"/>
      <c r="EG184" s="42"/>
      <c r="EH184" s="42"/>
      <c r="EI184" s="42"/>
      <c r="EJ184" s="42"/>
      <c r="EK184" s="42"/>
      <c r="EL184" s="42"/>
      <c r="EM184" s="42"/>
      <c r="EN184" s="42"/>
      <c r="EO184" s="42"/>
      <c r="EP184" s="42"/>
      <c r="EQ184" s="42"/>
      <c r="ER184" s="42"/>
      <c r="ES184" s="42"/>
      <c r="ET184" s="42"/>
      <c r="EU184" s="42"/>
      <c r="EV184" s="42"/>
      <c r="EW184" s="42"/>
      <c r="EX184" s="42"/>
      <c r="EY184" s="42"/>
      <c r="EZ184" s="42"/>
      <c r="FA184" s="42"/>
      <c r="FB184" s="42"/>
      <c r="FC184" s="42"/>
      <c r="FD184" s="42"/>
      <c r="FE184" s="42"/>
      <c r="FF184" s="42"/>
      <c r="FG184" s="42"/>
      <c r="FH184" s="42"/>
      <c r="FI184" s="42"/>
      <c r="FJ184" s="42"/>
      <c r="FK184" s="42"/>
      <c r="FL184" s="42"/>
      <c r="FM184" s="42"/>
      <c r="FN184" s="42"/>
      <c r="FO184" s="42"/>
      <c r="FP184" s="42"/>
      <c r="FQ184" s="42"/>
      <c r="FR184" s="42"/>
      <c r="FS184" s="42"/>
      <c r="FT184" s="42"/>
      <c r="FU184" s="42"/>
      <c r="FV184" s="42"/>
      <c r="FW184" s="42"/>
      <c r="FX184" s="42"/>
      <c r="FY184" s="42"/>
      <c r="FZ184" s="42"/>
      <c r="GA184" s="42"/>
      <c r="GB184" s="42"/>
      <c r="GC184" s="42"/>
      <c r="GD184" s="42"/>
      <c r="GE184" s="42"/>
      <c r="GF184" s="42"/>
      <c r="GG184" s="42"/>
      <c r="GH184" s="42"/>
      <c r="GI184" s="42"/>
      <c r="GJ184" s="42"/>
      <c r="GK184" s="42"/>
      <c r="GL184" s="42"/>
      <c r="GM184" s="42"/>
      <c r="GN184" s="42"/>
      <c r="GO184" s="42"/>
      <c r="GP184" s="42"/>
      <c r="GQ184" s="42"/>
      <c r="GR184" s="42"/>
      <c r="GS184" s="42"/>
      <c r="GT184" s="42"/>
      <c r="GU184" s="42"/>
      <c r="GV184" s="42"/>
      <c r="GW184" s="42"/>
      <c r="GX184" s="42"/>
      <c r="GY184" s="42"/>
      <c r="GZ184" s="42"/>
      <c r="HA184" s="42"/>
      <c r="HB184" s="42"/>
      <c r="HC184" s="42"/>
      <c r="HD184" s="42"/>
      <c r="HE184" s="42"/>
      <c r="HF184" s="42"/>
      <c r="HG184" s="42"/>
      <c r="HH184" s="42"/>
      <c r="HI184" s="42"/>
      <c r="HJ184" s="42"/>
      <c r="HK184" s="42"/>
      <c r="HL184" s="42"/>
      <c r="HM184" s="42"/>
      <c r="HN184" s="42"/>
      <c r="HO184" s="42"/>
      <c r="HP184" s="42"/>
      <c r="HQ184" s="42"/>
      <c r="HR184" s="42"/>
      <c r="HS184" s="42"/>
      <c r="HT184" s="42"/>
      <c r="HU184" s="42"/>
      <c r="HV184" s="42"/>
      <c r="HW184" s="42"/>
      <c r="HX184" s="42"/>
    </row>
    <row r="185" spans="1:232" s="41" customFormat="1" x14ac:dyDescent="0.25">
      <c r="A185" s="29"/>
      <c r="B185" s="30"/>
      <c r="C185" s="31" t="str">
        <f>IF(H185="","",VLOOKUP(O185,Khach_hang!B:G,6,0))</f>
        <v>B</v>
      </c>
      <c r="D185" s="57">
        <f t="shared" si="34"/>
        <v>0</v>
      </c>
      <c r="E185" s="57">
        <f t="shared" si="35"/>
        <v>1</v>
      </c>
      <c r="F185" s="32" t="str">
        <f>IF(H185="","",VLOOKUP(H185,'PHIEU XT'!B:I,8,0))</f>
        <v>29/08/2025</v>
      </c>
      <c r="G185" s="32" t="str">
        <f t="shared" si="36"/>
        <v>29/08/2025</v>
      </c>
      <c r="H185" s="4">
        <v>9105868526</v>
      </c>
      <c r="I185" s="32" t="str">
        <f t="shared" si="37"/>
        <v>29/08/2025</v>
      </c>
      <c r="J185" s="33" t="str">
        <f t="shared" si="38"/>
        <v>NKHT2508/00032650</v>
      </c>
      <c r="K185" s="34"/>
      <c r="L185" s="46" t="str">
        <f t="shared" si="39"/>
        <v>K25TTM</v>
      </c>
      <c r="M185" s="33" t="str">
        <f>IF(H185="","",'PHIEU XT'!C185)</f>
        <v>00032650</v>
      </c>
      <c r="N185" s="35" t="str">
        <f t="shared" si="40"/>
        <v>29/08/2025</v>
      </c>
      <c r="O185" s="6" t="str">
        <f>IF(H185="","",'PHIEU XT'!E185)</f>
        <v>WIN-058</v>
      </c>
      <c r="P185" s="36"/>
      <c r="Q185" s="36"/>
      <c r="R185" s="36"/>
      <c r="S185" s="33" t="str">
        <f>IF(H185="","",'PHIEU XT'!F185)</f>
        <v>4599 WM+ NAN 259 Hà Huy Tập</v>
      </c>
      <c r="T185" s="36"/>
      <c r="U185" s="36"/>
      <c r="V185" s="33" t="str">
        <f t="shared" si="41"/>
        <v>4599 WM+ NAN 259 Hà Huy Tập</v>
      </c>
      <c r="W185" s="36"/>
      <c r="X185" s="36"/>
      <c r="Y185" s="33" t="str">
        <f>IF(H185="","",'PHIEU XT'!AC185)</f>
        <v>MNH250</v>
      </c>
      <c r="Z185" s="36"/>
      <c r="AA185" s="30"/>
      <c r="AB185" s="57">
        <f t="shared" si="42"/>
        <v>5111</v>
      </c>
      <c r="AC185" s="57">
        <f t="shared" si="43"/>
        <v>131</v>
      </c>
      <c r="AD185" s="30"/>
      <c r="AE185" s="58">
        <f>IF(H185="","",'PHIEU XT'!U185)</f>
        <v>1</v>
      </c>
      <c r="AF185" s="37"/>
      <c r="AG185" s="37">
        <f>IF(H185="","",'PHIEU XT'!T185)</f>
        <v>46000</v>
      </c>
      <c r="AH185" s="38">
        <f t="shared" si="44"/>
        <v>46000</v>
      </c>
      <c r="AI185" s="37"/>
      <c r="AJ185" s="37"/>
      <c r="AK185" s="39"/>
      <c r="AL185" s="40">
        <f t="shared" si="45"/>
        <v>8</v>
      </c>
      <c r="AM185" s="37"/>
      <c r="AN185" s="37">
        <f t="shared" si="46"/>
        <v>3680</v>
      </c>
      <c r="AO185" s="59">
        <f t="shared" si="47"/>
        <v>33311</v>
      </c>
      <c r="AP185" s="39"/>
      <c r="AQ185" s="59" t="str">
        <f t="shared" si="48"/>
        <v>K-hangtra</v>
      </c>
      <c r="AR185" s="60">
        <f t="shared" si="49"/>
        <v>156</v>
      </c>
      <c r="AS185" s="60">
        <f t="shared" si="50"/>
        <v>632</v>
      </c>
      <c r="AV185" s="39"/>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c r="BZ185" s="42"/>
      <c r="CA185" s="42"/>
      <c r="CB185" s="42"/>
      <c r="CC185" s="42"/>
      <c r="CD185" s="42"/>
      <c r="CE185" s="42"/>
      <c r="CF185" s="42"/>
      <c r="CG185" s="42"/>
      <c r="CH185" s="42"/>
      <c r="CI185" s="42"/>
      <c r="CJ185" s="42"/>
      <c r="CK185" s="42"/>
      <c r="CL185" s="42"/>
      <c r="CM185" s="42"/>
      <c r="CN185" s="42"/>
      <c r="CO185" s="42"/>
      <c r="CP185" s="42"/>
      <c r="CQ185" s="42"/>
      <c r="CR185" s="42"/>
      <c r="CS185" s="42"/>
      <c r="CT185" s="42"/>
      <c r="CU185" s="42"/>
      <c r="CV185" s="42"/>
      <c r="CW185" s="42"/>
      <c r="CX185" s="42"/>
      <c r="CY185" s="42"/>
      <c r="CZ185" s="42"/>
      <c r="DA185" s="42"/>
      <c r="DB185" s="42"/>
      <c r="DC185" s="42"/>
      <c r="DD185" s="42"/>
      <c r="DE185" s="42"/>
      <c r="DF185" s="42"/>
      <c r="DG185" s="42"/>
      <c r="DH185" s="42"/>
      <c r="DI185" s="42"/>
      <c r="DJ185" s="42"/>
      <c r="DK185" s="42"/>
      <c r="DL185" s="42"/>
      <c r="DM185" s="42"/>
      <c r="DN185" s="42"/>
      <c r="DO185" s="42"/>
      <c r="DP185" s="42"/>
      <c r="DQ185" s="42"/>
      <c r="DR185" s="42"/>
      <c r="DS185" s="42"/>
      <c r="DT185" s="42"/>
      <c r="DU185" s="42"/>
      <c r="DV185" s="42"/>
      <c r="DW185" s="42"/>
      <c r="DX185" s="42"/>
      <c r="DY185" s="42"/>
      <c r="DZ185" s="42"/>
      <c r="EA185" s="42"/>
      <c r="EB185" s="42"/>
      <c r="EC185" s="42"/>
      <c r="ED185" s="42"/>
      <c r="EE185" s="42"/>
      <c r="EF185" s="42"/>
      <c r="EG185" s="42"/>
      <c r="EH185" s="42"/>
      <c r="EI185" s="42"/>
      <c r="EJ185" s="42"/>
      <c r="EK185" s="42"/>
      <c r="EL185" s="42"/>
      <c r="EM185" s="42"/>
      <c r="EN185" s="42"/>
      <c r="EO185" s="42"/>
      <c r="EP185" s="42"/>
      <c r="EQ185" s="42"/>
      <c r="ER185" s="42"/>
      <c r="ES185" s="42"/>
      <c r="ET185" s="42"/>
      <c r="EU185" s="42"/>
      <c r="EV185" s="42"/>
      <c r="EW185" s="42"/>
      <c r="EX185" s="42"/>
      <c r="EY185" s="42"/>
      <c r="EZ185" s="42"/>
      <c r="FA185" s="42"/>
      <c r="FB185" s="42"/>
      <c r="FC185" s="42"/>
      <c r="FD185" s="42"/>
      <c r="FE185" s="42"/>
      <c r="FF185" s="42"/>
      <c r="FG185" s="42"/>
      <c r="FH185" s="42"/>
      <c r="FI185" s="42"/>
      <c r="FJ185" s="42"/>
      <c r="FK185" s="42"/>
      <c r="FL185" s="42"/>
      <c r="FM185" s="42"/>
      <c r="FN185" s="42"/>
      <c r="FO185" s="42"/>
      <c r="FP185" s="42"/>
      <c r="FQ185" s="42"/>
      <c r="FR185" s="42"/>
      <c r="FS185" s="42"/>
      <c r="FT185" s="42"/>
      <c r="FU185" s="42"/>
      <c r="FV185" s="42"/>
      <c r="FW185" s="42"/>
      <c r="FX185" s="42"/>
      <c r="FY185" s="42"/>
      <c r="FZ185" s="42"/>
      <c r="GA185" s="42"/>
      <c r="GB185" s="42"/>
      <c r="GC185" s="42"/>
      <c r="GD185" s="42"/>
      <c r="GE185" s="42"/>
      <c r="GF185" s="42"/>
      <c r="GG185" s="42"/>
      <c r="GH185" s="42"/>
      <c r="GI185" s="42"/>
      <c r="GJ185" s="42"/>
      <c r="GK185" s="42"/>
      <c r="GL185" s="42"/>
      <c r="GM185" s="42"/>
      <c r="GN185" s="42"/>
      <c r="GO185" s="42"/>
      <c r="GP185" s="42"/>
      <c r="GQ185" s="42"/>
      <c r="GR185" s="42"/>
      <c r="GS185" s="42"/>
      <c r="GT185" s="42"/>
      <c r="GU185" s="42"/>
      <c r="GV185" s="42"/>
      <c r="GW185" s="42"/>
      <c r="GX185" s="42"/>
      <c r="GY185" s="42"/>
      <c r="GZ185" s="42"/>
      <c r="HA185" s="42"/>
      <c r="HB185" s="42"/>
      <c r="HC185" s="42"/>
      <c r="HD185" s="42"/>
      <c r="HE185" s="42"/>
      <c r="HF185" s="42"/>
      <c r="HG185" s="42"/>
      <c r="HH185" s="42"/>
      <c r="HI185" s="42"/>
      <c r="HJ185" s="42"/>
      <c r="HK185" s="42"/>
      <c r="HL185" s="42"/>
      <c r="HM185" s="42"/>
      <c r="HN185" s="42"/>
      <c r="HO185" s="42"/>
      <c r="HP185" s="42"/>
      <c r="HQ185" s="42"/>
      <c r="HR185" s="42"/>
      <c r="HS185" s="42"/>
      <c r="HT185" s="42"/>
      <c r="HU185" s="42"/>
      <c r="HV185" s="42"/>
      <c r="HW185" s="42"/>
      <c r="HX185" s="42"/>
    </row>
    <row r="186" spans="1:232" s="41" customFormat="1" x14ac:dyDescent="0.25">
      <c r="A186" s="29"/>
      <c r="B186" s="30"/>
      <c r="C186" s="31" t="str">
        <f>IF(H186="","",VLOOKUP(O186,Khach_hang!B:G,6,0))</f>
        <v>B</v>
      </c>
      <c r="D186" s="57">
        <f t="shared" si="34"/>
        <v>0</v>
      </c>
      <c r="E186" s="57">
        <f t="shared" si="35"/>
        <v>1</v>
      </c>
      <c r="F186" s="32" t="str">
        <f>IF(H186="","",VLOOKUP(H186,'PHIEU XT'!B:I,8,0))</f>
        <v>29/08/2025</v>
      </c>
      <c r="G186" s="32" t="str">
        <f t="shared" si="36"/>
        <v>29/08/2025</v>
      </c>
      <c r="H186" s="4">
        <v>9105868660</v>
      </c>
      <c r="I186" s="32" t="str">
        <f t="shared" si="37"/>
        <v>29/08/2025</v>
      </c>
      <c r="J186" s="33" t="str">
        <f t="shared" si="38"/>
        <v>NKHT2508/00012407</v>
      </c>
      <c r="K186" s="34"/>
      <c r="L186" s="46" t="str">
        <f t="shared" si="39"/>
        <v>K25TTM</v>
      </c>
      <c r="M186" s="33" t="str">
        <f>IF(H186="","",'PHIEU XT'!C186)</f>
        <v>00012407</v>
      </c>
      <c r="N186" s="35" t="str">
        <f t="shared" si="40"/>
        <v>29/08/2025</v>
      </c>
      <c r="O186" s="6" t="str">
        <f>IF(H186="","",'PHIEU XT'!E186)</f>
        <v>WIN-044</v>
      </c>
      <c r="P186" s="36"/>
      <c r="Q186" s="36"/>
      <c r="R186" s="36"/>
      <c r="S186" s="33" t="str">
        <f>IF(H186="","",'PHIEU XT'!F186)</f>
        <v>2AII WM+ TBH Hướng Tân, Nam Hà</v>
      </c>
      <c r="T186" s="36"/>
      <c r="U186" s="36"/>
      <c r="V186" s="33" t="str">
        <f t="shared" si="41"/>
        <v>2AII WM+ TBH Hướng Tân, Nam Hà</v>
      </c>
      <c r="W186" s="36"/>
      <c r="X186" s="36"/>
      <c r="Y186" s="33" t="str">
        <f>IF(H186="","",'PHIEU XT'!AC186)</f>
        <v>GM500</v>
      </c>
      <c r="Z186" s="36"/>
      <c r="AA186" s="30"/>
      <c r="AB186" s="57">
        <f t="shared" si="42"/>
        <v>5111</v>
      </c>
      <c r="AC186" s="57">
        <f t="shared" si="43"/>
        <v>131</v>
      </c>
      <c r="AD186" s="30"/>
      <c r="AE186" s="58">
        <f>IF(H186="","",'PHIEU XT'!U186)</f>
        <v>2</v>
      </c>
      <c r="AF186" s="37"/>
      <c r="AG186" s="37">
        <f>IF(H186="","",'PHIEU XT'!T186)</f>
        <v>111058</v>
      </c>
      <c r="AH186" s="38">
        <f t="shared" si="44"/>
        <v>222116</v>
      </c>
      <c r="AI186" s="37"/>
      <c r="AJ186" s="37"/>
      <c r="AK186" s="39"/>
      <c r="AL186" s="40">
        <f t="shared" si="45"/>
        <v>8</v>
      </c>
      <c r="AM186" s="37"/>
      <c r="AN186" s="37">
        <f t="shared" si="46"/>
        <v>17769.28</v>
      </c>
      <c r="AO186" s="59">
        <f t="shared" si="47"/>
        <v>33311</v>
      </c>
      <c r="AP186" s="39"/>
      <c r="AQ186" s="59" t="str">
        <f t="shared" si="48"/>
        <v>K-hangtra</v>
      </c>
      <c r="AR186" s="60">
        <f t="shared" si="49"/>
        <v>156</v>
      </c>
      <c r="AS186" s="60">
        <f t="shared" si="50"/>
        <v>632</v>
      </c>
      <c r="AV186" s="39"/>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c r="BZ186" s="42"/>
      <c r="CA186" s="42"/>
      <c r="CB186" s="42"/>
      <c r="CC186" s="42"/>
      <c r="CD186" s="42"/>
      <c r="CE186" s="42"/>
      <c r="CF186" s="42"/>
      <c r="CG186" s="42"/>
      <c r="CH186" s="42"/>
      <c r="CI186" s="42"/>
      <c r="CJ186" s="42"/>
      <c r="CK186" s="42"/>
      <c r="CL186" s="42"/>
      <c r="CM186" s="42"/>
      <c r="CN186" s="42"/>
      <c r="CO186" s="42"/>
      <c r="CP186" s="42"/>
      <c r="CQ186" s="42"/>
      <c r="CR186" s="42"/>
      <c r="CS186" s="42"/>
      <c r="CT186" s="42"/>
      <c r="CU186" s="42"/>
      <c r="CV186" s="42"/>
      <c r="CW186" s="42"/>
      <c r="CX186" s="42"/>
      <c r="CY186" s="42"/>
      <c r="CZ186" s="42"/>
      <c r="DA186" s="42"/>
      <c r="DB186" s="42"/>
      <c r="DC186" s="42"/>
      <c r="DD186" s="42"/>
      <c r="DE186" s="42"/>
      <c r="DF186" s="42"/>
      <c r="DG186" s="42"/>
      <c r="DH186" s="42"/>
      <c r="DI186" s="42"/>
      <c r="DJ186" s="42"/>
      <c r="DK186" s="42"/>
      <c r="DL186" s="42"/>
      <c r="DM186" s="42"/>
      <c r="DN186" s="42"/>
      <c r="DO186" s="42"/>
      <c r="DP186" s="42"/>
      <c r="DQ186" s="42"/>
      <c r="DR186" s="42"/>
      <c r="DS186" s="42"/>
      <c r="DT186" s="42"/>
      <c r="DU186" s="42"/>
      <c r="DV186" s="42"/>
      <c r="DW186" s="42"/>
      <c r="DX186" s="42"/>
      <c r="DY186" s="42"/>
      <c r="DZ186" s="42"/>
      <c r="EA186" s="42"/>
      <c r="EB186" s="42"/>
      <c r="EC186" s="42"/>
      <c r="ED186" s="42"/>
      <c r="EE186" s="42"/>
      <c r="EF186" s="42"/>
      <c r="EG186" s="42"/>
      <c r="EH186" s="42"/>
      <c r="EI186" s="42"/>
      <c r="EJ186" s="42"/>
      <c r="EK186" s="42"/>
      <c r="EL186" s="42"/>
      <c r="EM186" s="42"/>
      <c r="EN186" s="42"/>
      <c r="EO186" s="42"/>
      <c r="EP186" s="42"/>
      <c r="EQ186" s="42"/>
      <c r="ER186" s="42"/>
      <c r="ES186" s="42"/>
      <c r="ET186" s="42"/>
      <c r="EU186" s="42"/>
      <c r="EV186" s="42"/>
      <c r="EW186" s="42"/>
      <c r="EX186" s="42"/>
      <c r="EY186" s="42"/>
      <c r="EZ186" s="42"/>
      <c r="FA186" s="42"/>
      <c r="FB186" s="42"/>
      <c r="FC186" s="42"/>
      <c r="FD186" s="42"/>
      <c r="FE186" s="42"/>
      <c r="FF186" s="42"/>
      <c r="FG186" s="42"/>
      <c r="FH186" s="42"/>
      <c r="FI186" s="42"/>
      <c r="FJ186" s="42"/>
      <c r="FK186" s="42"/>
      <c r="FL186" s="42"/>
      <c r="FM186" s="42"/>
      <c r="FN186" s="42"/>
      <c r="FO186" s="42"/>
      <c r="FP186" s="42"/>
      <c r="FQ186" s="42"/>
      <c r="FR186" s="42"/>
      <c r="FS186" s="42"/>
      <c r="FT186" s="42"/>
      <c r="FU186" s="42"/>
      <c r="FV186" s="42"/>
      <c r="FW186" s="42"/>
      <c r="FX186" s="42"/>
      <c r="FY186" s="42"/>
      <c r="FZ186" s="42"/>
      <c r="GA186" s="42"/>
      <c r="GB186" s="42"/>
      <c r="GC186" s="42"/>
      <c r="GD186" s="42"/>
      <c r="GE186" s="42"/>
      <c r="GF186" s="42"/>
      <c r="GG186" s="42"/>
      <c r="GH186" s="42"/>
      <c r="GI186" s="42"/>
      <c r="GJ186" s="42"/>
      <c r="GK186" s="42"/>
      <c r="GL186" s="42"/>
      <c r="GM186" s="42"/>
      <c r="GN186" s="42"/>
      <c r="GO186" s="42"/>
      <c r="GP186" s="42"/>
      <c r="GQ186" s="42"/>
      <c r="GR186" s="42"/>
      <c r="GS186" s="42"/>
      <c r="GT186" s="42"/>
      <c r="GU186" s="42"/>
      <c r="GV186" s="42"/>
      <c r="GW186" s="42"/>
      <c r="GX186" s="42"/>
      <c r="GY186" s="42"/>
      <c r="GZ186" s="42"/>
      <c r="HA186" s="42"/>
      <c r="HB186" s="42"/>
      <c r="HC186" s="42"/>
      <c r="HD186" s="42"/>
      <c r="HE186" s="42"/>
      <c r="HF186" s="42"/>
      <c r="HG186" s="42"/>
      <c r="HH186" s="42"/>
      <c r="HI186" s="42"/>
      <c r="HJ186" s="42"/>
      <c r="HK186" s="42"/>
      <c r="HL186" s="42"/>
      <c r="HM186" s="42"/>
      <c r="HN186" s="42"/>
      <c r="HO186" s="42"/>
      <c r="HP186" s="42"/>
      <c r="HQ186" s="42"/>
      <c r="HR186" s="42"/>
      <c r="HS186" s="42"/>
      <c r="HT186" s="42"/>
      <c r="HU186" s="42"/>
      <c r="HV186" s="42"/>
      <c r="HW186" s="42"/>
      <c r="HX186" s="42"/>
    </row>
    <row r="187" spans="1:232" s="41" customFormat="1" x14ac:dyDescent="0.25">
      <c r="A187" s="29"/>
      <c r="B187" s="30"/>
      <c r="C187" s="31" t="str">
        <f>IF(H187="","",VLOOKUP(O187,Khach_hang!B:G,6,0))</f>
        <v>B</v>
      </c>
      <c r="D187" s="57">
        <f t="shared" si="34"/>
        <v>0</v>
      </c>
      <c r="E187" s="57">
        <f t="shared" si="35"/>
        <v>1</v>
      </c>
      <c r="F187" s="32" t="str">
        <f>IF(H187="","",VLOOKUP(H187,'PHIEU XT'!B:I,8,0))</f>
        <v>29/08/2025</v>
      </c>
      <c r="G187" s="32" t="str">
        <f t="shared" si="36"/>
        <v>29/08/2025</v>
      </c>
      <c r="H187" s="4">
        <v>9105868660</v>
      </c>
      <c r="I187" s="32" t="str">
        <f t="shared" si="37"/>
        <v>29/08/2025</v>
      </c>
      <c r="J187" s="33" t="str">
        <f t="shared" si="38"/>
        <v>NKHT2508/00012407</v>
      </c>
      <c r="K187" s="34"/>
      <c r="L187" s="46" t="str">
        <f t="shared" si="39"/>
        <v>K25TTM</v>
      </c>
      <c r="M187" s="33" t="str">
        <f>IF(H187="","",'PHIEU XT'!C187)</f>
        <v>00012407</v>
      </c>
      <c r="N187" s="35" t="str">
        <f t="shared" si="40"/>
        <v>29/08/2025</v>
      </c>
      <c r="O187" s="6" t="str">
        <f>IF(H187="","",'PHIEU XT'!E187)</f>
        <v>WIN-044</v>
      </c>
      <c r="P187" s="36"/>
      <c r="Q187" s="36"/>
      <c r="R187" s="36"/>
      <c r="S187" s="33" t="str">
        <f>IF(H187="","",'PHIEU XT'!F187)</f>
        <v>2AII WM+ TBH Hướng Tân, Nam Hà</v>
      </c>
      <c r="T187" s="36"/>
      <c r="U187" s="36"/>
      <c r="V187" s="33" t="str">
        <f t="shared" si="41"/>
        <v>2AII WM+ TBH Hướng Tân, Nam Hà</v>
      </c>
      <c r="W187" s="36"/>
      <c r="X187" s="36"/>
      <c r="Y187" s="33" t="str">
        <f>IF(H187="","",'PHIEU XT'!AC187)</f>
        <v>GSG250</v>
      </c>
      <c r="Z187" s="36"/>
      <c r="AA187" s="30"/>
      <c r="AB187" s="57">
        <f t="shared" si="42"/>
        <v>5111</v>
      </c>
      <c r="AC187" s="57">
        <f t="shared" si="43"/>
        <v>131</v>
      </c>
      <c r="AD187" s="30"/>
      <c r="AE187" s="58">
        <f>IF(H187="","",'PHIEU XT'!U187)</f>
        <v>3</v>
      </c>
      <c r="AF187" s="37"/>
      <c r="AG187" s="37">
        <f>IF(H187="","",'PHIEU XT'!T187)</f>
        <v>50400</v>
      </c>
      <c r="AH187" s="38">
        <f t="shared" si="44"/>
        <v>151200</v>
      </c>
      <c r="AI187" s="37"/>
      <c r="AJ187" s="37"/>
      <c r="AK187" s="39"/>
      <c r="AL187" s="40">
        <f t="shared" si="45"/>
        <v>8</v>
      </c>
      <c r="AM187" s="37"/>
      <c r="AN187" s="37">
        <f t="shared" si="46"/>
        <v>12096</v>
      </c>
      <c r="AO187" s="59">
        <f t="shared" si="47"/>
        <v>33311</v>
      </c>
      <c r="AP187" s="39"/>
      <c r="AQ187" s="59" t="str">
        <f t="shared" si="48"/>
        <v>K-hangtra</v>
      </c>
      <c r="AR187" s="60">
        <f t="shared" si="49"/>
        <v>156</v>
      </c>
      <c r="AS187" s="60">
        <f t="shared" si="50"/>
        <v>632</v>
      </c>
      <c r="AV187" s="39"/>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c r="BZ187" s="42"/>
      <c r="CA187" s="42"/>
      <c r="CB187" s="42"/>
      <c r="CC187" s="42"/>
      <c r="CD187" s="42"/>
      <c r="CE187" s="42"/>
      <c r="CF187" s="42"/>
      <c r="CG187" s="42"/>
      <c r="CH187" s="42"/>
      <c r="CI187" s="42"/>
      <c r="CJ187" s="42"/>
      <c r="CK187" s="42"/>
      <c r="CL187" s="42"/>
      <c r="CM187" s="42"/>
      <c r="CN187" s="42"/>
      <c r="CO187" s="42"/>
      <c r="CP187" s="42"/>
      <c r="CQ187" s="42"/>
      <c r="CR187" s="42"/>
      <c r="CS187" s="42"/>
      <c r="CT187" s="42"/>
      <c r="CU187" s="42"/>
      <c r="CV187" s="42"/>
      <c r="CW187" s="42"/>
      <c r="CX187" s="42"/>
      <c r="CY187" s="42"/>
      <c r="CZ187" s="42"/>
      <c r="DA187" s="42"/>
      <c r="DB187" s="42"/>
      <c r="DC187" s="42"/>
      <c r="DD187" s="42"/>
      <c r="DE187" s="42"/>
      <c r="DF187" s="42"/>
      <c r="DG187" s="42"/>
      <c r="DH187" s="42"/>
      <c r="DI187" s="42"/>
      <c r="DJ187" s="42"/>
      <c r="DK187" s="42"/>
      <c r="DL187" s="42"/>
      <c r="DM187" s="42"/>
      <c r="DN187" s="42"/>
      <c r="DO187" s="42"/>
      <c r="DP187" s="42"/>
      <c r="DQ187" s="42"/>
      <c r="DR187" s="42"/>
      <c r="DS187" s="42"/>
      <c r="DT187" s="42"/>
      <c r="DU187" s="42"/>
      <c r="DV187" s="42"/>
      <c r="DW187" s="42"/>
      <c r="DX187" s="42"/>
      <c r="DY187" s="42"/>
      <c r="DZ187" s="42"/>
      <c r="EA187" s="42"/>
      <c r="EB187" s="42"/>
      <c r="EC187" s="42"/>
      <c r="ED187" s="42"/>
      <c r="EE187" s="42"/>
      <c r="EF187" s="42"/>
      <c r="EG187" s="42"/>
      <c r="EH187" s="42"/>
      <c r="EI187" s="42"/>
      <c r="EJ187" s="42"/>
      <c r="EK187" s="42"/>
      <c r="EL187" s="42"/>
      <c r="EM187" s="42"/>
      <c r="EN187" s="42"/>
      <c r="EO187" s="42"/>
      <c r="EP187" s="42"/>
      <c r="EQ187" s="42"/>
      <c r="ER187" s="42"/>
      <c r="ES187" s="42"/>
      <c r="ET187" s="42"/>
      <c r="EU187" s="42"/>
      <c r="EV187" s="42"/>
      <c r="EW187" s="42"/>
      <c r="EX187" s="42"/>
      <c r="EY187" s="42"/>
      <c r="EZ187" s="42"/>
      <c r="FA187" s="42"/>
      <c r="FB187" s="42"/>
      <c r="FC187" s="42"/>
      <c r="FD187" s="42"/>
      <c r="FE187" s="42"/>
      <c r="FF187" s="42"/>
      <c r="FG187" s="42"/>
      <c r="FH187" s="42"/>
      <c r="FI187" s="42"/>
      <c r="FJ187" s="42"/>
      <c r="FK187" s="42"/>
      <c r="FL187" s="42"/>
      <c r="FM187" s="42"/>
      <c r="FN187" s="42"/>
      <c r="FO187" s="42"/>
      <c r="FP187" s="42"/>
      <c r="FQ187" s="42"/>
      <c r="FR187" s="42"/>
      <c r="FS187" s="42"/>
      <c r="FT187" s="42"/>
      <c r="FU187" s="42"/>
      <c r="FV187" s="42"/>
      <c r="FW187" s="42"/>
      <c r="FX187" s="42"/>
      <c r="FY187" s="42"/>
      <c r="FZ187" s="42"/>
      <c r="GA187" s="42"/>
      <c r="GB187" s="42"/>
      <c r="GC187" s="42"/>
      <c r="GD187" s="42"/>
      <c r="GE187" s="42"/>
      <c r="GF187" s="42"/>
      <c r="GG187" s="42"/>
      <c r="GH187" s="42"/>
      <c r="GI187" s="42"/>
      <c r="GJ187" s="42"/>
      <c r="GK187" s="42"/>
      <c r="GL187" s="42"/>
      <c r="GM187" s="42"/>
      <c r="GN187" s="42"/>
      <c r="GO187" s="42"/>
      <c r="GP187" s="42"/>
      <c r="GQ187" s="42"/>
      <c r="GR187" s="42"/>
      <c r="GS187" s="42"/>
      <c r="GT187" s="42"/>
      <c r="GU187" s="42"/>
      <c r="GV187" s="42"/>
      <c r="GW187" s="42"/>
      <c r="GX187" s="42"/>
      <c r="GY187" s="42"/>
      <c r="GZ187" s="42"/>
      <c r="HA187" s="42"/>
      <c r="HB187" s="42"/>
      <c r="HC187" s="42"/>
      <c r="HD187" s="42"/>
      <c r="HE187" s="42"/>
      <c r="HF187" s="42"/>
      <c r="HG187" s="42"/>
      <c r="HH187" s="42"/>
      <c r="HI187" s="42"/>
      <c r="HJ187" s="42"/>
      <c r="HK187" s="42"/>
      <c r="HL187" s="42"/>
      <c r="HM187" s="42"/>
      <c r="HN187" s="42"/>
      <c r="HO187" s="42"/>
      <c r="HP187" s="42"/>
      <c r="HQ187" s="42"/>
      <c r="HR187" s="42"/>
      <c r="HS187" s="42"/>
      <c r="HT187" s="42"/>
      <c r="HU187" s="42"/>
      <c r="HV187" s="42"/>
      <c r="HW187" s="42"/>
      <c r="HX187" s="42"/>
    </row>
    <row r="188" spans="1:232" s="41" customFormat="1" x14ac:dyDescent="0.25">
      <c r="A188" s="29"/>
      <c r="B188" s="30"/>
      <c r="C188" s="31" t="str">
        <f>IF(H188="","",VLOOKUP(O188,Khach_hang!B:G,6,0))</f>
        <v>N</v>
      </c>
      <c r="D188" s="57">
        <f t="shared" si="34"/>
        <v>0</v>
      </c>
      <c r="E188" s="57">
        <f t="shared" si="35"/>
        <v>1</v>
      </c>
      <c r="F188" s="32" t="str">
        <f>IF(H188="","",VLOOKUP(H188,'PHIEU XT'!B:I,8,0))</f>
        <v>29/08/2025</v>
      </c>
      <c r="G188" s="32" t="str">
        <f t="shared" si="36"/>
        <v>29/08/2025</v>
      </c>
      <c r="H188" s="4">
        <v>9105868700</v>
      </c>
      <c r="I188" s="32" t="str">
        <f t="shared" si="37"/>
        <v>29/08/2025</v>
      </c>
      <c r="J188" s="33" t="str">
        <f t="shared" si="38"/>
        <v>NKHT2508/00008286</v>
      </c>
      <c r="K188" s="34"/>
      <c r="L188" s="46" t="str">
        <f t="shared" si="39"/>
        <v>K25TTM</v>
      </c>
      <c r="M188" s="33" t="str">
        <f>IF(H188="","",'PHIEU XT'!C188)</f>
        <v>00008286</v>
      </c>
      <c r="N188" s="35" t="str">
        <f t="shared" si="40"/>
        <v>29/08/2025</v>
      </c>
      <c r="O188" s="6" t="str">
        <f>IF(H188="","",'PHIEU XT'!E188)</f>
        <v>WIN-042</v>
      </c>
      <c r="P188" s="36"/>
      <c r="Q188" s="36"/>
      <c r="R188" s="36"/>
      <c r="S188" s="33" t="str">
        <f>IF(H188="","",'PHIEU XT'!F188)</f>
        <v>2ADX WM+ QNI 01 Bích Khê</v>
      </c>
      <c r="T188" s="36"/>
      <c r="U188" s="36"/>
      <c r="V188" s="33" t="str">
        <f t="shared" si="41"/>
        <v>2ADX WM+ QNI 01 Bích Khê</v>
      </c>
      <c r="W188" s="36"/>
      <c r="X188" s="36"/>
      <c r="Y188" s="33" t="str">
        <f>IF(H188="","",'PHIEU XT'!AC188)</f>
        <v>MNH250</v>
      </c>
      <c r="Z188" s="36"/>
      <c r="AA188" s="30"/>
      <c r="AB188" s="57">
        <f t="shared" si="42"/>
        <v>5111</v>
      </c>
      <c r="AC188" s="57">
        <f t="shared" si="43"/>
        <v>131</v>
      </c>
      <c r="AD188" s="30"/>
      <c r="AE188" s="58">
        <f>IF(H188="","",'PHIEU XT'!U188)</f>
        <v>4</v>
      </c>
      <c r="AF188" s="37"/>
      <c r="AG188" s="37">
        <f>IF(H188="","",'PHIEU XT'!T188)</f>
        <v>46000</v>
      </c>
      <c r="AH188" s="38">
        <f t="shared" si="44"/>
        <v>184000</v>
      </c>
      <c r="AI188" s="37"/>
      <c r="AJ188" s="37"/>
      <c r="AK188" s="39"/>
      <c r="AL188" s="40">
        <f t="shared" si="45"/>
        <v>8</v>
      </c>
      <c r="AM188" s="37"/>
      <c r="AN188" s="37">
        <f t="shared" si="46"/>
        <v>14720</v>
      </c>
      <c r="AO188" s="59">
        <f t="shared" si="47"/>
        <v>33311</v>
      </c>
      <c r="AP188" s="39"/>
      <c r="AQ188" s="59" t="str">
        <f t="shared" si="48"/>
        <v>K-hangtra</v>
      </c>
      <c r="AR188" s="60">
        <f t="shared" si="49"/>
        <v>156</v>
      </c>
      <c r="AS188" s="60">
        <f t="shared" si="50"/>
        <v>632</v>
      </c>
      <c r="AV188" s="39"/>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c r="BZ188" s="42"/>
      <c r="CA188" s="42"/>
      <c r="CB188" s="42"/>
      <c r="CC188" s="42"/>
      <c r="CD188" s="42"/>
      <c r="CE188" s="42"/>
      <c r="CF188" s="42"/>
      <c r="CG188" s="42"/>
      <c r="CH188" s="42"/>
      <c r="CI188" s="42"/>
      <c r="CJ188" s="42"/>
      <c r="CK188" s="42"/>
      <c r="CL188" s="42"/>
      <c r="CM188" s="42"/>
      <c r="CN188" s="42"/>
      <c r="CO188" s="42"/>
      <c r="CP188" s="42"/>
      <c r="CQ188" s="42"/>
      <c r="CR188" s="42"/>
      <c r="CS188" s="42"/>
      <c r="CT188" s="42"/>
      <c r="CU188" s="42"/>
      <c r="CV188" s="42"/>
      <c r="CW188" s="42"/>
      <c r="CX188" s="42"/>
      <c r="CY188" s="42"/>
      <c r="CZ188" s="42"/>
      <c r="DA188" s="42"/>
      <c r="DB188" s="42"/>
      <c r="DC188" s="42"/>
      <c r="DD188" s="42"/>
      <c r="DE188" s="42"/>
      <c r="DF188" s="42"/>
      <c r="DG188" s="42"/>
      <c r="DH188" s="42"/>
      <c r="DI188" s="42"/>
      <c r="DJ188" s="42"/>
      <c r="DK188" s="42"/>
      <c r="DL188" s="42"/>
      <c r="DM188" s="42"/>
      <c r="DN188" s="42"/>
      <c r="DO188" s="42"/>
      <c r="DP188" s="42"/>
      <c r="DQ188" s="42"/>
      <c r="DR188" s="42"/>
      <c r="DS188" s="42"/>
      <c r="DT188" s="42"/>
      <c r="DU188" s="42"/>
      <c r="DV188" s="42"/>
      <c r="DW188" s="42"/>
      <c r="DX188" s="42"/>
      <c r="DY188" s="42"/>
      <c r="DZ188" s="42"/>
      <c r="EA188" s="42"/>
      <c r="EB188" s="42"/>
      <c r="EC188" s="42"/>
      <c r="ED188" s="42"/>
      <c r="EE188" s="42"/>
      <c r="EF188" s="42"/>
      <c r="EG188" s="42"/>
      <c r="EH188" s="42"/>
      <c r="EI188" s="42"/>
      <c r="EJ188" s="42"/>
      <c r="EK188" s="42"/>
      <c r="EL188" s="42"/>
      <c r="EM188" s="42"/>
      <c r="EN188" s="42"/>
      <c r="EO188" s="42"/>
      <c r="EP188" s="42"/>
      <c r="EQ188" s="42"/>
      <c r="ER188" s="42"/>
      <c r="ES188" s="42"/>
      <c r="ET188" s="42"/>
      <c r="EU188" s="42"/>
      <c r="EV188" s="42"/>
      <c r="EW188" s="42"/>
      <c r="EX188" s="42"/>
      <c r="EY188" s="42"/>
      <c r="EZ188" s="42"/>
      <c r="FA188" s="42"/>
      <c r="FB188" s="42"/>
      <c r="FC188" s="42"/>
      <c r="FD188" s="42"/>
      <c r="FE188" s="42"/>
      <c r="FF188" s="42"/>
      <c r="FG188" s="42"/>
      <c r="FH188" s="42"/>
      <c r="FI188" s="42"/>
      <c r="FJ188" s="42"/>
      <c r="FK188" s="42"/>
      <c r="FL188" s="42"/>
      <c r="FM188" s="42"/>
      <c r="FN188" s="42"/>
      <c r="FO188" s="42"/>
      <c r="FP188" s="42"/>
      <c r="FQ188" s="42"/>
      <c r="FR188" s="42"/>
      <c r="FS188" s="42"/>
      <c r="FT188" s="42"/>
      <c r="FU188" s="42"/>
      <c r="FV188" s="42"/>
      <c r="FW188" s="42"/>
      <c r="FX188" s="42"/>
      <c r="FY188" s="42"/>
      <c r="FZ188" s="42"/>
      <c r="GA188" s="42"/>
      <c r="GB188" s="42"/>
      <c r="GC188" s="42"/>
      <c r="GD188" s="42"/>
      <c r="GE188" s="42"/>
      <c r="GF188" s="42"/>
      <c r="GG188" s="42"/>
      <c r="GH188" s="42"/>
      <c r="GI188" s="42"/>
      <c r="GJ188" s="42"/>
      <c r="GK188" s="42"/>
      <c r="GL188" s="42"/>
      <c r="GM188" s="42"/>
      <c r="GN188" s="42"/>
      <c r="GO188" s="42"/>
      <c r="GP188" s="42"/>
      <c r="GQ188" s="42"/>
      <c r="GR188" s="42"/>
      <c r="GS188" s="42"/>
      <c r="GT188" s="42"/>
      <c r="GU188" s="42"/>
      <c r="GV188" s="42"/>
      <c r="GW188" s="42"/>
      <c r="GX188" s="42"/>
      <c r="GY188" s="42"/>
      <c r="GZ188" s="42"/>
      <c r="HA188" s="42"/>
      <c r="HB188" s="42"/>
      <c r="HC188" s="42"/>
      <c r="HD188" s="42"/>
      <c r="HE188" s="42"/>
      <c r="HF188" s="42"/>
      <c r="HG188" s="42"/>
      <c r="HH188" s="42"/>
      <c r="HI188" s="42"/>
      <c r="HJ188" s="42"/>
      <c r="HK188" s="42"/>
      <c r="HL188" s="42"/>
      <c r="HM188" s="42"/>
      <c r="HN188" s="42"/>
      <c r="HO188" s="42"/>
      <c r="HP188" s="42"/>
      <c r="HQ188" s="42"/>
      <c r="HR188" s="42"/>
      <c r="HS188" s="42"/>
      <c r="HT188" s="42"/>
      <c r="HU188" s="42"/>
      <c r="HV188" s="42"/>
      <c r="HW188" s="42"/>
      <c r="HX188" s="42"/>
    </row>
    <row r="189" spans="1:232" s="41" customFormat="1" x14ac:dyDescent="0.25">
      <c r="A189" s="29"/>
      <c r="B189" s="30"/>
      <c r="C189" s="31" t="str">
        <f>IF(H189="","",VLOOKUP(O189,Khach_hang!B:G,6,0))</f>
        <v>B</v>
      </c>
      <c r="D189" s="57">
        <f t="shared" si="34"/>
        <v>0</v>
      </c>
      <c r="E189" s="57">
        <f t="shared" si="35"/>
        <v>1</v>
      </c>
      <c r="F189" s="32" t="str">
        <f>IF(H189="","",VLOOKUP(H189,'PHIEU XT'!B:I,8,0))</f>
        <v>29/08/2025</v>
      </c>
      <c r="G189" s="32" t="str">
        <f t="shared" si="36"/>
        <v>29/08/2025</v>
      </c>
      <c r="H189" s="4">
        <v>9105868728</v>
      </c>
      <c r="I189" s="32" t="str">
        <f t="shared" si="37"/>
        <v>29/08/2025</v>
      </c>
      <c r="J189" s="33" t="str">
        <f t="shared" si="38"/>
        <v>NKHT2508/00009889</v>
      </c>
      <c r="K189" s="34"/>
      <c r="L189" s="46" t="str">
        <f t="shared" si="39"/>
        <v>K25TTM</v>
      </c>
      <c r="M189" s="33" t="str">
        <f>IF(H189="","",'PHIEU XT'!C189)</f>
        <v>00009889</v>
      </c>
      <c r="N189" s="35" t="str">
        <f t="shared" si="40"/>
        <v>29/08/2025</v>
      </c>
      <c r="O189" s="6" t="str">
        <f>IF(H189="","",'PHIEU XT'!E189)</f>
        <v>WIN-029</v>
      </c>
      <c r="P189" s="36"/>
      <c r="Q189" s="36"/>
      <c r="R189" s="36"/>
      <c r="S189" s="33" t="str">
        <f>IF(H189="","",'PHIEU XT'!F189)</f>
        <v>6968 WM+ VPC Tảo Phú, Yên Lạc</v>
      </c>
      <c r="T189" s="36"/>
      <c r="U189" s="36"/>
      <c r="V189" s="33" t="str">
        <f t="shared" si="41"/>
        <v>6968 WM+ VPC Tảo Phú, Yên Lạc</v>
      </c>
      <c r="W189" s="36"/>
      <c r="X189" s="36"/>
      <c r="Y189" s="33" t="str">
        <f>IF(H189="","",'PHIEU XT'!AC189)</f>
        <v>MNH250</v>
      </c>
      <c r="Z189" s="36"/>
      <c r="AA189" s="30"/>
      <c r="AB189" s="57">
        <f t="shared" si="42"/>
        <v>5111</v>
      </c>
      <c r="AC189" s="57">
        <f t="shared" si="43"/>
        <v>131</v>
      </c>
      <c r="AD189" s="30"/>
      <c r="AE189" s="58">
        <f>IF(H189="","",'PHIEU XT'!U189)</f>
        <v>5</v>
      </c>
      <c r="AF189" s="37"/>
      <c r="AG189" s="37">
        <f>IF(H189="","",'PHIEU XT'!T189)</f>
        <v>46000</v>
      </c>
      <c r="AH189" s="38">
        <f t="shared" si="44"/>
        <v>230000</v>
      </c>
      <c r="AI189" s="37"/>
      <c r="AJ189" s="37"/>
      <c r="AK189" s="39"/>
      <c r="AL189" s="40">
        <f t="shared" si="45"/>
        <v>8</v>
      </c>
      <c r="AM189" s="37"/>
      <c r="AN189" s="37">
        <f t="shared" si="46"/>
        <v>18400</v>
      </c>
      <c r="AO189" s="59">
        <f t="shared" si="47"/>
        <v>33311</v>
      </c>
      <c r="AP189" s="39"/>
      <c r="AQ189" s="59" t="str">
        <f t="shared" si="48"/>
        <v>K-hangtra</v>
      </c>
      <c r="AR189" s="60">
        <f t="shared" si="49"/>
        <v>156</v>
      </c>
      <c r="AS189" s="60">
        <f t="shared" si="50"/>
        <v>632</v>
      </c>
      <c r="AV189" s="39"/>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c r="BZ189" s="42"/>
      <c r="CA189" s="42"/>
      <c r="CB189" s="42"/>
      <c r="CC189" s="42"/>
      <c r="CD189" s="42"/>
      <c r="CE189" s="42"/>
      <c r="CF189" s="42"/>
      <c r="CG189" s="42"/>
      <c r="CH189" s="42"/>
      <c r="CI189" s="42"/>
      <c r="CJ189" s="42"/>
      <c r="CK189" s="42"/>
      <c r="CL189" s="42"/>
      <c r="CM189" s="42"/>
      <c r="CN189" s="42"/>
      <c r="CO189" s="42"/>
      <c r="CP189" s="42"/>
      <c r="CQ189" s="42"/>
      <c r="CR189" s="42"/>
      <c r="CS189" s="42"/>
      <c r="CT189" s="42"/>
      <c r="CU189" s="42"/>
      <c r="CV189" s="42"/>
      <c r="CW189" s="42"/>
      <c r="CX189" s="42"/>
      <c r="CY189" s="42"/>
      <c r="CZ189" s="42"/>
      <c r="DA189" s="42"/>
      <c r="DB189" s="42"/>
      <c r="DC189" s="42"/>
      <c r="DD189" s="42"/>
      <c r="DE189" s="42"/>
      <c r="DF189" s="42"/>
      <c r="DG189" s="42"/>
      <c r="DH189" s="42"/>
      <c r="DI189" s="42"/>
      <c r="DJ189" s="42"/>
      <c r="DK189" s="42"/>
      <c r="DL189" s="42"/>
      <c r="DM189" s="42"/>
      <c r="DN189" s="42"/>
      <c r="DO189" s="42"/>
      <c r="DP189" s="42"/>
      <c r="DQ189" s="42"/>
      <c r="DR189" s="42"/>
      <c r="DS189" s="42"/>
      <c r="DT189" s="42"/>
      <c r="DU189" s="42"/>
      <c r="DV189" s="42"/>
      <c r="DW189" s="42"/>
      <c r="DX189" s="42"/>
      <c r="DY189" s="42"/>
      <c r="DZ189" s="42"/>
      <c r="EA189" s="42"/>
      <c r="EB189" s="42"/>
      <c r="EC189" s="42"/>
      <c r="ED189" s="42"/>
      <c r="EE189" s="42"/>
      <c r="EF189" s="42"/>
      <c r="EG189" s="42"/>
      <c r="EH189" s="42"/>
      <c r="EI189" s="42"/>
      <c r="EJ189" s="42"/>
      <c r="EK189" s="42"/>
      <c r="EL189" s="42"/>
      <c r="EM189" s="42"/>
      <c r="EN189" s="42"/>
      <c r="EO189" s="42"/>
      <c r="EP189" s="42"/>
      <c r="EQ189" s="42"/>
      <c r="ER189" s="42"/>
      <c r="ES189" s="42"/>
      <c r="ET189" s="42"/>
      <c r="EU189" s="42"/>
      <c r="EV189" s="42"/>
      <c r="EW189" s="42"/>
      <c r="EX189" s="42"/>
      <c r="EY189" s="42"/>
      <c r="EZ189" s="42"/>
      <c r="FA189" s="42"/>
      <c r="FB189" s="42"/>
      <c r="FC189" s="42"/>
      <c r="FD189" s="42"/>
      <c r="FE189" s="42"/>
      <c r="FF189" s="42"/>
      <c r="FG189" s="42"/>
      <c r="FH189" s="42"/>
      <c r="FI189" s="42"/>
      <c r="FJ189" s="42"/>
      <c r="FK189" s="42"/>
      <c r="FL189" s="42"/>
      <c r="FM189" s="42"/>
      <c r="FN189" s="42"/>
      <c r="FO189" s="42"/>
      <c r="FP189" s="42"/>
      <c r="FQ189" s="42"/>
      <c r="FR189" s="42"/>
      <c r="FS189" s="42"/>
      <c r="FT189" s="42"/>
      <c r="FU189" s="42"/>
      <c r="FV189" s="42"/>
      <c r="FW189" s="42"/>
      <c r="FX189" s="42"/>
      <c r="FY189" s="42"/>
      <c r="FZ189" s="42"/>
      <c r="GA189" s="42"/>
      <c r="GB189" s="42"/>
      <c r="GC189" s="42"/>
      <c r="GD189" s="42"/>
      <c r="GE189" s="42"/>
      <c r="GF189" s="42"/>
      <c r="GG189" s="42"/>
      <c r="GH189" s="42"/>
      <c r="GI189" s="42"/>
      <c r="GJ189" s="42"/>
      <c r="GK189" s="42"/>
      <c r="GL189" s="42"/>
      <c r="GM189" s="42"/>
      <c r="GN189" s="42"/>
      <c r="GO189" s="42"/>
      <c r="GP189" s="42"/>
      <c r="GQ189" s="42"/>
      <c r="GR189" s="42"/>
      <c r="GS189" s="42"/>
      <c r="GT189" s="42"/>
      <c r="GU189" s="42"/>
      <c r="GV189" s="42"/>
      <c r="GW189" s="42"/>
      <c r="GX189" s="42"/>
      <c r="GY189" s="42"/>
      <c r="GZ189" s="42"/>
      <c r="HA189" s="42"/>
      <c r="HB189" s="42"/>
      <c r="HC189" s="42"/>
      <c r="HD189" s="42"/>
      <c r="HE189" s="42"/>
      <c r="HF189" s="42"/>
      <c r="HG189" s="42"/>
      <c r="HH189" s="42"/>
      <c r="HI189" s="42"/>
      <c r="HJ189" s="42"/>
      <c r="HK189" s="42"/>
      <c r="HL189" s="42"/>
      <c r="HM189" s="42"/>
      <c r="HN189" s="42"/>
      <c r="HO189" s="42"/>
      <c r="HP189" s="42"/>
      <c r="HQ189" s="42"/>
      <c r="HR189" s="42"/>
      <c r="HS189" s="42"/>
      <c r="HT189" s="42"/>
      <c r="HU189" s="42"/>
      <c r="HV189" s="42"/>
      <c r="HW189" s="42"/>
      <c r="HX189" s="42"/>
    </row>
    <row r="190" spans="1:232" s="41" customFormat="1" x14ac:dyDescent="0.25">
      <c r="A190" s="29"/>
      <c r="B190" s="30"/>
      <c r="C190" s="31" t="str">
        <f>IF(H190="","",VLOOKUP(O190,Khach_hang!B:G,6,0))</f>
        <v>B</v>
      </c>
      <c r="D190" s="57">
        <f t="shared" si="34"/>
        <v>0</v>
      </c>
      <c r="E190" s="57">
        <f t="shared" si="35"/>
        <v>1</v>
      </c>
      <c r="F190" s="32" t="str">
        <f>IF(H190="","",VLOOKUP(H190,'PHIEU XT'!B:I,8,0))</f>
        <v>29/08/2025</v>
      </c>
      <c r="G190" s="32" t="str">
        <f t="shared" si="36"/>
        <v>29/08/2025</v>
      </c>
      <c r="H190" s="4">
        <v>9105868692</v>
      </c>
      <c r="I190" s="32" t="str">
        <f t="shared" si="37"/>
        <v>29/08/2025</v>
      </c>
      <c r="J190" s="33" t="str">
        <f t="shared" si="38"/>
        <v>NKHT2508/00028942</v>
      </c>
      <c r="K190" s="34"/>
      <c r="L190" s="46" t="str">
        <f t="shared" si="39"/>
        <v>K25TTM</v>
      </c>
      <c r="M190" s="33" t="str">
        <f>IF(H190="","",'PHIEU XT'!C190)</f>
        <v>00028942</v>
      </c>
      <c r="N190" s="35" t="str">
        <f t="shared" si="40"/>
        <v>29/08/2025</v>
      </c>
      <c r="O190" s="6" t="str">
        <f>IF(H190="","",'PHIEU XT'!E190)</f>
        <v>WIN-020</v>
      </c>
      <c r="P190" s="36"/>
      <c r="Q190" s="36"/>
      <c r="R190" s="36"/>
      <c r="S190" s="33" t="str">
        <f>IF(H190="","",'PHIEU XT'!F190)</f>
        <v>4408 WM+ THA 522 Lê Lai</v>
      </c>
      <c r="T190" s="36"/>
      <c r="U190" s="36"/>
      <c r="V190" s="33" t="str">
        <f t="shared" si="41"/>
        <v>4408 WM+ THA 522 Lê Lai</v>
      </c>
      <c r="W190" s="36"/>
      <c r="X190" s="36"/>
      <c r="Y190" s="33" t="str">
        <f>IF(H190="","",'PHIEU XT'!AC190)</f>
        <v>GM500</v>
      </c>
      <c r="Z190" s="36"/>
      <c r="AA190" s="30"/>
      <c r="AB190" s="57">
        <f t="shared" si="42"/>
        <v>5111</v>
      </c>
      <c r="AC190" s="57">
        <f t="shared" si="43"/>
        <v>131</v>
      </c>
      <c r="AD190" s="30"/>
      <c r="AE190" s="58">
        <f>IF(H190="","",'PHIEU XT'!U190)</f>
        <v>1</v>
      </c>
      <c r="AF190" s="37"/>
      <c r="AG190" s="37">
        <f>IF(H190="","",'PHIEU XT'!T190)</f>
        <v>111058</v>
      </c>
      <c r="AH190" s="38">
        <f t="shared" si="44"/>
        <v>111058</v>
      </c>
      <c r="AI190" s="37"/>
      <c r="AJ190" s="37"/>
      <c r="AK190" s="39"/>
      <c r="AL190" s="40">
        <f t="shared" si="45"/>
        <v>8</v>
      </c>
      <c r="AM190" s="37"/>
      <c r="AN190" s="37">
        <f t="shared" si="46"/>
        <v>8884.64</v>
      </c>
      <c r="AO190" s="59">
        <f t="shared" si="47"/>
        <v>33311</v>
      </c>
      <c r="AP190" s="39"/>
      <c r="AQ190" s="59" t="str">
        <f t="shared" si="48"/>
        <v>K-hangtra</v>
      </c>
      <c r="AR190" s="60">
        <f t="shared" si="49"/>
        <v>156</v>
      </c>
      <c r="AS190" s="60">
        <f t="shared" si="50"/>
        <v>632</v>
      </c>
      <c r="AV190" s="39"/>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c r="BZ190" s="42"/>
      <c r="CA190" s="42"/>
      <c r="CB190" s="42"/>
      <c r="CC190" s="42"/>
      <c r="CD190" s="42"/>
      <c r="CE190" s="42"/>
      <c r="CF190" s="42"/>
      <c r="CG190" s="42"/>
      <c r="CH190" s="42"/>
      <c r="CI190" s="42"/>
      <c r="CJ190" s="42"/>
      <c r="CK190" s="42"/>
      <c r="CL190" s="42"/>
      <c r="CM190" s="42"/>
      <c r="CN190" s="42"/>
      <c r="CO190" s="42"/>
      <c r="CP190" s="42"/>
      <c r="CQ190" s="42"/>
      <c r="CR190" s="42"/>
      <c r="CS190" s="42"/>
      <c r="CT190" s="42"/>
      <c r="CU190" s="42"/>
      <c r="CV190" s="42"/>
      <c r="CW190" s="42"/>
      <c r="CX190" s="42"/>
      <c r="CY190" s="42"/>
      <c r="CZ190" s="42"/>
      <c r="DA190" s="42"/>
      <c r="DB190" s="42"/>
      <c r="DC190" s="42"/>
      <c r="DD190" s="42"/>
      <c r="DE190" s="42"/>
      <c r="DF190" s="42"/>
      <c r="DG190" s="42"/>
      <c r="DH190" s="42"/>
      <c r="DI190" s="42"/>
      <c r="DJ190" s="42"/>
      <c r="DK190" s="42"/>
      <c r="DL190" s="42"/>
      <c r="DM190" s="42"/>
      <c r="DN190" s="42"/>
      <c r="DO190" s="42"/>
      <c r="DP190" s="42"/>
      <c r="DQ190" s="42"/>
      <c r="DR190" s="42"/>
      <c r="DS190" s="42"/>
      <c r="DT190" s="42"/>
      <c r="DU190" s="42"/>
      <c r="DV190" s="42"/>
      <c r="DW190" s="42"/>
      <c r="DX190" s="42"/>
      <c r="DY190" s="42"/>
      <c r="DZ190" s="42"/>
      <c r="EA190" s="42"/>
      <c r="EB190" s="42"/>
      <c r="EC190" s="42"/>
      <c r="ED190" s="42"/>
      <c r="EE190" s="42"/>
      <c r="EF190" s="42"/>
      <c r="EG190" s="42"/>
      <c r="EH190" s="42"/>
      <c r="EI190" s="42"/>
      <c r="EJ190" s="42"/>
      <c r="EK190" s="42"/>
      <c r="EL190" s="42"/>
      <c r="EM190" s="42"/>
      <c r="EN190" s="42"/>
      <c r="EO190" s="42"/>
      <c r="EP190" s="42"/>
      <c r="EQ190" s="42"/>
      <c r="ER190" s="42"/>
      <c r="ES190" s="42"/>
      <c r="ET190" s="42"/>
      <c r="EU190" s="42"/>
      <c r="EV190" s="42"/>
      <c r="EW190" s="42"/>
      <c r="EX190" s="42"/>
      <c r="EY190" s="42"/>
      <c r="EZ190" s="42"/>
      <c r="FA190" s="42"/>
      <c r="FB190" s="42"/>
      <c r="FC190" s="42"/>
      <c r="FD190" s="42"/>
      <c r="FE190" s="42"/>
      <c r="FF190" s="42"/>
      <c r="FG190" s="42"/>
      <c r="FH190" s="42"/>
      <c r="FI190" s="42"/>
      <c r="FJ190" s="42"/>
      <c r="FK190" s="42"/>
      <c r="FL190" s="42"/>
      <c r="FM190" s="42"/>
      <c r="FN190" s="42"/>
      <c r="FO190" s="42"/>
      <c r="FP190" s="42"/>
      <c r="FQ190" s="42"/>
      <c r="FR190" s="42"/>
      <c r="FS190" s="42"/>
      <c r="FT190" s="42"/>
      <c r="FU190" s="42"/>
      <c r="FV190" s="42"/>
      <c r="FW190" s="42"/>
      <c r="FX190" s="42"/>
      <c r="FY190" s="42"/>
      <c r="FZ190" s="42"/>
      <c r="GA190" s="42"/>
      <c r="GB190" s="42"/>
      <c r="GC190" s="42"/>
      <c r="GD190" s="42"/>
      <c r="GE190" s="42"/>
      <c r="GF190" s="42"/>
      <c r="GG190" s="42"/>
      <c r="GH190" s="42"/>
      <c r="GI190" s="42"/>
      <c r="GJ190" s="42"/>
      <c r="GK190" s="42"/>
      <c r="GL190" s="42"/>
      <c r="GM190" s="42"/>
      <c r="GN190" s="42"/>
      <c r="GO190" s="42"/>
      <c r="GP190" s="42"/>
      <c r="GQ190" s="42"/>
      <c r="GR190" s="42"/>
      <c r="GS190" s="42"/>
      <c r="GT190" s="42"/>
      <c r="GU190" s="42"/>
      <c r="GV190" s="42"/>
      <c r="GW190" s="42"/>
      <c r="GX190" s="42"/>
      <c r="GY190" s="42"/>
      <c r="GZ190" s="42"/>
      <c r="HA190" s="42"/>
      <c r="HB190" s="42"/>
      <c r="HC190" s="42"/>
      <c r="HD190" s="42"/>
      <c r="HE190" s="42"/>
      <c r="HF190" s="42"/>
      <c r="HG190" s="42"/>
      <c r="HH190" s="42"/>
      <c r="HI190" s="42"/>
      <c r="HJ190" s="42"/>
      <c r="HK190" s="42"/>
      <c r="HL190" s="42"/>
      <c r="HM190" s="42"/>
      <c r="HN190" s="42"/>
      <c r="HO190" s="42"/>
      <c r="HP190" s="42"/>
      <c r="HQ190" s="42"/>
      <c r="HR190" s="42"/>
      <c r="HS190" s="42"/>
      <c r="HT190" s="42"/>
      <c r="HU190" s="42"/>
      <c r="HV190" s="42"/>
      <c r="HW190" s="42"/>
      <c r="HX190" s="42"/>
    </row>
    <row r="191" spans="1:232" s="41" customFormat="1" x14ac:dyDescent="0.25">
      <c r="A191" s="29"/>
      <c r="B191" s="30"/>
      <c r="C191" s="31" t="str">
        <f>IF(H191="","",VLOOKUP(O191,Khach_hang!B:G,6,0))</f>
        <v>B</v>
      </c>
      <c r="D191" s="57">
        <f t="shared" si="34"/>
        <v>0</v>
      </c>
      <c r="E191" s="57">
        <f t="shared" si="35"/>
        <v>1</v>
      </c>
      <c r="F191" s="32" t="str">
        <f>IF(H191="","",VLOOKUP(H191,'PHIEU XT'!B:I,8,0))</f>
        <v>29/08/2025</v>
      </c>
      <c r="G191" s="32" t="str">
        <f t="shared" si="36"/>
        <v>29/08/2025</v>
      </c>
      <c r="H191" s="4">
        <v>9105868656</v>
      </c>
      <c r="I191" s="32" t="str">
        <f t="shared" si="37"/>
        <v>29/08/2025</v>
      </c>
      <c r="J191" s="33" t="str">
        <f t="shared" si="38"/>
        <v>NKHT2508/00421231</v>
      </c>
      <c r="K191" s="34"/>
      <c r="L191" s="46" t="str">
        <f t="shared" si="39"/>
        <v>K25TTM</v>
      </c>
      <c r="M191" s="33" t="str">
        <f>IF(H191="","",'PHIEU XT'!C191)</f>
        <v>00421231</v>
      </c>
      <c r="N191" s="35" t="str">
        <f t="shared" si="40"/>
        <v>29/08/2025</v>
      </c>
      <c r="O191" s="6" t="str">
        <f>IF(H191="","",'PHIEU XT'!E191)</f>
        <v>WIN-002</v>
      </c>
      <c r="P191" s="36"/>
      <c r="Q191" s="36"/>
      <c r="R191" s="36"/>
      <c r="S191" s="33" t="str">
        <f>IF(H191="","",'PHIEU XT'!F191)</f>
        <v>6683 WM+ HNI Ứng Hòa, Chương Mỹ</v>
      </c>
      <c r="T191" s="36"/>
      <c r="U191" s="36"/>
      <c r="V191" s="33" t="str">
        <f t="shared" si="41"/>
        <v>6683 WM+ HNI Ứng Hòa, Chương Mỹ</v>
      </c>
      <c r="W191" s="36"/>
      <c r="X191" s="36"/>
      <c r="Y191" s="33" t="str">
        <f>IF(H191="","",'PHIEU XT'!AC191)</f>
        <v>GM500</v>
      </c>
      <c r="Z191" s="36"/>
      <c r="AA191" s="30"/>
      <c r="AB191" s="57">
        <f t="shared" si="42"/>
        <v>5111</v>
      </c>
      <c r="AC191" s="57">
        <f t="shared" si="43"/>
        <v>131</v>
      </c>
      <c r="AD191" s="30"/>
      <c r="AE191" s="58">
        <f>IF(H191="","",'PHIEU XT'!U191)</f>
        <v>4</v>
      </c>
      <c r="AF191" s="37"/>
      <c r="AG191" s="37">
        <f>IF(H191="","",'PHIEU XT'!T191)</f>
        <v>111058</v>
      </c>
      <c r="AH191" s="38">
        <f t="shared" si="44"/>
        <v>444232</v>
      </c>
      <c r="AI191" s="37"/>
      <c r="AJ191" s="37"/>
      <c r="AK191" s="39"/>
      <c r="AL191" s="40">
        <f t="shared" si="45"/>
        <v>8</v>
      </c>
      <c r="AM191" s="37"/>
      <c r="AN191" s="37">
        <f t="shared" si="46"/>
        <v>35538.559999999998</v>
      </c>
      <c r="AO191" s="59">
        <f t="shared" si="47"/>
        <v>33311</v>
      </c>
      <c r="AP191" s="39"/>
      <c r="AQ191" s="59" t="str">
        <f t="shared" si="48"/>
        <v>K-hangtra</v>
      </c>
      <c r="AR191" s="60">
        <f t="shared" si="49"/>
        <v>156</v>
      </c>
      <c r="AS191" s="60">
        <f t="shared" si="50"/>
        <v>632</v>
      </c>
      <c r="AV191" s="39"/>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c r="BZ191" s="42"/>
      <c r="CA191" s="42"/>
      <c r="CB191" s="42"/>
      <c r="CC191" s="42"/>
      <c r="CD191" s="42"/>
      <c r="CE191" s="42"/>
      <c r="CF191" s="42"/>
      <c r="CG191" s="42"/>
      <c r="CH191" s="42"/>
      <c r="CI191" s="42"/>
      <c r="CJ191" s="42"/>
      <c r="CK191" s="42"/>
      <c r="CL191" s="42"/>
      <c r="CM191" s="42"/>
      <c r="CN191" s="42"/>
      <c r="CO191" s="42"/>
      <c r="CP191" s="42"/>
      <c r="CQ191" s="42"/>
      <c r="CR191" s="42"/>
      <c r="CS191" s="42"/>
      <c r="CT191" s="42"/>
      <c r="CU191" s="42"/>
      <c r="CV191" s="42"/>
      <c r="CW191" s="42"/>
      <c r="CX191" s="42"/>
      <c r="CY191" s="42"/>
      <c r="CZ191" s="42"/>
      <c r="DA191" s="42"/>
      <c r="DB191" s="42"/>
      <c r="DC191" s="42"/>
      <c r="DD191" s="42"/>
      <c r="DE191" s="42"/>
      <c r="DF191" s="42"/>
      <c r="DG191" s="42"/>
      <c r="DH191" s="42"/>
      <c r="DI191" s="42"/>
      <c r="DJ191" s="42"/>
      <c r="DK191" s="42"/>
      <c r="DL191" s="42"/>
      <c r="DM191" s="42"/>
      <c r="DN191" s="42"/>
      <c r="DO191" s="42"/>
      <c r="DP191" s="42"/>
      <c r="DQ191" s="42"/>
      <c r="DR191" s="42"/>
      <c r="DS191" s="42"/>
      <c r="DT191" s="42"/>
      <c r="DU191" s="42"/>
      <c r="DV191" s="42"/>
      <c r="DW191" s="42"/>
      <c r="DX191" s="42"/>
      <c r="DY191" s="42"/>
      <c r="DZ191" s="42"/>
      <c r="EA191" s="42"/>
      <c r="EB191" s="42"/>
      <c r="EC191" s="42"/>
      <c r="ED191" s="42"/>
      <c r="EE191" s="42"/>
      <c r="EF191" s="42"/>
      <c r="EG191" s="42"/>
      <c r="EH191" s="42"/>
      <c r="EI191" s="42"/>
      <c r="EJ191" s="42"/>
      <c r="EK191" s="42"/>
      <c r="EL191" s="42"/>
      <c r="EM191" s="42"/>
      <c r="EN191" s="42"/>
      <c r="EO191" s="42"/>
      <c r="EP191" s="42"/>
      <c r="EQ191" s="42"/>
      <c r="ER191" s="42"/>
      <c r="ES191" s="42"/>
      <c r="ET191" s="42"/>
      <c r="EU191" s="42"/>
      <c r="EV191" s="42"/>
      <c r="EW191" s="42"/>
      <c r="EX191" s="42"/>
      <c r="EY191" s="42"/>
      <c r="EZ191" s="42"/>
      <c r="FA191" s="42"/>
      <c r="FB191" s="42"/>
      <c r="FC191" s="42"/>
      <c r="FD191" s="42"/>
      <c r="FE191" s="42"/>
      <c r="FF191" s="42"/>
      <c r="FG191" s="42"/>
      <c r="FH191" s="42"/>
      <c r="FI191" s="42"/>
      <c r="FJ191" s="42"/>
      <c r="FK191" s="42"/>
      <c r="FL191" s="42"/>
      <c r="FM191" s="42"/>
      <c r="FN191" s="42"/>
      <c r="FO191" s="42"/>
      <c r="FP191" s="42"/>
      <c r="FQ191" s="42"/>
      <c r="FR191" s="42"/>
      <c r="FS191" s="42"/>
      <c r="FT191" s="42"/>
      <c r="FU191" s="42"/>
      <c r="FV191" s="42"/>
      <c r="FW191" s="42"/>
      <c r="FX191" s="42"/>
      <c r="FY191" s="42"/>
      <c r="FZ191" s="42"/>
      <c r="GA191" s="42"/>
      <c r="GB191" s="42"/>
      <c r="GC191" s="42"/>
      <c r="GD191" s="42"/>
      <c r="GE191" s="42"/>
      <c r="GF191" s="42"/>
      <c r="GG191" s="42"/>
      <c r="GH191" s="42"/>
      <c r="GI191" s="42"/>
      <c r="GJ191" s="42"/>
      <c r="GK191" s="42"/>
      <c r="GL191" s="42"/>
      <c r="GM191" s="42"/>
      <c r="GN191" s="42"/>
      <c r="GO191" s="42"/>
      <c r="GP191" s="42"/>
      <c r="GQ191" s="42"/>
      <c r="GR191" s="42"/>
      <c r="GS191" s="42"/>
      <c r="GT191" s="42"/>
      <c r="GU191" s="42"/>
      <c r="GV191" s="42"/>
      <c r="GW191" s="42"/>
      <c r="GX191" s="42"/>
      <c r="GY191" s="42"/>
      <c r="GZ191" s="42"/>
      <c r="HA191" s="42"/>
      <c r="HB191" s="42"/>
      <c r="HC191" s="42"/>
      <c r="HD191" s="42"/>
      <c r="HE191" s="42"/>
      <c r="HF191" s="42"/>
      <c r="HG191" s="42"/>
      <c r="HH191" s="42"/>
      <c r="HI191" s="42"/>
      <c r="HJ191" s="42"/>
      <c r="HK191" s="42"/>
      <c r="HL191" s="42"/>
      <c r="HM191" s="42"/>
      <c r="HN191" s="42"/>
      <c r="HO191" s="42"/>
      <c r="HP191" s="42"/>
      <c r="HQ191" s="42"/>
      <c r="HR191" s="42"/>
      <c r="HS191" s="42"/>
      <c r="HT191" s="42"/>
      <c r="HU191" s="42"/>
      <c r="HV191" s="42"/>
      <c r="HW191" s="42"/>
      <c r="HX191" s="42"/>
    </row>
    <row r="192" spans="1:232" s="41" customFormat="1" x14ac:dyDescent="0.25">
      <c r="A192" s="29"/>
      <c r="B192" s="30"/>
      <c r="C192" s="31" t="str">
        <f>IF(H192="","",VLOOKUP(O192,Khach_hang!B:G,6,0))</f>
        <v>B</v>
      </c>
      <c r="D192" s="57">
        <f t="shared" si="34"/>
        <v>0</v>
      </c>
      <c r="E192" s="57">
        <f t="shared" si="35"/>
        <v>1</v>
      </c>
      <c r="F192" s="32" t="str">
        <f>IF(H192="","",VLOOKUP(H192,'PHIEU XT'!B:I,8,0))</f>
        <v>29/08/2025</v>
      </c>
      <c r="G192" s="32" t="str">
        <f t="shared" si="36"/>
        <v>29/08/2025</v>
      </c>
      <c r="H192" s="4">
        <v>9105868720</v>
      </c>
      <c r="I192" s="32" t="str">
        <f t="shared" si="37"/>
        <v>29/08/2025</v>
      </c>
      <c r="J192" s="33" t="str">
        <f t="shared" si="38"/>
        <v>NKHT2508/00028944</v>
      </c>
      <c r="K192" s="34"/>
      <c r="L192" s="46" t="str">
        <f t="shared" si="39"/>
        <v>K25TTM</v>
      </c>
      <c r="M192" s="33" t="str">
        <f>IF(H192="","",'PHIEU XT'!C192)</f>
        <v>00028944</v>
      </c>
      <c r="N192" s="35" t="str">
        <f t="shared" si="40"/>
        <v>29/08/2025</v>
      </c>
      <c r="O192" s="6" t="str">
        <f>IF(H192="","",'PHIEU XT'!E192)</f>
        <v>WIN-020</v>
      </c>
      <c r="P192" s="36"/>
      <c r="Q192" s="36"/>
      <c r="R192" s="36"/>
      <c r="S192" s="33" t="str">
        <f>IF(H192="","",'PHIEU XT'!F192)</f>
        <v>6385 WM+ THA 496 Bà Triệu, Hậu Lộc</v>
      </c>
      <c r="T192" s="36"/>
      <c r="U192" s="36"/>
      <c r="V192" s="33" t="str">
        <f t="shared" si="41"/>
        <v>6385 WM+ THA 496 Bà Triệu, Hậu Lộc</v>
      </c>
      <c r="W192" s="36"/>
      <c r="X192" s="36"/>
      <c r="Y192" s="33" t="str">
        <f>IF(H192="","",'PHIEU XT'!AC192)</f>
        <v>CGM300</v>
      </c>
      <c r="Z192" s="36"/>
      <c r="AA192" s="30"/>
      <c r="AB192" s="57">
        <f t="shared" si="42"/>
        <v>5111</v>
      </c>
      <c r="AC192" s="57">
        <f t="shared" si="43"/>
        <v>131</v>
      </c>
      <c r="AD192" s="30"/>
      <c r="AE192" s="58">
        <f>IF(H192="","",'PHIEU XT'!U192)</f>
        <v>7</v>
      </c>
      <c r="AF192" s="37"/>
      <c r="AG192" s="37">
        <f>IF(H192="","",'PHIEU XT'!T192)</f>
        <v>73431</v>
      </c>
      <c r="AH192" s="38">
        <f t="shared" si="44"/>
        <v>514017</v>
      </c>
      <c r="AI192" s="37"/>
      <c r="AJ192" s="37"/>
      <c r="AK192" s="39"/>
      <c r="AL192" s="40">
        <f t="shared" si="45"/>
        <v>8</v>
      </c>
      <c r="AM192" s="37"/>
      <c r="AN192" s="37">
        <f t="shared" si="46"/>
        <v>41121.360000000001</v>
      </c>
      <c r="AO192" s="59">
        <f t="shared" si="47"/>
        <v>33311</v>
      </c>
      <c r="AP192" s="39"/>
      <c r="AQ192" s="59" t="str">
        <f t="shared" si="48"/>
        <v>K-hangtra</v>
      </c>
      <c r="AR192" s="60">
        <f t="shared" si="49"/>
        <v>156</v>
      </c>
      <c r="AS192" s="60">
        <f t="shared" si="50"/>
        <v>632</v>
      </c>
      <c r="AV192" s="39"/>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c r="BZ192" s="42"/>
      <c r="CA192" s="42"/>
      <c r="CB192" s="42"/>
      <c r="CC192" s="42"/>
      <c r="CD192" s="42"/>
      <c r="CE192" s="42"/>
      <c r="CF192" s="42"/>
      <c r="CG192" s="42"/>
      <c r="CH192" s="42"/>
      <c r="CI192" s="42"/>
      <c r="CJ192" s="42"/>
      <c r="CK192" s="42"/>
      <c r="CL192" s="42"/>
      <c r="CM192" s="42"/>
      <c r="CN192" s="42"/>
      <c r="CO192" s="42"/>
      <c r="CP192" s="42"/>
      <c r="CQ192" s="42"/>
      <c r="CR192" s="42"/>
      <c r="CS192" s="42"/>
      <c r="CT192" s="42"/>
      <c r="CU192" s="42"/>
      <c r="CV192" s="42"/>
      <c r="CW192" s="42"/>
      <c r="CX192" s="42"/>
      <c r="CY192" s="42"/>
      <c r="CZ192" s="42"/>
      <c r="DA192" s="42"/>
      <c r="DB192" s="42"/>
      <c r="DC192" s="42"/>
      <c r="DD192" s="42"/>
      <c r="DE192" s="42"/>
      <c r="DF192" s="42"/>
      <c r="DG192" s="42"/>
      <c r="DH192" s="42"/>
      <c r="DI192" s="42"/>
      <c r="DJ192" s="42"/>
      <c r="DK192" s="42"/>
      <c r="DL192" s="42"/>
      <c r="DM192" s="42"/>
      <c r="DN192" s="42"/>
      <c r="DO192" s="42"/>
      <c r="DP192" s="42"/>
      <c r="DQ192" s="42"/>
      <c r="DR192" s="42"/>
      <c r="DS192" s="42"/>
      <c r="DT192" s="42"/>
      <c r="DU192" s="42"/>
      <c r="DV192" s="42"/>
      <c r="DW192" s="42"/>
      <c r="DX192" s="42"/>
      <c r="DY192" s="42"/>
      <c r="DZ192" s="42"/>
      <c r="EA192" s="42"/>
      <c r="EB192" s="42"/>
      <c r="EC192" s="42"/>
      <c r="ED192" s="42"/>
      <c r="EE192" s="42"/>
      <c r="EF192" s="42"/>
      <c r="EG192" s="42"/>
      <c r="EH192" s="42"/>
      <c r="EI192" s="42"/>
      <c r="EJ192" s="42"/>
      <c r="EK192" s="42"/>
      <c r="EL192" s="42"/>
      <c r="EM192" s="42"/>
      <c r="EN192" s="42"/>
      <c r="EO192" s="42"/>
      <c r="EP192" s="42"/>
      <c r="EQ192" s="42"/>
      <c r="ER192" s="42"/>
      <c r="ES192" s="42"/>
      <c r="ET192" s="42"/>
      <c r="EU192" s="42"/>
      <c r="EV192" s="42"/>
      <c r="EW192" s="42"/>
      <c r="EX192" s="42"/>
      <c r="EY192" s="42"/>
      <c r="EZ192" s="42"/>
      <c r="FA192" s="42"/>
      <c r="FB192" s="42"/>
      <c r="FC192" s="42"/>
      <c r="FD192" s="42"/>
      <c r="FE192" s="42"/>
      <c r="FF192" s="42"/>
      <c r="FG192" s="42"/>
      <c r="FH192" s="42"/>
      <c r="FI192" s="42"/>
      <c r="FJ192" s="42"/>
      <c r="FK192" s="42"/>
      <c r="FL192" s="42"/>
      <c r="FM192" s="42"/>
      <c r="FN192" s="42"/>
      <c r="FO192" s="42"/>
      <c r="FP192" s="42"/>
      <c r="FQ192" s="42"/>
      <c r="FR192" s="42"/>
      <c r="FS192" s="42"/>
      <c r="FT192" s="42"/>
      <c r="FU192" s="42"/>
      <c r="FV192" s="42"/>
      <c r="FW192" s="42"/>
      <c r="FX192" s="42"/>
      <c r="FY192" s="42"/>
      <c r="FZ192" s="42"/>
      <c r="GA192" s="42"/>
      <c r="GB192" s="42"/>
      <c r="GC192" s="42"/>
      <c r="GD192" s="42"/>
      <c r="GE192" s="42"/>
      <c r="GF192" s="42"/>
      <c r="GG192" s="42"/>
      <c r="GH192" s="42"/>
      <c r="GI192" s="42"/>
      <c r="GJ192" s="42"/>
      <c r="GK192" s="42"/>
      <c r="GL192" s="42"/>
      <c r="GM192" s="42"/>
      <c r="GN192" s="42"/>
      <c r="GO192" s="42"/>
      <c r="GP192" s="42"/>
      <c r="GQ192" s="42"/>
      <c r="GR192" s="42"/>
      <c r="GS192" s="42"/>
      <c r="GT192" s="42"/>
      <c r="GU192" s="42"/>
      <c r="GV192" s="42"/>
      <c r="GW192" s="42"/>
      <c r="GX192" s="42"/>
      <c r="GY192" s="42"/>
      <c r="GZ192" s="42"/>
      <c r="HA192" s="42"/>
      <c r="HB192" s="42"/>
      <c r="HC192" s="42"/>
      <c r="HD192" s="42"/>
      <c r="HE192" s="42"/>
      <c r="HF192" s="42"/>
      <c r="HG192" s="42"/>
      <c r="HH192" s="42"/>
      <c r="HI192" s="42"/>
      <c r="HJ192" s="42"/>
      <c r="HK192" s="42"/>
      <c r="HL192" s="42"/>
      <c r="HM192" s="42"/>
      <c r="HN192" s="42"/>
      <c r="HO192" s="42"/>
      <c r="HP192" s="42"/>
      <c r="HQ192" s="42"/>
      <c r="HR192" s="42"/>
      <c r="HS192" s="42"/>
      <c r="HT192" s="42"/>
      <c r="HU192" s="42"/>
      <c r="HV192" s="42"/>
      <c r="HW192" s="42"/>
      <c r="HX192" s="42"/>
    </row>
    <row r="193" spans="1:232" s="41" customFormat="1" x14ac:dyDescent="0.25">
      <c r="A193" s="29"/>
      <c r="B193" s="30"/>
      <c r="C193" s="31" t="str">
        <f>IF(H193="","",VLOOKUP(O193,Khach_hang!B:G,6,0))</f>
        <v>B</v>
      </c>
      <c r="D193" s="57">
        <f t="shared" si="34"/>
        <v>0</v>
      </c>
      <c r="E193" s="57">
        <f t="shared" si="35"/>
        <v>1</v>
      </c>
      <c r="F193" s="32" t="str">
        <f>IF(H193="","",VLOOKUP(H193,'PHIEU XT'!B:I,8,0))</f>
        <v>29/08/2025</v>
      </c>
      <c r="G193" s="32" t="str">
        <f t="shared" si="36"/>
        <v>29/08/2025</v>
      </c>
      <c r="H193" s="4">
        <v>9105868720</v>
      </c>
      <c r="I193" s="32" t="str">
        <f t="shared" si="37"/>
        <v>29/08/2025</v>
      </c>
      <c r="J193" s="33" t="str">
        <f t="shared" si="38"/>
        <v>NKHT2508/00028944</v>
      </c>
      <c r="K193" s="34"/>
      <c r="L193" s="46" t="str">
        <f t="shared" si="39"/>
        <v>K25TTM</v>
      </c>
      <c r="M193" s="33" t="str">
        <f>IF(H193="","",'PHIEU XT'!C193)</f>
        <v>00028944</v>
      </c>
      <c r="N193" s="35" t="str">
        <f t="shared" si="40"/>
        <v>29/08/2025</v>
      </c>
      <c r="O193" s="6" t="str">
        <f>IF(H193="","",'PHIEU XT'!E193)</f>
        <v>WIN-020</v>
      </c>
      <c r="P193" s="36"/>
      <c r="Q193" s="36"/>
      <c r="R193" s="36"/>
      <c r="S193" s="33" t="str">
        <f>IF(H193="","",'PHIEU XT'!F193)</f>
        <v>6385 WM+ THA 496 Bà Triệu, Hậu Lộc</v>
      </c>
      <c r="T193" s="36"/>
      <c r="U193" s="36"/>
      <c r="V193" s="33" t="str">
        <f t="shared" si="41"/>
        <v>6385 WM+ THA 496 Bà Triệu, Hậu Lộc</v>
      </c>
      <c r="W193" s="36"/>
      <c r="X193" s="36"/>
      <c r="Y193" s="33" t="str">
        <f>IF(H193="","",'PHIEU XT'!AC193)</f>
        <v>GM500</v>
      </c>
      <c r="Z193" s="36"/>
      <c r="AA193" s="30"/>
      <c r="AB193" s="57">
        <f t="shared" si="42"/>
        <v>5111</v>
      </c>
      <c r="AC193" s="57">
        <f t="shared" si="43"/>
        <v>131</v>
      </c>
      <c r="AD193" s="30"/>
      <c r="AE193" s="58">
        <f>IF(H193="","",'PHIEU XT'!U193)</f>
        <v>1</v>
      </c>
      <c r="AF193" s="37"/>
      <c r="AG193" s="37">
        <f>IF(H193="","",'PHIEU XT'!T193)</f>
        <v>111058</v>
      </c>
      <c r="AH193" s="38">
        <f t="shared" si="44"/>
        <v>111058</v>
      </c>
      <c r="AI193" s="37"/>
      <c r="AJ193" s="37"/>
      <c r="AK193" s="39"/>
      <c r="AL193" s="40">
        <f t="shared" si="45"/>
        <v>8</v>
      </c>
      <c r="AM193" s="37"/>
      <c r="AN193" s="37">
        <f t="shared" si="46"/>
        <v>8884.64</v>
      </c>
      <c r="AO193" s="59">
        <f t="shared" si="47"/>
        <v>33311</v>
      </c>
      <c r="AP193" s="39"/>
      <c r="AQ193" s="59" t="str">
        <f t="shared" si="48"/>
        <v>K-hangtra</v>
      </c>
      <c r="AR193" s="60">
        <f t="shared" si="49"/>
        <v>156</v>
      </c>
      <c r="AS193" s="60">
        <f t="shared" si="50"/>
        <v>632</v>
      </c>
      <c r="AV193" s="39"/>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c r="BZ193" s="42"/>
      <c r="CA193" s="42"/>
      <c r="CB193" s="42"/>
      <c r="CC193" s="42"/>
      <c r="CD193" s="42"/>
      <c r="CE193" s="42"/>
      <c r="CF193" s="42"/>
      <c r="CG193" s="42"/>
      <c r="CH193" s="42"/>
      <c r="CI193" s="42"/>
      <c r="CJ193" s="42"/>
      <c r="CK193" s="42"/>
      <c r="CL193" s="42"/>
      <c r="CM193" s="42"/>
      <c r="CN193" s="42"/>
      <c r="CO193" s="42"/>
      <c r="CP193" s="42"/>
      <c r="CQ193" s="42"/>
      <c r="CR193" s="42"/>
      <c r="CS193" s="42"/>
      <c r="CT193" s="42"/>
      <c r="CU193" s="42"/>
      <c r="CV193" s="42"/>
      <c r="CW193" s="42"/>
      <c r="CX193" s="42"/>
      <c r="CY193" s="42"/>
      <c r="CZ193" s="42"/>
      <c r="DA193" s="42"/>
      <c r="DB193" s="42"/>
      <c r="DC193" s="42"/>
      <c r="DD193" s="42"/>
      <c r="DE193" s="42"/>
      <c r="DF193" s="42"/>
      <c r="DG193" s="42"/>
      <c r="DH193" s="42"/>
      <c r="DI193" s="42"/>
      <c r="DJ193" s="42"/>
      <c r="DK193" s="42"/>
      <c r="DL193" s="42"/>
      <c r="DM193" s="42"/>
      <c r="DN193" s="42"/>
      <c r="DO193" s="42"/>
      <c r="DP193" s="42"/>
      <c r="DQ193" s="42"/>
      <c r="DR193" s="42"/>
      <c r="DS193" s="42"/>
      <c r="DT193" s="42"/>
      <c r="DU193" s="42"/>
      <c r="DV193" s="42"/>
      <c r="DW193" s="42"/>
      <c r="DX193" s="42"/>
      <c r="DY193" s="42"/>
      <c r="DZ193" s="42"/>
      <c r="EA193" s="42"/>
      <c r="EB193" s="42"/>
      <c r="EC193" s="42"/>
      <c r="ED193" s="42"/>
      <c r="EE193" s="42"/>
      <c r="EF193" s="42"/>
      <c r="EG193" s="42"/>
      <c r="EH193" s="42"/>
      <c r="EI193" s="42"/>
      <c r="EJ193" s="42"/>
      <c r="EK193" s="42"/>
      <c r="EL193" s="42"/>
      <c r="EM193" s="42"/>
      <c r="EN193" s="42"/>
      <c r="EO193" s="42"/>
      <c r="EP193" s="42"/>
      <c r="EQ193" s="42"/>
      <c r="ER193" s="42"/>
      <c r="ES193" s="42"/>
      <c r="ET193" s="42"/>
      <c r="EU193" s="42"/>
      <c r="EV193" s="42"/>
      <c r="EW193" s="42"/>
      <c r="EX193" s="42"/>
      <c r="EY193" s="42"/>
      <c r="EZ193" s="42"/>
      <c r="FA193" s="42"/>
      <c r="FB193" s="42"/>
      <c r="FC193" s="42"/>
      <c r="FD193" s="42"/>
      <c r="FE193" s="42"/>
      <c r="FF193" s="42"/>
      <c r="FG193" s="42"/>
      <c r="FH193" s="42"/>
      <c r="FI193" s="42"/>
      <c r="FJ193" s="42"/>
      <c r="FK193" s="42"/>
      <c r="FL193" s="42"/>
      <c r="FM193" s="42"/>
      <c r="FN193" s="42"/>
      <c r="FO193" s="42"/>
      <c r="FP193" s="42"/>
      <c r="FQ193" s="42"/>
      <c r="FR193" s="42"/>
      <c r="FS193" s="42"/>
      <c r="FT193" s="42"/>
      <c r="FU193" s="42"/>
      <c r="FV193" s="42"/>
      <c r="FW193" s="42"/>
      <c r="FX193" s="42"/>
      <c r="FY193" s="42"/>
      <c r="FZ193" s="42"/>
      <c r="GA193" s="42"/>
      <c r="GB193" s="42"/>
      <c r="GC193" s="42"/>
      <c r="GD193" s="42"/>
      <c r="GE193" s="42"/>
      <c r="GF193" s="42"/>
      <c r="GG193" s="42"/>
      <c r="GH193" s="42"/>
      <c r="GI193" s="42"/>
      <c r="GJ193" s="42"/>
      <c r="GK193" s="42"/>
      <c r="GL193" s="42"/>
      <c r="GM193" s="42"/>
      <c r="GN193" s="42"/>
      <c r="GO193" s="42"/>
      <c r="GP193" s="42"/>
      <c r="GQ193" s="42"/>
      <c r="GR193" s="42"/>
      <c r="GS193" s="42"/>
      <c r="GT193" s="42"/>
      <c r="GU193" s="42"/>
      <c r="GV193" s="42"/>
      <c r="GW193" s="42"/>
      <c r="GX193" s="42"/>
      <c r="GY193" s="42"/>
      <c r="GZ193" s="42"/>
      <c r="HA193" s="42"/>
      <c r="HB193" s="42"/>
      <c r="HC193" s="42"/>
      <c r="HD193" s="42"/>
      <c r="HE193" s="42"/>
      <c r="HF193" s="42"/>
      <c r="HG193" s="42"/>
      <c r="HH193" s="42"/>
      <c r="HI193" s="42"/>
      <c r="HJ193" s="42"/>
      <c r="HK193" s="42"/>
      <c r="HL193" s="42"/>
      <c r="HM193" s="42"/>
      <c r="HN193" s="42"/>
      <c r="HO193" s="42"/>
      <c r="HP193" s="42"/>
      <c r="HQ193" s="42"/>
      <c r="HR193" s="42"/>
      <c r="HS193" s="42"/>
      <c r="HT193" s="42"/>
      <c r="HU193" s="42"/>
      <c r="HV193" s="42"/>
      <c r="HW193" s="42"/>
      <c r="HX193" s="42"/>
    </row>
    <row r="194" spans="1:232" s="41" customFormat="1" x14ac:dyDescent="0.25">
      <c r="A194" s="29"/>
      <c r="B194" s="30"/>
      <c r="C194" s="31" t="str">
        <f>IF(H194="","",VLOOKUP(O194,Khach_hang!B:G,6,0))</f>
        <v>B</v>
      </c>
      <c r="D194" s="57">
        <f t="shared" si="34"/>
        <v>0</v>
      </c>
      <c r="E194" s="57">
        <f t="shared" si="35"/>
        <v>1</v>
      </c>
      <c r="F194" s="32" t="str">
        <f>IF(H194="","",VLOOKUP(H194,'PHIEU XT'!B:I,8,0))</f>
        <v>29/08/2025</v>
      </c>
      <c r="G194" s="32" t="str">
        <f t="shared" si="36"/>
        <v>29/08/2025</v>
      </c>
      <c r="H194" s="4">
        <v>9105868748</v>
      </c>
      <c r="I194" s="32" t="str">
        <f t="shared" si="37"/>
        <v>29/08/2025</v>
      </c>
      <c r="J194" s="33" t="str">
        <f t="shared" si="38"/>
        <v>NKHT2508/00421258</v>
      </c>
      <c r="K194" s="34"/>
      <c r="L194" s="46" t="str">
        <f t="shared" si="39"/>
        <v>K25TTM</v>
      </c>
      <c r="M194" s="33" t="str">
        <f>IF(H194="","",'PHIEU XT'!C194)</f>
        <v>00421258</v>
      </c>
      <c r="N194" s="35" t="str">
        <f t="shared" si="40"/>
        <v>29/08/2025</v>
      </c>
      <c r="O194" s="6" t="str">
        <f>IF(H194="","",'PHIEU XT'!E194)</f>
        <v>WIN-002</v>
      </c>
      <c r="P194" s="36"/>
      <c r="Q194" s="36"/>
      <c r="R194" s="36"/>
      <c r="S194" s="33" t="str">
        <f>IF(H194="","",'PHIEU XT'!F194)</f>
        <v>3227 WM+ HNI 15 Trần Khánh Dư</v>
      </c>
      <c r="T194" s="36"/>
      <c r="U194" s="36"/>
      <c r="V194" s="33" t="str">
        <f t="shared" si="41"/>
        <v>3227 WM+ HNI 15 Trần Khánh Dư</v>
      </c>
      <c r="W194" s="36"/>
      <c r="X194" s="36"/>
      <c r="Y194" s="33" t="str">
        <f>IF(H194="","",'PHIEU XT'!AC194)</f>
        <v>GM500</v>
      </c>
      <c r="Z194" s="36"/>
      <c r="AA194" s="30"/>
      <c r="AB194" s="57">
        <f t="shared" si="42"/>
        <v>5111</v>
      </c>
      <c r="AC194" s="57">
        <f t="shared" si="43"/>
        <v>131</v>
      </c>
      <c r="AD194" s="30"/>
      <c r="AE194" s="58">
        <f>IF(H194="","",'PHIEU XT'!U194)</f>
        <v>2</v>
      </c>
      <c r="AF194" s="37"/>
      <c r="AG194" s="37">
        <f>IF(H194="","",'PHIEU XT'!T194)</f>
        <v>111058</v>
      </c>
      <c r="AH194" s="38">
        <f t="shared" si="44"/>
        <v>222116</v>
      </c>
      <c r="AI194" s="37"/>
      <c r="AJ194" s="37"/>
      <c r="AK194" s="39"/>
      <c r="AL194" s="40">
        <f t="shared" si="45"/>
        <v>8</v>
      </c>
      <c r="AM194" s="37"/>
      <c r="AN194" s="37">
        <f t="shared" si="46"/>
        <v>17769.28</v>
      </c>
      <c r="AO194" s="59">
        <f t="shared" si="47"/>
        <v>33311</v>
      </c>
      <c r="AP194" s="39"/>
      <c r="AQ194" s="59" t="str">
        <f t="shared" si="48"/>
        <v>K-hangtra</v>
      </c>
      <c r="AR194" s="60">
        <f t="shared" si="49"/>
        <v>156</v>
      </c>
      <c r="AS194" s="60">
        <f t="shared" si="50"/>
        <v>632</v>
      </c>
      <c r="AV194" s="39"/>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c r="BZ194" s="42"/>
      <c r="CA194" s="42"/>
      <c r="CB194" s="42"/>
      <c r="CC194" s="42"/>
      <c r="CD194" s="42"/>
      <c r="CE194" s="42"/>
      <c r="CF194" s="42"/>
      <c r="CG194" s="42"/>
      <c r="CH194" s="42"/>
      <c r="CI194" s="42"/>
      <c r="CJ194" s="42"/>
      <c r="CK194" s="42"/>
      <c r="CL194" s="42"/>
      <c r="CM194" s="42"/>
      <c r="CN194" s="42"/>
      <c r="CO194" s="42"/>
      <c r="CP194" s="42"/>
      <c r="CQ194" s="42"/>
      <c r="CR194" s="42"/>
      <c r="CS194" s="42"/>
      <c r="CT194" s="42"/>
      <c r="CU194" s="42"/>
      <c r="CV194" s="42"/>
      <c r="CW194" s="42"/>
      <c r="CX194" s="42"/>
      <c r="CY194" s="42"/>
      <c r="CZ194" s="42"/>
      <c r="DA194" s="42"/>
      <c r="DB194" s="42"/>
      <c r="DC194" s="42"/>
      <c r="DD194" s="42"/>
      <c r="DE194" s="42"/>
      <c r="DF194" s="42"/>
      <c r="DG194" s="42"/>
      <c r="DH194" s="42"/>
      <c r="DI194" s="42"/>
      <c r="DJ194" s="42"/>
      <c r="DK194" s="42"/>
      <c r="DL194" s="42"/>
      <c r="DM194" s="42"/>
      <c r="DN194" s="42"/>
      <c r="DO194" s="42"/>
      <c r="DP194" s="42"/>
      <c r="DQ194" s="42"/>
      <c r="DR194" s="42"/>
      <c r="DS194" s="42"/>
      <c r="DT194" s="42"/>
      <c r="DU194" s="42"/>
      <c r="DV194" s="42"/>
      <c r="DW194" s="42"/>
      <c r="DX194" s="42"/>
      <c r="DY194" s="42"/>
      <c r="DZ194" s="42"/>
      <c r="EA194" s="42"/>
      <c r="EB194" s="42"/>
      <c r="EC194" s="42"/>
      <c r="ED194" s="42"/>
      <c r="EE194" s="42"/>
      <c r="EF194" s="42"/>
      <c r="EG194" s="42"/>
      <c r="EH194" s="42"/>
      <c r="EI194" s="42"/>
      <c r="EJ194" s="42"/>
      <c r="EK194" s="42"/>
      <c r="EL194" s="42"/>
      <c r="EM194" s="42"/>
      <c r="EN194" s="42"/>
      <c r="EO194" s="42"/>
      <c r="EP194" s="42"/>
      <c r="EQ194" s="42"/>
      <c r="ER194" s="42"/>
      <c r="ES194" s="42"/>
      <c r="ET194" s="42"/>
      <c r="EU194" s="42"/>
      <c r="EV194" s="42"/>
      <c r="EW194" s="42"/>
      <c r="EX194" s="42"/>
      <c r="EY194" s="42"/>
      <c r="EZ194" s="42"/>
      <c r="FA194" s="42"/>
      <c r="FB194" s="42"/>
      <c r="FC194" s="42"/>
      <c r="FD194" s="42"/>
      <c r="FE194" s="42"/>
      <c r="FF194" s="42"/>
      <c r="FG194" s="42"/>
      <c r="FH194" s="42"/>
      <c r="FI194" s="42"/>
      <c r="FJ194" s="42"/>
      <c r="FK194" s="42"/>
      <c r="FL194" s="42"/>
      <c r="FM194" s="42"/>
      <c r="FN194" s="42"/>
      <c r="FO194" s="42"/>
      <c r="FP194" s="42"/>
      <c r="FQ194" s="42"/>
      <c r="FR194" s="42"/>
      <c r="FS194" s="42"/>
      <c r="FT194" s="42"/>
      <c r="FU194" s="42"/>
      <c r="FV194" s="42"/>
      <c r="FW194" s="42"/>
      <c r="FX194" s="42"/>
      <c r="FY194" s="42"/>
      <c r="FZ194" s="42"/>
      <c r="GA194" s="42"/>
      <c r="GB194" s="42"/>
      <c r="GC194" s="42"/>
      <c r="GD194" s="42"/>
      <c r="GE194" s="42"/>
      <c r="GF194" s="42"/>
      <c r="GG194" s="42"/>
      <c r="GH194" s="42"/>
      <c r="GI194" s="42"/>
      <c r="GJ194" s="42"/>
      <c r="GK194" s="42"/>
      <c r="GL194" s="42"/>
      <c r="GM194" s="42"/>
      <c r="GN194" s="42"/>
      <c r="GO194" s="42"/>
      <c r="GP194" s="42"/>
      <c r="GQ194" s="42"/>
      <c r="GR194" s="42"/>
      <c r="GS194" s="42"/>
      <c r="GT194" s="42"/>
      <c r="GU194" s="42"/>
      <c r="GV194" s="42"/>
      <c r="GW194" s="42"/>
      <c r="GX194" s="42"/>
      <c r="GY194" s="42"/>
      <c r="GZ194" s="42"/>
      <c r="HA194" s="42"/>
      <c r="HB194" s="42"/>
      <c r="HC194" s="42"/>
      <c r="HD194" s="42"/>
      <c r="HE194" s="42"/>
      <c r="HF194" s="42"/>
      <c r="HG194" s="42"/>
      <c r="HH194" s="42"/>
      <c r="HI194" s="42"/>
      <c r="HJ194" s="42"/>
      <c r="HK194" s="42"/>
      <c r="HL194" s="42"/>
      <c r="HM194" s="42"/>
      <c r="HN194" s="42"/>
      <c r="HO194" s="42"/>
      <c r="HP194" s="42"/>
      <c r="HQ194" s="42"/>
      <c r="HR194" s="42"/>
      <c r="HS194" s="42"/>
      <c r="HT194" s="42"/>
      <c r="HU194" s="42"/>
      <c r="HV194" s="42"/>
      <c r="HW194" s="42"/>
      <c r="HX194" s="42"/>
    </row>
    <row r="195" spans="1:232" s="41" customFormat="1" x14ac:dyDescent="0.25">
      <c r="A195" s="29"/>
      <c r="B195" s="30"/>
      <c r="C195" s="31" t="str">
        <f>IF(H195="","",VLOOKUP(O195,Khach_hang!B:G,6,0))</f>
        <v>B</v>
      </c>
      <c r="D195" s="57">
        <f t="shared" ref="D195:D258" si="51">IF(H195="","",0)</f>
        <v>0</v>
      </c>
      <c r="E195" s="57">
        <f t="shared" ref="E195:E258" si="52">IF(H195="","",1)</f>
        <v>1</v>
      </c>
      <c r="F195" s="32" t="str">
        <f>IF(H195="","",VLOOKUP(H195,'PHIEU XT'!B:I,8,0))</f>
        <v>29/08/2025</v>
      </c>
      <c r="G195" s="32" t="str">
        <f t="shared" ref="G195:G258" si="53">IF(F195="","",F195)</f>
        <v>29/08/2025</v>
      </c>
      <c r="H195" s="4">
        <v>9105868882</v>
      </c>
      <c r="I195" s="32" t="str">
        <f t="shared" ref="I195:I258" si="54">IF(F195="","",F195)</f>
        <v>29/08/2025</v>
      </c>
      <c r="J195" s="33" t="str">
        <f t="shared" ref="J195:J258" si="55">IF(H195="","","NKHT2508/"&amp;M195)</f>
        <v>NKHT2508/00012918</v>
      </c>
      <c r="K195" s="34"/>
      <c r="L195" s="46" t="str">
        <f t="shared" ref="L195:L258" si="56">IF(H195="","","K25TTM")</f>
        <v>K25TTM</v>
      </c>
      <c r="M195" s="33" t="str">
        <f>IF(H195="","",'PHIEU XT'!C195)</f>
        <v>00012918</v>
      </c>
      <c r="N195" s="35" t="str">
        <f t="shared" ref="N195:N258" si="57">IF(H195="","",G195)</f>
        <v>29/08/2025</v>
      </c>
      <c r="O195" s="6" t="str">
        <f>IF(H195="","",'PHIEU XT'!E195)</f>
        <v>WIN-004</v>
      </c>
      <c r="P195" s="36"/>
      <c r="Q195" s="36"/>
      <c r="R195" s="36"/>
      <c r="S195" s="33" t="str">
        <f>IF(H195="","",'PHIEU XT'!F195)</f>
        <v>5737 WM+ HTH 9 Nguyễn Thiếp, TT Nghèn</v>
      </c>
      <c r="T195" s="36"/>
      <c r="U195" s="36"/>
      <c r="V195" s="33" t="str">
        <f t="shared" ref="V195:V258" si="58">S195</f>
        <v>5737 WM+ HTH 9 Nguyễn Thiếp, TT Nghèn</v>
      </c>
      <c r="W195" s="36"/>
      <c r="X195" s="36"/>
      <c r="Y195" s="33" t="str">
        <f>IF(H195="","",'PHIEU XT'!AC195)</f>
        <v>GM500</v>
      </c>
      <c r="Z195" s="36"/>
      <c r="AA195" s="30"/>
      <c r="AB195" s="57">
        <f t="shared" ref="AB195:AB258" si="59">IF(H195="","",5111)</f>
        <v>5111</v>
      </c>
      <c r="AC195" s="57">
        <f t="shared" ref="AC195:AC258" si="60">IF(H195="","",131)</f>
        <v>131</v>
      </c>
      <c r="AD195" s="30"/>
      <c r="AE195" s="58">
        <f>IF(H195="","",'PHIEU XT'!U195)</f>
        <v>3</v>
      </c>
      <c r="AF195" s="37"/>
      <c r="AG195" s="37">
        <f>IF(H195="","",'PHIEU XT'!T195)</f>
        <v>111058</v>
      </c>
      <c r="AH195" s="38">
        <f t="shared" ref="AH195:AH258" si="61">AE195*AG195</f>
        <v>333174</v>
      </c>
      <c r="AI195" s="37"/>
      <c r="AJ195" s="37"/>
      <c r="AK195" s="39"/>
      <c r="AL195" s="40">
        <f t="shared" ref="AL195:AL258" si="62">IF(H195="","",8)</f>
        <v>8</v>
      </c>
      <c r="AM195" s="37"/>
      <c r="AN195" s="37">
        <f t="shared" ref="AN195:AN258" si="63">IF(H195="","",AH195*8%)</f>
        <v>26653.920000000002</v>
      </c>
      <c r="AO195" s="59">
        <f t="shared" ref="AO195:AO258" si="64">IF(H195="","",33311)</f>
        <v>33311</v>
      </c>
      <c r="AP195" s="39"/>
      <c r="AQ195" s="59" t="str">
        <f t="shared" ref="AQ195:AQ258" si="65">IF(H195="","","K-hangtra")</f>
        <v>K-hangtra</v>
      </c>
      <c r="AR195" s="60">
        <f t="shared" ref="AR195:AR258" si="66">IF(H195="","",156)</f>
        <v>156</v>
      </c>
      <c r="AS195" s="60">
        <f t="shared" ref="AS195:AS258" si="67">IF(H195="","",632)</f>
        <v>632</v>
      </c>
      <c r="AV195" s="39"/>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c r="BZ195" s="42"/>
      <c r="CA195" s="42"/>
      <c r="CB195" s="42"/>
      <c r="CC195" s="42"/>
      <c r="CD195" s="42"/>
      <c r="CE195" s="42"/>
      <c r="CF195" s="42"/>
      <c r="CG195" s="42"/>
      <c r="CH195" s="42"/>
      <c r="CI195" s="42"/>
      <c r="CJ195" s="42"/>
      <c r="CK195" s="42"/>
      <c r="CL195" s="42"/>
      <c r="CM195" s="42"/>
      <c r="CN195" s="42"/>
      <c r="CO195" s="42"/>
      <c r="CP195" s="42"/>
      <c r="CQ195" s="42"/>
      <c r="CR195" s="42"/>
      <c r="CS195" s="42"/>
      <c r="CT195" s="42"/>
      <c r="CU195" s="42"/>
      <c r="CV195" s="42"/>
      <c r="CW195" s="42"/>
      <c r="CX195" s="42"/>
      <c r="CY195" s="42"/>
      <c r="CZ195" s="42"/>
      <c r="DA195" s="42"/>
      <c r="DB195" s="42"/>
      <c r="DC195" s="42"/>
      <c r="DD195" s="42"/>
      <c r="DE195" s="42"/>
      <c r="DF195" s="42"/>
      <c r="DG195" s="42"/>
      <c r="DH195" s="42"/>
      <c r="DI195" s="42"/>
      <c r="DJ195" s="42"/>
      <c r="DK195" s="42"/>
      <c r="DL195" s="42"/>
      <c r="DM195" s="42"/>
      <c r="DN195" s="42"/>
      <c r="DO195" s="42"/>
      <c r="DP195" s="42"/>
      <c r="DQ195" s="42"/>
      <c r="DR195" s="42"/>
      <c r="DS195" s="42"/>
      <c r="DT195" s="42"/>
      <c r="DU195" s="42"/>
      <c r="DV195" s="42"/>
      <c r="DW195" s="42"/>
      <c r="DX195" s="42"/>
      <c r="DY195" s="42"/>
      <c r="DZ195" s="42"/>
      <c r="EA195" s="42"/>
      <c r="EB195" s="42"/>
      <c r="EC195" s="42"/>
      <c r="ED195" s="42"/>
      <c r="EE195" s="42"/>
      <c r="EF195" s="42"/>
      <c r="EG195" s="42"/>
      <c r="EH195" s="42"/>
      <c r="EI195" s="42"/>
      <c r="EJ195" s="42"/>
      <c r="EK195" s="42"/>
      <c r="EL195" s="42"/>
      <c r="EM195" s="42"/>
      <c r="EN195" s="42"/>
      <c r="EO195" s="42"/>
      <c r="EP195" s="42"/>
      <c r="EQ195" s="42"/>
      <c r="ER195" s="42"/>
      <c r="ES195" s="42"/>
      <c r="ET195" s="42"/>
      <c r="EU195" s="42"/>
      <c r="EV195" s="42"/>
      <c r="EW195" s="42"/>
      <c r="EX195" s="42"/>
      <c r="EY195" s="42"/>
      <c r="EZ195" s="42"/>
      <c r="FA195" s="42"/>
      <c r="FB195" s="42"/>
      <c r="FC195" s="42"/>
      <c r="FD195" s="42"/>
      <c r="FE195" s="42"/>
      <c r="FF195" s="42"/>
      <c r="FG195" s="42"/>
      <c r="FH195" s="42"/>
      <c r="FI195" s="42"/>
      <c r="FJ195" s="42"/>
      <c r="FK195" s="42"/>
      <c r="FL195" s="42"/>
      <c r="FM195" s="42"/>
      <c r="FN195" s="42"/>
      <c r="FO195" s="42"/>
      <c r="FP195" s="42"/>
      <c r="FQ195" s="42"/>
      <c r="FR195" s="42"/>
      <c r="FS195" s="42"/>
      <c r="FT195" s="42"/>
      <c r="FU195" s="42"/>
      <c r="FV195" s="42"/>
      <c r="FW195" s="42"/>
      <c r="FX195" s="42"/>
      <c r="FY195" s="42"/>
      <c r="FZ195" s="42"/>
      <c r="GA195" s="42"/>
      <c r="GB195" s="42"/>
      <c r="GC195" s="42"/>
      <c r="GD195" s="42"/>
      <c r="GE195" s="42"/>
      <c r="GF195" s="42"/>
      <c r="GG195" s="42"/>
      <c r="GH195" s="42"/>
      <c r="GI195" s="42"/>
      <c r="GJ195" s="42"/>
      <c r="GK195" s="42"/>
      <c r="GL195" s="42"/>
      <c r="GM195" s="42"/>
      <c r="GN195" s="42"/>
      <c r="GO195" s="42"/>
      <c r="GP195" s="42"/>
      <c r="GQ195" s="42"/>
      <c r="GR195" s="42"/>
      <c r="GS195" s="42"/>
      <c r="GT195" s="42"/>
      <c r="GU195" s="42"/>
      <c r="GV195" s="42"/>
      <c r="GW195" s="42"/>
      <c r="GX195" s="42"/>
      <c r="GY195" s="42"/>
      <c r="GZ195" s="42"/>
      <c r="HA195" s="42"/>
      <c r="HB195" s="42"/>
      <c r="HC195" s="42"/>
      <c r="HD195" s="42"/>
      <c r="HE195" s="42"/>
      <c r="HF195" s="42"/>
      <c r="HG195" s="42"/>
      <c r="HH195" s="42"/>
      <c r="HI195" s="42"/>
      <c r="HJ195" s="42"/>
      <c r="HK195" s="42"/>
      <c r="HL195" s="42"/>
      <c r="HM195" s="42"/>
      <c r="HN195" s="42"/>
      <c r="HO195" s="42"/>
      <c r="HP195" s="42"/>
      <c r="HQ195" s="42"/>
      <c r="HR195" s="42"/>
      <c r="HS195" s="42"/>
      <c r="HT195" s="42"/>
      <c r="HU195" s="42"/>
      <c r="HV195" s="42"/>
      <c r="HW195" s="42"/>
      <c r="HX195" s="42"/>
    </row>
    <row r="196" spans="1:232" s="41" customFormat="1" x14ac:dyDescent="0.25">
      <c r="A196" s="29"/>
      <c r="B196" s="30"/>
      <c r="C196" s="31" t="str">
        <f>IF(H196="","",VLOOKUP(O196,Khach_hang!B:G,6,0))</f>
        <v>B</v>
      </c>
      <c r="D196" s="57">
        <f t="shared" si="51"/>
        <v>0</v>
      </c>
      <c r="E196" s="57">
        <f t="shared" si="52"/>
        <v>1</v>
      </c>
      <c r="F196" s="32" t="str">
        <f>IF(H196="","",VLOOKUP(H196,'PHIEU XT'!B:I,8,0))</f>
        <v>29/08/2025</v>
      </c>
      <c r="G196" s="32" t="str">
        <f t="shared" si="53"/>
        <v>29/08/2025</v>
      </c>
      <c r="H196" s="4">
        <v>9105868882</v>
      </c>
      <c r="I196" s="32" t="str">
        <f t="shared" si="54"/>
        <v>29/08/2025</v>
      </c>
      <c r="J196" s="33" t="str">
        <f t="shared" si="55"/>
        <v>NKHT2508/00012918</v>
      </c>
      <c r="K196" s="34"/>
      <c r="L196" s="46" t="str">
        <f t="shared" si="56"/>
        <v>K25TTM</v>
      </c>
      <c r="M196" s="33" t="str">
        <f>IF(H196="","",'PHIEU XT'!C196)</f>
        <v>00012918</v>
      </c>
      <c r="N196" s="35" t="str">
        <f t="shared" si="57"/>
        <v>29/08/2025</v>
      </c>
      <c r="O196" s="6" t="str">
        <f>IF(H196="","",'PHIEU XT'!E196)</f>
        <v>WIN-004</v>
      </c>
      <c r="P196" s="36"/>
      <c r="Q196" s="36"/>
      <c r="R196" s="36"/>
      <c r="S196" s="33" t="str">
        <f>IF(H196="","",'PHIEU XT'!F196)</f>
        <v>5737 WM+ HTH 9 Nguyễn Thiếp, TT Nghèn</v>
      </c>
      <c r="T196" s="36"/>
      <c r="U196" s="36"/>
      <c r="V196" s="33" t="str">
        <f t="shared" si="58"/>
        <v>5737 WM+ HTH 9 Nguyễn Thiếp, TT Nghèn</v>
      </c>
      <c r="W196" s="36"/>
      <c r="X196" s="36"/>
      <c r="Y196" s="33" t="str">
        <f>IF(H196="","",'PHIEU XT'!AC196)</f>
        <v>MNH250</v>
      </c>
      <c r="Z196" s="36"/>
      <c r="AA196" s="30"/>
      <c r="AB196" s="57">
        <f t="shared" si="59"/>
        <v>5111</v>
      </c>
      <c r="AC196" s="57">
        <f t="shared" si="60"/>
        <v>131</v>
      </c>
      <c r="AD196" s="30"/>
      <c r="AE196" s="58">
        <f>IF(H196="","",'PHIEU XT'!U196)</f>
        <v>1</v>
      </c>
      <c r="AF196" s="37"/>
      <c r="AG196" s="37">
        <f>IF(H196="","",'PHIEU XT'!T196)</f>
        <v>46000</v>
      </c>
      <c r="AH196" s="38">
        <f t="shared" si="61"/>
        <v>46000</v>
      </c>
      <c r="AI196" s="37"/>
      <c r="AJ196" s="37"/>
      <c r="AK196" s="39"/>
      <c r="AL196" s="40">
        <f t="shared" si="62"/>
        <v>8</v>
      </c>
      <c r="AM196" s="37"/>
      <c r="AN196" s="37">
        <f t="shared" si="63"/>
        <v>3680</v>
      </c>
      <c r="AO196" s="59">
        <f t="shared" si="64"/>
        <v>33311</v>
      </c>
      <c r="AP196" s="39"/>
      <c r="AQ196" s="59" t="str">
        <f t="shared" si="65"/>
        <v>K-hangtra</v>
      </c>
      <c r="AR196" s="60">
        <f t="shared" si="66"/>
        <v>156</v>
      </c>
      <c r="AS196" s="60">
        <f t="shared" si="67"/>
        <v>632</v>
      </c>
      <c r="AV196" s="39"/>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c r="BZ196" s="42"/>
      <c r="CA196" s="42"/>
      <c r="CB196" s="42"/>
      <c r="CC196" s="42"/>
      <c r="CD196" s="42"/>
      <c r="CE196" s="42"/>
      <c r="CF196" s="42"/>
      <c r="CG196" s="42"/>
      <c r="CH196" s="42"/>
      <c r="CI196" s="42"/>
      <c r="CJ196" s="42"/>
      <c r="CK196" s="42"/>
      <c r="CL196" s="42"/>
      <c r="CM196" s="42"/>
      <c r="CN196" s="42"/>
      <c r="CO196" s="42"/>
      <c r="CP196" s="42"/>
      <c r="CQ196" s="42"/>
      <c r="CR196" s="42"/>
      <c r="CS196" s="42"/>
      <c r="CT196" s="42"/>
      <c r="CU196" s="42"/>
      <c r="CV196" s="42"/>
      <c r="CW196" s="42"/>
      <c r="CX196" s="42"/>
      <c r="CY196" s="42"/>
      <c r="CZ196" s="42"/>
      <c r="DA196" s="42"/>
      <c r="DB196" s="42"/>
      <c r="DC196" s="42"/>
      <c r="DD196" s="42"/>
      <c r="DE196" s="42"/>
      <c r="DF196" s="42"/>
      <c r="DG196" s="42"/>
      <c r="DH196" s="42"/>
      <c r="DI196" s="42"/>
      <c r="DJ196" s="42"/>
      <c r="DK196" s="42"/>
      <c r="DL196" s="42"/>
      <c r="DM196" s="42"/>
      <c r="DN196" s="42"/>
      <c r="DO196" s="42"/>
      <c r="DP196" s="42"/>
      <c r="DQ196" s="42"/>
      <c r="DR196" s="42"/>
      <c r="DS196" s="42"/>
      <c r="DT196" s="42"/>
      <c r="DU196" s="42"/>
      <c r="DV196" s="42"/>
      <c r="DW196" s="42"/>
      <c r="DX196" s="42"/>
      <c r="DY196" s="42"/>
      <c r="DZ196" s="42"/>
      <c r="EA196" s="42"/>
      <c r="EB196" s="42"/>
      <c r="EC196" s="42"/>
      <c r="ED196" s="42"/>
      <c r="EE196" s="42"/>
      <c r="EF196" s="42"/>
      <c r="EG196" s="42"/>
      <c r="EH196" s="42"/>
      <c r="EI196" s="42"/>
      <c r="EJ196" s="42"/>
      <c r="EK196" s="42"/>
      <c r="EL196" s="42"/>
      <c r="EM196" s="42"/>
      <c r="EN196" s="42"/>
      <c r="EO196" s="42"/>
      <c r="EP196" s="42"/>
      <c r="EQ196" s="42"/>
      <c r="ER196" s="42"/>
      <c r="ES196" s="42"/>
      <c r="ET196" s="42"/>
      <c r="EU196" s="42"/>
      <c r="EV196" s="42"/>
      <c r="EW196" s="42"/>
      <c r="EX196" s="42"/>
      <c r="EY196" s="42"/>
      <c r="EZ196" s="42"/>
      <c r="FA196" s="42"/>
      <c r="FB196" s="42"/>
      <c r="FC196" s="42"/>
      <c r="FD196" s="42"/>
      <c r="FE196" s="42"/>
      <c r="FF196" s="42"/>
      <c r="FG196" s="42"/>
      <c r="FH196" s="42"/>
      <c r="FI196" s="42"/>
      <c r="FJ196" s="42"/>
      <c r="FK196" s="42"/>
      <c r="FL196" s="42"/>
      <c r="FM196" s="42"/>
      <c r="FN196" s="42"/>
      <c r="FO196" s="42"/>
      <c r="FP196" s="42"/>
      <c r="FQ196" s="42"/>
      <c r="FR196" s="42"/>
      <c r="FS196" s="42"/>
      <c r="FT196" s="42"/>
      <c r="FU196" s="42"/>
      <c r="FV196" s="42"/>
      <c r="FW196" s="42"/>
      <c r="FX196" s="42"/>
      <c r="FY196" s="42"/>
      <c r="FZ196" s="42"/>
      <c r="GA196" s="42"/>
      <c r="GB196" s="42"/>
      <c r="GC196" s="42"/>
      <c r="GD196" s="42"/>
      <c r="GE196" s="42"/>
      <c r="GF196" s="42"/>
      <c r="GG196" s="42"/>
      <c r="GH196" s="42"/>
      <c r="GI196" s="42"/>
      <c r="GJ196" s="42"/>
      <c r="GK196" s="42"/>
      <c r="GL196" s="42"/>
      <c r="GM196" s="42"/>
      <c r="GN196" s="42"/>
      <c r="GO196" s="42"/>
      <c r="GP196" s="42"/>
      <c r="GQ196" s="42"/>
      <c r="GR196" s="42"/>
      <c r="GS196" s="42"/>
      <c r="GT196" s="42"/>
      <c r="GU196" s="42"/>
      <c r="GV196" s="42"/>
      <c r="GW196" s="42"/>
      <c r="GX196" s="42"/>
      <c r="GY196" s="42"/>
      <c r="GZ196" s="42"/>
      <c r="HA196" s="42"/>
      <c r="HB196" s="42"/>
      <c r="HC196" s="42"/>
      <c r="HD196" s="42"/>
      <c r="HE196" s="42"/>
      <c r="HF196" s="42"/>
      <c r="HG196" s="42"/>
      <c r="HH196" s="42"/>
      <c r="HI196" s="42"/>
      <c r="HJ196" s="42"/>
      <c r="HK196" s="42"/>
      <c r="HL196" s="42"/>
      <c r="HM196" s="42"/>
      <c r="HN196" s="42"/>
      <c r="HO196" s="42"/>
      <c r="HP196" s="42"/>
      <c r="HQ196" s="42"/>
      <c r="HR196" s="42"/>
      <c r="HS196" s="42"/>
      <c r="HT196" s="42"/>
      <c r="HU196" s="42"/>
      <c r="HV196" s="42"/>
      <c r="HW196" s="42"/>
      <c r="HX196" s="42"/>
    </row>
    <row r="197" spans="1:232" s="41" customFormat="1" x14ac:dyDescent="0.25">
      <c r="A197" s="29"/>
      <c r="B197" s="30"/>
      <c r="C197" s="31" t="str">
        <f>IF(H197="","",VLOOKUP(O197,Khach_hang!B:G,6,0))</f>
        <v>B</v>
      </c>
      <c r="D197" s="57">
        <f t="shared" si="51"/>
        <v>0</v>
      </c>
      <c r="E197" s="57">
        <f t="shared" si="52"/>
        <v>1</v>
      </c>
      <c r="F197" s="32" t="str">
        <f>IF(H197="","",VLOOKUP(H197,'PHIEU XT'!B:I,8,0))</f>
        <v>29/08/2025</v>
      </c>
      <c r="G197" s="32" t="str">
        <f t="shared" si="53"/>
        <v>29/08/2025</v>
      </c>
      <c r="H197" s="4">
        <v>9105868884</v>
      </c>
      <c r="I197" s="32" t="str">
        <f t="shared" si="54"/>
        <v>29/08/2025</v>
      </c>
      <c r="J197" s="33" t="str">
        <f t="shared" si="55"/>
        <v>NKHT2508/00421299</v>
      </c>
      <c r="K197" s="34"/>
      <c r="L197" s="46" t="str">
        <f t="shared" si="56"/>
        <v>K25TTM</v>
      </c>
      <c r="M197" s="33" t="str">
        <f>IF(H197="","",'PHIEU XT'!C197)</f>
        <v>00421299</v>
      </c>
      <c r="N197" s="35" t="str">
        <f t="shared" si="57"/>
        <v>29/08/2025</v>
      </c>
      <c r="O197" s="6" t="str">
        <f>IF(H197="","",'PHIEU XT'!E197)</f>
        <v>WIN-002</v>
      </c>
      <c r="P197" s="36"/>
      <c r="Q197" s="36"/>
      <c r="R197" s="36"/>
      <c r="S197" s="33" t="str">
        <f>IF(H197="","",'PHIEU XT'!F197)</f>
        <v>2APY WM+ HNI 30 Tiền Huân</v>
      </c>
      <c r="T197" s="36"/>
      <c r="U197" s="36"/>
      <c r="V197" s="33" t="str">
        <f t="shared" si="58"/>
        <v>2APY WM+ HNI 30 Tiền Huân</v>
      </c>
      <c r="W197" s="36"/>
      <c r="X197" s="36"/>
      <c r="Y197" s="33" t="str">
        <f>IF(H197="","",'PHIEU XT'!AC197)</f>
        <v>GM500</v>
      </c>
      <c r="Z197" s="36"/>
      <c r="AA197" s="30"/>
      <c r="AB197" s="57">
        <f t="shared" si="59"/>
        <v>5111</v>
      </c>
      <c r="AC197" s="57">
        <f t="shared" si="60"/>
        <v>131</v>
      </c>
      <c r="AD197" s="30"/>
      <c r="AE197" s="58">
        <f>IF(H197="","",'PHIEU XT'!U197)</f>
        <v>2</v>
      </c>
      <c r="AF197" s="37"/>
      <c r="AG197" s="37">
        <f>IF(H197="","",'PHIEU XT'!T197)</f>
        <v>111058</v>
      </c>
      <c r="AH197" s="38">
        <f t="shared" si="61"/>
        <v>222116</v>
      </c>
      <c r="AI197" s="37"/>
      <c r="AJ197" s="37"/>
      <c r="AK197" s="39"/>
      <c r="AL197" s="40">
        <f t="shared" si="62"/>
        <v>8</v>
      </c>
      <c r="AM197" s="37"/>
      <c r="AN197" s="37">
        <f t="shared" si="63"/>
        <v>17769.28</v>
      </c>
      <c r="AO197" s="59">
        <f t="shared" si="64"/>
        <v>33311</v>
      </c>
      <c r="AP197" s="39"/>
      <c r="AQ197" s="59" t="str">
        <f t="shared" si="65"/>
        <v>K-hangtra</v>
      </c>
      <c r="AR197" s="60">
        <f t="shared" si="66"/>
        <v>156</v>
      </c>
      <c r="AS197" s="60">
        <f t="shared" si="67"/>
        <v>632</v>
      </c>
      <c r="AV197" s="39"/>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c r="BZ197" s="42"/>
      <c r="CA197" s="42"/>
      <c r="CB197" s="42"/>
      <c r="CC197" s="42"/>
      <c r="CD197" s="42"/>
      <c r="CE197" s="42"/>
      <c r="CF197" s="42"/>
      <c r="CG197" s="42"/>
      <c r="CH197" s="42"/>
      <c r="CI197" s="42"/>
      <c r="CJ197" s="42"/>
      <c r="CK197" s="42"/>
      <c r="CL197" s="42"/>
      <c r="CM197" s="42"/>
      <c r="CN197" s="42"/>
      <c r="CO197" s="42"/>
      <c r="CP197" s="42"/>
      <c r="CQ197" s="42"/>
      <c r="CR197" s="42"/>
      <c r="CS197" s="42"/>
      <c r="CT197" s="42"/>
      <c r="CU197" s="42"/>
      <c r="CV197" s="42"/>
      <c r="CW197" s="42"/>
      <c r="CX197" s="42"/>
      <c r="CY197" s="42"/>
      <c r="CZ197" s="42"/>
      <c r="DA197" s="42"/>
      <c r="DB197" s="42"/>
      <c r="DC197" s="42"/>
      <c r="DD197" s="42"/>
      <c r="DE197" s="42"/>
      <c r="DF197" s="42"/>
      <c r="DG197" s="42"/>
      <c r="DH197" s="42"/>
      <c r="DI197" s="42"/>
      <c r="DJ197" s="42"/>
      <c r="DK197" s="42"/>
      <c r="DL197" s="42"/>
      <c r="DM197" s="42"/>
      <c r="DN197" s="42"/>
      <c r="DO197" s="42"/>
      <c r="DP197" s="42"/>
      <c r="DQ197" s="42"/>
      <c r="DR197" s="42"/>
      <c r="DS197" s="42"/>
      <c r="DT197" s="42"/>
      <c r="DU197" s="42"/>
      <c r="DV197" s="42"/>
      <c r="DW197" s="42"/>
      <c r="DX197" s="42"/>
      <c r="DY197" s="42"/>
      <c r="DZ197" s="42"/>
      <c r="EA197" s="42"/>
      <c r="EB197" s="42"/>
      <c r="EC197" s="42"/>
      <c r="ED197" s="42"/>
      <c r="EE197" s="42"/>
      <c r="EF197" s="42"/>
      <c r="EG197" s="42"/>
      <c r="EH197" s="42"/>
      <c r="EI197" s="42"/>
      <c r="EJ197" s="42"/>
      <c r="EK197" s="42"/>
      <c r="EL197" s="42"/>
      <c r="EM197" s="42"/>
      <c r="EN197" s="42"/>
      <c r="EO197" s="42"/>
      <c r="EP197" s="42"/>
      <c r="EQ197" s="42"/>
      <c r="ER197" s="42"/>
      <c r="ES197" s="42"/>
      <c r="ET197" s="42"/>
      <c r="EU197" s="42"/>
      <c r="EV197" s="42"/>
      <c r="EW197" s="42"/>
      <c r="EX197" s="42"/>
      <c r="EY197" s="42"/>
      <c r="EZ197" s="42"/>
      <c r="FA197" s="42"/>
      <c r="FB197" s="42"/>
      <c r="FC197" s="42"/>
      <c r="FD197" s="42"/>
      <c r="FE197" s="42"/>
      <c r="FF197" s="42"/>
      <c r="FG197" s="42"/>
      <c r="FH197" s="42"/>
      <c r="FI197" s="42"/>
      <c r="FJ197" s="42"/>
      <c r="FK197" s="42"/>
      <c r="FL197" s="42"/>
      <c r="FM197" s="42"/>
      <c r="FN197" s="42"/>
      <c r="FO197" s="42"/>
      <c r="FP197" s="42"/>
      <c r="FQ197" s="42"/>
      <c r="FR197" s="42"/>
      <c r="FS197" s="42"/>
      <c r="FT197" s="42"/>
      <c r="FU197" s="42"/>
      <c r="FV197" s="42"/>
      <c r="FW197" s="42"/>
      <c r="FX197" s="42"/>
      <c r="FY197" s="42"/>
      <c r="FZ197" s="42"/>
      <c r="GA197" s="42"/>
      <c r="GB197" s="42"/>
      <c r="GC197" s="42"/>
      <c r="GD197" s="42"/>
      <c r="GE197" s="42"/>
      <c r="GF197" s="42"/>
      <c r="GG197" s="42"/>
      <c r="GH197" s="42"/>
      <c r="GI197" s="42"/>
      <c r="GJ197" s="42"/>
      <c r="GK197" s="42"/>
      <c r="GL197" s="42"/>
      <c r="GM197" s="42"/>
      <c r="GN197" s="42"/>
      <c r="GO197" s="42"/>
      <c r="GP197" s="42"/>
      <c r="GQ197" s="42"/>
      <c r="GR197" s="42"/>
      <c r="GS197" s="42"/>
      <c r="GT197" s="42"/>
      <c r="GU197" s="42"/>
      <c r="GV197" s="42"/>
      <c r="GW197" s="42"/>
      <c r="GX197" s="42"/>
      <c r="GY197" s="42"/>
      <c r="GZ197" s="42"/>
      <c r="HA197" s="42"/>
      <c r="HB197" s="42"/>
      <c r="HC197" s="42"/>
      <c r="HD197" s="42"/>
      <c r="HE197" s="42"/>
      <c r="HF197" s="42"/>
      <c r="HG197" s="42"/>
      <c r="HH197" s="42"/>
      <c r="HI197" s="42"/>
      <c r="HJ197" s="42"/>
      <c r="HK197" s="42"/>
      <c r="HL197" s="42"/>
      <c r="HM197" s="42"/>
      <c r="HN197" s="42"/>
      <c r="HO197" s="42"/>
      <c r="HP197" s="42"/>
      <c r="HQ197" s="42"/>
      <c r="HR197" s="42"/>
      <c r="HS197" s="42"/>
      <c r="HT197" s="42"/>
      <c r="HU197" s="42"/>
      <c r="HV197" s="42"/>
      <c r="HW197" s="42"/>
      <c r="HX197" s="42"/>
    </row>
    <row r="198" spans="1:232" s="41" customFormat="1" x14ac:dyDescent="0.25">
      <c r="A198" s="29"/>
      <c r="B198" s="30"/>
      <c r="C198" s="31" t="str">
        <f>IF(H198="","",VLOOKUP(O198,Khach_hang!B:G,6,0))</f>
        <v>B</v>
      </c>
      <c r="D198" s="57">
        <f t="shared" si="51"/>
        <v>0</v>
      </c>
      <c r="E198" s="57">
        <f t="shared" si="52"/>
        <v>1</v>
      </c>
      <c r="F198" s="32" t="str">
        <f>IF(H198="","",VLOOKUP(H198,'PHIEU XT'!B:I,8,0))</f>
        <v>29/08/2025</v>
      </c>
      <c r="G198" s="32" t="str">
        <f t="shared" si="53"/>
        <v>29/08/2025</v>
      </c>
      <c r="H198" s="4">
        <v>9105868910</v>
      </c>
      <c r="I198" s="32" t="str">
        <f t="shared" si="54"/>
        <v>29/08/2025</v>
      </c>
      <c r="J198" s="33" t="str">
        <f t="shared" si="55"/>
        <v>NKHT2508/00012919</v>
      </c>
      <c r="K198" s="34"/>
      <c r="L198" s="46" t="str">
        <f t="shared" si="56"/>
        <v>K25TTM</v>
      </c>
      <c r="M198" s="33" t="str">
        <f>IF(H198="","",'PHIEU XT'!C198)</f>
        <v>00012919</v>
      </c>
      <c r="N198" s="35" t="str">
        <f t="shared" si="57"/>
        <v>29/08/2025</v>
      </c>
      <c r="O198" s="6" t="str">
        <f>IF(H198="","",'PHIEU XT'!E198)</f>
        <v>WIN-004</v>
      </c>
      <c r="P198" s="36"/>
      <c r="Q198" s="36"/>
      <c r="R198" s="36"/>
      <c r="S198" s="33" t="str">
        <f>IF(H198="","",'PHIEU XT'!F198)</f>
        <v>5737 WM+ HTH 9 Nguyễn Thiếp, TT Nghèn</v>
      </c>
      <c r="T198" s="36"/>
      <c r="U198" s="36"/>
      <c r="V198" s="33" t="str">
        <f t="shared" si="58"/>
        <v>5737 WM+ HTH 9 Nguyễn Thiếp, TT Nghèn</v>
      </c>
      <c r="W198" s="36"/>
      <c r="X198" s="36"/>
      <c r="Y198" s="33" t="str">
        <f>IF(H198="","",'PHIEU XT'!AC198)</f>
        <v>TH200</v>
      </c>
      <c r="Z198" s="36"/>
      <c r="AA198" s="30"/>
      <c r="AB198" s="57">
        <f t="shared" si="59"/>
        <v>5111</v>
      </c>
      <c r="AC198" s="57">
        <f t="shared" si="60"/>
        <v>131</v>
      </c>
      <c r="AD198" s="30"/>
      <c r="AE198" s="58">
        <f>IF(H198="","",'PHIEU XT'!U198)</f>
        <v>1</v>
      </c>
      <c r="AF198" s="37"/>
      <c r="AG198" s="37">
        <f>IF(H198="","",'PHIEU XT'!T198)</f>
        <v>55595</v>
      </c>
      <c r="AH198" s="38">
        <f t="shared" si="61"/>
        <v>55595</v>
      </c>
      <c r="AI198" s="37"/>
      <c r="AJ198" s="37"/>
      <c r="AK198" s="39"/>
      <c r="AL198" s="40">
        <f t="shared" si="62"/>
        <v>8</v>
      </c>
      <c r="AM198" s="37"/>
      <c r="AN198" s="37">
        <f t="shared" si="63"/>
        <v>4447.6000000000004</v>
      </c>
      <c r="AO198" s="59">
        <f t="shared" si="64"/>
        <v>33311</v>
      </c>
      <c r="AP198" s="39"/>
      <c r="AQ198" s="59" t="str">
        <f t="shared" si="65"/>
        <v>K-hangtra</v>
      </c>
      <c r="AR198" s="60">
        <f t="shared" si="66"/>
        <v>156</v>
      </c>
      <c r="AS198" s="60">
        <f t="shared" si="67"/>
        <v>632</v>
      </c>
      <c r="AV198" s="39"/>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c r="BZ198" s="42"/>
      <c r="CA198" s="42"/>
      <c r="CB198" s="42"/>
      <c r="CC198" s="42"/>
      <c r="CD198" s="42"/>
      <c r="CE198" s="42"/>
      <c r="CF198" s="42"/>
      <c r="CG198" s="42"/>
      <c r="CH198" s="42"/>
      <c r="CI198" s="42"/>
      <c r="CJ198" s="42"/>
      <c r="CK198" s="42"/>
      <c r="CL198" s="42"/>
      <c r="CM198" s="42"/>
      <c r="CN198" s="42"/>
      <c r="CO198" s="42"/>
      <c r="CP198" s="42"/>
      <c r="CQ198" s="42"/>
      <c r="CR198" s="42"/>
      <c r="CS198" s="42"/>
      <c r="CT198" s="42"/>
      <c r="CU198" s="42"/>
      <c r="CV198" s="42"/>
      <c r="CW198" s="42"/>
      <c r="CX198" s="42"/>
      <c r="CY198" s="42"/>
      <c r="CZ198" s="42"/>
      <c r="DA198" s="42"/>
      <c r="DB198" s="42"/>
      <c r="DC198" s="42"/>
      <c r="DD198" s="42"/>
      <c r="DE198" s="42"/>
      <c r="DF198" s="42"/>
      <c r="DG198" s="42"/>
      <c r="DH198" s="42"/>
      <c r="DI198" s="42"/>
      <c r="DJ198" s="42"/>
      <c r="DK198" s="42"/>
      <c r="DL198" s="42"/>
      <c r="DM198" s="42"/>
      <c r="DN198" s="42"/>
      <c r="DO198" s="42"/>
      <c r="DP198" s="42"/>
      <c r="DQ198" s="42"/>
      <c r="DR198" s="42"/>
      <c r="DS198" s="42"/>
      <c r="DT198" s="42"/>
      <c r="DU198" s="42"/>
      <c r="DV198" s="42"/>
      <c r="DW198" s="42"/>
      <c r="DX198" s="42"/>
      <c r="DY198" s="42"/>
      <c r="DZ198" s="42"/>
      <c r="EA198" s="42"/>
      <c r="EB198" s="42"/>
      <c r="EC198" s="42"/>
      <c r="ED198" s="42"/>
      <c r="EE198" s="42"/>
      <c r="EF198" s="42"/>
      <c r="EG198" s="42"/>
      <c r="EH198" s="42"/>
      <c r="EI198" s="42"/>
      <c r="EJ198" s="42"/>
      <c r="EK198" s="42"/>
      <c r="EL198" s="42"/>
      <c r="EM198" s="42"/>
      <c r="EN198" s="42"/>
      <c r="EO198" s="42"/>
      <c r="EP198" s="42"/>
      <c r="EQ198" s="42"/>
      <c r="ER198" s="42"/>
      <c r="ES198" s="42"/>
      <c r="ET198" s="42"/>
      <c r="EU198" s="42"/>
      <c r="EV198" s="42"/>
      <c r="EW198" s="42"/>
      <c r="EX198" s="42"/>
      <c r="EY198" s="42"/>
      <c r="EZ198" s="42"/>
      <c r="FA198" s="42"/>
      <c r="FB198" s="42"/>
      <c r="FC198" s="42"/>
      <c r="FD198" s="42"/>
      <c r="FE198" s="42"/>
      <c r="FF198" s="42"/>
      <c r="FG198" s="42"/>
      <c r="FH198" s="42"/>
      <c r="FI198" s="42"/>
      <c r="FJ198" s="42"/>
      <c r="FK198" s="42"/>
      <c r="FL198" s="42"/>
      <c r="FM198" s="42"/>
      <c r="FN198" s="42"/>
      <c r="FO198" s="42"/>
      <c r="FP198" s="42"/>
      <c r="FQ198" s="42"/>
      <c r="FR198" s="42"/>
      <c r="FS198" s="42"/>
      <c r="FT198" s="42"/>
      <c r="FU198" s="42"/>
      <c r="FV198" s="42"/>
      <c r="FW198" s="42"/>
      <c r="FX198" s="42"/>
      <c r="FY198" s="42"/>
      <c r="FZ198" s="42"/>
      <c r="GA198" s="42"/>
      <c r="GB198" s="42"/>
      <c r="GC198" s="42"/>
      <c r="GD198" s="42"/>
      <c r="GE198" s="42"/>
      <c r="GF198" s="42"/>
      <c r="GG198" s="42"/>
      <c r="GH198" s="42"/>
      <c r="GI198" s="42"/>
      <c r="GJ198" s="42"/>
      <c r="GK198" s="42"/>
      <c r="GL198" s="42"/>
      <c r="GM198" s="42"/>
      <c r="GN198" s="42"/>
      <c r="GO198" s="42"/>
      <c r="GP198" s="42"/>
      <c r="GQ198" s="42"/>
      <c r="GR198" s="42"/>
      <c r="GS198" s="42"/>
      <c r="GT198" s="42"/>
      <c r="GU198" s="42"/>
      <c r="GV198" s="42"/>
      <c r="GW198" s="42"/>
      <c r="GX198" s="42"/>
      <c r="GY198" s="42"/>
      <c r="GZ198" s="42"/>
      <c r="HA198" s="42"/>
      <c r="HB198" s="42"/>
      <c r="HC198" s="42"/>
      <c r="HD198" s="42"/>
      <c r="HE198" s="42"/>
      <c r="HF198" s="42"/>
      <c r="HG198" s="42"/>
      <c r="HH198" s="42"/>
      <c r="HI198" s="42"/>
      <c r="HJ198" s="42"/>
      <c r="HK198" s="42"/>
      <c r="HL198" s="42"/>
      <c r="HM198" s="42"/>
      <c r="HN198" s="42"/>
      <c r="HO198" s="42"/>
      <c r="HP198" s="42"/>
      <c r="HQ198" s="42"/>
      <c r="HR198" s="42"/>
      <c r="HS198" s="42"/>
      <c r="HT198" s="42"/>
      <c r="HU198" s="42"/>
      <c r="HV198" s="42"/>
      <c r="HW198" s="42"/>
      <c r="HX198" s="42"/>
    </row>
    <row r="199" spans="1:232" s="41" customFormat="1" x14ac:dyDescent="0.25">
      <c r="A199" s="29"/>
      <c r="B199" s="30"/>
      <c r="C199" s="31" t="str">
        <f>IF(H199="","",VLOOKUP(O199,Khach_hang!B:G,6,0))</f>
        <v>B</v>
      </c>
      <c r="D199" s="57">
        <f t="shared" si="51"/>
        <v>0</v>
      </c>
      <c r="E199" s="57">
        <f t="shared" si="52"/>
        <v>1</v>
      </c>
      <c r="F199" s="32" t="str">
        <f>IF(H199="","",VLOOKUP(H199,'PHIEU XT'!B:I,8,0))</f>
        <v>29/08/2025</v>
      </c>
      <c r="G199" s="32" t="str">
        <f t="shared" si="53"/>
        <v>29/08/2025</v>
      </c>
      <c r="H199" s="4">
        <v>9105868910</v>
      </c>
      <c r="I199" s="32" t="str">
        <f t="shared" si="54"/>
        <v>29/08/2025</v>
      </c>
      <c r="J199" s="33" t="str">
        <f t="shared" si="55"/>
        <v>NKHT2508/00012919</v>
      </c>
      <c r="K199" s="34"/>
      <c r="L199" s="46" t="str">
        <f t="shared" si="56"/>
        <v>K25TTM</v>
      </c>
      <c r="M199" s="33" t="str">
        <f>IF(H199="","",'PHIEU XT'!C199)</f>
        <v>00012919</v>
      </c>
      <c r="N199" s="35" t="str">
        <f t="shared" si="57"/>
        <v>29/08/2025</v>
      </c>
      <c r="O199" s="6" t="str">
        <f>IF(H199="","",'PHIEU XT'!E199)</f>
        <v>WIN-004</v>
      </c>
      <c r="P199" s="36"/>
      <c r="Q199" s="36"/>
      <c r="R199" s="36"/>
      <c r="S199" s="33" t="str">
        <f>IF(H199="","",'PHIEU XT'!F199)</f>
        <v>5737 WM+ HTH 9 Nguyễn Thiếp, TT Nghèn</v>
      </c>
      <c r="T199" s="36"/>
      <c r="U199" s="36"/>
      <c r="V199" s="33" t="str">
        <f t="shared" si="58"/>
        <v>5737 WM+ HTH 9 Nguyễn Thiếp, TT Nghèn</v>
      </c>
      <c r="W199" s="36"/>
      <c r="X199" s="36"/>
      <c r="Y199" s="33" t="str">
        <f>IF(H199="","",'PHIEU XT'!AC199)</f>
        <v>GL250KT</v>
      </c>
      <c r="Z199" s="36"/>
      <c r="AA199" s="30"/>
      <c r="AB199" s="57">
        <f t="shared" si="59"/>
        <v>5111</v>
      </c>
      <c r="AC199" s="57">
        <f t="shared" si="60"/>
        <v>131</v>
      </c>
      <c r="AD199" s="30"/>
      <c r="AE199" s="58">
        <f>IF(H199="","",'PHIEU XT'!U199)</f>
        <v>1</v>
      </c>
      <c r="AF199" s="37"/>
      <c r="AG199" s="37">
        <f>IF(H199="","",'PHIEU XT'!T199)</f>
        <v>49500</v>
      </c>
      <c r="AH199" s="38">
        <f t="shared" si="61"/>
        <v>49500</v>
      </c>
      <c r="AI199" s="37"/>
      <c r="AJ199" s="37"/>
      <c r="AK199" s="39"/>
      <c r="AL199" s="40">
        <f t="shared" si="62"/>
        <v>8</v>
      </c>
      <c r="AM199" s="37"/>
      <c r="AN199" s="37">
        <f t="shared" si="63"/>
        <v>3960</v>
      </c>
      <c r="AO199" s="59">
        <f t="shared" si="64"/>
        <v>33311</v>
      </c>
      <c r="AP199" s="39"/>
      <c r="AQ199" s="59" t="str">
        <f t="shared" si="65"/>
        <v>K-hangtra</v>
      </c>
      <c r="AR199" s="60">
        <f t="shared" si="66"/>
        <v>156</v>
      </c>
      <c r="AS199" s="60">
        <f t="shared" si="67"/>
        <v>632</v>
      </c>
      <c r="AV199" s="39"/>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c r="BZ199" s="42"/>
      <c r="CA199" s="42"/>
      <c r="CB199" s="42"/>
      <c r="CC199" s="42"/>
      <c r="CD199" s="42"/>
      <c r="CE199" s="42"/>
      <c r="CF199" s="42"/>
      <c r="CG199" s="42"/>
      <c r="CH199" s="42"/>
      <c r="CI199" s="42"/>
      <c r="CJ199" s="42"/>
      <c r="CK199" s="42"/>
      <c r="CL199" s="42"/>
      <c r="CM199" s="42"/>
      <c r="CN199" s="42"/>
      <c r="CO199" s="42"/>
      <c r="CP199" s="42"/>
      <c r="CQ199" s="42"/>
      <c r="CR199" s="42"/>
      <c r="CS199" s="42"/>
      <c r="CT199" s="42"/>
      <c r="CU199" s="42"/>
      <c r="CV199" s="42"/>
      <c r="CW199" s="42"/>
      <c r="CX199" s="42"/>
      <c r="CY199" s="42"/>
      <c r="CZ199" s="42"/>
      <c r="DA199" s="42"/>
      <c r="DB199" s="42"/>
      <c r="DC199" s="42"/>
      <c r="DD199" s="42"/>
      <c r="DE199" s="42"/>
      <c r="DF199" s="42"/>
      <c r="DG199" s="42"/>
      <c r="DH199" s="42"/>
      <c r="DI199" s="42"/>
      <c r="DJ199" s="42"/>
      <c r="DK199" s="42"/>
      <c r="DL199" s="42"/>
      <c r="DM199" s="42"/>
      <c r="DN199" s="42"/>
      <c r="DO199" s="42"/>
      <c r="DP199" s="42"/>
      <c r="DQ199" s="42"/>
      <c r="DR199" s="42"/>
      <c r="DS199" s="42"/>
      <c r="DT199" s="42"/>
      <c r="DU199" s="42"/>
      <c r="DV199" s="42"/>
      <c r="DW199" s="42"/>
      <c r="DX199" s="42"/>
      <c r="DY199" s="42"/>
      <c r="DZ199" s="42"/>
      <c r="EA199" s="42"/>
      <c r="EB199" s="42"/>
      <c r="EC199" s="42"/>
      <c r="ED199" s="42"/>
      <c r="EE199" s="42"/>
      <c r="EF199" s="42"/>
      <c r="EG199" s="42"/>
      <c r="EH199" s="42"/>
      <c r="EI199" s="42"/>
      <c r="EJ199" s="42"/>
      <c r="EK199" s="42"/>
      <c r="EL199" s="42"/>
      <c r="EM199" s="42"/>
      <c r="EN199" s="42"/>
      <c r="EO199" s="42"/>
      <c r="EP199" s="42"/>
      <c r="EQ199" s="42"/>
      <c r="ER199" s="42"/>
      <c r="ES199" s="42"/>
      <c r="ET199" s="42"/>
      <c r="EU199" s="42"/>
      <c r="EV199" s="42"/>
      <c r="EW199" s="42"/>
      <c r="EX199" s="42"/>
      <c r="EY199" s="42"/>
      <c r="EZ199" s="42"/>
      <c r="FA199" s="42"/>
      <c r="FB199" s="42"/>
      <c r="FC199" s="42"/>
      <c r="FD199" s="42"/>
      <c r="FE199" s="42"/>
      <c r="FF199" s="42"/>
      <c r="FG199" s="42"/>
      <c r="FH199" s="42"/>
      <c r="FI199" s="42"/>
      <c r="FJ199" s="42"/>
      <c r="FK199" s="42"/>
      <c r="FL199" s="42"/>
      <c r="FM199" s="42"/>
      <c r="FN199" s="42"/>
      <c r="FO199" s="42"/>
      <c r="FP199" s="42"/>
      <c r="FQ199" s="42"/>
      <c r="FR199" s="42"/>
      <c r="FS199" s="42"/>
      <c r="FT199" s="42"/>
      <c r="FU199" s="42"/>
      <c r="FV199" s="42"/>
      <c r="FW199" s="42"/>
      <c r="FX199" s="42"/>
      <c r="FY199" s="42"/>
      <c r="FZ199" s="42"/>
      <c r="GA199" s="42"/>
      <c r="GB199" s="42"/>
      <c r="GC199" s="42"/>
      <c r="GD199" s="42"/>
      <c r="GE199" s="42"/>
      <c r="GF199" s="42"/>
      <c r="GG199" s="42"/>
      <c r="GH199" s="42"/>
      <c r="GI199" s="42"/>
      <c r="GJ199" s="42"/>
      <c r="GK199" s="42"/>
      <c r="GL199" s="42"/>
      <c r="GM199" s="42"/>
      <c r="GN199" s="42"/>
      <c r="GO199" s="42"/>
      <c r="GP199" s="42"/>
      <c r="GQ199" s="42"/>
      <c r="GR199" s="42"/>
      <c r="GS199" s="42"/>
      <c r="GT199" s="42"/>
      <c r="GU199" s="42"/>
      <c r="GV199" s="42"/>
      <c r="GW199" s="42"/>
      <c r="GX199" s="42"/>
      <c r="GY199" s="42"/>
      <c r="GZ199" s="42"/>
      <c r="HA199" s="42"/>
      <c r="HB199" s="42"/>
      <c r="HC199" s="42"/>
      <c r="HD199" s="42"/>
      <c r="HE199" s="42"/>
      <c r="HF199" s="42"/>
      <c r="HG199" s="42"/>
      <c r="HH199" s="42"/>
      <c r="HI199" s="42"/>
      <c r="HJ199" s="42"/>
      <c r="HK199" s="42"/>
      <c r="HL199" s="42"/>
      <c r="HM199" s="42"/>
      <c r="HN199" s="42"/>
      <c r="HO199" s="42"/>
      <c r="HP199" s="42"/>
      <c r="HQ199" s="42"/>
      <c r="HR199" s="42"/>
      <c r="HS199" s="42"/>
      <c r="HT199" s="42"/>
      <c r="HU199" s="42"/>
      <c r="HV199" s="42"/>
      <c r="HW199" s="42"/>
      <c r="HX199" s="42"/>
    </row>
    <row r="200" spans="1:232" s="41" customFormat="1" x14ac:dyDescent="0.25">
      <c r="A200" s="29"/>
      <c r="B200" s="30"/>
      <c r="C200" s="31" t="str">
        <f>IF(H200="","",VLOOKUP(O200,Khach_hang!B:G,6,0))</f>
        <v>B</v>
      </c>
      <c r="D200" s="57">
        <f t="shared" si="51"/>
        <v>0</v>
      </c>
      <c r="E200" s="57">
        <f t="shared" si="52"/>
        <v>1</v>
      </c>
      <c r="F200" s="32" t="str">
        <f>IF(H200="","",VLOOKUP(H200,'PHIEU XT'!B:I,8,0))</f>
        <v>29/08/2025</v>
      </c>
      <c r="G200" s="32" t="str">
        <f t="shared" si="53"/>
        <v>29/08/2025</v>
      </c>
      <c r="H200" s="4">
        <v>9105868910</v>
      </c>
      <c r="I200" s="32" t="str">
        <f t="shared" si="54"/>
        <v>29/08/2025</v>
      </c>
      <c r="J200" s="33" t="str">
        <f t="shared" si="55"/>
        <v>NKHT2508/00012919</v>
      </c>
      <c r="K200" s="34"/>
      <c r="L200" s="46" t="str">
        <f t="shared" si="56"/>
        <v>K25TTM</v>
      </c>
      <c r="M200" s="33" t="str">
        <f>IF(H200="","",'PHIEU XT'!C200)</f>
        <v>00012919</v>
      </c>
      <c r="N200" s="35" t="str">
        <f t="shared" si="57"/>
        <v>29/08/2025</v>
      </c>
      <c r="O200" s="6" t="str">
        <f>IF(H200="","",'PHIEU XT'!E200)</f>
        <v>WIN-004</v>
      </c>
      <c r="P200" s="36"/>
      <c r="Q200" s="36"/>
      <c r="R200" s="36"/>
      <c r="S200" s="33" t="str">
        <f>IF(H200="","",'PHIEU XT'!F200)</f>
        <v>5737 WM+ HTH 9 Nguyễn Thiếp, TT Nghèn</v>
      </c>
      <c r="T200" s="36"/>
      <c r="U200" s="36"/>
      <c r="V200" s="33" t="str">
        <f t="shared" si="58"/>
        <v>5737 WM+ HTH 9 Nguyễn Thiếp, TT Nghèn</v>
      </c>
      <c r="W200" s="36"/>
      <c r="X200" s="36"/>
      <c r="Y200" s="33" t="str">
        <f>IF(H200="","",'PHIEU XT'!AC200)</f>
        <v>GSG250</v>
      </c>
      <c r="Z200" s="36"/>
      <c r="AA200" s="30"/>
      <c r="AB200" s="57">
        <f t="shared" si="59"/>
        <v>5111</v>
      </c>
      <c r="AC200" s="57">
        <f t="shared" si="60"/>
        <v>131</v>
      </c>
      <c r="AD200" s="30"/>
      <c r="AE200" s="58">
        <f>IF(H200="","",'PHIEU XT'!U200)</f>
        <v>2</v>
      </c>
      <c r="AF200" s="37"/>
      <c r="AG200" s="37">
        <f>IF(H200="","",'PHIEU XT'!T200)</f>
        <v>50400</v>
      </c>
      <c r="AH200" s="38">
        <f t="shared" si="61"/>
        <v>100800</v>
      </c>
      <c r="AI200" s="37"/>
      <c r="AJ200" s="37"/>
      <c r="AK200" s="39"/>
      <c r="AL200" s="40">
        <f t="shared" si="62"/>
        <v>8</v>
      </c>
      <c r="AM200" s="37"/>
      <c r="AN200" s="37">
        <f t="shared" si="63"/>
        <v>8064</v>
      </c>
      <c r="AO200" s="59">
        <f t="shared" si="64"/>
        <v>33311</v>
      </c>
      <c r="AP200" s="39"/>
      <c r="AQ200" s="59" t="str">
        <f t="shared" si="65"/>
        <v>K-hangtra</v>
      </c>
      <c r="AR200" s="60">
        <f t="shared" si="66"/>
        <v>156</v>
      </c>
      <c r="AS200" s="60">
        <f t="shared" si="67"/>
        <v>632</v>
      </c>
      <c r="AV200" s="39"/>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c r="BZ200" s="42"/>
      <c r="CA200" s="42"/>
      <c r="CB200" s="42"/>
      <c r="CC200" s="42"/>
      <c r="CD200" s="42"/>
      <c r="CE200" s="42"/>
      <c r="CF200" s="42"/>
      <c r="CG200" s="42"/>
      <c r="CH200" s="42"/>
      <c r="CI200" s="42"/>
      <c r="CJ200" s="42"/>
      <c r="CK200" s="42"/>
      <c r="CL200" s="42"/>
      <c r="CM200" s="42"/>
      <c r="CN200" s="42"/>
      <c r="CO200" s="42"/>
      <c r="CP200" s="42"/>
      <c r="CQ200" s="42"/>
      <c r="CR200" s="42"/>
      <c r="CS200" s="42"/>
      <c r="CT200" s="42"/>
      <c r="CU200" s="42"/>
      <c r="CV200" s="42"/>
      <c r="CW200" s="42"/>
      <c r="CX200" s="42"/>
      <c r="CY200" s="42"/>
      <c r="CZ200" s="42"/>
      <c r="DA200" s="42"/>
      <c r="DB200" s="42"/>
      <c r="DC200" s="42"/>
      <c r="DD200" s="42"/>
      <c r="DE200" s="42"/>
      <c r="DF200" s="42"/>
      <c r="DG200" s="42"/>
      <c r="DH200" s="42"/>
      <c r="DI200" s="42"/>
      <c r="DJ200" s="42"/>
      <c r="DK200" s="42"/>
      <c r="DL200" s="42"/>
      <c r="DM200" s="42"/>
      <c r="DN200" s="42"/>
      <c r="DO200" s="42"/>
      <c r="DP200" s="42"/>
      <c r="DQ200" s="42"/>
      <c r="DR200" s="42"/>
      <c r="DS200" s="42"/>
      <c r="DT200" s="42"/>
      <c r="DU200" s="42"/>
      <c r="DV200" s="42"/>
      <c r="DW200" s="42"/>
      <c r="DX200" s="42"/>
      <c r="DY200" s="42"/>
      <c r="DZ200" s="42"/>
      <c r="EA200" s="42"/>
      <c r="EB200" s="42"/>
      <c r="EC200" s="42"/>
      <c r="ED200" s="42"/>
      <c r="EE200" s="42"/>
      <c r="EF200" s="42"/>
      <c r="EG200" s="42"/>
      <c r="EH200" s="42"/>
      <c r="EI200" s="42"/>
      <c r="EJ200" s="42"/>
      <c r="EK200" s="42"/>
      <c r="EL200" s="42"/>
      <c r="EM200" s="42"/>
      <c r="EN200" s="42"/>
      <c r="EO200" s="42"/>
      <c r="EP200" s="42"/>
      <c r="EQ200" s="42"/>
      <c r="ER200" s="42"/>
      <c r="ES200" s="42"/>
      <c r="ET200" s="42"/>
      <c r="EU200" s="42"/>
      <c r="EV200" s="42"/>
      <c r="EW200" s="42"/>
      <c r="EX200" s="42"/>
      <c r="EY200" s="42"/>
      <c r="EZ200" s="42"/>
      <c r="FA200" s="42"/>
      <c r="FB200" s="42"/>
      <c r="FC200" s="42"/>
      <c r="FD200" s="42"/>
      <c r="FE200" s="42"/>
      <c r="FF200" s="42"/>
      <c r="FG200" s="42"/>
      <c r="FH200" s="42"/>
      <c r="FI200" s="42"/>
      <c r="FJ200" s="42"/>
      <c r="FK200" s="42"/>
      <c r="FL200" s="42"/>
      <c r="FM200" s="42"/>
      <c r="FN200" s="42"/>
      <c r="FO200" s="42"/>
      <c r="FP200" s="42"/>
      <c r="FQ200" s="42"/>
      <c r="FR200" s="42"/>
      <c r="FS200" s="42"/>
      <c r="FT200" s="42"/>
      <c r="FU200" s="42"/>
      <c r="FV200" s="42"/>
      <c r="FW200" s="42"/>
      <c r="FX200" s="42"/>
      <c r="FY200" s="42"/>
      <c r="FZ200" s="42"/>
      <c r="GA200" s="42"/>
      <c r="GB200" s="42"/>
      <c r="GC200" s="42"/>
      <c r="GD200" s="42"/>
      <c r="GE200" s="42"/>
      <c r="GF200" s="42"/>
      <c r="GG200" s="42"/>
      <c r="GH200" s="42"/>
      <c r="GI200" s="42"/>
      <c r="GJ200" s="42"/>
      <c r="GK200" s="42"/>
      <c r="GL200" s="42"/>
      <c r="GM200" s="42"/>
      <c r="GN200" s="42"/>
      <c r="GO200" s="42"/>
      <c r="GP200" s="42"/>
      <c r="GQ200" s="42"/>
      <c r="GR200" s="42"/>
      <c r="GS200" s="42"/>
      <c r="GT200" s="42"/>
      <c r="GU200" s="42"/>
      <c r="GV200" s="42"/>
      <c r="GW200" s="42"/>
      <c r="GX200" s="42"/>
      <c r="GY200" s="42"/>
      <c r="GZ200" s="42"/>
      <c r="HA200" s="42"/>
      <c r="HB200" s="42"/>
      <c r="HC200" s="42"/>
      <c r="HD200" s="42"/>
      <c r="HE200" s="42"/>
      <c r="HF200" s="42"/>
      <c r="HG200" s="42"/>
      <c r="HH200" s="42"/>
      <c r="HI200" s="42"/>
      <c r="HJ200" s="42"/>
      <c r="HK200" s="42"/>
      <c r="HL200" s="42"/>
      <c r="HM200" s="42"/>
      <c r="HN200" s="42"/>
      <c r="HO200" s="42"/>
      <c r="HP200" s="42"/>
      <c r="HQ200" s="42"/>
      <c r="HR200" s="42"/>
      <c r="HS200" s="42"/>
      <c r="HT200" s="42"/>
      <c r="HU200" s="42"/>
      <c r="HV200" s="42"/>
      <c r="HW200" s="42"/>
      <c r="HX200" s="42"/>
    </row>
    <row r="201" spans="1:232" s="41" customFormat="1" x14ac:dyDescent="0.25">
      <c r="A201" s="29"/>
      <c r="B201" s="30"/>
      <c r="C201" s="31" t="str">
        <f>IF(H201="","",VLOOKUP(O201,Khach_hang!B:G,6,0))</f>
        <v>B</v>
      </c>
      <c r="D201" s="57">
        <f t="shared" si="51"/>
        <v>0</v>
      </c>
      <c r="E201" s="57">
        <f t="shared" si="52"/>
        <v>1</v>
      </c>
      <c r="F201" s="32" t="str">
        <f>IF(H201="","",VLOOKUP(H201,'PHIEU XT'!B:I,8,0))</f>
        <v>29/08/2025</v>
      </c>
      <c r="G201" s="32" t="str">
        <f t="shared" si="53"/>
        <v>29/08/2025</v>
      </c>
      <c r="H201" s="4">
        <v>9105868910</v>
      </c>
      <c r="I201" s="32" t="str">
        <f t="shared" si="54"/>
        <v>29/08/2025</v>
      </c>
      <c r="J201" s="33" t="str">
        <f t="shared" si="55"/>
        <v>NKHT2508/00012919</v>
      </c>
      <c r="K201" s="34"/>
      <c r="L201" s="46" t="str">
        <f t="shared" si="56"/>
        <v>K25TTM</v>
      </c>
      <c r="M201" s="33" t="str">
        <f>IF(H201="","",'PHIEU XT'!C201)</f>
        <v>00012919</v>
      </c>
      <c r="N201" s="35" t="str">
        <f t="shared" si="57"/>
        <v>29/08/2025</v>
      </c>
      <c r="O201" s="6" t="str">
        <f>IF(H201="","",'PHIEU XT'!E201)</f>
        <v>WIN-004</v>
      </c>
      <c r="P201" s="36"/>
      <c r="Q201" s="36"/>
      <c r="R201" s="36"/>
      <c r="S201" s="33" t="str">
        <f>IF(H201="","",'PHIEU XT'!F201)</f>
        <v>5737 WM+ HTH 9 Nguyễn Thiếp, TT Nghèn</v>
      </c>
      <c r="T201" s="36"/>
      <c r="U201" s="36"/>
      <c r="V201" s="33" t="str">
        <f t="shared" si="58"/>
        <v>5737 WM+ HTH 9 Nguyễn Thiếp, TT Nghèn</v>
      </c>
      <c r="W201" s="36"/>
      <c r="X201" s="36"/>
      <c r="Y201" s="33" t="str">
        <f>IF(H201="","",'PHIEU XT'!AC201)</f>
        <v>GTLX250G</v>
      </c>
      <c r="Z201" s="36"/>
      <c r="AA201" s="30"/>
      <c r="AB201" s="57">
        <f t="shared" si="59"/>
        <v>5111</v>
      </c>
      <c r="AC201" s="57">
        <f t="shared" si="60"/>
        <v>131</v>
      </c>
      <c r="AD201" s="30"/>
      <c r="AE201" s="58">
        <f>IF(H201="","",'PHIEU XT'!U201)</f>
        <v>5</v>
      </c>
      <c r="AF201" s="37"/>
      <c r="AG201" s="37">
        <f>IF(H201="","",'PHIEU XT'!T201)</f>
        <v>50182</v>
      </c>
      <c r="AH201" s="38">
        <f t="shared" si="61"/>
        <v>250910</v>
      </c>
      <c r="AI201" s="37"/>
      <c r="AJ201" s="37"/>
      <c r="AK201" s="39"/>
      <c r="AL201" s="40">
        <f t="shared" si="62"/>
        <v>8</v>
      </c>
      <c r="AM201" s="37"/>
      <c r="AN201" s="37">
        <f t="shared" si="63"/>
        <v>20072.8</v>
      </c>
      <c r="AO201" s="59">
        <f t="shared" si="64"/>
        <v>33311</v>
      </c>
      <c r="AP201" s="39"/>
      <c r="AQ201" s="59" t="str">
        <f t="shared" si="65"/>
        <v>K-hangtra</v>
      </c>
      <c r="AR201" s="60">
        <f t="shared" si="66"/>
        <v>156</v>
      </c>
      <c r="AS201" s="60">
        <f t="shared" si="67"/>
        <v>632</v>
      </c>
      <c r="AV201" s="39"/>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c r="BZ201" s="42"/>
      <c r="CA201" s="42"/>
      <c r="CB201" s="42"/>
      <c r="CC201" s="42"/>
      <c r="CD201" s="42"/>
      <c r="CE201" s="42"/>
      <c r="CF201" s="42"/>
      <c r="CG201" s="42"/>
      <c r="CH201" s="42"/>
      <c r="CI201" s="42"/>
      <c r="CJ201" s="42"/>
      <c r="CK201" s="42"/>
      <c r="CL201" s="42"/>
      <c r="CM201" s="42"/>
      <c r="CN201" s="42"/>
      <c r="CO201" s="42"/>
      <c r="CP201" s="42"/>
      <c r="CQ201" s="42"/>
      <c r="CR201" s="42"/>
      <c r="CS201" s="42"/>
      <c r="CT201" s="42"/>
      <c r="CU201" s="42"/>
      <c r="CV201" s="42"/>
      <c r="CW201" s="42"/>
      <c r="CX201" s="42"/>
      <c r="CY201" s="42"/>
      <c r="CZ201" s="42"/>
      <c r="DA201" s="42"/>
      <c r="DB201" s="42"/>
      <c r="DC201" s="42"/>
      <c r="DD201" s="42"/>
      <c r="DE201" s="42"/>
      <c r="DF201" s="42"/>
      <c r="DG201" s="42"/>
      <c r="DH201" s="42"/>
      <c r="DI201" s="42"/>
      <c r="DJ201" s="42"/>
      <c r="DK201" s="42"/>
      <c r="DL201" s="42"/>
      <c r="DM201" s="42"/>
      <c r="DN201" s="42"/>
      <c r="DO201" s="42"/>
      <c r="DP201" s="42"/>
      <c r="DQ201" s="42"/>
      <c r="DR201" s="42"/>
      <c r="DS201" s="42"/>
      <c r="DT201" s="42"/>
      <c r="DU201" s="42"/>
      <c r="DV201" s="42"/>
      <c r="DW201" s="42"/>
      <c r="DX201" s="42"/>
      <c r="DY201" s="42"/>
      <c r="DZ201" s="42"/>
      <c r="EA201" s="42"/>
      <c r="EB201" s="42"/>
      <c r="EC201" s="42"/>
      <c r="ED201" s="42"/>
      <c r="EE201" s="42"/>
      <c r="EF201" s="42"/>
      <c r="EG201" s="42"/>
      <c r="EH201" s="42"/>
      <c r="EI201" s="42"/>
      <c r="EJ201" s="42"/>
      <c r="EK201" s="42"/>
      <c r="EL201" s="42"/>
      <c r="EM201" s="42"/>
      <c r="EN201" s="42"/>
      <c r="EO201" s="42"/>
      <c r="EP201" s="42"/>
      <c r="EQ201" s="42"/>
      <c r="ER201" s="42"/>
      <c r="ES201" s="42"/>
      <c r="ET201" s="42"/>
      <c r="EU201" s="42"/>
      <c r="EV201" s="42"/>
      <c r="EW201" s="42"/>
      <c r="EX201" s="42"/>
      <c r="EY201" s="42"/>
      <c r="EZ201" s="42"/>
      <c r="FA201" s="42"/>
      <c r="FB201" s="42"/>
      <c r="FC201" s="42"/>
      <c r="FD201" s="42"/>
      <c r="FE201" s="42"/>
      <c r="FF201" s="42"/>
      <c r="FG201" s="42"/>
      <c r="FH201" s="42"/>
      <c r="FI201" s="42"/>
      <c r="FJ201" s="42"/>
      <c r="FK201" s="42"/>
      <c r="FL201" s="42"/>
      <c r="FM201" s="42"/>
      <c r="FN201" s="42"/>
      <c r="FO201" s="42"/>
      <c r="FP201" s="42"/>
      <c r="FQ201" s="42"/>
      <c r="FR201" s="42"/>
      <c r="FS201" s="42"/>
      <c r="FT201" s="42"/>
      <c r="FU201" s="42"/>
      <c r="FV201" s="42"/>
      <c r="FW201" s="42"/>
      <c r="FX201" s="42"/>
      <c r="FY201" s="42"/>
      <c r="FZ201" s="42"/>
      <c r="GA201" s="42"/>
      <c r="GB201" s="42"/>
      <c r="GC201" s="42"/>
      <c r="GD201" s="42"/>
      <c r="GE201" s="42"/>
      <c r="GF201" s="42"/>
      <c r="GG201" s="42"/>
      <c r="GH201" s="42"/>
      <c r="GI201" s="42"/>
      <c r="GJ201" s="42"/>
      <c r="GK201" s="42"/>
      <c r="GL201" s="42"/>
      <c r="GM201" s="42"/>
      <c r="GN201" s="42"/>
      <c r="GO201" s="42"/>
      <c r="GP201" s="42"/>
      <c r="GQ201" s="42"/>
      <c r="GR201" s="42"/>
      <c r="GS201" s="42"/>
      <c r="GT201" s="42"/>
      <c r="GU201" s="42"/>
      <c r="GV201" s="42"/>
      <c r="GW201" s="42"/>
      <c r="GX201" s="42"/>
      <c r="GY201" s="42"/>
      <c r="GZ201" s="42"/>
      <c r="HA201" s="42"/>
      <c r="HB201" s="42"/>
      <c r="HC201" s="42"/>
      <c r="HD201" s="42"/>
      <c r="HE201" s="42"/>
      <c r="HF201" s="42"/>
      <c r="HG201" s="42"/>
      <c r="HH201" s="42"/>
      <c r="HI201" s="42"/>
      <c r="HJ201" s="42"/>
      <c r="HK201" s="42"/>
      <c r="HL201" s="42"/>
      <c r="HM201" s="42"/>
      <c r="HN201" s="42"/>
      <c r="HO201" s="42"/>
      <c r="HP201" s="42"/>
      <c r="HQ201" s="42"/>
      <c r="HR201" s="42"/>
      <c r="HS201" s="42"/>
      <c r="HT201" s="42"/>
      <c r="HU201" s="42"/>
      <c r="HV201" s="42"/>
      <c r="HW201" s="42"/>
      <c r="HX201" s="42"/>
    </row>
    <row r="202" spans="1:232" s="41" customFormat="1" x14ac:dyDescent="0.25">
      <c r="A202" s="29"/>
      <c r="B202" s="30"/>
      <c r="C202" s="31" t="str">
        <f>IF(H202="","",VLOOKUP(O202,Khach_hang!B:G,6,0))</f>
        <v>N</v>
      </c>
      <c r="D202" s="57">
        <f t="shared" si="51"/>
        <v>0</v>
      </c>
      <c r="E202" s="57">
        <f t="shared" si="52"/>
        <v>1</v>
      </c>
      <c r="F202" s="32" t="str">
        <f>IF(H202="","",VLOOKUP(H202,'PHIEU XT'!B:I,8,0))</f>
        <v>29/08/2025</v>
      </c>
      <c r="G202" s="32" t="str">
        <f t="shared" si="53"/>
        <v>29/08/2025</v>
      </c>
      <c r="H202" s="4">
        <v>9105868911</v>
      </c>
      <c r="I202" s="32" t="str">
        <f t="shared" si="54"/>
        <v>29/08/2025</v>
      </c>
      <c r="J202" s="33" t="str">
        <f t="shared" si="55"/>
        <v>NKHT2508/00069421</v>
      </c>
      <c r="K202" s="34"/>
      <c r="L202" s="46" t="str">
        <f t="shared" si="56"/>
        <v>K25TTM</v>
      </c>
      <c r="M202" s="33" t="str">
        <f>IF(H202="","",'PHIEU XT'!C202)</f>
        <v>00069421</v>
      </c>
      <c r="N202" s="35" t="str">
        <f t="shared" si="57"/>
        <v>29/08/2025</v>
      </c>
      <c r="O202" s="6" t="str">
        <f>IF(H202="","",'PHIEU XT'!E202)</f>
        <v>WIN-009</v>
      </c>
      <c r="P202" s="36"/>
      <c r="Q202" s="36"/>
      <c r="R202" s="36"/>
      <c r="S202" s="33" t="str">
        <f>IF(H202="","",'PHIEU XT'!F202)</f>
        <v>4413 WM+ DNG 429-431 Hà Huy Tập</v>
      </c>
      <c r="T202" s="36"/>
      <c r="U202" s="36"/>
      <c r="V202" s="33" t="str">
        <f t="shared" si="58"/>
        <v>4413 WM+ DNG 429-431 Hà Huy Tập</v>
      </c>
      <c r="W202" s="36"/>
      <c r="X202" s="36"/>
      <c r="Y202" s="33" t="str">
        <f>IF(H202="","",'PHIEU XT'!AC202)</f>
        <v>GM500</v>
      </c>
      <c r="Z202" s="36"/>
      <c r="AA202" s="30"/>
      <c r="AB202" s="57">
        <f t="shared" si="59"/>
        <v>5111</v>
      </c>
      <c r="AC202" s="57">
        <f t="shared" si="60"/>
        <v>131</v>
      </c>
      <c r="AD202" s="30"/>
      <c r="AE202" s="58">
        <f>IF(H202="","",'PHIEU XT'!U202)</f>
        <v>1</v>
      </c>
      <c r="AF202" s="37"/>
      <c r="AG202" s="37">
        <f>IF(H202="","",'PHIEU XT'!T202)</f>
        <v>111058</v>
      </c>
      <c r="AH202" s="38">
        <f t="shared" si="61"/>
        <v>111058</v>
      </c>
      <c r="AI202" s="37"/>
      <c r="AJ202" s="37"/>
      <c r="AK202" s="39"/>
      <c r="AL202" s="40">
        <f t="shared" si="62"/>
        <v>8</v>
      </c>
      <c r="AM202" s="37"/>
      <c r="AN202" s="37">
        <f t="shared" si="63"/>
        <v>8884.64</v>
      </c>
      <c r="AO202" s="59">
        <f t="shared" si="64"/>
        <v>33311</v>
      </c>
      <c r="AP202" s="39"/>
      <c r="AQ202" s="59" t="str">
        <f t="shared" si="65"/>
        <v>K-hangtra</v>
      </c>
      <c r="AR202" s="60">
        <f t="shared" si="66"/>
        <v>156</v>
      </c>
      <c r="AS202" s="60">
        <f t="shared" si="67"/>
        <v>632</v>
      </c>
      <c r="AV202" s="39"/>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c r="BZ202" s="42"/>
      <c r="CA202" s="42"/>
      <c r="CB202" s="42"/>
      <c r="CC202" s="42"/>
      <c r="CD202" s="42"/>
      <c r="CE202" s="42"/>
      <c r="CF202" s="42"/>
      <c r="CG202" s="42"/>
      <c r="CH202" s="42"/>
      <c r="CI202" s="42"/>
      <c r="CJ202" s="42"/>
      <c r="CK202" s="42"/>
      <c r="CL202" s="42"/>
      <c r="CM202" s="42"/>
      <c r="CN202" s="42"/>
      <c r="CO202" s="42"/>
      <c r="CP202" s="42"/>
      <c r="CQ202" s="42"/>
      <c r="CR202" s="42"/>
      <c r="CS202" s="42"/>
      <c r="CT202" s="42"/>
      <c r="CU202" s="42"/>
      <c r="CV202" s="42"/>
      <c r="CW202" s="42"/>
      <c r="CX202" s="42"/>
      <c r="CY202" s="42"/>
      <c r="CZ202" s="42"/>
      <c r="DA202" s="42"/>
      <c r="DB202" s="42"/>
      <c r="DC202" s="42"/>
      <c r="DD202" s="42"/>
      <c r="DE202" s="42"/>
      <c r="DF202" s="42"/>
      <c r="DG202" s="42"/>
      <c r="DH202" s="42"/>
      <c r="DI202" s="42"/>
      <c r="DJ202" s="42"/>
      <c r="DK202" s="42"/>
      <c r="DL202" s="42"/>
      <c r="DM202" s="42"/>
      <c r="DN202" s="42"/>
      <c r="DO202" s="42"/>
      <c r="DP202" s="42"/>
      <c r="DQ202" s="42"/>
      <c r="DR202" s="42"/>
      <c r="DS202" s="42"/>
      <c r="DT202" s="42"/>
      <c r="DU202" s="42"/>
      <c r="DV202" s="42"/>
      <c r="DW202" s="42"/>
      <c r="DX202" s="42"/>
      <c r="DY202" s="42"/>
      <c r="DZ202" s="42"/>
      <c r="EA202" s="42"/>
      <c r="EB202" s="42"/>
      <c r="EC202" s="42"/>
      <c r="ED202" s="42"/>
      <c r="EE202" s="42"/>
      <c r="EF202" s="42"/>
      <c r="EG202" s="42"/>
      <c r="EH202" s="42"/>
      <c r="EI202" s="42"/>
      <c r="EJ202" s="42"/>
      <c r="EK202" s="42"/>
      <c r="EL202" s="42"/>
      <c r="EM202" s="42"/>
      <c r="EN202" s="42"/>
      <c r="EO202" s="42"/>
      <c r="EP202" s="42"/>
      <c r="EQ202" s="42"/>
      <c r="ER202" s="42"/>
      <c r="ES202" s="42"/>
      <c r="ET202" s="42"/>
      <c r="EU202" s="42"/>
      <c r="EV202" s="42"/>
      <c r="EW202" s="42"/>
      <c r="EX202" s="42"/>
      <c r="EY202" s="42"/>
      <c r="EZ202" s="42"/>
      <c r="FA202" s="42"/>
      <c r="FB202" s="42"/>
      <c r="FC202" s="42"/>
      <c r="FD202" s="42"/>
      <c r="FE202" s="42"/>
      <c r="FF202" s="42"/>
      <c r="FG202" s="42"/>
      <c r="FH202" s="42"/>
      <c r="FI202" s="42"/>
      <c r="FJ202" s="42"/>
      <c r="FK202" s="42"/>
      <c r="FL202" s="42"/>
      <c r="FM202" s="42"/>
      <c r="FN202" s="42"/>
      <c r="FO202" s="42"/>
      <c r="FP202" s="42"/>
      <c r="FQ202" s="42"/>
      <c r="FR202" s="42"/>
      <c r="FS202" s="42"/>
      <c r="FT202" s="42"/>
      <c r="FU202" s="42"/>
      <c r="FV202" s="42"/>
      <c r="FW202" s="42"/>
      <c r="FX202" s="42"/>
      <c r="FY202" s="42"/>
      <c r="FZ202" s="42"/>
      <c r="GA202" s="42"/>
      <c r="GB202" s="42"/>
      <c r="GC202" s="42"/>
      <c r="GD202" s="42"/>
      <c r="GE202" s="42"/>
      <c r="GF202" s="42"/>
      <c r="GG202" s="42"/>
      <c r="GH202" s="42"/>
      <c r="GI202" s="42"/>
      <c r="GJ202" s="42"/>
      <c r="GK202" s="42"/>
      <c r="GL202" s="42"/>
      <c r="GM202" s="42"/>
      <c r="GN202" s="42"/>
      <c r="GO202" s="42"/>
      <c r="GP202" s="42"/>
      <c r="GQ202" s="42"/>
      <c r="GR202" s="42"/>
      <c r="GS202" s="42"/>
      <c r="GT202" s="42"/>
      <c r="GU202" s="42"/>
      <c r="GV202" s="42"/>
      <c r="GW202" s="42"/>
      <c r="GX202" s="42"/>
      <c r="GY202" s="42"/>
      <c r="GZ202" s="42"/>
      <c r="HA202" s="42"/>
      <c r="HB202" s="42"/>
      <c r="HC202" s="42"/>
      <c r="HD202" s="42"/>
      <c r="HE202" s="42"/>
      <c r="HF202" s="42"/>
      <c r="HG202" s="42"/>
      <c r="HH202" s="42"/>
      <c r="HI202" s="42"/>
      <c r="HJ202" s="42"/>
      <c r="HK202" s="42"/>
      <c r="HL202" s="42"/>
      <c r="HM202" s="42"/>
      <c r="HN202" s="42"/>
      <c r="HO202" s="42"/>
      <c r="HP202" s="42"/>
      <c r="HQ202" s="42"/>
      <c r="HR202" s="42"/>
      <c r="HS202" s="42"/>
      <c r="HT202" s="42"/>
      <c r="HU202" s="42"/>
      <c r="HV202" s="42"/>
      <c r="HW202" s="42"/>
      <c r="HX202" s="42"/>
    </row>
    <row r="203" spans="1:232" s="41" customFormat="1" x14ac:dyDescent="0.25">
      <c r="A203" s="29"/>
      <c r="B203" s="30"/>
      <c r="C203" s="31" t="str">
        <f>IF(H203="","",VLOOKUP(O203,Khach_hang!B:G,6,0))</f>
        <v>B</v>
      </c>
      <c r="D203" s="57">
        <f t="shared" si="51"/>
        <v>0</v>
      </c>
      <c r="E203" s="57">
        <f t="shared" si="52"/>
        <v>1</v>
      </c>
      <c r="F203" s="32" t="str">
        <f>IF(H203="","",VLOOKUP(H203,'PHIEU XT'!B:I,8,0))</f>
        <v>29/08/2025</v>
      </c>
      <c r="G203" s="32" t="str">
        <f t="shared" si="53"/>
        <v>29/08/2025</v>
      </c>
      <c r="H203" s="4">
        <v>9105868921</v>
      </c>
      <c r="I203" s="32" t="str">
        <f t="shared" si="54"/>
        <v>29/08/2025</v>
      </c>
      <c r="J203" s="33" t="str">
        <f t="shared" si="55"/>
        <v>NKHT2508/00421315</v>
      </c>
      <c r="K203" s="34"/>
      <c r="L203" s="46" t="str">
        <f t="shared" si="56"/>
        <v>K25TTM</v>
      </c>
      <c r="M203" s="33" t="str">
        <f>IF(H203="","",'PHIEU XT'!C203)</f>
        <v>00421315</v>
      </c>
      <c r="N203" s="35" t="str">
        <f t="shared" si="57"/>
        <v>29/08/2025</v>
      </c>
      <c r="O203" s="6" t="str">
        <f>IF(H203="","",'PHIEU XT'!E203)</f>
        <v>WIN-002</v>
      </c>
      <c r="P203" s="36"/>
      <c r="Q203" s="36"/>
      <c r="R203" s="36"/>
      <c r="S203" s="33" t="str">
        <f>IF(H203="","",'PHIEU XT'!F203)</f>
        <v>4217 WM+ HNI 543 Thanh Lương</v>
      </c>
      <c r="T203" s="36"/>
      <c r="U203" s="36"/>
      <c r="V203" s="33" t="str">
        <f t="shared" si="58"/>
        <v>4217 WM+ HNI 543 Thanh Lương</v>
      </c>
      <c r="W203" s="36"/>
      <c r="X203" s="36"/>
      <c r="Y203" s="33" t="str">
        <f>IF(H203="","",'PHIEU XT'!AC203)</f>
        <v>MNH250</v>
      </c>
      <c r="Z203" s="36"/>
      <c r="AA203" s="30"/>
      <c r="AB203" s="57">
        <f t="shared" si="59"/>
        <v>5111</v>
      </c>
      <c r="AC203" s="57">
        <f t="shared" si="60"/>
        <v>131</v>
      </c>
      <c r="AD203" s="30"/>
      <c r="AE203" s="58">
        <f>IF(H203="","",'PHIEU XT'!U203)</f>
        <v>3</v>
      </c>
      <c r="AF203" s="37"/>
      <c r="AG203" s="37">
        <f>IF(H203="","",'PHIEU XT'!T203)</f>
        <v>46000</v>
      </c>
      <c r="AH203" s="38">
        <f t="shared" si="61"/>
        <v>138000</v>
      </c>
      <c r="AI203" s="37"/>
      <c r="AJ203" s="37"/>
      <c r="AK203" s="39"/>
      <c r="AL203" s="40">
        <f t="shared" si="62"/>
        <v>8</v>
      </c>
      <c r="AM203" s="37"/>
      <c r="AN203" s="37">
        <f t="shared" si="63"/>
        <v>11040</v>
      </c>
      <c r="AO203" s="59">
        <f t="shared" si="64"/>
        <v>33311</v>
      </c>
      <c r="AP203" s="39"/>
      <c r="AQ203" s="59" t="str">
        <f t="shared" si="65"/>
        <v>K-hangtra</v>
      </c>
      <c r="AR203" s="60">
        <f t="shared" si="66"/>
        <v>156</v>
      </c>
      <c r="AS203" s="60">
        <f t="shared" si="67"/>
        <v>632</v>
      </c>
      <c r="AV203" s="39"/>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c r="BZ203" s="42"/>
      <c r="CA203" s="42"/>
      <c r="CB203" s="42"/>
      <c r="CC203" s="42"/>
      <c r="CD203" s="42"/>
      <c r="CE203" s="42"/>
      <c r="CF203" s="42"/>
      <c r="CG203" s="42"/>
      <c r="CH203" s="42"/>
      <c r="CI203" s="42"/>
      <c r="CJ203" s="42"/>
      <c r="CK203" s="42"/>
      <c r="CL203" s="42"/>
      <c r="CM203" s="42"/>
      <c r="CN203" s="42"/>
      <c r="CO203" s="42"/>
      <c r="CP203" s="42"/>
      <c r="CQ203" s="42"/>
      <c r="CR203" s="42"/>
      <c r="CS203" s="42"/>
      <c r="CT203" s="42"/>
      <c r="CU203" s="42"/>
      <c r="CV203" s="42"/>
      <c r="CW203" s="42"/>
      <c r="CX203" s="42"/>
      <c r="CY203" s="42"/>
      <c r="CZ203" s="42"/>
      <c r="DA203" s="42"/>
      <c r="DB203" s="42"/>
      <c r="DC203" s="42"/>
      <c r="DD203" s="42"/>
      <c r="DE203" s="42"/>
      <c r="DF203" s="42"/>
      <c r="DG203" s="42"/>
      <c r="DH203" s="42"/>
      <c r="DI203" s="42"/>
      <c r="DJ203" s="42"/>
      <c r="DK203" s="42"/>
      <c r="DL203" s="42"/>
      <c r="DM203" s="42"/>
      <c r="DN203" s="42"/>
      <c r="DO203" s="42"/>
      <c r="DP203" s="42"/>
      <c r="DQ203" s="42"/>
      <c r="DR203" s="42"/>
      <c r="DS203" s="42"/>
      <c r="DT203" s="42"/>
      <c r="DU203" s="42"/>
      <c r="DV203" s="42"/>
      <c r="DW203" s="42"/>
      <c r="DX203" s="42"/>
      <c r="DY203" s="42"/>
      <c r="DZ203" s="42"/>
      <c r="EA203" s="42"/>
      <c r="EB203" s="42"/>
      <c r="EC203" s="42"/>
      <c r="ED203" s="42"/>
      <c r="EE203" s="42"/>
      <c r="EF203" s="42"/>
      <c r="EG203" s="42"/>
      <c r="EH203" s="42"/>
      <c r="EI203" s="42"/>
      <c r="EJ203" s="42"/>
      <c r="EK203" s="42"/>
      <c r="EL203" s="42"/>
      <c r="EM203" s="42"/>
      <c r="EN203" s="42"/>
      <c r="EO203" s="42"/>
      <c r="EP203" s="42"/>
      <c r="EQ203" s="42"/>
      <c r="ER203" s="42"/>
      <c r="ES203" s="42"/>
      <c r="ET203" s="42"/>
      <c r="EU203" s="42"/>
      <c r="EV203" s="42"/>
      <c r="EW203" s="42"/>
      <c r="EX203" s="42"/>
      <c r="EY203" s="42"/>
      <c r="EZ203" s="42"/>
      <c r="FA203" s="42"/>
      <c r="FB203" s="42"/>
      <c r="FC203" s="42"/>
      <c r="FD203" s="42"/>
      <c r="FE203" s="42"/>
      <c r="FF203" s="42"/>
      <c r="FG203" s="42"/>
      <c r="FH203" s="42"/>
      <c r="FI203" s="42"/>
      <c r="FJ203" s="42"/>
      <c r="FK203" s="42"/>
      <c r="FL203" s="42"/>
      <c r="FM203" s="42"/>
      <c r="FN203" s="42"/>
      <c r="FO203" s="42"/>
      <c r="FP203" s="42"/>
      <c r="FQ203" s="42"/>
      <c r="FR203" s="42"/>
      <c r="FS203" s="42"/>
      <c r="FT203" s="42"/>
      <c r="FU203" s="42"/>
      <c r="FV203" s="42"/>
      <c r="FW203" s="42"/>
      <c r="FX203" s="42"/>
      <c r="FY203" s="42"/>
      <c r="FZ203" s="42"/>
      <c r="GA203" s="42"/>
      <c r="GB203" s="42"/>
      <c r="GC203" s="42"/>
      <c r="GD203" s="42"/>
      <c r="GE203" s="42"/>
      <c r="GF203" s="42"/>
      <c r="GG203" s="42"/>
      <c r="GH203" s="42"/>
      <c r="GI203" s="42"/>
      <c r="GJ203" s="42"/>
      <c r="GK203" s="42"/>
      <c r="GL203" s="42"/>
      <c r="GM203" s="42"/>
      <c r="GN203" s="42"/>
      <c r="GO203" s="42"/>
      <c r="GP203" s="42"/>
      <c r="GQ203" s="42"/>
      <c r="GR203" s="42"/>
      <c r="GS203" s="42"/>
      <c r="GT203" s="42"/>
      <c r="GU203" s="42"/>
      <c r="GV203" s="42"/>
      <c r="GW203" s="42"/>
      <c r="GX203" s="42"/>
      <c r="GY203" s="42"/>
      <c r="GZ203" s="42"/>
      <c r="HA203" s="42"/>
      <c r="HB203" s="42"/>
      <c r="HC203" s="42"/>
      <c r="HD203" s="42"/>
      <c r="HE203" s="42"/>
      <c r="HF203" s="42"/>
      <c r="HG203" s="42"/>
      <c r="HH203" s="42"/>
      <c r="HI203" s="42"/>
      <c r="HJ203" s="42"/>
      <c r="HK203" s="42"/>
      <c r="HL203" s="42"/>
      <c r="HM203" s="42"/>
      <c r="HN203" s="42"/>
      <c r="HO203" s="42"/>
      <c r="HP203" s="42"/>
      <c r="HQ203" s="42"/>
      <c r="HR203" s="42"/>
      <c r="HS203" s="42"/>
      <c r="HT203" s="42"/>
      <c r="HU203" s="42"/>
      <c r="HV203" s="42"/>
      <c r="HW203" s="42"/>
      <c r="HX203" s="42"/>
    </row>
    <row r="204" spans="1:232" s="41" customFormat="1" x14ac:dyDescent="0.25">
      <c r="A204" s="29"/>
      <c r="B204" s="30"/>
      <c r="C204" s="31" t="str">
        <f>IF(H204="","",VLOOKUP(O204,Khach_hang!B:G,6,0))</f>
        <v>B</v>
      </c>
      <c r="D204" s="57">
        <f t="shared" si="51"/>
        <v>0</v>
      </c>
      <c r="E204" s="57">
        <f t="shared" si="52"/>
        <v>1</v>
      </c>
      <c r="F204" s="32" t="str">
        <f>IF(H204="","",VLOOKUP(H204,'PHIEU XT'!B:I,8,0))</f>
        <v>29/08/2025</v>
      </c>
      <c r="G204" s="32" t="str">
        <f t="shared" si="53"/>
        <v>29/08/2025</v>
      </c>
      <c r="H204" s="4">
        <v>9105868982</v>
      </c>
      <c r="I204" s="32" t="str">
        <f t="shared" si="54"/>
        <v>29/08/2025</v>
      </c>
      <c r="J204" s="33" t="str">
        <f t="shared" si="55"/>
        <v>NKHT2508/00421331</v>
      </c>
      <c r="K204" s="34"/>
      <c r="L204" s="46" t="str">
        <f t="shared" si="56"/>
        <v>K25TTM</v>
      </c>
      <c r="M204" s="33" t="str">
        <f>IF(H204="","",'PHIEU XT'!C204)</f>
        <v>00421331</v>
      </c>
      <c r="N204" s="35" t="str">
        <f t="shared" si="57"/>
        <v>29/08/2025</v>
      </c>
      <c r="O204" s="6" t="str">
        <f>IF(H204="","",'PHIEU XT'!E204)</f>
        <v>WIN-002</v>
      </c>
      <c r="P204" s="36"/>
      <c r="Q204" s="36"/>
      <c r="R204" s="36"/>
      <c r="S204" s="33" t="str">
        <f>IF(H204="","",'PHIEU XT'!F204)</f>
        <v>2ARY WM+ HNI 18 Ngõ 66 Dịch Vọng Hậu</v>
      </c>
      <c r="T204" s="36"/>
      <c r="U204" s="36"/>
      <c r="V204" s="33" t="str">
        <f t="shared" si="58"/>
        <v>2ARY WM+ HNI 18 Ngõ 66 Dịch Vọng Hậu</v>
      </c>
      <c r="W204" s="36"/>
      <c r="X204" s="36"/>
      <c r="Y204" s="33" t="str">
        <f>IF(H204="","",'PHIEU XT'!AC204)</f>
        <v>CN300</v>
      </c>
      <c r="Z204" s="36"/>
      <c r="AA204" s="30"/>
      <c r="AB204" s="57">
        <f t="shared" si="59"/>
        <v>5111</v>
      </c>
      <c r="AC204" s="57">
        <f t="shared" si="60"/>
        <v>131</v>
      </c>
      <c r="AD204" s="30"/>
      <c r="AE204" s="58">
        <f>IF(H204="","",'PHIEU XT'!U204)</f>
        <v>1</v>
      </c>
      <c r="AF204" s="37"/>
      <c r="AG204" s="37">
        <f>IF(H204="","",'PHIEU XT'!T204)</f>
        <v>56760</v>
      </c>
      <c r="AH204" s="38">
        <f t="shared" si="61"/>
        <v>56760</v>
      </c>
      <c r="AI204" s="37"/>
      <c r="AJ204" s="37"/>
      <c r="AK204" s="39"/>
      <c r="AL204" s="40">
        <f t="shared" si="62"/>
        <v>8</v>
      </c>
      <c r="AM204" s="37"/>
      <c r="AN204" s="37">
        <f t="shared" si="63"/>
        <v>4540.8</v>
      </c>
      <c r="AO204" s="59">
        <f t="shared" si="64"/>
        <v>33311</v>
      </c>
      <c r="AP204" s="39"/>
      <c r="AQ204" s="59" t="str">
        <f t="shared" si="65"/>
        <v>K-hangtra</v>
      </c>
      <c r="AR204" s="60">
        <f t="shared" si="66"/>
        <v>156</v>
      </c>
      <c r="AS204" s="60">
        <f t="shared" si="67"/>
        <v>632</v>
      </c>
      <c r="AV204" s="39"/>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c r="BZ204" s="42"/>
      <c r="CA204" s="42"/>
      <c r="CB204" s="42"/>
      <c r="CC204" s="42"/>
      <c r="CD204" s="42"/>
      <c r="CE204" s="42"/>
      <c r="CF204" s="42"/>
      <c r="CG204" s="42"/>
      <c r="CH204" s="42"/>
      <c r="CI204" s="42"/>
      <c r="CJ204" s="42"/>
      <c r="CK204" s="42"/>
      <c r="CL204" s="42"/>
      <c r="CM204" s="42"/>
      <c r="CN204" s="42"/>
      <c r="CO204" s="42"/>
      <c r="CP204" s="42"/>
      <c r="CQ204" s="42"/>
      <c r="CR204" s="42"/>
      <c r="CS204" s="42"/>
      <c r="CT204" s="42"/>
      <c r="CU204" s="42"/>
      <c r="CV204" s="42"/>
      <c r="CW204" s="42"/>
      <c r="CX204" s="42"/>
      <c r="CY204" s="42"/>
      <c r="CZ204" s="42"/>
      <c r="DA204" s="42"/>
      <c r="DB204" s="42"/>
      <c r="DC204" s="42"/>
      <c r="DD204" s="42"/>
      <c r="DE204" s="42"/>
      <c r="DF204" s="42"/>
      <c r="DG204" s="42"/>
      <c r="DH204" s="42"/>
      <c r="DI204" s="42"/>
      <c r="DJ204" s="42"/>
      <c r="DK204" s="42"/>
      <c r="DL204" s="42"/>
      <c r="DM204" s="42"/>
      <c r="DN204" s="42"/>
      <c r="DO204" s="42"/>
      <c r="DP204" s="42"/>
      <c r="DQ204" s="42"/>
      <c r="DR204" s="42"/>
      <c r="DS204" s="42"/>
      <c r="DT204" s="42"/>
      <c r="DU204" s="42"/>
      <c r="DV204" s="42"/>
      <c r="DW204" s="42"/>
      <c r="DX204" s="42"/>
      <c r="DY204" s="42"/>
      <c r="DZ204" s="42"/>
      <c r="EA204" s="42"/>
      <c r="EB204" s="42"/>
      <c r="EC204" s="42"/>
      <c r="ED204" s="42"/>
      <c r="EE204" s="42"/>
      <c r="EF204" s="42"/>
      <c r="EG204" s="42"/>
      <c r="EH204" s="42"/>
      <c r="EI204" s="42"/>
      <c r="EJ204" s="42"/>
      <c r="EK204" s="42"/>
      <c r="EL204" s="42"/>
      <c r="EM204" s="42"/>
      <c r="EN204" s="42"/>
      <c r="EO204" s="42"/>
      <c r="EP204" s="42"/>
      <c r="EQ204" s="42"/>
      <c r="ER204" s="42"/>
      <c r="ES204" s="42"/>
      <c r="ET204" s="42"/>
      <c r="EU204" s="42"/>
      <c r="EV204" s="42"/>
      <c r="EW204" s="42"/>
      <c r="EX204" s="42"/>
      <c r="EY204" s="42"/>
      <c r="EZ204" s="42"/>
      <c r="FA204" s="42"/>
      <c r="FB204" s="42"/>
      <c r="FC204" s="42"/>
      <c r="FD204" s="42"/>
      <c r="FE204" s="42"/>
      <c r="FF204" s="42"/>
      <c r="FG204" s="42"/>
      <c r="FH204" s="42"/>
      <c r="FI204" s="42"/>
      <c r="FJ204" s="42"/>
      <c r="FK204" s="42"/>
      <c r="FL204" s="42"/>
      <c r="FM204" s="42"/>
      <c r="FN204" s="42"/>
      <c r="FO204" s="42"/>
      <c r="FP204" s="42"/>
      <c r="FQ204" s="42"/>
      <c r="FR204" s="42"/>
      <c r="FS204" s="42"/>
      <c r="FT204" s="42"/>
      <c r="FU204" s="42"/>
      <c r="FV204" s="42"/>
      <c r="FW204" s="42"/>
      <c r="FX204" s="42"/>
      <c r="FY204" s="42"/>
      <c r="FZ204" s="42"/>
      <c r="GA204" s="42"/>
      <c r="GB204" s="42"/>
      <c r="GC204" s="42"/>
      <c r="GD204" s="42"/>
      <c r="GE204" s="42"/>
      <c r="GF204" s="42"/>
      <c r="GG204" s="42"/>
      <c r="GH204" s="42"/>
      <c r="GI204" s="42"/>
      <c r="GJ204" s="42"/>
      <c r="GK204" s="42"/>
      <c r="GL204" s="42"/>
      <c r="GM204" s="42"/>
      <c r="GN204" s="42"/>
      <c r="GO204" s="42"/>
      <c r="GP204" s="42"/>
      <c r="GQ204" s="42"/>
      <c r="GR204" s="42"/>
      <c r="GS204" s="42"/>
      <c r="GT204" s="42"/>
      <c r="GU204" s="42"/>
      <c r="GV204" s="42"/>
      <c r="GW204" s="42"/>
      <c r="GX204" s="42"/>
      <c r="GY204" s="42"/>
      <c r="GZ204" s="42"/>
      <c r="HA204" s="42"/>
      <c r="HB204" s="42"/>
      <c r="HC204" s="42"/>
      <c r="HD204" s="42"/>
      <c r="HE204" s="42"/>
      <c r="HF204" s="42"/>
      <c r="HG204" s="42"/>
      <c r="HH204" s="42"/>
      <c r="HI204" s="42"/>
      <c r="HJ204" s="42"/>
      <c r="HK204" s="42"/>
      <c r="HL204" s="42"/>
      <c r="HM204" s="42"/>
      <c r="HN204" s="42"/>
      <c r="HO204" s="42"/>
      <c r="HP204" s="42"/>
      <c r="HQ204" s="42"/>
      <c r="HR204" s="42"/>
      <c r="HS204" s="42"/>
      <c r="HT204" s="42"/>
      <c r="HU204" s="42"/>
      <c r="HV204" s="42"/>
      <c r="HW204" s="42"/>
      <c r="HX204" s="42"/>
    </row>
    <row r="205" spans="1:232" s="41" customFormat="1" x14ac:dyDescent="0.25">
      <c r="A205" s="29"/>
      <c r="B205" s="30"/>
      <c r="C205" s="31" t="str">
        <f>IF(H205="","",VLOOKUP(O205,Khach_hang!B:G,6,0))</f>
        <v>B</v>
      </c>
      <c r="D205" s="57">
        <f t="shared" si="51"/>
        <v>0</v>
      </c>
      <c r="E205" s="57">
        <f t="shared" si="52"/>
        <v>1</v>
      </c>
      <c r="F205" s="32" t="str">
        <f>IF(H205="","",VLOOKUP(H205,'PHIEU XT'!B:I,8,0))</f>
        <v>29/08/2025</v>
      </c>
      <c r="G205" s="32" t="str">
        <f t="shared" si="53"/>
        <v>29/08/2025</v>
      </c>
      <c r="H205" s="4">
        <v>9105868982</v>
      </c>
      <c r="I205" s="32" t="str">
        <f t="shared" si="54"/>
        <v>29/08/2025</v>
      </c>
      <c r="J205" s="33" t="str">
        <f t="shared" si="55"/>
        <v>NKHT2508/00421331</v>
      </c>
      <c r="K205" s="34"/>
      <c r="L205" s="46" t="str">
        <f t="shared" si="56"/>
        <v>K25TTM</v>
      </c>
      <c r="M205" s="33" t="str">
        <f>IF(H205="","",'PHIEU XT'!C205)</f>
        <v>00421331</v>
      </c>
      <c r="N205" s="35" t="str">
        <f t="shared" si="57"/>
        <v>29/08/2025</v>
      </c>
      <c r="O205" s="6" t="str">
        <f>IF(H205="","",'PHIEU XT'!E205)</f>
        <v>WIN-002</v>
      </c>
      <c r="P205" s="36"/>
      <c r="Q205" s="36"/>
      <c r="R205" s="36"/>
      <c r="S205" s="33" t="str">
        <f>IF(H205="","",'PHIEU XT'!F205)</f>
        <v>2ARY WM+ HNI 18 Ngõ 66 Dịch Vọng Hậu</v>
      </c>
      <c r="T205" s="36"/>
      <c r="U205" s="36"/>
      <c r="V205" s="33" t="str">
        <f t="shared" si="58"/>
        <v>2ARY WM+ HNI 18 Ngõ 66 Dịch Vọng Hậu</v>
      </c>
      <c r="W205" s="36"/>
      <c r="X205" s="36"/>
      <c r="Y205" s="33" t="str">
        <f>IF(H205="","",'PHIEU XT'!AC205)</f>
        <v>CC300</v>
      </c>
      <c r="Z205" s="36"/>
      <c r="AA205" s="30"/>
      <c r="AB205" s="57">
        <f t="shared" si="59"/>
        <v>5111</v>
      </c>
      <c r="AC205" s="57">
        <f t="shared" si="60"/>
        <v>131</v>
      </c>
      <c r="AD205" s="30"/>
      <c r="AE205" s="58">
        <f>IF(H205="","",'PHIEU XT'!U205)</f>
        <v>2</v>
      </c>
      <c r="AF205" s="37"/>
      <c r="AG205" s="37">
        <f>IF(H205="","",'PHIEU XT'!T205)</f>
        <v>74250</v>
      </c>
      <c r="AH205" s="38">
        <f t="shared" si="61"/>
        <v>148500</v>
      </c>
      <c r="AI205" s="37"/>
      <c r="AJ205" s="37"/>
      <c r="AK205" s="39"/>
      <c r="AL205" s="40">
        <f t="shared" si="62"/>
        <v>8</v>
      </c>
      <c r="AM205" s="37"/>
      <c r="AN205" s="37">
        <f t="shared" si="63"/>
        <v>11880</v>
      </c>
      <c r="AO205" s="59">
        <f t="shared" si="64"/>
        <v>33311</v>
      </c>
      <c r="AP205" s="39"/>
      <c r="AQ205" s="59" t="str">
        <f t="shared" si="65"/>
        <v>K-hangtra</v>
      </c>
      <c r="AR205" s="60">
        <f t="shared" si="66"/>
        <v>156</v>
      </c>
      <c r="AS205" s="60">
        <f t="shared" si="67"/>
        <v>632</v>
      </c>
      <c r="AV205" s="39"/>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c r="BZ205" s="42"/>
      <c r="CA205" s="42"/>
      <c r="CB205" s="42"/>
      <c r="CC205" s="42"/>
      <c r="CD205" s="42"/>
      <c r="CE205" s="42"/>
      <c r="CF205" s="42"/>
      <c r="CG205" s="42"/>
      <c r="CH205" s="42"/>
      <c r="CI205" s="42"/>
      <c r="CJ205" s="42"/>
      <c r="CK205" s="42"/>
      <c r="CL205" s="42"/>
      <c r="CM205" s="42"/>
      <c r="CN205" s="42"/>
      <c r="CO205" s="42"/>
      <c r="CP205" s="42"/>
      <c r="CQ205" s="42"/>
      <c r="CR205" s="42"/>
      <c r="CS205" s="42"/>
      <c r="CT205" s="42"/>
      <c r="CU205" s="42"/>
      <c r="CV205" s="42"/>
      <c r="CW205" s="42"/>
      <c r="CX205" s="42"/>
      <c r="CY205" s="42"/>
      <c r="CZ205" s="42"/>
      <c r="DA205" s="42"/>
      <c r="DB205" s="42"/>
      <c r="DC205" s="42"/>
      <c r="DD205" s="42"/>
      <c r="DE205" s="42"/>
      <c r="DF205" s="42"/>
      <c r="DG205" s="42"/>
      <c r="DH205" s="42"/>
      <c r="DI205" s="42"/>
      <c r="DJ205" s="42"/>
      <c r="DK205" s="42"/>
      <c r="DL205" s="42"/>
      <c r="DM205" s="42"/>
      <c r="DN205" s="42"/>
      <c r="DO205" s="42"/>
      <c r="DP205" s="42"/>
      <c r="DQ205" s="42"/>
      <c r="DR205" s="42"/>
      <c r="DS205" s="42"/>
      <c r="DT205" s="42"/>
      <c r="DU205" s="42"/>
      <c r="DV205" s="42"/>
      <c r="DW205" s="42"/>
      <c r="DX205" s="42"/>
      <c r="DY205" s="42"/>
      <c r="DZ205" s="42"/>
      <c r="EA205" s="42"/>
      <c r="EB205" s="42"/>
      <c r="EC205" s="42"/>
      <c r="ED205" s="42"/>
      <c r="EE205" s="42"/>
      <c r="EF205" s="42"/>
      <c r="EG205" s="42"/>
      <c r="EH205" s="42"/>
      <c r="EI205" s="42"/>
      <c r="EJ205" s="42"/>
      <c r="EK205" s="42"/>
      <c r="EL205" s="42"/>
      <c r="EM205" s="42"/>
      <c r="EN205" s="42"/>
      <c r="EO205" s="42"/>
      <c r="EP205" s="42"/>
      <c r="EQ205" s="42"/>
      <c r="ER205" s="42"/>
      <c r="ES205" s="42"/>
      <c r="ET205" s="42"/>
      <c r="EU205" s="42"/>
      <c r="EV205" s="42"/>
      <c r="EW205" s="42"/>
      <c r="EX205" s="42"/>
      <c r="EY205" s="42"/>
      <c r="EZ205" s="42"/>
      <c r="FA205" s="42"/>
      <c r="FB205" s="42"/>
      <c r="FC205" s="42"/>
      <c r="FD205" s="42"/>
      <c r="FE205" s="42"/>
      <c r="FF205" s="42"/>
      <c r="FG205" s="42"/>
      <c r="FH205" s="42"/>
      <c r="FI205" s="42"/>
      <c r="FJ205" s="42"/>
      <c r="FK205" s="42"/>
      <c r="FL205" s="42"/>
      <c r="FM205" s="42"/>
      <c r="FN205" s="42"/>
      <c r="FO205" s="42"/>
      <c r="FP205" s="42"/>
      <c r="FQ205" s="42"/>
      <c r="FR205" s="42"/>
      <c r="FS205" s="42"/>
      <c r="FT205" s="42"/>
      <c r="FU205" s="42"/>
      <c r="FV205" s="42"/>
      <c r="FW205" s="42"/>
      <c r="FX205" s="42"/>
      <c r="FY205" s="42"/>
      <c r="FZ205" s="42"/>
      <c r="GA205" s="42"/>
      <c r="GB205" s="42"/>
      <c r="GC205" s="42"/>
      <c r="GD205" s="42"/>
      <c r="GE205" s="42"/>
      <c r="GF205" s="42"/>
      <c r="GG205" s="42"/>
      <c r="GH205" s="42"/>
      <c r="GI205" s="42"/>
      <c r="GJ205" s="42"/>
      <c r="GK205" s="42"/>
      <c r="GL205" s="42"/>
      <c r="GM205" s="42"/>
      <c r="GN205" s="42"/>
      <c r="GO205" s="42"/>
      <c r="GP205" s="42"/>
      <c r="GQ205" s="42"/>
      <c r="GR205" s="42"/>
      <c r="GS205" s="42"/>
      <c r="GT205" s="42"/>
      <c r="GU205" s="42"/>
      <c r="GV205" s="42"/>
      <c r="GW205" s="42"/>
      <c r="GX205" s="42"/>
      <c r="GY205" s="42"/>
      <c r="GZ205" s="42"/>
      <c r="HA205" s="42"/>
      <c r="HB205" s="42"/>
      <c r="HC205" s="42"/>
      <c r="HD205" s="42"/>
      <c r="HE205" s="42"/>
      <c r="HF205" s="42"/>
      <c r="HG205" s="42"/>
      <c r="HH205" s="42"/>
      <c r="HI205" s="42"/>
      <c r="HJ205" s="42"/>
      <c r="HK205" s="42"/>
      <c r="HL205" s="42"/>
      <c r="HM205" s="42"/>
      <c r="HN205" s="42"/>
      <c r="HO205" s="42"/>
      <c r="HP205" s="42"/>
      <c r="HQ205" s="42"/>
      <c r="HR205" s="42"/>
      <c r="HS205" s="42"/>
      <c r="HT205" s="42"/>
      <c r="HU205" s="42"/>
      <c r="HV205" s="42"/>
      <c r="HW205" s="42"/>
      <c r="HX205" s="42"/>
    </row>
    <row r="206" spans="1:232" s="41" customFormat="1" x14ac:dyDescent="0.25">
      <c r="A206" s="29"/>
      <c r="B206" s="30"/>
      <c r="C206" s="31" t="str">
        <f>IF(H206="","",VLOOKUP(O206,Khach_hang!B:G,6,0))</f>
        <v>N</v>
      </c>
      <c r="D206" s="57">
        <f t="shared" si="51"/>
        <v>0</v>
      </c>
      <c r="E206" s="57">
        <f t="shared" si="52"/>
        <v>1</v>
      </c>
      <c r="F206" s="32" t="str">
        <f>IF(H206="","",VLOOKUP(H206,'PHIEU XT'!B:I,8,0))</f>
        <v>29/08/2025</v>
      </c>
      <c r="G206" s="32" t="str">
        <f t="shared" si="53"/>
        <v>29/08/2025</v>
      </c>
      <c r="H206" s="4">
        <v>9105869071</v>
      </c>
      <c r="I206" s="32" t="str">
        <f t="shared" si="54"/>
        <v>29/08/2025</v>
      </c>
      <c r="J206" s="33" t="str">
        <f t="shared" si="55"/>
        <v>NKHT2508/00022360</v>
      </c>
      <c r="K206" s="34"/>
      <c r="L206" s="46" t="str">
        <f t="shared" si="56"/>
        <v>K25TTM</v>
      </c>
      <c r="M206" s="33" t="str">
        <f>IF(H206="","",'PHIEU XT'!C206)</f>
        <v>00022360</v>
      </c>
      <c r="N206" s="35" t="str">
        <f t="shared" si="57"/>
        <v>29/08/2025</v>
      </c>
      <c r="O206" s="6" t="str">
        <f>IF(H206="","",'PHIEU XT'!E206)</f>
        <v>WIN-016</v>
      </c>
      <c r="P206" s="36"/>
      <c r="Q206" s="36"/>
      <c r="R206" s="36"/>
      <c r="S206" s="33" t="str">
        <f>IF(H206="","",'PHIEU XT'!F206)</f>
        <v>3735 WM+ CTO 21-22 Võ Nguyên Giáp, Diệu</v>
      </c>
      <c r="T206" s="36"/>
      <c r="U206" s="36"/>
      <c r="V206" s="33" t="str">
        <f t="shared" si="58"/>
        <v>3735 WM+ CTO 21-22 Võ Nguyên Giáp, Diệu</v>
      </c>
      <c r="W206" s="36"/>
      <c r="X206" s="36"/>
      <c r="Y206" s="33" t="str">
        <f>IF(H206="","",'PHIEU XT'!AC206)</f>
        <v>TH200</v>
      </c>
      <c r="Z206" s="36"/>
      <c r="AA206" s="30"/>
      <c r="AB206" s="57">
        <f t="shared" si="59"/>
        <v>5111</v>
      </c>
      <c r="AC206" s="57">
        <f t="shared" si="60"/>
        <v>131</v>
      </c>
      <c r="AD206" s="30"/>
      <c r="AE206" s="58">
        <f>IF(H206="","",'PHIEU XT'!U206)</f>
        <v>1</v>
      </c>
      <c r="AF206" s="37"/>
      <c r="AG206" s="37">
        <f>IF(H206="","",'PHIEU XT'!T206)</f>
        <v>55595</v>
      </c>
      <c r="AH206" s="38">
        <f t="shared" si="61"/>
        <v>55595</v>
      </c>
      <c r="AI206" s="37"/>
      <c r="AJ206" s="37"/>
      <c r="AK206" s="39"/>
      <c r="AL206" s="40">
        <f t="shared" si="62"/>
        <v>8</v>
      </c>
      <c r="AM206" s="37"/>
      <c r="AN206" s="37">
        <f t="shared" si="63"/>
        <v>4447.6000000000004</v>
      </c>
      <c r="AO206" s="59">
        <f t="shared" si="64"/>
        <v>33311</v>
      </c>
      <c r="AP206" s="39"/>
      <c r="AQ206" s="59" t="str">
        <f t="shared" si="65"/>
        <v>K-hangtra</v>
      </c>
      <c r="AR206" s="60">
        <f t="shared" si="66"/>
        <v>156</v>
      </c>
      <c r="AS206" s="60">
        <f t="shared" si="67"/>
        <v>632</v>
      </c>
      <c r="AV206" s="39"/>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c r="BZ206" s="42"/>
      <c r="CA206" s="42"/>
      <c r="CB206" s="42"/>
      <c r="CC206" s="42"/>
      <c r="CD206" s="42"/>
      <c r="CE206" s="42"/>
      <c r="CF206" s="42"/>
      <c r="CG206" s="42"/>
      <c r="CH206" s="42"/>
      <c r="CI206" s="42"/>
      <c r="CJ206" s="42"/>
      <c r="CK206" s="42"/>
      <c r="CL206" s="42"/>
      <c r="CM206" s="42"/>
      <c r="CN206" s="42"/>
      <c r="CO206" s="42"/>
      <c r="CP206" s="42"/>
      <c r="CQ206" s="42"/>
      <c r="CR206" s="42"/>
      <c r="CS206" s="42"/>
      <c r="CT206" s="42"/>
      <c r="CU206" s="42"/>
      <c r="CV206" s="42"/>
      <c r="CW206" s="42"/>
      <c r="CX206" s="42"/>
      <c r="CY206" s="42"/>
      <c r="CZ206" s="42"/>
      <c r="DA206" s="42"/>
      <c r="DB206" s="42"/>
      <c r="DC206" s="42"/>
      <c r="DD206" s="42"/>
      <c r="DE206" s="42"/>
      <c r="DF206" s="42"/>
      <c r="DG206" s="42"/>
      <c r="DH206" s="42"/>
      <c r="DI206" s="42"/>
      <c r="DJ206" s="42"/>
      <c r="DK206" s="42"/>
      <c r="DL206" s="42"/>
      <c r="DM206" s="42"/>
      <c r="DN206" s="42"/>
      <c r="DO206" s="42"/>
      <c r="DP206" s="42"/>
      <c r="DQ206" s="42"/>
      <c r="DR206" s="42"/>
      <c r="DS206" s="42"/>
      <c r="DT206" s="42"/>
      <c r="DU206" s="42"/>
      <c r="DV206" s="42"/>
      <c r="DW206" s="42"/>
      <c r="DX206" s="42"/>
      <c r="DY206" s="42"/>
      <c r="DZ206" s="42"/>
      <c r="EA206" s="42"/>
      <c r="EB206" s="42"/>
      <c r="EC206" s="42"/>
      <c r="ED206" s="42"/>
      <c r="EE206" s="42"/>
      <c r="EF206" s="42"/>
      <c r="EG206" s="42"/>
      <c r="EH206" s="42"/>
      <c r="EI206" s="42"/>
      <c r="EJ206" s="42"/>
      <c r="EK206" s="42"/>
      <c r="EL206" s="42"/>
      <c r="EM206" s="42"/>
      <c r="EN206" s="42"/>
      <c r="EO206" s="42"/>
      <c r="EP206" s="42"/>
      <c r="EQ206" s="42"/>
      <c r="ER206" s="42"/>
      <c r="ES206" s="42"/>
      <c r="ET206" s="42"/>
      <c r="EU206" s="42"/>
      <c r="EV206" s="42"/>
      <c r="EW206" s="42"/>
      <c r="EX206" s="42"/>
      <c r="EY206" s="42"/>
      <c r="EZ206" s="42"/>
      <c r="FA206" s="42"/>
      <c r="FB206" s="42"/>
      <c r="FC206" s="42"/>
      <c r="FD206" s="42"/>
      <c r="FE206" s="42"/>
      <c r="FF206" s="42"/>
      <c r="FG206" s="42"/>
      <c r="FH206" s="42"/>
      <c r="FI206" s="42"/>
      <c r="FJ206" s="42"/>
      <c r="FK206" s="42"/>
      <c r="FL206" s="42"/>
      <c r="FM206" s="42"/>
      <c r="FN206" s="42"/>
      <c r="FO206" s="42"/>
      <c r="FP206" s="42"/>
      <c r="FQ206" s="42"/>
      <c r="FR206" s="42"/>
      <c r="FS206" s="42"/>
      <c r="FT206" s="42"/>
      <c r="FU206" s="42"/>
      <c r="FV206" s="42"/>
      <c r="FW206" s="42"/>
      <c r="FX206" s="42"/>
      <c r="FY206" s="42"/>
      <c r="FZ206" s="42"/>
      <c r="GA206" s="42"/>
      <c r="GB206" s="42"/>
      <c r="GC206" s="42"/>
      <c r="GD206" s="42"/>
      <c r="GE206" s="42"/>
      <c r="GF206" s="42"/>
      <c r="GG206" s="42"/>
      <c r="GH206" s="42"/>
      <c r="GI206" s="42"/>
      <c r="GJ206" s="42"/>
      <c r="GK206" s="42"/>
      <c r="GL206" s="42"/>
      <c r="GM206" s="42"/>
      <c r="GN206" s="42"/>
      <c r="GO206" s="42"/>
      <c r="GP206" s="42"/>
      <c r="GQ206" s="42"/>
      <c r="GR206" s="42"/>
      <c r="GS206" s="42"/>
      <c r="GT206" s="42"/>
      <c r="GU206" s="42"/>
      <c r="GV206" s="42"/>
      <c r="GW206" s="42"/>
      <c r="GX206" s="42"/>
      <c r="GY206" s="42"/>
      <c r="GZ206" s="42"/>
      <c r="HA206" s="42"/>
      <c r="HB206" s="42"/>
      <c r="HC206" s="42"/>
      <c r="HD206" s="42"/>
      <c r="HE206" s="42"/>
      <c r="HF206" s="42"/>
      <c r="HG206" s="42"/>
      <c r="HH206" s="42"/>
      <c r="HI206" s="42"/>
      <c r="HJ206" s="42"/>
      <c r="HK206" s="42"/>
      <c r="HL206" s="42"/>
      <c r="HM206" s="42"/>
      <c r="HN206" s="42"/>
      <c r="HO206" s="42"/>
      <c r="HP206" s="42"/>
      <c r="HQ206" s="42"/>
      <c r="HR206" s="42"/>
      <c r="HS206" s="42"/>
      <c r="HT206" s="42"/>
      <c r="HU206" s="42"/>
      <c r="HV206" s="42"/>
      <c r="HW206" s="42"/>
      <c r="HX206" s="42"/>
    </row>
    <row r="207" spans="1:232" s="41" customFormat="1" x14ac:dyDescent="0.25">
      <c r="A207" s="29"/>
      <c r="B207" s="30"/>
      <c r="C207" s="31" t="str">
        <f>IF(H207="","",VLOOKUP(O207,Khach_hang!B:G,6,0))</f>
        <v>N</v>
      </c>
      <c r="D207" s="57">
        <f t="shared" si="51"/>
        <v>0</v>
      </c>
      <c r="E207" s="57">
        <f t="shared" si="52"/>
        <v>1</v>
      </c>
      <c r="F207" s="32" t="str">
        <f>IF(H207="","",VLOOKUP(H207,'PHIEU XT'!B:I,8,0))</f>
        <v>29/08/2025</v>
      </c>
      <c r="G207" s="32" t="str">
        <f t="shared" si="53"/>
        <v>29/08/2025</v>
      </c>
      <c r="H207" s="4">
        <v>9105869071</v>
      </c>
      <c r="I207" s="32" t="str">
        <f t="shared" si="54"/>
        <v>29/08/2025</v>
      </c>
      <c r="J207" s="33" t="str">
        <f t="shared" si="55"/>
        <v>NKHT2508/00022360</v>
      </c>
      <c r="K207" s="34"/>
      <c r="L207" s="46" t="str">
        <f t="shared" si="56"/>
        <v>K25TTM</v>
      </c>
      <c r="M207" s="33" t="str">
        <f>IF(H207="","",'PHIEU XT'!C207)</f>
        <v>00022360</v>
      </c>
      <c r="N207" s="35" t="str">
        <f t="shared" si="57"/>
        <v>29/08/2025</v>
      </c>
      <c r="O207" s="6" t="str">
        <f>IF(H207="","",'PHIEU XT'!E207)</f>
        <v>WIN-016</v>
      </c>
      <c r="P207" s="36"/>
      <c r="Q207" s="36"/>
      <c r="R207" s="36"/>
      <c r="S207" s="33" t="str">
        <f>IF(H207="","",'PHIEU XT'!F207)</f>
        <v>3735 WM+ CTO 21-22 Võ Nguyên Giáp, Diệu</v>
      </c>
      <c r="T207" s="36"/>
      <c r="U207" s="36"/>
      <c r="V207" s="33" t="str">
        <f t="shared" si="58"/>
        <v>3735 WM+ CTO 21-22 Võ Nguyên Giáp, Diệu</v>
      </c>
      <c r="W207" s="36"/>
      <c r="X207" s="36"/>
      <c r="Y207" s="33" t="str">
        <f>IF(H207="","",'PHIEU XT'!AC207)</f>
        <v>CN300</v>
      </c>
      <c r="Z207" s="36"/>
      <c r="AA207" s="30"/>
      <c r="AB207" s="57">
        <f t="shared" si="59"/>
        <v>5111</v>
      </c>
      <c r="AC207" s="57">
        <f t="shared" si="60"/>
        <v>131</v>
      </c>
      <c r="AD207" s="30"/>
      <c r="AE207" s="58">
        <f>IF(H207="","",'PHIEU XT'!U207)</f>
        <v>2</v>
      </c>
      <c r="AF207" s="37"/>
      <c r="AG207" s="37">
        <f>IF(H207="","",'PHIEU XT'!T207)</f>
        <v>56760</v>
      </c>
      <c r="AH207" s="38">
        <f t="shared" si="61"/>
        <v>113520</v>
      </c>
      <c r="AI207" s="37"/>
      <c r="AJ207" s="37"/>
      <c r="AK207" s="39"/>
      <c r="AL207" s="40">
        <f t="shared" si="62"/>
        <v>8</v>
      </c>
      <c r="AM207" s="37"/>
      <c r="AN207" s="37">
        <f t="shared" si="63"/>
        <v>9081.6</v>
      </c>
      <c r="AO207" s="59">
        <f t="shared" si="64"/>
        <v>33311</v>
      </c>
      <c r="AP207" s="39"/>
      <c r="AQ207" s="59" t="str">
        <f t="shared" si="65"/>
        <v>K-hangtra</v>
      </c>
      <c r="AR207" s="60">
        <f t="shared" si="66"/>
        <v>156</v>
      </c>
      <c r="AS207" s="60">
        <f t="shared" si="67"/>
        <v>632</v>
      </c>
      <c r="AV207" s="39"/>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c r="BZ207" s="42"/>
      <c r="CA207" s="42"/>
      <c r="CB207" s="42"/>
      <c r="CC207" s="42"/>
      <c r="CD207" s="42"/>
      <c r="CE207" s="42"/>
      <c r="CF207" s="42"/>
      <c r="CG207" s="42"/>
      <c r="CH207" s="42"/>
      <c r="CI207" s="42"/>
      <c r="CJ207" s="42"/>
      <c r="CK207" s="42"/>
      <c r="CL207" s="42"/>
      <c r="CM207" s="42"/>
      <c r="CN207" s="42"/>
      <c r="CO207" s="42"/>
      <c r="CP207" s="42"/>
      <c r="CQ207" s="42"/>
      <c r="CR207" s="42"/>
      <c r="CS207" s="42"/>
      <c r="CT207" s="42"/>
      <c r="CU207" s="42"/>
      <c r="CV207" s="42"/>
      <c r="CW207" s="42"/>
      <c r="CX207" s="42"/>
      <c r="CY207" s="42"/>
      <c r="CZ207" s="42"/>
      <c r="DA207" s="42"/>
      <c r="DB207" s="42"/>
      <c r="DC207" s="42"/>
      <c r="DD207" s="42"/>
      <c r="DE207" s="42"/>
      <c r="DF207" s="42"/>
      <c r="DG207" s="42"/>
      <c r="DH207" s="42"/>
      <c r="DI207" s="42"/>
      <c r="DJ207" s="42"/>
      <c r="DK207" s="42"/>
      <c r="DL207" s="42"/>
      <c r="DM207" s="42"/>
      <c r="DN207" s="42"/>
      <c r="DO207" s="42"/>
      <c r="DP207" s="42"/>
      <c r="DQ207" s="42"/>
      <c r="DR207" s="42"/>
      <c r="DS207" s="42"/>
      <c r="DT207" s="42"/>
      <c r="DU207" s="42"/>
      <c r="DV207" s="42"/>
      <c r="DW207" s="42"/>
      <c r="DX207" s="42"/>
      <c r="DY207" s="42"/>
      <c r="DZ207" s="42"/>
      <c r="EA207" s="42"/>
      <c r="EB207" s="42"/>
      <c r="EC207" s="42"/>
      <c r="ED207" s="42"/>
      <c r="EE207" s="42"/>
      <c r="EF207" s="42"/>
      <c r="EG207" s="42"/>
      <c r="EH207" s="42"/>
      <c r="EI207" s="42"/>
      <c r="EJ207" s="42"/>
      <c r="EK207" s="42"/>
      <c r="EL207" s="42"/>
      <c r="EM207" s="42"/>
      <c r="EN207" s="42"/>
      <c r="EO207" s="42"/>
      <c r="EP207" s="42"/>
      <c r="EQ207" s="42"/>
      <c r="ER207" s="42"/>
      <c r="ES207" s="42"/>
      <c r="ET207" s="42"/>
      <c r="EU207" s="42"/>
      <c r="EV207" s="42"/>
      <c r="EW207" s="42"/>
      <c r="EX207" s="42"/>
      <c r="EY207" s="42"/>
      <c r="EZ207" s="42"/>
      <c r="FA207" s="42"/>
      <c r="FB207" s="42"/>
      <c r="FC207" s="42"/>
      <c r="FD207" s="42"/>
      <c r="FE207" s="42"/>
      <c r="FF207" s="42"/>
      <c r="FG207" s="42"/>
      <c r="FH207" s="42"/>
      <c r="FI207" s="42"/>
      <c r="FJ207" s="42"/>
      <c r="FK207" s="42"/>
      <c r="FL207" s="42"/>
      <c r="FM207" s="42"/>
      <c r="FN207" s="42"/>
      <c r="FO207" s="42"/>
      <c r="FP207" s="42"/>
      <c r="FQ207" s="42"/>
      <c r="FR207" s="42"/>
      <c r="FS207" s="42"/>
      <c r="FT207" s="42"/>
      <c r="FU207" s="42"/>
      <c r="FV207" s="42"/>
      <c r="FW207" s="42"/>
      <c r="FX207" s="42"/>
      <c r="FY207" s="42"/>
      <c r="FZ207" s="42"/>
      <c r="GA207" s="42"/>
      <c r="GB207" s="42"/>
      <c r="GC207" s="42"/>
      <c r="GD207" s="42"/>
      <c r="GE207" s="42"/>
      <c r="GF207" s="42"/>
      <c r="GG207" s="42"/>
      <c r="GH207" s="42"/>
      <c r="GI207" s="42"/>
      <c r="GJ207" s="42"/>
      <c r="GK207" s="42"/>
      <c r="GL207" s="42"/>
      <c r="GM207" s="42"/>
      <c r="GN207" s="42"/>
      <c r="GO207" s="42"/>
      <c r="GP207" s="42"/>
      <c r="GQ207" s="42"/>
      <c r="GR207" s="42"/>
      <c r="GS207" s="42"/>
      <c r="GT207" s="42"/>
      <c r="GU207" s="42"/>
      <c r="GV207" s="42"/>
      <c r="GW207" s="42"/>
      <c r="GX207" s="42"/>
      <c r="GY207" s="42"/>
      <c r="GZ207" s="42"/>
      <c r="HA207" s="42"/>
      <c r="HB207" s="42"/>
      <c r="HC207" s="42"/>
      <c r="HD207" s="42"/>
      <c r="HE207" s="42"/>
      <c r="HF207" s="42"/>
      <c r="HG207" s="42"/>
      <c r="HH207" s="42"/>
      <c r="HI207" s="42"/>
      <c r="HJ207" s="42"/>
      <c r="HK207" s="42"/>
      <c r="HL207" s="42"/>
      <c r="HM207" s="42"/>
      <c r="HN207" s="42"/>
      <c r="HO207" s="42"/>
      <c r="HP207" s="42"/>
      <c r="HQ207" s="42"/>
      <c r="HR207" s="42"/>
      <c r="HS207" s="42"/>
      <c r="HT207" s="42"/>
      <c r="HU207" s="42"/>
      <c r="HV207" s="42"/>
      <c r="HW207" s="42"/>
      <c r="HX207" s="42"/>
    </row>
    <row r="208" spans="1:232" s="41" customFormat="1" x14ac:dyDescent="0.25">
      <c r="A208" s="29"/>
      <c r="B208" s="30"/>
      <c r="C208" s="31" t="str">
        <f>IF(H208="","",VLOOKUP(O208,Khach_hang!B:G,6,0))</f>
        <v>N</v>
      </c>
      <c r="D208" s="57">
        <f t="shared" si="51"/>
        <v>0</v>
      </c>
      <c r="E208" s="57">
        <f t="shared" si="52"/>
        <v>1</v>
      </c>
      <c r="F208" s="32" t="str">
        <f>IF(H208="","",VLOOKUP(H208,'PHIEU XT'!B:I,8,0))</f>
        <v>29/08/2025</v>
      </c>
      <c r="G208" s="32" t="str">
        <f t="shared" si="53"/>
        <v>29/08/2025</v>
      </c>
      <c r="H208" s="4">
        <v>9105869071</v>
      </c>
      <c r="I208" s="32" t="str">
        <f t="shared" si="54"/>
        <v>29/08/2025</v>
      </c>
      <c r="J208" s="33" t="str">
        <f t="shared" si="55"/>
        <v>NKHT2508/00022360</v>
      </c>
      <c r="K208" s="34"/>
      <c r="L208" s="46" t="str">
        <f t="shared" si="56"/>
        <v>K25TTM</v>
      </c>
      <c r="M208" s="33" t="str">
        <f>IF(H208="","",'PHIEU XT'!C208)</f>
        <v>00022360</v>
      </c>
      <c r="N208" s="35" t="str">
        <f t="shared" si="57"/>
        <v>29/08/2025</v>
      </c>
      <c r="O208" s="6" t="str">
        <f>IF(H208="","",'PHIEU XT'!E208)</f>
        <v>WIN-016</v>
      </c>
      <c r="P208" s="36"/>
      <c r="Q208" s="36"/>
      <c r="R208" s="36"/>
      <c r="S208" s="33" t="str">
        <f>IF(H208="","",'PHIEU XT'!F208)</f>
        <v>3735 WM+ CTO 21-22 Võ Nguyên Giáp, Diệu</v>
      </c>
      <c r="T208" s="36"/>
      <c r="U208" s="36"/>
      <c r="V208" s="33" t="str">
        <f t="shared" si="58"/>
        <v>3735 WM+ CTO 21-22 Võ Nguyên Giáp, Diệu</v>
      </c>
      <c r="W208" s="36"/>
      <c r="X208" s="36"/>
      <c r="Y208" s="33" t="str">
        <f>IF(H208="","",'PHIEU XT'!AC208)</f>
        <v>GTLX250G</v>
      </c>
      <c r="Z208" s="36"/>
      <c r="AA208" s="30"/>
      <c r="AB208" s="57">
        <f t="shared" si="59"/>
        <v>5111</v>
      </c>
      <c r="AC208" s="57">
        <f t="shared" si="60"/>
        <v>131</v>
      </c>
      <c r="AD208" s="30"/>
      <c r="AE208" s="58">
        <f>IF(H208="","",'PHIEU XT'!U208)</f>
        <v>1</v>
      </c>
      <c r="AF208" s="37"/>
      <c r="AG208" s="37">
        <f>IF(H208="","",'PHIEU XT'!T208)</f>
        <v>50182</v>
      </c>
      <c r="AH208" s="38">
        <f t="shared" si="61"/>
        <v>50182</v>
      </c>
      <c r="AI208" s="37"/>
      <c r="AJ208" s="37"/>
      <c r="AK208" s="39"/>
      <c r="AL208" s="40">
        <f t="shared" si="62"/>
        <v>8</v>
      </c>
      <c r="AM208" s="37"/>
      <c r="AN208" s="37">
        <f t="shared" si="63"/>
        <v>4014.56</v>
      </c>
      <c r="AO208" s="59">
        <f t="shared" si="64"/>
        <v>33311</v>
      </c>
      <c r="AP208" s="39"/>
      <c r="AQ208" s="59" t="str">
        <f t="shared" si="65"/>
        <v>K-hangtra</v>
      </c>
      <c r="AR208" s="60">
        <f t="shared" si="66"/>
        <v>156</v>
      </c>
      <c r="AS208" s="60">
        <f t="shared" si="67"/>
        <v>632</v>
      </c>
      <c r="AV208" s="39"/>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c r="BZ208" s="42"/>
      <c r="CA208" s="42"/>
      <c r="CB208" s="42"/>
      <c r="CC208" s="42"/>
      <c r="CD208" s="42"/>
      <c r="CE208" s="42"/>
      <c r="CF208" s="42"/>
      <c r="CG208" s="42"/>
      <c r="CH208" s="42"/>
      <c r="CI208" s="42"/>
      <c r="CJ208" s="42"/>
      <c r="CK208" s="42"/>
      <c r="CL208" s="42"/>
      <c r="CM208" s="42"/>
      <c r="CN208" s="42"/>
      <c r="CO208" s="42"/>
      <c r="CP208" s="42"/>
      <c r="CQ208" s="42"/>
      <c r="CR208" s="42"/>
      <c r="CS208" s="42"/>
      <c r="CT208" s="42"/>
      <c r="CU208" s="42"/>
      <c r="CV208" s="42"/>
      <c r="CW208" s="42"/>
      <c r="CX208" s="42"/>
      <c r="CY208" s="42"/>
      <c r="CZ208" s="42"/>
      <c r="DA208" s="42"/>
      <c r="DB208" s="42"/>
      <c r="DC208" s="42"/>
      <c r="DD208" s="42"/>
      <c r="DE208" s="42"/>
      <c r="DF208" s="42"/>
      <c r="DG208" s="42"/>
      <c r="DH208" s="42"/>
      <c r="DI208" s="42"/>
      <c r="DJ208" s="42"/>
      <c r="DK208" s="42"/>
      <c r="DL208" s="42"/>
      <c r="DM208" s="42"/>
      <c r="DN208" s="42"/>
      <c r="DO208" s="42"/>
      <c r="DP208" s="42"/>
      <c r="DQ208" s="42"/>
      <c r="DR208" s="42"/>
      <c r="DS208" s="42"/>
      <c r="DT208" s="42"/>
      <c r="DU208" s="42"/>
      <c r="DV208" s="42"/>
      <c r="DW208" s="42"/>
      <c r="DX208" s="42"/>
      <c r="DY208" s="42"/>
      <c r="DZ208" s="42"/>
      <c r="EA208" s="42"/>
      <c r="EB208" s="42"/>
      <c r="EC208" s="42"/>
      <c r="ED208" s="42"/>
      <c r="EE208" s="42"/>
      <c r="EF208" s="42"/>
      <c r="EG208" s="42"/>
      <c r="EH208" s="42"/>
      <c r="EI208" s="42"/>
      <c r="EJ208" s="42"/>
      <c r="EK208" s="42"/>
      <c r="EL208" s="42"/>
      <c r="EM208" s="42"/>
      <c r="EN208" s="42"/>
      <c r="EO208" s="42"/>
      <c r="EP208" s="42"/>
      <c r="EQ208" s="42"/>
      <c r="ER208" s="42"/>
      <c r="ES208" s="42"/>
      <c r="ET208" s="42"/>
      <c r="EU208" s="42"/>
      <c r="EV208" s="42"/>
      <c r="EW208" s="42"/>
      <c r="EX208" s="42"/>
      <c r="EY208" s="42"/>
      <c r="EZ208" s="42"/>
      <c r="FA208" s="42"/>
      <c r="FB208" s="42"/>
      <c r="FC208" s="42"/>
      <c r="FD208" s="42"/>
      <c r="FE208" s="42"/>
      <c r="FF208" s="42"/>
      <c r="FG208" s="42"/>
      <c r="FH208" s="42"/>
      <c r="FI208" s="42"/>
      <c r="FJ208" s="42"/>
      <c r="FK208" s="42"/>
      <c r="FL208" s="42"/>
      <c r="FM208" s="42"/>
      <c r="FN208" s="42"/>
      <c r="FO208" s="42"/>
      <c r="FP208" s="42"/>
      <c r="FQ208" s="42"/>
      <c r="FR208" s="42"/>
      <c r="FS208" s="42"/>
      <c r="FT208" s="42"/>
      <c r="FU208" s="42"/>
      <c r="FV208" s="42"/>
      <c r="FW208" s="42"/>
      <c r="FX208" s="42"/>
      <c r="FY208" s="42"/>
      <c r="FZ208" s="42"/>
      <c r="GA208" s="42"/>
      <c r="GB208" s="42"/>
      <c r="GC208" s="42"/>
      <c r="GD208" s="42"/>
      <c r="GE208" s="42"/>
      <c r="GF208" s="42"/>
      <c r="GG208" s="42"/>
      <c r="GH208" s="42"/>
      <c r="GI208" s="42"/>
      <c r="GJ208" s="42"/>
      <c r="GK208" s="42"/>
      <c r="GL208" s="42"/>
      <c r="GM208" s="42"/>
      <c r="GN208" s="42"/>
      <c r="GO208" s="42"/>
      <c r="GP208" s="42"/>
      <c r="GQ208" s="42"/>
      <c r="GR208" s="42"/>
      <c r="GS208" s="42"/>
      <c r="GT208" s="42"/>
      <c r="GU208" s="42"/>
      <c r="GV208" s="42"/>
      <c r="GW208" s="42"/>
      <c r="GX208" s="42"/>
      <c r="GY208" s="42"/>
      <c r="GZ208" s="42"/>
      <c r="HA208" s="42"/>
      <c r="HB208" s="42"/>
      <c r="HC208" s="42"/>
      <c r="HD208" s="42"/>
      <c r="HE208" s="42"/>
      <c r="HF208" s="42"/>
      <c r="HG208" s="42"/>
      <c r="HH208" s="42"/>
      <c r="HI208" s="42"/>
      <c r="HJ208" s="42"/>
      <c r="HK208" s="42"/>
      <c r="HL208" s="42"/>
      <c r="HM208" s="42"/>
      <c r="HN208" s="42"/>
      <c r="HO208" s="42"/>
      <c r="HP208" s="42"/>
      <c r="HQ208" s="42"/>
      <c r="HR208" s="42"/>
      <c r="HS208" s="42"/>
      <c r="HT208" s="42"/>
      <c r="HU208" s="42"/>
      <c r="HV208" s="42"/>
      <c r="HW208" s="42"/>
      <c r="HX208" s="42"/>
    </row>
    <row r="209" spans="1:232" s="41" customFormat="1" x14ac:dyDescent="0.25">
      <c r="A209" s="29"/>
      <c r="B209" s="30"/>
      <c r="C209" s="31" t="str">
        <f>IF(H209="","",VLOOKUP(O209,Khach_hang!B:G,6,0))</f>
        <v>B</v>
      </c>
      <c r="D209" s="57">
        <f t="shared" si="51"/>
        <v>0</v>
      </c>
      <c r="E209" s="57">
        <f t="shared" si="52"/>
        <v>1</v>
      </c>
      <c r="F209" s="32" t="str">
        <f>IF(H209="","",VLOOKUP(H209,'PHIEU XT'!B:I,8,0))</f>
        <v>29/08/2025</v>
      </c>
      <c r="G209" s="32" t="str">
        <f t="shared" si="53"/>
        <v>29/08/2025</v>
      </c>
      <c r="H209" s="4">
        <v>9105869046</v>
      </c>
      <c r="I209" s="32" t="str">
        <f t="shared" si="54"/>
        <v>29/08/2025</v>
      </c>
      <c r="J209" s="33" t="str">
        <f t="shared" si="55"/>
        <v>NKHT2508/00032670</v>
      </c>
      <c r="K209" s="34"/>
      <c r="L209" s="46" t="str">
        <f t="shared" si="56"/>
        <v>K25TTM</v>
      </c>
      <c r="M209" s="33" t="str">
        <f>IF(H209="","",'PHIEU XT'!C209)</f>
        <v>00032670</v>
      </c>
      <c r="N209" s="35" t="str">
        <f t="shared" si="57"/>
        <v>29/08/2025</v>
      </c>
      <c r="O209" s="6" t="str">
        <f>IF(H209="","",'PHIEU XT'!E209)</f>
        <v>WIN-058</v>
      </c>
      <c r="P209" s="36"/>
      <c r="Q209" s="36"/>
      <c r="R209" s="36"/>
      <c r="S209" s="33" t="str">
        <f>IF(H209="","",'PHIEU XT'!F209)</f>
        <v>4627 WM+ NAN 23 Lý Thường Kiệt</v>
      </c>
      <c r="T209" s="36"/>
      <c r="U209" s="36"/>
      <c r="V209" s="33" t="str">
        <f t="shared" si="58"/>
        <v>4627 WM+ NAN 23 Lý Thường Kiệt</v>
      </c>
      <c r="W209" s="36"/>
      <c r="X209" s="36"/>
      <c r="Y209" s="33" t="str">
        <f>IF(H209="","",'PHIEU XT'!AC209)</f>
        <v>GM500</v>
      </c>
      <c r="Z209" s="36"/>
      <c r="AA209" s="30"/>
      <c r="AB209" s="57">
        <f t="shared" si="59"/>
        <v>5111</v>
      </c>
      <c r="AC209" s="57">
        <f t="shared" si="60"/>
        <v>131</v>
      </c>
      <c r="AD209" s="30"/>
      <c r="AE209" s="58">
        <f>IF(H209="","",'PHIEU XT'!U209)</f>
        <v>1</v>
      </c>
      <c r="AF209" s="37"/>
      <c r="AG209" s="37">
        <f>IF(H209="","",'PHIEU XT'!T209)</f>
        <v>111058</v>
      </c>
      <c r="AH209" s="38">
        <f t="shared" si="61"/>
        <v>111058</v>
      </c>
      <c r="AI209" s="37"/>
      <c r="AJ209" s="37"/>
      <c r="AK209" s="39"/>
      <c r="AL209" s="40">
        <f t="shared" si="62"/>
        <v>8</v>
      </c>
      <c r="AM209" s="37"/>
      <c r="AN209" s="37">
        <f t="shared" si="63"/>
        <v>8884.64</v>
      </c>
      <c r="AO209" s="59">
        <f t="shared" si="64"/>
        <v>33311</v>
      </c>
      <c r="AP209" s="39"/>
      <c r="AQ209" s="59" t="str">
        <f t="shared" si="65"/>
        <v>K-hangtra</v>
      </c>
      <c r="AR209" s="60">
        <f t="shared" si="66"/>
        <v>156</v>
      </c>
      <c r="AS209" s="60">
        <f t="shared" si="67"/>
        <v>632</v>
      </c>
      <c r="AV209" s="39"/>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c r="BZ209" s="42"/>
      <c r="CA209" s="42"/>
      <c r="CB209" s="42"/>
      <c r="CC209" s="42"/>
      <c r="CD209" s="42"/>
      <c r="CE209" s="42"/>
      <c r="CF209" s="42"/>
      <c r="CG209" s="42"/>
      <c r="CH209" s="42"/>
      <c r="CI209" s="42"/>
      <c r="CJ209" s="42"/>
      <c r="CK209" s="42"/>
      <c r="CL209" s="42"/>
      <c r="CM209" s="42"/>
      <c r="CN209" s="42"/>
      <c r="CO209" s="42"/>
      <c r="CP209" s="42"/>
      <c r="CQ209" s="42"/>
      <c r="CR209" s="42"/>
      <c r="CS209" s="42"/>
      <c r="CT209" s="42"/>
      <c r="CU209" s="42"/>
      <c r="CV209" s="42"/>
      <c r="CW209" s="42"/>
      <c r="CX209" s="42"/>
      <c r="CY209" s="42"/>
      <c r="CZ209" s="42"/>
      <c r="DA209" s="42"/>
      <c r="DB209" s="42"/>
      <c r="DC209" s="42"/>
      <c r="DD209" s="42"/>
      <c r="DE209" s="42"/>
      <c r="DF209" s="42"/>
      <c r="DG209" s="42"/>
      <c r="DH209" s="42"/>
      <c r="DI209" s="42"/>
      <c r="DJ209" s="42"/>
      <c r="DK209" s="42"/>
      <c r="DL209" s="42"/>
      <c r="DM209" s="42"/>
      <c r="DN209" s="42"/>
      <c r="DO209" s="42"/>
      <c r="DP209" s="42"/>
      <c r="DQ209" s="42"/>
      <c r="DR209" s="42"/>
      <c r="DS209" s="42"/>
      <c r="DT209" s="42"/>
      <c r="DU209" s="42"/>
      <c r="DV209" s="42"/>
      <c r="DW209" s="42"/>
      <c r="DX209" s="42"/>
      <c r="DY209" s="42"/>
      <c r="DZ209" s="42"/>
      <c r="EA209" s="42"/>
      <c r="EB209" s="42"/>
      <c r="EC209" s="42"/>
      <c r="ED209" s="42"/>
      <c r="EE209" s="42"/>
      <c r="EF209" s="42"/>
      <c r="EG209" s="42"/>
      <c r="EH209" s="42"/>
      <c r="EI209" s="42"/>
      <c r="EJ209" s="42"/>
      <c r="EK209" s="42"/>
      <c r="EL209" s="42"/>
      <c r="EM209" s="42"/>
      <c r="EN209" s="42"/>
      <c r="EO209" s="42"/>
      <c r="EP209" s="42"/>
      <c r="EQ209" s="42"/>
      <c r="ER209" s="42"/>
      <c r="ES209" s="42"/>
      <c r="ET209" s="42"/>
      <c r="EU209" s="42"/>
      <c r="EV209" s="42"/>
      <c r="EW209" s="42"/>
      <c r="EX209" s="42"/>
      <c r="EY209" s="42"/>
      <c r="EZ209" s="42"/>
      <c r="FA209" s="42"/>
      <c r="FB209" s="42"/>
      <c r="FC209" s="42"/>
      <c r="FD209" s="42"/>
      <c r="FE209" s="42"/>
      <c r="FF209" s="42"/>
      <c r="FG209" s="42"/>
      <c r="FH209" s="42"/>
      <c r="FI209" s="42"/>
      <c r="FJ209" s="42"/>
      <c r="FK209" s="42"/>
      <c r="FL209" s="42"/>
      <c r="FM209" s="42"/>
      <c r="FN209" s="42"/>
      <c r="FO209" s="42"/>
      <c r="FP209" s="42"/>
      <c r="FQ209" s="42"/>
      <c r="FR209" s="42"/>
      <c r="FS209" s="42"/>
      <c r="FT209" s="42"/>
      <c r="FU209" s="42"/>
      <c r="FV209" s="42"/>
      <c r="FW209" s="42"/>
      <c r="FX209" s="42"/>
      <c r="FY209" s="42"/>
      <c r="FZ209" s="42"/>
      <c r="GA209" s="42"/>
      <c r="GB209" s="42"/>
      <c r="GC209" s="42"/>
      <c r="GD209" s="42"/>
      <c r="GE209" s="42"/>
      <c r="GF209" s="42"/>
      <c r="GG209" s="42"/>
      <c r="GH209" s="42"/>
      <c r="GI209" s="42"/>
      <c r="GJ209" s="42"/>
      <c r="GK209" s="42"/>
      <c r="GL209" s="42"/>
      <c r="GM209" s="42"/>
      <c r="GN209" s="42"/>
      <c r="GO209" s="42"/>
      <c r="GP209" s="42"/>
      <c r="GQ209" s="42"/>
      <c r="GR209" s="42"/>
      <c r="GS209" s="42"/>
      <c r="GT209" s="42"/>
      <c r="GU209" s="42"/>
      <c r="GV209" s="42"/>
      <c r="GW209" s="42"/>
      <c r="GX209" s="42"/>
      <c r="GY209" s="42"/>
      <c r="GZ209" s="42"/>
      <c r="HA209" s="42"/>
      <c r="HB209" s="42"/>
      <c r="HC209" s="42"/>
      <c r="HD209" s="42"/>
      <c r="HE209" s="42"/>
      <c r="HF209" s="42"/>
      <c r="HG209" s="42"/>
      <c r="HH209" s="42"/>
      <c r="HI209" s="42"/>
      <c r="HJ209" s="42"/>
      <c r="HK209" s="42"/>
      <c r="HL209" s="42"/>
      <c r="HM209" s="42"/>
      <c r="HN209" s="42"/>
      <c r="HO209" s="42"/>
      <c r="HP209" s="42"/>
      <c r="HQ209" s="42"/>
      <c r="HR209" s="42"/>
      <c r="HS209" s="42"/>
      <c r="HT209" s="42"/>
      <c r="HU209" s="42"/>
      <c r="HV209" s="42"/>
      <c r="HW209" s="42"/>
      <c r="HX209" s="42"/>
    </row>
    <row r="210" spans="1:232" s="41" customFormat="1" x14ac:dyDescent="0.25">
      <c r="A210" s="29"/>
      <c r="B210" s="30"/>
      <c r="C210" s="31" t="str">
        <f>IF(H210="","",VLOOKUP(O210,Khach_hang!B:G,6,0))</f>
        <v>N</v>
      </c>
      <c r="D210" s="57">
        <f t="shared" si="51"/>
        <v>0</v>
      </c>
      <c r="E210" s="57">
        <f t="shared" si="52"/>
        <v>1</v>
      </c>
      <c r="F210" s="32" t="str">
        <f>IF(H210="","",VLOOKUP(H210,'PHIEU XT'!B:I,8,0))</f>
        <v>29/08/2025</v>
      </c>
      <c r="G210" s="32" t="str">
        <f t="shared" si="53"/>
        <v>29/08/2025</v>
      </c>
      <c r="H210" s="4">
        <v>9105869118</v>
      </c>
      <c r="I210" s="32" t="str">
        <f t="shared" si="54"/>
        <v>29/08/2025</v>
      </c>
      <c r="J210" s="33" t="str">
        <f t="shared" si="55"/>
        <v>NKHT2508/00137978</v>
      </c>
      <c r="K210" s="34"/>
      <c r="L210" s="46" t="str">
        <f t="shared" si="56"/>
        <v>K25TTM</v>
      </c>
      <c r="M210" s="33" t="str">
        <f>IF(H210="","",'PHIEU XT'!C210)</f>
        <v>00137978</v>
      </c>
      <c r="N210" s="35" t="str">
        <f t="shared" si="57"/>
        <v>29/08/2025</v>
      </c>
      <c r="O210" s="6" t="str">
        <f>IF(H210="","",'PHIEU XT'!E210)</f>
        <v>WIN</v>
      </c>
      <c r="P210" s="36"/>
      <c r="Q210" s="36"/>
      <c r="R210" s="36"/>
      <c r="S210" s="33" t="str">
        <f>IF(H210="","",'PHIEU XT'!F210)</f>
        <v>6757 WM+ HCM 662 Tên Lửa</v>
      </c>
      <c r="T210" s="36"/>
      <c r="U210" s="36"/>
      <c r="V210" s="33" t="str">
        <f t="shared" si="58"/>
        <v>6757 WM+ HCM 662 Tên Lửa</v>
      </c>
      <c r="W210" s="36"/>
      <c r="X210" s="36"/>
      <c r="Y210" s="33" t="str">
        <f>IF(H210="","",'PHIEU XT'!AC210)</f>
        <v>GM500</v>
      </c>
      <c r="Z210" s="36"/>
      <c r="AA210" s="30"/>
      <c r="AB210" s="57">
        <f t="shared" si="59"/>
        <v>5111</v>
      </c>
      <c r="AC210" s="57">
        <f t="shared" si="60"/>
        <v>131</v>
      </c>
      <c r="AD210" s="30"/>
      <c r="AE210" s="58">
        <f>IF(H210="","",'PHIEU XT'!U210)</f>
        <v>2</v>
      </c>
      <c r="AF210" s="37"/>
      <c r="AG210" s="37">
        <f>IF(H210="","",'PHIEU XT'!T210)</f>
        <v>111058</v>
      </c>
      <c r="AH210" s="38">
        <f t="shared" si="61"/>
        <v>222116</v>
      </c>
      <c r="AI210" s="37"/>
      <c r="AJ210" s="37"/>
      <c r="AK210" s="39"/>
      <c r="AL210" s="40">
        <f t="shared" si="62"/>
        <v>8</v>
      </c>
      <c r="AM210" s="37"/>
      <c r="AN210" s="37">
        <f t="shared" si="63"/>
        <v>17769.28</v>
      </c>
      <c r="AO210" s="59">
        <f t="shared" si="64"/>
        <v>33311</v>
      </c>
      <c r="AP210" s="39"/>
      <c r="AQ210" s="59" t="str">
        <f t="shared" si="65"/>
        <v>K-hangtra</v>
      </c>
      <c r="AR210" s="60">
        <f t="shared" si="66"/>
        <v>156</v>
      </c>
      <c r="AS210" s="60">
        <f t="shared" si="67"/>
        <v>632</v>
      </c>
      <c r="AV210" s="39"/>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c r="BZ210" s="42"/>
      <c r="CA210" s="42"/>
      <c r="CB210" s="42"/>
      <c r="CC210" s="42"/>
      <c r="CD210" s="42"/>
      <c r="CE210" s="42"/>
      <c r="CF210" s="42"/>
      <c r="CG210" s="42"/>
      <c r="CH210" s="42"/>
      <c r="CI210" s="42"/>
      <c r="CJ210" s="42"/>
      <c r="CK210" s="42"/>
      <c r="CL210" s="42"/>
      <c r="CM210" s="42"/>
      <c r="CN210" s="42"/>
      <c r="CO210" s="42"/>
      <c r="CP210" s="42"/>
      <c r="CQ210" s="42"/>
      <c r="CR210" s="42"/>
      <c r="CS210" s="42"/>
      <c r="CT210" s="42"/>
      <c r="CU210" s="42"/>
      <c r="CV210" s="42"/>
      <c r="CW210" s="42"/>
      <c r="CX210" s="42"/>
      <c r="CY210" s="42"/>
      <c r="CZ210" s="42"/>
      <c r="DA210" s="42"/>
      <c r="DB210" s="42"/>
      <c r="DC210" s="42"/>
      <c r="DD210" s="42"/>
      <c r="DE210" s="42"/>
      <c r="DF210" s="42"/>
      <c r="DG210" s="42"/>
      <c r="DH210" s="42"/>
      <c r="DI210" s="42"/>
      <c r="DJ210" s="42"/>
      <c r="DK210" s="42"/>
      <c r="DL210" s="42"/>
      <c r="DM210" s="42"/>
      <c r="DN210" s="42"/>
      <c r="DO210" s="42"/>
      <c r="DP210" s="42"/>
      <c r="DQ210" s="42"/>
      <c r="DR210" s="42"/>
      <c r="DS210" s="42"/>
      <c r="DT210" s="42"/>
      <c r="DU210" s="42"/>
      <c r="DV210" s="42"/>
      <c r="DW210" s="42"/>
      <c r="DX210" s="42"/>
      <c r="DY210" s="42"/>
      <c r="DZ210" s="42"/>
      <c r="EA210" s="42"/>
      <c r="EB210" s="42"/>
      <c r="EC210" s="42"/>
      <c r="ED210" s="42"/>
      <c r="EE210" s="42"/>
      <c r="EF210" s="42"/>
      <c r="EG210" s="42"/>
      <c r="EH210" s="42"/>
      <c r="EI210" s="42"/>
      <c r="EJ210" s="42"/>
      <c r="EK210" s="42"/>
      <c r="EL210" s="42"/>
      <c r="EM210" s="42"/>
      <c r="EN210" s="42"/>
      <c r="EO210" s="42"/>
      <c r="EP210" s="42"/>
      <c r="EQ210" s="42"/>
      <c r="ER210" s="42"/>
      <c r="ES210" s="42"/>
      <c r="ET210" s="42"/>
      <c r="EU210" s="42"/>
      <c r="EV210" s="42"/>
      <c r="EW210" s="42"/>
      <c r="EX210" s="42"/>
      <c r="EY210" s="42"/>
      <c r="EZ210" s="42"/>
      <c r="FA210" s="42"/>
      <c r="FB210" s="42"/>
      <c r="FC210" s="42"/>
      <c r="FD210" s="42"/>
      <c r="FE210" s="42"/>
      <c r="FF210" s="42"/>
      <c r="FG210" s="42"/>
      <c r="FH210" s="42"/>
      <c r="FI210" s="42"/>
      <c r="FJ210" s="42"/>
      <c r="FK210" s="42"/>
      <c r="FL210" s="42"/>
      <c r="FM210" s="42"/>
      <c r="FN210" s="42"/>
      <c r="FO210" s="42"/>
      <c r="FP210" s="42"/>
      <c r="FQ210" s="42"/>
      <c r="FR210" s="42"/>
      <c r="FS210" s="42"/>
      <c r="FT210" s="42"/>
      <c r="FU210" s="42"/>
      <c r="FV210" s="42"/>
      <c r="FW210" s="42"/>
      <c r="FX210" s="42"/>
      <c r="FY210" s="42"/>
      <c r="FZ210" s="42"/>
      <c r="GA210" s="42"/>
      <c r="GB210" s="42"/>
      <c r="GC210" s="42"/>
      <c r="GD210" s="42"/>
      <c r="GE210" s="42"/>
      <c r="GF210" s="42"/>
      <c r="GG210" s="42"/>
      <c r="GH210" s="42"/>
      <c r="GI210" s="42"/>
      <c r="GJ210" s="42"/>
      <c r="GK210" s="42"/>
      <c r="GL210" s="42"/>
      <c r="GM210" s="42"/>
      <c r="GN210" s="42"/>
      <c r="GO210" s="42"/>
      <c r="GP210" s="42"/>
      <c r="GQ210" s="42"/>
      <c r="GR210" s="42"/>
      <c r="GS210" s="42"/>
      <c r="GT210" s="42"/>
      <c r="GU210" s="42"/>
      <c r="GV210" s="42"/>
      <c r="GW210" s="42"/>
      <c r="GX210" s="42"/>
      <c r="GY210" s="42"/>
      <c r="GZ210" s="42"/>
      <c r="HA210" s="42"/>
      <c r="HB210" s="42"/>
      <c r="HC210" s="42"/>
      <c r="HD210" s="42"/>
      <c r="HE210" s="42"/>
      <c r="HF210" s="42"/>
      <c r="HG210" s="42"/>
      <c r="HH210" s="42"/>
      <c r="HI210" s="42"/>
      <c r="HJ210" s="42"/>
      <c r="HK210" s="42"/>
      <c r="HL210" s="42"/>
      <c r="HM210" s="42"/>
      <c r="HN210" s="42"/>
      <c r="HO210" s="42"/>
      <c r="HP210" s="42"/>
      <c r="HQ210" s="42"/>
      <c r="HR210" s="42"/>
      <c r="HS210" s="42"/>
      <c r="HT210" s="42"/>
      <c r="HU210" s="42"/>
      <c r="HV210" s="42"/>
      <c r="HW210" s="42"/>
      <c r="HX210" s="42"/>
    </row>
    <row r="211" spans="1:232" s="41" customFormat="1" x14ac:dyDescent="0.25">
      <c r="A211" s="29"/>
      <c r="B211" s="30"/>
      <c r="C211" s="31" t="str">
        <f>IF(H211="","",VLOOKUP(O211,Khach_hang!B:G,6,0))</f>
        <v>N</v>
      </c>
      <c r="D211" s="57">
        <f t="shared" si="51"/>
        <v>0</v>
      </c>
      <c r="E211" s="57">
        <f t="shared" si="52"/>
        <v>1</v>
      </c>
      <c r="F211" s="32" t="str">
        <f>IF(H211="","",VLOOKUP(H211,'PHIEU XT'!B:I,8,0))</f>
        <v>29/08/2025</v>
      </c>
      <c r="G211" s="32" t="str">
        <f t="shared" si="53"/>
        <v>29/08/2025</v>
      </c>
      <c r="H211" s="4">
        <v>9105869118</v>
      </c>
      <c r="I211" s="32" t="str">
        <f t="shared" si="54"/>
        <v>29/08/2025</v>
      </c>
      <c r="J211" s="33" t="str">
        <f t="shared" si="55"/>
        <v>NKHT2508/00137978</v>
      </c>
      <c r="K211" s="34"/>
      <c r="L211" s="46" t="str">
        <f t="shared" si="56"/>
        <v>K25TTM</v>
      </c>
      <c r="M211" s="33" t="str">
        <f>IF(H211="","",'PHIEU XT'!C211)</f>
        <v>00137978</v>
      </c>
      <c r="N211" s="35" t="str">
        <f t="shared" si="57"/>
        <v>29/08/2025</v>
      </c>
      <c r="O211" s="6" t="str">
        <f>IF(H211="","",'PHIEU XT'!E211)</f>
        <v>WIN</v>
      </c>
      <c r="P211" s="36"/>
      <c r="Q211" s="36"/>
      <c r="R211" s="36"/>
      <c r="S211" s="33" t="str">
        <f>IF(H211="","",'PHIEU XT'!F211)</f>
        <v>6757 WM+ HCM 662 Tên Lửa</v>
      </c>
      <c r="T211" s="36"/>
      <c r="U211" s="36"/>
      <c r="V211" s="33" t="str">
        <f t="shared" si="58"/>
        <v>6757 WM+ HCM 662 Tên Lửa</v>
      </c>
      <c r="W211" s="36"/>
      <c r="X211" s="36"/>
      <c r="Y211" s="33" t="str">
        <f>IF(H211="","",'PHIEU XT'!AC211)</f>
        <v>GXD500</v>
      </c>
      <c r="Z211" s="36"/>
      <c r="AA211" s="30"/>
      <c r="AB211" s="57">
        <f t="shared" si="59"/>
        <v>5111</v>
      </c>
      <c r="AC211" s="57">
        <f t="shared" si="60"/>
        <v>131</v>
      </c>
      <c r="AD211" s="30"/>
      <c r="AE211" s="58">
        <f>IF(H211="","",'PHIEU XT'!U211)</f>
        <v>2</v>
      </c>
      <c r="AF211" s="37"/>
      <c r="AG211" s="37">
        <f>IF(H211="","",'PHIEU XT'!T211)</f>
        <v>89285</v>
      </c>
      <c r="AH211" s="38">
        <f t="shared" si="61"/>
        <v>178570</v>
      </c>
      <c r="AI211" s="37"/>
      <c r="AJ211" s="37"/>
      <c r="AK211" s="39"/>
      <c r="AL211" s="40">
        <f t="shared" si="62"/>
        <v>8</v>
      </c>
      <c r="AM211" s="37"/>
      <c r="AN211" s="37">
        <f t="shared" si="63"/>
        <v>14285.6</v>
      </c>
      <c r="AO211" s="59">
        <f t="shared" si="64"/>
        <v>33311</v>
      </c>
      <c r="AP211" s="39"/>
      <c r="AQ211" s="59" t="str">
        <f t="shared" si="65"/>
        <v>K-hangtra</v>
      </c>
      <c r="AR211" s="60">
        <f t="shared" si="66"/>
        <v>156</v>
      </c>
      <c r="AS211" s="60">
        <f t="shared" si="67"/>
        <v>632</v>
      </c>
      <c r="AV211" s="39"/>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c r="BZ211" s="42"/>
      <c r="CA211" s="42"/>
      <c r="CB211" s="42"/>
      <c r="CC211" s="42"/>
      <c r="CD211" s="42"/>
      <c r="CE211" s="42"/>
      <c r="CF211" s="42"/>
      <c r="CG211" s="42"/>
      <c r="CH211" s="42"/>
      <c r="CI211" s="42"/>
      <c r="CJ211" s="42"/>
      <c r="CK211" s="42"/>
      <c r="CL211" s="42"/>
      <c r="CM211" s="42"/>
      <c r="CN211" s="42"/>
      <c r="CO211" s="42"/>
      <c r="CP211" s="42"/>
      <c r="CQ211" s="42"/>
      <c r="CR211" s="42"/>
      <c r="CS211" s="42"/>
      <c r="CT211" s="42"/>
      <c r="CU211" s="42"/>
      <c r="CV211" s="42"/>
      <c r="CW211" s="42"/>
      <c r="CX211" s="42"/>
      <c r="CY211" s="42"/>
      <c r="CZ211" s="42"/>
      <c r="DA211" s="42"/>
      <c r="DB211" s="42"/>
      <c r="DC211" s="42"/>
      <c r="DD211" s="42"/>
      <c r="DE211" s="42"/>
      <c r="DF211" s="42"/>
      <c r="DG211" s="42"/>
      <c r="DH211" s="42"/>
      <c r="DI211" s="42"/>
      <c r="DJ211" s="42"/>
      <c r="DK211" s="42"/>
      <c r="DL211" s="42"/>
      <c r="DM211" s="42"/>
      <c r="DN211" s="42"/>
      <c r="DO211" s="42"/>
      <c r="DP211" s="42"/>
      <c r="DQ211" s="42"/>
      <c r="DR211" s="42"/>
      <c r="DS211" s="42"/>
      <c r="DT211" s="42"/>
      <c r="DU211" s="42"/>
      <c r="DV211" s="42"/>
      <c r="DW211" s="42"/>
      <c r="DX211" s="42"/>
      <c r="DY211" s="42"/>
      <c r="DZ211" s="42"/>
      <c r="EA211" s="42"/>
      <c r="EB211" s="42"/>
      <c r="EC211" s="42"/>
      <c r="ED211" s="42"/>
      <c r="EE211" s="42"/>
      <c r="EF211" s="42"/>
      <c r="EG211" s="42"/>
      <c r="EH211" s="42"/>
      <c r="EI211" s="42"/>
      <c r="EJ211" s="42"/>
      <c r="EK211" s="42"/>
      <c r="EL211" s="42"/>
      <c r="EM211" s="42"/>
      <c r="EN211" s="42"/>
      <c r="EO211" s="42"/>
      <c r="EP211" s="42"/>
      <c r="EQ211" s="42"/>
      <c r="ER211" s="42"/>
      <c r="ES211" s="42"/>
      <c r="ET211" s="42"/>
      <c r="EU211" s="42"/>
      <c r="EV211" s="42"/>
      <c r="EW211" s="42"/>
      <c r="EX211" s="42"/>
      <c r="EY211" s="42"/>
      <c r="EZ211" s="42"/>
      <c r="FA211" s="42"/>
      <c r="FB211" s="42"/>
      <c r="FC211" s="42"/>
      <c r="FD211" s="42"/>
      <c r="FE211" s="42"/>
      <c r="FF211" s="42"/>
      <c r="FG211" s="42"/>
      <c r="FH211" s="42"/>
      <c r="FI211" s="42"/>
      <c r="FJ211" s="42"/>
      <c r="FK211" s="42"/>
      <c r="FL211" s="42"/>
      <c r="FM211" s="42"/>
      <c r="FN211" s="42"/>
      <c r="FO211" s="42"/>
      <c r="FP211" s="42"/>
      <c r="FQ211" s="42"/>
      <c r="FR211" s="42"/>
      <c r="FS211" s="42"/>
      <c r="FT211" s="42"/>
      <c r="FU211" s="42"/>
      <c r="FV211" s="42"/>
      <c r="FW211" s="42"/>
      <c r="FX211" s="42"/>
      <c r="FY211" s="42"/>
      <c r="FZ211" s="42"/>
      <c r="GA211" s="42"/>
      <c r="GB211" s="42"/>
      <c r="GC211" s="42"/>
      <c r="GD211" s="42"/>
      <c r="GE211" s="42"/>
      <c r="GF211" s="42"/>
      <c r="GG211" s="42"/>
      <c r="GH211" s="42"/>
      <c r="GI211" s="42"/>
      <c r="GJ211" s="42"/>
      <c r="GK211" s="42"/>
      <c r="GL211" s="42"/>
      <c r="GM211" s="42"/>
      <c r="GN211" s="42"/>
      <c r="GO211" s="42"/>
      <c r="GP211" s="42"/>
      <c r="GQ211" s="42"/>
      <c r="GR211" s="42"/>
      <c r="GS211" s="42"/>
      <c r="GT211" s="42"/>
      <c r="GU211" s="42"/>
      <c r="GV211" s="42"/>
      <c r="GW211" s="42"/>
      <c r="GX211" s="42"/>
      <c r="GY211" s="42"/>
      <c r="GZ211" s="42"/>
      <c r="HA211" s="42"/>
      <c r="HB211" s="42"/>
      <c r="HC211" s="42"/>
      <c r="HD211" s="42"/>
      <c r="HE211" s="42"/>
      <c r="HF211" s="42"/>
      <c r="HG211" s="42"/>
      <c r="HH211" s="42"/>
      <c r="HI211" s="42"/>
      <c r="HJ211" s="42"/>
      <c r="HK211" s="42"/>
      <c r="HL211" s="42"/>
      <c r="HM211" s="42"/>
      <c r="HN211" s="42"/>
      <c r="HO211" s="42"/>
      <c r="HP211" s="42"/>
      <c r="HQ211" s="42"/>
      <c r="HR211" s="42"/>
      <c r="HS211" s="42"/>
      <c r="HT211" s="42"/>
      <c r="HU211" s="42"/>
      <c r="HV211" s="42"/>
      <c r="HW211" s="42"/>
      <c r="HX211" s="42"/>
    </row>
    <row r="212" spans="1:232" s="41" customFormat="1" x14ac:dyDescent="0.25">
      <c r="A212" s="29"/>
      <c r="B212" s="30"/>
      <c r="C212" s="31" t="str">
        <f>IF(H212="","",VLOOKUP(O212,Khach_hang!B:G,6,0))</f>
        <v>N</v>
      </c>
      <c r="D212" s="57">
        <f t="shared" si="51"/>
        <v>0</v>
      </c>
      <c r="E212" s="57">
        <f t="shared" si="52"/>
        <v>1</v>
      </c>
      <c r="F212" s="32" t="str">
        <f>IF(H212="","",VLOOKUP(H212,'PHIEU XT'!B:I,8,0))</f>
        <v>29/08/2025</v>
      </c>
      <c r="G212" s="32" t="str">
        <f t="shared" si="53"/>
        <v>29/08/2025</v>
      </c>
      <c r="H212" s="4">
        <v>9105869118</v>
      </c>
      <c r="I212" s="32" t="str">
        <f t="shared" si="54"/>
        <v>29/08/2025</v>
      </c>
      <c r="J212" s="33" t="str">
        <f t="shared" si="55"/>
        <v>NKHT2508/00137978</v>
      </c>
      <c r="K212" s="34"/>
      <c r="L212" s="46" t="str">
        <f t="shared" si="56"/>
        <v>K25TTM</v>
      </c>
      <c r="M212" s="33" t="str">
        <f>IF(H212="","",'PHIEU XT'!C212)</f>
        <v>00137978</v>
      </c>
      <c r="N212" s="35" t="str">
        <f t="shared" si="57"/>
        <v>29/08/2025</v>
      </c>
      <c r="O212" s="6" t="str">
        <f>IF(H212="","",'PHIEU XT'!E212)</f>
        <v>WIN</v>
      </c>
      <c r="P212" s="36"/>
      <c r="Q212" s="36"/>
      <c r="R212" s="36"/>
      <c r="S212" s="33" t="str">
        <f>IF(H212="","",'PHIEU XT'!F212)</f>
        <v>6757 WM+ HCM 662 Tên Lửa</v>
      </c>
      <c r="T212" s="36"/>
      <c r="U212" s="36"/>
      <c r="V212" s="33" t="str">
        <f t="shared" si="58"/>
        <v>6757 WM+ HCM 662 Tên Lửa</v>
      </c>
      <c r="W212" s="36"/>
      <c r="X212" s="36"/>
      <c r="Y212" s="33" t="str">
        <f>IF(H212="","",'PHIEU XT'!AC212)</f>
        <v>MNH250</v>
      </c>
      <c r="Z212" s="36"/>
      <c r="AA212" s="30"/>
      <c r="AB212" s="57">
        <f t="shared" si="59"/>
        <v>5111</v>
      </c>
      <c r="AC212" s="57">
        <f t="shared" si="60"/>
        <v>131</v>
      </c>
      <c r="AD212" s="30"/>
      <c r="AE212" s="58">
        <f>IF(H212="","",'PHIEU XT'!U212)</f>
        <v>2</v>
      </c>
      <c r="AF212" s="37"/>
      <c r="AG212" s="37">
        <f>IF(H212="","",'PHIEU XT'!T212)</f>
        <v>46000</v>
      </c>
      <c r="AH212" s="38">
        <f t="shared" si="61"/>
        <v>92000</v>
      </c>
      <c r="AI212" s="37"/>
      <c r="AJ212" s="37"/>
      <c r="AK212" s="39"/>
      <c r="AL212" s="40">
        <f t="shared" si="62"/>
        <v>8</v>
      </c>
      <c r="AM212" s="37"/>
      <c r="AN212" s="37">
        <f t="shared" si="63"/>
        <v>7360</v>
      </c>
      <c r="AO212" s="59">
        <f t="shared" si="64"/>
        <v>33311</v>
      </c>
      <c r="AP212" s="39"/>
      <c r="AQ212" s="59" t="str">
        <f t="shared" si="65"/>
        <v>K-hangtra</v>
      </c>
      <c r="AR212" s="60">
        <f t="shared" si="66"/>
        <v>156</v>
      </c>
      <c r="AS212" s="60">
        <f t="shared" si="67"/>
        <v>632</v>
      </c>
      <c r="AV212" s="39"/>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c r="BZ212" s="42"/>
      <c r="CA212" s="42"/>
      <c r="CB212" s="42"/>
      <c r="CC212" s="42"/>
      <c r="CD212" s="42"/>
      <c r="CE212" s="42"/>
      <c r="CF212" s="42"/>
      <c r="CG212" s="42"/>
      <c r="CH212" s="42"/>
      <c r="CI212" s="42"/>
      <c r="CJ212" s="42"/>
      <c r="CK212" s="42"/>
      <c r="CL212" s="42"/>
      <c r="CM212" s="42"/>
      <c r="CN212" s="42"/>
      <c r="CO212" s="42"/>
      <c r="CP212" s="42"/>
      <c r="CQ212" s="42"/>
      <c r="CR212" s="42"/>
      <c r="CS212" s="42"/>
      <c r="CT212" s="42"/>
      <c r="CU212" s="42"/>
      <c r="CV212" s="42"/>
      <c r="CW212" s="42"/>
      <c r="CX212" s="42"/>
      <c r="CY212" s="42"/>
      <c r="CZ212" s="42"/>
      <c r="DA212" s="42"/>
      <c r="DB212" s="42"/>
      <c r="DC212" s="42"/>
      <c r="DD212" s="42"/>
      <c r="DE212" s="42"/>
      <c r="DF212" s="42"/>
      <c r="DG212" s="42"/>
      <c r="DH212" s="42"/>
      <c r="DI212" s="42"/>
      <c r="DJ212" s="42"/>
      <c r="DK212" s="42"/>
      <c r="DL212" s="42"/>
      <c r="DM212" s="42"/>
      <c r="DN212" s="42"/>
      <c r="DO212" s="42"/>
      <c r="DP212" s="42"/>
      <c r="DQ212" s="42"/>
      <c r="DR212" s="42"/>
      <c r="DS212" s="42"/>
      <c r="DT212" s="42"/>
      <c r="DU212" s="42"/>
      <c r="DV212" s="42"/>
      <c r="DW212" s="42"/>
      <c r="DX212" s="42"/>
      <c r="DY212" s="42"/>
      <c r="DZ212" s="42"/>
      <c r="EA212" s="42"/>
      <c r="EB212" s="42"/>
      <c r="EC212" s="42"/>
      <c r="ED212" s="42"/>
      <c r="EE212" s="42"/>
      <c r="EF212" s="42"/>
      <c r="EG212" s="42"/>
      <c r="EH212" s="42"/>
      <c r="EI212" s="42"/>
      <c r="EJ212" s="42"/>
      <c r="EK212" s="42"/>
      <c r="EL212" s="42"/>
      <c r="EM212" s="42"/>
      <c r="EN212" s="42"/>
      <c r="EO212" s="42"/>
      <c r="EP212" s="42"/>
      <c r="EQ212" s="42"/>
      <c r="ER212" s="42"/>
      <c r="ES212" s="42"/>
      <c r="ET212" s="42"/>
      <c r="EU212" s="42"/>
      <c r="EV212" s="42"/>
      <c r="EW212" s="42"/>
      <c r="EX212" s="42"/>
      <c r="EY212" s="42"/>
      <c r="EZ212" s="42"/>
      <c r="FA212" s="42"/>
      <c r="FB212" s="42"/>
      <c r="FC212" s="42"/>
      <c r="FD212" s="42"/>
      <c r="FE212" s="42"/>
      <c r="FF212" s="42"/>
      <c r="FG212" s="42"/>
      <c r="FH212" s="42"/>
      <c r="FI212" s="42"/>
      <c r="FJ212" s="42"/>
      <c r="FK212" s="42"/>
      <c r="FL212" s="42"/>
      <c r="FM212" s="42"/>
      <c r="FN212" s="42"/>
      <c r="FO212" s="42"/>
      <c r="FP212" s="42"/>
      <c r="FQ212" s="42"/>
      <c r="FR212" s="42"/>
      <c r="FS212" s="42"/>
      <c r="FT212" s="42"/>
      <c r="FU212" s="42"/>
      <c r="FV212" s="42"/>
      <c r="FW212" s="42"/>
      <c r="FX212" s="42"/>
      <c r="FY212" s="42"/>
      <c r="FZ212" s="42"/>
      <c r="GA212" s="42"/>
      <c r="GB212" s="42"/>
      <c r="GC212" s="42"/>
      <c r="GD212" s="42"/>
      <c r="GE212" s="42"/>
      <c r="GF212" s="42"/>
      <c r="GG212" s="42"/>
      <c r="GH212" s="42"/>
      <c r="GI212" s="42"/>
      <c r="GJ212" s="42"/>
      <c r="GK212" s="42"/>
      <c r="GL212" s="42"/>
      <c r="GM212" s="42"/>
      <c r="GN212" s="42"/>
      <c r="GO212" s="42"/>
      <c r="GP212" s="42"/>
      <c r="GQ212" s="42"/>
      <c r="GR212" s="42"/>
      <c r="GS212" s="42"/>
      <c r="GT212" s="42"/>
      <c r="GU212" s="42"/>
      <c r="GV212" s="42"/>
      <c r="GW212" s="42"/>
      <c r="GX212" s="42"/>
      <c r="GY212" s="42"/>
      <c r="GZ212" s="42"/>
      <c r="HA212" s="42"/>
      <c r="HB212" s="42"/>
      <c r="HC212" s="42"/>
      <c r="HD212" s="42"/>
      <c r="HE212" s="42"/>
      <c r="HF212" s="42"/>
      <c r="HG212" s="42"/>
      <c r="HH212" s="42"/>
      <c r="HI212" s="42"/>
      <c r="HJ212" s="42"/>
      <c r="HK212" s="42"/>
      <c r="HL212" s="42"/>
      <c r="HM212" s="42"/>
      <c r="HN212" s="42"/>
      <c r="HO212" s="42"/>
      <c r="HP212" s="42"/>
      <c r="HQ212" s="42"/>
      <c r="HR212" s="42"/>
      <c r="HS212" s="42"/>
      <c r="HT212" s="42"/>
      <c r="HU212" s="42"/>
      <c r="HV212" s="42"/>
      <c r="HW212" s="42"/>
      <c r="HX212" s="42"/>
    </row>
    <row r="213" spans="1:232" s="41" customFormat="1" x14ac:dyDescent="0.25">
      <c r="A213" s="29"/>
      <c r="B213" s="30"/>
      <c r="C213" s="31" t="str">
        <f>IF(H213="","",VLOOKUP(O213,Khach_hang!B:G,6,0))</f>
        <v>N</v>
      </c>
      <c r="D213" s="57">
        <f t="shared" si="51"/>
        <v>0</v>
      </c>
      <c r="E213" s="57">
        <f t="shared" si="52"/>
        <v>1</v>
      </c>
      <c r="F213" s="32" t="str">
        <f>IF(H213="","",VLOOKUP(H213,'PHIEU XT'!B:I,8,0))</f>
        <v>29/08/2025</v>
      </c>
      <c r="G213" s="32" t="str">
        <f t="shared" si="53"/>
        <v>29/08/2025</v>
      </c>
      <c r="H213" s="4">
        <v>9105869118</v>
      </c>
      <c r="I213" s="32" t="str">
        <f t="shared" si="54"/>
        <v>29/08/2025</v>
      </c>
      <c r="J213" s="33" t="str">
        <f t="shared" si="55"/>
        <v>NKHT2508/00137978</v>
      </c>
      <c r="K213" s="34"/>
      <c r="L213" s="46" t="str">
        <f t="shared" si="56"/>
        <v>K25TTM</v>
      </c>
      <c r="M213" s="33" t="str">
        <f>IF(H213="","",'PHIEU XT'!C213)</f>
        <v>00137978</v>
      </c>
      <c r="N213" s="35" t="str">
        <f t="shared" si="57"/>
        <v>29/08/2025</v>
      </c>
      <c r="O213" s="6" t="str">
        <f>IF(H213="","",'PHIEU XT'!E213)</f>
        <v>WIN</v>
      </c>
      <c r="P213" s="36"/>
      <c r="Q213" s="36"/>
      <c r="R213" s="36"/>
      <c r="S213" s="33" t="str">
        <f>IF(H213="","",'PHIEU XT'!F213)</f>
        <v>6757 WM+ HCM 662 Tên Lửa</v>
      </c>
      <c r="T213" s="36"/>
      <c r="U213" s="36"/>
      <c r="V213" s="33" t="str">
        <f t="shared" si="58"/>
        <v>6757 WM+ HCM 662 Tên Lửa</v>
      </c>
      <c r="W213" s="36"/>
      <c r="X213" s="36"/>
      <c r="Y213" s="33" t="str">
        <f>IF(H213="","",'PHIEU XT'!AC213)</f>
        <v>GTLX250G</v>
      </c>
      <c r="Z213" s="36"/>
      <c r="AA213" s="30"/>
      <c r="AB213" s="57">
        <f t="shared" si="59"/>
        <v>5111</v>
      </c>
      <c r="AC213" s="57">
        <f t="shared" si="60"/>
        <v>131</v>
      </c>
      <c r="AD213" s="30"/>
      <c r="AE213" s="58">
        <f>IF(H213="","",'PHIEU XT'!U213)</f>
        <v>1</v>
      </c>
      <c r="AF213" s="37"/>
      <c r="AG213" s="37">
        <f>IF(H213="","",'PHIEU XT'!T213)</f>
        <v>50182</v>
      </c>
      <c r="AH213" s="38">
        <f t="shared" si="61"/>
        <v>50182</v>
      </c>
      <c r="AI213" s="37"/>
      <c r="AJ213" s="37"/>
      <c r="AK213" s="39"/>
      <c r="AL213" s="40">
        <f t="shared" si="62"/>
        <v>8</v>
      </c>
      <c r="AM213" s="37"/>
      <c r="AN213" s="37">
        <f t="shared" si="63"/>
        <v>4014.56</v>
      </c>
      <c r="AO213" s="59">
        <f t="shared" si="64"/>
        <v>33311</v>
      </c>
      <c r="AP213" s="39"/>
      <c r="AQ213" s="59" t="str">
        <f t="shared" si="65"/>
        <v>K-hangtra</v>
      </c>
      <c r="AR213" s="60">
        <f t="shared" si="66"/>
        <v>156</v>
      </c>
      <c r="AS213" s="60">
        <f t="shared" si="67"/>
        <v>632</v>
      </c>
      <c r="AV213" s="39"/>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c r="BZ213" s="42"/>
      <c r="CA213" s="42"/>
      <c r="CB213" s="42"/>
      <c r="CC213" s="42"/>
      <c r="CD213" s="42"/>
      <c r="CE213" s="42"/>
      <c r="CF213" s="42"/>
      <c r="CG213" s="42"/>
      <c r="CH213" s="42"/>
      <c r="CI213" s="42"/>
      <c r="CJ213" s="42"/>
      <c r="CK213" s="42"/>
      <c r="CL213" s="42"/>
      <c r="CM213" s="42"/>
      <c r="CN213" s="42"/>
      <c r="CO213" s="42"/>
      <c r="CP213" s="42"/>
      <c r="CQ213" s="42"/>
      <c r="CR213" s="42"/>
      <c r="CS213" s="42"/>
      <c r="CT213" s="42"/>
      <c r="CU213" s="42"/>
      <c r="CV213" s="42"/>
      <c r="CW213" s="42"/>
      <c r="CX213" s="42"/>
      <c r="CY213" s="42"/>
      <c r="CZ213" s="42"/>
      <c r="DA213" s="42"/>
      <c r="DB213" s="42"/>
      <c r="DC213" s="42"/>
      <c r="DD213" s="42"/>
      <c r="DE213" s="42"/>
      <c r="DF213" s="42"/>
      <c r="DG213" s="42"/>
      <c r="DH213" s="42"/>
      <c r="DI213" s="42"/>
      <c r="DJ213" s="42"/>
      <c r="DK213" s="42"/>
      <c r="DL213" s="42"/>
      <c r="DM213" s="42"/>
      <c r="DN213" s="42"/>
      <c r="DO213" s="42"/>
      <c r="DP213" s="42"/>
      <c r="DQ213" s="42"/>
      <c r="DR213" s="42"/>
      <c r="DS213" s="42"/>
      <c r="DT213" s="42"/>
      <c r="DU213" s="42"/>
      <c r="DV213" s="42"/>
      <c r="DW213" s="42"/>
      <c r="DX213" s="42"/>
      <c r="DY213" s="42"/>
      <c r="DZ213" s="42"/>
      <c r="EA213" s="42"/>
      <c r="EB213" s="42"/>
      <c r="EC213" s="42"/>
      <c r="ED213" s="42"/>
      <c r="EE213" s="42"/>
      <c r="EF213" s="42"/>
      <c r="EG213" s="42"/>
      <c r="EH213" s="42"/>
      <c r="EI213" s="42"/>
      <c r="EJ213" s="42"/>
      <c r="EK213" s="42"/>
      <c r="EL213" s="42"/>
      <c r="EM213" s="42"/>
      <c r="EN213" s="42"/>
      <c r="EO213" s="42"/>
      <c r="EP213" s="42"/>
      <c r="EQ213" s="42"/>
      <c r="ER213" s="42"/>
      <c r="ES213" s="42"/>
      <c r="ET213" s="42"/>
      <c r="EU213" s="42"/>
      <c r="EV213" s="42"/>
      <c r="EW213" s="42"/>
      <c r="EX213" s="42"/>
      <c r="EY213" s="42"/>
      <c r="EZ213" s="42"/>
      <c r="FA213" s="42"/>
      <c r="FB213" s="42"/>
      <c r="FC213" s="42"/>
      <c r="FD213" s="42"/>
      <c r="FE213" s="42"/>
      <c r="FF213" s="42"/>
      <c r="FG213" s="42"/>
      <c r="FH213" s="42"/>
      <c r="FI213" s="42"/>
      <c r="FJ213" s="42"/>
      <c r="FK213" s="42"/>
      <c r="FL213" s="42"/>
      <c r="FM213" s="42"/>
      <c r="FN213" s="42"/>
      <c r="FO213" s="42"/>
      <c r="FP213" s="42"/>
      <c r="FQ213" s="42"/>
      <c r="FR213" s="42"/>
      <c r="FS213" s="42"/>
      <c r="FT213" s="42"/>
      <c r="FU213" s="42"/>
      <c r="FV213" s="42"/>
      <c r="FW213" s="42"/>
      <c r="FX213" s="42"/>
      <c r="FY213" s="42"/>
      <c r="FZ213" s="42"/>
      <c r="GA213" s="42"/>
      <c r="GB213" s="42"/>
      <c r="GC213" s="42"/>
      <c r="GD213" s="42"/>
      <c r="GE213" s="42"/>
      <c r="GF213" s="42"/>
      <c r="GG213" s="42"/>
      <c r="GH213" s="42"/>
      <c r="GI213" s="42"/>
      <c r="GJ213" s="42"/>
      <c r="GK213" s="42"/>
      <c r="GL213" s="42"/>
      <c r="GM213" s="42"/>
      <c r="GN213" s="42"/>
      <c r="GO213" s="42"/>
      <c r="GP213" s="42"/>
      <c r="GQ213" s="42"/>
      <c r="GR213" s="42"/>
      <c r="GS213" s="42"/>
      <c r="GT213" s="42"/>
      <c r="GU213" s="42"/>
      <c r="GV213" s="42"/>
      <c r="GW213" s="42"/>
      <c r="GX213" s="42"/>
      <c r="GY213" s="42"/>
      <c r="GZ213" s="42"/>
      <c r="HA213" s="42"/>
      <c r="HB213" s="42"/>
      <c r="HC213" s="42"/>
      <c r="HD213" s="42"/>
      <c r="HE213" s="42"/>
      <c r="HF213" s="42"/>
      <c r="HG213" s="42"/>
      <c r="HH213" s="42"/>
      <c r="HI213" s="42"/>
      <c r="HJ213" s="42"/>
      <c r="HK213" s="42"/>
      <c r="HL213" s="42"/>
      <c r="HM213" s="42"/>
      <c r="HN213" s="42"/>
      <c r="HO213" s="42"/>
      <c r="HP213" s="42"/>
      <c r="HQ213" s="42"/>
      <c r="HR213" s="42"/>
      <c r="HS213" s="42"/>
      <c r="HT213" s="42"/>
      <c r="HU213" s="42"/>
      <c r="HV213" s="42"/>
      <c r="HW213" s="42"/>
      <c r="HX213" s="42"/>
    </row>
    <row r="214" spans="1:232" s="41" customFormat="1" x14ac:dyDescent="0.25">
      <c r="A214" s="29"/>
      <c r="B214" s="30"/>
      <c r="C214" s="31" t="str">
        <f>IF(H214="","",VLOOKUP(O214,Khach_hang!B:G,6,0))</f>
        <v>N</v>
      </c>
      <c r="D214" s="57">
        <f t="shared" si="51"/>
        <v>0</v>
      </c>
      <c r="E214" s="57">
        <f t="shared" si="52"/>
        <v>1</v>
      </c>
      <c r="F214" s="32" t="str">
        <f>IF(H214="","",VLOOKUP(H214,'PHIEU XT'!B:I,8,0))</f>
        <v>29/08/2025</v>
      </c>
      <c r="G214" s="32" t="str">
        <f t="shared" si="53"/>
        <v>29/08/2025</v>
      </c>
      <c r="H214" s="4">
        <v>9105869118</v>
      </c>
      <c r="I214" s="32" t="str">
        <f t="shared" si="54"/>
        <v>29/08/2025</v>
      </c>
      <c r="J214" s="33" t="str">
        <f t="shared" si="55"/>
        <v>NKHT2508/00137978</v>
      </c>
      <c r="K214" s="34"/>
      <c r="L214" s="46" t="str">
        <f t="shared" si="56"/>
        <v>K25TTM</v>
      </c>
      <c r="M214" s="33" t="str">
        <f>IF(H214="","",'PHIEU XT'!C214)</f>
        <v>00137978</v>
      </c>
      <c r="N214" s="35" t="str">
        <f t="shared" si="57"/>
        <v>29/08/2025</v>
      </c>
      <c r="O214" s="6" t="str">
        <f>IF(H214="","",'PHIEU XT'!E214)</f>
        <v>WIN</v>
      </c>
      <c r="P214" s="36"/>
      <c r="Q214" s="36"/>
      <c r="R214" s="36"/>
      <c r="S214" s="33" t="str">
        <f>IF(H214="","",'PHIEU XT'!F214)</f>
        <v>6757 WM+ HCM 662 Tên Lửa</v>
      </c>
      <c r="T214" s="36"/>
      <c r="U214" s="36"/>
      <c r="V214" s="33" t="str">
        <f t="shared" si="58"/>
        <v>6757 WM+ HCM 662 Tên Lửa</v>
      </c>
      <c r="W214" s="36"/>
      <c r="X214" s="36"/>
      <c r="Y214" s="33" t="str">
        <f>IF(H214="","",'PHIEU XT'!AC214)</f>
        <v>CC300</v>
      </c>
      <c r="Z214" s="36"/>
      <c r="AA214" s="30"/>
      <c r="AB214" s="57">
        <f t="shared" si="59"/>
        <v>5111</v>
      </c>
      <c r="AC214" s="57">
        <f t="shared" si="60"/>
        <v>131</v>
      </c>
      <c r="AD214" s="30"/>
      <c r="AE214" s="58">
        <f>IF(H214="","",'PHIEU XT'!U214)</f>
        <v>2</v>
      </c>
      <c r="AF214" s="37"/>
      <c r="AG214" s="37">
        <f>IF(H214="","",'PHIEU XT'!T214)</f>
        <v>74250</v>
      </c>
      <c r="AH214" s="38">
        <f t="shared" si="61"/>
        <v>148500</v>
      </c>
      <c r="AI214" s="37"/>
      <c r="AJ214" s="37"/>
      <c r="AK214" s="39"/>
      <c r="AL214" s="40">
        <f t="shared" si="62"/>
        <v>8</v>
      </c>
      <c r="AM214" s="37"/>
      <c r="AN214" s="37">
        <f t="shared" si="63"/>
        <v>11880</v>
      </c>
      <c r="AO214" s="59">
        <f t="shared" si="64"/>
        <v>33311</v>
      </c>
      <c r="AP214" s="39"/>
      <c r="AQ214" s="59" t="str">
        <f t="shared" si="65"/>
        <v>K-hangtra</v>
      </c>
      <c r="AR214" s="60">
        <f t="shared" si="66"/>
        <v>156</v>
      </c>
      <c r="AS214" s="60">
        <f t="shared" si="67"/>
        <v>632</v>
      </c>
      <c r="AV214" s="39"/>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c r="BZ214" s="42"/>
      <c r="CA214" s="42"/>
      <c r="CB214" s="42"/>
      <c r="CC214" s="42"/>
      <c r="CD214" s="42"/>
      <c r="CE214" s="42"/>
      <c r="CF214" s="42"/>
      <c r="CG214" s="42"/>
      <c r="CH214" s="42"/>
      <c r="CI214" s="42"/>
      <c r="CJ214" s="42"/>
      <c r="CK214" s="42"/>
      <c r="CL214" s="42"/>
      <c r="CM214" s="42"/>
      <c r="CN214" s="42"/>
      <c r="CO214" s="42"/>
      <c r="CP214" s="42"/>
      <c r="CQ214" s="42"/>
      <c r="CR214" s="42"/>
      <c r="CS214" s="42"/>
      <c r="CT214" s="42"/>
      <c r="CU214" s="42"/>
      <c r="CV214" s="42"/>
      <c r="CW214" s="42"/>
      <c r="CX214" s="42"/>
      <c r="CY214" s="42"/>
      <c r="CZ214" s="42"/>
      <c r="DA214" s="42"/>
      <c r="DB214" s="42"/>
      <c r="DC214" s="42"/>
      <c r="DD214" s="42"/>
      <c r="DE214" s="42"/>
      <c r="DF214" s="42"/>
      <c r="DG214" s="42"/>
      <c r="DH214" s="42"/>
      <c r="DI214" s="42"/>
      <c r="DJ214" s="42"/>
      <c r="DK214" s="42"/>
      <c r="DL214" s="42"/>
      <c r="DM214" s="42"/>
      <c r="DN214" s="42"/>
      <c r="DO214" s="42"/>
      <c r="DP214" s="42"/>
      <c r="DQ214" s="42"/>
      <c r="DR214" s="42"/>
      <c r="DS214" s="42"/>
      <c r="DT214" s="42"/>
      <c r="DU214" s="42"/>
      <c r="DV214" s="42"/>
      <c r="DW214" s="42"/>
      <c r="DX214" s="42"/>
      <c r="DY214" s="42"/>
      <c r="DZ214" s="42"/>
      <c r="EA214" s="42"/>
      <c r="EB214" s="42"/>
      <c r="EC214" s="42"/>
      <c r="ED214" s="42"/>
      <c r="EE214" s="42"/>
      <c r="EF214" s="42"/>
      <c r="EG214" s="42"/>
      <c r="EH214" s="42"/>
      <c r="EI214" s="42"/>
      <c r="EJ214" s="42"/>
      <c r="EK214" s="42"/>
      <c r="EL214" s="42"/>
      <c r="EM214" s="42"/>
      <c r="EN214" s="42"/>
      <c r="EO214" s="42"/>
      <c r="EP214" s="42"/>
      <c r="EQ214" s="42"/>
      <c r="ER214" s="42"/>
      <c r="ES214" s="42"/>
      <c r="ET214" s="42"/>
      <c r="EU214" s="42"/>
      <c r="EV214" s="42"/>
      <c r="EW214" s="42"/>
      <c r="EX214" s="42"/>
      <c r="EY214" s="42"/>
      <c r="EZ214" s="42"/>
      <c r="FA214" s="42"/>
      <c r="FB214" s="42"/>
      <c r="FC214" s="42"/>
      <c r="FD214" s="42"/>
      <c r="FE214" s="42"/>
      <c r="FF214" s="42"/>
      <c r="FG214" s="42"/>
      <c r="FH214" s="42"/>
      <c r="FI214" s="42"/>
      <c r="FJ214" s="42"/>
      <c r="FK214" s="42"/>
      <c r="FL214" s="42"/>
      <c r="FM214" s="42"/>
      <c r="FN214" s="42"/>
      <c r="FO214" s="42"/>
      <c r="FP214" s="42"/>
      <c r="FQ214" s="42"/>
      <c r="FR214" s="42"/>
      <c r="FS214" s="42"/>
      <c r="FT214" s="42"/>
      <c r="FU214" s="42"/>
      <c r="FV214" s="42"/>
      <c r="FW214" s="42"/>
      <c r="FX214" s="42"/>
      <c r="FY214" s="42"/>
      <c r="FZ214" s="42"/>
      <c r="GA214" s="42"/>
      <c r="GB214" s="42"/>
      <c r="GC214" s="42"/>
      <c r="GD214" s="42"/>
      <c r="GE214" s="42"/>
      <c r="GF214" s="42"/>
      <c r="GG214" s="42"/>
      <c r="GH214" s="42"/>
      <c r="GI214" s="42"/>
      <c r="GJ214" s="42"/>
      <c r="GK214" s="42"/>
      <c r="GL214" s="42"/>
      <c r="GM214" s="42"/>
      <c r="GN214" s="42"/>
      <c r="GO214" s="42"/>
      <c r="GP214" s="42"/>
      <c r="GQ214" s="42"/>
      <c r="GR214" s="42"/>
      <c r="GS214" s="42"/>
      <c r="GT214" s="42"/>
      <c r="GU214" s="42"/>
      <c r="GV214" s="42"/>
      <c r="GW214" s="42"/>
      <c r="GX214" s="42"/>
      <c r="GY214" s="42"/>
      <c r="GZ214" s="42"/>
      <c r="HA214" s="42"/>
      <c r="HB214" s="42"/>
      <c r="HC214" s="42"/>
      <c r="HD214" s="42"/>
      <c r="HE214" s="42"/>
      <c r="HF214" s="42"/>
      <c r="HG214" s="42"/>
      <c r="HH214" s="42"/>
      <c r="HI214" s="42"/>
      <c r="HJ214" s="42"/>
      <c r="HK214" s="42"/>
      <c r="HL214" s="42"/>
      <c r="HM214" s="42"/>
      <c r="HN214" s="42"/>
      <c r="HO214" s="42"/>
      <c r="HP214" s="42"/>
      <c r="HQ214" s="42"/>
      <c r="HR214" s="42"/>
      <c r="HS214" s="42"/>
      <c r="HT214" s="42"/>
      <c r="HU214" s="42"/>
      <c r="HV214" s="42"/>
      <c r="HW214" s="42"/>
      <c r="HX214" s="42"/>
    </row>
    <row r="215" spans="1:232" s="41" customFormat="1" x14ac:dyDescent="0.25">
      <c r="A215" s="29"/>
      <c r="B215" s="30"/>
      <c r="C215" s="31" t="str">
        <f>IF(H215="","",VLOOKUP(O215,Khach_hang!B:G,6,0))</f>
        <v>N</v>
      </c>
      <c r="D215" s="57">
        <f t="shared" si="51"/>
        <v>0</v>
      </c>
      <c r="E215" s="57">
        <f t="shared" si="52"/>
        <v>1</v>
      </c>
      <c r="F215" s="32" t="str">
        <f>IF(H215="","",VLOOKUP(H215,'PHIEU XT'!B:I,8,0))</f>
        <v>29/08/2025</v>
      </c>
      <c r="G215" s="32" t="str">
        <f t="shared" si="53"/>
        <v>29/08/2025</v>
      </c>
      <c r="H215" s="4">
        <v>9105869118</v>
      </c>
      <c r="I215" s="32" t="str">
        <f t="shared" si="54"/>
        <v>29/08/2025</v>
      </c>
      <c r="J215" s="33" t="str">
        <f t="shared" si="55"/>
        <v>NKHT2508/00137978</v>
      </c>
      <c r="K215" s="34"/>
      <c r="L215" s="46" t="str">
        <f t="shared" si="56"/>
        <v>K25TTM</v>
      </c>
      <c r="M215" s="33" t="str">
        <f>IF(H215="","",'PHIEU XT'!C215)</f>
        <v>00137978</v>
      </c>
      <c r="N215" s="35" t="str">
        <f t="shared" si="57"/>
        <v>29/08/2025</v>
      </c>
      <c r="O215" s="6" t="str">
        <f>IF(H215="","",'PHIEU XT'!E215)</f>
        <v>WIN</v>
      </c>
      <c r="P215" s="36"/>
      <c r="Q215" s="36"/>
      <c r="R215" s="36"/>
      <c r="S215" s="33" t="str">
        <f>IF(H215="","",'PHIEU XT'!F215)</f>
        <v>6757 WM+ HCM 662 Tên Lửa</v>
      </c>
      <c r="T215" s="36"/>
      <c r="U215" s="36"/>
      <c r="V215" s="33" t="str">
        <f t="shared" si="58"/>
        <v>6757 WM+ HCM 662 Tên Lửa</v>
      </c>
      <c r="W215" s="36"/>
      <c r="X215" s="36"/>
      <c r="Y215" s="33" t="str">
        <f>IF(H215="","",'PHIEU XT'!AC215)</f>
        <v>CN300</v>
      </c>
      <c r="Z215" s="36"/>
      <c r="AA215" s="30"/>
      <c r="AB215" s="57">
        <f t="shared" si="59"/>
        <v>5111</v>
      </c>
      <c r="AC215" s="57">
        <f t="shared" si="60"/>
        <v>131</v>
      </c>
      <c r="AD215" s="30"/>
      <c r="AE215" s="58">
        <f>IF(H215="","",'PHIEU XT'!U215)</f>
        <v>2</v>
      </c>
      <c r="AF215" s="37"/>
      <c r="AG215" s="37">
        <f>IF(H215="","",'PHIEU XT'!T215)</f>
        <v>56760</v>
      </c>
      <c r="AH215" s="38">
        <f t="shared" si="61"/>
        <v>113520</v>
      </c>
      <c r="AI215" s="37"/>
      <c r="AJ215" s="37"/>
      <c r="AK215" s="39"/>
      <c r="AL215" s="40">
        <f t="shared" si="62"/>
        <v>8</v>
      </c>
      <c r="AM215" s="37"/>
      <c r="AN215" s="37">
        <f t="shared" si="63"/>
        <v>9081.6</v>
      </c>
      <c r="AO215" s="59">
        <f t="shared" si="64"/>
        <v>33311</v>
      </c>
      <c r="AP215" s="39"/>
      <c r="AQ215" s="59" t="str">
        <f t="shared" si="65"/>
        <v>K-hangtra</v>
      </c>
      <c r="AR215" s="60">
        <f t="shared" si="66"/>
        <v>156</v>
      </c>
      <c r="AS215" s="60">
        <f t="shared" si="67"/>
        <v>632</v>
      </c>
      <c r="AV215" s="39"/>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c r="BZ215" s="42"/>
      <c r="CA215" s="42"/>
      <c r="CB215" s="42"/>
      <c r="CC215" s="42"/>
      <c r="CD215" s="42"/>
      <c r="CE215" s="42"/>
      <c r="CF215" s="42"/>
      <c r="CG215" s="42"/>
      <c r="CH215" s="42"/>
      <c r="CI215" s="42"/>
      <c r="CJ215" s="42"/>
      <c r="CK215" s="42"/>
      <c r="CL215" s="42"/>
      <c r="CM215" s="42"/>
      <c r="CN215" s="42"/>
      <c r="CO215" s="42"/>
      <c r="CP215" s="42"/>
      <c r="CQ215" s="42"/>
      <c r="CR215" s="42"/>
      <c r="CS215" s="42"/>
      <c r="CT215" s="42"/>
      <c r="CU215" s="42"/>
      <c r="CV215" s="42"/>
      <c r="CW215" s="42"/>
      <c r="CX215" s="42"/>
      <c r="CY215" s="42"/>
      <c r="CZ215" s="42"/>
      <c r="DA215" s="42"/>
      <c r="DB215" s="42"/>
      <c r="DC215" s="42"/>
      <c r="DD215" s="42"/>
      <c r="DE215" s="42"/>
      <c r="DF215" s="42"/>
      <c r="DG215" s="42"/>
      <c r="DH215" s="42"/>
      <c r="DI215" s="42"/>
      <c r="DJ215" s="42"/>
      <c r="DK215" s="42"/>
      <c r="DL215" s="42"/>
      <c r="DM215" s="42"/>
      <c r="DN215" s="42"/>
      <c r="DO215" s="42"/>
      <c r="DP215" s="42"/>
      <c r="DQ215" s="42"/>
      <c r="DR215" s="42"/>
      <c r="DS215" s="42"/>
      <c r="DT215" s="42"/>
      <c r="DU215" s="42"/>
      <c r="DV215" s="42"/>
      <c r="DW215" s="42"/>
      <c r="DX215" s="42"/>
      <c r="DY215" s="42"/>
      <c r="DZ215" s="42"/>
      <c r="EA215" s="42"/>
      <c r="EB215" s="42"/>
      <c r="EC215" s="42"/>
      <c r="ED215" s="42"/>
      <c r="EE215" s="42"/>
      <c r="EF215" s="42"/>
      <c r="EG215" s="42"/>
      <c r="EH215" s="42"/>
      <c r="EI215" s="42"/>
      <c r="EJ215" s="42"/>
      <c r="EK215" s="42"/>
      <c r="EL215" s="42"/>
      <c r="EM215" s="42"/>
      <c r="EN215" s="42"/>
      <c r="EO215" s="42"/>
      <c r="EP215" s="42"/>
      <c r="EQ215" s="42"/>
      <c r="ER215" s="42"/>
      <c r="ES215" s="42"/>
      <c r="ET215" s="42"/>
      <c r="EU215" s="42"/>
      <c r="EV215" s="42"/>
      <c r="EW215" s="42"/>
      <c r="EX215" s="42"/>
      <c r="EY215" s="42"/>
      <c r="EZ215" s="42"/>
      <c r="FA215" s="42"/>
      <c r="FB215" s="42"/>
      <c r="FC215" s="42"/>
      <c r="FD215" s="42"/>
      <c r="FE215" s="42"/>
      <c r="FF215" s="42"/>
      <c r="FG215" s="42"/>
      <c r="FH215" s="42"/>
      <c r="FI215" s="42"/>
      <c r="FJ215" s="42"/>
      <c r="FK215" s="42"/>
      <c r="FL215" s="42"/>
      <c r="FM215" s="42"/>
      <c r="FN215" s="42"/>
      <c r="FO215" s="42"/>
      <c r="FP215" s="42"/>
      <c r="FQ215" s="42"/>
      <c r="FR215" s="42"/>
      <c r="FS215" s="42"/>
      <c r="FT215" s="42"/>
      <c r="FU215" s="42"/>
      <c r="FV215" s="42"/>
      <c r="FW215" s="42"/>
      <c r="FX215" s="42"/>
      <c r="FY215" s="42"/>
      <c r="FZ215" s="42"/>
      <c r="GA215" s="42"/>
      <c r="GB215" s="42"/>
      <c r="GC215" s="42"/>
      <c r="GD215" s="42"/>
      <c r="GE215" s="42"/>
      <c r="GF215" s="42"/>
      <c r="GG215" s="42"/>
      <c r="GH215" s="42"/>
      <c r="GI215" s="42"/>
      <c r="GJ215" s="42"/>
      <c r="GK215" s="42"/>
      <c r="GL215" s="42"/>
      <c r="GM215" s="42"/>
      <c r="GN215" s="42"/>
      <c r="GO215" s="42"/>
      <c r="GP215" s="42"/>
      <c r="GQ215" s="42"/>
      <c r="GR215" s="42"/>
      <c r="GS215" s="42"/>
      <c r="GT215" s="42"/>
      <c r="GU215" s="42"/>
      <c r="GV215" s="42"/>
      <c r="GW215" s="42"/>
      <c r="GX215" s="42"/>
      <c r="GY215" s="42"/>
      <c r="GZ215" s="42"/>
      <c r="HA215" s="42"/>
      <c r="HB215" s="42"/>
      <c r="HC215" s="42"/>
      <c r="HD215" s="42"/>
      <c r="HE215" s="42"/>
      <c r="HF215" s="42"/>
      <c r="HG215" s="42"/>
      <c r="HH215" s="42"/>
      <c r="HI215" s="42"/>
      <c r="HJ215" s="42"/>
      <c r="HK215" s="42"/>
      <c r="HL215" s="42"/>
      <c r="HM215" s="42"/>
      <c r="HN215" s="42"/>
      <c r="HO215" s="42"/>
      <c r="HP215" s="42"/>
      <c r="HQ215" s="42"/>
      <c r="HR215" s="42"/>
      <c r="HS215" s="42"/>
      <c r="HT215" s="42"/>
      <c r="HU215" s="42"/>
      <c r="HV215" s="42"/>
      <c r="HW215" s="42"/>
      <c r="HX215" s="42"/>
    </row>
    <row r="216" spans="1:232" s="41" customFormat="1" x14ac:dyDescent="0.25">
      <c r="A216" s="29"/>
      <c r="B216" s="30"/>
      <c r="C216" s="31" t="str">
        <f>IF(H216="","",VLOOKUP(O216,Khach_hang!B:G,6,0))</f>
        <v>N</v>
      </c>
      <c r="D216" s="57">
        <f t="shared" si="51"/>
        <v>0</v>
      </c>
      <c r="E216" s="57">
        <f t="shared" si="52"/>
        <v>1</v>
      </c>
      <c r="F216" s="32" t="str">
        <f>IF(H216="","",VLOOKUP(H216,'PHIEU XT'!B:I,8,0))</f>
        <v>29/08/2025</v>
      </c>
      <c r="G216" s="32" t="str">
        <f t="shared" si="53"/>
        <v>29/08/2025</v>
      </c>
      <c r="H216" s="4">
        <v>9105869118</v>
      </c>
      <c r="I216" s="32" t="str">
        <f t="shared" si="54"/>
        <v>29/08/2025</v>
      </c>
      <c r="J216" s="33" t="str">
        <f t="shared" si="55"/>
        <v>NKHT2508/00137978</v>
      </c>
      <c r="K216" s="34"/>
      <c r="L216" s="46" t="str">
        <f t="shared" si="56"/>
        <v>K25TTM</v>
      </c>
      <c r="M216" s="33" t="str">
        <f>IF(H216="","",'PHIEU XT'!C216)</f>
        <v>00137978</v>
      </c>
      <c r="N216" s="35" t="str">
        <f t="shared" si="57"/>
        <v>29/08/2025</v>
      </c>
      <c r="O216" s="6" t="str">
        <f>IF(H216="","",'PHIEU XT'!E216)</f>
        <v>WIN</v>
      </c>
      <c r="P216" s="36"/>
      <c r="Q216" s="36"/>
      <c r="R216" s="36"/>
      <c r="S216" s="33" t="str">
        <f>IF(H216="","",'PHIEU XT'!F216)</f>
        <v>6757 WM+ HCM 662 Tên Lửa</v>
      </c>
      <c r="T216" s="36"/>
      <c r="U216" s="36"/>
      <c r="V216" s="33" t="str">
        <f t="shared" si="58"/>
        <v>6757 WM+ HCM 662 Tên Lửa</v>
      </c>
      <c r="W216" s="36"/>
      <c r="X216" s="36"/>
      <c r="Y216" s="33" t="str">
        <f>IF(H216="","",'PHIEU XT'!AC216)</f>
        <v>CGM300</v>
      </c>
      <c r="Z216" s="36"/>
      <c r="AA216" s="30"/>
      <c r="AB216" s="57">
        <f t="shared" si="59"/>
        <v>5111</v>
      </c>
      <c r="AC216" s="57">
        <f t="shared" si="60"/>
        <v>131</v>
      </c>
      <c r="AD216" s="30"/>
      <c r="AE216" s="58">
        <f>IF(H216="","",'PHIEU XT'!U216)</f>
        <v>2</v>
      </c>
      <c r="AF216" s="37"/>
      <c r="AG216" s="37">
        <f>IF(H216="","",'PHIEU XT'!T216)</f>
        <v>73431</v>
      </c>
      <c r="AH216" s="38">
        <f t="shared" si="61"/>
        <v>146862</v>
      </c>
      <c r="AI216" s="37"/>
      <c r="AJ216" s="37"/>
      <c r="AK216" s="39"/>
      <c r="AL216" s="40">
        <f t="shared" si="62"/>
        <v>8</v>
      </c>
      <c r="AM216" s="37"/>
      <c r="AN216" s="37">
        <f t="shared" si="63"/>
        <v>11748.960000000001</v>
      </c>
      <c r="AO216" s="59">
        <f t="shared" si="64"/>
        <v>33311</v>
      </c>
      <c r="AP216" s="39"/>
      <c r="AQ216" s="59" t="str">
        <f t="shared" si="65"/>
        <v>K-hangtra</v>
      </c>
      <c r="AR216" s="60">
        <f t="shared" si="66"/>
        <v>156</v>
      </c>
      <c r="AS216" s="60">
        <f t="shared" si="67"/>
        <v>632</v>
      </c>
      <c r="AV216" s="39"/>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c r="BZ216" s="42"/>
      <c r="CA216" s="42"/>
      <c r="CB216" s="42"/>
      <c r="CC216" s="42"/>
      <c r="CD216" s="42"/>
      <c r="CE216" s="42"/>
      <c r="CF216" s="42"/>
      <c r="CG216" s="42"/>
      <c r="CH216" s="42"/>
      <c r="CI216" s="42"/>
      <c r="CJ216" s="42"/>
      <c r="CK216" s="42"/>
      <c r="CL216" s="42"/>
      <c r="CM216" s="42"/>
      <c r="CN216" s="42"/>
      <c r="CO216" s="42"/>
      <c r="CP216" s="42"/>
      <c r="CQ216" s="42"/>
      <c r="CR216" s="42"/>
      <c r="CS216" s="42"/>
      <c r="CT216" s="42"/>
      <c r="CU216" s="42"/>
      <c r="CV216" s="42"/>
      <c r="CW216" s="42"/>
      <c r="CX216" s="42"/>
      <c r="CY216" s="42"/>
      <c r="CZ216" s="42"/>
      <c r="DA216" s="42"/>
      <c r="DB216" s="42"/>
      <c r="DC216" s="42"/>
      <c r="DD216" s="42"/>
      <c r="DE216" s="42"/>
      <c r="DF216" s="42"/>
      <c r="DG216" s="42"/>
      <c r="DH216" s="42"/>
      <c r="DI216" s="42"/>
      <c r="DJ216" s="42"/>
      <c r="DK216" s="42"/>
      <c r="DL216" s="42"/>
      <c r="DM216" s="42"/>
      <c r="DN216" s="42"/>
      <c r="DO216" s="42"/>
      <c r="DP216" s="42"/>
      <c r="DQ216" s="42"/>
      <c r="DR216" s="42"/>
      <c r="DS216" s="42"/>
      <c r="DT216" s="42"/>
      <c r="DU216" s="42"/>
      <c r="DV216" s="42"/>
      <c r="DW216" s="42"/>
      <c r="DX216" s="42"/>
      <c r="DY216" s="42"/>
      <c r="DZ216" s="42"/>
      <c r="EA216" s="42"/>
      <c r="EB216" s="42"/>
      <c r="EC216" s="42"/>
      <c r="ED216" s="42"/>
      <c r="EE216" s="42"/>
      <c r="EF216" s="42"/>
      <c r="EG216" s="42"/>
      <c r="EH216" s="42"/>
      <c r="EI216" s="42"/>
      <c r="EJ216" s="42"/>
      <c r="EK216" s="42"/>
      <c r="EL216" s="42"/>
      <c r="EM216" s="42"/>
      <c r="EN216" s="42"/>
      <c r="EO216" s="42"/>
      <c r="EP216" s="42"/>
      <c r="EQ216" s="42"/>
      <c r="ER216" s="42"/>
      <c r="ES216" s="42"/>
      <c r="ET216" s="42"/>
      <c r="EU216" s="42"/>
      <c r="EV216" s="42"/>
      <c r="EW216" s="42"/>
      <c r="EX216" s="42"/>
      <c r="EY216" s="42"/>
      <c r="EZ216" s="42"/>
      <c r="FA216" s="42"/>
      <c r="FB216" s="42"/>
      <c r="FC216" s="42"/>
      <c r="FD216" s="42"/>
      <c r="FE216" s="42"/>
      <c r="FF216" s="42"/>
      <c r="FG216" s="42"/>
      <c r="FH216" s="42"/>
      <c r="FI216" s="42"/>
      <c r="FJ216" s="42"/>
      <c r="FK216" s="42"/>
      <c r="FL216" s="42"/>
      <c r="FM216" s="42"/>
      <c r="FN216" s="42"/>
      <c r="FO216" s="42"/>
      <c r="FP216" s="42"/>
      <c r="FQ216" s="42"/>
      <c r="FR216" s="42"/>
      <c r="FS216" s="42"/>
      <c r="FT216" s="42"/>
      <c r="FU216" s="42"/>
      <c r="FV216" s="42"/>
      <c r="FW216" s="42"/>
      <c r="FX216" s="42"/>
      <c r="FY216" s="42"/>
      <c r="FZ216" s="42"/>
      <c r="GA216" s="42"/>
      <c r="GB216" s="42"/>
      <c r="GC216" s="42"/>
      <c r="GD216" s="42"/>
      <c r="GE216" s="42"/>
      <c r="GF216" s="42"/>
      <c r="GG216" s="42"/>
      <c r="GH216" s="42"/>
      <c r="GI216" s="42"/>
      <c r="GJ216" s="42"/>
      <c r="GK216" s="42"/>
      <c r="GL216" s="42"/>
      <c r="GM216" s="42"/>
      <c r="GN216" s="42"/>
      <c r="GO216" s="42"/>
      <c r="GP216" s="42"/>
      <c r="GQ216" s="42"/>
      <c r="GR216" s="42"/>
      <c r="GS216" s="42"/>
      <c r="GT216" s="42"/>
      <c r="GU216" s="42"/>
      <c r="GV216" s="42"/>
      <c r="GW216" s="42"/>
      <c r="GX216" s="42"/>
      <c r="GY216" s="42"/>
      <c r="GZ216" s="42"/>
      <c r="HA216" s="42"/>
      <c r="HB216" s="42"/>
      <c r="HC216" s="42"/>
      <c r="HD216" s="42"/>
      <c r="HE216" s="42"/>
      <c r="HF216" s="42"/>
      <c r="HG216" s="42"/>
      <c r="HH216" s="42"/>
      <c r="HI216" s="42"/>
      <c r="HJ216" s="42"/>
      <c r="HK216" s="42"/>
      <c r="HL216" s="42"/>
      <c r="HM216" s="42"/>
      <c r="HN216" s="42"/>
      <c r="HO216" s="42"/>
      <c r="HP216" s="42"/>
      <c r="HQ216" s="42"/>
      <c r="HR216" s="42"/>
      <c r="HS216" s="42"/>
      <c r="HT216" s="42"/>
      <c r="HU216" s="42"/>
      <c r="HV216" s="42"/>
      <c r="HW216" s="42"/>
      <c r="HX216" s="42"/>
    </row>
    <row r="217" spans="1:232" s="41" customFormat="1" x14ac:dyDescent="0.25">
      <c r="A217" s="29"/>
      <c r="B217" s="30"/>
      <c r="C217" s="31" t="str">
        <f>IF(H217="","",VLOOKUP(O217,Khach_hang!B:G,6,0))</f>
        <v>N</v>
      </c>
      <c r="D217" s="57">
        <f t="shared" si="51"/>
        <v>0</v>
      </c>
      <c r="E217" s="57">
        <f t="shared" si="52"/>
        <v>1</v>
      </c>
      <c r="F217" s="32" t="str">
        <f>IF(H217="","",VLOOKUP(H217,'PHIEU XT'!B:I,8,0))</f>
        <v>29/08/2025</v>
      </c>
      <c r="G217" s="32" t="str">
        <f t="shared" si="53"/>
        <v>29/08/2025</v>
      </c>
      <c r="H217" s="4">
        <v>9105869118</v>
      </c>
      <c r="I217" s="32" t="str">
        <f t="shared" si="54"/>
        <v>29/08/2025</v>
      </c>
      <c r="J217" s="33" t="str">
        <f t="shared" si="55"/>
        <v>NKHT2508/00137978</v>
      </c>
      <c r="K217" s="34"/>
      <c r="L217" s="46" t="str">
        <f t="shared" si="56"/>
        <v>K25TTM</v>
      </c>
      <c r="M217" s="33" t="str">
        <f>IF(H217="","",'PHIEU XT'!C217)</f>
        <v>00137978</v>
      </c>
      <c r="N217" s="35" t="str">
        <f t="shared" si="57"/>
        <v>29/08/2025</v>
      </c>
      <c r="O217" s="6" t="str">
        <f>IF(H217="","",'PHIEU XT'!E217)</f>
        <v>WIN</v>
      </c>
      <c r="P217" s="36"/>
      <c r="Q217" s="36"/>
      <c r="R217" s="36"/>
      <c r="S217" s="33" t="str">
        <f>IF(H217="","",'PHIEU XT'!F217)</f>
        <v>6757 WM+ HCM 662 Tên Lửa</v>
      </c>
      <c r="T217" s="36"/>
      <c r="U217" s="36"/>
      <c r="V217" s="33" t="str">
        <f t="shared" si="58"/>
        <v>6757 WM+ HCM 662 Tên Lửa</v>
      </c>
      <c r="W217" s="36"/>
      <c r="X217" s="36"/>
      <c r="Y217" s="33" t="str">
        <f>IF(H217="","",'PHIEU XT'!AC217)</f>
        <v>GL250KT</v>
      </c>
      <c r="Z217" s="36"/>
      <c r="AA217" s="30"/>
      <c r="AB217" s="57">
        <f t="shared" si="59"/>
        <v>5111</v>
      </c>
      <c r="AC217" s="57">
        <f t="shared" si="60"/>
        <v>131</v>
      </c>
      <c r="AD217" s="30"/>
      <c r="AE217" s="58">
        <f>IF(H217="","",'PHIEU XT'!U217)</f>
        <v>3</v>
      </c>
      <c r="AF217" s="37"/>
      <c r="AG217" s="37">
        <f>IF(H217="","",'PHIEU XT'!T217)</f>
        <v>49500</v>
      </c>
      <c r="AH217" s="38">
        <f t="shared" si="61"/>
        <v>148500</v>
      </c>
      <c r="AI217" s="37"/>
      <c r="AJ217" s="37"/>
      <c r="AK217" s="39"/>
      <c r="AL217" s="40">
        <f t="shared" si="62"/>
        <v>8</v>
      </c>
      <c r="AM217" s="37"/>
      <c r="AN217" s="37">
        <f t="shared" si="63"/>
        <v>11880</v>
      </c>
      <c r="AO217" s="59">
        <f t="shared" si="64"/>
        <v>33311</v>
      </c>
      <c r="AP217" s="39"/>
      <c r="AQ217" s="59" t="str">
        <f t="shared" si="65"/>
        <v>K-hangtra</v>
      </c>
      <c r="AR217" s="60">
        <f t="shared" si="66"/>
        <v>156</v>
      </c>
      <c r="AS217" s="60">
        <f t="shared" si="67"/>
        <v>632</v>
      </c>
      <c r="AV217" s="39"/>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c r="BZ217" s="42"/>
      <c r="CA217" s="42"/>
      <c r="CB217" s="42"/>
      <c r="CC217" s="42"/>
      <c r="CD217" s="42"/>
      <c r="CE217" s="42"/>
      <c r="CF217" s="42"/>
      <c r="CG217" s="42"/>
      <c r="CH217" s="42"/>
      <c r="CI217" s="42"/>
      <c r="CJ217" s="42"/>
      <c r="CK217" s="42"/>
      <c r="CL217" s="42"/>
      <c r="CM217" s="42"/>
      <c r="CN217" s="42"/>
      <c r="CO217" s="42"/>
      <c r="CP217" s="42"/>
      <c r="CQ217" s="42"/>
      <c r="CR217" s="42"/>
      <c r="CS217" s="42"/>
      <c r="CT217" s="42"/>
      <c r="CU217" s="42"/>
      <c r="CV217" s="42"/>
      <c r="CW217" s="42"/>
      <c r="CX217" s="42"/>
      <c r="CY217" s="42"/>
      <c r="CZ217" s="42"/>
      <c r="DA217" s="42"/>
      <c r="DB217" s="42"/>
      <c r="DC217" s="42"/>
      <c r="DD217" s="42"/>
      <c r="DE217" s="42"/>
      <c r="DF217" s="42"/>
      <c r="DG217" s="42"/>
      <c r="DH217" s="42"/>
      <c r="DI217" s="42"/>
      <c r="DJ217" s="42"/>
      <c r="DK217" s="42"/>
      <c r="DL217" s="42"/>
      <c r="DM217" s="42"/>
      <c r="DN217" s="42"/>
      <c r="DO217" s="42"/>
      <c r="DP217" s="42"/>
      <c r="DQ217" s="42"/>
      <c r="DR217" s="42"/>
      <c r="DS217" s="42"/>
      <c r="DT217" s="42"/>
      <c r="DU217" s="42"/>
      <c r="DV217" s="42"/>
      <c r="DW217" s="42"/>
      <c r="DX217" s="42"/>
      <c r="DY217" s="42"/>
      <c r="DZ217" s="42"/>
      <c r="EA217" s="42"/>
      <c r="EB217" s="42"/>
      <c r="EC217" s="42"/>
      <c r="ED217" s="42"/>
      <c r="EE217" s="42"/>
      <c r="EF217" s="42"/>
      <c r="EG217" s="42"/>
      <c r="EH217" s="42"/>
      <c r="EI217" s="42"/>
      <c r="EJ217" s="42"/>
      <c r="EK217" s="42"/>
      <c r="EL217" s="42"/>
      <c r="EM217" s="42"/>
      <c r="EN217" s="42"/>
      <c r="EO217" s="42"/>
      <c r="EP217" s="42"/>
      <c r="EQ217" s="42"/>
      <c r="ER217" s="42"/>
      <c r="ES217" s="42"/>
      <c r="ET217" s="42"/>
      <c r="EU217" s="42"/>
      <c r="EV217" s="42"/>
      <c r="EW217" s="42"/>
      <c r="EX217" s="42"/>
      <c r="EY217" s="42"/>
      <c r="EZ217" s="42"/>
      <c r="FA217" s="42"/>
      <c r="FB217" s="42"/>
      <c r="FC217" s="42"/>
      <c r="FD217" s="42"/>
      <c r="FE217" s="42"/>
      <c r="FF217" s="42"/>
      <c r="FG217" s="42"/>
      <c r="FH217" s="42"/>
      <c r="FI217" s="42"/>
      <c r="FJ217" s="42"/>
      <c r="FK217" s="42"/>
      <c r="FL217" s="42"/>
      <c r="FM217" s="42"/>
      <c r="FN217" s="42"/>
      <c r="FO217" s="42"/>
      <c r="FP217" s="42"/>
      <c r="FQ217" s="42"/>
      <c r="FR217" s="42"/>
      <c r="FS217" s="42"/>
      <c r="FT217" s="42"/>
      <c r="FU217" s="42"/>
      <c r="FV217" s="42"/>
      <c r="FW217" s="42"/>
      <c r="FX217" s="42"/>
      <c r="FY217" s="42"/>
      <c r="FZ217" s="42"/>
      <c r="GA217" s="42"/>
      <c r="GB217" s="42"/>
      <c r="GC217" s="42"/>
      <c r="GD217" s="42"/>
      <c r="GE217" s="42"/>
      <c r="GF217" s="42"/>
      <c r="GG217" s="42"/>
      <c r="GH217" s="42"/>
      <c r="GI217" s="42"/>
      <c r="GJ217" s="42"/>
      <c r="GK217" s="42"/>
      <c r="GL217" s="42"/>
      <c r="GM217" s="42"/>
      <c r="GN217" s="42"/>
      <c r="GO217" s="42"/>
      <c r="GP217" s="42"/>
      <c r="GQ217" s="42"/>
      <c r="GR217" s="42"/>
      <c r="GS217" s="42"/>
      <c r="GT217" s="42"/>
      <c r="GU217" s="42"/>
      <c r="GV217" s="42"/>
      <c r="GW217" s="42"/>
      <c r="GX217" s="42"/>
      <c r="GY217" s="42"/>
      <c r="GZ217" s="42"/>
      <c r="HA217" s="42"/>
      <c r="HB217" s="42"/>
      <c r="HC217" s="42"/>
      <c r="HD217" s="42"/>
      <c r="HE217" s="42"/>
      <c r="HF217" s="42"/>
      <c r="HG217" s="42"/>
      <c r="HH217" s="42"/>
      <c r="HI217" s="42"/>
      <c r="HJ217" s="42"/>
      <c r="HK217" s="42"/>
      <c r="HL217" s="42"/>
      <c r="HM217" s="42"/>
      <c r="HN217" s="42"/>
      <c r="HO217" s="42"/>
      <c r="HP217" s="42"/>
      <c r="HQ217" s="42"/>
      <c r="HR217" s="42"/>
      <c r="HS217" s="42"/>
      <c r="HT217" s="42"/>
      <c r="HU217" s="42"/>
      <c r="HV217" s="42"/>
      <c r="HW217" s="42"/>
      <c r="HX217" s="42"/>
    </row>
    <row r="218" spans="1:232" s="41" customFormat="1" x14ac:dyDescent="0.25">
      <c r="A218" s="29"/>
      <c r="B218" s="30"/>
      <c r="C218" s="31" t="str">
        <f>IF(H218="","",VLOOKUP(O218,Khach_hang!B:G,6,0))</f>
        <v>N</v>
      </c>
      <c r="D218" s="57">
        <f t="shared" si="51"/>
        <v>0</v>
      </c>
      <c r="E218" s="57">
        <f t="shared" si="52"/>
        <v>1</v>
      </c>
      <c r="F218" s="32" t="str">
        <f>IF(H218="","",VLOOKUP(H218,'PHIEU XT'!B:I,8,0))</f>
        <v>29/08/2025</v>
      </c>
      <c r="G218" s="32" t="str">
        <f t="shared" si="53"/>
        <v>29/08/2025</v>
      </c>
      <c r="H218" s="4">
        <v>9105869138</v>
      </c>
      <c r="I218" s="32" t="str">
        <f t="shared" si="54"/>
        <v>29/08/2025</v>
      </c>
      <c r="J218" s="33" t="str">
        <f t="shared" si="55"/>
        <v>NKHT2508/00069442</v>
      </c>
      <c r="K218" s="34"/>
      <c r="L218" s="46" t="str">
        <f t="shared" si="56"/>
        <v>K25TTM</v>
      </c>
      <c r="M218" s="33" t="str">
        <f>IF(H218="","",'PHIEU XT'!C218)</f>
        <v>00069442</v>
      </c>
      <c r="N218" s="35" t="str">
        <f t="shared" si="57"/>
        <v>29/08/2025</v>
      </c>
      <c r="O218" s="6" t="str">
        <f>IF(H218="","",'PHIEU XT'!E218)</f>
        <v>WIN-009</v>
      </c>
      <c r="P218" s="36"/>
      <c r="Q218" s="36"/>
      <c r="R218" s="36"/>
      <c r="S218" s="33" t="str">
        <f>IF(H218="","",'PHIEU XT'!F218)</f>
        <v>3801 WM+ DNG 135B Nguyễn Công Trứ</v>
      </c>
      <c r="T218" s="36"/>
      <c r="U218" s="36"/>
      <c r="V218" s="33" t="str">
        <f t="shared" si="58"/>
        <v>3801 WM+ DNG 135B Nguyễn Công Trứ</v>
      </c>
      <c r="W218" s="36"/>
      <c r="X218" s="36"/>
      <c r="Y218" s="33" t="str">
        <f>IF(H218="","",'PHIEU XT'!AC218)</f>
        <v>CC300</v>
      </c>
      <c r="Z218" s="36"/>
      <c r="AA218" s="30"/>
      <c r="AB218" s="57">
        <f t="shared" si="59"/>
        <v>5111</v>
      </c>
      <c r="AC218" s="57">
        <f t="shared" si="60"/>
        <v>131</v>
      </c>
      <c r="AD218" s="30"/>
      <c r="AE218" s="58">
        <f>IF(H218="","",'PHIEU XT'!U218)</f>
        <v>2</v>
      </c>
      <c r="AF218" s="37"/>
      <c r="AG218" s="37">
        <f>IF(H218="","",'PHIEU XT'!T218)</f>
        <v>74250</v>
      </c>
      <c r="AH218" s="38">
        <f t="shared" si="61"/>
        <v>148500</v>
      </c>
      <c r="AI218" s="37"/>
      <c r="AJ218" s="37"/>
      <c r="AK218" s="39"/>
      <c r="AL218" s="40">
        <f t="shared" si="62"/>
        <v>8</v>
      </c>
      <c r="AM218" s="37"/>
      <c r="AN218" s="37">
        <f t="shared" si="63"/>
        <v>11880</v>
      </c>
      <c r="AO218" s="59">
        <f t="shared" si="64"/>
        <v>33311</v>
      </c>
      <c r="AP218" s="39"/>
      <c r="AQ218" s="59" t="str">
        <f t="shared" si="65"/>
        <v>K-hangtra</v>
      </c>
      <c r="AR218" s="60">
        <f t="shared" si="66"/>
        <v>156</v>
      </c>
      <c r="AS218" s="60">
        <f t="shared" si="67"/>
        <v>632</v>
      </c>
      <c r="AV218" s="39"/>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c r="BZ218" s="42"/>
      <c r="CA218" s="42"/>
      <c r="CB218" s="42"/>
      <c r="CC218" s="42"/>
      <c r="CD218" s="42"/>
      <c r="CE218" s="42"/>
      <c r="CF218" s="42"/>
      <c r="CG218" s="42"/>
      <c r="CH218" s="42"/>
      <c r="CI218" s="42"/>
      <c r="CJ218" s="42"/>
      <c r="CK218" s="42"/>
      <c r="CL218" s="42"/>
      <c r="CM218" s="42"/>
      <c r="CN218" s="42"/>
      <c r="CO218" s="42"/>
      <c r="CP218" s="42"/>
      <c r="CQ218" s="42"/>
      <c r="CR218" s="42"/>
      <c r="CS218" s="42"/>
      <c r="CT218" s="42"/>
      <c r="CU218" s="42"/>
      <c r="CV218" s="42"/>
      <c r="CW218" s="42"/>
      <c r="CX218" s="42"/>
      <c r="CY218" s="42"/>
      <c r="CZ218" s="42"/>
      <c r="DA218" s="42"/>
      <c r="DB218" s="42"/>
      <c r="DC218" s="42"/>
      <c r="DD218" s="42"/>
      <c r="DE218" s="42"/>
      <c r="DF218" s="42"/>
      <c r="DG218" s="42"/>
      <c r="DH218" s="42"/>
      <c r="DI218" s="42"/>
      <c r="DJ218" s="42"/>
      <c r="DK218" s="42"/>
      <c r="DL218" s="42"/>
      <c r="DM218" s="42"/>
      <c r="DN218" s="42"/>
      <c r="DO218" s="42"/>
      <c r="DP218" s="42"/>
      <c r="DQ218" s="42"/>
      <c r="DR218" s="42"/>
      <c r="DS218" s="42"/>
      <c r="DT218" s="42"/>
      <c r="DU218" s="42"/>
      <c r="DV218" s="42"/>
      <c r="DW218" s="42"/>
      <c r="DX218" s="42"/>
      <c r="DY218" s="42"/>
      <c r="DZ218" s="42"/>
      <c r="EA218" s="42"/>
      <c r="EB218" s="42"/>
      <c r="EC218" s="42"/>
      <c r="ED218" s="42"/>
      <c r="EE218" s="42"/>
      <c r="EF218" s="42"/>
      <c r="EG218" s="42"/>
      <c r="EH218" s="42"/>
      <c r="EI218" s="42"/>
      <c r="EJ218" s="42"/>
      <c r="EK218" s="42"/>
      <c r="EL218" s="42"/>
      <c r="EM218" s="42"/>
      <c r="EN218" s="42"/>
      <c r="EO218" s="42"/>
      <c r="EP218" s="42"/>
      <c r="EQ218" s="42"/>
      <c r="ER218" s="42"/>
      <c r="ES218" s="42"/>
      <c r="ET218" s="42"/>
      <c r="EU218" s="42"/>
      <c r="EV218" s="42"/>
      <c r="EW218" s="42"/>
      <c r="EX218" s="42"/>
      <c r="EY218" s="42"/>
      <c r="EZ218" s="42"/>
      <c r="FA218" s="42"/>
      <c r="FB218" s="42"/>
      <c r="FC218" s="42"/>
      <c r="FD218" s="42"/>
      <c r="FE218" s="42"/>
      <c r="FF218" s="42"/>
      <c r="FG218" s="42"/>
      <c r="FH218" s="42"/>
      <c r="FI218" s="42"/>
      <c r="FJ218" s="42"/>
      <c r="FK218" s="42"/>
      <c r="FL218" s="42"/>
      <c r="FM218" s="42"/>
      <c r="FN218" s="42"/>
      <c r="FO218" s="42"/>
      <c r="FP218" s="42"/>
      <c r="FQ218" s="42"/>
      <c r="FR218" s="42"/>
      <c r="FS218" s="42"/>
      <c r="FT218" s="42"/>
      <c r="FU218" s="42"/>
      <c r="FV218" s="42"/>
      <c r="FW218" s="42"/>
      <c r="FX218" s="42"/>
      <c r="FY218" s="42"/>
      <c r="FZ218" s="42"/>
      <c r="GA218" s="42"/>
      <c r="GB218" s="42"/>
      <c r="GC218" s="42"/>
      <c r="GD218" s="42"/>
      <c r="GE218" s="42"/>
      <c r="GF218" s="42"/>
      <c r="GG218" s="42"/>
      <c r="GH218" s="42"/>
      <c r="GI218" s="42"/>
      <c r="GJ218" s="42"/>
      <c r="GK218" s="42"/>
      <c r="GL218" s="42"/>
      <c r="GM218" s="42"/>
      <c r="GN218" s="42"/>
      <c r="GO218" s="42"/>
      <c r="GP218" s="42"/>
      <c r="GQ218" s="42"/>
      <c r="GR218" s="42"/>
      <c r="GS218" s="42"/>
      <c r="GT218" s="42"/>
      <c r="GU218" s="42"/>
      <c r="GV218" s="42"/>
      <c r="GW218" s="42"/>
      <c r="GX218" s="42"/>
      <c r="GY218" s="42"/>
      <c r="GZ218" s="42"/>
      <c r="HA218" s="42"/>
      <c r="HB218" s="42"/>
      <c r="HC218" s="42"/>
      <c r="HD218" s="42"/>
      <c r="HE218" s="42"/>
      <c r="HF218" s="42"/>
      <c r="HG218" s="42"/>
      <c r="HH218" s="42"/>
      <c r="HI218" s="42"/>
      <c r="HJ218" s="42"/>
      <c r="HK218" s="42"/>
      <c r="HL218" s="42"/>
      <c r="HM218" s="42"/>
      <c r="HN218" s="42"/>
      <c r="HO218" s="42"/>
      <c r="HP218" s="42"/>
      <c r="HQ218" s="42"/>
      <c r="HR218" s="42"/>
      <c r="HS218" s="42"/>
      <c r="HT218" s="42"/>
      <c r="HU218" s="42"/>
      <c r="HV218" s="42"/>
      <c r="HW218" s="42"/>
      <c r="HX218" s="42"/>
    </row>
    <row r="219" spans="1:232" s="41" customFormat="1" x14ac:dyDescent="0.25">
      <c r="A219" s="29"/>
      <c r="B219" s="30"/>
      <c r="C219" s="31" t="str">
        <f>IF(H219="","",VLOOKUP(O219,Khach_hang!B:G,6,0))</f>
        <v>N</v>
      </c>
      <c r="D219" s="57">
        <f t="shared" si="51"/>
        <v>0</v>
      </c>
      <c r="E219" s="57">
        <f t="shared" si="52"/>
        <v>1</v>
      </c>
      <c r="F219" s="32" t="str">
        <f>IF(H219="","",VLOOKUP(H219,'PHIEU XT'!B:I,8,0))</f>
        <v>29/08/2025</v>
      </c>
      <c r="G219" s="32" t="str">
        <f t="shared" si="53"/>
        <v>29/08/2025</v>
      </c>
      <c r="H219" s="4">
        <v>9105869138</v>
      </c>
      <c r="I219" s="32" t="str">
        <f t="shared" si="54"/>
        <v>29/08/2025</v>
      </c>
      <c r="J219" s="33" t="str">
        <f t="shared" si="55"/>
        <v>NKHT2508/00069442</v>
      </c>
      <c r="K219" s="34"/>
      <c r="L219" s="46" t="str">
        <f t="shared" si="56"/>
        <v>K25TTM</v>
      </c>
      <c r="M219" s="33" t="str">
        <f>IF(H219="","",'PHIEU XT'!C219)</f>
        <v>00069442</v>
      </c>
      <c r="N219" s="35" t="str">
        <f t="shared" si="57"/>
        <v>29/08/2025</v>
      </c>
      <c r="O219" s="6" t="str">
        <f>IF(H219="","",'PHIEU XT'!E219)</f>
        <v>WIN-009</v>
      </c>
      <c r="P219" s="36"/>
      <c r="Q219" s="36"/>
      <c r="R219" s="36"/>
      <c r="S219" s="33" t="str">
        <f>IF(H219="","",'PHIEU XT'!F219)</f>
        <v>3801 WM+ DNG 135B Nguyễn Công Trứ</v>
      </c>
      <c r="T219" s="36"/>
      <c r="U219" s="36"/>
      <c r="V219" s="33" t="str">
        <f t="shared" si="58"/>
        <v>3801 WM+ DNG 135B Nguyễn Công Trứ</v>
      </c>
      <c r="W219" s="36"/>
      <c r="X219" s="36"/>
      <c r="Y219" s="33" t="str">
        <f>IF(H219="","",'PHIEU XT'!AC219)</f>
        <v>CN300</v>
      </c>
      <c r="Z219" s="36"/>
      <c r="AA219" s="30"/>
      <c r="AB219" s="57">
        <f t="shared" si="59"/>
        <v>5111</v>
      </c>
      <c r="AC219" s="57">
        <f t="shared" si="60"/>
        <v>131</v>
      </c>
      <c r="AD219" s="30"/>
      <c r="AE219" s="58">
        <f>IF(H219="","",'PHIEU XT'!U219)</f>
        <v>1</v>
      </c>
      <c r="AF219" s="37"/>
      <c r="AG219" s="37">
        <f>IF(H219="","",'PHIEU XT'!T219)</f>
        <v>56760</v>
      </c>
      <c r="AH219" s="38">
        <f t="shared" si="61"/>
        <v>56760</v>
      </c>
      <c r="AI219" s="37"/>
      <c r="AJ219" s="37"/>
      <c r="AK219" s="39"/>
      <c r="AL219" s="40">
        <f t="shared" si="62"/>
        <v>8</v>
      </c>
      <c r="AM219" s="37"/>
      <c r="AN219" s="37">
        <f t="shared" si="63"/>
        <v>4540.8</v>
      </c>
      <c r="AO219" s="59">
        <f t="shared" si="64"/>
        <v>33311</v>
      </c>
      <c r="AP219" s="39"/>
      <c r="AQ219" s="59" t="str">
        <f t="shared" si="65"/>
        <v>K-hangtra</v>
      </c>
      <c r="AR219" s="60">
        <f t="shared" si="66"/>
        <v>156</v>
      </c>
      <c r="AS219" s="60">
        <f t="shared" si="67"/>
        <v>632</v>
      </c>
      <c r="AV219" s="39"/>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c r="BZ219" s="42"/>
      <c r="CA219" s="42"/>
      <c r="CB219" s="42"/>
      <c r="CC219" s="42"/>
      <c r="CD219" s="42"/>
      <c r="CE219" s="42"/>
      <c r="CF219" s="42"/>
      <c r="CG219" s="42"/>
      <c r="CH219" s="42"/>
      <c r="CI219" s="42"/>
      <c r="CJ219" s="42"/>
      <c r="CK219" s="42"/>
      <c r="CL219" s="42"/>
      <c r="CM219" s="42"/>
      <c r="CN219" s="42"/>
      <c r="CO219" s="42"/>
      <c r="CP219" s="42"/>
      <c r="CQ219" s="42"/>
      <c r="CR219" s="42"/>
      <c r="CS219" s="42"/>
      <c r="CT219" s="42"/>
      <c r="CU219" s="42"/>
      <c r="CV219" s="42"/>
      <c r="CW219" s="42"/>
      <c r="CX219" s="42"/>
      <c r="CY219" s="42"/>
      <c r="CZ219" s="42"/>
      <c r="DA219" s="42"/>
      <c r="DB219" s="42"/>
      <c r="DC219" s="42"/>
      <c r="DD219" s="42"/>
      <c r="DE219" s="42"/>
      <c r="DF219" s="42"/>
      <c r="DG219" s="42"/>
      <c r="DH219" s="42"/>
      <c r="DI219" s="42"/>
      <c r="DJ219" s="42"/>
      <c r="DK219" s="42"/>
      <c r="DL219" s="42"/>
      <c r="DM219" s="42"/>
      <c r="DN219" s="42"/>
      <c r="DO219" s="42"/>
      <c r="DP219" s="42"/>
      <c r="DQ219" s="42"/>
      <c r="DR219" s="42"/>
      <c r="DS219" s="42"/>
      <c r="DT219" s="42"/>
      <c r="DU219" s="42"/>
      <c r="DV219" s="42"/>
      <c r="DW219" s="42"/>
      <c r="DX219" s="42"/>
      <c r="DY219" s="42"/>
      <c r="DZ219" s="42"/>
      <c r="EA219" s="42"/>
      <c r="EB219" s="42"/>
      <c r="EC219" s="42"/>
      <c r="ED219" s="42"/>
      <c r="EE219" s="42"/>
      <c r="EF219" s="42"/>
      <c r="EG219" s="42"/>
      <c r="EH219" s="42"/>
      <c r="EI219" s="42"/>
      <c r="EJ219" s="42"/>
      <c r="EK219" s="42"/>
      <c r="EL219" s="42"/>
      <c r="EM219" s="42"/>
      <c r="EN219" s="42"/>
      <c r="EO219" s="42"/>
      <c r="EP219" s="42"/>
      <c r="EQ219" s="42"/>
      <c r="ER219" s="42"/>
      <c r="ES219" s="42"/>
      <c r="ET219" s="42"/>
      <c r="EU219" s="42"/>
      <c r="EV219" s="42"/>
      <c r="EW219" s="42"/>
      <c r="EX219" s="42"/>
      <c r="EY219" s="42"/>
      <c r="EZ219" s="42"/>
      <c r="FA219" s="42"/>
      <c r="FB219" s="42"/>
      <c r="FC219" s="42"/>
      <c r="FD219" s="42"/>
      <c r="FE219" s="42"/>
      <c r="FF219" s="42"/>
      <c r="FG219" s="42"/>
      <c r="FH219" s="42"/>
      <c r="FI219" s="42"/>
      <c r="FJ219" s="42"/>
      <c r="FK219" s="42"/>
      <c r="FL219" s="42"/>
      <c r="FM219" s="42"/>
      <c r="FN219" s="42"/>
      <c r="FO219" s="42"/>
      <c r="FP219" s="42"/>
      <c r="FQ219" s="42"/>
      <c r="FR219" s="42"/>
      <c r="FS219" s="42"/>
      <c r="FT219" s="42"/>
      <c r="FU219" s="42"/>
      <c r="FV219" s="42"/>
      <c r="FW219" s="42"/>
      <c r="FX219" s="42"/>
      <c r="FY219" s="42"/>
      <c r="FZ219" s="42"/>
      <c r="GA219" s="42"/>
      <c r="GB219" s="42"/>
      <c r="GC219" s="42"/>
      <c r="GD219" s="42"/>
      <c r="GE219" s="42"/>
      <c r="GF219" s="42"/>
      <c r="GG219" s="42"/>
      <c r="GH219" s="42"/>
      <c r="GI219" s="42"/>
      <c r="GJ219" s="42"/>
      <c r="GK219" s="42"/>
      <c r="GL219" s="42"/>
      <c r="GM219" s="42"/>
      <c r="GN219" s="42"/>
      <c r="GO219" s="42"/>
      <c r="GP219" s="42"/>
      <c r="GQ219" s="42"/>
      <c r="GR219" s="42"/>
      <c r="GS219" s="42"/>
      <c r="GT219" s="42"/>
      <c r="GU219" s="42"/>
      <c r="GV219" s="42"/>
      <c r="GW219" s="42"/>
      <c r="GX219" s="42"/>
      <c r="GY219" s="42"/>
      <c r="GZ219" s="42"/>
      <c r="HA219" s="42"/>
      <c r="HB219" s="42"/>
      <c r="HC219" s="42"/>
      <c r="HD219" s="42"/>
      <c r="HE219" s="42"/>
      <c r="HF219" s="42"/>
      <c r="HG219" s="42"/>
      <c r="HH219" s="42"/>
      <c r="HI219" s="42"/>
      <c r="HJ219" s="42"/>
      <c r="HK219" s="42"/>
      <c r="HL219" s="42"/>
      <c r="HM219" s="42"/>
      <c r="HN219" s="42"/>
      <c r="HO219" s="42"/>
      <c r="HP219" s="42"/>
      <c r="HQ219" s="42"/>
      <c r="HR219" s="42"/>
      <c r="HS219" s="42"/>
      <c r="HT219" s="42"/>
      <c r="HU219" s="42"/>
      <c r="HV219" s="42"/>
      <c r="HW219" s="42"/>
      <c r="HX219" s="42"/>
    </row>
    <row r="220" spans="1:232" s="41" customFormat="1" x14ac:dyDescent="0.25">
      <c r="A220" s="29"/>
      <c r="B220" s="30"/>
      <c r="C220" s="31" t="str">
        <f>IF(H220="","",VLOOKUP(O220,Khach_hang!B:G,6,0))</f>
        <v>N</v>
      </c>
      <c r="D220" s="57">
        <f t="shared" si="51"/>
        <v>0</v>
      </c>
      <c r="E220" s="57">
        <f t="shared" si="52"/>
        <v>1</v>
      </c>
      <c r="F220" s="32" t="str">
        <f>IF(H220="","",VLOOKUP(H220,'PHIEU XT'!B:I,8,0))</f>
        <v>29/08/2025</v>
      </c>
      <c r="G220" s="32" t="str">
        <f t="shared" si="53"/>
        <v>29/08/2025</v>
      </c>
      <c r="H220" s="4">
        <v>9105869138</v>
      </c>
      <c r="I220" s="32" t="str">
        <f t="shared" si="54"/>
        <v>29/08/2025</v>
      </c>
      <c r="J220" s="33" t="str">
        <f t="shared" si="55"/>
        <v>NKHT2508/00069442</v>
      </c>
      <c r="K220" s="34"/>
      <c r="L220" s="46" t="str">
        <f t="shared" si="56"/>
        <v>K25TTM</v>
      </c>
      <c r="M220" s="33" t="str">
        <f>IF(H220="","",'PHIEU XT'!C220)</f>
        <v>00069442</v>
      </c>
      <c r="N220" s="35" t="str">
        <f t="shared" si="57"/>
        <v>29/08/2025</v>
      </c>
      <c r="O220" s="6" t="str">
        <f>IF(H220="","",'PHIEU XT'!E220)</f>
        <v>WIN-009</v>
      </c>
      <c r="P220" s="36"/>
      <c r="Q220" s="36"/>
      <c r="R220" s="36"/>
      <c r="S220" s="33" t="str">
        <f>IF(H220="","",'PHIEU XT'!F220)</f>
        <v>3801 WM+ DNG 135B Nguyễn Công Trứ</v>
      </c>
      <c r="T220" s="36"/>
      <c r="U220" s="36"/>
      <c r="V220" s="33" t="str">
        <f t="shared" si="58"/>
        <v>3801 WM+ DNG 135B Nguyễn Công Trứ</v>
      </c>
      <c r="W220" s="36"/>
      <c r="X220" s="36"/>
      <c r="Y220" s="33" t="str">
        <f>IF(H220="","",'PHIEU XT'!AC220)</f>
        <v>GXD500</v>
      </c>
      <c r="Z220" s="36"/>
      <c r="AA220" s="30"/>
      <c r="AB220" s="57">
        <f t="shared" si="59"/>
        <v>5111</v>
      </c>
      <c r="AC220" s="57">
        <f t="shared" si="60"/>
        <v>131</v>
      </c>
      <c r="AD220" s="30"/>
      <c r="AE220" s="58">
        <f>IF(H220="","",'PHIEU XT'!U220)</f>
        <v>1</v>
      </c>
      <c r="AF220" s="37"/>
      <c r="AG220" s="37">
        <f>IF(H220="","",'PHIEU XT'!T220)</f>
        <v>89285</v>
      </c>
      <c r="AH220" s="38">
        <f t="shared" si="61"/>
        <v>89285</v>
      </c>
      <c r="AI220" s="37"/>
      <c r="AJ220" s="37"/>
      <c r="AK220" s="39"/>
      <c r="AL220" s="40">
        <f t="shared" si="62"/>
        <v>8</v>
      </c>
      <c r="AM220" s="37"/>
      <c r="AN220" s="37">
        <f t="shared" si="63"/>
        <v>7142.8</v>
      </c>
      <c r="AO220" s="59">
        <f t="shared" si="64"/>
        <v>33311</v>
      </c>
      <c r="AP220" s="39"/>
      <c r="AQ220" s="59" t="str">
        <f t="shared" si="65"/>
        <v>K-hangtra</v>
      </c>
      <c r="AR220" s="60">
        <f t="shared" si="66"/>
        <v>156</v>
      </c>
      <c r="AS220" s="60">
        <f t="shared" si="67"/>
        <v>632</v>
      </c>
      <c r="AV220" s="39"/>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c r="BZ220" s="42"/>
      <c r="CA220" s="42"/>
      <c r="CB220" s="42"/>
      <c r="CC220" s="42"/>
      <c r="CD220" s="42"/>
      <c r="CE220" s="42"/>
      <c r="CF220" s="42"/>
      <c r="CG220" s="42"/>
      <c r="CH220" s="42"/>
      <c r="CI220" s="42"/>
      <c r="CJ220" s="42"/>
      <c r="CK220" s="42"/>
      <c r="CL220" s="42"/>
      <c r="CM220" s="42"/>
      <c r="CN220" s="42"/>
      <c r="CO220" s="42"/>
      <c r="CP220" s="42"/>
      <c r="CQ220" s="42"/>
      <c r="CR220" s="42"/>
      <c r="CS220" s="42"/>
      <c r="CT220" s="42"/>
      <c r="CU220" s="42"/>
      <c r="CV220" s="42"/>
      <c r="CW220" s="42"/>
      <c r="CX220" s="42"/>
      <c r="CY220" s="42"/>
      <c r="CZ220" s="42"/>
      <c r="DA220" s="42"/>
      <c r="DB220" s="42"/>
      <c r="DC220" s="42"/>
      <c r="DD220" s="42"/>
      <c r="DE220" s="42"/>
      <c r="DF220" s="42"/>
      <c r="DG220" s="42"/>
      <c r="DH220" s="42"/>
      <c r="DI220" s="42"/>
      <c r="DJ220" s="42"/>
      <c r="DK220" s="42"/>
      <c r="DL220" s="42"/>
      <c r="DM220" s="42"/>
      <c r="DN220" s="42"/>
      <c r="DO220" s="42"/>
      <c r="DP220" s="42"/>
      <c r="DQ220" s="42"/>
      <c r="DR220" s="42"/>
      <c r="DS220" s="42"/>
      <c r="DT220" s="42"/>
      <c r="DU220" s="42"/>
      <c r="DV220" s="42"/>
      <c r="DW220" s="42"/>
      <c r="DX220" s="42"/>
      <c r="DY220" s="42"/>
      <c r="DZ220" s="42"/>
      <c r="EA220" s="42"/>
      <c r="EB220" s="42"/>
      <c r="EC220" s="42"/>
      <c r="ED220" s="42"/>
      <c r="EE220" s="42"/>
      <c r="EF220" s="42"/>
      <c r="EG220" s="42"/>
      <c r="EH220" s="42"/>
      <c r="EI220" s="42"/>
      <c r="EJ220" s="42"/>
      <c r="EK220" s="42"/>
      <c r="EL220" s="42"/>
      <c r="EM220" s="42"/>
      <c r="EN220" s="42"/>
      <c r="EO220" s="42"/>
      <c r="EP220" s="42"/>
      <c r="EQ220" s="42"/>
      <c r="ER220" s="42"/>
      <c r="ES220" s="42"/>
      <c r="ET220" s="42"/>
      <c r="EU220" s="42"/>
      <c r="EV220" s="42"/>
      <c r="EW220" s="42"/>
      <c r="EX220" s="42"/>
      <c r="EY220" s="42"/>
      <c r="EZ220" s="42"/>
      <c r="FA220" s="42"/>
      <c r="FB220" s="42"/>
      <c r="FC220" s="42"/>
      <c r="FD220" s="42"/>
      <c r="FE220" s="42"/>
      <c r="FF220" s="42"/>
      <c r="FG220" s="42"/>
      <c r="FH220" s="42"/>
      <c r="FI220" s="42"/>
      <c r="FJ220" s="42"/>
      <c r="FK220" s="42"/>
      <c r="FL220" s="42"/>
      <c r="FM220" s="42"/>
      <c r="FN220" s="42"/>
      <c r="FO220" s="42"/>
      <c r="FP220" s="42"/>
      <c r="FQ220" s="42"/>
      <c r="FR220" s="42"/>
      <c r="FS220" s="42"/>
      <c r="FT220" s="42"/>
      <c r="FU220" s="42"/>
      <c r="FV220" s="42"/>
      <c r="FW220" s="42"/>
      <c r="FX220" s="42"/>
      <c r="FY220" s="42"/>
      <c r="FZ220" s="42"/>
      <c r="GA220" s="42"/>
      <c r="GB220" s="42"/>
      <c r="GC220" s="42"/>
      <c r="GD220" s="42"/>
      <c r="GE220" s="42"/>
      <c r="GF220" s="42"/>
      <c r="GG220" s="42"/>
      <c r="GH220" s="42"/>
      <c r="GI220" s="42"/>
      <c r="GJ220" s="42"/>
      <c r="GK220" s="42"/>
      <c r="GL220" s="42"/>
      <c r="GM220" s="42"/>
      <c r="GN220" s="42"/>
      <c r="GO220" s="42"/>
      <c r="GP220" s="42"/>
      <c r="GQ220" s="42"/>
      <c r="GR220" s="42"/>
      <c r="GS220" s="42"/>
      <c r="GT220" s="42"/>
      <c r="GU220" s="42"/>
      <c r="GV220" s="42"/>
      <c r="GW220" s="42"/>
      <c r="GX220" s="42"/>
      <c r="GY220" s="42"/>
      <c r="GZ220" s="42"/>
      <c r="HA220" s="42"/>
      <c r="HB220" s="42"/>
      <c r="HC220" s="42"/>
      <c r="HD220" s="42"/>
      <c r="HE220" s="42"/>
      <c r="HF220" s="42"/>
      <c r="HG220" s="42"/>
      <c r="HH220" s="42"/>
      <c r="HI220" s="42"/>
      <c r="HJ220" s="42"/>
      <c r="HK220" s="42"/>
      <c r="HL220" s="42"/>
      <c r="HM220" s="42"/>
      <c r="HN220" s="42"/>
      <c r="HO220" s="42"/>
      <c r="HP220" s="42"/>
      <c r="HQ220" s="42"/>
      <c r="HR220" s="42"/>
      <c r="HS220" s="42"/>
      <c r="HT220" s="42"/>
      <c r="HU220" s="42"/>
      <c r="HV220" s="42"/>
      <c r="HW220" s="42"/>
      <c r="HX220" s="42"/>
    </row>
    <row r="221" spans="1:232" s="41" customFormat="1" x14ac:dyDescent="0.25">
      <c r="A221" s="29"/>
      <c r="B221" s="30"/>
      <c r="C221" s="31" t="str">
        <f>IF(H221="","",VLOOKUP(O221,Khach_hang!B:G,6,0))</f>
        <v>B</v>
      </c>
      <c r="D221" s="57">
        <f t="shared" si="51"/>
        <v>0</v>
      </c>
      <c r="E221" s="57">
        <f t="shared" si="52"/>
        <v>1</v>
      </c>
      <c r="F221" s="32" t="str">
        <f>IF(H221="","",VLOOKUP(H221,'PHIEU XT'!B:I,8,0))</f>
        <v>29/08/2025</v>
      </c>
      <c r="G221" s="32" t="str">
        <f t="shared" si="53"/>
        <v>29/08/2025</v>
      </c>
      <c r="H221" s="4">
        <v>9105869120</v>
      </c>
      <c r="I221" s="32" t="str">
        <f t="shared" si="54"/>
        <v>29/08/2025</v>
      </c>
      <c r="J221" s="33" t="str">
        <f t="shared" si="55"/>
        <v>NKHT2508/00028951</v>
      </c>
      <c r="K221" s="34"/>
      <c r="L221" s="46" t="str">
        <f t="shared" si="56"/>
        <v>K25TTM</v>
      </c>
      <c r="M221" s="33" t="str">
        <f>IF(H221="","",'PHIEU XT'!C221)</f>
        <v>00028951</v>
      </c>
      <c r="N221" s="35" t="str">
        <f t="shared" si="57"/>
        <v>29/08/2025</v>
      </c>
      <c r="O221" s="6" t="str">
        <f>IF(H221="","",'PHIEU XT'!E221)</f>
        <v>WIN-020</v>
      </c>
      <c r="P221" s="36"/>
      <c r="Q221" s="36"/>
      <c r="R221" s="36"/>
      <c r="S221" s="33" t="str">
        <f>IF(H221="","",'PHIEU XT'!F221)</f>
        <v>2AV0 WM+ THA Mỹ Quan, Yên Định</v>
      </c>
      <c r="T221" s="36"/>
      <c r="U221" s="36"/>
      <c r="V221" s="33" t="str">
        <f t="shared" si="58"/>
        <v>2AV0 WM+ THA Mỹ Quan, Yên Định</v>
      </c>
      <c r="W221" s="36"/>
      <c r="X221" s="36"/>
      <c r="Y221" s="33" t="str">
        <f>IF(H221="","",'PHIEU XT'!AC221)</f>
        <v>CC300</v>
      </c>
      <c r="Z221" s="36"/>
      <c r="AA221" s="30"/>
      <c r="AB221" s="57">
        <f t="shared" si="59"/>
        <v>5111</v>
      </c>
      <c r="AC221" s="57">
        <f t="shared" si="60"/>
        <v>131</v>
      </c>
      <c r="AD221" s="30"/>
      <c r="AE221" s="58">
        <f>IF(H221="","",'PHIEU XT'!U221)</f>
        <v>2</v>
      </c>
      <c r="AF221" s="37"/>
      <c r="AG221" s="37">
        <f>IF(H221="","",'PHIEU XT'!T221)</f>
        <v>74250</v>
      </c>
      <c r="AH221" s="38">
        <f t="shared" si="61"/>
        <v>148500</v>
      </c>
      <c r="AI221" s="37"/>
      <c r="AJ221" s="37"/>
      <c r="AK221" s="39"/>
      <c r="AL221" s="40">
        <f t="shared" si="62"/>
        <v>8</v>
      </c>
      <c r="AM221" s="37"/>
      <c r="AN221" s="37">
        <f t="shared" si="63"/>
        <v>11880</v>
      </c>
      <c r="AO221" s="59">
        <f t="shared" si="64"/>
        <v>33311</v>
      </c>
      <c r="AP221" s="39"/>
      <c r="AQ221" s="59" t="str">
        <f t="shared" si="65"/>
        <v>K-hangtra</v>
      </c>
      <c r="AR221" s="60">
        <f t="shared" si="66"/>
        <v>156</v>
      </c>
      <c r="AS221" s="60">
        <f t="shared" si="67"/>
        <v>632</v>
      </c>
      <c r="AV221" s="39"/>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c r="BZ221" s="42"/>
      <c r="CA221" s="42"/>
      <c r="CB221" s="42"/>
      <c r="CC221" s="42"/>
      <c r="CD221" s="42"/>
      <c r="CE221" s="42"/>
      <c r="CF221" s="42"/>
      <c r="CG221" s="42"/>
      <c r="CH221" s="42"/>
      <c r="CI221" s="42"/>
      <c r="CJ221" s="42"/>
      <c r="CK221" s="42"/>
      <c r="CL221" s="42"/>
      <c r="CM221" s="42"/>
      <c r="CN221" s="42"/>
      <c r="CO221" s="42"/>
      <c r="CP221" s="42"/>
      <c r="CQ221" s="42"/>
      <c r="CR221" s="42"/>
      <c r="CS221" s="42"/>
      <c r="CT221" s="42"/>
      <c r="CU221" s="42"/>
      <c r="CV221" s="42"/>
      <c r="CW221" s="42"/>
      <c r="CX221" s="42"/>
      <c r="CY221" s="42"/>
      <c r="CZ221" s="42"/>
      <c r="DA221" s="42"/>
      <c r="DB221" s="42"/>
      <c r="DC221" s="42"/>
      <c r="DD221" s="42"/>
      <c r="DE221" s="42"/>
      <c r="DF221" s="42"/>
      <c r="DG221" s="42"/>
      <c r="DH221" s="42"/>
      <c r="DI221" s="42"/>
      <c r="DJ221" s="42"/>
      <c r="DK221" s="42"/>
      <c r="DL221" s="42"/>
      <c r="DM221" s="42"/>
      <c r="DN221" s="42"/>
      <c r="DO221" s="42"/>
      <c r="DP221" s="42"/>
      <c r="DQ221" s="42"/>
      <c r="DR221" s="42"/>
      <c r="DS221" s="42"/>
      <c r="DT221" s="42"/>
      <c r="DU221" s="42"/>
      <c r="DV221" s="42"/>
      <c r="DW221" s="42"/>
      <c r="DX221" s="42"/>
      <c r="DY221" s="42"/>
      <c r="DZ221" s="42"/>
      <c r="EA221" s="42"/>
      <c r="EB221" s="42"/>
      <c r="EC221" s="42"/>
      <c r="ED221" s="42"/>
      <c r="EE221" s="42"/>
      <c r="EF221" s="42"/>
      <c r="EG221" s="42"/>
      <c r="EH221" s="42"/>
      <c r="EI221" s="42"/>
      <c r="EJ221" s="42"/>
      <c r="EK221" s="42"/>
      <c r="EL221" s="42"/>
      <c r="EM221" s="42"/>
      <c r="EN221" s="42"/>
      <c r="EO221" s="42"/>
      <c r="EP221" s="42"/>
      <c r="EQ221" s="42"/>
      <c r="ER221" s="42"/>
      <c r="ES221" s="42"/>
      <c r="ET221" s="42"/>
      <c r="EU221" s="42"/>
      <c r="EV221" s="42"/>
      <c r="EW221" s="42"/>
      <c r="EX221" s="42"/>
      <c r="EY221" s="42"/>
      <c r="EZ221" s="42"/>
      <c r="FA221" s="42"/>
      <c r="FB221" s="42"/>
      <c r="FC221" s="42"/>
      <c r="FD221" s="42"/>
      <c r="FE221" s="42"/>
      <c r="FF221" s="42"/>
      <c r="FG221" s="42"/>
      <c r="FH221" s="42"/>
      <c r="FI221" s="42"/>
      <c r="FJ221" s="42"/>
      <c r="FK221" s="42"/>
      <c r="FL221" s="42"/>
      <c r="FM221" s="42"/>
      <c r="FN221" s="42"/>
      <c r="FO221" s="42"/>
      <c r="FP221" s="42"/>
      <c r="FQ221" s="42"/>
      <c r="FR221" s="42"/>
      <c r="FS221" s="42"/>
      <c r="FT221" s="42"/>
      <c r="FU221" s="42"/>
      <c r="FV221" s="42"/>
      <c r="FW221" s="42"/>
      <c r="FX221" s="42"/>
      <c r="FY221" s="42"/>
      <c r="FZ221" s="42"/>
      <c r="GA221" s="42"/>
      <c r="GB221" s="42"/>
      <c r="GC221" s="42"/>
      <c r="GD221" s="42"/>
      <c r="GE221" s="42"/>
      <c r="GF221" s="42"/>
      <c r="GG221" s="42"/>
      <c r="GH221" s="42"/>
      <c r="GI221" s="42"/>
      <c r="GJ221" s="42"/>
      <c r="GK221" s="42"/>
      <c r="GL221" s="42"/>
      <c r="GM221" s="42"/>
      <c r="GN221" s="42"/>
      <c r="GO221" s="42"/>
      <c r="GP221" s="42"/>
      <c r="GQ221" s="42"/>
      <c r="GR221" s="42"/>
      <c r="GS221" s="42"/>
      <c r="GT221" s="42"/>
      <c r="GU221" s="42"/>
      <c r="GV221" s="42"/>
      <c r="GW221" s="42"/>
      <c r="GX221" s="42"/>
      <c r="GY221" s="42"/>
      <c r="GZ221" s="42"/>
      <c r="HA221" s="42"/>
      <c r="HB221" s="42"/>
      <c r="HC221" s="42"/>
      <c r="HD221" s="42"/>
      <c r="HE221" s="42"/>
      <c r="HF221" s="42"/>
      <c r="HG221" s="42"/>
      <c r="HH221" s="42"/>
      <c r="HI221" s="42"/>
      <c r="HJ221" s="42"/>
      <c r="HK221" s="42"/>
      <c r="HL221" s="42"/>
      <c r="HM221" s="42"/>
      <c r="HN221" s="42"/>
      <c r="HO221" s="42"/>
      <c r="HP221" s="42"/>
      <c r="HQ221" s="42"/>
      <c r="HR221" s="42"/>
      <c r="HS221" s="42"/>
      <c r="HT221" s="42"/>
      <c r="HU221" s="42"/>
      <c r="HV221" s="42"/>
      <c r="HW221" s="42"/>
      <c r="HX221" s="42"/>
    </row>
    <row r="222" spans="1:232" s="41" customFormat="1" x14ac:dyDescent="0.25">
      <c r="A222" s="29"/>
      <c r="B222" s="30"/>
      <c r="C222" s="31" t="str">
        <f>IF(H222="","",VLOOKUP(O222,Khach_hang!B:G,6,0))</f>
        <v>B</v>
      </c>
      <c r="D222" s="57">
        <f t="shared" si="51"/>
        <v>0</v>
      </c>
      <c r="E222" s="57">
        <f t="shared" si="52"/>
        <v>1</v>
      </c>
      <c r="F222" s="32" t="str">
        <f>IF(H222="","",VLOOKUP(H222,'PHIEU XT'!B:I,8,0))</f>
        <v>29/08/2025</v>
      </c>
      <c r="G222" s="32" t="str">
        <f t="shared" si="53"/>
        <v>29/08/2025</v>
      </c>
      <c r="H222" s="4">
        <v>9105869120</v>
      </c>
      <c r="I222" s="32" t="str">
        <f t="shared" si="54"/>
        <v>29/08/2025</v>
      </c>
      <c r="J222" s="33" t="str">
        <f t="shared" si="55"/>
        <v>NKHT2508/00028951</v>
      </c>
      <c r="K222" s="34"/>
      <c r="L222" s="46" t="str">
        <f t="shared" si="56"/>
        <v>K25TTM</v>
      </c>
      <c r="M222" s="33" t="str">
        <f>IF(H222="","",'PHIEU XT'!C222)</f>
        <v>00028951</v>
      </c>
      <c r="N222" s="35" t="str">
        <f t="shared" si="57"/>
        <v>29/08/2025</v>
      </c>
      <c r="O222" s="6" t="str">
        <f>IF(H222="","",'PHIEU XT'!E222)</f>
        <v>WIN-020</v>
      </c>
      <c r="P222" s="36"/>
      <c r="Q222" s="36"/>
      <c r="R222" s="36"/>
      <c r="S222" s="33" t="str">
        <f>IF(H222="","",'PHIEU XT'!F222)</f>
        <v>2AV0 WM+ THA Mỹ Quan, Yên Định</v>
      </c>
      <c r="T222" s="36"/>
      <c r="U222" s="36"/>
      <c r="V222" s="33" t="str">
        <f t="shared" si="58"/>
        <v>2AV0 WM+ THA Mỹ Quan, Yên Định</v>
      </c>
      <c r="W222" s="36"/>
      <c r="X222" s="36"/>
      <c r="Y222" s="33" t="str">
        <f>IF(H222="","",'PHIEU XT'!AC222)</f>
        <v>GM500</v>
      </c>
      <c r="Z222" s="36"/>
      <c r="AA222" s="30"/>
      <c r="AB222" s="57">
        <f t="shared" si="59"/>
        <v>5111</v>
      </c>
      <c r="AC222" s="57">
        <f t="shared" si="60"/>
        <v>131</v>
      </c>
      <c r="AD222" s="30"/>
      <c r="AE222" s="58">
        <f>IF(H222="","",'PHIEU XT'!U222)</f>
        <v>2</v>
      </c>
      <c r="AF222" s="37"/>
      <c r="AG222" s="37">
        <f>IF(H222="","",'PHIEU XT'!T222)</f>
        <v>111058</v>
      </c>
      <c r="AH222" s="38">
        <f t="shared" si="61"/>
        <v>222116</v>
      </c>
      <c r="AI222" s="37"/>
      <c r="AJ222" s="37"/>
      <c r="AK222" s="39"/>
      <c r="AL222" s="40">
        <f t="shared" si="62"/>
        <v>8</v>
      </c>
      <c r="AM222" s="37"/>
      <c r="AN222" s="37">
        <f t="shared" si="63"/>
        <v>17769.28</v>
      </c>
      <c r="AO222" s="59">
        <f t="shared" si="64"/>
        <v>33311</v>
      </c>
      <c r="AP222" s="39"/>
      <c r="AQ222" s="59" t="str">
        <f t="shared" si="65"/>
        <v>K-hangtra</v>
      </c>
      <c r="AR222" s="60">
        <f t="shared" si="66"/>
        <v>156</v>
      </c>
      <c r="AS222" s="60">
        <f t="shared" si="67"/>
        <v>632</v>
      </c>
      <c r="AV222" s="39"/>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c r="BZ222" s="42"/>
      <c r="CA222" s="42"/>
      <c r="CB222" s="42"/>
      <c r="CC222" s="42"/>
      <c r="CD222" s="42"/>
      <c r="CE222" s="42"/>
      <c r="CF222" s="42"/>
      <c r="CG222" s="42"/>
      <c r="CH222" s="42"/>
      <c r="CI222" s="42"/>
      <c r="CJ222" s="42"/>
      <c r="CK222" s="42"/>
      <c r="CL222" s="42"/>
      <c r="CM222" s="42"/>
      <c r="CN222" s="42"/>
      <c r="CO222" s="42"/>
      <c r="CP222" s="42"/>
      <c r="CQ222" s="42"/>
      <c r="CR222" s="42"/>
      <c r="CS222" s="42"/>
      <c r="CT222" s="42"/>
      <c r="CU222" s="42"/>
      <c r="CV222" s="42"/>
      <c r="CW222" s="42"/>
      <c r="CX222" s="42"/>
      <c r="CY222" s="42"/>
      <c r="CZ222" s="42"/>
      <c r="DA222" s="42"/>
      <c r="DB222" s="42"/>
      <c r="DC222" s="42"/>
      <c r="DD222" s="42"/>
      <c r="DE222" s="42"/>
      <c r="DF222" s="42"/>
      <c r="DG222" s="42"/>
      <c r="DH222" s="42"/>
      <c r="DI222" s="42"/>
      <c r="DJ222" s="42"/>
      <c r="DK222" s="42"/>
      <c r="DL222" s="42"/>
      <c r="DM222" s="42"/>
      <c r="DN222" s="42"/>
      <c r="DO222" s="42"/>
      <c r="DP222" s="42"/>
      <c r="DQ222" s="42"/>
      <c r="DR222" s="42"/>
      <c r="DS222" s="42"/>
      <c r="DT222" s="42"/>
      <c r="DU222" s="42"/>
      <c r="DV222" s="42"/>
      <c r="DW222" s="42"/>
      <c r="DX222" s="42"/>
      <c r="DY222" s="42"/>
      <c r="DZ222" s="42"/>
      <c r="EA222" s="42"/>
      <c r="EB222" s="42"/>
      <c r="EC222" s="42"/>
      <c r="ED222" s="42"/>
      <c r="EE222" s="42"/>
      <c r="EF222" s="42"/>
      <c r="EG222" s="42"/>
      <c r="EH222" s="42"/>
      <c r="EI222" s="42"/>
      <c r="EJ222" s="42"/>
      <c r="EK222" s="42"/>
      <c r="EL222" s="42"/>
      <c r="EM222" s="42"/>
      <c r="EN222" s="42"/>
      <c r="EO222" s="42"/>
      <c r="EP222" s="42"/>
      <c r="EQ222" s="42"/>
      <c r="ER222" s="42"/>
      <c r="ES222" s="42"/>
      <c r="ET222" s="42"/>
      <c r="EU222" s="42"/>
      <c r="EV222" s="42"/>
      <c r="EW222" s="42"/>
      <c r="EX222" s="42"/>
      <c r="EY222" s="42"/>
      <c r="EZ222" s="42"/>
      <c r="FA222" s="42"/>
      <c r="FB222" s="42"/>
      <c r="FC222" s="42"/>
      <c r="FD222" s="42"/>
      <c r="FE222" s="42"/>
      <c r="FF222" s="42"/>
      <c r="FG222" s="42"/>
      <c r="FH222" s="42"/>
      <c r="FI222" s="42"/>
      <c r="FJ222" s="42"/>
      <c r="FK222" s="42"/>
      <c r="FL222" s="42"/>
      <c r="FM222" s="42"/>
      <c r="FN222" s="42"/>
      <c r="FO222" s="42"/>
      <c r="FP222" s="42"/>
      <c r="FQ222" s="42"/>
      <c r="FR222" s="42"/>
      <c r="FS222" s="42"/>
      <c r="FT222" s="42"/>
      <c r="FU222" s="42"/>
      <c r="FV222" s="42"/>
      <c r="FW222" s="42"/>
      <c r="FX222" s="42"/>
      <c r="FY222" s="42"/>
      <c r="FZ222" s="42"/>
      <c r="GA222" s="42"/>
      <c r="GB222" s="42"/>
      <c r="GC222" s="42"/>
      <c r="GD222" s="42"/>
      <c r="GE222" s="42"/>
      <c r="GF222" s="42"/>
      <c r="GG222" s="42"/>
      <c r="GH222" s="42"/>
      <c r="GI222" s="42"/>
      <c r="GJ222" s="42"/>
      <c r="GK222" s="42"/>
      <c r="GL222" s="42"/>
      <c r="GM222" s="42"/>
      <c r="GN222" s="42"/>
      <c r="GO222" s="42"/>
      <c r="GP222" s="42"/>
      <c r="GQ222" s="42"/>
      <c r="GR222" s="42"/>
      <c r="GS222" s="42"/>
      <c r="GT222" s="42"/>
      <c r="GU222" s="42"/>
      <c r="GV222" s="42"/>
      <c r="GW222" s="42"/>
      <c r="GX222" s="42"/>
      <c r="GY222" s="42"/>
      <c r="GZ222" s="42"/>
      <c r="HA222" s="42"/>
      <c r="HB222" s="42"/>
      <c r="HC222" s="42"/>
      <c r="HD222" s="42"/>
      <c r="HE222" s="42"/>
      <c r="HF222" s="42"/>
      <c r="HG222" s="42"/>
      <c r="HH222" s="42"/>
      <c r="HI222" s="42"/>
      <c r="HJ222" s="42"/>
      <c r="HK222" s="42"/>
      <c r="HL222" s="42"/>
      <c r="HM222" s="42"/>
      <c r="HN222" s="42"/>
      <c r="HO222" s="42"/>
      <c r="HP222" s="42"/>
      <c r="HQ222" s="42"/>
      <c r="HR222" s="42"/>
      <c r="HS222" s="42"/>
      <c r="HT222" s="42"/>
      <c r="HU222" s="42"/>
      <c r="HV222" s="42"/>
      <c r="HW222" s="42"/>
      <c r="HX222" s="42"/>
    </row>
    <row r="223" spans="1:232" s="41" customFormat="1" x14ac:dyDescent="0.25">
      <c r="A223" s="29"/>
      <c r="B223" s="30"/>
      <c r="C223" s="31" t="str">
        <f>IF(H223="","",VLOOKUP(O223,Khach_hang!B:G,6,0))</f>
        <v>N</v>
      </c>
      <c r="D223" s="57">
        <f t="shared" si="51"/>
        <v>0</v>
      </c>
      <c r="E223" s="57">
        <f t="shared" si="52"/>
        <v>1</v>
      </c>
      <c r="F223" s="32" t="str">
        <f>IF(H223="","",VLOOKUP(H223,'PHIEU XT'!B:I,8,0))</f>
        <v>29/08/2025</v>
      </c>
      <c r="G223" s="32" t="str">
        <f t="shared" si="53"/>
        <v>29/08/2025</v>
      </c>
      <c r="H223" s="4">
        <v>9105869158</v>
      </c>
      <c r="I223" s="32" t="str">
        <f t="shared" si="54"/>
        <v>29/08/2025</v>
      </c>
      <c r="J223" s="33" t="str">
        <f t="shared" si="55"/>
        <v>NKHT2508/00069445</v>
      </c>
      <c r="K223" s="34"/>
      <c r="L223" s="46" t="str">
        <f t="shared" si="56"/>
        <v>K25TTM</v>
      </c>
      <c r="M223" s="33" t="str">
        <f>IF(H223="","",'PHIEU XT'!C223)</f>
        <v>00069445</v>
      </c>
      <c r="N223" s="35" t="str">
        <f t="shared" si="57"/>
        <v>29/08/2025</v>
      </c>
      <c r="O223" s="6" t="str">
        <f>IF(H223="","",'PHIEU XT'!E223)</f>
        <v>WIN-009</v>
      </c>
      <c r="P223" s="36"/>
      <c r="Q223" s="36"/>
      <c r="R223" s="36"/>
      <c r="S223" s="33" t="str">
        <f>IF(H223="","",'PHIEU XT'!F223)</f>
        <v>2048 WM+ DNG 134 Ba Tháng Hai</v>
      </c>
      <c r="T223" s="36"/>
      <c r="U223" s="36"/>
      <c r="V223" s="33" t="str">
        <f t="shared" si="58"/>
        <v>2048 WM+ DNG 134 Ba Tháng Hai</v>
      </c>
      <c r="W223" s="36"/>
      <c r="X223" s="36"/>
      <c r="Y223" s="33" t="str">
        <f>IF(H223="","",'PHIEU XT'!AC223)</f>
        <v>TH200</v>
      </c>
      <c r="Z223" s="36"/>
      <c r="AA223" s="30"/>
      <c r="AB223" s="57">
        <f t="shared" si="59"/>
        <v>5111</v>
      </c>
      <c r="AC223" s="57">
        <f t="shared" si="60"/>
        <v>131</v>
      </c>
      <c r="AD223" s="30"/>
      <c r="AE223" s="58">
        <f>IF(H223="","",'PHIEU XT'!U223)</f>
        <v>1</v>
      </c>
      <c r="AF223" s="37"/>
      <c r="AG223" s="37">
        <f>IF(H223="","",'PHIEU XT'!T223)</f>
        <v>55595</v>
      </c>
      <c r="AH223" s="38">
        <f t="shared" si="61"/>
        <v>55595</v>
      </c>
      <c r="AI223" s="37"/>
      <c r="AJ223" s="37"/>
      <c r="AK223" s="39"/>
      <c r="AL223" s="40">
        <f t="shared" si="62"/>
        <v>8</v>
      </c>
      <c r="AM223" s="37"/>
      <c r="AN223" s="37">
        <f t="shared" si="63"/>
        <v>4447.6000000000004</v>
      </c>
      <c r="AO223" s="59">
        <f t="shared" si="64"/>
        <v>33311</v>
      </c>
      <c r="AP223" s="39"/>
      <c r="AQ223" s="59" t="str">
        <f t="shared" si="65"/>
        <v>K-hangtra</v>
      </c>
      <c r="AR223" s="60">
        <f t="shared" si="66"/>
        <v>156</v>
      </c>
      <c r="AS223" s="60">
        <f t="shared" si="67"/>
        <v>632</v>
      </c>
      <c r="AV223" s="39"/>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c r="BZ223" s="42"/>
      <c r="CA223" s="42"/>
      <c r="CB223" s="42"/>
      <c r="CC223" s="42"/>
      <c r="CD223" s="42"/>
      <c r="CE223" s="42"/>
      <c r="CF223" s="42"/>
      <c r="CG223" s="42"/>
      <c r="CH223" s="42"/>
      <c r="CI223" s="42"/>
      <c r="CJ223" s="42"/>
      <c r="CK223" s="42"/>
      <c r="CL223" s="42"/>
      <c r="CM223" s="42"/>
      <c r="CN223" s="42"/>
      <c r="CO223" s="42"/>
      <c r="CP223" s="42"/>
      <c r="CQ223" s="42"/>
      <c r="CR223" s="42"/>
      <c r="CS223" s="42"/>
      <c r="CT223" s="42"/>
      <c r="CU223" s="42"/>
      <c r="CV223" s="42"/>
      <c r="CW223" s="42"/>
      <c r="CX223" s="42"/>
      <c r="CY223" s="42"/>
      <c r="CZ223" s="42"/>
      <c r="DA223" s="42"/>
      <c r="DB223" s="42"/>
      <c r="DC223" s="42"/>
      <c r="DD223" s="42"/>
      <c r="DE223" s="42"/>
      <c r="DF223" s="42"/>
      <c r="DG223" s="42"/>
      <c r="DH223" s="42"/>
      <c r="DI223" s="42"/>
      <c r="DJ223" s="42"/>
      <c r="DK223" s="42"/>
      <c r="DL223" s="42"/>
      <c r="DM223" s="42"/>
      <c r="DN223" s="42"/>
      <c r="DO223" s="42"/>
      <c r="DP223" s="42"/>
      <c r="DQ223" s="42"/>
      <c r="DR223" s="42"/>
      <c r="DS223" s="42"/>
      <c r="DT223" s="42"/>
      <c r="DU223" s="42"/>
      <c r="DV223" s="42"/>
      <c r="DW223" s="42"/>
      <c r="DX223" s="42"/>
      <c r="DY223" s="42"/>
      <c r="DZ223" s="42"/>
      <c r="EA223" s="42"/>
      <c r="EB223" s="42"/>
      <c r="EC223" s="42"/>
      <c r="ED223" s="42"/>
      <c r="EE223" s="42"/>
      <c r="EF223" s="42"/>
      <c r="EG223" s="42"/>
      <c r="EH223" s="42"/>
      <c r="EI223" s="42"/>
      <c r="EJ223" s="42"/>
      <c r="EK223" s="42"/>
      <c r="EL223" s="42"/>
      <c r="EM223" s="42"/>
      <c r="EN223" s="42"/>
      <c r="EO223" s="42"/>
      <c r="EP223" s="42"/>
      <c r="EQ223" s="42"/>
      <c r="ER223" s="42"/>
      <c r="ES223" s="42"/>
      <c r="ET223" s="42"/>
      <c r="EU223" s="42"/>
      <c r="EV223" s="42"/>
      <c r="EW223" s="42"/>
      <c r="EX223" s="42"/>
      <c r="EY223" s="42"/>
      <c r="EZ223" s="42"/>
      <c r="FA223" s="42"/>
      <c r="FB223" s="42"/>
      <c r="FC223" s="42"/>
      <c r="FD223" s="42"/>
      <c r="FE223" s="42"/>
      <c r="FF223" s="42"/>
      <c r="FG223" s="42"/>
      <c r="FH223" s="42"/>
      <c r="FI223" s="42"/>
      <c r="FJ223" s="42"/>
      <c r="FK223" s="42"/>
      <c r="FL223" s="42"/>
      <c r="FM223" s="42"/>
      <c r="FN223" s="42"/>
      <c r="FO223" s="42"/>
      <c r="FP223" s="42"/>
      <c r="FQ223" s="42"/>
      <c r="FR223" s="42"/>
      <c r="FS223" s="42"/>
      <c r="FT223" s="42"/>
      <c r="FU223" s="42"/>
      <c r="FV223" s="42"/>
      <c r="FW223" s="42"/>
      <c r="FX223" s="42"/>
      <c r="FY223" s="42"/>
      <c r="FZ223" s="42"/>
      <c r="GA223" s="42"/>
      <c r="GB223" s="42"/>
      <c r="GC223" s="42"/>
      <c r="GD223" s="42"/>
      <c r="GE223" s="42"/>
      <c r="GF223" s="42"/>
      <c r="GG223" s="42"/>
      <c r="GH223" s="42"/>
      <c r="GI223" s="42"/>
      <c r="GJ223" s="42"/>
      <c r="GK223" s="42"/>
      <c r="GL223" s="42"/>
      <c r="GM223" s="42"/>
      <c r="GN223" s="42"/>
      <c r="GO223" s="42"/>
      <c r="GP223" s="42"/>
      <c r="GQ223" s="42"/>
      <c r="GR223" s="42"/>
      <c r="GS223" s="42"/>
      <c r="GT223" s="42"/>
      <c r="GU223" s="42"/>
      <c r="GV223" s="42"/>
      <c r="GW223" s="42"/>
      <c r="GX223" s="42"/>
      <c r="GY223" s="42"/>
      <c r="GZ223" s="42"/>
      <c r="HA223" s="42"/>
      <c r="HB223" s="42"/>
      <c r="HC223" s="42"/>
      <c r="HD223" s="42"/>
      <c r="HE223" s="42"/>
      <c r="HF223" s="42"/>
      <c r="HG223" s="42"/>
      <c r="HH223" s="42"/>
      <c r="HI223" s="42"/>
      <c r="HJ223" s="42"/>
      <c r="HK223" s="42"/>
      <c r="HL223" s="42"/>
      <c r="HM223" s="42"/>
      <c r="HN223" s="42"/>
      <c r="HO223" s="42"/>
      <c r="HP223" s="42"/>
      <c r="HQ223" s="42"/>
      <c r="HR223" s="42"/>
      <c r="HS223" s="42"/>
      <c r="HT223" s="42"/>
      <c r="HU223" s="42"/>
      <c r="HV223" s="42"/>
      <c r="HW223" s="42"/>
      <c r="HX223" s="42"/>
    </row>
    <row r="224" spans="1:232" s="41" customFormat="1" x14ac:dyDescent="0.25">
      <c r="A224" s="29"/>
      <c r="B224" s="30"/>
      <c r="C224" s="31" t="str">
        <f>IF(H224="","",VLOOKUP(O224,Khach_hang!B:G,6,0))</f>
        <v>N</v>
      </c>
      <c r="D224" s="57">
        <f t="shared" si="51"/>
        <v>0</v>
      </c>
      <c r="E224" s="57">
        <f t="shared" si="52"/>
        <v>1</v>
      </c>
      <c r="F224" s="32" t="str">
        <f>IF(H224="","",VLOOKUP(H224,'PHIEU XT'!B:I,8,0))</f>
        <v>29/08/2025</v>
      </c>
      <c r="G224" s="32" t="str">
        <f t="shared" si="53"/>
        <v>29/08/2025</v>
      </c>
      <c r="H224" s="4">
        <v>9105869153</v>
      </c>
      <c r="I224" s="32" t="str">
        <f t="shared" si="54"/>
        <v>29/08/2025</v>
      </c>
      <c r="J224" s="33" t="str">
        <f t="shared" si="55"/>
        <v>NKHT2508/00022363</v>
      </c>
      <c r="K224" s="34"/>
      <c r="L224" s="46" t="str">
        <f t="shared" si="56"/>
        <v>K25TTM</v>
      </c>
      <c r="M224" s="33" t="str">
        <f>IF(H224="","",'PHIEU XT'!C224)</f>
        <v>00022363</v>
      </c>
      <c r="N224" s="35" t="str">
        <f t="shared" si="57"/>
        <v>29/08/2025</v>
      </c>
      <c r="O224" s="6" t="str">
        <f>IF(H224="","",'PHIEU XT'!E224)</f>
        <v>WIN-016</v>
      </c>
      <c r="P224" s="36"/>
      <c r="Q224" s="36"/>
      <c r="R224" s="36"/>
      <c r="S224" s="33" t="str">
        <f>IF(H224="","",'PHIEU XT'!F224)</f>
        <v>4548 WM+ CTO 51 đường 26/3</v>
      </c>
      <c r="T224" s="36"/>
      <c r="U224" s="36"/>
      <c r="V224" s="33" t="str">
        <f t="shared" si="58"/>
        <v>4548 WM+ CTO 51 đường 26/3</v>
      </c>
      <c r="W224" s="36"/>
      <c r="X224" s="36"/>
      <c r="Y224" s="33" t="str">
        <f>IF(H224="","",'PHIEU XT'!AC224)</f>
        <v>GM500</v>
      </c>
      <c r="Z224" s="36"/>
      <c r="AA224" s="30"/>
      <c r="AB224" s="57">
        <f t="shared" si="59"/>
        <v>5111</v>
      </c>
      <c r="AC224" s="57">
        <f t="shared" si="60"/>
        <v>131</v>
      </c>
      <c r="AD224" s="30"/>
      <c r="AE224" s="58">
        <f>IF(H224="","",'PHIEU XT'!U224)</f>
        <v>2</v>
      </c>
      <c r="AF224" s="37"/>
      <c r="AG224" s="37">
        <f>IF(H224="","",'PHIEU XT'!T224)</f>
        <v>111058</v>
      </c>
      <c r="AH224" s="38">
        <f t="shared" si="61"/>
        <v>222116</v>
      </c>
      <c r="AI224" s="37"/>
      <c r="AJ224" s="37"/>
      <c r="AK224" s="39"/>
      <c r="AL224" s="40">
        <f t="shared" si="62"/>
        <v>8</v>
      </c>
      <c r="AM224" s="37"/>
      <c r="AN224" s="37">
        <f t="shared" si="63"/>
        <v>17769.28</v>
      </c>
      <c r="AO224" s="59">
        <f t="shared" si="64"/>
        <v>33311</v>
      </c>
      <c r="AP224" s="39"/>
      <c r="AQ224" s="59" t="str">
        <f t="shared" si="65"/>
        <v>K-hangtra</v>
      </c>
      <c r="AR224" s="60">
        <f t="shared" si="66"/>
        <v>156</v>
      </c>
      <c r="AS224" s="60">
        <f t="shared" si="67"/>
        <v>632</v>
      </c>
      <c r="AV224" s="39"/>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42"/>
      <c r="CC224" s="42"/>
      <c r="CD224" s="42"/>
      <c r="CE224" s="42"/>
      <c r="CF224" s="42"/>
      <c r="CG224" s="42"/>
      <c r="CH224" s="42"/>
      <c r="CI224" s="42"/>
      <c r="CJ224" s="42"/>
      <c r="CK224" s="42"/>
      <c r="CL224" s="42"/>
      <c r="CM224" s="42"/>
      <c r="CN224" s="42"/>
      <c r="CO224" s="42"/>
      <c r="CP224" s="42"/>
      <c r="CQ224" s="42"/>
      <c r="CR224" s="42"/>
      <c r="CS224" s="42"/>
      <c r="CT224" s="42"/>
      <c r="CU224" s="42"/>
      <c r="CV224" s="42"/>
      <c r="CW224" s="42"/>
      <c r="CX224" s="42"/>
      <c r="CY224" s="42"/>
      <c r="CZ224" s="42"/>
      <c r="DA224" s="42"/>
      <c r="DB224" s="42"/>
      <c r="DC224" s="42"/>
      <c r="DD224" s="42"/>
      <c r="DE224" s="42"/>
      <c r="DF224" s="42"/>
      <c r="DG224" s="42"/>
      <c r="DH224" s="42"/>
      <c r="DI224" s="42"/>
      <c r="DJ224" s="42"/>
      <c r="DK224" s="42"/>
      <c r="DL224" s="42"/>
      <c r="DM224" s="42"/>
      <c r="DN224" s="42"/>
      <c r="DO224" s="42"/>
      <c r="DP224" s="42"/>
      <c r="DQ224" s="42"/>
      <c r="DR224" s="42"/>
      <c r="DS224" s="42"/>
      <c r="DT224" s="42"/>
      <c r="DU224" s="42"/>
      <c r="DV224" s="42"/>
      <c r="DW224" s="42"/>
      <c r="DX224" s="42"/>
      <c r="DY224" s="42"/>
      <c r="DZ224" s="42"/>
      <c r="EA224" s="42"/>
      <c r="EB224" s="42"/>
      <c r="EC224" s="42"/>
      <c r="ED224" s="42"/>
      <c r="EE224" s="42"/>
      <c r="EF224" s="42"/>
      <c r="EG224" s="42"/>
      <c r="EH224" s="42"/>
      <c r="EI224" s="42"/>
      <c r="EJ224" s="42"/>
      <c r="EK224" s="42"/>
      <c r="EL224" s="42"/>
      <c r="EM224" s="42"/>
      <c r="EN224" s="42"/>
      <c r="EO224" s="42"/>
      <c r="EP224" s="42"/>
      <c r="EQ224" s="42"/>
      <c r="ER224" s="42"/>
      <c r="ES224" s="42"/>
      <c r="ET224" s="42"/>
      <c r="EU224" s="42"/>
      <c r="EV224" s="42"/>
      <c r="EW224" s="42"/>
      <c r="EX224" s="42"/>
      <c r="EY224" s="42"/>
      <c r="EZ224" s="42"/>
      <c r="FA224" s="42"/>
      <c r="FB224" s="42"/>
      <c r="FC224" s="42"/>
      <c r="FD224" s="42"/>
      <c r="FE224" s="42"/>
      <c r="FF224" s="42"/>
      <c r="FG224" s="42"/>
      <c r="FH224" s="42"/>
      <c r="FI224" s="42"/>
      <c r="FJ224" s="42"/>
      <c r="FK224" s="42"/>
      <c r="FL224" s="42"/>
      <c r="FM224" s="42"/>
      <c r="FN224" s="42"/>
      <c r="FO224" s="42"/>
      <c r="FP224" s="42"/>
      <c r="FQ224" s="42"/>
      <c r="FR224" s="42"/>
      <c r="FS224" s="42"/>
      <c r="FT224" s="42"/>
      <c r="FU224" s="42"/>
      <c r="FV224" s="42"/>
      <c r="FW224" s="42"/>
      <c r="FX224" s="42"/>
      <c r="FY224" s="42"/>
      <c r="FZ224" s="42"/>
      <c r="GA224" s="42"/>
      <c r="GB224" s="42"/>
      <c r="GC224" s="42"/>
      <c r="GD224" s="42"/>
      <c r="GE224" s="42"/>
      <c r="GF224" s="42"/>
      <c r="GG224" s="42"/>
      <c r="GH224" s="42"/>
      <c r="GI224" s="42"/>
      <c r="GJ224" s="42"/>
      <c r="GK224" s="42"/>
      <c r="GL224" s="42"/>
      <c r="GM224" s="42"/>
      <c r="GN224" s="42"/>
      <c r="GO224" s="42"/>
      <c r="GP224" s="42"/>
      <c r="GQ224" s="42"/>
      <c r="GR224" s="42"/>
      <c r="GS224" s="42"/>
      <c r="GT224" s="42"/>
      <c r="GU224" s="42"/>
      <c r="GV224" s="42"/>
      <c r="GW224" s="42"/>
      <c r="GX224" s="42"/>
      <c r="GY224" s="42"/>
      <c r="GZ224" s="42"/>
      <c r="HA224" s="42"/>
      <c r="HB224" s="42"/>
      <c r="HC224" s="42"/>
      <c r="HD224" s="42"/>
      <c r="HE224" s="42"/>
      <c r="HF224" s="42"/>
      <c r="HG224" s="42"/>
      <c r="HH224" s="42"/>
      <c r="HI224" s="42"/>
      <c r="HJ224" s="42"/>
      <c r="HK224" s="42"/>
      <c r="HL224" s="42"/>
      <c r="HM224" s="42"/>
      <c r="HN224" s="42"/>
      <c r="HO224" s="42"/>
      <c r="HP224" s="42"/>
      <c r="HQ224" s="42"/>
      <c r="HR224" s="42"/>
      <c r="HS224" s="42"/>
      <c r="HT224" s="42"/>
      <c r="HU224" s="42"/>
      <c r="HV224" s="42"/>
      <c r="HW224" s="42"/>
      <c r="HX224" s="42"/>
    </row>
    <row r="225" spans="1:232" s="41" customFormat="1" x14ac:dyDescent="0.25">
      <c r="A225" s="29"/>
      <c r="B225" s="30"/>
      <c r="C225" s="31" t="str">
        <f>IF(H225="","",VLOOKUP(O225,Khach_hang!B:G,6,0))</f>
        <v>N</v>
      </c>
      <c r="D225" s="57">
        <f t="shared" si="51"/>
        <v>0</v>
      </c>
      <c r="E225" s="57">
        <f t="shared" si="52"/>
        <v>1</v>
      </c>
      <c r="F225" s="32" t="str">
        <f>IF(H225="","",VLOOKUP(H225,'PHIEU XT'!B:I,8,0))</f>
        <v>29/08/2025</v>
      </c>
      <c r="G225" s="32" t="str">
        <f t="shared" si="53"/>
        <v>29/08/2025</v>
      </c>
      <c r="H225" s="4">
        <v>9105869101</v>
      </c>
      <c r="I225" s="32" t="str">
        <f t="shared" si="54"/>
        <v>29/08/2025</v>
      </c>
      <c r="J225" s="33" t="str">
        <f t="shared" si="55"/>
        <v>NKHT2508/00069437</v>
      </c>
      <c r="K225" s="34"/>
      <c r="L225" s="46" t="str">
        <f t="shared" si="56"/>
        <v>K25TTM</v>
      </c>
      <c r="M225" s="33" t="str">
        <f>IF(H225="","",'PHIEU XT'!C225)</f>
        <v>00069437</v>
      </c>
      <c r="N225" s="35" t="str">
        <f t="shared" si="57"/>
        <v>29/08/2025</v>
      </c>
      <c r="O225" s="6" t="str">
        <f>IF(H225="","",'PHIEU XT'!E225)</f>
        <v>WIN-009</v>
      </c>
      <c r="P225" s="36"/>
      <c r="Q225" s="36"/>
      <c r="R225" s="36"/>
      <c r="S225" s="33" t="str">
        <f>IF(H225="","",'PHIEU XT'!F225)</f>
        <v>5769 WM+ DNG Lô 160A ĐT 605, Xã Hòa Châu</v>
      </c>
      <c r="T225" s="36"/>
      <c r="U225" s="36"/>
      <c r="V225" s="33" t="str">
        <f t="shared" si="58"/>
        <v>5769 WM+ DNG Lô 160A ĐT 605, Xã Hòa Châu</v>
      </c>
      <c r="W225" s="36"/>
      <c r="X225" s="36"/>
      <c r="Y225" s="33" t="str">
        <f>IF(H225="","",'PHIEU XT'!AC225)</f>
        <v>CC300</v>
      </c>
      <c r="Z225" s="36"/>
      <c r="AA225" s="30"/>
      <c r="AB225" s="57">
        <f t="shared" si="59"/>
        <v>5111</v>
      </c>
      <c r="AC225" s="57">
        <f t="shared" si="60"/>
        <v>131</v>
      </c>
      <c r="AD225" s="30"/>
      <c r="AE225" s="58">
        <f>IF(H225="","",'PHIEU XT'!U225)</f>
        <v>1</v>
      </c>
      <c r="AF225" s="37"/>
      <c r="AG225" s="37">
        <f>IF(H225="","",'PHIEU XT'!T225)</f>
        <v>74250</v>
      </c>
      <c r="AH225" s="38">
        <f t="shared" si="61"/>
        <v>74250</v>
      </c>
      <c r="AI225" s="37"/>
      <c r="AJ225" s="37"/>
      <c r="AK225" s="39"/>
      <c r="AL225" s="40">
        <f t="shared" si="62"/>
        <v>8</v>
      </c>
      <c r="AM225" s="37"/>
      <c r="AN225" s="37">
        <f t="shared" si="63"/>
        <v>5940</v>
      </c>
      <c r="AO225" s="59">
        <f t="shared" si="64"/>
        <v>33311</v>
      </c>
      <c r="AP225" s="39"/>
      <c r="AQ225" s="59" t="str">
        <f t="shared" si="65"/>
        <v>K-hangtra</v>
      </c>
      <c r="AR225" s="60">
        <f t="shared" si="66"/>
        <v>156</v>
      </c>
      <c r="AS225" s="60">
        <f t="shared" si="67"/>
        <v>632</v>
      </c>
      <c r="AV225" s="39"/>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c r="BZ225" s="42"/>
      <c r="CA225" s="42"/>
      <c r="CB225" s="42"/>
      <c r="CC225" s="42"/>
      <c r="CD225" s="42"/>
      <c r="CE225" s="42"/>
      <c r="CF225" s="42"/>
      <c r="CG225" s="42"/>
      <c r="CH225" s="42"/>
      <c r="CI225" s="42"/>
      <c r="CJ225" s="42"/>
      <c r="CK225" s="42"/>
      <c r="CL225" s="42"/>
      <c r="CM225" s="42"/>
      <c r="CN225" s="42"/>
      <c r="CO225" s="42"/>
      <c r="CP225" s="42"/>
      <c r="CQ225" s="42"/>
      <c r="CR225" s="42"/>
      <c r="CS225" s="42"/>
      <c r="CT225" s="42"/>
      <c r="CU225" s="42"/>
      <c r="CV225" s="42"/>
      <c r="CW225" s="42"/>
      <c r="CX225" s="42"/>
      <c r="CY225" s="42"/>
      <c r="CZ225" s="42"/>
      <c r="DA225" s="42"/>
      <c r="DB225" s="42"/>
      <c r="DC225" s="42"/>
      <c r="DD225" s="42"/>
      <c r="DE225" s="42"/>
      <c r="DF225" s="42"/>
      <c r="DG225" s="42"/>
      <c r="DH225" s="42"/>
      <c r="DI225" s="42"/>
      <c r="DJ225" s="42"/>
      <c r="DK225" s="42"/>
      <c r="DL225" s="42"/>
      <c r="DM225" s="42"/>
      <c r="DN225" s="42"/>
      <c r="DO225" s="42"/>
      <c r="DP225" s="42"/>
      <c r="DQ225" s="42"/>
      <c r="DR225" s="42"/>
      <c r="DS225" s="42"/>
      <c r="DT225" s="42"/>
      <c r="DU225" s="42"/>
      <c r="DV225" s="42"/>
      <c r="DW225" s="42"/>
      <c r="DX225" s="42"/>
      <c r="DY225" s="42"/>
      <c r="DZ225" s="42"/>
      <c r="EA225" s="42"/>
      <c r="EB225" s="42"/>
      <c r="EC225" s="42"/>
      <c r="ED225" s="42"/>
      <c r="EE225" s="42"/>
      <c r="EF225" s="42"/>
      <c r="EG225" s="42"/>
      <c r="EH225" s="42"/>
      <c r="EI225" s="42"/>
      <c r="EJ225" s="42"/>
      <c r="EK225" s="42"/>
      <c r="EL225" s="42"/>
      <c r="EM225" s="42"/>
      <c r="EN225" s="42"/>
      <c r="EO225" s="42"/>
      <c r="EP225" s="42"/>
      <c r="EQ225" s="42"/>
      <c r="ER225" s="42"/>
      <c r="ES225" s="42"/>
      <c r="ET225" s="42"/>
      <c r="EU225" s="42"/>
      <c r="EV225" s="42"/>
      <c r="EW225" s="42"/>
      <c r="EX225" s="42"/>
      <c r="EY225" s="42"/>
      <c r="EZ225" s="42"/>
      <c r="FA225" s="42"/>
      <c r="FB225" s="42"/>
      <c r="FC225" s="42"/>
      <c r="FD225" s="42"/>
      <c r="FE225" s="42"/>
      <c r="FF225" s="42"/>
      <c r="FG225" s="42"/>
      <c r="FH225" s="42"/>
      <c r="FI225" s="42"/>
      <c r="FJ225" s="42"/>
      <c r="FK225" s="42"/>
      <c r="FL225" s="42"/>
      <c r="FM225" s="42"/>
      <c r="FN225" s="42"/>
      <c r="FO225" s="42"/>
      <c r="FP225" s="42"/>
      <c r="FQ225" s="42"/>
      <c r="FR225" s="42"/>
      <c r="FS225" s="42"/>
      <c r="FT225" s="42"/>
      <c r="FU225" s="42"/>
      <c r="FV225" s="42"/>
      <c r="FW225" s="42"/>
      <c r="FX225" s="42"/>
      <c r="FY225" s="42"/>
      <c r="FZ225" s="42"/>
      <c r="GA225" s="42"/>
      <c r="GB225" s="42"/>
      <c r="GC225" s="42"/>
      <c r="GD225" s="42"/>
      <c r="GE225" s="42"/>
      <c r="GF225" s="42"/>
      <c r="GG225" s="42"/>
      <c r="GH225" s="42"/>
      <c r="GI225" s="42"/>
      <c r="GJ225" s="42"/>
      <c r="GK225" s="42"/>
      <c r="GL225" s="42"/>
      <c r="GM225" s="42"/>
      <c r="GN225" s="42"/>
      <c r="GO225" s="42"/>
      <c r="GP225" s="42"/>
      <c r="GQ225" s="42"/>
      <c r="GR225" s="42"/>
      <c r="GS225" s="42"/>
      <c r="GT225" s="42"/>
      <c r="GU225" s="42"/>
      <c r="GV225" s="42"/>
      <c r="GW225" s="42"/>
      <c r="GX225" s="42"/>
      <c r="GY225" s="42"/>
      <c r="GZ225" s="42"/>
      <c r="HA225" s="42"/>
      <c r="HB225" s="42"/>
      <c r="HC225" s="42"/>
      <c r="HD225" s="42"/>
      <c r="HE225" s="42"/>
      <c r="HF225" s="42"/>
      <c r="HG225" s="42"/>
      <c r="HH225" s="42"/>
      <c r="HI225" s="42"/>
      <c r="HJ225" s="42"/>
      <c r="HK225" s="42"/>
      <c r="HL225" s="42"/>
      <c r="HM225" s="42"/>
      <c r="HN225" s="42"/>
      <c r="HO225" s="42"/>
      <c r="HP225" s="42"/>
      <c r="HQ225" s="42"/>
      <c r="HR225" s="42"/>
      <c r="HS225" s="42"/>
      <c r="HT225" s="42"/>
      <c r="HU225" s="42"/>
      <c r="HV225" s="42"/>
      <c r="HW225" s="42"/>
      <c r="HX225" s="42"/>
    </row>
    <row r="226" spans="1:232" s="41" customFormat="1" x14ac:dyDescent="0.25">
      <c r="A226" s="29"/>
      <c r="B226" s="30"/>
      <c r="C226" s="31" t="str">
        <f>IF(H226="","",VLOOKUP(O226,Khach_hang!B:G,6,0))</f>
        <v>N</v>
      </c>
      <c r="D226" s="57">
        <f t="shared" si="51"/>
        <v>0</v>
      </c>
      <c r="E226" s="57">
        <f t="shared" si="52"/>
        <v>1</v>
      </c>
      <c r="F226" s="32" t="str">
        <f>IF(H226="","",VLOOKUP(H226,'PHIEU XT'!B:I,8,0))</f>
        <v>29/08/2025</v>
      </c>
      <c r="G226" s="32" t="str">
        <f t="shared" si="53"/>
        <v>29/08/2025</v>
      </c>
      <c r="H226" s="4">
        <v>9105869104</v>
      </c>
      <c r="I226" s="32" t="str">
        <f t="shared" si="54"/>
        <v>29/08/2025</v>
      </c>
      <c r="J226" s="33" t="str">
        <f t="shared" si="55"/>
        <v>NKHT2508/00004146</v>
      </c>
      <c r="K226" s="34"/>
      <c r="L226" s="46" t="str">
        <f t="shared" si="56"/>
        <v>K25TTM</v>
      </c>
      <c r="M226" s="33" t="str">
        <f>IF(H226="","",'PHIEU XT'!C226)</f>
        <v>00004146</v>
      </c>
      <c r="N226" s="35" t="str">
        <f t="shared" si="57"/>
        <v>29/08/2025</v>
      </c>
      <c r="O226" s="6" t="str">
        <f>IF(H226="","",'PHIEU XT'!E226)</f>
        <v>WIN-041</v>
      </c>
      <c r="P226" s="36"/>
      <c r="Q226" s="36"/>
      <c r="R226" s="36"/>
      <c r="S226" s="33" t="str">
        <f>IF(H226="","",'PHIEU XT'!F226)</f>
        <v>4623 WM+ LAN 69 Hùng Vương</v>
      </c>
      <c r="T226" s="36"/>
      <c r="U226" s="36"/>
      <c r="V226" s="33" t="str">
        <f t="shared" si="58"/>
        <v>4623 WM+ LAN 69 Hùng Vương</v>
      </c>
      <c r="W226" s="36"/>
      <c r="X226" s="36"/>
      <c r="Y226" s="33" t="str">
        <f>IF(H226="","",'PHIEU XT'!AC226)</f>
        <v>GM500</v>
      </c>
      <c r="Z226" s="36"/>
      <c r="AA226" s="30"/>
      <c r="AB226" s="57">
        <f t="shared" si="59"/>
        <v>5111</v>
      </c>
      <c r="AC226" s="57">
        <f t="shared" si="60"/>
        <v>131</v>
      </c>
      <c r="AD226" s="30"/>
      <c r="AE226" s="58">
        <f>IF(H226="","",'PHIEU XT'!U226)</f>
        <v>2</v>
      </c>
      <c r="AF226" s="37"/>
      <c r="AG226" s="37">
        <f>IF(H226="","",'PHIEU XT'!T226)</f>
        <v>111058</v>
      </c>
      <c r="AH226" s="38">
        <f t="shared" si="61"/>
        <v>222116</v>
      </c>
      <c r="AI226" s="37"/>
      <c r="AJ226" s="37"/>
      <c r="AK226" s="39"/>
      <c r="AL226" s="40">
        <f t="shared" si="62"/>
        <v>8</v>
      </c>
      <c r="AM226" s="37"/>
      <c r="AN226" s="37">
        <f t="shared" si="63"/>
        <v>17769.28</v>
      </c>
      <c r="AO226" s="59">
        <f t="shared" si="64"/>
        <v>33311</v>
      </c>
      <c r="AP226" s="39"/>
      <c r="AQ226" s="59" t="str">
        <f t="shared" si="65"/>
        <v>K-hangtra</v>
      </c>
      <c r="AR226" s="60">
        <f t="shared" si="66"/>
        <v>156</v>
      </c>
      <c r="AS226" s="60">
        <f t="shared" si="67"/>
        <v>632</v>
      </c>
      <c r="AV226" s="39"/>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c r="BZ226" s="42"/>
      <c r="CA226" s="42"/>
      <c r="CB226" s="42"/>
      <c r="CC226" s="42"/>
      <c r="CD226" s="42"/>
      <c r="CE226" s="42"/>
      <c r="CF226" s="42"/>
      <c r="CG226" s="42"/>
      <c r="CH226" s="42"/>
      <c r="CI226" s="42"/>
      <c r="CJ226" s="42"/>
      <c r="CK226" s="42"/>
      <c r="CL226" s="42"/>
      <c r="CM226" s="42"/>
      <c r="CN226" s="42"/>
      <c r="CO226" s="42"/>
      <c r="CP226" s="42"/>
      <c r="CQ226" s="42"/>
      <c r="CR226" s="42"/>
      <c r="CS226" s="42"/>
      <c r="CT226" s="42"/>
      <c r="CU226" s="42"/>
      <c r="CV226" s="42"/>
      <c r="CW226" s="42"/>
      <c r="CX226" s="42"/>
      <c r="CY226" s="42"/>
      <c r="CZ226" s="42"/>
      <c r="DA226" s="42"/>
      <c r="DB226" s="42"/>
      <c r="DC226" s="42"/>
      <c r="DD226" s="42"/>
      <c r="DE226" s="42"/>
      <c r="DF226" s="42"/>
      <c r="DG226" s="42"/>
      <c r="DH226" s="42"/>
      <c r="DI226" s="42"/>
      <c r="DJ226" s="42"/>
      <c r="DK226" s="42"/>
      <c r="DL226" s="42"/>
      <c r="DM226" s="42"/>
      <c r="DN226" s="42"/>
      <c r="DO226" s="42"/>
      <c r="DP226" s="42"/>
      <c r="DQ226" s="42"/>
      <c r="DR226" s="42"/>
      <c r="DS226" s="42"/>
      <c r="DT226" s="42"/>
      <c r="DU226" s="42"/>
      <c r="DV226" s="42"/>
      <c r="DW226" s="42"/>
      <c r="DX226" s="42"/>
      <c r="DY226" s="42"/>
      <c r="DZ226" s="42"/>
      <c r="EA226" s="42"/>
      <c r="EB226" s="42"/>
      <c r="EC226" s="42"/>
      <c r="ED226" s="42"/>
      <c r="EE226" s="42"/>
      <c r="EF226" s="42"/>
      <c r="EG226" s="42"/>
      <c r="EH226" s="42"/>
      <c r="EI226" s="42"/>
      <c r="EJ226" s="42"/>
      <c r="EK226" s="42"/>
      <c r="EL226" s="42"/>
      <c r="EM226" s="42"/>
      <c r="EN226" s="42"/>
      <c r="EO226" s="42"/>
      <c r="EP226" s="42"/>
      <c r="EQ226" s="42"/>
      <c r="ER226" s="42"/>
      <c r="ES226" s="42"/>
      <c r="ET226" s="42"/>
      <c r="EU226" s="42"/>
      <c r="EV226" s="42"/>
      <c r="EW226" s="42"/>
      <c r="EX226" s="42"/>
      <c r="EY226" s="42"/>
      <c r="EZ226" s="42"/>
      <c r="FA226" s="42"/>
      <c r="FB226" s="42"/>
      <c r="FC226" s="42"/>
      <c r="FD226" s="42"/>
      <c r="FE226" s="42"/>
      <c r="FF226" s="42"/>
      <c r="FG226" s="42"/>
      <c r="FH226" s="42"/>
      <c r="FI226" s="42"/>
      <c r="FJ226" s="42"/>
      <c r="FK226" s="42"/>
      <c r="FL226" s="42"/>
      <c r="FM226" s="42"/>
      <c r="FN226" s="42"/>
      <c r="FO226" s="42"/>
      <c r="FP226" s="42"/>
      <c r="FQ226" s="42"/>
      <c r="FR226" s="42"/>
      <c r="FS226" s="42"/>
      <c r="FT226" s="42"/>
      <c r="FU226" s="42"/>
      <c r="FV226" s="42"/>
      <c r="FW226" s="42"/>
      <c r="FX226" s="42"/>
      <c r="FY226" s="42"/>
      <c r="FZ226" s="42"/>
      <c r="GA226" s="42"/>
      <c r="GB226" s="42"/>
      <c r="GC226" s="42"/>
      <c r="GD226" s="42"/>
      <c r="GE226" s="42"/>
      <c r="GF226" s="42"/>
      <c r="GG226" s="42"/>
      <c r="GH226" s="42"/>
      <c r="GI226" s="42"/>
      <c r="GJ226" s="42"/>
      <c r="GK226" s="42"/>
      <c r="GL226" s="42"/>
      <c r="GM226" s="42"/>
      <c r="GN226" s="42"/>
      <c r="GO226" s="42"/>
      <c r="GP226" s="42"/>
      <c r="GQ226" s="42"/>
      <c r="GR226" s="42"/>
      <c r="GS226" s="42"/>
      <c r="GT226" s="42"/>
      <c r="GU226" s="42"/>
      <c r="GV226" s="42"/>
      <c r="GW226" s="42"/>
      <c r="GX226" s="42"/>
      <c r="GY226" s="42"/>
      <c r="GZ226" s="42"/>
      <c r="HA226" s="42"/>
      <c r="HB226" s="42"/>
      <c r="HC226" s="42"/>
      <c r="HD226" s="42"/>
      <c r="HE226" s="42"/>
      <c r="HF226" s="42"/>
      <c r="HG226" s="42"/>
      <c r="HH226" s="42"/>
      <c r="HI226" s="42"/>
      <c r="HJ226" s="42"/>
      <c r="HK226" s="42"/>
      <c r="HL226" s="42"/>
      <c r="HM226" s="42"/>
      <c r="HN226" s="42"/>
      <c r="HO226" s="42"/>
      <c r="HP226" s="42"/>
      <c r="HQ226" s="42"/>
      <c r="HR226" s="42"/>
      <c r="HS226" s="42"/>
      <c r="HT226" s="42"/>
      <c r="HU226" s="42"/>
      <c r="HV226" s="42"/>
      <c r="HW226" s="42"/>
      <c r="HX226" s="42"/>
    </row>
    <row r="227" spans="1:232" s="41" customFormat="1" x14ac:dyDescent="0.25">
      <c r="A227" s="29"/>
      <c r="B227" s="30"/>
      <c r="C227" s="31" t="str">
        <f>IF(H227="","",VLOOKUP(O227,Khach_hang!B:G,6,0))</f>
        <v>B</v>
      </c>
      <c r="D227" s="57">
        <f t="shared" si="51"/>
        <v>0</v>
      </c>
      <c r="E227" s="57">
        <f t="shared" si="52"/>
        <v>1</v>
      </c>
      <c r="F227" s="32" t="str">
        <f>IF(H227="","",VLOOKUP(H227,'PHIEU XT'!B:I,8,0))</f>
        <v>29/08/2025</v>
      </c>
      <c r="G227" s="32" t="str">
        <f t="shared" si="53"/>
        <v>29/08/2025</v>
      </c>
      <c r="H227" s="4">
        <v>9105869197</v>
      </c>
      <c r="I227" s="32" t="str">
        <f t="shared" si="54"/>
        <v>29/08/2025</v>
      </c>
      <c r="J227" s="33" t="str">
        <f t="shared" si="55"/>
        <v>NKHT2508/00421407</v>
      </c>
      <c r="K227" s="34"/>
      <c r="L227" s="46" t="str">
        <f t="shared" si="56"/>
        <v>K25TTM</v>
      </c>
      <c r="M227" s="33" t="str">
        <f>IF(H227="","",'PHIEU XT'!C227)</f>
        <v>00421407</v>
      </c>
      <c r="N227" s="35" t="str">
        <f t="shared" si="57"/>
        <v>29/08/2025</v>
      </c>
      <c r="O227" s="6" t="str">
        <f>IF(H227="","",'PHIEU XT'!E227)</f>
        <v>WIN-002</v>
      </c>
      <c r="P227" s="36"/>
      <c r="Q227" s="36"/>
      <c r="R227" s="36"/>
      <c r="S227" s="33" t="str">
        <f>IF(H227="","",'PHIEU XT'!F227)</f>
        <v>5817 WM+ HNI Thôn Xuân Trung, Chương Mỹ</v>
      </c>
      <c r="T227" s="36"/>
      <c r="U227" s="36"/>
      <c r="V227" s="33" t="str">
        <f t="shared" si="58"/>
        <v>5817 WM+ HNI Thôn Xuân Trung, Chương Mỹ</v>
      </c>
      <c r="W227" s="36"/>
      <c r="X227" s="36"/>
      <c r="Y227" s="33" t="str">
        <f>IF(H227="","",'PHIEU XT'!AC227)</f>
        <v>CGM300</v>
      </c>
      <c r="Z227" s="36"/>
      <c r="AA227" s="30"/>
      <c r="AB227" s="57">
        <f t="shared" si="59"/>
        <v>5111</v>
      </c>
      <c r="AC227" s="57">
        <f t="shared" si="60"/>
        <v>131</v>
      </c>
      <c r="AD227" s="30"/>
      <c r="AE227" s="58">
        <f>IF(H227="","",'PHIEU XT'!U227)</f>
        <v>3</v>
      </c>
      <c r="AF227" s="37"/>
      <c r="AG227" s="37">
        <f>IF(H227="","",'PHIEU XT'!T227)</f>
        <v>73431</v>
      </c>
      <c r="AH227" s="38">
        <f t="shared" si="61"/>
        <v>220293</v>
      </c>
      <c r="AI227" s="37"/>
      <c r="AJ227" s="37"/>
      <c r="AK227" s="39"/>
      <c r="AL227" s="40">
        <f t="shared" si="62"/>
        <v>8</v>
      </c>
      <c r="AM227" s="37"/>
      <c r="AN227" s="37">
        <f t="shared" si="63"/>
        <v>17623.439999999999</v>
      </c>
      <c r="AO227" s="59">
        <f t="shared" si="64"/>
        <v>33311</v>
      </c>
      <c r="AP227" s="39"/>
      <c r="AQ227" s="59" t="str">
        <f t="shared" si="65"/>
        <v>K-hangtra</v>
      </c>
      <c r="AR227" s="60">
        <f t="shared" si="66"/>
        <v>156</v>
      </c>
      <c r="AS227" s="60">
        <f t="shared" si="67"/>
        <v>632</v>
      </c>
      <c r="AV227" s="39"/>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c r="BZ227" s="42"/>
      <c r="CA227" s="42"/>
      <c r="CB227" s="42"/>
      <c r="CC227" s="42"/>
      <c r="CD227" s="42"/>
      <c r="CE227" s="42"/>
      <c r="CF227" s="42"/>
      <c r="CG227" s="42"/>
      <c r="CH227" s="42"/>
      <c r="CI227" s="42"/>
      <c r="CJ227" s="42"/>
      <c r="CK227" s="42"/>
      <c r="CL227" s="42"/>
      <c r="CM227" s="42"/>
      <c r="CN227" s="42"/>
      <c r="CO227" s="42"/>
      <c r="CP227" s="42"/>
      <c r="CQ227" s="42"/>
      <c r="CR227" s="42"/>
      <c r="CS227" s="42"/>
      <c r="CT227" s="42"/>
      <c r="CU227" s="42"/>
      <c r="CV227" s="42"/>
      <c r="CW227" s="42"/>
      <c r="CX227" s="42"/>
      <c r="CY227" s="42"/>
      <c r="CZ227" s="42"/>
      <c r="DA227" s="42"/>
      <c r="DB227" s="42"/>
      <c r="DC227" s="42"/>
      <c r="DD227" s="42"/>
      <c r="DE227" s="42"/>
      <c r="DF227" s="42"/>
      <c r="DG227" s="42"/>
      <c r="DH227" s="42"/>
      <c r="DI227" s="42"/>
      <c r="DJ227" s="42"/>
      <c r="DK227" s="42"/>
      <c r="DL227" s="42"/>
      <c r="DM227" s="42"/>
      <c r="DN227" s="42"/>
      <c r="DO227" s="42"/>
      <c r="DP227" s="42"/>
      <c r="DQ227" s="42"/>
      <c r="DR227" s="42"/>
      <c r="DS227" s="42"/>
      <c r="DT227" s="42"/>
      <c r="DU227" s="42"/>
      <c r="DV227" s="42"/>
      <c r="DW227" s="42"/>
      <c r="DX227" s="42"/>
      <c r="DY227" s="42"/>
      <c r="DZ227" s="42"/>
      <c r="EA227" s="42"/>
      <c r="EB227" s="42"/>
      <c r="EC227" s="42"/>
      <c r="ED227" s="42"/>
      <c r="EE227" s="42"/>
      <c r="EF227" s="42"/>
      <c r="EG227" s="42"/>
      <c r="EH227" s="42"/>
      <c r="EI227" s="42"/>
      <c r="EJ227" s="42"/>
      <c r="EK227" s="42"/>
      <c r="EL227" s="42"/>
      <c r="EM227" s="42"/>
      <c r="EN227" s="42"/>
      <c r="EO227" s="42"/>
      <c r="EP227" s="42"/>
      <c r="EQ227" s="42"/>
      <c r="ER227" s="42"/>
      <c r="ES227" s="42"/>
      <c r="ET227" s="42"/>
      <c r="EU227" s="42"/>
      <c r="EV227" s="42"/>
      <c r="EW227" s="42"/>
      <c r="EX227" s="42"/>
      <c r="EY227" s="42"/>
      <c r="EZ227" s="42"/>
      <c r="FA227" s="42"/>
      <c r="FB227" s="42"/>
      <c r="FC227" s="42"/>
      <c r="FD227" s="42"/>
      <c r="FE227" s="42"/>
      <c r="FF227" s="42"/>
      <c r="FG227" s="42"/>
      <c r="FH227" s="42"/>
      <c r="FI227" s="42"/>
      <c r="FJ227" s="42"/>
      <c r="FK227" s="42"/>
      <c r="FL227" s="42"/>
      <c r="FM227" s="42"/>
      <c r="FN227" s="42"/>
      <c r="FO227" s="42"/>
      <c r="FP227" s="42"/>
      <c r="FQ227" s="42"/>
      <c r="FR227" s="42"/>
      <c r="FS227" s="42"/>
      <c r="FT227" s="42"/>
      <c r="FU227" s="42"/>
      <c r="FV227" s="42"/>
      <c r="FW227" s="42"/>
      <c r="FX227" s="42"/>
      <c r="FY227" s="42"/>
      <c r="FZ227" s="42"/>
      <c r="GA227" s="42"/>
      <c r="GB227" s="42"/>
      <c r="GC227" s="42"/>
      <c r="GD227" s="42"/>
      <c r="GE227" s="42"/>
      <c r="GF227" s="42"/>
      <c r="GG227" s="42"/>
      <c r="GH227" s="42"/>
      <c r="GI227" s="42"/>
      <c r="GJ227" s="42"/>
      <c r="GK227" s="42"/>
      <c r="GL227" s="42"/>
      <c r="GM227" s="42"/>
      <c r="GN227" s="42"/>
      <c r="GO227" s="42"/>
      <c r="GP227" s="42"/>
      <c r="GQ227" s="42"/>
      <c r="GR227" s="42"/>
      <c r="GS227" s="42"/>
      <c r="GT227" s="42"/>
      <c r="GU227" s="42"/>
      <c r="GV227" s="42"/>
      <c r="GW227" s="42"/>
      <c r="GX227" s="42"/>
      <c r="GY227" s="42"/>
      <c r="GZ227" s="42"/>
      <c r="HA227" s="42"/>
      <c r="HB227" s="42"/>
      <c r="HC227" s="42"/>
      <c r="HD227" s="42"/>
      <c r="HE227" s="42"/>
      <c r="HF227" s="42"/>
      <c r="HG227" s="42"/>
      <c r="HH227" s="42"/>
      <c r="HI227" s="42"/>
      <c r="HJ227" s="42"/>
      <c r="HK227" s="42"/>
      <c r="HL227" s="42"/>
      <c r="HM227" s="42"/>
      <c r="HN227" s="42"/>
      <c r="HO227" s="42"/>
      <c r="HP227" s="42"/>
      <c r="HQ227" s="42"/>
      <c r="HR227" s="42"/>
      <c r="HS227" s="42"/>
      <c r="HT227" s="42"/>
      <c r="HU227" s="42"/>
      <c r="HV227" s="42"/>
      <c r="HW227" s="42"/>
      <c r="HX227" s="42"/>
    </row>
    <row r="228" spans="1:232" s="41" customFormat="1" x14ac:dyDescent="0.25">
      <c r="A228" s="29"/>
      <c r="B228" s="30"/>
      <c r="C228" s="31" t="str">
        <f>IF(H228="","",VLOOKUP(O228,Khach_hang!B:G,6,0))</f>
        <v>N</v>
      </c>
      <c r="D228" s="57">
        <f t="shared" si="51"/>
        <v>0</v>
      </c>
      <c r="E228" s="57">
        <f t="shared" si="52"/>
        <v>1</v>
      </c>
      <c r="F228" s="32" t="str">
        <f>IF(H228="","",VLOOKUP(H228,'PHIEU XT'!B:I,8,0))</f>
        <v>29/08/2025</v>
      </c>
      <c r="G228" s="32" t="str">
        <f t="shared" si="53"/>
        <v>29/08/2025</v>
      </c>
      <c r="H228" s="4">
        <v>9105869171</v>
      </c>
      <c r="I228" s="32" t="str">
        <f t="shared" si="54"/>
        <v>29/08/2025</v>
      </c>
      <c r="J228" s="33" t="str">
        <f t="shared" si="55"/>
        <v>NKHT2508/00069452</v>
      </c>
      <c r="K228" s="34"/>
      <c r="L228" s="46" t="str">
        <f t="shared" si="56"/>
        <v>K25TTM</v>
      </c>
      <c r="M228" s="33" t="str">
        <f>IF(H228="","",'PHIEU XT'!C228)</f>
        <v>00069452</v>
      </c>
      <c r="N228" s="35" t="str">
        <f t="shared" si="57"/>
        <v>29/08/2025</v>
      </c>
      <c r="O228" s="6" t="str">
        <f>IF(H228="","",'PHIEU XT'!E228)</f>
        <v>WIN-009</v>
      </c>
      <c r="P228" s="36"/>
      <c r="Q228" s="36"/>
      <c r="R228" s="36"/>
      <c r="S228" s="33" t="str">
        <f>IF(H228="","",'PHIEU XT'!F228)</f>
        <v>5169 WM+ DNG 95 Phạm Xuân Ẩn</v>
      </c>
      <c r="T228" s="36"/>
      <c r="U228" s="36"/>
      <c r="V228" s="33" t="str">
        <f t="shared" si="58"/>
        <v>5169 WM+ DNG 95 Phạm Xuân Ẩn</v>
      </c>
      <c r="W228" s="36"/>
      <c r="X228" s="36"/>
      <c r="Y228" s="33" t="str">
        <f>IF(H228="","",'PHIEU XT'!AC228)</f>
        <v>MNH250</v>
      </c>
      <c r="Z228" s="36"/>
      <c r="AA228" s="30"/>
      <c r="AB228" s="57">
        <f t="shared" si="59"/>
        <v>5111</v>
      </c>
      <c r="AC228" s="57">
        <f t="shared" si="60"/>
        <v>131</v>
      </c>
      <c r="AD228" s="30"/>
      <c r="AE228" s="58">
        <f>IF(H228="","",'PHIEU XT'!U228)</f>
        <v>1</v>
      </c>
      <c r="AF228" s="37"/>
      <c r="AG228" s="37">
        <f>IF(H228="","",'PHIEU XT'!T228)</f>
        <v>46000</v>
      </c>
      <c r="AH228" s="38">
        <f t="shared" si="61"/>
        <v>46000</v>
      </c>
      <c r="AI228" s="37"/>
      <c r="AJ228" s="37"/>
      <c r="AK228" s="39"/>
      <c r="AL228" s="40">
        <f t="shared" si="62"/>
        <v>8</v>
      </c>
      <c r="AM228" s="37"/>
      <c r="AN228" s="37">
        <f t="shared" si="63"/>
        <v>3680</v>
      </c>
      <c r="AO228" s="59">
        <f t="shared" si="64"/>
        <v>33311</v>
      </c>
      <c r="AP228" s="39"/>
      <c r="AQ228" s="59" t="str">
        <f t="shared" si="65"/>
        <v>K-hangtra</v>
      </c>
      <c r="AR228" s="60">
        <f t="shared" si="66"/>
        <v>156</v>
      </c>
      <c r="AS228" s="60">
        <f t="shared" si="67"/>
        <v>632</v>
      </c>
      <c r="AV228" s="39"/>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c r="BZ228" s="42"/>
      <c r="CA228" s="42"/>
      <c r="CB228" s="42"/>
      <c r="CC228" s="42"/>
      <c r="CD228" s="42"/>
      <c r="CE228" s="42"/>
      <c r="CF228" s="42"/>
      <c r="CG228" s="42"/>
      <c r="CH228" s="42"/>
      <c r="CI228" s="42"/>
      <c r="CJ228" s="42"/>
      <c r="CK228" s="42"/>
      <c r="CL228" s="42"/>
      <c r="CM228" s="42"/>
      <c r="CN228" s="42"/>
      <c r="CO228" s="42"/>
      <c r="CP228" s="42"/>
      <c r="CQ228" s="42"/>
      <c r="CR228" s="42"/>
      <c r="CS228" s="42"/>
      <c r="CT228" s="42"/>
      <c r="CU228" s="42"/>
      <c r="CV228" s="42"/>
      <c r="CW228" s="42"/>
      <c r="CX228" s="42"/>
      <c r="CY228" s="42"/>
      <c r="CZ228" s="42"/>
      <c r="DA228" s="42"/>
      <c r="DB228" s="42"/>
      <c r="DC228" s="42"/>
      <c r="DD228" s="42"/>
      <c r="DE228" s="42"/>
      <c r="DF228" s="42"/>
      <c r="DG228" s="42"/>
      <c r="DH228" s="42"/>
      <c r="DI228" s="42"/>
      <c r="DJ228" s="42"/>
      <c r="DK228" s="42"/>
      <c r="DL228" s="42"/>
      <c r="DM228" s="42"/>
      <c r="DN228" s="42"/>
      <c r="DO228" s="42"/>
      <c r="DP228" s="42"/>
      <c r="DQ228" s="42"/>
      <c r="DR228" s="42"/>
      <c r="DS228" s="42"/>
      <c r="DT228" s="42"/>
      <c r="DU228" s="42"/>
      <c r="DV228" s="42"/>
      <c r="DW228" s="42"/>
      <c r="DX228" s="42"/>
      <c r="DY228" s="42"/>
      <c r="DZ228" s="42"/>
      <c r="EA228" s="42"/>
      <c r="EB228" s="42"/>
      <c r="EC228" s="42"/>
      <c r="ED228" s="42"/>
      <c r="EE228" s="42"/>
      <c r="EF228" s="42"/>
      <c r="EG228" s="42"/>
      <c r="EH228" s="42"/>
      <c r="EI228" s="42"/>
      <c r="EJ228" s="42"/>
      <c r="EK228" s="42"/>
      <c r="EL228" s="42"/>
      <c r="EM228" s="42"/>
      <c r="EN228" s="42"/>
      <c r="EO228" s="42"/>
      <c r="EP228" s="42"/>
      <c r="EQ228" s="42"/>
      <c r="ER228" s="42"/>
      <c r="ES228" s="42"/>
      <c r="ET228" s="42"/>
      <c r="EU228" s="42"/>
      <c r="EV228" s="42"/>
      <c r="EW228" s="42"/>
      <c r="EX228" s="42"/>
      <c r="EY228" s="42"/>
      <c r="EZ228" s="42"/>
      <c r="FA228" s="42"/>
      <c r="FB228" s="42"/>
      <c r="FC228" s="42"/>
      <c r="FD228" s="42"/>
      <c r="FE228" s="42"/>
      <c r="FF228" s="42"/>
      <c r="FG228" s="42"/>
      <c r="FH228" s="42"/>
      <c r="FI228" s="42"/>
      <c r="FJ228" s="42"/>
      <c r="FK228" s="42"/>
      <c r="FL228" s="42"/>
      <c r="FM228" s="42"/>
      <c r="FN228" s="42"/>
      <c r="FO228" s="42"/>
      <c r="FP228" s="42"/>
      <c r="FQ228" s="42"/>
      <c r="FR228" s="42"/>
      <c r="FS228" s="42"/>
      <c r="FT228" s="42"/>
      <c r="FU228" s="42"/>
      <c r="FV228" s="42"/>
      <c r="FW228" s="42"/>
      <c r="FX228" s="42"/>
      <c r="FY228" s="42"/>
      <c r="FZ228" s="42"/>
      <c r="GA228" s="42"/>
      <c r="GB228" s="42"/>
      <c r="GC228" s="42"/>
      <c r="GD228" s="42"/>
      <c r="GE228" s="42"/>
      <c r="GF228" s="42"/>
      <c r="GG228" s="42"/>
      <c r="GH228" s="42"/>
      <c r="GI228" s="42"/>
      <c r="GJ228" s="42"/>
      <c r="GK228" s="42"/>
      <c r="GL228" s="42"/>
      <c r="GM228" s="42"/>
      <c r="GN228" s="42"/>
      <c r="GO228" s="42"/>
      <c r="GP228" s="42"/>
      <c r="GQ228" s="42"/>
      <c r="GR228" s="42"/>
      <c r="GS228" s="42"/>
      <c r="GT228" s="42"/>
      <c r="GU228" s="42"/>
      <c r="GV228" s="42"/>
      <c r="GW228" s="42"/>
      <c r="GX228" s="42"/>
      <c r="GY228" s="42"/>
      <c r="GZ228" s="42"/>
      <c r="HA228" s="42"/>
      <c r="HB228" s="42"/>
      <c r="HC228" s="42"/>
      <c r="HD228" s="42"/>
      <c r="HE228" s="42"/>
      <c r="HF228" s="42"/>
      <c r="HG228" s="42"/>
      <c r="HH228" s="42"/>
      <c r="HI228" s="42"/>
      <c r="HJ228" s="42"/>
      <c r="HK228" s="42"/>
      <c r="HL228" s="42"/>
      <c r="HM228" s="42"/>
      <c r="HN228" s="42"/>
      <c r="HO228" s="42"/>
      <c r="HP228" s="42"/>
      <c r="HQ228" s="42"/>
      <c r="HR228" s="42"/>
      <c r="HS228" s="42"/>
      <c r="HT228" s="42"/>
      <c r="HU228" s="42"/>
      <c r="HV228" s="42"/>
      <c r="HW228" s="42"/>
      <c r="HX228" s="42"/>
    </row>
    <row r="229" spans="1:232" s="41" customFormat="1" x14ac:dyDescent="0.25">
      <c r="A229" s="29"/>
      <c r="B229" s="30"/>
      <c r="C229" s="31" t="str">
        <f>IF(H229="","",VLOOKUP(O229,Khach_hang!B:G,6,0))</f>
        <v>N</v>
      </c>
      <c r="D229" s="57">
        <f t="shared" si="51"/>
        <v>0</v>
      </c>
      <c r="E229" s="57">
        <f t="shared" si="52"/>
        <v>1</v>
      </c>
      <c r="F229" s="32" t="str">
        <f>IF(H229="","",VLOOKUP(H229,'PHIEU XT'!B:I,8,0))</f>
        <v>29/08/2025</v>
      </c>
      <c r="G229" s="32" t="str">
        <f t="shared" si="53"/>
        <v>29/08/2025</v>
      </c>
      <c r="H229" s="4">
        <v>9105869164</v>
      </c>
      <c r="I229" s="32" t="str">
        <f t="shared" si="54"/>
        <v>29/08/2025</v>
      </c>
      <c r="J229" s="33" t="str">
        <f t="shared" si="55"/>
        <v>NKHT2508/00069448</v>
      </c>
      <c r="K229" s="34"/>
      <c r="L229" s="46" t="str">
        <f t="shared" si="56"/>
        <v>K25TTM</v>
      </c>
      <c r="M229" s="33" t="str">
        <f>IF(H229="","",'PHIEU XT'!C229)</f>
        <v>00069448</v>
      </c>
      <c r="N229" s="35" t="str">
        <f t="shared" si="57"/>
        <v>29/08/2025</v>
      </c>
      <c r="O229" s="6" t="str">
        <f>IF(H229="","",'PHIEU XT'!E229)</f>
        <v>WIN-009</v>
      </c>
      <c r="P229" s="36"/>
      <c r="Q229" s="36"/>
      <c r="R229" s="36"/>
      <c r="S229" s="33" t="str">
        <f>IF(H229="","",'PHIEU XT'!F229)</f>
        <v>4859 WM+ DNG 55 – 57 Mẹ Suốt</v>
      </c>
      <c r="T229" s="36"/>
      <c r="U229" s="36"/>
      <c r="V229" s="33" t="str">
        <f t="shared" si="58"/>
        <v>4859 WM+ DNG 55 – 57 Mẹ Suốt</v>
      </c>
      <c r="W229" s="36"/>
      <c r="X229" s="36"/>
      <c r="Y229" s="33" t="str">
        <f>IF(H229="","",'PHIEU XT'!AC229)</f>
        <v>CN300</v>
      </c>
      <c r="Z229" s="36"/>
      <c r="AA229" s="30"/>
      <c r="AB229" s="57">
        <f t="shared" si="59"/>
        <v>5111</v>
      </c>
      <c r="AC229" s="57">
        <f t="shared" si="60"/>
        <v>131</v>
      </c>
      <c r="AD229" s="30"/>
      <c r="AE229" s="58">
        <f>IF(H229="","",'PHIEU XT'!U229)</f>
        <v>1</v>
      </c>
      <c r="AF229" s="37"/>
      <c r="AG229" s="37">
        <f>IF(H229="","",'PHIEU XT'!T229)</f>
        <v>56760</v>
      </c>
      <c r="AH229" s="38">
        <f t="shared" si="61"/>
        <v>56760</v>
      </c>
      <c r="AI229" s="37"/>
      <c r="AJ229" s="37"/>
      <c r="AK229" s="39"/>
      <c r="AL229" s="40">
        <f t="shared" si="62"/>
        <v>8</v>
      </c>
      <c r="AM229" s="37"/>
      <c r="AN229" s="37">
        <f t="shared" si="63"/>
        <v>4540.8</v>
      </c>
      <c r="AO229" s="59">
        <f t="shared" si="64"/>
        <v>33311</v>
      </c>
      <c r="AP229" s="39"/>
      <c r="AQ229" s="59" t="str">
        <f t="shared" si="65"/>
        <v>K-hangtra</v>
      </c>
      <c r="AR229" s="60">
        <f t="shared" si="66"/>
        <v>156</v>
      </c>
      <c r="AS229" s="60">
        <f t="shared" si="67"/>
        <v>632</v>
      </c>
      <c r="AV229" s="39"/>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c r="BZ229" s="42"/>
      <c r="CA229" s="42"/>
      <c r="CB229" s="42"/>
      <c r="CC229" s="42"/>
      <c r="CD229" s="42"/>
      <c r="CE229" s="42"/>
      <c r="CF229" s="42"/>
      <c r="CG229" s="42"/>
      <c r="CH229" s="42"/>
      <c r="CI229" s="42"/>
      <c r="CJ229" s="42"/>
      <c r="CK229" s="42"/>
      <c r="CL229" s="42"/>
      <c r="CM229" s="42"/>
      <c r="CN229" s="42"/>
      <c r="CO229" s="42"/>
      <c r="CP229" s="42"/>
      <c r="CQ229" s="42"/>
      <c r="CR229" s="42"/>
      <c r="CS229" s="42"/>
      <c r="CT229" s="42"/>
      <c r="CU229" s="42"/>
      <c r="CV229" s="42"/>
      <c r="CW229" s="42"/>
      <c r="CX229" s="42"/>
      <c r="CY229" s="42"/>
      <c r="CZ229" s="42"/>
      <c r="DA229" s="42"/>
      <c r="DB229" s="42"/>
      <c r="DC229" s="42"/>
      <c r="DD229" s="42"/>
      <c r="DE229" s="42"/>
      <c r="DF229" s="42"/>
      <c r="DG229" s="42"/>
      <c r="DH229" s="42"/>
      <c r="DI229" s="42"/>
      <c r="DJ229" s="42"/>
      <c r="DK229" s="42"/>
      <c r="DL229" s="42"/>
      <c r="DM229" s="42"/>
      <c r="DN229" s="42"/>
      <c r="DO229" s="42"/>
      <c r="DP229" s="42"/>
      <c r="DQ229" s="42"/>
      <c r="DR229" s="42"/>
      <c r="DS229" s="42"/>
      <c r="DT229" s="42"/>
      <c r="DU229" s="42"/>
      <c r="DV229" s="42"/>
      <c r="DW229" s="42"/>
      <c r="DX229" s="42"/>
      <c r="DY229" s="42"/>
      <c r="DZ229" s="42"/>
      <c r="EA229" s="42"/>
      <c r="EB229" s="42"/>
      <c r="EC229" s="42"/>
      <c r="ED229" s="42"/>
      <c r="EE229" s="42"/>
      <c r="EF229" s="42"/>
      <c r="EG229" s="42"/>
      <c r="EH229" s="42"/>
      <c r="EI229" s="42"/>
      <c r="EJ229" s="42"/>
      <c r="EK229" s="42"/>
      <c r="EL229" s="42"/>
      <c r="EM229" s="42"/>
      <c r="EN229" s="42"/>
      <c r="EO229" s="42"/>
      <c r="EP229" s="42"/>
      <c r="EQ229" s="42"/>
      <c r="ER229" s="42"/>
      <c r="ES229" s="42"/>
      <c r="ET229" s="42"/>
      <c r="EU229" s="42"/>
      <c r="EV229" s="42"/>
      <c r="EW229" s="42"/>
      <c r="EX229" s="42"/>
      <c r="EY229" s="42"/>
      <c r="EZ229" s="42"/>
      <c r="FA229" s="42"/>
      <c r="FB229" s="42"/>
      <c r="FC229" s="42"/>
      <c r="FD229" s="42"/>
      <c r="FE229" s="42"/>
      <c r="FF229" s="42"/>
      <c r="FG229" s="42"/>
      <c r="FH229" s="42"/>
      <c r="FI229" s="42"/>
      <c r="FJ229" s="42"/>
      <c r="FK229" s="42"/>
      <c r="FL229" s="42"/>
      <c r="FM229" s="42"/>
      <c r="FN229" s="42"/>
      <c r="FO229" s="42"/>
      <c r="FP229" s="42"/>
      <c r="FQ229" s="42"/>
      <c r="FR229" s="42"/>
      <c r="FS229" s="42"/>
      <c r="FT229" s="42"/>
      <c r="FU229" s="42"/>
      <c r="FV229" s="42"/>
      <c r="FW229" s="42"/>
      <c r="FX229" s="42"/>
      <c r="FY229" s="42"/>
      <c r="FZ229" s="42"/>
      <c r="GA229" s="42"/>
      <c r="GB229" s="42"/>
      <c r="GC229" s="42"/>
      <c r="GD229" s="42"/>
      <c r="GE229" s="42"/>
      <c r="GF229" s="42"/>
      <c r="GG229" s="42"/>
      <c r="GH229" s="42"/>
      <c r="GI229" s="42"/>
      <c r="GJ229" s="42"/>
      <c r="GK229" s="42"/>
      <c r="GL229" s="42"/>
      <c r="GM229" s="42"/>
      <c r="GN229" s="42"/>
      <c r="GO229" s="42"/>
      <c r="GP229" s="42"/>
      <c r="GQ229" s="42"/>
      <c r="GR229" s="42"/>
      <c r="GS229" s="42"/>
      <c r="GT229" s="42"/>
      <c r="GU229" s="42"/>
      <c r="GV229" s="42"/>
      <c r="GW229" s="42"/>
      <c r="GX229" s="42"/>
      <c r="GY229" s="42"/>
      <c r="GZ229" s="42"/>
      <c r="HA229" s="42"/>
      <c r="HB229" s="42"/>
      <c r="HC229" s="42"/>
      <c r="HD229" s="42"/>
      <c r="HE229" s="42"/>
      <c r="HF229" s="42"/>
      <c r="HG229" s="42"/>
      <c r="HH229" s="42"/>
      <c r="HI229" s="42"/>
      <c r="HJ229" s="42"/>
      <c r="HK229" s="42"/>
      <c r="HL229" s="42"/>
      <c r="HM229" s="42"/>
      <c r="HN229" s="42"/>
      <c r="HO229" s="42"/>
      <c r="HP229" s="42"/>
      <c r="HQ229" s="42"/>
      <c r="HR229" s="42"/>
      <c r="HS229" s="42"/>
      <c r="HT229" s="42"/>
      <c r="HU229" s="42"/>
      <c r="HV229" s="42"/>
      <c r="HW229" s="42"/>
      <c r="HX229" s="42"/>
    </row>
    <row r="230" spans="1:232" s="41" customFormat="1" x14ac:dyDescent="0.25">
      <c r="A230" s="29"/>
      <c r="B230" s="30"/>
      <c r="C230" s="31" t="str">
        <f>IF(H230="","",VLOOKUP(O230,Khach_hang!B:G,6,0))</f>
        <v>N</v>
      </c>
      <c r="D230" s="57">
        <f t="shared" si="51"/>
        <v>0</v>
      </c>
      <c r="E230" s="57">
        <f t="shared" si="52"/>
        <v>1</v>
      </c>
      <c r="F230" s="32" t="str">
        <f>IF(H230="","",VLOOKUP(H230,'PHIEU XT'!B:I,8,0))</f>
        <v>29/08/2025</v>
      </c>
      <c r="G230" s="32" t="str">
        <f t="shared" si="53"/>
        <v>29/08/2025</v>
      </c>
      <c r="H230" s="4">
        <v>9105869210</v>
      </c>
      <c r="I230" s="32" t="str">
        <f t="shared" si="54"/>
        <v>29/08/2025</v>
      </c>
      <c r="J230" s="33" t="str">
        <f t="shared" si="55"/>
        <v>NKHT2508/00069456</v>
      </c>
      <c r="K230" s="34"/>
      <c r="L230" s="46" t="str">
        <f t="shared" si="56"/>
        <v>K25TTM</v>
      </c>
      <c r="M230" s="33" t="str">
        <f>IF(H230="","",'PHIEU XT'!C230)</f>
        <v>00069456</v>
      </c>
      <c r="N230" s="35" t="str">
        <f t="shared" si="57"/>
        <v>29/08/2025</v>
      </c>
      <c r="O230" s="6" t="str">
        <f>IF(H230="","",'PHIEU XT'!E230)</f>
        <v>WIN-009</v>
      </c>
      <c r="P230" s="36"/>
      <c r="Q230" s="36"/>
      <c r="R230" s="36"/>
      <c r="S230" s="33" t="str">
        <f>IF(H230="","",'PHIEU XT'!F230)</f>
        <v>3801 WM+ DNG 135B Nguyễn Công Trứ</v>
      </c>
      <c r="T230" s="36"/>
      <c r="U230" s="36"/>
      <c r="V230" s="33" t="str">
        <f t="shared" si="58"/>
        <v>3801 WM+ DNG 135B Nguyễn Công Trứ</v>
      </c>
      <c r="W230" s="36"/>
      <c r="X230" s="36"/>
      <c r="Y230" s="33" t="str">
        <f>IF(H230="","",'PHIEU XT'!AC230)</f>
        <v>GXD500</v>
      </c>
      <c r="Z230" s="36"/>
      <c r="AA230" s="30"/>
      <c r="AB230" s="57">
        <f t="shared" si="59"/>
        <v>5111</v>
      </c>
      <c r="AC230" s="57">
        <f t="shared" si="60"/>
        <v>131</v>
      </c>
      <c r="AD230" s="30"/>
      <c r="AE230" s="58">
        <f>IF(H230="","",'PHIEU XT'!U230)</f>
        <v>1</v>
      </c>
      <c r="AF230" s="37"/>
      <c r="AG230" s="37">
        <f>IF(H230="","",'PHIEU XT'!T230)</f>
        <v>89285</v>
      </c>
      <c r="AH230" s="38">
        <f t="shared" si="61"/>
        <v>89285</v>
      </c>
      <c r="AI230" s="37"/>
      <c r="AJ230" s="37"/>
      <c r="AK230" s="39"/>
      <c r="AL230" s="40">
        <f t="shared" si="62"/>
        <v>8</v>
      </c>
      <c r="AM230" s="37"/>
      <c r="AN230" s="37">
        <f t="shared" si="63"/>
        <v>7142.8</v>
      </c>
      <c r="AO230" s="59">
        <f t="shared" si="64"/>
        <v>33311</v>
      </c>
      <c r="AP230" s="39"/>
      <c r="AQ230" s="59" t="str">
        <f t="shared" si="65"/>
        <v>K-hangtra</v>
      </c>
      <c r="AR230" s="60">
        <f t="shared" si="66"/>
        <v>156</v>
      </c>
      <c r="AS230" s="60">
        <f t="shared" si="67"/>
        <v>632</v>
      </c>
      <c r="AV230" s="39"/>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c r="BZ230" s="42"/>
      <c r="CA230" s="42"/>
      <c r="CB230" s="42"/>
      <c r="CC230" s="42"/>
      <c r="CD230" s="42"/>
      <c r="CE230" s="42"/>
      <c r="CF230" s="42"/>
      <c r="CG230" s="42"/>
      <c r="CH230" s="42"/>
      <c r="CI230" s="42"/>
      <c r="CJ230" s="42"/>
      <c r="CK230" s="42"/>
      <c r="CL230" s="42"/>
      <c r="CM230" s="42"/>
      <c r="CN230" s="42"/>
      <c r="CO230" s="42"/>
      <c r="CP230" s="42"/>
      <c r="CQ230" s="42"/>
      <c r="CR230" s="42"/>
      <c r="CS230" s="42"/>
      <c r="CT230" s="42"/>
      <c r="CU230" s="42"/>
      <c r="CV230" s="42"/>
      <c r="CW230" s="42"/>
      <c r="CX230" s="42"/>
      <c r="CY230" s="42"/>
      <c r="CZ230" s="42"/>
      <c r="DA230" s="42"/>
      <c r="DB230" s="42"/>
      <c r="DC230" s="42"/>
      <c r="DD230" s="42"/>
      <c r="DE230" s="42"/>
      <c r="DF230" s="42"/>
      <c r="DG230" s="42"/>
      <c r="DH230" s="42"/>
      <c r="DI230" s="42"/>
      <c r="DJ230" s="42"/>
      <c r="DK230" s="42"/>
      <c r="DL230" s="42"/>
      <c r="DM230" s="42"/>
      <c r="DN230" s="42"/>
      <c r="DO230" s="42"/>
      <c r="DP230" s="42"/>
      <c r="DQ230" s="42"/>
      <c r="DR230" s="42"/>
      <c r="DS230" s="42"/>
      <c r="DT230" s="42"/>
      <c r="DU230" s="42"/>
      <c r="DV230" s="42"/>
      <c r="DW230" s="42"/>
      <c r="DX230" s="42"/>
      <c r="DY230" s="42"/>
      <c r="DZ230" s="42"/>
      <c r="EA230" s="42"/>
      <c r="EB230" s="42"/>
      <c r="EC230" s="42"/>
      <c r="ED230" s="42"/>
      <c r="EE230" s="42"/>
      <c r="EF230" s="42"/>
      <c r="EG230" s="42"/>
      <c r="EH230" s="42"/>
      <c r="EI230" s="42"/>
      <c r="EJ230" s="42"/>
      <c r="EK230" s="42"/>
      <c r="EL230" s="42"/>
      <c r="EM230" s="42"/>
      <c r="EN230" s="42"/>
      <c r="EO230" s="42"/>
      <c r="EP230" s="42"/>
      <c r="EQ230" s="42"/>
      <c r="ER230" s="42"/>
      <c r="ES230" s="42"/>
      <c r="ET230" s="42"/>
      <c r="EU230" s="42"/>
      <c r="EV230" s="42"/>
      <c r="EW230" s="42"/>
      <c r="EX230" s="42"/>
      <c r="EY230" s="42"/>
      <c r="EZ230" s="42"/>
      <c r="FA230" s="42"/>
      <c r="FB230" s="42"/>
      <c r="FC230" s="42"/>
      <c r="FD230" s="42"/>
      <c r="FE230" s="42"/>
      <c r="FF230" s="42"/>
      <c r="FG230" s="42"/>
      <c r="FH230" s="42"/>
      <c r="FI230" s="42"/>
      <c r="FJ230" s="42"/>
      <c r="FK230" s="42"/>
      <c r="FL230" s="42"/>
      <c r="FM230" s="42"/>
      <c r="FN230" s="42"/>
      <c r="FO230" s="42"/>
      <c r="FP230" s="42"/>
      <c r="FQ230" s="42"/>
      <c r="FR230" s="42"/>
      <c r="FS230" s="42"/>
      <c r="FT230" s="42"/>
      <c r="FU230" s="42"/>
      <c r="FV230" s="42"/>
      <c r="FW230" s="42"/>
      <c r="FX230" s="42"/>
      <c r="FY230" s="42"/>
      <c r="FZ230" s="42"/>
      <c r="GA230" s="42"/>
      <c r="GB230" s="42"/>
      <c r="GC230" s="42"/>
      <c r="GD230" s="42"/>
      <c r="GE230" s="42"/>
      <c r="GF230" s="42"/>
      <c r="GG230" s="42"/>
      <c r="GH230" s="42"/>
      <c r="GI230" s="42"/>
      <c r="GJ230" s="42"/>
      <c r="GK230" s="42"/>
      <c r="GL230" s="42"/>
      <c r="GM230" s="42"/>
      <c r="GN230" s="42"/>
      <c r="GO230" s="42"/>
      <c r="GP230" s="42"/>
      <c r="GQ230" s="42"/>
      <c r="GR230" s="42"/>
      <c r="GS230" s="42"/>
      <c r="GT230" s="42"/>
      <c r="GU230" s="42"/>
      <c r="GV230" s="42"/>
      <c r="GW230" s="42"/>
      <c r="GX230" s="42"/>
      <c r="GY230" s="42"/>
      <c r="GZ230" s="42"/>
      <c r="HA230" s="42"/>
      <c r="HB230" s="42"/>
      <c r="HC230" s="42"/>
      <c r="HD230" s="42"/>
      <c r="HE230" s="42"/>
      <c r="HF230" s="42"/>
      <c r="HG230" s="42"/>
      <c r="HH230" s="42"/>
      <c r="HI230" s="42"/>
      <c r="HJ230" s="42"/>
      <c r="HK230" s="42"/>
      <c r="HL230" s="42"/>
      <c r="HM230" s="42"/>
      <c r="HN230" s="42"/>
      <c r="HO230" s="42"/>
      <c r="HP230" s="42"/>
      <c r="HQ230" s="42"/>
      <c r="HR230" s="42"/>
      <c r="HS230" s="42"/>
      <c r="HT230" s="42"/>
      <c r="HU230" s="42"/>
      <c r="HV230" s="42"/>
      <c r="HW230" s="42"/>
      <c r="HX230" s="42"/>
    </row>
    <row r="231" spans="1:232" s="41" customFormat="1" x14ac:dyDescent="0.25">
      <c r="A231" s="29"/>
      <c r="B231" s="30"/>
      <c r="C231" s="31" t="str">
        <f>IF(H231="","",VLOOKUP(O231,Khach_hang!B:G,6,0))</f>
        <v>N</v>
      </c>
      <c r="D231" s="57">
        <f t="shared" si="51"/>
        <v>0</v>
      </c>
      <c r="E231" s="57">
        <f t="shared" si="52"/>
        <v>1</v>
      </c>
      <c r="F231" s="32" t="str">
        <f>IF(H231="","",VLOOKUP(H231,'PHIEU XT'!B:I,8,0))</f>
        <v>29/08/2025</v>
      </c>
      <c r="G231" s="32" t="str">
        <f t="shared" si="53"/>
        <v>29/08/2025</v>
      </c>
      <c r="H231" s="4">
        <v>9105869199</v>
      </c>
      <c r="I231" s="32" t="str">
        <f t="shared" si="54"/>
        <v>29/08/2025</v>
      </c>
      <c r="J231" s="33" t="str">
        <f t="shared" si="55"/>
        <v>NKHT2508/00007488</v>
      </c>
      <c r="K231" s="34"/>
      <c r="L231" s="46" t="str">
        <f t="shared" si="56"/>
        <v>K25TTM</v>
      </c>
      <c r="M231" s="33" t="str">
        <f>IF(H231="","",'PHIEU XT'!C231)</f>
        <v>00007488</v>
      </c>
      <c r="N231" s="35" t="str">
        <f t="shared" si="57"/>
        <v>29/08/2025</v>
      </c>
      <c r="O231" s="6" t="str">
        <f>IF(H231="","",'PHIEU XT'!E231)</f>
        <v>WIN-021</v>
      </c>
      <c r="P231" s="36"/>
      <c r="Q231" s="36"/>
      <c r="R231" s="36"/>
      <c r="S231" s="33" t="str">
        <f>IF(H231="","",'PHIEU XT'!F231)</f>
        <v>2AZF WM+ TTH 1 Mai Lượng</v>
      </c>
      <c r="T231" s="36"/>
      <c r="U231" s="36"/>
      <c r="V231" s="33" t="str">
        <f t="shared" si="58"/>
        <v>2AZF WM+ TTH 1 Mai Lượng</v>
      </c>
      <c r="W231" s="36"/>
      <c r="X231" s="36"/>
      <c r="Y231" s="33" t="str">
        <f>IF(H231="","",'PHIEU XT'!AC231)</f>
        <v>TH200</v>
      </c>
      <c r="Z231" s="36"/>
      <c r="AA231" s="30"/>
      <c r="AB231" s="57">
        <f t="shared" si="59"/>
        <v>5111</v>
      </c>
      <c r="AC231" s="57">
        <f t="shared" si="60"/>
        <v>131</v>
      </c>
      <c r="AD231" s="30"/>
      <c r="AE231" s="58">
        <f>IF(H231="","",'PHIEU XT'!U231)</f>
        <v>2</v>
      </c>
      <c r="AF231" s="37"/>
      <c r="AG231" s="37">
        <f>IF(H231="","",'PHIEU XT'!T231)</f>
        <v>55595</v>
      </c>
      <c r="AH231" s="38">
        <f t="shared" si="61"/>
        <v>111190</v>
      </c>
      <c r="AI231" s="37"/>
      <c r="AJ231" s="37"/>
      <c r="AK231" s="39"/>
      <c r="AL231" s="40">
        <f t="shared" si="62"/>
        <v>8</v>
      </c>
      <c r="AM231" s="37"/>
      <c r="AN231" s="37">
        <f t="shared" si="63"/>
        <v>8895.2000000000007</v>
      </c>
      <c r="AO231" s="59">
        <f t="shared" si="64"/>
        <v>33311</v>
      </c>
      <c r="AP231" s="39"/>
      <c r="AQ231" s="59" t="str">
        <f t="shared" si="65"/>
        <v>K-hangtra</v>
      </c>
      <c r="AR231" s="60">
        <f t="shared" si="66"/>
        <v>156</v>
      </c>
      <c r="AS231" s="60">
        <f t="shared" si="67"/>
        <v>632</v>
      </c>
      <c r="AV231" s="39"/>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c r="BZ231" s="42"/>
      <c r="CA231" s="42"/>
      <c r="CB231" s="42"/>
      <c r="CC231" s="42"/>
      <c r="CD231" s="42"/>
      <c r="CE231" s="42"/>
      <c r="CF231" s="42"/>
      <c r="CG231" s="42"/>
      <c r="CH231" s="42"/>
      <c r="CI231" s="42"/>
      <c r="CJ231" s="42"/>
      <c r="CK231" s="42"/>
      <c r="CL231" s="42"/>
      <c r="CM231" s="42"/>
      <c r="CN231" s="42"/>
      <c r="CO231" s="42"/>
      <c r="CP231" s="42"/>
      <c r="CQ231" s="42"/>
      <c r="CR231" s="42"/>
      <c r="CS231" s="42"/>
      <c r="CT231" s="42"/>
      <c r="CU231" s="42"/>
      <c r="CV231" s="42"/>
      <c r="CW231" s="42"/>
      <c r="CX231" s="42"/>
      <c r="CY231" s="42"/>
      <c r="CZ231" s="42"/>
      <c r="DA231" s="42"/>
      <c r="DB231" s="42"/>
      <c r="DC231" s="42"/>
      <c r="DD231" s="42"/>
      <c r="DE231" s="42"/>
      <c r="DF231" s="42"/>
      <c r="DG231" s="42"/>
      <c r="DH231" s="42"/>
      <c r="DI231" s="42"/>
      <c r="DJ231" s="42"/>
      <c r="DK231" s="42"/>
      <c r="DL231" s="42"/>
      <c r="DM231" s="42"/>
      <c r="DN231" s="42"/>
      <c r="DO231" s="42"/>
      <c r="DP231" s="42"/>
      <c r="DQ231" s="42"/>
      <c r="DR231" s="42"/>
      <c r="DS231" s="42"/>
      <c r="DT231" s="42"/>
      <c r="DU231" s="42"/>
      <c r="DV231" s="42"/>
      <c r="DW231" s="42"/>
      <c r="DX231" s="42"/>
      <c r="DY231" s="42"/>
      <c r="DZ231" s="42"/>
      <c r="EA231" s="42"/>
      <c r="EB231" s="42"/>
      <c r="EC231" s="42"/>
      <c r="ED231" s="42"/>
      <c r="EE231" s="42"/>
      <c r="EF231" s="42"/>
      <c r="EG231" s="42"/>
      <c r="EH231" s="42"/>
      <c r="EI231" s="42"/>
      <c r="EJ231" s="42"/>
      <c r="EK231" s="42"/>
      <c r="EL231" s="42"/>
      <c r="EM231" s="42"/>
      <c r="EN231" s="42"/>
      <c r="EO231" s="42"/>
      <c r="EP231" s="42"/>
      <c r="EQ231" s="42"/>
      <c r="ER231" s="42"/>
      <c r="ES231" s="42"/>
      <c r="ET231" s="42"/>
      <c r="EU231" s="42"/>
      <c r="EV231" s="42"/>
      <c r="EW231" s="42"/>
      <c r="EX231" s="42"/>
      <c r="EY231" s="42"/>
      <c r="EZ231" s="42"/>
      <c r="FA231" s="42"/>
      <c r="FB231" s="42"/>
      <c r="FC231" s="42"/>
      <c r="FD231" s="42"/>
      <c r="FE231" s="42"/>
      <c r="FF231" s="42"/>
      <c r="FG231" s="42"/>
      <c r="FH231" s="42"/>
      <c r="FI231" s="42"/>
      <c r="FJ231" s="42"/>
      <c r="FK231" s="42"/>
      <c r="FL231" s="42"/>
      <c r="FM231" s="42"/>
      <c r="FN231" s="42"/>
      <c r="FO231" s="42"/>
      <c r="FP231" s="42"/>
      <c r="FQ231" s="42"/>
      <c r="FR231" s="42"/>
      <c r="FS231" s="42"/>
      <c r="FT231" s="42"/>
      <c r="FU231" s="42"/>
      <c r="FV231" s="42"/>
      <c r="FW231" s="42"/>
      <c r="FX231" s="42"/>
      <c r="FY231" s="42"/>
      <c r="FZ231" s="42"/>
      <c r="GA231" s="42"/>
      <c r="GB231" s="42"/>
      <c r="GC231" s="42"/>
      <c r="GD231" s="42"/>
      <c r="GE231" s="42"/>
      <c r="GF231" s="42"/>
      <c r="GG231" s="42"/>
      <c r="GH231" s="42"/>
      <c r="GI231" s="42"/>
      <c r="GJ231" s="42"/>
      <c r="GK231" s="42"/>
      <c r="GL231" s="42"/>
      <c r="GM231" s="42"/>
      <c r="GN231" s="42"/>
      <c r="GO231" s="42"/>
      <c r="GP231" s="42"/>
      <c r="GQ231" s="42"/>
      <c r="GR231" s="42"/>
      <c r="GS231" s="42"/>
      <c r="GT231" s="42"/>
      <c r="GU231" s="42"/>
      <c r="GV231" s="42"/>
      <c r="GW231" s="42"/>
      <c r="GX231" s="42"/>
      <c r="GY231" s="42"/>
      <c r="GZ231" s="42"/>
      <c r="HA231" s="42"/>
      <c r="HB231" s="42"/>
      <c r="HC231" s="42"/>
      <c r="HD231" s="42"/>
      <c r="HE231" s="42"/>
      <c r="HF231" s="42"/>
      <c r="HG231" s="42"/>
      <c r="HH231" s="42"/>
      <c r="HI231" s="42"/>
      <c r="HJ231" s="42"/>
      <c r="HK231" s="42"/>
      <c r="HL231" s="42"/>
      <c r="HM231" s="42"/>
      <c r="HN231" s="42"/>
      <c r="HO231" s="42"/>
      <c r="HP231" s="42"/>
      <c r="HQ231" s="42"/>
      <c r="HR231" s="42"/>
      <c r="HS231" s="42"/>
      <c r="HT231" s="42"/>
      <c r="HU231" s="42"/>
      <c r="HV231" s="42"/>
      <c r="HW231" s="42"/>
      <c r="HX231" s="42"/>
    </row>
    <row r="232" spans="1:232" s="41" customFormat="1" x14ac:dyDescent="0.25">
      <c r="A232" s="29"/>
      <c r="B232" s="30"/>
      <c r="C232" s="31" t="str">
        <f>IF(H232="","",VLOOKUP(O232,Khach_hang!B:G,6,0))</f>
        <v>N</v>
      </c>
      <c r="D232" s="57">
        <f t="shared" si="51"/>
        <v>0</v>
      </c>
      <c r="E232" s="57">
        <f t="shared" si="52"/>
        <v>1</v>
      </c>
      <c r="F232" s="32" t="str">
        <f>IF(H232="","",VLOOKUP(H232,'PHIEU XT'!B:I,8,0))</f>
        <v>29/08/2025</v>
      </c>
      <c r="G232" s="32" t="str">
        <f t="shared" si="53"/>
        <v>29/08/2025</v>
      </c>
      <c r="H232" s="4">
        <v>9105869199</v>
      </c>
      <c r="I232" s="32" t="str">
        <f t="shared" si="54"/>
        <v>29/08/2025</v>
      </c>
      <c r="J232" s="33" t="str">
        <f t="shared" si="55"/>
        <v>NKHT2508/00007488</v>
      </c>
      <c r="K232" s="34"/>
      <c r="L232" s="46" t="str">
        <f t="shared" si="56"/>
        <v>K25TTM</v>
      </c>
      <c r="M232" s="33" t="str">
        <f>IF(H232="","",'PHIEU XT'!C232)</f>
        <v>00007488</v>
      </c>
      <c r="N232" s="35" t="str">
        <f t="shared" si="57"/>
        <v>29/08/2025</v>
      </c>
      <c r="O232" s="6" t="str">
        <f>IF(H232="","",'PHIEU XT'!E232)</f>
        <v>WIN-021</v>
      </c>
      <c r="P232" s="36"/>
      <c r="Q232" s="36"/>
      <c r="R232" s="36"/>
      <c r="S232" s="33" t="str">
        <f>IF(H232="","",'PHIEU XT'!F232)</f>
        <v>2AZF WM+ TTH 1 Mai Lượng</v>
      </c>
      <c r="T232" s="36"/>
      <c r="U232" s="36"/>
      <c r="V232" s="33" t="str">
        <f t="shared" si="58"/>
        <v>2AZF WM+ TTH 1 Mai Lượng</v>
      </c>
      <c r="W232" s="36"/>
      <c r="X232" s="36"/>
      <c r="Y232" s="33" t="str">
        <f>IF(H232="","",'PHIEU XT'!AC232)</f>
        <v>GXD500</v>
      </c>
      <c r="Z232" s="36"/>
      <c r="AA232" s="30"/>
      <c r="AB232" s="57">
        <f t="shared" si="59"/>
        <v>5111</v>
      </c>
      <c r="AC232" s="57">
        <f t="shared" si="60"/>
        <v>131</v>
      </c>
      <c r="AD232" s="30"/>
      <c r="AE232" s="58">
        <f>IF(H232="","",'PHIEU XT'!U232)</f>
        <v>1</v>
      </c>
      <c r="AF232" s="37"/>
      <c r="AG232" s="37">
        <f>IF(H232="","",'PHIEU XT'!T232)</f>
        <v>89285</v>
      </c>
      <c r="AH232" s="38">
        <f t="shared" si="61"/>
        <v>89285</v>
      </c>
      <c r="AI232" s="37"/>
      <c r="AJ232" s="37"/>
      <c r="AK232" s="39"/>
      <c r="AL232" s="40">
        <f t="shared" si="62"/>
        <v>8</v>
      </c>
      <c r="AM232" s="37"/>
      <c r="AN232" s="37">
        <f t="shared" si="63"/>
        <v>7142.8</v>
      </c>
      <c r="AO232" s="59">
        <f t="shared" si="64"/>
        <v>33311</v>
      </c>
      <c r="AP232" s="39"/>
      <c r="AQ232" s="59" t="str">
        <f t="shared" si="65"/>
        <v>K-hangtra</v>
      </c>
      <c r="AR232" s="60">
        <f t="shared" si="66"/>
        <v>156</v>
      </c>
      <c r="AS232" s="60">
        <f t="shared" si="67"/>
        <v>632</v>
      </c>
      <c r="AV232" s="39"/>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c r="BZ232" s="42"/>
      <c r="CA232" s="42"/>
      <c r="CB232" s="42"/>
      <c r="CC232" s="42"/>
      <c r="CD232" s="42"/>
      <c r="CE232" s="42"/>
      <c r="CF232" s="42"/>
      <c r="CG232" s="42"/>
      <c r="CH232" s="42"/>
      <c r="CI232" s="42"/>
      <c r="CJ232" s="42"/>
      <c r="CK232" s="42"/>
      <c r="CL232" s="42"/>
      <c r="CM232" s="42"/>
      <c r="CN232" s="42"/>
      <c r="CO232" s="42"/>
      <c r="CP232" s="42"/>
      <c r="CQ232" s="42"/>
      <c r="CR232" s="42"/>
      <c r="CS232" s="42"/>
      <c r="CT232" s="42"/>
      <c r="CU232" s="42"/>
      <c r="CV232" s="42"/>
      <c r="CW232" s="42"/>
      <c r="CX232" s="42"/>
      <c r="CY232" s="42"/>
      <c r="CZ232" s="42"/>
      <c r="DA232" s="42"/>
      <c r="DB232" s="42"/>
      <c r="DC232" s="42"/>
      <c r="DD232" s="42"/>
      <c r="DE232" s="42"/>
      <c r="DF232" s="42"/>
      <c r="DG232" s="42"/>
      <c r="DH232" s="42"/>
      <c r="DI232" s="42"/>
      <c r="DJ232" s="42"/>
      <c r="DK232" s="42"/>
      <c r="DL232" s="42"/>
      <c r="DM232" s="42"/>
      <c r="DN232" s="42"/>
      <c r="DO232" s="42"/>
      <c r="DP232" s="42"/>
      <c r="DQ232" s="42"/>
      <c r="DR232" s="42"/>
      <c r="DS232" s="42"/>
      <c r="DT232" s="42"/>
      <c r="DU232" s="42"/>
      <c r="DV232" s="42"/>
      <c r="DW232" s="42"/>
      <c r="DX232" s="42"/>
      <c r="DY232" s="42"/>
      <c r="DZ232" s="42"/>
      <c r="EA232" s="42"/>
      <c r="EB232" s="42"/>
      <c r="EC232" s="42"/>
      <c r="ED232" s="42"/>
      <c r="EE232" s="42"/>
      <c r="EF232" s="42"/>
      <c r="EG232" s="42"/>
      <c r="EH232" s="42"/>
      <c r="EI232" s="42"/>
      <c r="EJ232" s="42"/>
      <c r="EK232" s="42"/>
      <c r="EL232" s="42"/>
      <c r="EM232" s="42"/>
      <c r="EN232" s="42"/>
      <c r="EO232" s="42"/>
      <c r="EP232" s="42"/>
      <c r="EQ232" s="42"/>
      <c r="ER232" s="42"/>
      <c r="ES232" s="42"/>
      <c r="ET232" s="42"/>
      <c r="EU232" s="42"/>
      <c r="EV232" s="42"/>
      <c r="EW232" s="42"/>
      <c r="EX232" s="42"/>
      <c r="EY232" s="42"/>
      <c r="EZ232" s="42"/>
      <c r="FA232" s="42"/>
      <c r="FB232" s="42"/>
      <c r="FC232" s="42"/>
      <c r="FD232" s="42"/>
      <c r="FE232" s="42"/>
      <c r="FF232" s="42"/>
      <c r="FG232" s="42"/>
      <c r="FH232" s="42"/>
      <c r="FI232" s="42"/>
      <c r="FJ232" s="42"/>
      <c r="FK232" s="42"/>
      <c r="FL232" s="42"/>
      <c r="FM232" s="42"/>
      <c r="FN232" s="42"/>
      <c r="FO232" s="42"/>
      <c r="FP232" s="42"/>
      <c r="FQ232" s="42"/>
      <c r="FR232" s="42"/>
      <c r="FS232" s="42"/>
      <c r="FT232" s="42"/>
      <c r="FU232" s="42"/>
      <c r="FV232" s="42"/>
      <c r="FW232" s="42"/>
      <c r="FX232" s="42"/>
      <c r="FY232" s="42"/>
      <c r="FZ232" s="42"/>
      <c r="GA232" s="42"/>
      <c r="GB232" s="42"/>
      <c r="GC232" s="42"/>
      <c r="GD232" s="42"/>
      <c r="GE232" s="42"/>
      <c r="GF232" s="42"/>
      <c r="GG232" s="42"/>
      <c r="GH232" s="42"/>
      <c r="GI232" s="42"/>
      <c r="GJ232" s="42"/>
      <c r="GK232" s="42"/>
      <c r="GL232" s="42"/>
      <c r="GM232" s="42"/>
      <c r="GN232" s="42"/>
      <c r="GO232" s="42"/>
      <c r="GP232" s="42"/>
      <c r="GQ232" s="42"/>
      <c r="GR232" s="42"/>
      <c r="GS232" s="42"/>
      <c r="GT232" s="42"/>
      <c r="GU232" s="42"/>
      <c r="GV232" s="42"/>
      <c r="GW232" s="42"/>
      <c r="GX232" s="42"/>
      <c r="GY232" s="42"/>
      <c r="GZ232" s="42"/>
      <c r="HA232" s="42"/>
      <c r="HB232" s="42"/>
      <c r="HC232" s="42"/>
      <c r="HD232" s="42"/>
      <c r="HE232" s="42"/>
      <c r="HF232" s="42"/>
      <c r="HG232" s="42"/>
      <c r="HH232" s="42"/>
      <c r="HI232" s="42"/>
      <c r="HJ232" s="42"/>
      <c r="HK232" s="42"/>
      <c r="HL232" s="42"/>
      <c r="HM232" s="42"/>
      <c r="HN232" s="42"/>
      <c r="HO232" s="42"/>
      <c r="HP232" s="42"/>
      <c r="HQ232" s="42"/>
      <c r="HR232" s="42"/>
      <c r="HS232" s="42"/>
      <c r="HT232" s="42"/>
      <c r="HU232" s="42"/>
      <c r="HV232" s="42"/>
      <c r="HW232" s="42"/>
      <c r="HX232" s="42"/>
    </row>
    <row r="233" spans="1:232" s="41" customFormat="1" x14ac:dyDescent="0.25">
      <c r="A233" s="29"/>
      <c r="B233" s="30"/>
      <c r="C233" s="31" t="str">
        <f>IF(H233="","",VLOOKUP(O233,Khach_hang!B:G,6,0))</f>
        <v>B</v>
      </c>
      <c r="D233" s="57">
        <f t="shared" si="51"/>
        <v>0</v>
      </c>
      <c r="E233" s="57">
        <f t="shared" si="52"/>
        <v>1</v>
      </c>
      <c r="F233" s="32" t="str">
        <f>IF(H233="","",VLOOKUP(H233,'PHIEU XT'!B:I,8,0))</f>
        <v>29/08/2025</v>
      </c>
      <c r="G233" s="32" t="str">
        <f t="shared" si="53"/>
        <v>29/08/2025</v>
      </c>
      <c r="H233" s="4">
        <v>9105869200</v>
      </c>
      <c r="I233" s="32" t="str">
        <f t="shared" si="54"/>
        <v>29/08/2025</v>
      </c>
      <c r="J233" s="33" t="str">
        <f t="shared" si="55"/>
        <v>NKHT2508/00028954</v>
      </c>
      <c r="K233" s="34"/>
      <c r="L233" s="46" t="str">
        <f t="shared" si="56"/>
        <v>K25TTM</v>
      </c>
      <c r="M233" s="33" t="str">
        <f>IF(H233="","",'PHIEU XT'!C233)</f>
        <v>00028954</v>
      </c>
      <c r="N233" s="35" t="str">
        <f t="shared" si="57"/>
        <v>29/08/2025</v>
      </c>
      <c r="O233" s="6" t="str">
        <f>IF(H233="","",'PHIEU XT'!E233)</f>
        <v>WIN-020</v>
      </c>
      <c r="P233" s="36"/>
      <c r="Q233" s="36"/>
      <c r="R233" s="36"/>
      <c r="S233" s="33" t="str">
        <f>IF(H233="","",'PHIEU XT'!F233)</f>
        <v>2ARL WM+ THA Kiot 6-7 Chợ Hà Phong</v>
      </c>
      <c r="T233" s="36"/>
      <c r="U233" s="36"/>
      <c r="V233" s="33" t="str">
        <f t="shared" si="58"/>
        <v>2ARL WM+ THA Kiot 6-7 Chợ Hà Phong</v>
      </c>
      <c r="W233" s="36"/>
      <c r="X233" s="36"/>
      <c r="Y233" s="33" t="str">
        <f>IF(H233="","",'PHIEU XT'!AC233)</f>
        <v>MNH250</v>
      </c>
      <c r="Z233" s="36"/>
      <c r="AA233" s="30"/>
      <c r="AB233" s="57">
        <f t="shared" si="59"/>
        <v>5111</v>
      </c>
      <c r="AC233" s="57">
        <f t="shared" si="60"/>
        <v>131</v>
      </c>
      <c r="AD233" s="30"/>
      <c r="AE233" s="58">
        <f>IF(H233="","",'PHIEU XT'!U233)</f>
        <v>1</v>
      </c>
      <c r="AF233" s="37"/>
      <c r="AG233" s="37">
        <f>IF(H233="","",'PHIEU XT'!T233)</f>
        <v>46000</v>
      </c>
      <c r="AH233" s="38">
        <f t="shared" si="61"/>
        <v>46000</v>
      </c>
      <c r="AI233" s="37"/>
      <c r="AJ233" s="37"/>
      <c r="AK233" s="39"/>
      <c r="AL233" s="40">
        <f t="shared" si="62"/>
        <v>8</v>
      </c>
      <c r="AM233" s="37"/>
      <c r="AN233" s="37">
        <f t="shared" si="63"/>
        <v>3680</v>
      </c>
      <c r="AO233" s="59">
        <f t="shared" si="64"/>
        <v>33311</v>
      </c>
      <c r="AP233" s="39"/>
      <c r="AQ233" s="59" t="str">
        <f t="shared" si="65"/>
        <v>K-hangtra</v>
      </c>
      <c r="AR233" s="60">
        <f t="shared" si="66"/>
        <v>156</v>
      </c>
      <c r="AS233" s="60">
        <f t="shared" si="67"/>
        <v>632</v>
      </c>
      <c r="AV233" s="39"/>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c r="BZ233" s="42"/>
      <c r="CA233" s="42"/>
      <c r="CB233" s="42"/>
      <c r="CC233" s="42"/>
      <c r="CD233" s="42"/>
      <c r="CE233" s="42"/>
      <c r="CF233" s="42"/>
      <c r="CG233" s="42"/>
      <c r="CH233" s="42"/>
      <c r="CI233" s="42"/>
      <c r="CJ233" s="42"/>
      <c r="CK233" s="42"/>
      <c r="CL233" s="42"/>
      <c r="CM233" s="42"/>
      <c r="CN233" s="42"/>
      <c r="CO233" s="42"/>
      <c r="CP233" s="42"/>
      <c r="CQ233" s="42"/>
      <c r="CR233" s="42"/>
      <c r="CS233" s="42"/>
      <c r="CT233" s="42"/>
      <c r="CU233" s="42"/>
      <c r="CV233" s="42"/>
      <c r="CW233" s="42"/>
      <c r="CX233" s="42"/>
      <c r="CY233" s="42"/>
      <c r="CZ233" s="42"/>
      <c r="DA233" s="42"/>
      <c r="DB233" s="42"/>
      <c r="DC233" s="42"/>
      <c r="DD233" s="42"/>
      <c r="DE233" s="42"/>
      <c r="DF233" s="42"/>
      <c r="DG233" s="42"/>
      <c r="DH233" s="42"/>
      <c r="DI233" s="42"/>
      <c r="DJ233" s="42"/>
      <c r="DK233" s="42"/>
      <c r="DL233" s="42"/>
      <c r="DM233" s="42"/>
      <c r="DN233" s="42"/>
      <c r="DO233" s="42"/>
      <c r="DP233" s="42"/>
      <c r="DQ233" s="42"/>
      <c r="DR233" s="42"/>
      <c r="DS233" s="42"/>
      <c r="DT233" s="42"/>
      <c r="DU233" s="42"/>
      <c r="DV233" s="42"/>
      <c r="DW233" s="42"/>
      <c r="DX233" s="42"/>
      <c r="DY233" s="42"/>
      <c r="DZ233" s="42"/>
      <c r="EA233" s="42"/>
      <c r="EB233" s="42"/>
      <c r="EC233" s="42"/>
      <c r="ED233" s="42"/>
      <c r="EE233" s="42"/>
      <c r="EF233" s="42"/>
      <c r="EG233" s="42"/>
      <c r="EH233" s="42"/>
      <c r="EI233" s="42"/>
      <c r="EJ233" s="42"/>
      <c r="EK233" s="42"/>
      <c r="EL233" s="42"/>
      <c r="EM233" s="42"/>
      <c r="EN233" s="42"/>
      <c r="EO233" s="42"/>
      <c r="EP233" s="42"/>
      <c r="EQ233" s="42"/>
      <c r="ER233" s="42"/>
      <c r="ES233" s="42"/>
      <c r="ET233" s="42"/>
      <c r="EU233" s="42"/>
      <c r="EV233" s="42"/>
      <c r="EW233" s="42"/>
      <c r="EX233" s="42"/>
      <c r="EY233" s="42"/>
      <c r="EZ233" s="42"/>
      <c r="FA233" s="42"/>
      <c r="FB233" s="42"/>
      <c r="FC233" s="42"/>
      <c r="FD233" s="42"/>
      <c r="FE233" s="42"/>
      <c r="FF233" s="42"/>
      <c r="FG233" s="42"/>
      <c r="FH233" s="42"/>
      <c r="FI233" s="42"/>
      <c r="FJ233" s="42"/>
      <c r="FK233" s="42"/>
      <c r="FL233" s="42"/>
      <c r="FM233" s="42"/>
      <c r="FN233" s="42"/>
      <c r="FO233" s="42"/>
      <c r="FP233" s="42"/>
      <c r="FQ233" s="42"/>
      <c r="FR233" s="42"/>
      <c r="FS233" s="42"/>
      <c r="FT233" s="42"/>
      <c r="FU233" s="42"/>
      <c r="FV233" s="42"/>
      <c r="FW233" s="42"/>
      <c r="FX233" s="42"/>
      <c r="FY233" s="42"/>
      <c r="FZ233" s="42"/>
      <c r="GA233" s="42"/>
      <c r="GB233" s="42"/>
      <c r="GC233" s="42"/>
      <c r="GD233" s="42"/>
      <c r="GE233" s="42"/>
      <c r="GF233" s="42"/>
      <c r="GG233" s="42"/>
      <c r="GH233" s="42"/>
      <c r="GI233" s="42"/>
      <c r="GJ233" s="42"/>
      <c r="GK233" s="42"/>
      <c r="GL233" s="42"/>
      <c r="GM233" s="42"/>
      <c r="GN233" s="42"/>
      <c r="GO233" s="42"/>
      <c r="GP233" s="42"/>
      <c r="GQ233" s="42"/>
      <c r="GR233" s="42"/>
      <c r="GS233" s="42"/>
      <c r="GT233" s="42"/>
      <c r="GU233" s="42"/>
      <c r="GV233" s="42"/>
      <c r="GW233" s="42"/>
      <c r="GX233" s="42"/>
      <c r="GY233" s="42"/>
      <c r="GZ233" s="42"/>
      <c r="HA233" s="42"/>
      <c r="HB233" s="42"/>
      <c r="HC233" s="42"/>
      <c r="HD233" s="42"/>
      <c r="HE233" s="42"/>
      <c r="HF233" s="42"/>
      <c r="HG233" s="42"/>
      <c r="HH233" s="42"/>
      <c r="HI233" s="42"/>
      <c r="HJ233" s="42"/>
      <c r="HK233" s="42"/>
      <c r="HL233" s="42"/>
      <c r="HM233" s="42"/>
      <c r="HN233" s="42"/>
      <c r="HO233" s="42"/>
      <c r="HP233" s="42"/>
      <c r="HQ233" s="42"/>
      <c r="HR233" s="42"/>
      <c r="HS233" s="42"/>
      <c r="HT233" s="42"/>
      <c r="HU233" s="42"/>
      <c r="HV233" s="42"/>
      <c r="HW233" s="42"/>
      <c r="HX233" s="42"/>
    </row>
    <row r="234" spans="1:232" s="41" customFormat="1" x14ac:dyDescent="0.25">
      <c r="A234" s="29"/>
      <c r="B234" s="30"/>
      <c r="C234" s="31" t="str">
        <f>IF(H234="","",VLOOKUP(O234,Khach_hang!B:G,6,0))</f>
        <v>B</v>
      </c>
      <c r="D234" s="57">
        <f t="shared" si="51"/>
        <v>0</v>
      </c>
      <c r="E234" s="57">
        <f t="shared" si="52"/>
        <v>1</v>
      </c>
      <c r="F234" s="32" t="str">
        <f>IF(H234="","",VLOOKUP(H234,'PHIEU XT'!B:I,8,0))</f>
        <v>29/08/2025</v>
      </c>
      <c r="G234" s="32" t="str">
        <f t="shared" si="53"/>
        <v>29/08/2025</v>
      </c>
      <c r="H234" s="4">
        <v>9105869200</v>
      </c>
      <c r="I234" s="32" t="str">
        <f t="shared" si="54"/>
        <v>29/08/2025</v>
      </c>
      <c r="J234" s="33" t="str">
        <f t="shared" si="55"/>
        <v>NKHT2508/00028954</v>
      </c>
      <c r="K234" s="34"/>
      <c r="L234" s="46" t="str">
        <f t="shared" si="56"/>
        <v>K25TTM</v>
      </c>
      <c r="M234" s="33" t="str">
        <f>IF(H234="","",'PHIEU XT'!C234)</f>
        <v>00028954</v>
      </c>
      <c r="N234" s="35" t="str">
        <f t="shared" si="57"/>
        <v>29/08/2025</v>
      </c>
      <c r="O234" s="6" t="str">
        <f>IF(H234="","",'PHIEU XT'!E234)</f>
        <v>WIN-020</v>
      </c>
      <c r="P234" s="36"/>
      <c r="Q234" s="36"/>
      <c r="R234" s="36"/>
      <c r="S234" s="33" t="str">
        <f>IF(H234="","",'PHIEU XT'!F234)</f>
        <v>2ARL WM+ THA Kiot 6-7 Chợ Hà Phong</v>
      </c>
      <c r="T234" s="36"/>
      <c r="U234" s="36"/>
      <c r="V234" s="33" t="str">
        <f t="shared" si="58"/>
        <v>2ARL WM+ THA Kiot 6-7 Chợ Hà Phong</v>
      </c>
      <c r="W234" s="36"/>
      <c r="X234" s="36"/>
      <c r="Y234" s="33" t="str">
        <f>IF(H234="","",'PHIEU XT'!AC234)</f>
        <v>GTLX250G</v>
      </c>
      <c r="Z234" s="36"/>
      <c r="AA234" s="30"/>
      <c r="AB234" s="57">
        <f t="shared" si="59"/>
        <v>5111</v>
      </c>
      <c r="AC234" s="57">
        <f t="shared" si="60"/>
        <v>131</v>
      </c>
      <c r="AD234" s="30"/>
      <c r="AE234" s="58">
        <f>IF(H234="","",'PHIEU XT'!U234)</f>
        <v>1</v>
      </c>
      <c r="AF234" s="37"/>
      <c r="AG234" s="37">
        <f>IF(H234="","",'PHIEU XT'!T234)</f>
        <v>50182</v>
      </c>
      <c r="AH234" s="38">
        <f t="shared" si="61"/>
        <v>50182</v>
      </c>
      <c r="AI234" s="37"/>
      <c r="AJ234" s="37"/>
      <c r="AK234" s="39"/>
      <c r="AL234" s="40">
        <f t="shared" si="62"/>
        <v>8</v>
      </c>
      <c r="AM234" s="37"/>
      <c r="AN234" s="37">
        <f t="shared" si="63"/>
        <v>4014.56</v>
      </c>
      <c r="AO234" s="59">
        <f t="shared" si="64"/>
        <v>33311</v>
      </c>
      <c r="AP234" s="39"/>
      <c r="AQ234" s="59" t="str">
        <f t="shared" si="65"/>
        <v>K-hangtra</v>
      </c>
      <c r="AR234" s="60">
        <f t="shared" si="66"/>
        <v>156</v>
      </c>
      <c r="AS234" s="60">
        <f t="shared" si="67"/>
        <v>632</v>
      </c>
      <c r="AV234" s="39"/>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c r="BZ234" s="42"/>
      <c r="CA234" s="42"/>
      <c r="CB234" s="42"/>
      <c r="CC234" s="42"/>
      <c r="CD234" s="42"/>
      <c r="CE234" s="42"/>
      <c r="CF234" s="42"/>
      <c r="CG234" s="42"/>
      <c r="CH234" s="42"/>
      <c r="CI234" s="42"/>
      <c r="CJ234" s="42"/>
      <c r="CK234" s="42"/>
      <c r="CL234" s="42"/>
      <c r="CM234" s="42"/>
      <c r="CN234" s="42"/>
      <c r="CO234" s="42"/>
      <c r="CP234" s="42"/>
      <c r="CQ234" s="42"/>
      <c r="CR234" s="42"/>
      <c r="CS234" s="42"/>
      <c r="CT234" s="42"/>
      <c r="CU234" s="42"/>
      <c r="CV234" s="42"/>
      <c r="CW234" s="42"/>
      <c r="CX234" s="42"/>
      <c r="CY234" s="42"/>
      <c r="CZ234" s="42"/>
      <c r="DA234" s="42"/>
      <c r="DB234" s="42"/>
      <c r="DC234" s="42"/>
      <c r="DD234" s="42"/>
      <c r="DE234" s="42"/>
      <c r="DF234" s="42"/>
      <c r="DG234" s="42"/>
      <c r="DH234" s="42"/>
      <c r="DI234" s="42"/>
      <c r="DJ234" s="42"/>
      <c r="DK234" s="42"/>
      <c r="DL234" s="42"/>
      <c r="DM234" s="42"/>
      <c r="DN234" s="42"/>
      <c r="DO234" s="42"/>
      <c r="DP234" s="42"/>
      <c r="DQ234" s="42"/>
      <c r="DR234" s="42"/>
      <c r="DS234" s="42"/>
      <c r="DT234" s="42"/>
      <c r="DU234" s="42"/>
      <c r="DV234" s="42"/>
      <c r="DW234" s="42"/>
      <c r="DX234" s="42"/>
      <c r="DY234" s="42"/>
      <c r="DZ234" s="42"/>
      <c r="EA234" s="42"/>
      <c r="EB234" s="42"/>
      <c r="EC234" s="42"/>
      <c r="ED234" s="42"/>
      <c r="EE234" s="42"/>
      <c r="EF234" s="42"/>
      <c r="EG234" s="42"/>
      <c r="EH234" s="42"/>
      <c r="EI234" s="42"/>
      <c r="EJ234" s="42"/>
      <c r="EK234" s="42"/>
      <c r="EL234" s="42"/>
      <c r="EM234" s="42"/>
      <c r="EN234" s="42"/>
      <c r="EO234" s="42"/>
      <c r="EP234" s="42"/>
      <c r="EQ234" s="42"/>
      <c r="ER234" s="42"/>
      <c r="ES234" s="42"/>
      <c r="ET234" s="42"/>
      <c r="EU234" s="42"/>
      <c r="EV234" s="42"/>
      <c r="EW234" s="42"/>
      <c r="EX234" s="42"/>
      <c r="EY234" s="42"/>
      <c r="EZ234" s="42"/>
      <c r="FA234" s="42"/>
      <c r="FB234" s="42"/>
      <c r="FC234" s="42"/>
      <c r="FD234" s="42"/>
      <c r="FE234" s="42"/>
      <c r="FF234" s="42"/>
      <c r="FG234" s="42"/>
      <c r="FH234" s="42"/>
      <c r="FI234" s="42"/>
      <c r="FJ234" s="42"/>
      <c r="FK234" s="42"/>
      <c r="FL234" s="42"/>
      <c r="FM234" s="42"/>
      <c r="FN234" s="42"/>
      <c r="FO234" s="42"/>
      <c r="FP234" s="42"/>
      <c r="FQ234" s="42"/>
      <c r="FR234" s="42"/>
      <c r="FS234" s="42"/>
      <c r="FT234" s="42"/>
      <c r="FU234" s="42"/>
      <c r="FV234" s="42"/>
      <c r="FW234" s="42"/>
      <c r="FX234" s="42"/>
      <c r="FY234" s="42"/>
      <c r="FZ234" s="42"/>
      <c r="GA234" s="42"/>
      <c r="GB234" s="42"/>
      <c r="GC234" s="42"/>
      <c r="GD234" s="42"/>
      <c r="GE234" s="42"/>
      <c r="GF234" s="42"/>
      <c r="GG234" s="42"/>
      <c r="GH234" s="42"/>
      <c r="GI234" s="42"/>
      <c r="GJ234" s="42"/>
      <c r="GK234" s="42"/>
      <c r="GL234" s="42"/>
      <c r="GM234" s="42"/>
      <c r="GN234" s="42"/>
      <c r="GO234" s="42"/>
      <c r="GP234" s="42"/>
      <c r="GQ234" s="42"/>
      <c r="GR234" s="42"/>
      <c r="GS234" s="42"/>
      <c r="GT234" s="42"/>
      <c r="GU234" s="42"/>
      <c r="GV234" s="42"/>
      <c r="GW234" s="42"/>
      <c r="GX234" s="42"/>
      <c r="GY234" s="42"/>
      <c r="GZ234" s="42"/>
      <c r="HA234" s="42"/>
      <c r="HB234" s="42"/>
      <c r="HC234" s="42"/>
      <c r="HD234" s="42"/>
      <c r="HE234" s="42"/>
      <c r="HF234" s="42"/>
      <c r="HG234" s="42"/>
      <c r="HH234" s="42"/>
      <c r="HI234" s="42"/>
      <c r="HJ234" s="42"/>
      <c r="HK234" s="42"/>
      <c r="HL234" s="42"/>
      <c r="HM234" s="42"/>
      <c r="HN234" s="42"/>
      <c r="HO234" s="42"/>
      <c r="HP234" s="42"/>
      <c r="HQ234" s="42"/>
      <c r="HR234" s="42"/>
      <c r="HS234" s="42"/>
      <c r="HT234" s="42"/>
      <c r="HU234" s="42"/>
      <c r="HV234" s="42"/>
      <c r="HW234" s="42"/>
      <c r="HX234" s="42"/>
    </row>
    <row r="235" spans="1:232" s="41" customFormat="1" x14ac:dyDescent="0.25">
      <c r="A235" s="29"/>
      <c r="B235" s="30"/>
      <c r="C235" s="31" t="str">
        <f>IF(H235="","",VLOOKUP(O235,Khach_hang!B:G,6,0))</f>
        <v>B</v>
      </c>
      <c r="D235" s="57">
        <f t="shared" si="51"/>
        <v>0</v>
      </c>
      <c r="E235" s="57">
        <f t="shared" si="52"/>
        <v>1</v>
      </c>
      <c r="F235" s="32" t="str">
        <f>IF(H235="","",VLOOKUP(H235,'PHIEU XT'!B:I,8,0))</f>
        <v>29/08/2025</v>
      </c>
      <c r="G235" s="32" t="str">
        <f t="shared" si="53"/>
        <v>29/08/2025</v>
      </c>
      <c r="H235" s="4">
        <v>9105869224</v>
      </c>
      <c r="I235" s="32" t="str">
        <f t="shared" si="54"/>
        <v>29/08/2025</v>
      </c>
      <c r="J235" s="33" t="str">
        <f t="shared" si="55"/>
        <v>NKHT2508/00421415</v>
      </c>
      <c r="K235" s="34"/>
      <c r="L235" s="46" t="str">
        <f t="shared" si="56"/>
        <v>K25TTM</v>
      </c>
      <c r="M235" s="33" t="str">
        <f>IF(H235="","",'PHIEU XT'!C235)</f>
        <v>00421415</v>
      </c>
      <c r="N235" s="35" t="str">
        <f t="shared" si="57"/>
        <v>29/08/2025</v>
      </c>
      <c r="O235" s="6" t="str">
        <f>IF(H235="","",'PHIEU XT'!E235)</f>
        <v>WIN-002</v>
      </c>
      <c r="P235" s="36"/>
      <c r="Q235" s="36"/>
      <c r="R235" s="36"/>
      <c r="S235" s="33" t="str">
        <f>IF(H235="","",'PHIEU XT'!F235)</f>
        <v>3089 WM+ HNI 44 Lâm Tiên</v>
      </c>
      <c r="T235" s="36"/>
      <c r="U235" s="36"/>
      <c r="V235" s="33" t="str">
        <f t="shared" si="58"/>
        <v>3089 WM+ HNI 44 Lâm Tiên</v>
      </c>
      <c r="W235" s="36"/>
      <c r="X235" s="36"/>
      <c r="Y235" s="33" t="str">
        <f>IF(H235="","",'PHIEU XT'!AC235)</f>
        <v>GM500</v>
      </c>
      <c r="Z235" s="36"/>
      <c r="AA235" s="30"/>
      <c r="AB235" s="57">
        <f t="shared" si="59"/>
        <v>5111</v>
      </c>
      <c r="AC235" s="57">
        <f t="shared" si="60"/>
        <v>131</v>
      </c>
      <c r="AD235" s="30"/>
      <c r="AE235" s="58">
        <f>IF(H235="","",'PHIEU XT'!U235)</f>
        <v>1</v>
      </c>
      <c r="AF235" s="37"/>
      <c r="AG235" s="37">
        <f>IF(H235="","",'PHIEU XT'!T235)</f>
        <v>111058</v>
      </c>
      <c r="AH235" s="38">
        <f t="shared" si="61"/>
        <v>111058</v>
      </c>
      <c r="AI235" s="37"/>
      <c r="AJ235" s="37"/>
      <c r="AK235" s="39"/>
      <c r="AL235" s="40">
        <f t="shared" si="62"/>
        <v>8</v>
      </c>
      <c r="AM235" s="37"/>
      <c r="AN235" s="37">
        <f t="shared" si="63"/>
        <v>8884.64</v>
      </c>
      <c r="AO235" s="59">
        <f t="shared" si="64"/>
        <v>33311</v>
      </c>
      <c r="AP235" s="39"/>
      <c r="AQ235" s="59" t="str">
        <f t="shared" si="65"/>
        <v>K-hangtra</v>
      </c>
      <c r="AR235" s="60">
        <f t="shared" si="66"/>
        <v>156</v>
      </c>
      <c r="AS235" s="60">
        <f t="shared" si="67"/>
        <v>632</v>
      </c>
      <c r="AV235" s="39"/>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c r="BZ235" s="42"/>
      <c r="CA235" s="42"/>
      <c r="CB235" s="42"/>
      <c r="CC235" s="42"/>
      <c r="CD235" s="42"/>
      <c r="CE235" s="42"/>
      <c r="CF235" s="42"/>
      <c r="CG235" s="42"/>
      <c r="CH235" s="42"/>
      <c r="CI235" s="42"/>
      <c r="CJ235" s="42"/>
      <c r="CK235" s="42"/>
      <c r="CL235" s="42"/>
      <c r="CM235" s="42"/>
      <c r="CN235" s="42"/>
      <c r="CO235" s="42"/>
      <c r="CP235" s="42"/>
      <c r="CQ235" s="42"/>
      <c r="CR235" s="42"/>
      <c r="CS235" s="42"/>
      <c r="CT235" s="42"/>
      <c r="CU235" s="42"/>
      <c r="CV235" s="42"/>
      <c r="CW235" s="42"/>
      <c r="CX235" s="42"/>
      <c r="CY235" s="42"/>
      <c r="CZ235" s="42"/>
      <c r="DA235" s="42"/>
      <c r="DB235" s="42"/>
      <c r="DC235" s="42"/>
      <c r="DD235" s="42"/>
      <c r="DE235" s="42"/>
      <c r="DF235" s="42"/>
      <c r="DG235" s="42"/>
      <c r="DH235" s="42"/>
      <c r="DI235" s="42"/>
      <c r="DJ235" s="42"/>
      <c r="DK235" s="42"/>
      <c r="DL235" s="42"/>
      <c r="DM235" s="42"/>
      <c r="DN235" s="42"/>
      <c r="DO235" s="42"/>
      <c r="DP235" s="42"/>
      <c r="DQ235" s="42"/>
      <c r="DR235" s="42"/>
      <c r="DS235" s="42"/>
      <c r="DT235" s="42"/>
      <c r="DU235" s="42"/>
      <c r="DV235" s="42"/>
      <c r="DW235" s="42"/>
      <c r="DX235" s="42"/>
      <c r="DY235" s="42"/>
      <c r="DZ235" s="42"/>
      <c r="EA235" s="42"/>
      <c r="EB235" s="42"/>
      <c r="EC235" s="42"/>
      <c r="ED235" s="42"/>
      <c r="EE235" s="42"/>
      <c r="EF235" s="42"/>
      <c r="EG235" s="42"/>
      <c r="EH235" s="42"/>
      <c r="EI235" s="42"/>
      <c r="EJ235" s="42"/>
      <c r="EK235" s="42"/>
      <c r="EL235" s="42"/>
      <c r="EM235" s="42"/>
      <c r="EN235" s="42"/>
      <c r="EO235" s="42"/>
      <c r="EP235" s="42"/>
      <c r="EQ235" s="42"/>
      <c r="ER235" s="42"/>
      <c r="ES235" s="42"/>
      <c r="ET235" s="42"/>
      <c r="EU235" s="42"/>
      <c r="EV235" s="42"/>
      <c r="EW235" s="42"/>
      <c r="EX235" s="42"/>
      <c r="EY235" s="42"/>
      <c r="EZ235" s="42"/>
      <c r="FA235" s="42"/>
      <c r="FB235" s="42"/>
      <c r="FC235" s="42"/>
      <c r="FD235" s="42"/>
      <c r="FE235" s="42"/>
      <c r="FF235" s="42"/>
      <c r="FG235" s="42"/>
      <c r="FH235" s="42"/>
      <c r="FI235" s="42"/>
      <c r="FJ235" s="42"/>
      <c r="FK235" s="42"/>
      <c r="FL235" s="42"/>
      <c r="FM235" s="42"/>
      <c r="FN235" s="42"/>
      <c r="FO235" s="42"/>
      <c r="FP235" s="42"/>
      <c r="FQ235" s="42"/>
      <c r="FR235" s="42"/>
      <c r="FS235" s="42"/>
      <c r="FT235" s="42"/>
      <c r="FU235" s="42"/>
      <c r="FV235" s="42"/>
      <c r="FW235" s="42"/>
      <c r="FX235" s="42"/>
      <c r="FY235" s="42"/>
      <c r="FZ235" s="42"/>
      <c r="GA235" s="42"/>
      <c r="GB235" s="42"/>
      <c r="GC235" s="42"/>
      <c r="GD235" s="42"/>
      <c r="GE235" s="42"/>
      <c r="GF235" s="42"/>
      <c r="GG235" s="42"/>
      <c r="GH235" s="42"/>
      <c r="GI235" s="42"/>
      <c r="GJ235" s="42"/>
      <c r="GK235" s="42"/>
      <c r="GL235" s="42"/>
      <c r="GM235" s="42"/>
      <c r="GN235" s="42"/>
      <c r="GO235" s="42"/>
      <c r="GP235" s="42"/>
      <c r="GQ235" s="42"/>
      <c r="GR235" s="42"/>
      <c r="GS235" s="42"/>
      <c r="GT235" s="42"/>
      <c r="GU235" s="42"/>
      <c r="GV235" s="42"/>
      <c r="GW235" s="42"/>
      <c r="GX235" s="42"/>
      <c r="GY235" s="42"/>
      <c r="GZ235" s="42"/>
      <c r="HA235" s="42"/>
      <c r="HB235" s="42"/>
      <c r="HC235" s="42"/>
      <c r="HD235" s="42"/>
      <c r="HE235" s="42"/>
      <c r="HF235" s="42"/>
      <c r="HG235" s="42"/>
      <c r="HH235" s="42"/>
      <c r="HI235" s="42"/>
      <c r="HJ235" s="42"/>
      <c r="HK235" s="42"/>
      <c r="HL235" s="42"/>
      <c r="HM235" s="42"/>
      <c r="HN235" s="42"/>
      <c r="HO235" s="42"/>
      <c r="HP235" s="42"/>
      <c r="HQ235" s="42"/>
      <c r="HR235" s="42"/>
      <c r="HS235" s="42"/>
      <c r="HT235" s="42"/>
      <c r="HU235" s="42"/>
      <c r="HV235" s="42"/>
      <c r="HW235" s="42"/>
      <c r="HX235" s="42"/>
    </row>
    <row r="236" spans="1:232" s="41" customFormat="1" x14ac:dyDescent="0.25">
      <c r="A236" s="29"/>
      <c r="B236" s="30"/>
      <c r="C236" s="31" t="str">
        <f>IF(H236="","",VLOOKUP(O236,Khach_hang!B:G,6,0))</f>
        <v>N</v>
      </c>
      <c r="D236" s="57">
        <f t="shared" si="51"/>
        <v>0</v>
      </c>
      <c r="E236" s="57">
        <f t="shared" si="52"/>
        <v>1</v>
      </c>
      <c r="F236" s="32" t="str">
        <f>IF(H236="","",VLOOKUP(H236,'PHIEU XT'!B:I,8,0))</f>
        <v>29/08/2025</v>
      </c>
      <c r="G236" s="32" t="str">
        <f t="shared" si="53"/>
        <v>29/08/2025</v>
      </c>
      <c r="H236" s="4">
        <v>9105869277</v>
      </c>
      <c r="I236" s="32" t="str">
        <f t="shared" si="54"/>
        <v>29/08/2025</v>
      </c>
      <c r="J236" s="33" t="str">
        <f t="shared" si="55"/>
        <v>NKHT2508/00004935</v>
      </c>
      <c r="K236" s="34"/>
      <c r="L236" s="46" t="str">
        <f t="shared" si="56"/>
        <v>K25TTM</v>
      </c>
      <c r="M236" s="33" t="str">
        <f>IF(H236="","",'PHIEU XT'!C236)</f>
        <v>00004935</v>
      </c>
      <c r="N236" s="35" t="str">
        <f t="shared" si="57"/>
        <v>29/08/2025</v>
      </c>
      <c r="O236" s="6" t="str">
        <f>IF(H236="","",'PHIEU XT'!E236)</f>
        <v>WIN-063</v>
      </c>
      <c r="P236" s="36"/>
      <c r="Q236" s="36"/>
      <c r="R236" s="36"/>
      <c r="S236" s="33" t="str">
        <f>IF(H236="","",'PHIEU XT'!F236)</f>
        <v>4557 WM+ TGG 203 Lý Thường Kiệt</v>
      </c>
      <c r="T236" s="36"/>
      <c r="U236" s="36"/>
      <c r="V236" s="33" t="str">
        <f t="shared" si="58"/>
        <v>4557 WM+ TGG 203 Lý Thường Kiệt</v>
      </c>
      <c r="W236" s="36"/>
      <c r="X236" s="36"/>
      <c r="Y236" s="33" t="str">
        <f>IF(H236="","",'PHIEU XT'!AC236)</f>
        <v>CN300</v>
      </c>
      <c r="Z236" s="36"/>
      <c r="AA236" s="30"/>
      <c r="AB236" s="57">
        <f t="shared" si="59"/>
        <v>5111</v>
      </c>
      <c r="AC236" s="57">
        <f t="shared" si="60"/>
        <v>131</v>
      </c>
      <c r="AD236" s="30"/>
      <c r="AE236" s="58">
        <f>IF(H236="","",'PHIEU XT'!U236)</f>
        <v>2</v>
      </c>
      <c r="AF236" s="37"/>
      <c r="AG236" s="37">
        <f>IF(H236="","",'PHIEU XT'!T236)</f>
        <v>56760</v>
      </c>
      <c r="AH236" s="38">
        <f t="shared" si="61"/>
        <v>113520</v>
      </c>
      <c r="AI236" s="37"/>
      <c r="AJ236" s="37"/>
      <c r="AK236" s="39"/>
      <c r="AL236" s="40">
        <f t="shared" si="62"/>
        <v>8</v>
      </c>
      <c r="AM236" s="37"/>
      <c r="AN236" s="37">
        <f t="shared" si="63"/>
        <v>9081.6</v>
      </c>
      <c r="AO236" s="59">
        <f t="shared" si="64"/>
        <v>33311</v>
      </c>
      <c r="AP236" s="39"/>
      <c r="AQ236" s="59" t="str">
        <f t="shared" si="65"/>
        <v>K-hangtra</v>
      </c>
      <c r="AR236" s="60">
        <f t="shared" si="66"/>
        <v>156</v>
      </c>
      <c r="AS236" s="60">
        <f t="shared" si="67"/>
        <v>632</v>
      </c>
      <c r="AV236" s="39"/>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c r="BZ236" s="42"/>
      <c r="CA236" s="42"/>
      <c r="CB236" s="42"/>
      <c r="CC236" s="42"/>
      <c r="CD236" s="42"/>
      <c r="CE236" s="42"/>
      <c r="CF236" s="42"/>
      <c r="CG236" s="42"/>
      <c r="CH236" s="42"/>
      <c r="CI236" s="42"/>
      <c r="CJ236" s="42"/>
      <c r="CK236" s="42"/>
      <c r="CL236" s="42"/>
      <c r="CM236" s="42"/>
      <c r="CN236" s="42"/>
      <c r="CO236" s="42"/>
      <c r="CP236" s="42"/>
      <c r="CQ236" s="42"/>
      <c r="CR236" s="42"/>
      <c r="CS236" s="42"/>
      <c r="CT236" s="42"/>
      <c r="CU236" s="42"/>
      <c r="CV236" s="42"/>
      <c r="CW236" s="42"/>
      <c r="CX236" s="42"/>
      <c r="CY236" s="42"/>
      <c r="CZ236" s="42"/>
      <c r="DA236" s="42"/>
      <c r="DB236" s="42"/>
      <c r="DC236" s="42"/>
      <c r="DD236" s="42"/>
      <c r="DE236" s="42"/>
      <c r="DF236" s="42"/>
      <c r="DG236" s="42"/>
      <c r="DH236" s="42"/>
      <c r="DI236" s="42"/>
      <c r="DJ236" s="42"/>
      <c r="DK236" s="42"/>
      <c r="DL236" s="42"/>
      <c r="DM236" s="42"/>
      <c r="DN236" s="42"/>
      <c r="DO236" s="42"/>
      <c r="DP236" s="42"/>
      <c r="DQ236" s="42"/>
      <c r="DR236" s="42"/>
      <c r="DS236" s="42"/>
      <c r="DT236" s="42"/>
      <c r="DU236" s="42"/>
      <c r="DV236" s="42"/>
      <c r="DW236" s="42"/>
      <c r="DX236" s="42"/>
      <c r="DY236" s="42"/>
      <c r="DZ236" s="42"/>
      <c r="EA236" s="42"/>
      <c r="EB236" s="42"/>
      <c r="EC236" s="42"/>
      <c r="ED236" s="42"/>
      <c r="EE236" s="42"/>
      <c r="EF236" s="42"/>
      <c r="EG236" s="42"/>
      <c r="EH236" s="42"/>
      <c r="EI236" s="42"/>
      <c r="EJ236" s="42"/>
      <c r="EK236" s="42"/>
      <c r="EL236" s="42"/>
      <c r="EM236" s="42"/>
      <c r="EN236" s="42"/>
      <c r="EO236" s="42"/>
      <c r="EP236" s="42"/>
      <c r="EQ236" s="42"/>
      <c r="ER236" s="42"/>
      <c r="ES236" s="42"/>
      <c r="ET236" s="42"/>
      <c r="EU236" s="42"/>
      <c r="EV236" s="42"/>
      <c r="EW236" s="42"/>
      <c r="EX236" s="42"/>
      <c r="EY236" s="42"/>
      <c r="EZ236" s="42"/>
      <c r="FA236" s="42"/>
      <c r="FB236" s="42"/>
      <c r="FC236" s="42"/>
      <c r="FD236" s="42"/>
      <c r="FE236" s="42"/>
      <c r="FF236" s="42"/>
      <c r="FG236" s="42"/>
      <c r="FH236" s="42"/>
      <c r="FI236" s="42"/>
      <c r="FJ236" s="42"/>
      <c r="FK236" s="42"/>
      <c r="FL236" s="42"/>
      <c r="FM236" s="42"/>
      <c r="FN236" s="42"/>
      <c r="FO236" s="42"/>
      <c r="FP236" s="42"/>
      <c r="FQ236" s="42"/>
      <c r="FR236" s="42"/>
      <c r="FS236" s="42"/>
      <c r="FT236" s="42"/>
      <c r="FU236" s="42"/>
      <c r="FV236" s="42"/>
      <c r="FW236" s="42"/>
      <c r="FX236" s="42"/>
      <c r="FY236" s="42"/>
      <c r="FZ236" s="42"/>
      <c r="GA236" s="42"/>
      <c r="GB236" s="42"/>
      <c r="GC236" s="42"/>
      <c r="GD236" s="42"/>
      <c r="GE236" s="42"/>
      <c r="GF236" s="42"/>
      <c r="GG236" s="42"/>
      <c r="GH236" s="42"/>
      <c r="GI236" s="42"/>
      <c r="GJ236" s="42"/>
      <c r="GK236" s="42"/>
      <c r="GL236" s="42"/>
      <c r="GM236" s="42"/>
      <c r="GN236" s="42"/>
      <c r="GO236" s="42"/>
      <c r="GP236" s="42"/>
      <c r="GQ236" s="42"/>
      <c r="GR236" s="42"/>
      <c r="GS236" s="42"/>
      <c r="GT236" s="42"/>
      <c r="GU236" s="42"/>
      <c r="GV236" s="42"/>
      <c r="GW236" s="42"/>
      <c r="GX236" s="42"/>
      <c r="GY236" s="42"/>
      <c r="GZ236" s="42"/>
      <c r="HA236" s="42"/>
      <c r="HB236" s="42"/>
      <c r="HC236" s="42"/>
      <c r="HD236" s="42"/>
      <c r="HE236" s="42"/>
      <c r="HF236" s="42"/>
      <c r="HG236" s="42"/>
      <c r="HH236" s="42"/>
      <c r="HI236" s="42"/>
      <c r="HJ236" s="42"/>
      <c r="HK236" s="42"/>
      <c r="HL236" s="42"/>
      <c r="HM236" s="42"/>
      <c r="HN236" s="42"/>
      <c r="HO236" s="42"/>
      <c r="HP236" s="42"/>
      <c r="HQ236" s="42"/>
      <c r="HR236" s="42"/>
      <c r="HS236" s="42"/>
      <c r="HT236" s="42"/>
      <c r="HU236" s="42"/>
      <c r="HV236" s="42"/>
      <c r="HW236" s="42"/>
      <c r="HX236" s="42"/>
    </row>
    <row r="237" spans="1:232" s="41" customFormat="1" x14ac:dyDescent="0.25">
      <c r="A237" s="29"/>
      <c r="B237" s="30"/>
      <c r="C237" s="31" t="str">
        <f>IF(H237="","",VLOOKUP(O237,Khach_hang!B:G,6,0))</f>
        <v>B</v>
      </c>
      <c r="D237" s="57">
        <f t="shared" si="51"/>
        <v>0</v>
      </c>
      <c r="E237" s="57">
        <f t="shared" si="52"/>
        <v>1</v>
      </c>
      <c r="F237" s="32" t="str">
        <f>IF(H237="","",VLOOKUP(H237,'PHIEU XT'!B:I,8,0))</f>
        <v>29/08/2025</v>
      </c>
      <c r="G237" s="32" t="str">
        <f t="shared" si="53"/>
        <v>29/08/2025</v>
      </c>
      <c r="H237" s="4">
        <v>9105869285</v>
      </c>
      <c r="I237" s="32" t="str">
        <f t="shared" si="54"/>
        <v>29/08/2025</v>
      </c>
      <c r="J237" s="33" t="str">
        <f t="shared" si="55"/>
        <v>NKHT2508/00028957</v>
      </c>
      <c r="K237" s="34"/>
      <c r="L237" s="46" t="str">
        <f t="shared" si="56"/>
        <v>K25TTM</v>
      </c>
      <c r="M237" s="33" t="str">
        <f>IF(H237="","",'PHIEU XT'!C237)</f>
        <v>00028957</v>
      </c>
      <c r="N237" s="35" t="str">
        <f t="shared" si="57"/>
        <v>29/08/2025</v>
      </c>
      <c r="O237" s="6" t="str">
        <f>IF(H237="","",'PHIEU XT'!E237)</f>
        <v>WIN-020</v>
      </c>
      <c r="P237" s="36"/>
      <c r="Q237" s="36"/>
      <c r="R237" s="36"/>
      <c r="S237" s="33" t="str">
        <f>IF(H237="","",'PHIEU XT'!F237)</f>
        <v>2AYD WM+ THA Ngọc Phúc, Uy Bắc</v>
      </c>
      <c r="T237" s="36"/>
      <c r="U237" s="36"/>
      <c r="V237" s="33" t="str">
        <f t="shared" si="58"/>
        <v>2AYD WM+ THA Ngọc Phúc, Uy Bắc</v>
      </c>
      <c r="W237" s="36"/>
      <c r="X237" s="36"/>
      <c r="Y237" s="33" t="str">
        <f>IF(H237="","",'PHIEU XT'!AC237)</f>
        <v>CC300</v>
      </c>
      <c r="Z237" s="36"/>
      <c r="AA237" s="30"/>
      <c r="AB237" s="57">
        <f t="shared" si="59"/>
        <v>5111</v>
      </c>
      <c r="AC237" s="57">
        <f t="shared" si="60"/>
        <v>131</v>
      </c>
      <c r="AD237" s="30"/>
      <c r="AE237" s="58">
        <f>IF(H237="","",'PHIEU XT'!U237)</f>
        <v>1</v>
      </c>
      <c r="AF237" s="37"/>
      <c r="AG237" s="37">
        <f>IF(H237="","",'PHIEU XT'!T237)</f>
        <v>74250</v>
      </c>
      <c r="AH237" s="38">
        <f t="shared" si="61"/>
        <v>74250</v>
      </c>
      <c r="AI237" s="37"/>
      <c r="AJ237" s="37"/>
      <c r="AK237" s="39"/>
      <c r="AL237" s="40">
        <f t="shared" si="62"/>
        <v>8</v>
      </c>
      <c r="AM237" s="37"/>
      <c r="AN237" s="37">
        <f t="shared" si="63"/>
        <v>5940</v>
      </c>
      <c r="AO237" s="59">
        <f t="shared" si="64"/>
        <v>33311</v>
      </c>
      <c r="AP237" s="39"/>
      <c r="AQ237" s="59" t="str">
        <f t="shared" si="65"/>
        <v>K-hangtra</v>
      </c>
      <c r="AR237" s="60">
        <f t="shared" si="66"/>
        <v>156</v>
      </c>
      <c r="AS237" s="60">
        <f t="shared" si="67"/>
        <v>632</v>
      </c>
      <c r="AV237" s="39"/>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c r="BZ237" s="42"/>
      <c r="CA237" s="42"/>
      <c r="CB237" s="42"/>
      <c r="CC237" s="42"/>
      <c r="CD237" s="42"/>
      <c r="CE237" s="42"/>
      <c r="CF237" s="42"/>
      <c r="CG237" s="42"/>
      <c r="CH237" s="42"/>
      <c r="CI237" s="42"/>
      <c r="CJ237" s="42"/>
      <c r="CK237" s="42"/>
      <c r="CL237" s="42"/>
      <c r="CM237" s="42"/>
      <c r="CN237" s="42"/>
      <c r="CO237" s="42"/>
      <c r="CP237" s="42"/>
      <c r="CQ237" s="42"/>
      <c r="CR237" s="42"/>
      <c r="CS237" s="42"/>
      <c r="CT237" s="42"/>
      <c r="CU237" s="42"/>
      <c r="CV237" s="42"/>
      <c r="CW237" s="42"/>
      <c r="CX237" s="42"/>
      <c r="CY237" s="42"/>
      <c r="CZ237" s="42"/>
      <c r="DA237" s="42"/>
      <c r="DB237" s="42"/>
      <c r="DC237" s="42"/>
      <c r="DD237" s="42"/>
      <c r="DE237" s="42"/>
      <c r="DF237" s="42"/>
      <c r="DG237" s="42"/>
      <c r="DH237" s="42"/>
      <c r="DI237" s="42"/>
      <c r="DJ237" s="42"/>
      <c r="DK237" s="42"/>
      <c r="DL237" s="42"/>
      <c r="DM237" s="42"/>
      <c r="DN237" s="42"/>
      <c r="DO237" s="42"/>
      <c r="DP237" s="42"/>
      <c r="DQ237" s="42"/>
      <c r="DR237" s="42"/>
      <c r="DS237" s="42"/>
      <c r="DT237" s="42"/>
      <c r="DU237" s="42"/>
      <c r="DV237" s="42"/>
      <c r="DW237" s="42"/>
      <c r="DX237" s="42"/>
      <c r="DY237" s="42"/>
      <c r="DZ237" s="42"/>
      <c r="EA237" s="42"/>
      <c r="EB237" s="42"/>
      <c r="EC237" s="42"/>
      <c r="ED237" s="42"/>
      <c r="EE237" s="42"/>
      <c r="EF237" s="42"/>
      <c r="EG237" s="42"/>
      <c r="EH237" s="42"/>
      <c r="EI237" s="42"/>
      <c r="EJ237" s="42"/>
      <c r="EK237" s="42"/>
      <c r="EL237" s="42"/>
      <c r="EM237" s="42"/>
      <c r="EN237" s="42"/>
      <c r="EO237" s="42"/>
      <c r="EP237" s="42"/>
      <c r="EQ237" s="42"/>
      <c r="ER237" s="42"/>
      <c r="ES237" s="42"/>
      <c r="ET237" s="42"/>
      <c r="EU237" s="42"/>
      <c r="EV237" s="42"/>
      <c r="EW237" s="42"/>
      <c r="EX237" s="42"/>
      <c r="EY237" s="42"/>
      <c r="EZ237" s="42"/>
      <c r="FA237" s="42"/>
      <c r="FB237" s="42"/>
      <c r="FC237" s="42"/>
      <c r="FD237" s="42"/>
      <c r="FE237" s="42"/>
      <c r="FF237" s="42"/>
      <c r="FG237" s="42"/>
      <c r="FH237" s="42"/>
      <c r="FI237" s="42"/>
      <c r="FJ237" s="42"/>
      <c r="FK237" s="42"/>
      <c r="FL237" s="42"/>
      <c r="FM237" s="42"/>
      <c r="FN237" s="42"/>
      <c r="FO237" s="42"/>
      <c r="FP237" s="42"/>
      <c r="FQ237" s="42"/>
      <c r="FR237" s="42"/>
      <c r="FS237" s="42"/>
      <c r="FT237" s="42"/>
      <c r="FU237" s="42"/>
      <c r="FV237" s="42"/>
      <c r="FW237" s="42"/>
      <c r="FX237" s="42"/>
      <c r="FY237" s="42"/>
      <c r="FZ237" s="42"/>
      <c r="GA237" s="42"/>
      <c r="GB237" s="42"/>
      <c r="GC237" s="42"/>
      <c r="GD237" s="42"/>
      <c r="GE237" s="42"/>
      <c r="GF237" s="42"/>
      <c r="GG237" s="42"/>
      <c r="GH237" s="42"/>
      <c r="GI237" s="42"/>
      <c r="GJ237" s="42"/>
      <c r="GK237" s="42"/>
      <c r="GL237" s="42"/>
      <c r="GM237" s="42"/>
      <c r="GN237" s="42"/>
      <c r="GO237" s="42"/>
      <c r="GP237" s="42"/>
      <c r="GQ237" s="42"/>
      <c r="GR237" s="42"/>
      <c r="GS237" s="42"/>
      <c r="GT237" s="42"/>
      <c r="GU237" s="42"/>
      <c r="GV237" s="42"/>
      <c r="GW237" s="42"/>
      <c r="GX237" s="42"/>
      <c r="GY237" s="42"/>
      <c r="GZ237" s="42"/>
      <c r="HA237" s="42"/>
      <c r="HB237" s="42"/>
      <c r="HC237" s="42"/>
      <c r="HD237" s="42"/>
      <c r="HE237" s="42"/>
      <c r="HF237" s="42"/>
      <c r="HG237" s="42"/>
      <c r="HH237" s="42"/>
      <c r="HI237" s="42"/>
      <c r="HJ237" s="42"/>
      <c r="HK237" s="42"/>
      <c r="HL237" s="42"/>
      <c r="HM237" s="42"/>
      <c r="HN237" s="42"/>
      <c r="HO237" s="42"/>
      <c r="HP237" s="42"/>
      <c r="HQ237" s="42"/>
      <c r="HR237" s="42"/>
      <c r="HS237" s="42"/>
      <c r="HT237" s="42"/>
      <c r="HU237" s="42"/>
      <c r="HV237" s="42"/>
      <c r="HW237" s="42"/>
      <c r="HX237" s="42"/>
    </row>
    <row r="238" spans="1:232" s="41" customFormat="1" x14ac:dyDescent="0.25">
      <c r="A238" s="29"/>
      <c r="B238" s="30"/>
      <c r="C238" s="31" t="str">
        <f>IF(H238="","",VLOOKUP(O238,Khach_hang!B:G,6,0))</f>
        <v>N</v>
      </c>
      <c r="D238" s="57">
        <f t="shared" si="51"/>
        <v>0</v>
      </c>
      <c r="E238" s="57">
        <f t="shared" si="52"/>
        <v>1</v>
      </c>
      <c r="F238" s="32" t="str">
        <f>IF(H238="","",VLOOKUP(H238,'PHIEU XT'!B:I,8,0))</f>
        <v>29/08/2025</v>
      </c>
      <c r="G238" s="32" t="str">
        <f t="shared" si="53"/>
        <v>29/08/2025</v>
      </c>
      <c r="H238" s="4">
        <v>9105869318</v>
      </c>
      <c r="I238" s="32" t="str">
        <f t="shared" si="54"/>
        <v>29/08/2025</v>
      </c>
      <c r="J238" s="33" t="str">
        <f t="shared" si="55"/>
        <v>NKHT2508/00009311</v>
      </c>
      <c r="K238" s="34"/>
      <c r="L238" s="46" t="str">
        <f t="shared" si="56"/>
        <v>K25TTM</v>
      </c>
      <c r="M238" s="33" t="str">
        <f>IF(H238="","",'PHIEU XT'!C238)</f>
        <v>00009311</v>
      </c>
      <c r="N238" s="35" t="str">
        <f t="shared" si="57"/>
        <v>29/08/2025</v>
      </c>
      <c r="O238" s="6" t="str">
        <f>IF(H238="","",'PHIEU XT'!E238)</f>
        <v>WIN-070</v>
      </c>
      <c r="P238" s="36"/>
      <c r="Q238" s="36"/>
      <c r="R238" s="36"/>
      <c r="S238" s="33" t="str">
        <f>IF(H238="","",'PHIEU XT'!F238)</f>
        <v>5035 WM+ QTI 150 Nguyễn Du</v>
      </c>
      <c r="T238" s="36"/>
      <c r="U238" s="36"/>
      <c r="V238" s="33" t="str">
        <f t="shared" si="58"/>
        <v>5035 WM+ QTI 150 Nguyễn Du</v>
      </c>
      <c r="W238" s="36"/>
      <c r="X238" s="36"/>
      <c r="Y238" s="33" t="str">
        <f>IF(H238="","",'PHIEU XT'!AC238)</f>
        <v>GM500</v>
      </c>
      <c r="Z238" s="36"/>
      <c r="AA238" s="30"/>
      <c r="AB238" s="57">
        <f t="shared" si="59"/>
        <v>5111</v>
      </c>
      <c r="AC238" s="57">
        <f t="shared" si="60"/>
        <v>131</v>
      </c>
      <c r="AD238" s="30"/>
      <c r="AE238" s="58">
        <f>IF(H238="","",'PHIEU XT'!U238)</f>
        <v>1</v>
      </c>
      <c r="AF238" s="37"/>
      <c r="AG238" s="37">
        <f>IF(H238="","",'PHIEU XT'!T238)</f>
        <v>111058</v>
      </c>
      <c r="AH238" s="38">
        <f t="shared" si="61"/>
        <v>111058</v>
      </c>
      <c r="AI238" s="37"/>
      <c r="AJ238" s="37"/>
      <c r="AK238" s="39"/>
      <c r="AL238" s="40">
        <f t="shared" si="62"/>
        <v>8</v>
      </c>
      <c r="AM238" s="37"/>
      <c r="AN238" s="37">
        <f t="shared" si="63"/>
        <v>8884.64</v>
      </c>
      <c r="AO238" s="59">
        <f t="shared" si="64"/>
        <v>33311</v>
      </c>
      <c r="AP238" s="39"/>
      <c r="AQ238" s="59" t="str">
        <f t="shared" si="65"/>
        <v>K-hangtra</v>
      </c>
      <c r="AR238" s="60">
        <f t="shared" si="66"/>
        <v>156</v>
      </c>
      <c r="AS238" s="60">
        <f t="shared" si="67"/>
        <v>632</v>
      </c>
      <c r="AV238" s="39"/>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c r="BZ238" s="42"/>
      <c r="CA238" s="42"/>
      <c r="CB238" s="42"/>
      <c r="CC238" s="42"/>
      <c r="CD238" s="42"/>
      <c r="CE238" s="42"/>
      <c r="CF238" s="42"/>
      <c r="CG238" s="42"/>
      <c r="CH238" s="42"/>
      <c r="CI238" s="42"/>
      <c r="CJ238" s="42"/>
      <c r="CK238" s="42"/>
      <c r="CL238" s="42"/>
      <c r="CM238" s="42"/>
      <c r="CN238" s="42"/>
      <c r="CO238" s="42"/>
      <c r="CP238" s="42"/>
      <c r="CQ238" s="42"/>
      <c r="CR238" s="42"/>
      <c r="CS238" s="42"/>
      <c r="CT238" s="42"/>
      <c r="CU238" s="42"/>
      <c r="CV238" s="42"/>
      <c r="CW238" s="42"/>
      <c r="CX238" s="42"/>
      <c r="CY238" s="42"/>
      <c r="CZ238" s="42"/>
      <c r="DA238" s="42"/>
      <c r="DB238" s="42"/>
      <c r="DC238" s="42"/>
      <c r="DD238" s="42"/>
      <c r="DE238" s="42"/>
      <c r="DF238" s="42"/>
      <c r="DG238" s="42"/>
      <c r="DH238" s="42"/>
      <c r="DI238" s="42"/>
      <c r="DJ238" s="42"/>
      <c r="DK238" s="42"/>
      <c r="DL238" s="42"/>
      <c r="DM238" s="42"/>
      <c r="DN238" s="42"/>
      <c r="DO238" s="42"/>
      <c r="DP238" s="42"/>
      <c r="DQ238" s="42"/>
      <c r="DR238" s="42"/>
      <c r="DS238" s="42"/>
      <c r="DT238" s="42"/>
      <c r="DU238" s="42"/>
      <c r="DV238" s="42"/>
      <c r="DW238" s="42"/>
      <c r="DX238" s="42"/>
      <c r="DY238" s="42"/>
      <c r="DZ238" s="42"/>
      <c r="EA238" s="42"/>
      <c r="EB238" s="42"/>
      <c r="EC238" s="42"/>
      <c r="ED238" s="42"/>
      <c r="EE238" s="42"/>
      <c r="EF238" s="42"/>
      <c r="EG238" s="42"/>
      <c r="EH238" s="42"/>
      <c r="EI238" s="42"/>
      <c r="EJ238" s="42"/>
      <c r="EK238" s="42"/>
      <c r="EL238" s="42"/>
      <c r="EM238" s="42"/>
      <c r="EN238" s="42"/>
      <c r="EO238" s="42"/>
      <c r="EP238" s="42"/>
      <c r="EQ238" s="42"/>
      <c r="ER238" s="42"/>
      <c r="ES238" s="42"/>
      <c r="ET238" s="42"/>
      <c r="EU238" s="42"/>
      <c r="EV238" s="42"/>
      <c r="EW238" s="42"/>
      <c r="EX238" s="42"/>
      <c r="EY238" s="42"/>
      <c r="EZ238" s="42"/>
      <c r="FA238" s="42"/>
      <c r="FB238" s="42"/>
      <c r="FC238" s="42"/>
      <c r="FD238" s="42"/>
      <c r="FE238" s="42"/>
      <c r="FF238" s="42"/>
      <c r="FG238" s="42"/>
      <c r="FH238" s="42"/>
      <c r="FI238" s="42"/>
      <c r="FJ238" s="42"/>
      <c r="FK238" s="42"/>
      <c r="FL238" s="42"/>
      <c r="FM238" s="42"/>
      <c r="FN238" s="42"/>
      <c r="FO238" s="42"/>
      <c r="FP238" s="42"/>
      <c r="FQ238" s="42"/>
      <c r="FR238" s="42"/>
      <c r="FS238" s="42"/>
      <c r="FT238" s="42"/>
      <c r="FU238" s="42"/>
      <c r="FV238" s="42"/>
      <c r="FW238" s="42"/>
      <c r="FX238" s="42"/>
      <c r="FY238" s="42"/>
      <c r="FZ238" s="42"/>
      <c r="GA238" s="42"/>
      <c r="GB238" s="42"/>
      <c r="GC238" s="42"/>
      <c r="GD238" s="42"/>
      <c r="GE238" s="42"/>
      <c r="GF238" s="42"/>
      <c r="GG238" s="42"/>
      <c r="GH238" s="42"/>
      <c r="GI238" s="42"/>
      <c r="GJ238" s="42"/>
      <c r="GK238" s="42"/>
      <c r="GL238" s="42"/>
      <c r="GM238" s="42"/>
      <c r="GN238" s="42"/>
      <c r="GO238" s="42"/>
      <c r="GP238" s="42"/>
      <c r="GQ238" s="42"/>
      <c r="GR238" s="42"/>
      <c r="GS238" s="42"/>
      <c r="GT238" s="42"/>
      <c r="GU238" s="42"/>
      <c r="GV238" s="42"/>
      <c r="GW238" s="42"/>
      <c r="GX238" s="42"/>
      <c r="GY238" s="42"/>
      <c r="GZ238" s="42"/>
      <c r="HA238" s="42"/>
      <c r="HB238" s="42"/>
      <c r="HC238" s="42"/>
      <c r="HD238" s="42"/>
      <c r="HE238" s="42"/>
      <c r="HF238" s="42"/>
      <c r="HG238" s="42"/>
      <c r="HH238" s="42"/>
      <c r="HI238" s="42"/>
      <c r="HJ238" s="42"/>
      <c r="HK238" s="42"/>
      <c r="HL238" s="42"/>
      <c r="HM238" s="42"/>
      <c r="HN238" s="42"/>
      <c r="HO238" s="42"/>
      <c r="HP238" s="42"/>
      <c r="HQ238" s="42"/>
      <c r="HR238" s="42"/>
      <c r="HS238" s="42"/>
      <c r="HT238" s="42"/>
      <c r="HU238" s="42"/>
      <c r="HV238" s="42"/>
      <c r="HW238" s="42"/>
      <c r="HX238" s="42"/>
    </row>
    <row r="239" spans="1:232" s="41" customFormat="1" x14ac:dyDescent="0.25">
      <c r="A239" s="29"/>
      <c r="B239" s="30"/>
      <c r="C239" s="31" t="str">
        <f>IF(H239="","",VLOOKUP(O239,Khach_hang!B:G,6,0))</f>
        <v>B</v>
      </c>
      <c r="D239" s="57">
        <f t="shared" si="51"/>
        <v>0</v>
      </c>
      <c r="E239" s="57">
        <f t="shared" si="52"/>
        <v>1</v>
      </c>
      <c r="F239" s="32" t="str">
        <f>IF(H239="","",VLOOKUP(H239,'PHIEU XT'!B:I,8,0))</f>
        <v>29/08/2025</v>
      </c>
      <c r="G239" s="32" t="str">
        <f t="shared" si="53"/>
        <v>29/08/2025</v>
      </c>
      <c r="H239" s="4">
        <v>9105869316</v>
      </c>
      <c r="I239" s="32" t="str">
        <f t="shared" si="54"/>
        <v>29/08/2025</v>
      </c>
      <c r="J239" s="33" t="str">
        <f t="shared" si="55"/>
        <v>NKHT2508/00003094</v>
      </c>
      <c r="K239" s="34"/>
      <c r="L239" s="46" t="str">
        <f t="shared" si="56"/>
        <v>K25TTM</v>
      </c>
      <c r="M239" s="33" t="str">
        <f>IF(H239="","",'PHIEU XT'!C239)</f>
        <v>00003094</v>
      </c>
      <c r="N239" s="35" t="str">
        <f t="shared" si="57"/>
        <v>29/08/2025</v>
      </c>
      <c r="O239" s="6" t="str">
        <f>IF(H239="","",'PHIEU XT'!E239)</f>
        <v>WIN-030</v>
      </c>
      <c r="P239" s="36"/>
      <c r="Q239" s="36"/>
      <c r="R239" s="36"/>
      <c r="S239" s="33" t="str">
        <f>IF(H239="","",'PHIEU XT'!F239)</f>
        <v>2AGT WM+ HNM Thôn 7, Hòa Hậu</v>
      </c>
      <c r="T239" s="36"/>
      <c r="U239" s="36"/>
      <c r="V239" s="33" t="str">
        <f t="shared" si="58"/>
        <v>2AGT WM+ HNM Thôn 7, Hòa Hậu</v>
      </c>
      <c r="W239" s="36"/>
      <c r="X239" s="36"/>
      <c r="Y239" s="33" t="str">
        <f>IF(H239="","",'PHIEU XT'!AC239)</f>
        <v>CGM300</v>
      </c>
      <c r="Z239" s="36"/>
      <c r="AA239" s="30"/>
      <c r="AB239" s="57">
        <f t="shared" si="59"/>
        <v>5111</v>
      </c>
      <c r="AC239" s="57">
        <f t="shared" si="60"/>
        <v>131</v>
      </c>
      <c r="AD239" s="30"/>
      <c r="AE239" s="58">
        <f>IF(H239="","",'PHIEU XT'!U239)</f>
        <v>1</v>
      </c>
      <c r="AF239" s="37"/>
      <c r="AG239" s="37">
        <f>IF(H239="","",'PHIEU XT'!T239)</f>
        <v>73431</v>
      </c>
      <c r="AH239" s="38">
        <f t="shared" si="61"/>
        <v>73431</v>
      </c>
      <c r="AI239" s="37"/>
      <c r="AJ239" s="37"/>
      <c r="AK239" s="39"/>
      <c r="AL239" s="40">
        <f t="shared" si="62"/>
        <v>8</v>
      </c>
      <c r="AM239" s="37"/>
      <c r="AN239" s="37">
        <f t="shared" si="63"/>
        <v>5874.4800000000005</v>
      </c>
      <c r="AO239" s="59">
        <f t="shared" si="64"/>
        <v>33311</v>
      </c>
      <c r="AP239" s="39"/>
      <c r="AQ239" s="59" t="str">
        <f t="shared" si="65"/>
        <v>K-hangtra</v>
      </c>
      <c r="AR239" s="60">
        <f t="shared" si="66"/>
        <v>156</v>
      </c>
      <c r="AS239" s="60">
        <f t="shared" si="67"/>
        <v>632</v>
      </c>
      <c r="AV239" s="39"/>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c r="BZ239" s="42"/>
      <c r="CA239" s="42"/>
      <c r="CB239" s="42"/>
      <c r="CC239" s="42"/>
      <c r="CD239" s="42"/>
      <c r="CE239" s="42"/>
      <c r="CF239" s="42"/>
      <c r="CG239" s="42"/>
      <c r="CH239" s="42"/>
      <c r="CI239" s="42"/>
      <c r="CJ239" s="42"/>
      <c r="CK239" s="42"/>
      <c r="CL239" s="42"/>
      <c r="CM239" s="42"/>
      <c r="CN239" s="42"/>
      <c r="CO239" s="42"/>
      <c r="CP239" s="42"/>
      <c r="CQ239" s="42"/>
      <c r="CR239" s="42"/>
      <c r="CS239" s="42"/>
      <c r="CT239" s="42"/>
      <c r="CU239" s="42"/>
      <c r="CV239" s="42"/>
      <c r="CW239" s="42"/>
      <c r="CX239" s="42"/>
      <c r="CY239" s="42"/>
      <c r="CZ239" s="42"/>
      <c r="DA239" s="42"/>
      <c r="DB239" s="42"/>
      <c r="DC239" s="42"/>
      <c r="DD239" s="42"/>
      <c r="DE239" s="42"/>
      <c r="DF239" s="42"/>
      <c r="DG239" s="42"/>
      <c r="DH239" s="42"/>
      <c r="DI239" s="42"/>
      <c r="DJ239" s="42"/>
      <c r="DK239" s="42"/>
      <c r="DL239" s="42"/>
      <c r="DM239" s="42"/>
      <c r="DN239" s="42"/>
      <c r="DO239" s="42"/>
      <c r="DP239" s="42"/>
      <c r="DQ239" s="42"/>
      <c r="DR239" s="42"/>
      <c r="DS239" s="42"/>
      <c r="DT239" s="42"/>
      <c r="DU239" s="42"/>
      <c r="DV239" s="42"/>
      <c r="DW239" s="42"/>
      <c r="DX239" s="42"/>
      <c r="DY239" s="42"/>
      <c r="DZ239" s="42"/>
      <c r="EA239" s="42"/>
      <c r="EB239" s="42"/>
      <c r="EC239" s="42"/>
      <c r="ED239" s="42"/>
      <c r="EE239" s="42"/>
      <c r="EF239" s="42"/>
      <c r="EG239" s="42"/>
      <c r="EH239" s="42"/>
      <c r="EI239" s="42"/>
      <c r="EJ239" s="42"/>
      <c r="EK239" s="42"/>
      <c r="EL239" s="42"/>
      <c r="EM239" s="42"/>
      <c r="EN239" s="42"/>
      <c r="EO239" s="42"/>
      <c r="EP239" s="42"/>
      <c r="EQ239" s="42"/>
      <c r="ER239" s="42"/>
      <c r="ES239" s="42"/>
      <c r="ET239" s="42"/>
      <c r="EU239" s="42"/>
      <c r="EV239" s="42"/>
      <c r="EW239" s="42"/>
      <c r="EX239" s="42"/>
      <c r="EY239" s="42"/>
      <c r="EZ239" s="42"/>
      <c r="FA239" s="42"/>
      <c r="FB239" s="42"/>
      <c r="FC239" s="42"/>
      <c r="FD239" s="42"/>
      <c r="FE239" s="42"/>
      <c r="FF239" s="42"/>
      <c r="FG239" s="42"/>
      <c r="FH239" s="42"/>
      <c r="FI239" s="42"/>
      <c r="FJ239" s="42"/>
      <c r="FK239" s="42"/>
      <c r="FL239" s="42"/>
      <c r="FM239" s="42"/>
      <c r="FN239" s="42"/>
      <c r="FO239" s="42"/>
      <c r="FP239" s="42"/>
      <c r="FQ239" s="42"/>
      <c r="FR239" s="42"/>
      <c r="FS239" s="42"/>
      <c r="FT239" s="42"/>
      <c r="FU239" s="42"/>
      <c r="FV239" s="42"/>
      <c r="FW239" s="42"/>
      <c r="FX239" s="42"/>
      <c r="FY239" s="42"/>
      <c r="FZ239" s="42"/>
      <c r="GA239" s="42"/>
      <c r="GB239" s="42"/>
      <c r="GC239" s="42"/>
      <c r="GD239" s="42"/>
      <c r="GE239" s="42"/>
      <c r="GF239" s="42"/>
      <c r="GG239" s="42"/>
      <c r="GH239" s="42"/>
      <c r="GI239" s="42"/>
      <c r="GJ239" s="42"/>
      <c r="GK239" s="42"/>
      <c r="GL239" s="42"/>
      <c r="GM239" s="42"/>
      <c r="GN239" s="42"/>
      <c r="GO239" s="42"/>
      <c r="GP239" s="42"/>
      <c r="GQ239" s="42"/>
      <c r="GR239" s="42"/>
      <c r="GS239" s="42"/>
      <c r="GT239" s="42"/>
      <c r="GU239" s="42"/>
      <c r="GV239" s="42"/>
      <c r="GW239" s="42"/>
      <c r="GX239" s="42"/>
      <c r="GY239" s="42"/>
      <c r="GZ239" s="42"/>
      <c r="HA239" s="42"/>
      <c r="HB239" s="42"/>
      <c r="HC239" s="42"/>
      <c r="HD239" s="42"/>
      <c r="HE239" s="42"/>
      <c r="HF239" s="42"/>
      <c r="HG239" s="42"/>
      <c r="HH239" s="42"/>
      <c r="HI239" s="42"/>
      <c r="HJ239" s="42"/>
      <c r="HK239" s="42"/>
      <c r="HL239" s="42"/>
      <c r="HM239" s="42"/>
      <c r="HN239" s="42"/>
      <c r="HO239" s="42"/>
      <c r="HP239" s="42"/>
      <c r="HQ239" s="42"/>
      <c r="HR239" s="42"/>
      <c r="HS239" s="42"/>
      <c r="HT239" s="42"/>
      <c r="HU239" s="42"/>
      <c r="HV239" s="42"/>
      <c r="HW239" s="42"/>
      <c r="HX239" s="42"/>
    </row>
    <row r="240" spans="1:232" s="41" customFormat="1" x14ac:dyDescent="0.25">
      <c r="A240" s="29"/>
      <c r="B240" s="30"/>
      <c r="C240" s="31" t="str">
        <f>IF(H240="","",VLOOKUP(O240,Khach_hang!B:G,6,0))</f>
        <v>B</v>
      </c>
      <c r="D240" s="57">
        <f t="shared" si="51"/>
        <v>0</v>
      </c>
      <c r="E240" s="57">
        <f t="shared" si="52"/>
        <v>1</v>
      </c>
      <c r="F240" s="32" t="str">
        <f>IF(H240="","",VLOOKUP(H240,'PHIEU XT'!B:I,8,0))</f>
        <v>29/08/2025</v>
      </c>
      <c r="G240" s="32" t="str">
        <f t="shared" si="53"/>
        <v>29/08/2025</v>
      </c>
      <c r="H240" s="4">
        <v>9105869363</v>
      </c>
      <c r="I240" s="32" t="str">
        <f t="shared" si="54"/>
        <v>29/08/2025</v>
      </c>
      <c r="J240" s="33" t="str">
        <f t="shared" si="55"/>
        <v>NKHT2508/00421452</v>
      </c>
      <c r="K240" s="34"/>
      <c r="L240" s="46" t="str">
        <f t="shared" si="56"/>
        <v>K25TTM</v>
      </c>
      <c r="M240" s="33" t="str">
        <f>IF(H240="","",'PHIEU XT'!C240)</f>
        <v>00421452</v>
      </c>
      <c r="N240" s="35" t="str">
        <f t="shared" si="57"/>
        <v>29/08/2025</v>
      </c>
      <c r="O240" s="6" t="str">
        <f>IF(H240="","",'PHIEU XT'!E240)</f>
        <v>WIN-002</v>
      </c>
      <c r="P240" s="36"/>
      <c r="Q240" s="36"/>
      <c r="R240" s="36"/>
      <c r="S240" s="33" t="str">
        <f>IF(H240="","",'PHIEU XT'!F240)</f>
        <v>2ARB WM+ HNI CC1 Hado Parkside</v>
      </c>
      <c r="T240" s="36"/>
      <c r="U240" s="36"/>
      <c r="V240" s="33" t="str">
        <f t="shared" si="58"/>
        <v>2ARB WM+ HNI CC1 Hado Parkside</v>
      </c>
      <c r="W240" s="36"/>
      <c r="X240" s="36"/>
      <c r="Y240" s="33" t="str">
        <f>IF(H240="","",'PHIEU XT'!AC240)</f>
        <v>CN300</v>
      </c>
      <c r="Z240" s="36"/>
      <c r="AA240" s="30"/>
      <c r="AB240" s="57">
        <f t="shared" si="59"/>
        <v>5111</v>
      </c>
      <c r="AC240" s="57">
        <f t="shared" si="60"/>
        <v>131</v>
      </c>
      <c r="AD240" s="30"/>
      <c r="AE240" s="58">
        <f>IF(H240="","",'PHIEU XT'!U240)</f>
        <v>1</v>
      </c>
      <c r="AF240" s="37"/>
      <c r="AG240" s="37">
        <f>IF(H240="","",'PHIEU XT'!T240)</f>
        <v>56760</v>
      </c>
      <c r="AH240" s="38">
        <f t="shared" si="61"/>
        <v>56760</v>
      </c>
      <c r="AI240" s="37"/>
      <c r="AJ240" s="37"/>
      <c r="AK240" s="39"/>
      <c r="AL240" s="40">
        <f t="shared" si="62"/>
        <v>8</v>
      </c>
      <c r="AM240" s="37"/>
      <c r="AN240" s="37">
        <f t="shared" si="63"/>
        <v>4540.8</v>
      </c>
      <c r="AO240" s="59">
        <f t="shared" si="64"/>
        <v>33311</v>
      </c>
      <c r="AP240" s="39"/>
      <c r="AQ240" s="59" t="str">
        <f t="shared" si="65"/>
        <v>K-hangtra</v>
      </c>
      <c r="AR240" s="60">
        <f t="shared" si="66"/>
        <v>156</v>
      </c>
      <c r="AS240" s="60">
        <f t="shared" si="67"/>
        <v>632</v>
      </c>
      <c r="AV240" s="39"/>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c r="BZ240" s="42"/>
      <c r="CA240" s="42"/>
      <c r="CB240" s="42"/>
      <c r="CC240" s="42"/>
      <c r="CD240" s="42"/>
      <c r="CE240" s="42"/>
      <c r="CF240" s="42"/>
      <c r="CG240" s="42"/>
      <c r="CH240" s="42"/>
      <c r="CI240" s="42"/>
      <c r="CJ240" s="42"/>
      <c r="CK240" s="42"/>
      <c r="CL240" s="42"/>
      <c r="CM240" s="42"/>
      <c r="CN240" s="42"/>
      <c r="CO240" s="42"/>
      <c r="CP240" s="42"/>
      <c r="CQ240" s="42"/>
      <c r="CR240" s="42"/>
      <c r="CS240" s="42"/>
      <c r="CT240" s="42"/>
      <c r="CU240" s="42"/>
      <c r="CV240" s="42"/>
      <c r="CW240" s="42"/>
      <c r="CX240" s="42"/>
      <c r="CY240" s="42"/>
      <c r="CZ240" s="42"/>
      <c r="DA240" s="42"/>
      <c r="DB240" s="42"/>
      <c r="DC240" s="42"/>
      <c r="DD240" s="42"/>
      <c r="DE240" s="42"/>
      <c r="DF240" s="42"/>
      <c r="DG240" s="42"/>
      <c r="DH240" s="42"/>
      <c r="DI240" s="42"/>
      <c r="DJ240" s="42"/>
      <c r="DK240" s="42"/>
      <c r="DL240" s="42"/>
      <c r="DM240" s="42"/>
      <c r="DN240" s="42"/>
      <c r="DO240" s="42"/>
      <c r="DP240" s="42"/>
      <c r="DQ240" s="42"/>
      <c r="DR240" s="42"/>
      <c r="DS240" s="42"/>
      <c r="DT240" s="42"/>
      <c r="DU240" s="42"/>
      <c r="DV240" s="42"/>
      <c r="DW240" s="42"/>
      <c r="DX240" s="42"/>
      <c r="DY240" s="42"/>
      <c r="DZ240" s="42"/>
      <c r="EA240" s="42"/>
      <c r="EB240" s="42"/>
      <c r="EC240" s="42"/>
      <c r="ED240" s="42"/>
      <c r="EE240" s="42"/>
      <c r="EF240" s="42"/>
      <c r="EG240" s="42"/>
      <c r="EH240" s="42"/>
      <c r="EI240" s="42"/>
      <c r="EJ240" s="42"/>
      <c r="EK240" s="42"/>
      <c r="EL240" s="42"/>
      <c r="EM240" s="42"/>
      <c r="EN240" s="42"/>
      <c r="EO240" s="42"/>
      <c r="EP240" s="42"/>
      <c r="EQ240" s="42"/>
      <c r="ER240" s="42"/>
      <c r="ES240" s="42"/>
      <c r="ET240" s="42"/>
      <c r="EU240" s="42"/>
      <c r="EV240" s="42"/>
      <c r="EW240" s="42"/>
      <c r="EX240" s="42"/>
      <c r="EY240" s="42"/>
      <c r="EZ240" s="42"/>
      <c r="FA240" s="42"/>
      <c r="FB240" s="42"/>
      <c r="FC240" s="42"/>
      <c r="FD240" s="42"/>
      <c r="FE240" s="42"/>
      <c r="FF240" s="42"/>
      <c r="FG240" s="42"/>
      <c r="FH240" s="42"/>
      <c r="FI240" s="42"/>
      <c r="FJ240" s="42"/>
      <c r="FK240" s="42"/>
      <c r="FL240" s="42"/>
      <c r="FM240" s="42"/>
      <c r="FN240" s="42"/>
      <c r="FO240" s="42"/>
      <c r="FP240" s="42"/>
      <c r="FQ240" s="42"/>
      <c r="FR240" s="42"/>
      <c r="FS240" s="42"/>
      <c r="FT240" s="42"/>
      <c r="FU240" s="42"/>
      <c r="FV240" s="42"/>
      <c r="FW240" s="42"/>
      <c r="FX240" s="42"/>
      <c r="FY240" s="42"/>
      <c r="FZ240" s="42"/>
      <c r="GA240" s="42"/>
      <c r="GB240" s="42"/>
      <c r="GC240" s="42"/>
      <c r="GD240" s="42"/>
      <c r="GE240" s="42"/>
      <c r="GF240" s="42"/>
      <c r="GG240" s="42"/>
      <c r="GH240" s="42"/>
      <c r="GI240" s="42"/>
      <c r="GJ240" s="42"/>
      <c r="GK240" s="42"/>
      <c r="GL240" s="42"/>
      <c r="GM240" s="42"/>
      <c r="GN240" s="42"/>
      <c r="GO240" s="42"/>
      <c r="GP240" s="42"/>
      <c r="GQ240" s="42"/>
      <c r="GR240" s="42"/>
      <c r="GS240" s="42"/>
      <c r="GT240" s="42"/>
      <c r="GU240" s="42"/>
      <c r="GV240" s="42"/>
      <c r="GW240" s="42"/>
      <c r="GX240" s="42"/>
      <c r="GY240" s="42"/>
      <c r="GZ240" s="42"/>
      <c r="HA240" s="42"/>
      <c r="HB240" s="42"/>
      <c r="HC240" s="42"/>
      <c r="HD240" s="42"/>
      <c r="HE240" s="42"/>
      <c r="HF240" s="42"/>
      <c r="HG240" s="42"/>
      <c r="HH240" s="42"/>
      <c r="HI240" s="42"/>
      <c r="HJ240" s="42"/>
      <c r="HK240" s="42"/>
      <c r="HL240" s="42"/>
      <c r="HM240" s="42"/>
      <c r="HN240" s="42"/>
      <c r="HO240" s="42"/>
      <c r="HP240" s="42"/>
      <c r="HQ240" s="42"/>
      <c r="HR240" s="42"/>
      <c r="HS240" s="42"/>
      <c r="HT240" s="42"/>
      <c r="HU240" s="42"/>
      <c r="HV240" s="42"/>
      <c r="HW240" s="42"/>
      <c r="HX240" s="42"/>
    </row>
    <row r="241" spans="1:232" s="41" customFormat="1" x14ac:dyDescent="0.25">
      <c r="A241" s="29"/>
      <c r="B241" s="30"/>
      <c r="C241" s="31" t="str">
        <f>IF(H241="","",VLOOKUP(O241,Khach_hang!B:G,6,0))</f>
        <v>B</v>
      </c>
      <c r="D241" s="57">
        <f t="shared" si="51"/>
        <v>0</v>
      </c>
      <c r="E241" s="57">
        <f t="shared" si="52"/>
        <v>1</v>
      </c>
      <c r="F241" s="32" t="str">
        <f>IF(H241="","",VLOOKUP(H241,'PHIEU XT'!B:I,8,0))</f>
        <v>29/08/2025</v>
      </c>
      <c r="G241" s="32" t="str">
        <f t="shared" si="53"/>
        <v>29/08/2025</v>
      </c>
      <c r="H241" s="4">
        <v>9105869334</v>
      </c>
      <c r="I241" s="32" t="str">
        <f t="shared" si="54"/>
        <v>29/08/2025</v>
      </c>
      <c r="J241" s="33" t="str">
        <f t="shared" si="55"/>
        <v>NKHT2508/00032677</v>
      </c>
      <c r="K241" s="34"/>
      <c r="L241" s="46" t="str">
        <f t="shared" si="56"/>
        <v>K25TTM</v>
      </c>
      <c r="M241" s="33" t="str">
        <f>IF(H241="","",'PHIEU XT'!C241)</f>
        <v>00032677</v>
      </c>
      <c r="N241" s="35" t="str">
        <f t="shared" si="57"/>
        <v>29/08/2025</v>
      </c>
      <c r="O241" s="6" t="str">
        <f>IF(H241="","",'PHIEU XT'!E241)</f>
        <v>WIN-058</v>
      </c>
      <c r="P241" s="36"/>
      <c r="Q241" s="36"/>
      <c r="R241" s="36"/>
      <c r="S241" s="33" t="str">
        <f>IF(H241="","",'PHIEU XT'!F241)</f>
        <v>2B20 WM+ NAN 184-186 Hồ Văn Sinh</v>
      </c>
      <c r="T241" s="36"/>
      <c r="U241" s="36"/>
      <c r="V241" s="33" t="str">
        <f t="shared" si="58"/>
        <v>2B20 WM+ NAN 184-186 Hồ Văn Sinh</v>
      </c>
      <c r="W241" s="36"/>
      <c r="X241" s="36"/>
      <c r="Y241" s="33" t="str">
        <f>IF(H241="","",'PHIEU XT'!AC241)</f>
        <v>MNH250</v>
      </c>
      <c r="Z241" s="36"/>
      <c r="AA241" s="30"/>
      <c r="AB241" s="57">
        <f t="shared" si="59"/>
        <v>5111</v>
      </c>
      <c r="AC241" s="57">
        <f t="shared" si="60"/>
        <v>131</v>
      </c>
      <c r="AD241" s="30"/>
      <c r="AE241" s="58">
        <f>IF(H241="","",'PHIEU XT'!U241)</f>
        <v>1</v>
      </c>
      <c r="AF241" s="37"/>
      <c r="AG241" s="37">
        <f>IF(H241="","",'PHIEU XT'!T241)</f>
        <v>46000</v>
      </c>
      <c r="AH241" s="38">
        <f t="shared" si="61"/>
        <v>46000</v>
      </c>
      <c r="AI241" s="37"/>
      <c r="AJ241" s="37"/>
      <c r="AK241" s="39"/>
      <c r="AL241" s="40">
        <f t="shared" si="62"/>
        <v>8</v>
      </c>
      <c r="AM241" s="37"/>
      <c r="AN241" s="37">
        <f t="shared" si="63"/>
        <v>3680</v>
      </c>
      <c r="AO241" s="59">
        <f t="shared" si="64"/>
        <v>33311</v>
      </c>
      <c r="AP241" s="39"/>
      <c r="AQ241" s="59" t="str">
        <f t="shared" si="65"/>
        <v>K-hangtra</v>
      </c>
      <c r="AR241" s="60">
        <f t="shared" si="66"/>
        <v>156</v>
      </c>
      <c r="AS241" s="60">
        <f t="shared" si="67"/>
        <v>632</v>
      </c>
      <c r="AV241" s="39"/>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c r="BZ241" s="42"/>
      <c r="CA241" s="42"/>
      <c r="CB241" s="42"/>
      <c r="CC241" s="42"/>
      <c r="CD241" s="42"/>
      <c r="CE241" s="42"/>
      <c r="CF241" s="42"/>
      <c r="CG241" s="42"/>
      <c r="CH241" s="42"/>
      <c r="CI241" s="42"/>
      <c r="CJ241" s="42"/>
      <c r="CK241" s="42"/>
      <c r="CL241" s="42"/>
      <c r="CM241" s="42"/>
      <c r="CN241" s="42"/>
      <c r="CO241" s="42"/>
      <c r="CP241" s="42"/>
      <c r="CQ241" s="42"/>
      <c r="CR241" s="42"/>
      <c r="CS241" s="42"/>
      <c r="CT241" s="42"/>
      <c r="CU241" s="42"/>
      <c r="CV241" s="42"/>
      <c r="CW241" s="42"/>
      <c r="CX241" s="42"/>
      <c r="CY241" s="42"/>
      <c r="CZ241" s="42"/>
      <c r="DA241" s="42"/>
      <c r="DB241" s="42"/>
      <c r="DC241" s="42"/>
      <c r="DD241" s="42"/>
      <c r="DE241" s="42"/>
      <c r="DF241" s="42"/>
      <c r="DG241" s="42"/>
      <c r="DH241" s="42"/>
      <c r="DI241" s="42"/>
      <c r="DJ241" s="42"/>
      <c r="DK241" s="42"/>
      <c r="DL241" s="42"/>
      <c r="DM241" s="42"/>
      <c r="DN241" s="42"/>
      <c r="DO241" s="42"/>
      <c r="DP241" s="42"/>
      <c r="DQ241" s="42"/>
      <c r="DR241" s="42"/>
      <c r="DS241" s="42"/>
      <c r="DT241" s="42"/>
      <c r="DU241" s="42"/>
      <c r="DV241" s="42"/>
      <c r="DW241" s="42"/>
      <c r="DX241" s="42"/>
      <c r="DY241" s="42"/>
      <c r="DZ241" s="42"/>
      <c r="EA241" s="42"/>
      <c r="EB241" s="42"/>
      <c r="EC241" s="42"/>
      <c r="ED241" s="42"/>
      <c r="EE241" s="42"/>
      <c r="EF241" s="42"/>
      <c r="EG241" s="42"/>
      <c r="EH241" s="42"/>
      <c r="EI241" s="42"/>
      <c r="EJ241" s="42"/>
      <c r="EK241" s="42"/>
      <c r="EL241" s="42"/>
      <c r="EM241" s="42"/>
      <c r="EN241" s="42"/>
      <c r="EO241" s="42"/>
      <c r="EP241" s="42"/>
      <c r="EQ241" s="42"/>
      <c r="ER241" s="42"/>
      <c r="ES241" s="42"/>
      <c r="ET241" s="42"/>
      <c r="EU241" s="42"/>
      <c r="EV241" s="42"/>
      <c r="EW241" s="42"/>
      <c r="EX241" s="42"/>
      <c r="EY241" s="42"/>
      <c r="EZ241" s="42"/>
      <c r="FA241" s="42"/>
      <c r="FB241" s="42"/>
      <c r="FC241" s="42"/>
      <c r="FD241" s="42"/>
      <c r="FE241" s="42"/>
      <c r="FF241" s="42"/>
      <c r="FG241" s="42"/>
      <c r="FH241" s="42"/>
      <c r="FI241" s="42"/>
      <c r="FJ241" s="42"/>
      <c r="FK241" s="42"/>
      <c r="FL241" s="42"/>
      <c r="FM241" s="42"/>
      <c r="FN241" s="42"/>
      <c r="FO241" s="42"/>
      <c r="FP241" s="42"/>
      <c r="FQ241" s="42"/>
      <c r="FR241" s="42"/>
      <c r="FS241" s="42"/>
      <c r="FT241" s="42"/>
      <c r="FU241" s="42"/>
      <c r="FV241" s="42"/>
      <c r="FW241" s="42"/>
      <c r="FX241" s="42"/>
      <c r="FY241" s="42"/>
      <c r="FZ241" s="42"/>
      <c r="GA241" s="42"/>
      <c r="GB241" s="42"/>
      <c r="GC241" s="42"/>
      <c r="GD241" s="42"/>
      <c r="GE241" s="42"/>
      <c r="GF241" s="42"/>
      <c r="GG241" s="42"/>
      <c r="GH241" s="42"/>
      <c r="GI241" s="42"/>
      <c r="GJ241" s="42"/>
      <c r="GK241" s="42"/>
      <c r="GL241" s="42"/>
      <c r="GM241" s="42"/>
      <c r="GN241" s="42"/>
      <c r="GO241" s="42"/>
      <c r="GP241" s="42"/>
      <c r="GQ241" s="42"/>
      <c r="GR241" s="42"/>
      <c r="GS241" s="42"/>
      <c r="GT241" s="42"/>
      <c r="GU241" s="42"/>
      <c r="GV241" s="42"/>
      <c r="GW241" s="42"/>
      <c r="GX241" s="42"/>
      <c r="GY241" s="42"/>
      <c r="GZ241" s="42"/>
      <c r="HA241" s="42"/>
      <c r="HB241" s="42"/>
      <c r="HC241" s="42"/>
      <c r="HD241" s="42"/>
      <c r="HE241" s="42"/>
      <c r="HF241" s="42"/>
      <c r="HG241" s="42"/>
      <c r="HH241" s="42"/>
      <c r="HI241" s="42"/>
      <c r="HJ241" s="42"/>
      <c r="HK241" s="42"/>
      <c r="HL241" s="42"/>
      <c r="HM241" s="42"/>
      <c r="HN241" s="42"/>
      <c r="HO241" s="42"/>
      <c r="HP241" s="42"/>
      <c r="HQ241" s="42"/>
      <c r="HR241" s="42"/>
      <c r="HS241" s="42"/>
      <c r="HT241" s="42"/>
      <c r="HU241" s="42"/>
      <c r="HV241" s="42"/>
      <c r="HW241" s="42"/>
      <c r="HX241" s="42"/>
    </row>
    <row r="242" spans="1:232" s="41" customFormat="1" x14ac:dyDescent="0.25">
      <c r="A242" s="29"/>
      <c r="B242" s="30"/>
      <c r="C242" s="31" t="str">
        <f>IF(H242="","",VLOOKUP(O242,Khach_hang!B:G,6,0))</f>
        <v>B</v>
      </c>
      <c r="D242" s="57">
        <f t="shared" si="51"/>
        <v>0</v>
      </c>
      <c r="E242" s="57">
        <f t="shared" si="52"/>
        <v>1</v>
      </c>
      <c r="F242" s="32" t="str">
        <f>IF(H242="","",VLOOKUP(H242,'PHIEU XT'!B:I,8,0))</f>
        <v>29/08/2025</v>
      </c>
      <c r="G242" s="32" t="str">
        <f t="shared" si="53"/>
        <v>29/08/2025</v>
      </c>
      <c r="H242" s="4">
        <v>9105869458</v>
      </c>
      <c r="I242" s="32" t="str">
        <f t="shared" si="54"/>
        <v>29/08/2025</v>
      </c>
      <c r="J242" s="33" t="str">
        <f t="shared" si="55"/>
        <v>NKHT2508/00025689</v>
      </c>
      <c r="K242" s="34"/>
      <c r="L242" s="46" t="str">
        <f t="shared" si="56"/>
        <v>K25TTM</v>
      </c>
      <c r="M242" s="33" t="str">
        <f>IF(H242="","",'PHIEU XT'!C242)</f>
        <v>00025689</v>
      </c>
      <c r="N242" s="35" t="str">
        <f t="shared" si="57"/>
        <v>29/08/2025</v>
      </c>
      <c r="O242" s="6" t="str">
        <f>IF(H242="","",'PHIEU XT'!E242)</f>
        <v>WIN-056</v>
      </c>
      <c r="P242" s="36"/>
      <c r="Q242" s="36"/>
      <c r="R242" s="36"/>
      <c r="S242" s="33" t="str">
        <f>IF(H242="","",'PHIEU XT'!F242)</f>
        <v>2AL0 WM+ HYN Phương Thông, Phương Chiểu</v>
      </c>
      <c r="T242" s="36"/>
      <c r="U242" s="36"/>
      <c r="V242" s="33" t="str">
        <f t="shared" si="58"/>
        <v>2AL0 WM+ HYN Phương Thông, Phương Chiểu</v>
      </c>
      <c r="W242" s="36"/>
      <c r="X242" s="36"/>
      <c r="Y242" s="33" t="str">
        <f>IF(H242="","",'PHIEU XT'!AC242)</f>
        <v>CC300</v>
      </c>
      <c r="Z242" s="36"/>
      <c r="AA242" s="30"/>
      <c r="AB242" s="57">
        <f t="shared" si="59"/>
        <v>5111</v>
      </c>
      <c r="AC242" s="57">
        <f t="shared" si="60"/>
        <v>131</v>
      </c>
      <c r="AD242" s="30"/>
      <c r="AE242" s="58">
        <f>IF(H242="","",'PHIEU XT'!U242)</f>
        <v>1</v>
      </c>
      <c r="AF242" s="37"/>
      <c r="AG242" s="37">
        <f>IF(H242="","",'PHIEU XT'!T242)</f>
        <v>74250</v>
      </c>
      <c r="AH242" s="38">
        <f t="shared" si="61"/>
        <v>74250</v>
      </c>
      <c r="AI242" s="37"/>
      <c r="AJ242" s="37"/>
      <c r="AK242" s="39"/>
      <c r="AL242" s="40">
        <f t="shared" si="62"/>
        <v>8</v>
      </c>
      <c r="AM242" s="37"/>
      <c r="AN242" s="37">
        <f t="shared" si="63"/>
        <v>5940</v>
      </c>
      <c r="AO242" s="59">
        <f t="shared" si="64"/>
        <v>33311</v>
      </c>
      <c r="AP242" s="39"/>
      <c r="AQ242" s="59" t="str">
        <f t="shared" si="65"/>
        <v>K-hangtra</v>
      </c>
      <c r="AR242" s="60">
        <f t="shared" si="66"/>
        <v>156</v>
      </c>
      <c r="AS242" s="60">
        <f t="shared" si="67"/>
        <v>632</v>
      </c>
      <c r="AV242" s="39"/>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c r="BZ242" s="42"/>
      <c r="CA242" s="42"/>
      <c r="CB242" s="42"/>
      <c r="CC242" s="42"/>
      <c r="CD242" s="42"/>
      <c r="CE242" s="42"/>
      <c r="CF242" s="42"/>
      <c r="CG242" s="42"/>
      <c r="CH242" s="42"/>
      <c r="CI242" s="42"/>
      <c r="CJ242" s="42"/>
      <c r="CK242" s="42"/>
      <c r="CL242" s="42"/>
      <c r="CM242" s="42"/>
      <c r="CN242" s="42"/>
      <c r="CO242" s="42"/>
      <c r="CP242" s="42"/>
      <c r="CQ242" s="42"/>
      <c r="CR242" s="42"/>
      <c r="CS242" s="42"/>
      <c r="CT242" s="42"/>
      <c r="CU242" s="42"/>
      <c r="CV242" s="42"/>
      <c r="CW242" s="42"/>
      <c r="CX242" s="42"/>
      <c r="CY242" s="42"/>
      <c r="CZ242" s="42"/>
      <c r="DA242" s="42"/>
      <c r="DB242" s="42"/>
      <c r="DC242" s="42"/>
      <c r="DD242" s="42"/>
      <c r="DE242" s="42"/>
      <c r="DF242" s="42"/>
      <c r="DG242" s="42"/>
      <c r="DH242" s="42"/>
      <c r="DI242" s="42"/>
      <c r="DJ242" s="42"/>
      <c r="DK242" s="42"/>
      <c r="DL242" s="42"/>
      <c r="DM242" s="42"/>
      <c r="DN242" s="42"/>
      <c r="DO242" s="42"/>
      <c r="DP242" s="42"/>
      <c r="DQ242" s="42"/>
      <c r="DR242" s="42"/>
      <c r="DS242" s="42"/>
      <c r="DT242" s="42"/>
      <c r="DU242" s="42"/>
      <c r="DV242" s="42"/>
      <c r="DW242" s="42"/>
      <c r="DX242" s="42"/>
      <c r="DY242" s="42"/>
      <c r="DZ242" s="42"/>
      <c r="EA242" s="42"/>
      <c r="EB242" s="42"/>
      <c r="EC242" s="42"/>
      <c r="ED242" s="42"/>
      <c r="EE242" s="42"/>
      <c r="EF242" s="42"/>
      <c r="EG242" s="42"/>
      <c r="EH242" s="42"/>
      <c r="EI242" s="42"/>
      <c r="EJ242" s="42"/>
      <c r="EK242" s="42"/>
      <c r="EL242" s="42"/>
      <c r="EM242" s="42"/>
      <c r="EN242" s="42"/>
      <c r="EO242" s="42"/>
      <c r="EP242" s="42"/>
      <c r="EQ242" s="42"/>
      <c r="ER242" s="42"/>
      <c r="ES242" s="42"/>
      <c r="ET242" s="42"/>
      <c r="EU242" s="42"/>
      <c r="EV242" s="42"/>
      <c r="EW242" s="42"/>
      <c r="EX242" s="42"/>
      <c r="EY242" s="42"/>
      <c r="EZ242" s="42"/>
      <c r="FA242" s="42"/>
      <c r="FB242" s="42"/>
      <c r="FC242" s="42"/>
      <c r="FD242" s="42"/>
      <c r="FE242" s="42"/>
      <c r="FF242" s="42"/>
      <c r="FG242" s="42"/>
      <c r="FH242" s="42"/>
      <c r="FI242" s="42"/>
      <c r="FJ242" s="42"/>
      <c r="FK242" s="42"/>
      <c r="FL242" s="42"/>
      <c r="FM242" s="42"/>
      <c r="FN242" s="42"/>
      <c r="FO242" s="42"/>
      <c r="FP242" s="42"/>
      <c r="FQ242" s="42"/>
      <c r="FR242" s="42"/>
      <c r="FS242" s="42"/>
      <c r="FT242" s="42"/>
      <c r="FU242" s="42"/>
      <c r="FV242" s="42"/>
      <c r="FW242" s="42"/>
      <c r="FX242" s="42"/>
      <c r="FY242" s="42"/>
      <c r="FZ242" s="42"/>
      <c r="GA242" s="42"/>
      <c r="GB242" s="42"/>
      <c r="GC242" s="42"/>
      <c r="GD242" s="42"/>
      <c r="GE242" s="42"/>
      <c r="GF242" s="42"/>
      <c r="GG242" s="42"/>
      <c r="GH242" s="42"/>
      <c r="GI242" s="42"/>
      <c r="GJ242" s="42"/>
      <c r="GK242" s="42"/>
      <c r="GL242" s="42"/>
      <c r="GM242" s="42"/>
      <c r="GN242" s="42"/>
      <c r="GO242" s="42"/>
      <c r="GP242" s="42"/>
      <c r="GQ242" s="42"/>
      <c r="GR242" s="42"/>
      <c r="GS242" s="42"/>
      <c r="GT242" s="42"/>
      <c r="GU242" s="42"/>
      <c r="GV242" s="42"/>
      <c r="GW242" s="42"/>
      <c r="GX242" s="42"/>
      <c r="GY242" s="42"/>
      <c r="GZ242" s="42"/>
      <c r="HA242" s="42"/>
      <c r="HB242" s="42"/>
      <c r="HC242" s="42"/>
      <c r="HD242" s="42"/>
      <c r="HE242" s="42"/>
      <c r="HF242" s="42"/>
      <c r="HG242" s="42"/>
      <c r="HH242" s="42"/>
      <c r="HI242" s="42"/>
      <c r="HJ242" s="42"/>
      <c r="HK242" s="42"/>
      <c r="HL242" s="42"/>
      <c r="HM242" s="42"/>
      <c r="HN242" s="42"/>
      <c r="HO242" s="42"/>
      <c r="HP242" s="42"/>
      <c r="HQ242" s="42"/>
      <c r="HR242" s="42"/>
      <c r="HS242" s="42"/>
      <c r="HT242" s="42"/>
      <c r="HU242" s="42"/>
      <c r="HV242" s="42"/>
      <c r="HW242" s="42"/>
      <c r="HX242" s="42"/>
    </row>
    <row r="243" spans="1:232" s="41" customFormat="1" x14ac:dyDescent="0.25">
      <c r="A243" s="29"/>
      <c r="B243" s="30"/>
      <c r="C243" s="31" t="str">
        <f>IF(H243="","",VLOOKUP(O243,Khach_hang!B:G,6,0))</f>
        <v>B</v>
      </c>
      <c r="D243" s="57">
        <f t="shared" si="51"/>
        <v>0</v>
      </c>
      <c r="E243" s="57">
        <f t="shared" si="52"/>
        <v>1</v>
      </c>
      <c r="F243" s="32" t="str">
        <f>IF(H243="","",VLOOKUP(H243,'PHIEU XT'!B:I,8,0))</f>
        <v>29/08/2025</v>
      </c>
      <c r="G243" s="32" t="str">
        <f t="shared" si="53"/>
        <v>29/08/2025</v>
      </c>
      <c r="H243" s="4">
        <v>9105869458</v>
      </c>
      <c r="I243" s="32" t="str">
        <f t="shared" si="54"/>
        <v>29/08/2025</v>
      </c>
      <c r="J243" s="33" t="str">
        <f t="shared" si="55"/>
        <v>NKHT2508/00025689</v>
      </c>
      <c r="K243" s="34"/>
      <c r="L243" s="46" t="str">
        <f t="shared" si="56"/>
        <v>K25TTM</v>
      </c>
      <c r="M243" s="33" t="str">
        <f>IF(H243="","",'PHIEU XT'!C243)</f>
        <v>00025689</v>
      </c>
      <c r="N243" s="35" t="str">
        <f t="shared" si="57"/>
        <v>29/08/2025</v>
      </c>
      <c r="O243" s="6" t="str">
        <f>IF(H243="","",'PHIEU XT'!E243)</f>
        <v>WIN-056</v>
      </c>
      <c r="P243" s="36"/>
      <c r="Q243" s="36"/>
      <c r="R243" s="36"/>
      <c r="S243" s="33" t="str">
        <f>IF(H243="","",'PHIEU XT'!F243)</f>
        <v>2AL0 WM+ HYN Phương Thông, Phương Chiểu</v>
      </c>
      <c r="T243" s="36"/>
      <c r="U243" s="36"/>
      <c r="V243" s="33" t="str">
        <f t="shared" si="58"/>
        <v>2AL0 WM+ HYN Phương Thông, Phương Chiểu</v>
      </c>
      <c r="W243" s="36"/>
      <c r="X243" s="36"/>
      <c r="Y243" s="33" t="str">
        <f>IF(H243="","",'PHIEU XT'!AC243)</f>
        <v>GTLX250G</v>
      </c>
      <c r="Z243" s="36"/>
      <c r="AA243" s="30"/>
      <c r="AB243" s="57">
        <f t="shared" si="59"/>
        <v>5111</v>
      </c>
      <c r="AC243" s="57">
        <f t="shared" si="60"/>
        <v>131</v>
      </c>
      <c r="AD243" s="30"/>
      <c r="AE243" s="58">
        <f>IF(H243="","",'PHIEU XT'!U243)</f>
        <v>4</v>
      </c>
      <c r="AF243" s="37"/>
      <c r="AG243" s="37">
        <f>IF(H243="","",'PHIEU XT'!T243)</f>
        <v>50182</v>
      </c>
      <c r="AH243" s="38">
        <f t="shared" si="61"/>
        <v>200728</v>
      </c>
      <c r="AI243" s="37"/>
      <c r="AJ243" s="37"/>
      <c r="AK243" s="39"/>
      <c r="AL243" s="40">
        <f t="shared" si="62"/>
        <v>8</v>
      </c>
      <c r="AM243" s="37"/>
      <c r="AN243" s="37">
        <f t="shared" si="63"/>
        <v>16058.24</v>
      </c>
      <c r="AO243" s="59">
        <f t="shared" si="64"/>
        <v>33311</v>
      </c>
      <c r="AP243" s="39"/>
      <c r="AQ243" s="59" t="str">
        <f t="shared" si="65"/>
        <v>K-hangtra</v>
      </c>
      <c r="AR243" s="60">
        <f t="shared" si="66"/>
        <v>156</v>
      </c>
      <c r="AS243" s="60">
        <f t="shared" si="67"/>
        <v>632</v>
      </c>
      <c r="AV243" s="39"/>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c r="BZ243" s="42"/>
      <c r="CA243" s="42"/>
      <c r="CB243" s="42"/>
      <c r="CC243" s="42"/>
      <c r="CD243" s="42"/>
      <c r="CE243" s="42"/>
      <c r="CF243" s="42"/>
      <c r="CG243" s="42"/>
      <c r="CH243" s="42"/>
      <c r="CI243" s="42"/>
      <c r="CJ243" s="42"/>
      <c r="CK243" s="42"/>
      <c r="CL243" s="42"/>
      <c r="CM243" s="42"/>
      <c r="CN243" s="42"/>
      <c r="CO243" s="42"/>
      <c r="CP243" s="42"/>
      <c r="CQ243" s="42"/>
      <c r="CR243" s="42"/>
      <c r="CS243" s="42"/>
      <c r="CT243" s="42"/>
      <c r="CU243" s="42"/>
      <c r="CV243" s="42"/>
      <c r="CW243" s="42"/>
      <c r="CX243" s="42"/>
      <c r="CY243" s="42"/>
      <c r="CZ243" s="42"/>
      <c r="DA243" s="42"/>
      <c r="DB243" s="42"/>
      <c r="DC243" s="42"/>
      <c r="DD243" s="42"/>
      <c r="DE243" s="42"/>
      <c r="DF243" s="42"/>
      <c r="DG243" s="42"/>
      <c r="DH243" s="42"/>
      <c r="DI243" s="42"/>
      <c r="DJ243" s="42"/>
      <c r="DK243" s="42"/>
      <c r="DL243" s="42"/>
      <c r="DM243" s="42"/>
      <c r="DN243" s="42"/>
      <c r="DO243" s="42"/>
      <c r="DP243" s="42"/>
      <c r="DQ243" s="42"/>
      <c r="DR243" s="42"/>
      <c r="DS243" s="42"/>
      <c r="DT243" s="42"/>
      <c r="DU243" s="42"/>
      <c r="DV243" s="42"/>
      <c r="DW243" s="42"/>
      <c r="DX243" s="42"/>
      <c r="DY243" s="42"/>
      <c r="DZ243" s="42"/>
      <c r="EA243" s="42"/>
      <c r="EB243" s="42"/>
      <c r="EC243" s="42"/>
      <c r="ED243" s="42"/>
      <c r="EE243" s="42"/>
      <c r="EF243" s="42"/>
      <c r="EG243" s="42"/>
      <c r="EH243" s="42"/>
      <c r="EI243" s="42"/>
      <c r="EJ243" s="42"/>
      <c r="EK243" s="42"/>
      <c r="EL243" s="42"/>
      <c r="EM243" s="42"/>
      <c r="EN243" s="42"/>
      <c r="EO243" s="42"/>
      <c r="EP243" s="42"/>
      <c r="EQ243" s="42"/>
      <c r="ER243" s="42"/>
      <c r="ES243" s="42"/>
      <c r="ET243" s="42"/>
      <c r="EU243" s="42"/>
      <c r="EV243" s="42"/>
      <c r="EW243" s="42"/>
      <c r="EX243" s="42"/>
      <c r="EY243" s="42"/>
      <c r="EZ243" s="42"/>
      <c r="FA243" s="42"/>
      <c r="FB243" s="42"/>
      <c r="FC243" s="42"/>
      <c r="FD243" s="42"/>
      <c r="FE243" s="42"/>
      <c r="FF243" s="42"/>
      <c r="FG243" s="42"/>
      <c r="FH243" s="42"/>
      <c r="FI243" s="42"/>
      <c r="FJ243" s="42"/>
      <c r="FK243" s="42"/>
      <c r="FL243" s="42"/>
      <c r="FM243" s="42"/>
      <c r="FN243" s="42"/>
      <c r="FO243" s="42"/>
      <c r="FP243" s="42"/>
      <c r="FQ243" s="42"/>
      <c r="FR243" s="42"/>
      <c r="FS243" s="42"/>
      <c r="FT243" s="42"/>
      <c r="FU243" s="42"/>
      <c r="FV243" s="42"/>
      <c r="FW243" s="42"/>
      <c r="FX243" s="42"/>
      <c r="FY243" s="42"/>
      <c r="FZ243" s="42"/>
      <c r="GA243" s="42"/>
      <c r="GB243" s="42"/>
      <c r="GC243" s="42"/>
      <c r="GD243" s="42"/>
      <c r="GE243" s="42"/>
      <c r="GF243" s="42"/>
      <c r="GG243" s="42"/>
      <c r="GH243" s="42"/>
      <c r="GI243" s="42"/>
      <c r="GJ243" s="42"/>
      <c r="GK243" s="42"/>
      <c r="GL243" s="42"/>
      <c r="GM243" s="42"/>
      <c r="GN243" s="42"/>
      <c r="GO243" s="42"/>
      <c r="GP243" s="42"/>
      <c r="GQ243" s="42"/>
      <c r="GR243" s="42"/>
      <c r="GS243" s="42"/>
      <c r="GT243" s="42"/>
      <c r="GU243" s="42"/>
      <c r="GV243" s="42"/>
      <c r="GW243" s="42"/>
      <c r="GX243" s="42"/>
      <c r="GY243" s="42"/>
      <c r="GZ243" s="42"/>
      <c r="HA243" s="42"/>
      <c r="HB243" s="42"/>
      <c r="HC243" s="42"/>
      <c r="HD243" s="42"/>
      <c r="HE243" s="42"/>
      <c r="HF243" s="42"/>
      <c r="HG243" s="42"/>
      <c r="HH243" s="42"/>
      <c r="HI243" s="42"/>
      <c r="HJ243" s="42"/>
      <c r="HK243" s="42"/>
      <c r="HL243" s="42"/>
      <c r="HM243" s="42"/>
      <c r="HN243" s="42"/>
      <c r="HO243" s="42"/>
      <c r="HP243" s="42"/>
      <c r="HQ243" s="42"/>
      <c r="HR243" s="42"/>
      <c r="HS243" s="42"/>
      <c r="HT243" s="42"/>
      <c r="HU243" s="42"/>
      <c r="HV243" s="42"/>
      <c r="HW243" s="42"/>
      <c r="HX243" s="42"/>
    </row>
    <row r="244" spans="1:232" s="41" customFormat="1" x14ac:dyDescent="0.25">
      <c r="A244" s="29"/>
      <c r="B244" s="30"/>
      <c r="C244" s="31" t="str">
        <f>IF(H244="","",VLOOKUP(O244,Khach_hang!B:G,6,0))</f>
        <v>N</v>
      </c>
      <c r="D244" s="57">
        <f t="shared" si="51"/>
        <v>0</v>
      </c>
      <c r="E244" s="57">
        <f t="shared" si="52"/>
        <v>1</v>
      </c>
      <c r="F244" s="32" t="str">
        <f>IF(H244="","",VLOOKUP(H244,'PHIEU XT'!B:I,8,0))</f>
        <v>29/08/2025</v>
      </c>
      <c r="G244" s="32" t="str">
        <f t="shared" si="53"/>
        <v>29/08/2025</v>
      </c>
      <c r="H244" s="4">
        <v>9105869439</v>
      </c>
      <c r="I244" s="32" t="str">
        <f t="shared" si="54"/>
        <v>29/08/2025</v>
      </c>
      <c r="J244" s="33" t="str">
        <f t="shared" si="55"/>
        <v>NKHT2508/00004936</v>
      </c>
      <c r="K244" s="34"/>
      <c r="L244" s="46" t="str">
        <f t="shared" si="56"/>
        <v>K25TTM</v>
      </c>
      <c r="M244" s="33" t="str">
        <f>IF(H244="","",'PHIEU XT'!C244)</f>
        <v>00004936</v>
      </c>
      <c r="N244" s="35" t="str">
        <f t="shared" si="57"/>
        <v>29/08/2025</v>
      </c>
      <c r="O244" s="6" t="str">
        <f>IF(H244="","",'PHIEU XT'!E244)</f>
        <v>WIN-063</v>
      </c>
      <c r="P244" s="36"/>
      <c r="Q244" s="36"/>
      <c r="R244" s="36"/>
      <c r="S244" s="33" t="str">
        <f>IF(H244="","",'PHIEU XT'!F244)</f>
        <v>4557 WM+ TGG 203 Lý Thường Kiệt</v>
      </c>
      <c r="T244" s="36"/>
      <c r="U244" s="36"/>
      <c r="V244" s="33" t="str">
        <f t="shared" si="58"/>
        <v>4557 WM+ TGG 203 Lý Thường Kiệt</v>
      </c>
      <c r="W244" s="36"/>
      <c r="X244" s="36"/>
      <c r="Y244" s="33" t="str">
        <f>IF(H244="","",'PHIEU XT'!AC244)</f>
        <v>CC300</v>
      </c>
      <c r="Z244" s="36"/>
      <c r="AA244" s="30"/>
      <c r="AB244" s="57">
        <f t="shared" si="59"/>
        <v>5111</v>
      </c>
      <c r="AC244" s="57">
        <f t="shared" si="60"/>
        <v>131</v>
      </c>
      <c r="AD244" s="30"/>
      <c r="AE244" s="58">
        <f>IF(H244="","",'PHIEU XT'!U244)</f>
        <v>1</v>
      </c>
      <c r="AF244" s="37"/>
      <c r="AG244" s="37">
        <f>IF(H244="","",'PHIEU XT'!T244)</f>
        <v>74250</v>
      </c>
      <c r="AH244" s="38">
        <f t="shared" si="61"/>
        <v>74250</v>
      </c>
      <c r="AI244" s="37"/>
      <c r="AJ244" s="37"/>
      <c r="AK244" s="39"/>
      <c r="AL244" s="40">
        <f t="shared" si="62"/>
        <v>8</v>
      </c>
      <c r="AM244" s="37"/>
      <c r="AN244" s="37">
        <f t="shared" si="63"/>
        <v>5940</v>
      </c>
      <c r="AO244" s="59">
        <f t="shared" si="64"/>
        <v>33311</v>
      </c>
      <c r="AP244" s="39"/>
      <c r="AQ244" s="59" t="str">
        <f t="shared" si="65"/>
        <v>K-hangtra</v>
      </c>
      <c r="AR244" s="60">
        <f t="shared" si="66"/>
        <v>156</v>
      </c>
      <c r="AS244" s="60">
        <f t="shared" si="67"/>
        <v>632</v>
      </c>
      <c r="AV244" s="39"/>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c r="BZ244" s="42"/>
      <c r="CA244" s="42"/>
      <c r="CB244" s="42"/>
      <c r="CC244" s="42"/>
      <c r="CD244" s="42"/>
      <c r="CE244" s="42"/>
      <c r="CF244" s="42"/>
      <c r="CG244" s="42"/>
      <c r="CH244" s="42"/>
      <c r="CI244" s="42"/>
      <c r="CJ244" s="42"/>
      <c r="CK244" s="42"/>
      <c r="CL244" s="42"/>
      <c r="CM244" s="42"/>
      <c r="CN244" s="42"/>
      <c r="CO244" s="42"/>
      <c r="CP244" s="42"/>
      <c r="CQ244" s="42"/>
      <c r="CR244" s="42"/>
      <c r="CS244" s="42"/>
      <c r="CT244" s="42"/>
      <c r="CU244" s="42"/>
      <c r="CV244" s="42"/>
      <c r="CW244" s="42"/>
      <c r="CX244" s="42"/>
      <c r="CY244" s="42"/>
      <c r="CZ244" s="42"/>
      <c r="DA244" s="42"/>
      <c r="DB244" s="42"/>
      <c r="DC244" s="42"/>
      <c r="DD244" s="42"/>
      <c r="DE244" s="42"/>
      <c r="DF244" s="42"/>
      <c r="DG244" s="42"/>
      <c r="DH244" s="42"/>
      <c r="DI244" s="42"/>
      <c r="DJ244" s="42"/>
      <c r="DK244" s="42"/>
      <c r="DL244" s="42"/>
      <c r="DM244" s="42"/>
      <c r="DN244" s="42"/>
      <c r="DO244" s="42"/>
      <c r="DP244" s="42"/>
      <c r="DQ244" s="42"/>
      <c r="DR244" s="42"/>
      <c r="DS244" s="42"/>
      <c r="DT244" s="42"/>
      <c r="DU244" s="42"/>
      <c r="DV244" s="42"/>
      <c r="DW244" s="42"/>
      <c r="DX244" s="42"/>
      <c r="DY244" s="42"/>
      <c r="DZ244" s="42"/>
      <c r="EA244" s="42"/>
      <c r="EB244" s="42"/>
      <c r="EC244" s="42"/>
      <c r="ED244" s="42"/>
      <c r="EE244" s="42"/>
      <c r="EF244" s="42"/>
      <c r="EG244" s="42"/>
      <c r="EH244" s="42"/>
      <c r="EI244" s="42"/>
      <c r="EJ244" s="42"/>
      <c r="EK244" s="42"/>
      <c r="EL244" s="42"/>
      <c r="EM244" s="42"/>
      <c r="EN244" s="42"/>
      <c r="EO244" s="42"/>
      <c r="EP244" s="42"/>
      <c r="EQ244" s="42"/>
      <c r="ER244" s="42"/>
      <c r="ES244" s="42"/>
      <c r="ET244" s="42"/>
      <c r="EU244" s="42"/>
      <c r="EV244" s="42"/>
      <c r="EW244" s="42"/>
      <c r="EX244" s="42"/>
      <c r="EY244" s="42"/>
      <c r="EZ244" s="42"/>
      <c r="FA244" s="42"/>
      <c r="FB244" s="42"/>
      <c r="FC244" s="42"/>
      <c r="FD244" s="42"/>
      <c r="FE244" s="42"/>
      <c r="FF244" s="42"/>
      <c r="FG244" s="42"/>
      <c r="FH244" s="42"/>
      <c r="FI244" s="42"/>
      <c r="FJ244" s="42"/>
      <c r="FK244" s="42"/>
      <c r="FL244" s="42"/>
      <c r="FM244" s="42"/>
      <c r="FN244" s="42"/>
      <c r="FO244" s="42"/>
      <c r="FP244" s="42"/>
      <c r="FQ244" s="42"/>
      <c r="FR244" s="42"/>
      <c r="FS244" s="42"/>
      <c r="FT244" s="42"/>
      <c r="FU244" s="42"/>
      <c r="FV244" s="42"/>
      <c r="FW244" s="42"/>
      <c r="FX244" s="42"/>
      <c r="FY244" s="42"/>
      <c r="FZ244" s="42"/>
      <c r="GA244" s="42"/>
      <c r="GB244" s="42"/>
      <c r="GC244" s="42"/>
      <c r="GD244" s="42"/>
      <c r="GE244" s="42"/>
      <c r="GF244" s="42"/>
      <c r="GG244" s="42"/>
      <c r="GH244" s="42"/>
      <c r="GI244" s="42"/>
      <c r="GJ244" s="42"/>
      <c r="GK244" s="42"/>
      <c r="GL244" s="42"/>
      <c r="GM244" s="42"/>
      <c r="GN244" s="42"/>
      <c r="GO244" s="42"/>
      <c r="GP244" s="42"/>
      <c r="GQ244" s="42"/>
      <c r="GR244" s="42"/>
      <c r="GS244" s="42"/>
      <c r="GT244" s="42"/>
      <c r="GU244" s="42"/>
      <c r="GV244" s="42"/>
      <c r="GW244" s="42"/>
      <c r="GX244" s="42"/>
      <c r="GY244" s="42"/>
      <c r="GZ244" s="42"/>
      <c r="HA244" s="42"/>
      <c r="HB244" s="42"/>
      <c r="HC244" s="42"/>
      <c r="HD244" s="42"/>
      <c r="HE244" s="42"/>
      <c r="HF244" s="42"/>
      <c r="HG244" s="42"/>
      <c r="HH244" s="42"/>
      <c r="HI244" s="42"/>
      <c r="HJ244" s="42"/>
      <c r="HK244" s="42"/>
      <c r="HL244" s="42"/>
      <c r="HM244" s="42"/>
      <c r="HN244" s="42"/>
      <c r="HO244" s="42"/>
      <c r="HP244" s="42"/>
      <c r="HQ244" s="42"/>
      <c r="HR244" s="42"/>
      <c r="HS244" s="42"/>
      <c r="HT244" s="42"/>
      <c r="HU244" s="42"/>
      <c r="HV244" s="42"/>
      <c r="HW244" s="42"/>
      <c r="HX244" s="42"/>
    </row>
    <row r="245" spans="1:232" s="41" customFormat="1" x14ac:dyDescent="0.25">
      <c r="A245" s="29"/>
      <c r="B245" s="30"/>
      <c r="C245" s="31" t="str">
        <f>IF(H245="","",VLOOKUP(O245,Khach_hang!B:G,6,0))</f>
        <v>N</v>
      </c>
      <c r="D245" s="57">
        <f t="shared" si="51"/>
        <v>0</v>
      </c>
      <c r="E245" s="57">
        <f t="shared" si="52"/>
        <v>1</v>
      </c>
      <c r="F245" s="32" t="str">
        <f>IF(H245="","",VLOOKUP(H245,'PHIEU XT'!B:I,8,0))</f>
        <v>29/08/2025</v>
      </c>
      <c r="G245" s="32" t="str">
        <f t="shared" si="53"/>
        <v>29/08/2025</v>
      </c>
      <c r="H245" s="4">
        <v>9105869439</v>
      </c>
      <c r="I245" s="32" t="str">
        <f t="shared" si="54"/>
        <v>29/08/2025</v>
      </c>
      <c r="J245" s="33" t="str">
        <f t="shared" si="55"/>
        <v>NKHT2508/00004936</v>
      </c>
      <c r="K245" s="34"/>
      <c r="L245" s="46" t="str">
        <f t="shared" si="56"/>
        <v>K25TTM</v>
      </c>
      <c r="M245" s="33" t="str">
        <f>IF(H245="","",'PHIEU XT'!C245)</f>
        <v>00004936</v>
      </c>
      <c r="N245" s="35" t="str">
        <f t="shared" si="57"/>
        <v>29/08/2025</v>
      </c>
      <c r="O245" s="6" t="str">
        <f>IF(H245="","",'PHIEU XT'!E245)</f>
        <v>WIN-063</v>
      </c>
      <c r="P245" s="36"/>
      <c r="Q245" s="36"/>
      <c r="R245" s="36"/>
      <c r="S245" s="33" t="str">
        <f>IF(H245="","",'PHIEU XT'!F245)</f>
        <v>4557 WM+ TGG 203 Lý Thường Kiệt</v>
      </c>
      <c r="T245" s="36"/>
      <c r="U245" s="36"/>
      <c r="V245" s="33" t="str">
        <f t="shared" si="58"/>
        <v>4557 WM+ TGG 203 Lý Thường Kiệt</v>
      </c>
      <c r="W245" s="36"/>
      <c r="X245" s="36"/>
      <c r="Y245" s="33" t="str">
        <f>IF(H245="","",'PHIEU XT'!AC245)</f>
        <v>GTLX250G</v>
      </c>
      <c r="Z245" s="36"/>
      <c r="AA245" s="30"/>
      <c r="AB245" s="57">
        <f t="shared" si="59"/>
        <v>5111</v>
      </c>
      <c r="AC245" s="57">
        <f t="shared" si="60"/>
        <v>131</v>
      </c>
      <c r="AD245" s="30"/>
      <c r="AE245" s="58">
        <f>IF(H245="","",'PHIEU XT'!U245)</f>
        <v>4</v>
      </c>
      <c r="AF245" s="37"/>
      <c r="AG245" s="37">
        <f>IF(H245="","",'PHIEU XT'!T245)</f>
        <v>50182</v>
      </c>
      <c r="AH245" s="38">
        <f t="shared" si="61"/>
        <v>200728</v>
      </c>
      <c r="AI245" s="37"/>
      <c r="AJ245" s="37"/>
      <c r="AK245" s="39"/>
      <c r="AL245" s="40">
        <f t="shared" si="62"/>
        <v>8</v>
      </c>
      <c r="AM245" s="37"/>
      <c r="AN245" s="37">
        <f t="shared" si="63"/>
        <v>16058.24</v>
      </c>
      <c r="AO245" s="59">
        <f t="shared" si="64"/>
        <v>33311</v>
      </c>
      <c r="AP245" s="39"/>
      <c r="AQ245" s="59" t="str">
        <f t="shared" si="65"/>
        <v>K-hangtra</v>
      </c>
      <c r="AR245" s="60">
        <f t="shared" si="66"/>
        <v>156</v>
      </c>
      <c r="AS245" s="60">
        <f t="shared" si="67"/>
        <v>632</v>
      </c>
      <c r="AV245" s="39"/>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c r="BZ245" s="42"/>
      <c r="CA245" s="42"/>
      <c r="CB245" s="42"/>
      <c r="CC245" s="42"/>
      <c r="CD245" s="42"/>
      <c r="CE245" s="42"/>
      <c r="CF245" s="42"/>
      <c r="CG245" s="42"/>
      <c r="CH245" s="42"/>
      <c r="CI245" s="42"/>
      <c r="CJ245" s="42"/>
      <c r="CK245" s="42"/>
      <c r="CL245" s="42"/>
      <c r="CM245" s="42"/>
      <c r="CN245" s="42"/>
      <c r="CO245" s="42"/>
      <c r="CP245" s="42"/>
      <c r="CQ245" s="42"/>
      <c r="CR245" s="42"/>
      <c r="CS245" s="42"/>
      <c r="CT245" s="42"/>
      <c r="CU245" s="42"/>
      <c r="CV245" s="42"/>
      <c r="CW245" s="42"/>
      <c r="CX245" s="42"/>
      <c r="CY245" s="42"/>
      <c r="CZ245" s="42"/>
      <c r="DA245" s="42"/>
      <c r="DB245" s="42"/>
      <c r="DC245" s="42"/>
      <c r="DD245" s="42"/>
      <c r="DE245" s="42"/>
      <c r="DF245" s="42"/>
      <c r="DG245" s="42"/>
      <c r="DH245" s="42"/>
      <c r="DI245" s="42"/>
      <c r="DJ245" s="42"/>
      <c r="DK245" s="42"/>
      <c r="DL245" s="42"/>
      <c r="DM245" s="42"/>
      <c r="DN245" s="42"/>
      <c r="DO245" s="42"/>
      <c r="DP245" s="42"/>
      <c r="DQ245" s="42"/>
      <c r="DR245" s="42"/>
      <c r="DS245" s="42"/>
      <c r="DT245" s="42"/>
      <c r="DU245" s="42"/>
      <c r="DV245" s="42"/>
      <c r="DW245" s="42"/>
      <c r="DX245" s="42"/>
      <c r="DY245" s="42"/>
      <c r="DZ245" s="42"/>
      <c r="EA245" s="42"/>
      <c r="EB245" s="42"/>
      <c r="EC245" s="42"/>
      <c r="ED245" s="42"/>
      <c r="EE245" s="42"/>
      <c r="EF245" s="42"/>
      <c r="EG245" s="42"/>
      <c r="EH245" s="42"/>
      <c r="EI245" s="42"/>
      <c r="EJ245" s="42"/>
      <c r="EK245" s="42"/>
      <c r="EL245" s="42"/>
      <c r="EM245" s="42"/>
      <c r="EN245" s="42"/>
      <c r="EO245" s="42"/>
      <c r="EP245" s="42"/>
      <c r="EQ245" s="42"/>
      <c r="ER245" s="42"/>
      <c r="ES245" s="42"/>
      <c r="ET245" s="42"/>
      <c r="EU245" s="42"/>
      <c r="EV245" s="42"/>
      <c r="EW245" s="42"/>
      <c r="EX245" s="42"/>
      <c r="EY245" s="42"/>
      <c r="EZ245" s="42"/>
      <c r="FA245" s="42"/>
      <c r="FB245" s="42"/>
      <c r="FC245" s="42"/>
      <c r="FD245" s="42"/>
      <c r="FE245" s="42"/>
      <c r="FF245" s="42"/>
      <c r="FG245" s="42"/>
      <c r="FH245" s="42"/>
      <c r="FI245" s="42"/>
      <c r="FJ245" s="42"/>
      <c r="FK245" s="42"/>
      <c r="FL245" s="42"/>
      <c r="FM245" s="42"/>
      <c r="FN245" s="42"/>
      <c r="FO245" s="42"/>
      <c r="FP245" s="42"/>
      <c r="FQ245" s="42"/>
      <c r="FR245" s="42"/>
      <c r="FS245" s="42"/>
      <c r="FT245" s="42"/>
      <c r="FU245" s="42"/>
      <c r="FV245" s="42"/>
      <c r="FW245" s="42"/>
      <c r="FX245" s="42"/>
      <c r="FY245" s="42"/>
      <c r="FZ245" s="42"/>
      <c r="GA245" s="42"/>
      <c r="GB245" s="42"/>
      <c r="GC245" s="42"/>
      <c r="GD245" s="42"/>
      <c r="GE245" s="42"/>
      <c r="GF245" s="42"/>
      <c r="GG245" s="42"/>
      <c r="GH245" s="42"/>
      <c r="GI245" s="42"/>
      <c r="GJ245" s="42"/>
      <c r="GK245" s="42"/>
      <c r="GL245" s="42"/>
      <c r="GM245" s="42"/>
      <c r="GN245" s="42"/>
      <c r="GO245" s="42"/>
      <c r="GP245" s="42"/>
      <c r="GQ245" s="42"/>
      <c r="GR245" s="42"/>
      <c r="GS245" s="42"/>
      <c r="GT245" s="42"/>
      <c r="GU245" s="42"/>
      <c r="GV245" s="42"/>
      <c r="GW245" s="42"/>
      <c r="GX245" s="42"/>
      <c r="GY245" s="42"/>
      <c r="GZ245" s="42"/>
      <c r="HA245" s="42"/>
      <c r="HB245" s="42"/>
      <c r="HC245" s="42"/>
      <c r="HD245" s="42"/>
      <c r="HE245" s="42"/>
      <c r="HF245" s="42"/>
      <c r="HG245" s="42"/>
      <c r="HH245" s="42"/>
      <c r="HI245" s="42"/>
      <c r="HJ245" s="42"/>
      <c r="HK245" s="42"/>
      <c r="HL245" s="42"/>
      <c r="HM245" s="42"/>
      <c r="HN245" s="42"/>
      <c r="HO245" s="42"/>
      <c r="HP245" s="42"/>
      <c r="HQ245" s="42"/>
      <c r="HR245" s="42"/>
      <c r="HS245" s="42"/>
      <c r="HT245" s="42"/>
      <c r="HU245" s="42"/>
      <c r="HV245" s="42"/>
      <c r="HW245" s="42"/>
      <c r="HX245" s="42"/>
    </row>
    <row r="246" spans="1:232" s="41" customFormat="1" x14ac:dyDescent="0.25">
      <c r="A246" s="29"/>
      <c r="B246" s="30"/>
      <c r="C246" s="31" t="str">
        <f>IF(H246="","",VLOOKUP(O246,Khach_hang!B:G,6,0))</f>
        <v>B</v>
      </c>
      <c r="D246" s="57">
        <f t="shared" si="51"/>
        <v>0</v>
      </c>
      <c r="E246" s="57">
        <f t="shared" si="52"/>
        <v>1</v>
      </c>
      <c r="F246" s="32" t="str">
        <f>IF(H246="","",VLOOKUP(H246,'PHIEU XT'!B:I,8,0))</f>
        <v>29/08/2025</v>
      </c>
      <c r="G246" s="32" t="str">
        <f t="shared" si="53"/>
        <v>29/08/2025</v>
      </c>
      <c r="H246" s="4">
        <v>9105869507</v>
      </c>
      <c r="I246" s="32" t="str">
        <f t="shared" si="54"/>
        <v>29/08/2025</v>
      </c>
      <c r="J246" s="33" t="str">
        <f t="shared" si="55"/>
        <v>NKHT2508/00040959</v>
      </c>
      <c r="K246" s="34"/>
      <c r="L246" s="46" t="str">
        <f t="shared" si="56"/>
        <v>K25TTM</v>
      </c>
      <c r="M246" s="33" t="str">
        <f>IF(H246="","",'PHIEU XT'!C246)</f>
        <v>00040959</v>
      </c>
      <c r="N246" s="35" t="str">
        <f t="shared" si="57"/>
        <v>29/08/2025</v>
      </c>
      <c r="O246" s="6" t="str">
        <f>IF(H246="","",'PHIEU XT'!E246)</f>
        <v>WIN-007</v>
      </c>
      <c r="P246" s="36"/>
      <c r="Q246" s="36"/>
      <c r="R246" s="36"/>
      <c r="S246" s="33" t="str">
        <f>IF(H246="","",'PHIEU XT'!F246)</f>
        <v>6576 WM+ QNH 268 Trần Khánh Dư</v>
      </c>
      <c r="T246" s="36"/>
      <c r="U246" s="36"/>
      <c r="V246" s="33" t="str">
        <f t="shared" si="58"/>
        <v>6576 WM+ QNH 268 Trần Khánh Dư</v>
      </c>
      <c r="W246" s="36"/>
      <c r="X246" s="36"/>
      <c r="Y246" s="33" t="str">
        <f>IF(H246="","",'PHIEU XT'!AC246)</f>
        <v>GM500</v>
      </c>
      <c r="Z246" s="36"/>
      <c r="AA246" s="30"/>
      <c r="AB246" s="57">
        <f t="shared" si="59"/>
        <v>5111</v>
      </c>
      <c r="AC246" s="57">
        <f t="shared" si="60"/>
        <v>131</v>
      </c>
      <c r="AD246" s="30"/>
      <c r="AE246" s="58">
        <f>IF(H246="","",'PHIEU XT'!U246)</f>
        <v>4</v>
      </c>
      <c r="AF246" s="37"/>
      <c r="AG246" s="37">
        <f>IF(H246="","",'PHIEU XT'!T246)</f>
        <v>111058</v>
      </c>
      <c r="AH246" s="38">
        <f t="shared" si="61"/>
        <v>444232</v>
      </c>
      <c r="AI246" s="37"/>
      <c r="AJ246" s="37"/>
      <c r="AK246" s="39"/>
      <c r="AL246" s="40">
        <f t="shared" si="62"/>
        <v>8</v>
      </c>
      <c r="AM246" s="37"/>
      <c r="AN246" s="37">
        <f t="shared" si="63"/>
        <v>35538.559999999998</v>
      </c>
      <c r="AO246" s="59">
        <f t="shared" si="64"/>
        <v>33311</v>
      </c>
      <c r="AP246" s="39"/>
      <c r="AQ246" s="59" t="str">
        <f t="shared" si="65"/>
        <v>K-hangtra</v>
      </c>
      <c r="AR246" s="60">
        <f t="shared" si="66"/>
        <v>156</v>
      </c>
      <c r="AS246" s="60">
        <f t="shared" si="67"/>
        <v>632</v>
      </c>
      <c r="AV246" s="39"/>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c r="BZ246" s="42"/>
      <c r="CA246" s="42"/>
      <c r="CB246" s="42"/>
      <c r="CC246" s="42"/>
      <c r="CD246" s="42"/>
      <c r="CE246" s="42"/>
      <c r="CF246" s="42"/>
      <c r="CG246" s="42"/>
      <c r="CH246" s="42"/>
      <c r="CI246" s="42"/>
      <c r="CJ246" s="42"/>
      <c r="CK246" s="42"/>
      <c r="CL246" s="42"/>
      <c r="CM246" s="42"/>
      <c r="CN246" s="42"/>
      <c r="CO246" s="42"/>
      <c r="CP246" s="42"/>
      <c r="CQ246" s="42"/>
      <c r="CR246" s="42"/>
      <c r="CS246" s="42"/>
      <c r="CT246" s="42"/>
      <c r="CU246" s="42"/>
      <c r="CV246" s="42"/>
      <c r="CW246" s="42"/>
      <c r="CX246" s="42"/>
      <c r="CY246" s="42"/>
      <c r="CZ246" s="42"/>
      <c r="DA246" s="42"/>
      <c r="DB246" s="42"/>
      <c r="DC246" s="42"/>
      <c r="DD246" s="42"/>
      <c r="DE246" s="42"/>
      <c r="DF246" s="42"/>
      <c r="DG246" s="42"/>
      <c r="DH246" s="42"/>
      <c r="DI246" s="42"/>
      <c r="DJ246" s="42"/>
      <c r="DK246" s="42"/>
      <c r="DL246" s="42"/>
      <c r="DM246" s="42"/>
      <c r="DN246" s="42"/>
      <c r="DO246" s="42"/>
      <c r="DP246" s="42"/>
      <c r="DQ246" s="42"/>
      <c r="DR246" s="42"/>
      <c r="DS246" s="42"/>
      <c r="DT246" s="42"/>
      <c r="DU246" s="42"/>
      <c r="DV246" s="42"/>
      <c r="DW246" s="42"/>
      <c r="DX246" s="42"/>
      <c r="DY246" s="42"/>
      <c r="DZ246" s="42"/>
      <c r="EA246" s="42"/>
      <c r="EB246" s="42"/>
      <c r="EC246" s="42"/>
      <c r="ED246" s="42"/>
      <c r="EE246" s="42"/>
      <c r="EF246" s="42"/>
      <c r="EG246" s="42"/>
      <c r="EH246" s="42"/>
      <c r="EI246" s="42"/>
      <c r="EJ246" s="42"/>
      <c r="EK246" s="42"/>
      <c r="EL246" s="42"/>
      <c r="EM246" s="42"/>
      <c r="EN246" s="42"/>
      <c r="EO246" s="42"/>
      <c r="EP246" s="42"/>
      <c r="EQ246" s="42"/>
      <c r="ER246" s="42"/>
      <c r="ES246" s="42"/>
      <c r="ET246" s="42"/>
      <c r="EU246" s="42"/>
      <c r="EV246" s="42"/>
      <c r="EW246" s="42"/>
      <c r="EX246" s="42"/>
      <c r="EY246" s="42"/>
      <c r="EZ246" s="42"/>
      <c r="FA246" s="42"/>
      <c r="FB246" s="42"/>
      <c r="FC246" s="42"/>
      <c r="FD246" s="42"/>
      <c r="FE246" s="42"/>
      <c r="FF246" s="42"/>
      <c r="FG246" s="42"/>
      <c r="FH246" s="42"/>
      <c r="FI246" s="42"/>
      <c r="FJ246" s="42"/>
      <c r="FK246" s="42"/>
      <c r="FL246" s="42"/>
      <c r="FM246" s="42"/>
      <c r="FN246" s="42"/>
      <c r="FO246" s="42"/>
      <c r="FP246" s="42"/>
      <c r="FQ246" s="42"/>
      <c r="FR246" s="42"/>
      <c r="FS246" s="42"/>
      <c r="FT246" s="42"/>
      <c r="FU246" s="42"/>
      <c r="FV246" s="42"/>
      <c r="FW246" s="42"/>
      <c r="FX246" s="42"/>
      <c r="FY246" s="42"/>
      <c r="FZ246" s="42"/>
      <c r="GA246" s="42"/>
      <c r="GB246" s="42"/>
      <c r="GC246" s="42"/>
      <c r="GD246" s="42"/>
      <c r="GE246" s="42"/>
      <c r="GF246" s="42"/>
      <c r="GG246" s="42"/>
      <c r="GH246" s="42"/>
      <c r="GI246" s="42"/>
      <c r="GJ246" s="42"/>
      <c r="GK246" s="42"/>
      <c r="GL246" s="42"/>
      <c r="GM246" s="42"/>
      <c r="GN246" s="42"/>
      <c r="GO246" s="42"/>
      <c r="GP246" s="42"/>
      <c r="GQ246" s="42"/>
      <c r="GR246" s="42"/>
      <c r="GS246" s="42"/>
      <c r="GT246" s="42"/>
      <c r="GU246" s="42"/>
      <c r="GV246" s="42"/>
      <c r="GW246" s="42"/>
      <c r="GX246" s="42"/>
      <c r="GY246" s="42"/>
      <c r="GZ246" s="42"/>
      <c r="HA246" s="42"/>
      <c r="HB246" s="42"/>
      <c r="HC246" s="42"/>
      <c r="HD246" s="42"/>
      <c r="HE246" s="42"/>
      <c r="HF246" s="42"/>
      <c r="HG246" s="42"/>
      <c r="HH246" s="42"/>
      <c r="HI246" s="42"/>
      <c r="HJ246" s="42"/>
      <c r="HK246" s="42"/>
      <c r="HL246" s="42"/>
      <c r="HM246" s="42"/>
      <c r="HN246" s="42"/>
      <c r="HO246" s="42"/>
      <c r="HP246" s="42"/>
      <c r="HQ246" s="42"/>
      <c r="HR246" s="42"/>
      <c r="HS246" s="42"/>
      <c r="HT246" s="42"/>
      <c r="HU246" s="42"/>
      <c r="HV246" s="42"/>
      <c r="HW246" s="42"/>
      <c r="HX246" s="42"/>
    </row>
    <row r="247" spans="1:232" s="41" customFormat="1" x14ac:dyDescent="0.25">
      <c r="A247" s="29"/>
      <c r="B247" s="30"/>
      <c r="C247" s="31" t="str">
        <f>IF(H247="","",VLOOKUP(O247,Khach_hang!B:G,6,0))</f>
        <v>B</v>
      </c>
      <c r="D247" s="57">
        <f t="shared" si="51"/>
        <v>0</v>
      </c>
      <c r="E247" s="57">
        <f t="shared" si="52"/>
        <v>1</v>
      </c>
      <c r="F247" s="32" t="str">
        <f>IF(H247="","",VLOOKUP(H247,'PHIEU XT'!B:I,8,0))</f>
        <v>29/08/2025</v>
      </c>
      <c r="G247" s="32" t="str">
        <f t="shared" si="53"/>
        <v>29/08/2025</v>
      </c>
      <c r="H247" s="4">
        <v>9105869469</v>
      </c>
      <c r="I247" s="32" t="str">
        <f t="shared" si="54"/>
        <v>29/08/2025</v>
      </c>
      <c r="J247" s="33" t="str">
        <f t="shared" si="55"/>
        <v>NKHT2508/00028960</v>
      </c>
      <c r="K247" s="34"/>
      <c r="L247" s="46" t="str">
        <f t="shared" si="56"/>
        <v>K25TTM</v>
      </c>
      <c r="M247" s="33" t="str">
        <f>IF(H247="","",'PHIEU XT'!C247)</f>
        <v>00028960</v>
      </c>
      <c r="N247" s="35" t="str">
        <f t="shared" si="57"/>
        <v>29/08/2025</v>
      </c>
      <c r="O247" s="6" t="str">
        <f>IF(H247="","",'PHIEU XT'!E247)</f>
        <v>WIN-020</v>
      </c>
      <c r="P247" s="36"/>
      <c r="Q247" s="36"/>
      <c r="R247" s="36"/>
      <c r="S247" s="33" t="str">
        <f>IF(H247="","",'PHIEU XT'!F247)</f>
        <v>6779 WM+ THA 09 Quyết Thắng</v>
      </c>
      <c r="T247" s="36"/>
      <c r="U247" s="36"/>
      <c r="V247" s="33" t="str">
        <f t="shared" si="58"/>
        <v>6779 WM+ THA 09 Quyết Thắng</v>
      </c>
      <c r="W247" s="36"/>
      <c r="X247" s="36"/>
      <c r="Y247" s="33" t="str">
        <f>IF(H247="","",'PHIEU XT'!AC247)</f>
        <v>GTLX250G</v>
      </c>
      <c r="Z247" s="36"/>
      <c r="AA247" s="30"/>
      <c r="AB247" s="57">
        <f t="shared" si="59"/>
        <v>5111</v>
      </c>
      <c r="AC247" s="57">
        <f t="shared" si="60"/>
        <v>131</v>
      </c>
      <c r="AD247" s="30"/>
      <c r="AE247" s="58">
        <f>IF(H247="","",'PHIEU XT'!U247)</f>
        <v>4</v>
      </c>
      <c r="AF247" s="37"/>
      <c r="AG247" s="37">
        <f>IF(H247="","",'PHIEU XT'!T247)</f>
        <v>50182</v>
      </c>
      <c r="AH247" s="38">
        <f t="shared" si="61"/>
        <v>200728</v>
      </c>
      <c r="AI247" s="37"/>
      <c r="AJ247" s="37"/>
      <c r="AK247" s="39"/>
      <c r="AL247" s="40">
        <f t="shared" si="62"/>
        <v>8</v>
      </c>
      <c r="AM247" s="37"/>
      <c r="AN247" s="37">
        <f t="shared" si="63"/>
        <v>16058.24</v>
      </c>
      <c r="AO247" s="59">
        <f t="shared" si="64"/>
        <v>33311</v>
      </c>
      <c r="AP247" s="39"/>
      <c r="AQ247" s="59" t="str">
        <f t="shared" si="65"/>
        <v>K-hangtra</v>
      </c>
      <c r="AR247" s="60">
        <f t="shared" si="66"/>
        <v>156</v>
      </c>
      <c r="AS247" s="60">
        <f t="shared" si="67"/>
        <v>632</v>
      </c>
      <c r="AV247" s="39"/>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c r="BZ247" s="42"/>
      <c r="CA247" s="42"/>
      <c r="CB247" s="42"/>
      <c r="CC247" s="42"/>
      <c r="CD247" s="42"/>
      <c r="CE247" s="42"/>
      <c r="CF247" s="42"/>
      <c r="CG247" s="42"/>
      <c r="CH247" s="42"/>
      <c r="CI247" s="42"/>
      <c r="CJ247" s="42"/>
      <c r="CK247" s="42"/>
      <c r="CL247" s="42"/>
      <c r="CM247" s="42"/>
      <c r="CN247" s="42"/>
      <c r="CO247" s="42"/>
      <c r="CP247" s="42"/>
      <c r="CQ247" s="42"/>
      <c r="CR247" s="42"/>
      <c r="CS247" s="42"/>
      <c r="CT247" s="42"/>
      <c r="CU247" s="42"/>
      <c r="CV247" s="42"/>
      <c r="CW247" s="42"/>
      <c r="CX247" s="42"/>
      <c r="CY247" s="42"/>
      <c r="CZ247" s="42"/>
      <c r="DA247" s="42"/>
      <c r="DB247" s="42"/>
      <c r="DC247" s="42"/>
      <c r="DD247" s="42"/>
      <c r="DE247" s="42"/>
      <c r="DF247" s="42"/>
      <c r="DG247" s="42"/>
      <c r="DH247" s="42"/>
      <c r="DI247" s="42"/>
      <c r="DJ247" s="42"/>
      <c r="DK247" s="42"/>
      <c r="DL247" s="42"/>
      <c r="DM247" s="42"/>
      <c r="DN247" s="42"/>
      <c r="DO247" s="42"/>
      <c r="DP247" s="42"/>
      <c r="DQ247" s="42"/>
      <c r="DR247" s="42"/>
      <c r="DS247" s="42"/>
      <c r="DT247" s="42"/>
      <c r="DU247" s="42"/>
      <c r="DV247" s="42"/>
      <c r="DW247" s="42"/>
      <c r="DX247" s="42"/>
      <c r="DY247" s="42"/>
      <c r="DZ247" s="42"/>
      <c r="EA247" s="42"/>
      <c r="EB247" s="42"/>
      <c r="EC247" s="42"/>
      <c r="ED247" s="42"/>
      <c r="EE247" s="42"/>
      <c r="EF247" s="42"/>
      <c r="EG247" s="42"/>
      <c r="EH247" s="42"/>
      <c r="EI247" s="42"/>
      <c r="EJ247" s="42"/>
      <c r="EK247" s="42"/>
      <c r="EL247" s="42"/>
      <c r="EM247" s="42"/>
      <c r="EN247" s="42"/>
      <c r="EO247" s="42"/>
      <c r="EP247" s="42"/>
      <c r="EQ247" s="42"/>
      <c r="ER247" s="42"/>
      <c r="ES247" s="42"/>
      <c r="ET247" s="42"/>
      <c r="EU247" s="42"/>
      <c r="EV247" s="42"/>
      <c r="EW247" s="42"/>
      <c r="EX247" s="42"/>
      <c r="EY247" s="42"/>
      <c r="EZ247" s="42"/>
      <c r="FA247" s="42"/>
      <c r="FB247" s="42"/>
      <c r="FC247" s="42"/>
      <c r="FD247" s="42"/>
      <c r="FE247" s="42"/>
      <c r="FF247" s="42"/>
      <c r="FG247" s="42"/>
      <c r="FH247" s="42"/>
      <c r="FI247" s="42"/>
      <c r="FJ247" s="42"/>
      <c r="FK247" s="42"/>
      <c r="FL247" s="42"/>
      <c r="FM247" s="42"/>
      <c r="FN247" s="42"/>
      <c r="FO247" s="42"/>
      <c r="FP247" s="42"/>
      <c r="FQ247" s="42"/>
      <c r="FR247" s="42"/>
      <c r="FS247" s="42"/>
      <c r="FT247" s="42"/>
      <c r="FU247" s="42"/>
      <c r="FV247" s="42"/>
      <c r="FW247" s="42"/>
      <c r="FX247" s="42"/>
      <c r="FY247" s="42"/>
      <c r="FZ247" s="42"/>
      <c r="GA247" s="42"/>
      <c r="GB247" s="42"/>
      <c r="GC247" s="42"/>
      <c r="GD247" s="42"/>
      <c r="GE247" s="42"/>
      <c r="GF247" s="42"/>
      <c r="GG247" s="42"/>
      <c r="GH247" s="42"/>
      <c r="GI247" s="42"/>
      <c r="GJ247" s="42"/>
      <c r="GK247" s="42"/>
      <c r="GL247" s="42"/>
      <c r="GM247" s="42"/>
      <c r="GN247" s="42"/>
      <c r="GO247" s="42"/>
      <c r="GP247" s="42"/>
      <c r="GQ247" s="42"/>
      <c r="GR247" s="42"/>
      <c r="GS247" s="42"/>
      <c r="GT247" s="42"/>
      <c r="GU247" s="42"/>
      <c r="GV247" s="42"/>
      <c r="GW247" s="42"/>
      <c r="GX247" s="42"/>
      <c r="GY247" s="42"/>
      <c r="GZ247" s="42"/>
      <c r="HA247" s="42"/>
      <c r="HB247" s="42"/>
      <c r="HC247" s="42"/>
      <c r="HD247" s="42"/>
      <c r="HE247" s="42"/>
      <c r="HF247" s="42"/>
      <c r="HG247" s="42"/>
      <c r="HH247" s="42"/>
      <c r="HI247" s="42"/>
      <c r="HJ247" s="42"/>
      <c r="HK247" s="42"/>
      <c r="HL247" s="42"/>
      <c r="HM247" s="42"/>
      <c r="HN247" s="42"/>
      <c r="HO247" s="42"/>
      <c r="HP247" s="42"/>
      <c r="HQ247" s="42"/>
      <c r="HR247" s="42"/>
      <c r="HS247" s="42"/>
      <c r="HT247" s="42"/>
      <c r="HU247" s="42"/>
      <c r="HV247" s="42"/>
      <c r="HW247" s="42"/>
      <c r="HX247" s="42"/>
    </row>
    <row r="248" spans="1:232" s="41" customFormat="1" x14ac:dyDescent="0.25">
      <c r="A248" s="29"/>
      <c r="B248" s="30"/>
      <c r="C248" s="31" t="str">
        <f>IF(H248="","",VLOOKUP(O248,Khach_hang!B:G,6,0))</f>
        <v>B</v>
      </c>
      <c r="D248" s="57">
        <f t="shared" si="51"/>
        <v>0</v>
      </c>
      <c r="E248" s="57">
        <f t="shared" si="52"/>
        <v>1</v>
      </c>
      <c r="F248" s="32" t="str">
        <f>IF(H248="","",VLOOKUP(H248,'PHIEU XT'!B:I,8,0))</f>
        <v>29/08/2025</v>
      </c>
      <c r="G248" s="32" t="str">
        <f t="shared" si="53"/>
        <v>29/08/2025</v>
      </c>
      <c r="H248" s="4">
        <v>9105869524</v>
      </c>
      <c r="I248" s="32" t="str">
        <f t="shared" si="54"/>
        <v>29/08/2025</v>
      </c>
      <c r="J248" s="33" t="str">
        <f t="shared" si="55"/>
        <v>NKHT2508/00421502</v>
      </c>
      <c r="K248" s="34"/>
      <c r="L248" s="46" t="str">
        <f t="shared" si="56"/>
        <v>K25TTM</v>
      </c>
      <c r="M248" s="33" t="str">
        <f>IF(H248="","",'PHIEU XT'!C248)</f>
        <v>00421502</v>
      </c>
      <c r="N248" s="35" t="str">
        <f t="shared" si="57"/>
        <v>29/08/2025</v>
      </c>
      <c r="O248" s="6" t="str">
        <f>IF(H248="","",'PHIEU XT'!E248)</f>
        <v>WIN-002</v>
      </c>
      <c r="P248" s="36"/>
      <c r="Q248" s="36"/>
      <c r="R248" s="36"/>
      <c r="S248" s="33" t="str">
        <f>IF(H248="","",'PHIEU XT'!F248)</f>
        <v>2826 WM+ HNI 18 Lệ Mật</v>
      </c>
      <c r="T248" s="36"/>
      <c r="U248" s="36"/>
      <c r="V248" s="33" t="str">
        <f t="shared" si="58"/>
        <v>2826 WM+ HNI 18 Lệ Mật</v>
      </c>
      <c r="W248" s="36"/>
      <c r="X248" s="36"/>
      <c r="Y248" s="33" t="str">
        <f>IF(H248="","",'PHIEU XT'!AC248)</f>
        <v>CGM300</v>
      </c>
      <c r="Z248" s="36"/>
      <c r="AA248" s="30"/>
      <c r="AB248" s="57">
        <f t="shared" si="59"/>
        <v>5111</v>
      </c>
      <c r="AC248" s="57">
        <f t="shared" si="60"/>
        <v>131</v>
      </c>
      <c r="AD248" s="30"/>
      <c r="AE248" s="58">
        <f>IF(H248="","",'PHIEU XT'!U248)</f>
        <v>1</v>
      </c>
      <c r="AF248" s="37"/>
      <c r="AG248" s="37">
        <f>IF(H248="","",'PHIEU XT'!T248)</f>
        <v>73431</v>
      </c>
      <c r="AH248" s="38">
        <f t="shared" si="61"/>
        <v>73431</v>
      </c>
      <c r="AI248" s="37"/>
      <c r="AJ248" s="37"/>
      <c r="AK248" s="39"/>
      <c r="AL248" s="40">
        <f t="shared" si="62"/>
        <v>8</v>
      </c>
      <c r="AM248" s="37"/>
      <c r="AN248" s="37">
        <f t="shared" si="63"/>
        <v>5874.4800000000005</v>
      </c>
      <c r="AO248" s="59">
        <f t="shared" si="64"/>
        <v>33311</v>
      </c>
      <c r="AP248" s="39"/>
      <c r="AQ248" s="59" t="str">
        <f t="shared" si="65"/>
        <v>K-hangtra</v>
      </c>
      <c r="AR248" s="60">
        <f t="shared" si="66"/>
        <v>156</v>
      </c>
      <c r="AS248" s="60">
        <f t="shared" si="67"/>
        <v>632</v>
      </c>
      <c r="AV248" s="39"/>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c r="BZ248" s="42"/>
      <c r="CA248" s="42"/>
      <c r="CB248" s="42"/>
      <c r="CC248" s="42"/>
      <c r="CD248" s="42"/>
      <c r="CE248" s="42"/>
      <c r="CF248" s="42"/>
      <c r="CG248" s="42"/>
      <c r="CH248" s="42"/>
      <c r="CI248" s="42"/>
      <c r="CJ248" s="42"/>
      <c r="CK248" s="42"/>
      <c r="CL248" s="42"/>
      <c r="CM248" s="42"/>
      <c r="CN248" s="42"/>
      <c r="CO248" s="42"/>
      <c r="CP248" s="42"/>
      <c r="CQ248" s="42"/>
      <c r="CR248" s="42"/>
      <c r="CS248" s="42"/>
      <c r="CT248" s="42"/>
      <c r="CU248" s="42"/>
      <c r="CV248" s="42"/>
      <c r="CW248" s="42"/>
      <c r="CX248" s="42"/>
      <c r="CY248" s="42"/>
      <c r="CZ248" s="42"/>
      <c r="DA248" s="42"/>
      <c r="DB248" s="42"/>
      <c r="DC248" s="42"/>
      <c r="DD248" s="42"/>
      <c r="DE248" s="42"/>
      <c r="DF248" s="42"/>
      <c r="DG248" s="42"/>
      <c r="DH248" s="42"/>
      <c r="DI248" s="42"/>
      <c r="DJ248" s="42"/>
      <c r="DK248" s="42"/>
      <c r="DL248" s="42"/>
      <c r="DM248" s="42"/>
      <c r="DN248" s="42"/>
      <c r="DO248" s="42"/>
      <c r="DP248" s="42"/>
      <c r="DQ248" s="42"/>
      <c r="DR248" s="42"/>
      <c r="DS248" s="42"/>
      <c r="DT248" s="42"/>
      <c r="DU248" s="42"/>
      <c r="DV248" s="42"/>
      <c r="DW248" s="42"/>
      <c r="DX248" s="42"/>
      <c r="DY248" s="42"/>
      <c r="DZ248" s="42"/>
      <c r="EA248" s="42"/>
      <c r="EB248" s="42"/>
      <c r="EC248" s="42"/>
      <c r="ED248" s="42"/>
      <c r="EE248" s="42"/>
      <c r="EF248" s="42"/>
      <c r="EG248" s="42"/>
      <c r="EH248" s="42"/>
      <c r="EI248" s="42"/>
      <c r="EJ248" s="42"/>
      <c r="EK248" s="42"/>
      <c r="EL248" s="42"/>
      <c r="EM248" s="42"/>
      <c r="EN248" s="42"/>
      <c r="EO248" s="42"/>
      <c r="EP248" s="42"/>
      <c r="EQ248" s="42"/>
      <c r="ER248" s="42"/>
      <c r="ES248" s="42"/>
      <c r="ET248" s="42"/>
      <c r="EU248" s="42"/>
      <c r="EV248" s="42"/>
      <c r="EW248" s="42"/>
      <c r="EX248" s="42"/>
      <c r="EY248" s="42"/>
      <c r="EZ248" s="42"/>
      <c r="FA248" s="42"/>
      <c r="FB248" s="42"/>
      <c r="FC248" s="42"/>
      <c r="FD248" s="42"/>
      <c r="FE248" s="42"/>
      <c r="FF248" s="42"/>
      <c r="FG248" s="42"/>
      <c r="FH248" s="42"/>
      <c r="FI248" s="42"/>
      <c r="FJ248" s="42"/>
      <c r="FK248" s="42"/>
      <c r="FL248" s="42"/>
      <c r="FM248" s="42"/>
      <c r="FN248" s="42"/>
      <c r="FO248" s="42"/>
      <c r="FP248" s="42"/>
      <c r="FQ248" s="42"/>
      <c r="FR248" s="42"/>
      <c r="FS248" s="42"/>
      <c r="FT248" s="42"/>
      <c r="FU248" s="42"/>
      <c r="FV248" s="42"/>
      <c r="FW248" s="42"/>
      <c r="FX248" s="42"/>
      <c r="FY248" s="42"/>
      <c r="FZ248" s="42"/>
      <c r="GA248" s="42"/>
      <c r="GB248" s="42"/>
      <c r="GC248" s="42"/>
      <c r="GD248" s="42"/>
      <c r="GE248" s="42"/>
      <c r="GF248" s="42"/>
      <c r="GG248" s="42"/>
      <c r="GH248" s="42"/>
      <c r="GI248" s="42"/>
      <c r="GJ248" s="42"/>
      <c r="GK248" s="42"/>
      <c r="GL248" s="42"/>
      <c r="GM248" s="42"/>
      <c r="GN248" s="42"/>
      <c r="GO248" s="42"/>
      <c r="GP248" s="42"/>
      <c r="GQ248" s="42"/>
      <c r="GR248" s="42"/>
      <c r="GS248" s="42"/>
      <c r="GT248" s="42"/>
      <c r="GU248" s="42"/>
      <c r="GV248" s="42"/>
      <c r="GW248" s="42"/>
      <c r="GX248" s="42"/>
      <c r="GY248" s="42"/>
      <c r="GZ248" s="42"/>
      <c r="HA248" s="42"/>
      <c r="HB248" s="42"/>
      <c r="HC248" s="42"/>
      <c r="HD248" s="42"/>
      <c r="HE248" s="42"/>
      <c r="HF248" s="42"/>
      <c r="HG248" s="42"/>
      <c r="HH248" s="42"/>
      <c r="HI248" s="42"/>
      <c r="HJ248" s="42"/>
      <c r="HK248" s="42"/>
      <c r="HL248" s="42"/>
      <c r="HM248" s="42"/>
      <c r="HN248" s="42"/>
      <c r="HO248" s="42"/>
      <c r="HP248" s="42"/>
      <c r="HQ248" s="42"/>
      <c r="HR248" s="42"/>
      <c r="HS248" s="42"/>
      <c r="HT248" s="42"/>
      <c r="HU248" s="42"/>
      <c r="HV248" s="42"/>
      <c r="HW248" s="42"/>
      <c r="HX248" s="42"/>
    </row>
    <row r="249" spans="1:232" s="41" customFormat="1" x14ac:dyDescent="0.25">
      <c r="A249" s="29"/>
      <c r="B249" s="30"/>
      <c r="C249" s="31" t="str">
        <f>IF(H249="","",VLOOKUP(O249,Khach_hang!B:G,6,0))</f>
        <v>B</v>
      </c>
      <c r="D249" s="57">
        <f t="shared" si="51"/>
        <v>0</v>
      </c>
      <c r="E249" s="57">
        <f t="shared" si="52"/>
        <v>1</v>
      </c>
      <c r="F249" s="32" t="str">
        <f>IF(H249="","",VLOOKUP(H249,'PHIEU XT'!B:I,8,0))</f>
        <v>29/08/2025</v>
      </c>
      <c r="G249" s="32" t="str">
        <f t="shared" si="53"/>
        <v>29/08/2025</v>
      </c>
      <c r="H249" s="4">
        <v>9105869524</v>
      </c>
      <c r="I249" s="32" t="str">
        <f t="shared" si="54"/>
        <v>29/08/2025</v>
      </c>
      <c r="J249" s="33" t="str">
        <f t="shared" si="55"/>
        <v>NKHT2508/00421502</v>
      </c>
      <c r="K249" s="34"/>
      <c r="L249" s="46" t="str">
        <f t="shared" si="56"/>
        <v>K25TTM</v>
      </c>
      <c r="M249" s="33" t="str">
        <f>IF(H249="","",'PHIEU XT'!C249)</f>
        <v>00421502</v>
      </c>
      <c r="N249" s="35" t="str">
        <f t="shared" si="57"/>
        <v>29/08/2025</v>
      </c>
      <c r="O249" s="6" t="str">
        <f>IF(H249="","",'PHIEU XT'!E249)</f>
        <v>WIN-002</v>
      </c>
      <c r="P249" s="36"/>
      <c r="Q249" s="36"/>
      <c r="R249" s="36"/>
      <c r="S249" s="33" t="str">
        <f>IF(H249="","",'PHIEU XT'!F249)</f>
        <v>2826 WM+ HNI 18 Lệ Mật</v>
      </c>
      <c r="T249" s="36"/>
      <c r="U249" s="36"/>
      <c r="V249" s="33" t="str">
        <f t="shared" si="58"/>
        <v>2826 WM+ HNI 18 Lệ Mật</v>
      </c>
      <c r="W249" s="36"/>
      <c r="X249" s="36"/>
      <c r="Y249" s="33" t="str">
        <f>IF(H249="","",'PHIEU XT'!AC249)</f>
        <v>GM500</v>
      </c>
      <c r="Z249" s="36"/>
      <c r="AA249" s="30"/>
      <c r="AB249" s="57">
        <f t="shared" si="59"/>
        <v>5111</v>
      </c>
      <c r="AC249" s="57">
        <f t="shared" si="60"/>
        <v>131</v>
      </c>
      <c r="AD249" s="30"/>
      <c r="AE249" s="58">
        <f>IF(H249="","",'PHIEU XT'!U249)</f>
        <v>2</v>
      </c>
      <c r="AF249" s="37"/>
      <c r="AG249" s="37">
        <f>IF(H249="","",'PHIEU XT'!T249)</f>
        <v>111058</v>
      </c>
      <c r="AH249" s="38">
        <f t="shared" si="61"/>
        <v>222116</v>
      </c>
      <c r="AI249" s="37"/>
      <c r="AJ249" s="37"/>
      <c r="AK249" s="39"/>
      <c r="AL249" s="40">
        <f t="shared" si="62"/>
        <v>8</v>
      </c>
      <c r="AM249" s="37"/>
      <c r="AN249" s="37">
        <f t="shared" si="63"/>
        <v>17769.28</v>
      </c>
      <c r="AO249" s="59">
        <f t="shared" si="64"/>
        <v>33311</v>
      </c>
      <c r="AP249" s="39"/>
      <c r="AQ249" s="59" t="str">
        <f t="shared" si="65"/>
        <v>K-hangtra</v>
      </c>
      <c r="AR249" s="60">
        <f t="shared" si="66"/>
        <v>156</v>
      </c>
      <c r="AS249" s="60">
        <f t="shared" si="67"/>
        <v>632</v>
      </c>
      <c r="AV249" s="39"/>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c r="BZ249" s="42"/>
      <c r="CA249" s="42"/>
      <c r="CB249" s="42"/>
      <c r="CC249" s="42"/>
      <c r="CD249" s="42"/>
      <c r="CE249" s="42"/>
      <c r="CF249" s="42"/>
      <c r="CG249" s="42"/>
      <c r="CH249" s="42"/>
      <c r="CI249" s="42"/>
      <c r="CJ249" s="42"/>
      <c r="CK249" s="42"/>
      <c r="CL249" s="42"/>
      <c r="CM249" s="42"/>
      <c r="CN249" s="42"/>
      <c r="CO249" s="42"/>
      <c r="CP249" s="42"/>
      <c r="CQ249" s="42"/>
      <c r="CR249" s="42"/>
      <c r="CS249" s="42"/>
      <c r="CT249" s="42"/>
      <c r="CU249" s="42"/>
      <c r="CV249" s="42"/>
      <c r="CW249" s="42"/>
      <c r="CX249" s="42"/>
      <c r="CY249" s="42"/>
      <c r="CZ249" s="42"/>
      <c r="DA249" s="42"/>
      <c r="DB249" s="42"/>
      <c r="DC249" s="42"/>
      <c r="DD249" s="42"/>
      <c r="DE249" s="42"/>
      <c r="DF249" s="42"/>
      <c r="DG249" s="42"/>
      <c r="DH249" s="42"/>
      <c r="DI249" s="42"/>
      <c r="DJ249" s="42"/>
      <c r="DK249" s="42"/>
      <c r="DL249" s="42"/>
      <c r="DM249" s="42"/>
      <c r="DN249" s="42"/>
      <c r="DO249" s="42"/>
      <c r="DP249" s="42"/>
      <c r="DQ249" s="42"/>
      <c r="DR249" s="42"/>
      <c r="DS249" s="42"/>
      <c r="DT249" s="42"/>
      <c r="DU249" s="42"/>
      <c r="DV249" s="42"/>
      <c r="DW249" s="42"/>
      <c r="DX249" s="42"/>
      <c r="DY249" s="42"/>
      <c r="DZ249" s="42"/>
      <c r="EA249" s="42"/>
      <c r="EB249" s="42"/>
      <c r="EC249" s="42"/>
      <c r="ED249" s="42"/>
      <c r="EE249" s="42"/>
      <c r="EF249" s="42"/>
      <c r="EG249" s="42"/>
      <c r="EH249" s="42"/>
      <c r="EI249" s="42"/>
      <c r="EJ249" s="42"/>
      <c r="EK249" s="42"/>
      <c r="EL249" s="42"/>
      <c r="EM249" s="42"/>
      <c r="EN249" s="42"/>
      <c r="EO249" s="42"/>
      <c r="EP249" s="42"/>
      <c r="EQ249" s="42"/>
      <c r="ER249" s="42"/>
      <c r="ES249" s="42"/>
      <c r="ET249" s="42"/>
      <c r="EU249" s="42"/>
      <c r="EV249" s="42"/>
      <c r="EW249" s="42"/>
      <c r="EX249" s="42"/>
      <c r="EY249" s="42"/>
      <c r="EZ249" s="42"/>
      <c r="FA249" s="42"/>
      <c r="FB249" s="42"/>
      <c r="FC249" s="42"/>
      <c r="FD249" s="42"/>
      <c r="FE249" s="42"/>
      <c r="FF249" s="42"/>
      <c r="FG249" s="42"/>
      <c r="FH249" s="42"/>
      <c r="FI249" s="42"/>
      <c r="FJ249" s="42"/>
      <c r="FK249" s="42"/>
      <c r="FL249" s="42"/>
      <c r="FM249" s="42"/>
      <c r="FN249" s="42"/>
      <c r="FO249" s="42"/>
      <c r="FP249" s="42"/>
      <c r="FQ249" s="42"/>
      <c r="FR249" s="42"/>
      <c r="FS249" s="42"/>
      <c r="FT249" s="42"/>
      <c r="FU249" s="42"/>
      <c r="FV249" s="42"/>
      <c r="FW249" s="42"/>
      <c r="FX249" s="42"/>
      <c r="FY249" s="42"/>
      <c r="FZ249" s="42"/>
      <c r="GA249" s="42"/>
      <c r="GB249" s="42"/>
      <c r="GC249" s="42"/>
      <c r="GD249" s="42"/>
      <c r="GE249" s="42"/>
      <c r="GF249" s="42"/>
      <c r="GG249" s="42"/>
      <c r="GH249" s="42"/>
      <c r="GI249" s="42"/>
      <c r="GJ249" s="42"/>
      <c r="GK249" s="42"/>
      <c r="GL249" s="42"/>
      <c r="GM249" s="42"/>
      <c r="GN249" s="42"/>
      <c r="GO249" s="42"/>
      <c r="GP249" s="42"/>
      <c r="GQ249" s="42"/>
      <c r="GR249" s="42"/>
      <c r="GS249" s="42"/>
      <c r="GT249" s="42"/>
      <c r="GU249" s="42"/>
      <c r="GV249" s="42"/>
      <c r="GW249" s="42"/>
      <c r="GX249" s="42"/>
      <c r="GY249" s="42"/>
      <c r="GZ249" s="42"/>
      <c r="HA249" s="42"/>
      <c r="HB249" s="42"/>
      <c r="HC249" s="42"/>
      <c r="HD249" s="42"/>
      <c r="HE249" s="42"/>
      <c r="HF249" s="42"/>
      <c r="HG249" s="42"/>
      <c r="HH249" s="42"/>
      <c r="HI249" s="42"/>
      <c r="HJ249" s="42"/>
      <c r="HK249" s="42"/>
      <c r="HL249" s="42"/>
      <c r="HM249" s="42"/>
      <c r="HN249" s="42"/>
      <c r="HO249" s="42"/>
      <c r="HP249" s="42"/>
      <c r="HQ249" s="42"/>
      <c r="HR249" s="42"/>
      <c r="HS249" s="42"/>
      <c r="HT249" s="42"/>
      <c r="HU249" s="42"/>
      <c r="HV249" s="42"/>
      <c r="HW249" s="42"/>
      <c r="HX249" s="42"/>
    </row>
    <row r="250" spans="1:232" s="41" customFormat="1" x14ac:dyDescent="0.25">
      <c r="A250" s="29"/>
      <c r="B250" s="30"/>
      <c r="C250" s="31" t="str">
        <f>IF(H250="","",VLOOKUP(O250,Khach_hang!B:G,6,0))</f>
        <v>B</v>
      </c>
      <c r="D250" s="57">
        <f t="shared" si="51"/>
        <v>0</v>
      </c>
      <c r="E250" s="57">
        <f t="shared" si="52"/>
        <v>1</v>
      </c>
      <c r="F250" s="32" t="str">
        <f>IF(H250="","",VLOOKUP(H250,'PHIEU XT'!B:I,8,0))</f>
        <v>29/08/2025</v>
      </c>
      <c r="G250" s="32" t="str">
        <f t="shared" si="53"/>
        <v>29/08/2025</v>
      </c>
      <c r="H250" s="4">
        <v>9105869603</v>
      </c>
      <c r="I250" s="32" t="str">
        <f t="shared" si="54"/>
        <v>29/08/2025</v>
      </c>
      <c r="J250" s="33" t="str">
        <f t="shared" si="55"/>
        <v>NKHT2508/00016909</v>
      </c>
      <c r="K250" s="34"/>
      <c r="L250" s="46" t="str">
        <f t="shared" si="56"/>
        <v>K25TTM</v>
      </c>
      <c r="M250" s="33" t="str">
        <f>IF(H250="","",'PHIEU XT'!C250)</f>
        <v>00016909</v>
      </c>
      <c r="N250" s="35" t="str">
        <f t="shared" si="57"/>
        <v>29/08/2025</v>
      </c>
      <c r="O250" s="6" t="str">
        <f>IF(H250="","",'PHIEU XT'!E250)</f>
        <v>WIN-031</v>
      </c>
      <c r="P250" s="36"/>
      <c r="Q250" s="36"/>
      <c r="R250" s="36"/>
      <c r="S250" s="33" t="str">
        <f>IF(H250="","",'PHIEU XT'!F250)</f>
        <v>6592 WM+ BNH Khu Đa Cấu, Nam Sơn</v>
      </c>
      <c r="T250" s="36"/>
      <c r="U250" s="36"/>
      <c r="V250" s="33" t="str">
        <f t="shared" si="58"/>
        <v>6592 WM+ BNH Khu Đa Cấu, Nam Sơn</v>
      </c>
      <c r="W250" s="36"/>
      <c r="X250" s="36"/>
      <c r="Y250" s="33" t="str">
        <f>IF(H250="","",'PHIEU XT'!AC250)</f>
        <v>GM500</v>
      </c>
      <c r="Z250" s="36"/>
      <c r="AA250" s="30"/>
      <c r="AB250" s="57">
        <f t="shared" si="59"/>
        <v>5111</v>
      </c>
      <c r="AC250" s="57">
        <f t="shared" si="60"/>
        <v>131</v>
      </c>
      <c r="AD250" s="30"/>
      <c r="AE250" s="58">
        <f>IF(H250="","",'PHIEU XT'!U250)</f>
        <v>1</v>
      </c>
      <c r="AF250" s="37"/>
      <c r="AG250" s="37">
        <f>IF(H250="","",'PHIEU XT'!T250)</f>
        <v>111058</v>
      </c>
      <c r="AH250" s="38">
        <f t="shared" si="61"/>
        <v>111058</v>
      </c>
      <c r="AI250" s="37"/>
      <c r="AJ250" s="37"/>
      <c r="AK250" s="39"/>
      <c r="AL250" s="40">
        <f t="shared" si="62"/>
        <v>8</v>
      </c>
      <c r="AM250" s="37"/>
      <c r="AN250" s="37">
        <f t="shared" si="63"/>
        <v>8884.64</v>
      </c>
      <c r="AO250" s="59">
        <f t="shared" si="64"/>
        <v>33311</v>
      </c>
      <c r="AP250" s="39"/>
      <c r="AQ250" s="59" t="str">
        <f t="shared" si="65"/>
        <v>K-hangtra</v>
      </c>
      <c r="AR250" s="60">
        <f t="shared" si="66"/>
        <v>156</v>
      </c>
      <c r="AS250" s="60">
        <f t="shared" si="67"/>
        <v>632</v>
      </c>
      <c r="AV250" s="39"/>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c r="BZ250" s="42"/>
      <c r="CA250" s="42"/>
      <c r="CB250" s="42"/>
      <c r="CC250" s="42"/>
      <c r="CD250" s="42"/>
      <c r="CE250" s="42"/>
      <c r="CF250" s="42"/>
      <c r="CG250" s="42"/>
      <c r="CH250" s="42"/>
      <c r="CI250" s="42"/>
      <c r="CJ250" s="42"/>
      <c r="CK250" s="42"/>
      <c r="CL250" s="42"/>
      <c r="CM250" s="42"/>
      <c r="CN250" s="42"/>
      <c r="CO250" s="42"/>
      <c r="CP250" s="42"/>
      <c r="CQ250" s="42"/>
      <c r="CR250" s="42"/>
      <c r="CS250" s="42"/>
      <c r="CT250" s="42"/>
      <c r="CU250" s="42"/>
      <c r="CV250" s="42"/>
      <c r="CW250" s="42"/>
      <c r="CX250" s="42"/>
      <c r="CY250" s="42"/>
      <c r="CZ250" s="42"/>
      <c r="DA250" s="42"/>
      <c r="DB250" s="42"/>
      <c r="DC250" s="42"/>
      <c r="DD250" s="42"/>
      <c r="DE250" s="42"/>
      <c r="DF250" s="42"/>
      <c r="DG250" s="42"/>
      <c r="DH250" s="42"/>
      <c r="DI250" s="42"/>
      <c r="DJ250" s="42"/>
      <c r="DK250" s="42"/>
      <c r="DL250" s="42"/>
      <c r="DM250" s="42"/>
      <c r="DN250" s="42"/>
      <c r="DO250" s="42"/>
      <c r="DP250" s="42"/>
      <c r="DQ250" s="42"/>
      <c r="DR250" s="42"/>
      <c r="DS250" s="42"/>
      <c r="DT250" s="42"/>
      <c r="DU250" s="42"/>
      <c r="DV250" s="42"/>
      <c r="DW250" s="42"/>
      <c r="DX250" s="42"/>
      <c r="DY250" s="42"/>
      <c r="DZ250" s="42"/>
      <c r="EA250" s="42"/>
      <c r="EB250" s="42"/>
      <c r="EC250" s="42"/>
      <c r="ED250" s="42"/>
      <c r="EE250" s="42"/>
      <c r="EF250" s="42"/>
      <c r="EG250" s="42"/>
      <c r="EH250" s="42"/>
      <c r="EI250" s="42"/>
      <c r="EJ250" s="42"/>
      <c r="EK250" s="42"/>
      <c r="EL250" s="42"/>
      <c r="EM250" s="42"/>
      <c r="EN250" s="42"/>
      <c r="EO250" s="42"/>
      <c r="EP250" s="42"/>
      <c r="EQ250" s="42"/>
      <c r="ER250" s="42"/>
      <c r="ES250" s="42"/>
      <c r="ET250" s="42"/>
      <c r="EU250" s="42"/>
      <c r="EV250" s="42"/>
      <c r="EW250" s="42"/>
      <c r="EX250" s="42"/>
      <c r="EY250" s="42"/>
      <c r="EZ250" s="42"/>
      <c r="FA250" s="42"/>
      <c r="FB250" s="42"/>
      <c r="FC250" s="42"/>
      <c r="FD250" s="42"/>
      <c r="FE250" s="42"/>
      <c r="FF250" s="42"/>
      <c r="FG250" s="42"/>
      <c r="FH250" s="42"/>
      <c r="FI250" s="42"/>
      <c r="FJ250" s="42"/>
      <c r="FK250" s="42"/>
      <c r="FL250" s="42"/>
      <c r="FM250" s="42"/>
      <c r="FN250" s="42"/>
      <c r="FO250" s="42"/>
      <c r="FP250" s="42"/>
      <c r="FQ250" s="42"/>
      <c r="FR250" s="42"/>
      <c r="FS250" s="42"/>
      <c r="FT250" s="42"/>
      <c r="FU250" s="42"/>
      <c r="FV250" s="42"/>
      <c r="FW250" s="42"/>
      <c r="FX250" s="42"/>
      <c r="FY250" s="42"/>
      <c r="FZ250" s="42"/>
      <c r="GA250" s="42"/>
      <c r="GB250" s="42"/>
      <c r="GC250" s="42"/>
      <c r="GD250" s="42"/>
      <c r="GE250" s="42"/>
      <c r="GF250" s="42"/>
      <c r="GG250" s="42"/>
      <c r="GH250" s="42"/>
      <c r="GI250" s="42"/>
      <c r="GJ250" s="42"/>
      <c r="GK250" s="42"/>
      <c r="GL250" s="42"/>
      <c r="GM250" s="42"/>
      <c r="GN250" s="42"/>
      <c r="GO250" s="42"/>
      <c r="GP250" s="42"/>
      <c r="GQ250" s="42"/>
      <c r="GR250" s="42"/>
      <c r="GS250" s="42"/>
      <c r="GT250" s="42"/>
      <c r="GU250" s="42"/>
      <c r="GV250" s="42"/>
      <c r="GW250" s="42"/>
      <c r="GX250" s="42"/>
      <c r="GY250" s="42"/>
      <c r="GZ250" s="42"/>
      <c r="HA250" s="42"/>
      <c r="HB250" s="42"/>
      <c r="HC250" s="42"/>
      <c r="HD250" s="42"/>
      <c r="HE250" s="42"/>
      <c r="HF250" s="42"/>
      <c r="HG250" s="42"/>
      <c r="HH250" s="42"/>
      <c r="HI250" s="42"/>
      <c r="HJ250" s="42"/>
      <c r="HK250" s="42"/>
      <c r="HL250" s="42"/>
      <c r="HM250" s="42"/>
      <c r="HN250" s="42"/>
      <c r="HO250" s="42"/>
      <c r="HP250" s="42"/>
      <c r="HQ250" s="42"/>
      <c r="HR250" s="42"/>
      <c r="HS250" s="42"/>
      <c r="HT250" s="42"/>
      <c r="HU250" s="42"/>
      <c r="HV250" s="42"/>
      <c r="HW250" s="42"/>
      <c r="HX250" s="42"/>
    </row>
    <row r="251" spans="1:232" s="41" customFormat="1" x14ac:dyDescent="0.25">
      <c r="A251" s="29"/>
      <c r="B251" s="30"/>
      <c r="C251" s="31" t="str">
        <f>IF(H251="","",VLOOKUP(O251,Khach_hang!B:G,6,0))</f>
        <v>B</v>
      </c>
      <c r="D251" s="57">
        <f t="shared" si="51"/>
        <v>0</v>
      </c>
      <c r="E251" s="57">
        <f t="shared" si="52"/>
        <v>1</v>
      </c>
      <c r="F251" s="32" t="str">
        <f>IF(H251="","",VLOOKUP(H251,'PHIEU XT'!B:I,8,0))</f>
        <v>29/08/2025</v>
      </c>
      <c r="G251" s="32" t="str">
        <f t="shared" si="53"/>
        <v>29/08/2025</v>
      </c>
      <c r="H251" s="4">
        <v>9105869604</v>
      </c>
      <c r="I251" s="32" t="str">
        <f t="shared" si="54"/>
        <v>29/08/2025</v>
      </c>
      <c r="J251" s="33" t="str">
        <f t="shared" si="55"/>
        <v>NKHT2508/00016910</v>
      </c>
      <c r="K251" s="34"/>
      <c r="L251" s="46" t="str">
        <f t="shared" si="56"/>
        <v>K25TTM</v>
      </c>
      <c r="M251" s="33" t="str">
        <f>IF(H251="","",'PHIEU XT'!C251)</f>
        <v>00016910</v>
      </c>
      <c r="N251" s="35" t="str">
        <f t="shared" si="57"/>
        <v>29/08/2025</v>
      </c>
      <c r="O251" s="6" t="str">
        <f>IF(H251="","",'PHIEU XT'!E251)</f>
        <v>WIN-031</v>
      </c>
      <c r="P251" s="36"/>
      <c r="Q251" s="36"/>
      <c r="R251" s="36"/>
      <c r="S251" s="33" t="str">
        <f>IF(H251="","",'PHIEU XT'!F251)</f>
        <v>6592 WM+ BNH Khu Đa Cấu, Nam Sơn</v>
      </c>
      <c r="T251" s="36"/>
      <c r="U251" s="36"/>
      <c r="V251" s="33" t="str">
        <f t="shared" si="58"/>
        <v>6592 WM+ BNH Khu Đa Cấu, Nam Sơn</v>
      </c>
      <c r="W251" s="36"/>
      <c r="X251" s="36"/>
      <c r="Y251" s="33" t="str">
        <f>IF(H251="","",'PHIEU XT'!AC251)</f>
        <v>CC300</v>
      </c>
      <c r="Z251" s="36"/>
      <c r="AA251" s="30"/>
      <c r="AB251" s="57">
        <f t="shared" si="59"/>
        <v>5111</v>
      </c>
      <c r="AC251" s="57">
        <f t="shared" si="60"/>
        <v>131</v>
      </c>
      <c r="AD251" s="30"/>
      <c r="AE251" s="58">
        <f>IF(H251="","",'PHIEU XT'!U251)</f>
        <v>1</v>
      </c>
      <c r="AF251" s="37"/>
      <c r="AG251" s="37">
        <f>IF(H251="","",'PHIEU XT'!T251)</f>
        <v>74250</v>
      </c>
      <c r="AH251" s="38">
        <f t="shared" si="61"/>
        <v>74250</v>
      </c>
      <c r="AI251" s="37"/>
      <c r="AJ251" s="37"/>
      <c r="AK251" s="39"/>
      <c r="AL251" s="40">
        <f t="shared" si="62"/>
        <v>8</v>
      </c>
      <c r="AM251" s="37"/>
      <c r="AN251" s="37">
        <f t="shared" si="63"/>
        <v>5940</v>
      </c>
      <c r="AO251" s="59">
        <f t="shared" si="64"/>
        <v>33311</v>
      </c>
      <c r="AP251" s="39"/>
      <c r="AQ251" s="59" t="str">
        <f t="shared" si="65"/>
        <v>K-hangtra</v>
      </c>
      <c r="AR251" s="60">
        <f t="shared" si="66"/>
        <v>156</v>
      </c>
      <c r="AS251" s="60">
        <f t="shared" si="67"/>
        <v>632</v>
      </c>
      <c r="AV251" s="39"/>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c r="BZ251" s="42"/>
      <c r="CA251" s="42"/>
      <c r="CB251" s="42"/>
      <c r="CC251" s="42"/>
      <c r="CD251" s="42"/>
      <c r="CE251" s="42"/>
      <c r="CF251" s="42"/>
      <c r="CG251" s="42"/>
      <c r="CH251" s="42"/>
      <c r="CI251" s="42"/>
      <c r="CJ251" s="42"/>
      <c r="CK251" s="42"/>
      <c r="CL251" s="42"/>
      <c r="CM251" s="42"/>
      <c r="CN251" s="42"/>
      <c r="CO251" s="42"/>
      <c r="CP251" s="42"/>
      <c r="CQ251" s="42"/>
      <c r="CR251" s="42"/>
      <c r="CS251" s="42"/>
      <c r="CT251" s="42"/>
      <c r="CU251" s="42"/>
      <c r="CV251" s="42"/>
      <c r="CW251" s="42"/>
      <c r="CX251" s="42"/>
      <c r="CY251" s="42"/>
      <c r="CZ251" s="42"/>
      <c r="DA251" s="42"/>
      <c r="DB251" s="42"/>
      <c r="DC251" s="42"/>
      <c r="DD251" s="42"/>
      <c r="DE251" s="42"/>
      <c r="DF251" s="42"/>
      <c r="DG251" s="42"/>
      <c r="DH251" s="42"/>
      <c r="DI251" s="42"/>
      <c r="DJ251" s="42"/>
      <c r="DK251" s="42"/>
      <c r="DL251" s="42"/>
      <c r="DM251" s="42"/>
      <c r="DN251" s="42"/>
      <c r="DO251" s="42"/>
      <c r="DP251" s="42"/>
      <c r="DQ251" s="42"/>
      <c r="DR251" s="42"/>
      <c r="DS251" s="42"/>
      <c r="DT251" s="42"/>
      <c r="DU251" s="42"/>
      <c r="DV251" s="42"/>
      <c r="DW251" s="42"/>
      <c r="DX251" s="42"/>
      <c r="DY251" s="42"/>
      <c r="DZ251" s="42"/>
      <c r="EA251" s="42"/>
      <c r="EB251" s="42"/>
      <c r="EC251" s="42"/>
      <c r="ED251" s="42"/>
      <c r="EE251" s="42"/>
      <c r="EF251" s="42"/>
      <c r="EG251" s="42"/>
      <c r="EH251" s="42"/>
      <c r="EI251" s="42"/>
      <c r="EJ251" s="42"/>
      <c r="EK251" s="42"/>
      <c r="EL251" s="42"/>
      <c r="EM251" s="42"/>
      <c r="EN251" s="42"/>
      <c r="EO251" s="42"/>
      <c r="EP251" s="42"/>
      <c r="EQ251" s="42"/>
      <c r="ER251" s="42"/>
      <c r="ES251" s="42"/>
      <c r="ET251" s="42"/>
      <c r="EU251" s="42"/>
      <c r="EV251" s="42"/>
      <c r="EW251" s="42"/>
      <c r="EX251" s="42"/>
      <c r="EY251" s="42"/>
      <c r="EZ251" s="42"/>
      <c r="FA251" s="42"/>
      <c r="FB251" s="42"/>
      <c r="FC251" s="42"/>
      <c r="FD251" s="42"/>
      <c r="FE251" s="42"/>
      <c r="FF251" s="42"/>
      <c r="FG251" s="42"/>
      <c r="FH251" s="42"/>
      <c r="FI251" s="42"/>
      <c r="FJ251" s="42"/>
      <c r="FK251" s="42"/>
      <c r="FL251" s="42"/>
      <c r="FM251" s="42"/>
      <c r="FN251" s="42"/>
      <c r="FO251" s="42"/>
      <c r="FP251" s="42"/>
      <c r="FQ251" s="42"/>
      <c r="FR251" s="42"/>
      <c r="FS251" s="42"/>
      <c r="FT251" s="42"/>
      <c r="FU251" s="42"/>
      <c r="FV251" s="42"/>
      <c r="FW251" s="42"/>
      <c r="FX251" s="42"/>
      <c r="FY251" s="42"/>
      <c r="FZ251" s="42"/>
      <c r="GA251" s="42"/>
      <c r="GB251" s="42"/>
      <c r="GC251" s="42"/>
      <c r="GD251" s="42"/>
      <c r="GE251" s="42"/>
      <c r="GF251" s="42"/>
      <c r="GG251" s="42"/>
      <c r="GH251" s="42"/>
      <c r="GI251" s="42"/>
      <c r="GJ251" s="42"/>
      <c r="GK251" s="42"/>
      <c r="GL251" s="42"/>
      <c r="GM251" s="42"/>
      <c r="GN251" s="42"/>
      <c r="GO251" s="42"/>
      <c r="GP251" s="42"/>
      <c r="GQ251" s="42"/>
      <c r="GR251" s="42"/>
      <c r="GS251" s="42"/>
      <c r="GT251" s="42"/>
      <c r="GU251" s="42"/>
      <c r="GV251" s="42"/>
      <c r="GW251" s="42"/>
      <c r="GX251" s="42"/>
      <c r="GY251" s="42"/>
      <c r="GZ251" s="42"/>
      <c r="HA251" s="42"/>
      <c r="HB251" s="42"/>
      <c r="HC251" s="42"/>
      <c r="HD251" s="42"/>
      <c r="HE251" s="42"/>
      <c r="HF251" s="42"/>
      <c r="HG251" s="42"/>
      <c r="HH251" s="42"/>
      <c r="HI251" s="42"/>
      <c r="HJ251" s="42"/>
      <c r="HK251" s="42"/>
      <c r="HL251" s="42"/>
      <c r="HM251" s="42"/>
      <c r="HN251" s="42"/>
      <c r="HO251" s="42"/>
      <c r="HP251" s="42"/>
      <c r="HQ251" s="42"/>
      <c r="HR251" s="42"/>
      <c r="HS251" s="42"/>
      <c r="HT251" s="42"/>
      <c r="HU251" s="42"/>
      <c r="HV251" s="42"/>
      <c r="HW251" s="42"/>
      <c r="HX251" s="42"/>
    </row>
    <row r="252" spans="1:232" s="41" customFormat="1" x14ac:dyDescent="0.25">
      <c r="A252" s="29"/>
      <c r="B252" s="30"/>
      <c r="C252" s="31" t="str">
        <f>IF(H252="","",VLOOKUP(O252,Khach_hang!B:G,6,0))</f>
        <v>N</v>
      </c>
      <c r="D252" s="57">
        <f t="shared" si="51"/>
        <v>0</v>
      </c>
      <c r="E252" s="57">
        <f t="shared" si="52"/>
        <v>1</v>
      </c>
      <c r="F252" s="32" t="str">
        <f>IF(H252="","",VLOOKUP(H252,'PHIEU XT'!B:I,8,0))</f>
        <v>29/08/2025</v>
      </c>
      <c r="G252" s="32" t="str">
        <f t="shared" si="53"/>
        <v>29/08/2025</v>
      </c>
      <c r="H252" s="4">
        <v>9105869660</v>
      </c>
      <c r="I252" s="32" t="str">
        <f t="shared" si="54"/>
        <v>29/08/2025</v>
      </c>
      <c r="J252" s="33" t="str">
        <f t="shared" si="55"/>
        <v>NKHT2508/00138029</v>
      </c>
      <c r="K252" s="34"/>
      <c r="L252" s="46" t="str">
        <f t="shared" si="56"/>
        <v>K25TTM</v>
      </c>
      <c r="M252" s="33" t="str">
        <f>IF(H252="","",'PHIEU XT'!C252)</f>
        <v>00138029</v>
      </c>
      <c r="N252" s="35" t="str">
        <f t="shared" si="57"/>
        <v>29/08/2025</v>
      </c>
      <c r="O252" s="6" t="str">
        <f>IF(H252="","",'PHIEU XT'!E252)</f>
        <v>WIN</v>
      </c>
      <c r="P252" s="36"/>
      <c r="Q252" s="36"/>
      <c r="R252" s="36"/>
      <c r="S252" s="33" t="str">
        <f>IF(H252="","",'PHIEU XT'!F252)</f>
        <v>5301 WM+ HCM 1033 Nguyễn Xiển</v>
      </c>
      <c r="T252" s="36"/>
      <c r="U252" s="36"/>
      <c r="V252" s="33" t="str">
        <f t="shared" si="58"/>
        <v>5301 WM+ HCM 1033 Nguyễn Xiển</v>
      </c>
      <c r="W252" s="36"/>
      <c r="X252" s="36"/>
      <c r="Y252" s="33" t="str">
        <f>IF(H252="","",'PHIEU XT'!AC252)</f>
        <v>GM500</v>
      </c>
      <c r="Z252" s="36"/>
      <c r="AA252" s="30"/>
      <c r="AB252" s="57">
        <f t="shared" si="59"/>
        <v>5111</v>
      </c>
      <c r="AC252" s="57">
        <f t="shared" si="60"/>
        <v>131</v>
      </c>
      <c r="AD252" s="30"/>
      <c r="AE252" s="58">
        <f>IF(H252="","",'PHIEU XT'!U252)</f>
        <v>3</v>
      </c>
      <c r="AF252" s="37"/>
      <c r="AG252" s="37">
        <f>IF(H252="","",'PHIEU XT'!T252)</f>
        <v>111058</v>
      </c>
      <c r="AH252" s="38">
        <f t="shared" si="61"/>
        <v>333174</v>
      </c>
      <c r="AI252" s="37"/>
      <c r="AJ252" s="37"/>
      <c r="AK252" s="39"/>
      <c r="AL252" s="40">
        <f t="shared" si="62"/>
        <v>8</v>
      </c>
      <c r="AM252" s="37"/>
      <c r="AN252" s="37">
        <f t="shared" si="63"/>
        <v>26653.920000000002</v>
      </c>
      <c r="AO252" s="59">
        <f t="shared" si="64"/>
        <v>33311</v>
      </c>
      <c r="AP252" s="39"/>
      <c r="AQ252" s="59" t="str">
        <f t="shared" si="65"/>
        <v>K-hangtra</v>
      </c>
      <c r="AR252" s="60">
        <f t="shared" si="66"/>
        <v>156</v>
      </c>
      <c r="AS252" s="60">
        <f t="shared" si="67"/>
        <v>632</v>
      </c>
      <c r="AV252" s="39"/>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c r="BZ252" s="42"/>
      <c r="CA252" s="42"/>
      <c r="CB252" s="42"/>
      <c r="CC252" s="42"/>
      <c r="CD252" s="42"/>
      <c r="CE252" s="42"/>
      <c r="CF252" s="42"/>
      <c r="CG252" s="42"/>
      <c r="CH252" s="42"/>
      <c r="CI252" s="42"/>
      <c r="CJ252" s="42"/>
      <c r="CK252" s="42"/>
      <c r="CL252" s="42"/>
      <c r="CM252" s="42"/>
      <c r="CN252" s="42"/>
      <c r="CO252" s="42"/>
      <c r="CP252" s="42"/>
      <c r="CQ252" s="42"/>
      <c r="CR252" s="42"/>
      <c r="CS252" s="42"/>
      <c r="CT252" s="42"/>
      <c r="CU252" s="42"/>
      <c r="CV252" s="42"/>
      <c r="CW252" s="42"/>
      <c r="CX252" s="42"/>
      <c r="CY252" s="42"/>
      <c r="CZ252" s="42"/>
      <c r="DA252" s="42"/>
      <c r="DB252" s="42"/>
      <c r="DC252" s="42"/>
      <c r="DD252" s="42"/>
      <c r="DE252" s="42"/>
      <c r="DF252" s="42"/>
      <c r="DG252" s="42"/>
      <c r="DH252" s="42"/>
      <c r="DI252" s="42"/>
      <c r="DJ252" s="42"/>
      <c r="DK252" s="42"/>
      <c r="DL252" s="42"/>
      <c r="DM252" s="42"/>
      <c r="DN252" s="42"/>
      <c r="DO252" s="42"/>
      <c r="DP252" s="42"/>
      <c r="DQ252" s="42"/>
      <c r="DR252" s="42"/>
      <c r="DS252" s="42"/>
      <c r="DT252" s="42"/>
      <c r="DU252" s="42"/>
      <c r="DV252" s="42"/>
      <c r="DW252" s="42"/>
      <c r="DX252" s="42"/>
      <c r="DY252" s="42"/>
      <c r="DZ252" s="42"/>
      <c r="EA252" s="42"/>
      <c r="EB252" s="42"/>
      <c r="EC252" s="42"/>
      <c r="ED252" s="42"/>
      <c r="EE252" s="42"/>
      <c r="EF252" s="42"/>
      <c r="EG252" s="42"/>
      <c r="EH252" s="42"/>
      <c r="EI252" s="42"/>
      <c r="EJ252" s="42"/>
      <c r="EK252" s="42"/>
      <c r="EL252" s="42"/>
      <c r="EM252" s="42"/>
      <c r="EN252" s="42"/>
      <c r="EO252" s="42"/>
      <c r="EP252" s="42"/>
      <c r="EQ252" s="42"/>
      <c r="ER252" s="42"/>
      <c r="ES252" s="42"/>
      <c r="ET252" s="42"/>
      <c r="EU252" s="42"/>
      <c r="EV252" s="42"/>
      <c r="EW252" s="42"/>
      <c r="EX252" s="42"/>
      <c r="EY252" s="42"/>
      <c r="EZ252" s="42"/>
      <c r="FA252" s="42"/>
      <c r="FB252" s="42"/>
      <c r="FC252" s="42"/>
      <c r="FD252" s="42"/>
      <c r="FE252" s="42"/>
      <c r="FF252" s="42"/>
      <c r="FG252" s="42"/>
      <c r="FH252" s="42"/>
      <c r="FI252" s="42"/>
      <c r="FJ252" s="42"/>
      <c r="FK252" s="42"/>
      <c r="FL252" s="42"/>
      <c r="FM252" s="42"/>
      <c r="FN252" s="42"/>
      <c r="FO252" s="42"/>
      <c r="FP252" s="42"/>
      <c r="FQ252" s="42"/>
      <c r="FR252" s="42"/>
      <c r="FS252" s="42"/>
      <c r="FT252" s="42"/>
      <c r="FU252" s="42"/>
      <c r="FV252" s="42"/>
      <c r="FW252" s="42"/>
      <c r="FX252" s="42"/>
      <c r="FY252" s="42"/>
      <c r="FZ252" s="42"/>
      <c r="GA252" s="42"/>
      <c r="GB252" s="42"/>
      <c r="GC252" s="42"/>
      <c r="GD252" s="42"/>
      <c r="GE252" s="42"/>
      <c r="GF252" s="42"/>
      <c r="GG252" s="42"/>
      <c r="GH252" s="42"/>
      <c r="GI252" s="42"/>
      <c r="GJ252" s="42"/>
      <c r="GK252" s="42"/>
      <c r="GL252" s="42"/>
      <c r="GM252" s="42"/>
      <c r="GN252" s="42"/>
      <c r="GO252" s="42"/>
      <c r="GP252" s="42"/>
      <c r="GQ252" s="42"/>
      <c r="GR252" s="42"/>
      <c r="GS252" s="42"/>
      <c r="GT252" s="42"/>
      <c r="GU252" s="42"/>
      <c r="GV252" s="42"/>
      <c r="GW252" s="42"/>
      <c r="GX252" s="42"/>
      <c r="GY252" s="42"/>
      <c r="GZ252" s="42"/>
      <c r="HA252" s="42"/>
      <c r="HB252" s="42"/>
      <c r="HC252" s="42"/>
      <c r="HD252" s="42"/>
      <c r="HE252" s="42"/>
      <c r="HF252" s="42"/>
      <c r="HG252" s="42"/>
      <c r="HH252" s="42"/>
      <c r="HI252" s="42"/>
      <c r="HJ252" s="42"/>
      <c r="HK252" s="42"/>
      <c r="HL252" s="42"/>
      <c r="HM252" s="42"/>
      <c r="HN252" s="42"/>
      <c r="HO252" s="42"/>
      <c r="HP252" s="42"/>
      <c r="HQ252" s="42"/>
      <c r="HR252" s="42"/>
      <c r="HS252" s="42"/>
      <c r="HT252" s="42"/>
      <c r="HU252" s="42"/>
      <c r="HV252" s="42"/>
      <c r="HW252" s="42"/>
      <c r="HX252" s="42"/>
    </row>
    <row r="253" spans="1:232" s="41" customFormat="1" x14ac:dyDescent="0.25">
      <c r="A253" s="29"/>
      <c r="B253" s="30"/>
      <c r="C253" s="31" t="str">
        <f>IF(H253="","",VLOOKUP(O253,Khach_hang!B:G,6,0))</f>
        <v>N</v>
      </c>
      <c r="D253" s="57">
        <f t="shared" si="51"/>
        <v>0</v>
      </c>
      <c r="E253" s="57">
        <f t="shared" si="52"/>
        <v>1</v>
      </c>
      <c r="F253" s="32" t="str">
        <f>IF(H253="","",VLOOKUP(H253,'PHIEU XT'!B:I,8,0))</f>
        <v>29/08/2025</v>
      </c>
      <c r="G253" s="32" t="str">
        <f t="shared" si="53"/>
        <v>29/08/2025</v>
      </c>
      <c r="H253" s="4">
        <v>9105869660</v>
      </c>
      <c r="I253" s="32" t="str">
        <f t="shared" si="54"/>
        <v>29/08/2025</v>
      </c>
      <c r="J253" s="33" t="str">
        <f t="shared" si="55"/>
        <v>NKHT2508/00138029</v>
      </c>
      <c r="K253" s="34"/>
      <c r="L253" s="46" t="str">
        <f t="shared" si="56"/>
        <v>K25TTM</v>
      </c>
      <c r="M253" s="33" t="str">
        <f>IF(H253="","",'PHIEU XT'!C253)</f>
        <v>00138029</v>
      </c>
      <c r="N253" s="35" t="str">
        <f t="shared" si="57"/>
        <v>29/08/2025</v>
      </c>
      <c r="O253" s="6" t="str">
        <f>IF(H253="","",'PHIEU XT'!E253)</f>
        <v>WIN</v>
      </c>
      <c r="P253" s="36"/>
      <c r="Q253" s="36"/>
      <c r="R253" s="36"/>
      <c r="S253" s="33" t="str">
        <f>IF(H253="","",'PHIEU XT'!F253)</f>
        <v>5301 WM+ HCM 1033 Nguyễn Xiển</v>
      </c>
      <c r="T253" s="36"/>
      <c r="U253" s="36"/>
      <c r="V253" s="33" t="str">
        <f t="shared" si="58"/>
        <v>5301 WM+ HCM 1033 Nguyễn Xiển</v>
      </c>
      <c r="W253" s="36"/>
      <c r="X253" s="36"/>
      <c r="Y253" s="33" t="str">
        <f>IF(H253="","",'PHIEU XT'!AC253)</f>
        <v>GXD500</v>
      </c>
      <c r="Z253" s="36"/>
      <c r="AA253" s="30"/>
      <c r="AB253" s="57">
        <f t="shared" si="59"/>
        <v>5111</v>
      </c>
      <c r="AC253" s="57">
        <f t="shared" si="60"/>
        <v>131</v>
      </c>
      <c r="AD253" s="30"/>
      <c r="AE253" s="58">
        <f>IF(H253="","",'PHIEU XT'!U253)</f>
        <v>1</v>
      </c>
      <c r="AF253" s="37"/>
      <c r="AG253" s="37">
        <f>IF(H253="","",'PHIEU XT'!T253)</f>
        <v>89285</v>
      </c>
      <c r="AH253" s="38">
        <f t="shared" si="61"/>
        <v>89285</v>
      </c>
      <c r="AI253" s="37"/>
      <c r="AJ253" s="37"/>
      <c r="AK253" s="39"/>
      <c r="AL253" s="40">
        <f t="shared" si="62"/>
        <v>8</v>
      </c>
      <c r="AM253" s="37"/>
      <c r="AN253" s="37">
        <f t="shared" si="63"/>
        <v>7142.8</v>
      </c>
      <c r="AO253" s="59">
        <f t="shared" si="64"/>
        <v>33311</v>
      </c>
      <c r="AP253" s="39"/>
      <c r="AQ253" s="59" t="str">
        <f t="shared" si="65"/>
        <v>K-hangtra</v>
      </c>
      <c r="AR253" s="60">
        <f t="shared" si="66"/>
        <v>156</v>
      </c>
      <c r="AS253" s="60">
        <f t="shared" si="67"/>
        <v>632</v>
      </c>
      <c r="AV253" s="39"/>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c r="BZ253" s="42"/>
      <c r="CA253" s="42"/>
      <c r="CB253" s="42"/>
      <c r="CC253" s="42"/>
      <c r="CD253" s="42"/>
      <c r="CE253" s="42"/>
      <c r="CF253" s="42"/>
      <c r="CG253" s="42"/>
      <c r="CH253" s="42"/>
      <c r="CI253" s="42"/>
      <c r="CJ253" s="42"/>
      <c r="CK253" s="42"/>
      <c r="CL253" s="42"/>
      <c r="CM253" s="42"/>
      <c r="CN253" s="42"/>
      <c r="CO253" s="42"/>
      <c r="CP253" s="42"/>
      <c r="CQ253" s="42"/>
      <c r="CR253" s="42"/>
      <c r="CS253" s="42"/>
      <c r="CT253" s="42"/>
      <c r="CU253" s="42"/>
      <c r="CV253" s="42"/>
      <c r="CW253" s="42"/>
      <c r="CX253" s="42"/>
      <c r="CY253" s="42"/>
      <c r="CZ253" s="42"/>
      <c r="DA253" s="42"/>
      <c r="DB253" s="42"/>
      <c r="DC253" s="42"/>
      <c r="DD253" s="42"/>
      <c r="DE253" s="42"/>
      <c r="DF253" s="42"/>
      <c r="DG253" s="42"/>
      <c r="DH253" s="42"/>
      <c r="DI253" s="42"/>
      <c r="DJ253" s="42"/>
      <c r="DK253" s="42"/>
      <c r="DL253" s="42"/>
      <c r="DM253" s="42"/>
      <c r="DN253" s="42"/>
      <c r="DO253" s="42"/>
      <c r="DP253" s="42"/>
      <c r="DQ253" s="42"/>
      <c r="DR253" s="42"/>
      <c r="DS253" s="42"/>
      <c r="DT253" s="42"/>
      <c r="DU253" s="42"/>
      <c r="DV253" s="42"/>
      <c r="DW253" s="42"/>
      <c r="DX253" s="42"/>
      <c r="DY253" s="42"/>
      <c r="DZ253" s="42"/>
      <c r="EA253" s="42"/>
      <c r="EB253" s="42"/>
      <c r="EC253" s="42"/>
      <c r="ED253" s="42"/>
      <c r="EE253" s="42"/>
      <c r="EF253" s="42"/>
      <c r="EG253" s="42"/>
      <c r="EH253" s="42"/>
      <c r="EI253" s="42"/>
      <c r="EJ253" s="42"/>
      <c r="EK253" s="42"/>
      <c r="EL253" s="42"/>
      <c r="EM253" s="42"/>
      <c r="EN253" s="42"/>
      <c r="EO253" s="42"/>
      <c r="EP253" s="42"/>
      <c r="EQ253" s="42"/>
      <c r="ER253" s="42"/>
      <c r="ES253" s="42"/>
      <c r="ET253" s="42"/>
      <c r="EU253" s="42"/>
      <c r="EV253" s="42"/>
      <c r="EW253" s="42"/>
      <c r="EX253" s="42"/>
      <c r="EY253" s="42"/>
      <c r="EZ253" s="42"/>
      <c r="FA253" s="42"/>
      <c r="FB253" s="42"/>
      <c r="FC253" s="42"/>
      <c r="FD253" s="42"/>
      <c r="FE253" s="42"/>
      <c r="FF253" s="42"/>
      <c r="FG253" s="42"/>
      <c r="FH253" s="42"/>
      <c r="FI253" s="42"/>
      <c r="FJ253" s="42"/>
      <c r="FK253" s="42"/>
      <c r="FL253" s="42"/>
      <c r="FM253" s="42"/>
      <c r="FN253" s="42"/>
      <c r="FO253" s="42"/>
      <c r="FP253" s="42"/>
      <c r="FQ253" s="42"/>
      <c r="FR253" s="42"/>
      <c r="FS253" s="42"/>
      <c r="FT253" s="42"/>
      <c r="FU253" s="42"/>
      <c r="FV253" s="42"/>
      <c r="FW253" s="42"/>
      <c r="FX253" s="42"/>
      <c r="FY253" s="42"/>
      <c r="FZ253" s="42"/>
      <c r="GA253" s="42"/>
      <c r="GB253" s="42"/>
      <c r="GC253" s="42"/>
      <c r="GD253" s="42"/>
      <c r="GE253" s="42"/>
      <c r="GF253" s="42"/>
      <c r="GG253" s="42"/>
      <c r="GH253" s="42"/>
      <c r="GI253" s="42"/>
      <c r="GJ253" s="42"/>
      <c r="GK253" s="42"/>
      <c r="GL253" s="42"/>
      <c r="GM253" s="42"/>
      <c r="GN253" s="42"/>
      <c r="GO253" s="42"/>
      <c r="GP253" s="42"/>
      <c r="GQ253" s="42"/>
      <c r="GR253" s="42"/>
      <c r="GS253" s="42"/>
      <c r="GT253" s="42"/>
      <c r="GU253" s="42"/>
      <c r="GV253" s="42"/>
      <c r="GW253" s="42"/>
      <c r="GX253" s="42"/>
      <c r="GY253" s="42"/>
      <c r="GZ253" s="42"/>
      <c r="HA253" s="42"/>
      <c r="HB253" s="42"/>
      <c r="HC253" s="42"/>
      <c r="HD253" s="42"/>
      <c r="HE253" s="42"/>
      <c r="HF253" s="42"/>
      <c r="HG253" s="42"/>
      <c r="HH253" s="42"/>
      <c r="HI253" s="42"/>
      <c r="HJ253" s="42"/>
      <c r="HK253" s="42"/>
      <c r="HL253" s="42"/>
      <c r="HM253" s="42"/>
      <c r="HN253" s="42"/>
      <c r="HO253" s="42"/>
      <c r="HP253" s="42"/>
      <c r="HQ253" s="42"/>
      <c r="HR253" s="42"/>
      <c r="HS253" s="42"/>
      <c r="HT253" s="42"/>
      <c r="HU253" s="42"/>
      <c r="HV253" s="42"/>
      <c r="HW253" s="42"/>
      <c r="HX253" s="42"/>
    </row>
    <row r="254" spans="1:232" s="41" customFormat="1" x14ac:dyDescent="0.25">
      <c r="A254" s="29"/>
      <c r="B254" s="30"/>
      <c r="C254" s="31" t="str">
        <f>IF(H254="","",VLOOKUP(O254,Khach_hang!B:G,6,0))</f>
        <v>N</v>
      </c>
      <c r="D254" s="57">
        <f t="shared" si="51"/>
        <v>0</v>
      </c>
      <c r="E254" s="57">
        <f t="shared" si="52"/>
        <v>1</v>
      </c>
      <c r="F254" s="32" t="str">
        <f>IF(H254="","",VLOOKUP(H254,'PHIEU XT'!B:I,8,0))</f>
        <v>29/08/2025</v>
      </c>
      <c r="G254" s="32" t="str">
        <f t="shared" si="53"/>
        <v>29/08/2025</v>
      </c>
      <c r="H254" s="4">
        <v>9105869660</v>
      </c>
      <c r="I254" s="32" t="str">
        <f t="shared" si="54"/>
        <v>29/08/2025</v>
      </c>
      <c r="J254" s="33" t="str">
        <f t="shared" si="55"/>
        <v>NKHT2508/00138029</v>
      </c>
      <c r="K254" s="34"/>
      <c r="L254" s="46" t="str">
        <f t="shared" si="56"/>
        <v>K25TTM</v>
      </c>
      <c r="M254" s="33" t="str">
        <f>IF(H254="","",'PHIEU XT'!C254)</f>
        <v>00138029</v>
      </c>
      <c r="N254" s="35" t="str">
        <f t="shared" si="57"/>
        <v>29/08/2025</v>
      </c>
      <c r="O254" s="6" t="str">
        <f>IF(H254="","",'PHIEU XT'!E254)</f>
        <v>WIN</v>
      </c>
      <c r="P254" s="36"/>
      <c r="Q254" s="36"/>
      <c r="R254" s="36"/>
      <c r="S254" s="33" t="str">
        <f>IF(H254="","",'PHIEU XT'!F254)</f>
        <v>5301 WM+ HCM 1033 Nguyễn Xiển</v>
      </c>
      <c r="T254" s="36"/>
      <c r="U254" s="36"/>
      <c r="V254" s="33" t="str">
        <f t="shared" si="58"/>
        <v>5301 WM+ HCM 1033 Nguyễn Xiển</v>
      </c>
      <c r="W254" s="36"/>
      <c r="X254" s="36"/>
      <c r="Y254" s="33" t="str">
        <f>IF(H254="","",'PHIEU XT'!AC254)</f>
        <v>TH200</v>
      </c>
      <c r="Z254" s="36"/>
      <c r="AA254" s="30"/>
      <c r="AB254" s="57">
        <f t="shared" si="59"/>
        <v>5111</v>
      </c>
      <c r="AC254" s="57">
        <f t="shared" si="60"/>
        <v>131</v>
      </c>
      <c r="AD254" s="30"/>
      <c r="AE254" s="58">
        <f>IF(H254="","",'PHIEU XT'!U254)</f>
        <v>2</v>
      </c>
      <c r="AF254" s="37"/>
      <c r="AG254" s="37">
        <f>IF(H254="","",'PHIEU XT'!T254)</f>
        <v>55595</v>
      </c>
      <c r="AH254" s="38">
        <f t="shared" si="61"/>
        <v>111190</v>
      </c>
      <c r="AI254" s="37"/>
      <c r="AJ254" s="37"/>
      <c r="AK254" s="39"/>
      <c r="AL254" s="40">
        <f t="shared" si="62"/>
        <v>8</v>
      </c>
      <c r="AM254" s="37"/>
      <c r="AN254" s="37">
        <f t="shared" si="63"/>
        <v>8895.2000000000007</v>
      </c>
      <c r="AO254" s="59">
        <f t="shared" si="64"/>
        <v>33311</v>
      </c>
      <c r="AP254" s="39"/>
      <c r="AQ254" s="59" t="str">
        <f t="shared" si="65"/>
        <v>K-hangtra</v>
      </c>
      <c r="AR254" s="60">
        <f t="shared" si="66"/>
        <v>156</v>
      </c>
      <c r="AS254" s="60">
        <f t="shared" si="67"/>
        <v>632</v>
      </c>
      <c r="AV254" s="39"/>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c r="BZ254" s="42"/>
      <c r="CA254" s="42"/>
      <c r="CB254" s="42"/>
      <c r="CC254" s="42"/>
      <c r="CD254" s="42"/>
      <c r="CE254" s="42"/>
      <c r="CF254" s="42"/>
      <c r="CG254" s="42"/>
      <c r="CH254" s="42"/>
      <c r="CI254" s="42"/>
      <c r="CJ254" s="42"/>
      <c r="CK254" s="42"/>
      <c r="CL254" s="42"/>
      <c r="CM254" s="42"/>
      <c r="CN254" s="42"/>
      <c r="CO254" s="42"/>
      <c r="CP254" s="42"/>
      <c r="CQ254" s="42"/>
      <c r="CR254" s="42"/>
      <c r="CS254" s="42"/>
      <c r="CT254" s="42"/>
      <c r="CU254" s="42"/>
      <c r="CV254" s="42"/>
      <c r="CW254" s="42"/>
      <c r="CX254" s="42"/>
      <c r="CY254" s="42"/>
      <c r="CZ254" s="42"/>
      <c r="DA254" s="42"/>
      <c r="DB254" s="42"/>
      <c r="DC254" s="42"/>
      <c r="DD254" s="42"/>
      <c r="DE254" s="42"/>
      <c r="DF254" s="42"/>
      <c r="DG254" s="42"/>
      <c r="DH254" s="42"/>
      <c r="DI254" s="42"/>
      <c r="DJ254" s="42"/>
      <c r="DK254" s="42"/>
      <c r="DL254" s="42"/>
      <c r="DM254" s="42"/>
      <c r="DN254" s="42"/>
      <c r="DO254" s="42"/>
      <c r="DP254" s="42"/>
      <c r="DQ254" s="42"/>
      <c r="DR254" s="42"/>
      <c r="DS254" s="42"/>
      <c r="DT254" s="42"/>
      <c r="DU254" s="42"/>
      <c r="DV254" s="42"/>
      <c r="DW254" s="42"/>
      <c r="DX254" s="42"/>
      <c r="DY254" s="42"/>
      <c r="DZ254" s="42"/>
      <c r="EA254" s="42"/>
      <c r="EB254" s="42"/>
      <c r="EC254" s="42"/>
      <c r="ED254" s="42"/>
      <c r="EE254" s="42"/>
      <c r="EF254" s="42"/>
      <c r="EG254" s="42"/>
      <c r="EH254" s="42"/>
      <c r="EI254" s="42"/>
      <c r="EJ254" s="42"/>
      <c r="EK254" s="42"/>
      <c r="EL254" s="42"/>
      <c r="EM254" s="42"/>
      <c r="EN254" s="42"/>
      <c r="EO254" s="42"/>
      <c r="EP254" s="42"/>
      <c r="EQ254" s="42"/>
      <c r="ER254" s="42"/>
      <c r="ES254" s="42"/>
      <c r="ET254" s="42"/>
      <c r="EU254" s="42"/>
      <c r="EV254" s="42"/>
      <c r="EW254" s="42"/>
      <c r="EX254" s="42"/>
      <c r="EY254" s="42"/>
      <c r="EZ254" s="42"/>
      <c r="FA254" s="42"/>
      <c r="FB254" s="42"/>
      <c r="FC254" s="42"/>
      <c r="FD254" s="42"/>
      <c r="FE254" s="42"/>
      <c r="FF254" s="42"/>
      <c r="FG254" s="42"/>
      <c r="FH254" s="42"/>
      <c r="FI254" s="42"/>
      <c r="FJ254" s="42"/>
      <c r="FK254" s="42"/>
      <c r="FL254" s="42"/>
      <c r="FM254" s="42"/>
      <c r="FN254" s="42"/>
      <c r="FO254" s="42"/>
      <c r="FP254" s="42"/>
      <c r="FQ254" s="42"/>
      <c r="FR254" s="42"/>
      <c r="FS254" s="42"/>
      <c r="FT254" s="42"/>
      <c r="FU254" s="42"/>
      <c r="FV254" s="42"/>
      <c r="FW254" s="42"/>
      <c r="FX254" s="42"/>
      <c r="FY254" s="42"/>
      <c r="FZ254" s="42"/>
      <c r="GA254" s="42"/>
      <c r="GB254" s="42"/>
      <c r="GC254" s="42"/>
      <c r="GD254" s="42"/>
      <c r="GE254" s="42"/>
      <c r="GF254" s="42"/>
      <c r="GG254" s="42"/>
      <c r="GH254" s="42"/>
      <c r="GI254" s="42"/>
      <c r="GJ254" s="42"/>
      <c r="GK254" s="42"/>
      <c r="GL254" s="42"/>
      <c r="GM254" s="42"/>
      <c r="GN254" s="42"/>
      <c r="GO254" s="42"/>
      <c r="GP254" s="42"/>
      <c r="GQ254" s="42"/>
      <c r="GR254" s="42"/>
      <c r="GS254" s="42"/>
      <c r="GT254" s="42"/>
      <c r="GU254" s="42"/>
      <c r="GV254" s="42"/>
      <c r="GW254" s="42"/>
      <c r="GX254" s="42"/>
      <c r="GY254" s="42"/>
      <c r="GZ254" s="42"/>
      <c r="HA254" s="42"/>
      <c r="HB254" s="42"/>
      <c r="HC254" s="42"/>
      <c r="HD254" s="42"/>
      <c r="HE254" s="42"/>
      <c r="HF254" s="42"/>
      <c r="HG254" s="42"/>
      <c r="HH254" s="42"/>
      <c r="HI254" s="42"/>
      <c r="HJ254" s="42"/>
      <c r="HK254" s="42"/>
      <c r="HL254" s="42"/>
      <c r="HM254" s="42"/>
      <c r="HN254" s="42"/>
      <c r="HO254" s="42"/>
      <c r="HP254" s="42"/>
      <c r="HQ254" s="42"/>
      <c r="HR254" s="42"/>
      <c r="HS254" s="42"/>
      <c r="HT254" s="42"/>
      <c r="HU254" s="42"/>
      <c r="HV254" s="42"/>
      <c r="HW254" s="42"/>
      <c r="HX254" s="42"/>
    </row>
    <row r="255" spans="1:232" s="41" customFormat="1" x14ac:dyDescent="0.25">
      <c r="A255" s="29"/>
      <c r="B255" s="30"/>
      <c r="C255" s="31" t="str">
        <f>IF(H255="","",VLOOKUP(O255,Khach_hang!B:G,6,0))</f>
        <v>N</v>
      </c>
      <c r="D255" s="57">
        <f t="shared" si="51"/>
        <v>0</v>
      </c>
      <c r="E255" s="57">
        <f t="shared" si="52"/>
        <v>1</v>
      </c>
      <c r="F255" s="32" t="str">
        <f>IF(H255="","",VLOOKUP(H255,'PHIEU XT'!B:I,8,0))</f>
        <v>29/08/2025</v>
      </c>
      <c r="G255" s="32" t="str">
        <f t="shared" si="53"/>
        <v>29/08/2025</v>
      </c>
      <c r="H255" s="4">
        <v>9105869660</v>
      </c>
      <c r="I255" s="32" t="str">
        <f t="shared" si="54"/>
        <v>29/08/2025</v>
      </c>
      <c r="J255" s="33" t="str">
        <f t="shared" si="55"/>
        <v>NKHT2508/00138029</v>
      </c>
      <c r="K255" s="34"/>
      <c r="L255" s="46" t="str">
        <f t="shared" si="56"/>
        <v>K25TTM</v>
      </c>
      <c r="M255" s="33" t="str">
        <f>IF(H255="","",'PHIEU XT'!C255)</f>
        <v>00138029</v>
      </c>
      <c r="N255" s="35" t="str">
        <f t="shared" si="57"/>
        <v>29/08/2025</v>
      </c>
      <c r="O255" s="6" t="str">
        <f>IF(H255="","",'PHIEU XT'!E255)</f>
        <v>WIN</v>
      </c>
      <c r="P255" s="36"/>
      <c r="Q255" s="36"/>
      <c r="R255" s="36"/>
      <c r="S255" s="33" t="str">
        <f>IF(H255="","",'PHIEU XT'!F255)</f>
        <v>5301 WM+ HCM 1033 Nguyễn Xiển</v>
      </c>
      <c r="T255" s="36"/>
      <c r="U255" s="36"/>
      <c r="V255" s="33" t="str">
        <f t="shared" si="58"/>
        <v>5301 WM+ HCM 1033 Nguyễn Xiển</v>
      </c>
      <c r="W255" s="36"/>
      <c r="X255" s="36"/>
      <c r="Y255" s="33" t="str">
        <f>IF(H255="","",'PHIEU XT'!AC255)</f>
        <v>CGM300</v>
      </c>
      <c r="Z255" s="36"/>
      <c r="AA255" s="30"/>
      <c r="AB255" s="57">
        <f t="shared" si="59"/>
        <v>5111</v>
      </c>
      <c r="AC255" s="57">
        <f t="shared" si="60"/>
        <v>131</v>
      </c>
      <c r="AD255" s="30"/>
      <c r="AE255" s="58">
        <f>IF(H255="","",'PHIEU XT'!U255)</f>
        <v>1</v>
      </c>
      <c r="AF255" s="37"/>
      <c r="AG255" s="37">
        <f>IF(H255="","",'PHIEU XT'!T255)</f>
        <v>73431</v>
      </c>
      <c r="AH255" s="38">
        <f t="shared" si="61"/>
        <v>73431</v>
      </c>
      <c r="AI255" s="37"/>
      <c r="AJ255" s="37"/>
      <c r="AK255" s="39"/>
      <c r="AL255" s="40">
        <f t="shared" si="62"/>
        <v>8</v>
      </c>
      <c r="AM255" s="37"/>
      <c r="AN255" s="37">
        <f t="shared" si="63"/>
        <v>5874.4800000000005</v>
      </c>
      <c r="AO255" s="59">
        <f t="shared" si="64"/>
        <v>33311</v>
      </c>
      <c r="AP255" s="39"/>
      <c r="AQ255" s="59" t="str">
        <f t="shared" si="65"/>
        <v>K-hangtra</v>
      </c>
      <c r="AR255" s="60">
        <f t="shared" si="66"/>
        <v>156</v>
      </c>
      <c r="AS255" s="60">
        <f t="shared" si="67"/>
        <v>632</v>
      </c>
      <c r="AV255" s="39"/>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c r="BZ255" s="42"/>
      <c r="CA255" s="42"/>
      <c r="CB255" s="42"/>
      <c r="CC255" s="42"/>
      <c r="CD255" s="42"/>
      <c r="CE255" s="42"/>
      <c r="CF255" s="42"/>
      <c r="CG255" s="42"/>
      <c r="CH255" s="42"/>
      <c r="CI255" s="42"/>
      <c r="CJ255" s="42"/>
      <c r="CK255" s="42"/>
      <c r="CL255" s="42"/>
      <c r="CM255" s="42"/>
      <c r="CN255" s="42"/>
      <c r="CO255" s="42"/>
      <c r="CP255" s="42"/>
      <c r="CQ255" s="42"/>
      <c r="CR255" s="42"/>
      <c r="CS255" s="42"/>
      <c r="CT255" s="42"/>
      <c r="CU255" s="42"/>
      <c r="CV255" s="42"/>
      <c r="CW255" s="42"/>
      <c r="CX255" s="42"/>
      <c r="CY255" s="42"/>
      <c r="CZ255" s="42"/>
      <c r="DA255" s="42"/>
      <c r="DB255" s="42"/>
      <c r="DC255" s="42"/>
      <c r="DD255" s="42"/>
      <c r="DE255" s="42"/>
      <c r="DF255" s="42"/>
      <c r="DG255" s="42"/>
      <c r="DH255" s="42"/>
      <c r="DI255" s="42"/>
      <c r="DJ255" s="42"/>
      <c r="DK255" s="42"/>
      <c r="DL255" s="42"/>
      <c r="DM255" s="42"/>
      <c r="DN255" s="42"/>
      <c r="DO255" s="42"/>
      <c r="DP255" s="42"/>
      <c r="DQ255" s="42"/>
      <c r="DR255" s="42"/>
      <c r="DS255" s="42"/>
      <c r="DT255" s="42"/>
      <c r="DU255" s="42"/>
      <c r="DV255" s="42"/>
      <c r="DW255" s="42"/>
      <c r="DX255" s="42"/>
      <c r="DY255" s="42"/>
      <c r="DZ255" s="42"/>
      <c r="EA255" s="42"/>
      <c r="EB255" s="42"/>
      <c r="EC255" s="42"/>
      <c r="ED255" s="42"/>
      <c r="EE255" s="42"/>
      <c r="EF255" s="42"/>
      <c r="EG255" s="42"/>
      <c r="EH255" s="42"/>
      <c r="EI255" s="42"/>
      <c r="EJ255" s="42"/>
      <c r="EK255" s="42"/>
      <c r="EL255" s="42"/>
      <c r="EM255" s="42"/>
      <c r="EN255" s="42"/>
      <c r="EO255" s="42"/>
      <c r="EP255" s="42"/>
      <c r="EQ255" s="42"/>
      <c r="ER255" s="42"/>
      <c r="ES255" s="42"/>
      <c r="ET255" s="42"/>
      <c r="EU255" s="42"/>
      <c r="EV255" s="42"/>
      <c r="EW255" s="42"/>
      <c r="EX255" s="42"/>
      <c r="EY255" s="42"/>
      <c r="EZ255" s="42"/>
      <c r="FA255" s="42"/>
      <c r="FB255" s="42"/>
      <c r="FC255" s="42"/>
      <c r="FD255" s="42"/>
      <c r="FE255" s="42"/>
      <c r="FF255" s="42"/>
      <c r="FG255" s="42"/>
      <c r="FH255" s="42"/>
      <c r="FI255" s="42"/>
      <c r="FJ255" s="42"/>
      <c r="FK255" s="42"/>
      <c r="FL255" s="42"/>
      <c r="FM255" s="42"/>
      <c r="FN255" s="42"/>
      <c r="FO255" s="42"/>
      <c r="FP255" s="42"/>
      <c r="FQ255" s="42"/>
      <c r="FR255" s="42"/>
      <c r="FS255" s="42"/>
      <c r="FT255" s="42"/>
      <c r="FU255" s="42"/>
      <c r="FV255" s="42"/>
      <c r="FW255" s="42"/>
      <c r="FX255" s="42"/>
      <c r="FY255" s="42"/>
      <c r="FZ255" s="42"/>
      <c r="GA255" s="42"/>
      <c r="GB255" s="42"/>
      <c r="GC255" s="42"/>
      <c r="GD255" s="42"/>
      <c r="GE255" s="42"/>
      <c r="GF255" s="42"/>
      <c r="GG255" s="42"/>
      <c r="GH255" s="42"/>
      <c r="GI255" s="42"/>
      <c r="GJ255" s="42"/>
      <c r="GK255" s="42"/>
      <c r="GL255" s="42"/>
      <c r="GM255" s="42"/>
      <c r="GN255" s="42"/>
      <c r="GO255" s="42"/>
      <c r="GP255" s="42"/>
      <c r="GQ255" s="42"/>
      <c r="GR255" s="42"/>
      <c r="GS255" s="42"/>
      <c r="GT255" s="42"/>
      <c r="GU255" s="42"/>
      <c r="GV255" s="42"/>
      <c r="GW255" s="42"/>
      <c r="GX255" s="42"/>
      <c r="GY255" s="42"/>
      <c r="GZ255" s="42"/>
      <c r="HA255" s="42"/>
      <c r="HB255" s="42"/>
      <c r="HC255" s="42"/>
      <c r="HD255" s="42"/>
      <c r="HE255" s="42"/>
      <c r="HF255" s="42"/>
      <c r="HG255" s="42"/>
      <c r="HH255" s="42"/>
      <c r="HI255" s="42"/>
      <c r="HJ255" s="42"/>
      <c r="HK255" s="42"/>
      <c r="HL255" s="42"/>
      <c r="HM255" s="42"/>
      <c r="HN255" s="42"/>
      <c r="HO255" s="42"/>
      <c r="HP255" s="42"/>
      <c r="HQ255" s="42"/>
      <c r="HR255" s="42"/>
      <c r="HS255" s="42"/>
      <c r="HT255" s="42"/>
      <c r="HU255" s="42"/>
      <c r="HV255" s="42"/>
      <c r="HW255" s="42"/>
      <c r="HX255" s="42"/>
    </row>
    <row r="256" spans="1:232" s="41" customFormat="1" x14ac:dyDescent="0.25">
      <c r="A256" s="29"/>
      <c r="B256" s="30"/>
      <c r="C256" s="31" t="str">
        <f>IF(H256="","",VLOOKUP(O256,Khach_hang!B:G,6,0))</f>
        <v>B</v>
      </c>
      <c r="D256" s="57">
        <f t="shared" si="51"/>
        <v>0</v>
      </c>
      <c r="E256" s="57">
        <f t="shared" si="52"/>
        <v>1</v>
      </c>
      <c r="F256" s="32" t="str">
        <f>IF(H256="","",VLOOKUP(H256,'PHIEU XT'!B:I,8,0))</f>
        <v>30/08/2025</v>
      </c>
      <c r="G256" s="32" t="str">
        <f t="shared" si="53"/>
        <v>30/08/2025</v>
      </c>
      <c r="H256" s="4">
        <v>9105869655</v>
      </c>
      <c r="I256" s="32" t="str">
        <f t="shared" si="54"/>
        <v>30/08/2025</v>
      </c>
      <c r="J256" s="33" t="str">
        <f t="shared" si="55"/>
        <v>NKHT2508/00012927</v>
      </c>
      <c r="K256" s="34"/>
      <c r="L256" s="46" t="str">
        <f t="shared" si="56"/>
        <v>K25TTM</v>
      </c>
      <c r="M256" s="33" t="str">
        <f>IF(H256="","",'PHIEU XT'!C256)</f>
        <v>00012927</v>
      </c>
      <c r="N256" s="35" t="str">
        <f t="shared" si="57"/>
        <v>30/08/2025</v>
      </c>
      <c r="O256" s="6" t="str">
        <f>IF(H256="","",'PHIEU XT'!E256)</f>
        <v>WIN-004</v>
      </c>
      <c r="P256" s="36"/>
      <c r="Q256" s="36"/>
      <c r="R256" s="36"/>
      <c r="S256" s="33" t="str">
        <f>IF(H256="","",'PHIEU XT'!F256)</f>
        <v>2AFD WM+ HTH 54B Nguyễn Đổng Chi</v>
      </c>
      <c r="T256" s="36"/>
      <c r="U256" s="36"/>
      <c r="V256" s="33" t="str">
        <f t="shared" si="58"/>
        <v>2AFD WM+ HTH 54B Nguyễn Đổng Chi</v>
      </c>
      <c r="W256" s="36"/>
      <c r="X256" s="36"/>
      <c r="Y256" s="33" t="str">
        <f>IF(H256="","",'PHIEU XT'!AC256)</f>
        <v>GM500</v>
      </c>
      <c r="Z256" s="36"/>
      <c r="AA256" s="30"/>
      <c r="AB256" s="57">
        <f t="shared" si="59"/>
        <v>5111</v>
      </c>
      <c r="AC256" s="57">
        <f t="shared" si="60"/>
        <v>131</v>
      </c>
      <c r="AD256" s="30"/>
      <c r="AE256" s="58">
        <f>IF(H256="","",'PHIEU XT'!U256)</f>
        <v>1</v>
      </c>
      <c r="AF256" s="37"/>
      <c r="AG256" s="37">
        <f>IF(H256="","",'PHIEU XT'!T256)</f>
        <v>111058</v>
      </c>
      <c r="AH256" s="38">
        <f t="shared" si="61"/>
        <v>111058</v>
      </c>
      <c r="AI256" s="37"/>
      <c r="AJ256" s="37"/>
      <c r="AK256" s="39"/>
      <c r="AL256" s="40">
        <f t="shared" si="62"/>
        <v>8</v>
      </c>
      <c r="AM256" s="37"/>
      <c r="AN256" s="37">
        <f t="shared" si="63"/>
        <v>8884.64</v>
      </c>
      <c r="AO256" s="59">
        <f t="shared" si="64"/>
        <v>33311</v>
      </c>
      <c r="AP256" s="39"/>
      <c r="AQ256" s="59" t="str">
        <f t="shared" si="65"/>
        <v>K-hangtra</v>
      </c>
      <c r="AR256" s="60">
        <f t="shared" si="66"/>
        <v>156</v>
      </c>
      <c r="AS256" s="60">
        <f t="shared" si="67"/>
        <v>632</v>
      </c>
      <c r="AV256" s="39"/>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c r="BZ256" s="42"/>
      <c r="CA256" s="42"/>
      <c r="CB256" s="42"/>
      <c r="CC256" s="42"/>
      <c r="CD256" s="42"/>
      <c r="CE256" s="42"/>
      <c r="CF256" s="42"/>
      <c r="CG256" s="42"/>
      <c r="CH256" s="42"/>
      <c r="CI256" s="42"/>
      <c r="CJ256" s="42"/>
      <c r="CK256" s="42"/>
      <c r="CL256" s="42"/>
      <c r="CM256" s="42"/>
      <c r="CN256" s="42"/>
      <c r="CO256" s="42"/>
      <c r="CP256" s="42"/>
      <c r="CQ256" s="42"/>
      <c r="CR256" s="42"/>
      <c r="CS256" s="42"/>
      <c r="CT256" s="42"/>
      <c r="CU256" s="42"/>
      <c r="CV256" s="42"/>
      <c r="CW256" s="42"/>
      <c r="CX256" s="42"/>
      <c r="CY256" s="42"/>
      <c r="CZ256" s="42"/>
      <c r="DA256" s="42"/>
      <c r="DB256" s="42"/>
      <c r="DC256" s="42"/>
      <c r="DD256" s="42"/>
      <c r="DE256" s="42"/>
      <c r="DF256" s="42"/>
      <c r="DG256" s="42"/>
      <c r="DH256" s="42"/>
      <c r="DI256" s="42"/>
      <c r="DJ256" s="42"/>
      <c r="DK256" s="42"/>
      <c r="DL256" s="42"/>
      <c r="DM256" s="42"/>
      <c r="DN256" s="42"/>
      <c r="DO256" s="42"/>
      <c r="DP256" s="42"/>
      <c r="DQ256" s="42"/>
      <c r="DR256" s="42"/>
      <c r="DS256" s="42"/>
      <c r="DT256" s="42"/>
      <c r="DU256" s="42"/>
      <c r="DV256" s="42"/>
      <c r="DW256" s="42"/>
      <c r="DX256" s="42"/>
      <c r="DY256" s="42"/>
      <c r="DZ256" s="42"/>
      <c r="EA256" s="42"/>
      <c r="EB256" s="42"/>
      <c r="EC256" s="42"/>
      <c r="ED256" s="42"/>
      <c r="EE256" s="42"/>
      <c r="EF256" s="42"/>
      <c r="EG256" s="42"/>
      <c r="EH256" s="42"/>
      <c r="EI256" s="42"/>
      <c r="EJ256" s="42"/>
      <c r="EK256" s="42"/>
      <c r="EL256" s="42"/>
      <c r="EM256" s="42"/>
      <c r="EN256" s="42"/>
      <c r="EO256" s="42"/>
      <c r="EP256" s="42"/>
      <c r="EQ256" s="42"/>
      <c r="ER256" s="42"/>
      <c r="ES256" s="42"/>
      <c r="ET256" s="42"/>
      <c r="EU256" s="42"/>
      <c r="EV256" s="42"/>
      <c r="EW256" s="42"/>
      <c r="EX256" s="42"/>
      <c r="EY256" s="42"/>
      <c r="EZ256" s="42"/>
      <c r="FA256" s="42"/>
      <c r="FB256" s="42"/>
      <c r="FC256" s="42"/>
      <c r="FD256" s="42"/>
      <c r="FE256" s="42"/>
      <c r="FF256" s="42"/>
      <c r="FG256" s="42"/>
      <c r="FH256" s="42"/>
      <c r="FI256" s="42"/>
      <c r="FJ256" s="42"/>
      <c r="FK256" s="42"/>
      <c r="FL256" s="42"/>
      <c r="FM256" s="42"/>
      <c r="FN256" s="42"/>
      <c r="FO256" s="42"/>
      <c r="FP256" s="42"/>
      <c r="FQ256" s="42"/>
      <c r="FR256" s="42"/>
      <c r="FS256" s="42"/>
      <c r="FT256" s="42"/>
      <c r="FU256" s="42"/>
      <c r="FV256" s="42"/>
      <c r="FW256" s="42"/>
      <c r="FX256" s="42"/>
      <c r="FY256" s="42"/>
      <c r="FZ256" s="42"/>
      <c r="GA256" s="42"/>
      <c r="GB256" s="42"/>
      <c r="GC256" s="42"/>
      <c r="GD256" s="42"/>
      <c r="GE256" s="42"/>
      <c r="GF256" s="42"/>
      <c r="GG256" s="42"/>
      <c r="GH256" s="42"/>
      <c r="GI256" s="42"/>
      <c r="GJ256" s="42"/>
      <c r="GK256" s="42"/>
      <c r="GL256" s="42"/>
      <c r="GM256" s="42"/>
      <c r="GN256" s="42"/>
      <c r="GO256" s="42"/>
      <c r="GP256" s="42"/>
      <c r="GQ256" s="42"/>
      <c r="GR256" s="42"/>
      <c r="GS256" s="42"/>
      <c r="GT256" s="42"/>
      <c r="GU256" s="42"/>
      <c r="GV256" s="42"/>
      <c r="GW256" s="42"/>
      <c r="GX256" s="42"/>
      <c r="GY256" s="42"/>
      <c r="GZ256" s="42"/>
      <c r="HA256" s="42"/>
      <c r="HB256" s="42"/>
      <c r="HC256" s="42"/>
      <c r="HD256" s="42"/>
      <c r="HE256" s="42"/>
      <c r="HF256" s="42"/>
      <c r="HG256" s="42"/>
      <c r="HH256" s="42"/>
      <c r="HI256" s="42"/>
      <c r="HJ256" s="42"/>
      <c r="HK256" s="42"/>
      <c r="HL256" s="42"/>
      <c r="HM256" s="42"/>
      <c r="HN256" s="42"/>
      <c r="HO256" s="42"/>
      <c r="HP256" s="42"/>
      <c r="HQ256" s="42"/>
      <c r="HR256" s="42"/>
      <c r="HS256" s="42"/>
      <c r="HT256" s="42"/>
      <c r="HU256" s="42"/>
      <c r="HV256" s="42"/>
      <c r="HW256" s="42"/>
      <c r="HX256" s="42"/>
    </row>
    <row r="257" spans="1:232" s="41" customFormat="1" x14ac:dyDescent="0.25">
      <c r="A257" s="29"/>
      <c r="B257" s="30"/>
      <c r="C257" s="31" t="str">
        <f>IF(H257="","",VLOOKUP(O257,Khach_hang!B:G,6,0))</f>
        <v>N</v>
      </c>
      <c r="D257" s="57">
        <f t="shared" si="51"/>
        <v>0</v>
      </c>
      <c r="E257" s="57">
        <f t="shared" si="52"/>
        <v>1</v>
      </c>
      <c r="F257" s="32" t="str">
        <f>IF(H257="","",VLOOKUP(H257,'PHIEU XT'!B:I,8,0))</f>
        <v>30/08/2025</v>
      </c>
      <c r="G257" s="32" t="str">
        <f t="shared" si="53"/>
        <v>30/08/2025</v>
      </c>
      <c r="H257" s="4">
        <v>9105869752</v>
      </c>
      <c r="I257" s="32" t="str">
        <f t="shared" si="54"/>
        <v>30/08/2025</v>
      </c>
      <c r="J257" s="33" t="str">
        <f t="shared" si="55"/>
        <v>NKHT2508/00007872</v>
      </c>
      <c r="K257" s="34"/>
      <c r="L257" s="46" t="str">
        <f t="shared" si="56"/>
        <v>K25TTM</v>
      </c>
      <c r="M257" s="33" t="str">
        <f>IF(H257="","",'PHIEU XT'!C257)</f>
        <v>00007872</v>
      </c>
      <c r="N257" s="35" t="str">
        <f t="shared" si="57"/>
        <v>30/08/2025</v>
      </c>
      <c r="O257" s="6" t="str">
        <f>IF(H257="","",'PHIEU XT'!E257)</f>
        <v>WIN-071</v>
      </c>
      <c r="P257" s="36"/>
      <c r="Q257" s="36"/>
      <c r="R257" s="36"/>
      <c r="S257" s="33" t="str">
        <f>IF(H257="","",'PHIEU XT'!F257)</f>
        <v>2AYI WM+ BDH Thôn Tân Phụng 2, Phù Mỹ</v>
      </c>
      <c r="T257" s="36"/>
      <c r="U257" s="36"/>
      <c r="V257" s="33" t="str">
        <f t="shared" si="58"/>
        <v>2AYI WM+ BDH Thôn Tân Phụng 2, Phù Mỹ</v>
      </c>
      <c r="W257" s="36"/>
      <c r="X257" s="36"/>
      <c r="Y257" s="33" t="str">
        <f>IF(H257="","",'PHIEU XT'!AC257)</f>
        <v>GM500</v>
      </c>
      <c r="Z257" s="36"/>
      <c r="AA257" s="30"/>
      <c r="AB257" s="57">
        <f t="shared" si="59"/>
        <v>5111</v>
      </c>
      <c r="AC257" s="57">
        <f t="shared" si="60"/>
        <v>131</v>
      </c>
      <c r="AD257" s="30"/>
      <c r="AE257" s="58">
        <f>IF(H257="","",'PHIEU XT'!U257)</f>
        <v>1</v>
      </c>
      <c r="AF257" s="37"/>
      <c r="AG257" s="37">
        <f>IF(H257="","",'PHIEU XT'!T257)</f>
        <v>111058</v>
      </c>
      <c r="AH257" s="38">
        <f t="shared" si="61"/>
        <v>111058</v>
      </c>
      <c r="AI257" s="37"/>
      <c r="AJ257" s="37"/>
      <c r="AK257" s="39"/>
      <c r="AL257" s="40">
        <f t="shared" si="62"/>
        <v>8</v>
      </c>
      <c r="AM257" s="37"/>
      <c r="AN257" s="37">
        <f t="shared" si="63"/>
        <v>8884.64</v>
      </c>
      <c r="AO257" s="59">
        <f t="shared" si="64"/>
        <v>33311</v>
      </c>
      <c r="AP257" s="39"/>
      <c r="AQ257" s="59" t="str">
        <f t="shared" si="65"/>
        <v>K-hangtra</v>
      </c>
      <c r="AR257" s="60">
        <f t="shared" si="66"/>
        <v>156</v>
      </c>
      <c r="AS257" s="60">
        <f t="shared" si="67"/>
        <v>632</v>
      </c>
      <c r="AV257" s="39"/>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c r="BZ257" s="42"/>
      <c r="CA257" s="42"/>
      <c r="CB257" s="42"/>
      <c r="CC257" s="42"/>
      <c r="CD257" s="42"/>
      <c r="CE257" s="42"/>
      <c r="CF257" s="42"/>
      <c r="CG257" s="42"/>
      <c r="CH257" s="42"/>
      <c r="CI257" s="42"/>
      <c r="CJ257" s="42"/>
      <c r="CK257" s="42"/>
      <c r="CL257" s="42"/>
      <c r="CM257" s="42"/>
      <c r="CN257" s="42"/>
      <c r="CO257" s="42"/>
      <c r="CP257" s="42"/>
      <c r="CQ257" s="42"/>
      <c r="CR257" s="42"/>
      <c r="CS257" s="42"/>
      <c r="CT257" s="42"/>
      <c r="CU257" s="42"/>
      <c r="CV257" s="42"/>
      <c r="CW257" s="42"/>
      <c r="CX257" s="42"/>
      <c r="CY257" s="42"/>
      <c r="CZ257" s="42"/>
      <c r="DA257" s="42"/>
      <c r="DB257" s="42"/>
      <c r="DC257" s="42"/>
      <c r="DD257" s="42"/>
      <c r="DE257" s="42"/>
      <c r="DF257" s="42"/>
      <c r="DG257" s="42"/>
      <c r="DH257" s="42"/>
      <c r="DI257" s="42"/>
      <c r="DJ257" s="42"/>
      <c r="DK257" s="42"/>
      <c r="DL257" s="42"/>
      <c r="DM257" s="42"/>
      <c r="DN257" s="42"/>
      <c r="DO257" s="42"/>
      <c r="DP257" s="42"/>
      <c r="DQ257" s="42"/>
      <c r="DR257" s="42"/>
      <c r="DS257" s="42"/>
      <c r="DT257" s="42"/>
      <c r="DU257" s="42"/>
      <c r="DV257" s="42"/>
      <c r="DW257" s="42"/>
      <c r="DX257" s="42"/>
      <c r="DY257" s="42"/>
      <c r="DZ257" s="42"/>
      <c r="EA257" s="42"/>
      <c r="EB257" s="42"/>
      <c r="EC257" s="42"/>
      <c r="ED257" s="42"/>
      <c r="EE257" s="42"/>
      <c r="EF257" s="42"/>
      <c r="EG257" s="42"/>
      <c r="EH257" s="42"/>
      <c r="EI257" s="42"/>
      <c r="EJ257" s="42"/>
      <c r="EK257" s="42"/>
      <c r="EL257" s="42"/>
      <c r="EM257" s="42"/>
      <c r="EN257" s="42"/>
      <c r="EO257" s="42"/>
      <c r="EP257" s="42"/>
      <c r="EQ257" s="42"/>
      <c r="ER257" s="42"/>
      <c r="ES257" s="42"/>
      <c r="ET257" s="42"/>
      <c r="EU257" s="42"/>
      <c r="EV257" s="42"/>
      <c r="EW257" s="42"/>
      <c r="EX257" s="42"/>
      <c r="EY257" s="42"/>
      <c r="EZ257" s="42"/>
      <c r="FA257" s="42"/>
      <c r="FB257" s="42"/>
      <c r="FC257" s="42"/>
      <c r="FD257" s="42"/>
      <c r="FE257" s="42"/>
      <c r="FF257" s="42"/>
      <c r="FG257" s="42"/>
      <c r="FH257" s="42"/>
      <c r="FI257" s="42"/>
      <c r="FJ257" s="42"/>
      <c r="FK257" s="42"/>
      <c r="FL257" s="42"/>
      <c r="FM257" s="42"/>
      <c r="FN257" s="42"/>
      <c r="FO257" s="42"/>
      <c r="FP257" s="42"/>
      <c r="FQ257" s="42"/>
      <c r="FR257" s="42"/>
      <c r="FS257" s="42"/>
      <c r="FT257" s="42"/>
      <c r="FU257" s="42"/>
      <c r="FV257" s="42"/>
      <c r="FW257" s="42"/>
      <c r="FX257" s="42"/>
      <c r="FY257" s="42"/>
      <c r="FZ257" s="42"/>
      <c r="GA257" s="42"/>
      <c r="GB257" s="42"/>
      <c r="GC257" s="42"/>
      <c r="GD257" s="42"/>
      <c r="GE257" s="42"/>
      <c r="GF257" s="42"/>
      <c r="GG257" s="42"/>
      <c r="GH257" s="42"/>
      <c r="GI257" s="42"/>
      <c r="GJ257" s="42"/>
      <c r="GK257" s="42"/>
      <c r="GL257" s="42"/>
      <c r="GM257" s="42"/>
      <c r="GN257" s="42"/>
      <c r="GO257" s="42"/>
      <c r="GP257" s="42"/>
      <c r="GQ257" s="42"/>
      <c r="GR257" s="42"/>
      <c r="GS257" s="42"/>
      <c r="GT257" s="42"/>
      <c r="GU257" s="42"/>
      <c r="GV257" s="42"/>
      <c r="GW257" s="42"/>
      <c r="GX257" s="42"/>
      <c r="GY257" s="42"/>
      <c r="GZ257" s="42"/>
      <c r="HA257" s="42"/>
      <c r="HB257" s="42"/>
      <c r="HC257" s="42"/>
      <c r="HD257" s="42"/>
      <c r="HE257" s="42"/>
      <c r="HF257" s="42"/>
      <c r="HG257" s="42"/>
      <c r="HH257" s="42"/>
      <c r="HI257" s="42"/>
      <c r="HJ257" s="42"/>
      <c r="HK257" s="42"/>
      <c r="HL257" s="42"/>
      <c r="HM257" s="42"/>
      <c r="HN257" s="42"/>
      <c r="HO257" s="42"/>
      <c r="HP257" s="42"/>
      <c r="HQ257" s="42"/>
      <c r="HR257" s="42"/>
      <c r="HS257" s="42"/>
      <c r="HT257" s="42"/>
      <c r="HU257" s="42"/>
      <c r="HV257" s="42"/>
      <c r="HW257" s="42"/>
      <c r="HX257" s="42"/>
    </row>
    <row r="258" spans="1:232" s="41" customFormat="1" x14ac:dyDescent="0.25">
      <c r="A258" s="29"/>
      <c r="B258" s="30"/>
      <c r="C258" s="31" t="str">
        <f>IF(H258="","",VLOOKUP(O258,Khach_hang!B:G,6,0))</f>
        <v>N</v>
      </c>
      <c r="D258" s="57">
        <f t="shared" si="51"/>
        <v>0</v>
      </c>
      <c r="E258" s="57">
        <f t="shared" si="52"/>
        <v>1</v>
      </c>
      <c r="F258" s="32" t="str">
        <f>IF(H258="","",VLOOKUP(H258,'PHIEU XT'!B:I,8,0))</f>
        <v>30/08/2025</v>
      </c>
      <c r="G258" s="32" t="str">
        <f t="shared" si="53"/>
        <v>30/08/2025</v>
      </c>
      <c r="H258" s="4">
        <v>9105869789</v>
      </c>
      <c r="I258" s="32" t="str">
        <f t="shared" si="54"/>
        <v>30/08/2025</v>
      </c>
      <c r="J258" s="33" t="str">
        <f t="shared" si="55"/>
        <v>NKHT2508/00009323</v>
      </c>
      <c r="K258" s="34"/>
      <c r="L258" s="46" t="str">
        <f t="shared" si="56"/>
        <v>K25TTM</v>
      </c>
      <c r="M258" s="33" t="str">
        <f>IF(H258="","",'PHIEU XT'!C258)</f>
        <v>00009323</v>
      </c>
      <c r="N258" s="35" t="str">
        <f t="shared" si="57"/>
        <v>30/08/2025</v>
      </c>
      <c r="O258" s="6" t="str">
        <f>IF(H258="","",'PHIEU XT'!E258)</f>
        <v>WIN-070</v>
      </c>
      <c r="P258" s="36"/>
      <c r="Q258" s="36"/>
      <c r="R258" s="36"/>
      <c r="S258" s="33" t="str">
        <f>IF(H258="","",'PHIEU XT'!F258)</f>
        <v>6498 WM+ QTI 68 Nguyễn Huệ, Đông Hà</v>
      </c>
      <c r="T258" s="36"/>
      <c r="U258" s="36"/>
      <c r="V258" s="33" t="str">
        <f t="shared" si="58"/>
        <v>6498 WM+ QTI 68 Nguyễn Huệ, Đông Hà</v>
      </c>
      <c r="W258" s="36"/>
      <c r="X258" s="36"/>
      <c r="Y258" s="33" t="str">
        <f>IF(H258="","",'PHIEU XT'!AC258)</f>
        <v>GL250KT</v>
      </c>
      <c r="Z258" s="36"/>
      <c r="AA258" s="30"/>
      <c r="AB258" s="57">
        <f t="shared" si="59"/>
        <v>5111</v>
      </c>
      <c r="AC258" s="57">
        <f t="shared" si="60"/>
        <v>131</v>
      </c>
      <c r="AD258" s="30"/>
      <c r="AE258" s="58">
        <f>IF(H258="","",'PHIEU XT'!U258)</f>
        <v>2</v>
      </c>
      <c r="AF258" s="37"/>
      <c r="AG258" s="37">
        <f>IF(H258="","",'PHIEU XT'!T258)</f>
        <v>49500</v>
      </c>
      <c r="AH258" s="38">
        <f t="shared" si="61"/>
        <v>99000</v>
      </c>
      <c r="AI258" s="37"/>
      <c r="AJ258" s="37"/>
      <c r="AK258" s="39"/>
      <c r="AL258" s="40">
        <f t="shared" si="62"/>
        <v>8</v>
      </c>
      <c r="AM258" s="37"/>
      <c r="AN258" s="37">
        <f t="shared" si="63"/>
        <v>7920</v>
      </c>
      <c r="AO258" s="59">
        <f t="shared" si="64"/>
        <v>33311</v>
      </c>
      <c r="AP258" s="39"/>
      <c r="AQ258" s="59" t="str">
        <f t="shared" si="65"/>
        <v>K-hangtra</v>
      </c>
      <c r="AR258" s="60">
        <f t="shared" si="66"/>
        <v>156</v>
      </c>
      <c r="AS258" s="60">
        <f t="shared" si="67"/>
        <v>632</v>
      </c>
      <c r="AV258" s="39"/>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c r="BZ258" s="42"/>
      <c r="CA258" s="42"/>
      <c r="CB258" s="42"/>
      <c r="CC258" s="42"/>
      <c r="CD258" s="42"/>
      <c r="CE258" s="42"/>
      <c r="CF258" s="42"/>
      <c r="CG258" s="42"/>
      <c r="CH258" s="42"/>
      <c r="CI258" s="42"/>
      <c r="CJ258" s="42"/>
      <c r="CK258" s="42"/>
      <c r="CL258" s="42"/>
      <c r="CM258" s="42"/>
      <c r="CN258" s="42"/>
      <c r="CO258" s="42"/>
      <c r="CP258" s="42"/>
      <c r="CQ258" s="42"/>
      <c r="CR258" s="42"/>
      <c r="CS258" s="42"/>
      <c r="CT258" s="42"/>
      <c r="CU258" s="42"/>
      <c r="CV258" s="42"/>
      <c r="CW258" s="42"/>
      <c r="CX258" s="42"/>
      <c r="CY258" s="42"/>
      <c r="CZ258" s="42"/>
      <c r="DA258" s="42"/>
      <c r="DB258" s="42"/>
      <c r="DC258" s="42"/>
      <c r="DD258" s="42"/>
      <c r="DE258" s="42"/>
      <c r="DF258" s="42"/>
      <c r="DG258" s="42"/>
      <c r="DH258" s="42"/>
      <c r="DI258" s="42"/>
      <c r="DJ258" s="42"/>
      <c r="DK258" s="42"/>
      <c r="DL258" s="42"/>
      <c r="DM258" s="42"/>
      <c r="DN258" s="42"/>
      <c r="DO258" s="42"/>
      <c r="DP258" s="42"/>
      <c r="DQ258" s="42"/>
      <c r="DR258" s="42"/>
      <c r="DS258" s="42"/>
      <c r="DT258" s="42"/>
      <c r="DU258" s="42"/>
      <c r="DV258" s="42"/>
      <c r="DW258" s="42"/>
      <c r="DX258" s="42"/>
      <c r="DY258" s="42"/>
      <c r="DZ258" s="42"/>
      <c r="EA258" s="42"/>
      <c r="EB258" s="42"/>
      <c r="EC258" s="42"/>
      <c r="ED258" s="42"/>
      <c r="EE258" s="42"/>
      <c r="EF258" s="42"/>
      <c r="EG258" s="42"/>
      <c r="EH258" s="42"/>
      <c r="EI258" s="42"/>
      <c r="EJ258" s="42"/>
      <c r="EK258" s="42"/>
      <c r="EL258" s="42"/>
      <c r="EM258" s="42"/>
      <c r="EN258" s="42"/>
      <c r="EO258" s="42"/>
      <c r="EP258" s="42"/>
      <c r="EQ258" s="42"/>
      <c r="ER258" s="42"/>
      <c r="ES258" s="42"/>
      <c r="ET258" s="42"/>
      <c r="EU258" s="42"/>
      <c r="EV258" s="42"/>
      <c r="EW258" s="42"/>
      <c r="EX258" s="42"/>
      <c r="EY258" s="42"/>
      <c r="EZ258" s="42"/>
      <c r="FA258" s="42"/>
      <c r="FB258" s="42"/>
      <c r="FC258" s="42"/>
      <c r="FD258" s="42"/>
      <c r="FE258" s="42"/>
      <c r="FF258" s="42"/>
      <c r="FG258" s="42"/>
      <c r="FH258" s="42"/>
      <c r="FI258" s="42"/>
      <c r="FJ258" s="42"/>
      <c r="FK258" s="42"/>
      <c r="FL258" s="42"/>
      <c r="FM258" s="42"/>
      <c r="FN258" s="42"/>
      <c r="FO258" s="42"/>
      <c r="FP258" s="42"/>
      <c r="FQ258" s="42"/>
      <c r="FR258" s="42"/>
      <c r="FS258" s="42"/>
      <c r="FT258" s="42"/>
      <c r="FU258" s="42"/>
      <c r="FV258" s="42"/>
      <c r="FW258" s="42"/>
      <c r="FX258" s="42"/>
      <c r="FY258" s="42"/>
      <c r="FZ258" s="42"/>
      <c r="GA258" s="42"/>
      <c r="GB258" s="42"/>
      <c r="GC258" s="42"/>
      <c r="GD258" s="42"/>
      <c r="GE258" s="42"/>
      <c r="GF258" s="42"/>
      <c r="GG258" s="42"/>
      <c r="GH258" s="42"/>
      <c r="GI258" s="42"/>
      <c r="GJ258" s="42"/>
      <c r="GK258" s="42"/>
      <c r="GL258" s="42"/>
      <c r="GM258" s="42"/>
      <c r="GN258" s="42"/>
      <c r="GO258" s="42"/>
      <c r="GP258" s="42"/>
      <c r="GQ258" s="42"/>
      <c r="GR258" s="42"/>
      <c r="GS258" s="42"/>
      <c r="GT258" s="42"/>
      <c r="GU258" s="42"/>
      <c r="GV258" s="42"/>
      <c r="GW258" s="42"/>
      <c r="GX258" s="42"/>
      <c r="GY258" s="42"/>
      <c r="GZ258" s="42"/>
      <c r="HA258" s="42"/>
      <c r="HB258" s="42"/>
      <c r="HC258" s="42"/>
      <c r="HD258" s="42"/>
      <c r="HE258" s="42"/>
      <c r="HF258" s="42"/>
      <c r="HG258" s="42"/>
      <c r="HH258" s="42"/>
      <c r="HI258" s="42"/>
      <c r="HJ258" s="42"/>
      <c r="HK258" s="42"/>
      <c r="HL258" s="42"/>
      <c r="HM258" s="42"/>
      <c r="HN258" s="42"/>
      <c r="HO258" s="42"/>
      <c r="HP258" s="42"/>
      <c r="HQ258" s="42"/>
      <c r="HR258" s="42"/>
      <c r="HS258" s="42"/>
      <c r="HT258" s="42"/>
      <c r="HU258" s="42"/>
      <c r="HV258" s="42"/>
      <c r="HW258" s="42"/>
      <c r="HX258" s="42"/>
    </row>
    <row r="259" spans="1:232" s="41" customFormat="1" x14ac:dyDescent="0.25">
      <c r="A259" s="29"/>
      <c r="B259" s="30"/>
      <c r="C259" s="31" t="str">
        <f>IF(H259="","",VLOOKUP(O259,Khach_hang!B:G,6,0))</f>
        <v>B</v>
      </c>
      <c r="D259" s="57">
        <f t="shared" ref="D259:D322" si="68">IF(H259="","",0)</f>
        <v>0</v>
      </c>
      <c r="E259" s="57">
        <f t="shared" ref="E259:E322" si="69">IF(H259="","",1)</f>
        <v>1</v>
      </c>
      <c r="F259" s="32" t="str">
        <f>IF(H259="","",VLOOKUP(H259,'PHIEU XT'!B:I,8,0))</f>
        <v>30/08/2025</v>
      </c>
      <c r="G259" s="32" t="str">
        <f t="shared" ref="G259:G322" si="70">IF(F259="","",F259)</f>
        <v>30/08/2025</v>
      </c>
      <c r="H259" s="4">
        <v>9105869774</v>
      </c>
      <c r="I259" s="32" t="str">
        <f t="shared" ref="I259:I322" si="71">IF(F259="","",F259)</f>
        <v>30/08/2025</v>
      </c>
      <c r="J259" s="33" t="str">
        <f t="shared" ref="J259:J322" si="72">IF(H259="","","NKHT2508/"&amp;M259)</f>
        <v>NKHT2508/00025699</v>
      </c>
      <c r="K259" s="34"/>
      <c r="L259" s="46" t="str">
        <f t="shared" ref="L259:L322" si="73">IF(H259="","","K25TTM")</f>
        <v>K25TTM</v>
      </c>
      <c r="M259" s="33" t="str">
        <f>IF(H259="","",'PHIEU XT'!C259)</f>
        <v>00025699</v>
      </c>
      <c r="N259" s="35" t="str">
        <f t="shared" ref="N259:N322" si="74">IF(H259="","",G259)</f>
        <v>30/08/2025</v>
      </c>
      <c r="O259" s="6" t="str">
        <f>IF(H259="","",'PHIEU XT'!E259)</f>
        <v>WIN-056</v>
      </c>
      <c r="P259" s="36"/>
      <c r="Q259" s="36"/>
      <c r="R259" s="36"/>
      <c r="S259" s="33" t="str">
        <f>IF(H259="","",'PHIEU XT'!F259)</f>
        <v>2AZZ WM+ HYN Nguyễn Trung Ngạn, Ân Thi</v>
      </c>
      <c r="T259" s="36"/>
      <c r="U259" s="36"/>
      <c r="V259" s="33" t="str">
        <f t="shared" ref="V259:V322" si="75">S259</f>
        <v>2AZZ WM+ HYN Nguyễn Trung Ngạn, Ân Thi</v>
      </c>
      <c r="W259" s="36"/>
      <c r="X259" s="36"/>
      <c r="Y259" s="33" t="str">
        <f>IF(H259="","",'PHIEU XT'!AC259)</f>
        <v>CC300</v>
      </c>
      <c r="Z259" s="36"/>
      <c r="AA259" s="30"/>
      <c r="AB259" s="57">
        <f t="shared" ref="AB259:AB322" si="76">IF(H259="","",5111)</f>
        <v>5111</v>
      </c>
      <c r="AC259" s="57">
        <f t="shared" ref="AC259:AC322" si="77">IF(H259="","",131)</f>
        <v>131</v>
      </c>
      <c r="AD259" s="30"/>
      <c r="AE259" s="58">
        <f>IF(H259="","",'PHIEU XT'!U259)</f>
        <v>1</v>
      </c>
      <c r="AF259" s="37"/>
      <c r="AG259" s="37">
        <f>IF(H259="","",'PHIEU XT'!T259)</f>
        <v>74250</v>
      </c>
      <c r="AH259" s="38">
        <f t="shared" ref="AH259:AH322" si="78">AE259*AG259</f>
        <v>74250</v>
      </c>
      <c r="AI259" s="37"/>
      <c r="AJ259" s="37"/>
      <c r="AK259" s="39"/>
      <c r="AL259" s="40">
        <f t="shared" ref="AL259:AL322" si="79">IF(H259="","",8)</f>
        <v>8</v>
      </c>
      <c r="AM259" s="37"/>
      <c r="AN259" s="37">
        <f t="shared" ref="AN259:AN322" si="80">IF(H259="","",AH259*8%)</f>
        <v>5940</v>
      </c>
      <c r="AO259" s="59">
        <f t="shared" ref="AO259:AO322" si="81">IF(H259="","",33311)</f>
        <v>33311</v>
      </c>
      <c r="AP259" s="39"/>
      <c r="AQ259" s="59" t="str">
        <f t="shared" ref="AQ259:AQ322" si="82">IF(H259="","","K-hangtra")</f>
        <v>K-hangtra</v>
      </c>
      <c r="AR259" s="60">
        <f t="shared" ref="AR259:AR322" si="83">IF(H259="","",156)</f>
        <v>156</v>
      </c>
      <c r="AS259" s="60">
        <f t="shared" ref="AS259:AS322" si="84">IF(H259="","",632)</f>
        <v>632</v>
      </c>
      <c r="AV259" s="39"/>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c r="BZ259" s="42"/>
      <c r="CA259" s="42"/>
      <c r="CB259" s="42"/>
      <c r="CC259" s="42"/>
      <c r="CD259" s="42"/>
      <c r="CE259" s="42"/>
      <c r="CF259" s="42"/>
      <c r="CG259" s="42"/>
      <c r="CH259" s="42"/>
      <c r="CI259" s="42"/>
      <c r="CJ259" s="42"/>
      <c r="CK259" s="42"/>
      <c r="CL259" s="42"/>
      <c r="CM259" s="42"/>
      <c r="CN259" s="42"/>
      <c r="CO259" s="42"/>
      <c r="CP259" s="42"/>
      <c r="CQ259" s="42"/>
      <c r="CR259" s="42"/>
      <c r="CS259" s="42"/>
      <c r="CT259" s="42"/>
      <c r="CU259" s="42"/>
      <c r="CV259" s="42"/>
      <c r="CW259" s="42"/>
      <c r="CX259" s="42"/>
      <c r="CY259" s="42"/>
      <c r="CZ259" s="42"/>
      <c r="DA259" s="42"/>
      <c r="DB259" s="42"/>
      <c r="DC259" s="42"/>
      <c r="DD259" s="42"/>
      <c r="DE259" s="42"/>
      <c r="DF259" s="42"/>
      <c r="DG259" s="42"/>
      <c r="DH259" s="42"/>
      <c r="DI259" s="42"/>
      <c r="DJ259" s="42"/>
      <c r="DK259" s="42"/>
      <c r="DL259" s="42"/>
      <c r="DM259" s="42"/>
      <c r="DN259" s="42"/>
      <c r="DO259" s="42"/>
      <c r="DP259" s="42"/>
      <c r="DQ259" s="42"/>
      <c r="DR259" s="42"/>
      <c r="DS259" s="42"/>
      <c r="DT259" s="42"/>
      <c r="DU259" s="42"/>
      <c r="DV259" s="42"/>
      <c r="DW259" s="42"/>
      <c r="DX259" s="42"/>
      <c r="DY259" s="42"/>
      <c r="DZ259" s="42"/>
      <c r="EA259" s="42"/>
      <c r="EB259" s="42"/>
      <c r="EC259" s="42"/>
      <c r="ED259" s="42"/>
      <c r="EE259" s="42"/>
      <c r="EF259" s="42"/>
      <c r="EG259" s="42"/>
      <c r="EH259" s="42"/>
      <c r="EI259" s="42"/>
      <c r="EJ259" s="42"/>
      <c r="EK259" s="42"/>
      <c r="EL259" s="42"/>
      <c r="EM259" s="42"/>
      <c r="EN259" s="42"/>
      <c r="EO259" s="42"/>
      <c r="EP259" s="42"/>
      <c r="EQ259" s="42"/>
      <c r="ER259" s="42"/>
      <c r="ES259" s="42"/>
      <c r="ET259" s="42"/>
      <c r="EU259" s="42"/>
      <c r="EV259" s="42"/>
      <c r="EW259" s="42"/>
      <c r="EX259" s="42"/>
      <c r="EY259" s="42"/>
      <c r="EZ259" s="42"/>
      <c r="FA259" s="42"/>
      <c r="FB259" s="42"/>
      <c r="FC259" s="42"/>
      <c r="FD259" s="42"/>
      <c r="FE259" s="42"/>
      <c r="FF259" s="42"/>
      <c r="FG259" s="42"/>
      <c r="FH259" s="42"/>
      <c r="FI259" s="42"/>
      <c r="FJ259" s="42"/>
      <c r="FK259" s="42"/>
      <c r="FL259" s="42"/>
      <c r="FM259" s="42"/>
      <c r="FN259" s="42"/>
      <c r="FO259" s="42"/>
      <c r="FP259" s="42"/>
      <c r="FQ259" s="42"/>
      <c r="FR259" s="42"/>
      <c r="FS259" s="42"/>
      <c r="FT259" s="42"/>
      <c r="FU259" s="42"/>
      <c r="FV259" s="42"/>
      <c r="FW259" s="42"/>
      <c r="FX259" s="42"/>
      <c r="FY259" s="42"/>
      <c r="FZ259" s="42"/>
      <c r="GA259" s="42"/>
      <c r="GB259" s="42"/>
      <c r="GC259" s="42"/>
      <c r="GD259" s="42"/>
      <c r="GE259" s="42"/>
      <c r="GF259" s="42"/>
      <c r="GG259" s="42"/>
      <c r="GH259" s="42"/>
      <c r="GI259" s="42"/>
      <c r="GJ259" s="42"/>
      <c r="GK259" s="42"/>
      <c r="GL259" s="42"/>
      <c r="GM259" s="42"/>
      <c r="GN259" s="42"/>
      <c r="GO259" s="42"/>
      <c r="GP259" s="42"/>
      <c r="GQ259" s="42"/>
      <c r="GR259" s="42"/>
      <c r="GS259" s="42"/>
      <c r="GT259" s="42"/>
      <c r="GU259" s="42"/>
      <c r="GV259" s="42"/>
      <c r="GW259" s="42"/>
      <c r="GX259" s="42"/>
      <c r="GY259" s="42"/>
      <c r="GZ259" s="42"/>
      <c r="HA259" s="42"/>
      <c r="HB259" s="42"/>
      <c r="HC259" s="42"/>
      <c r="HD259" s="42"/>
      <c r="HE259" s="42"/>
      <c r="HF259" s="42"/>
      <c r="HG259" s="42"/>
      <c r="HH259" s="42"/>
      <c r="HI259" s="42"/>
      <c r="HJ259" s="42"/>
      <c r="HK259" s="42"/>
      <c r="HL259" s="42"/>
      <c r="HM259" s="42"/>
      <c r="HN259" s="42"/>
      <c r="HO259" s="42"/>
      <c r="HP259" s="42"/>
      <c r="HQ259" s="42"/>
      <c r="HR259" s="42"/>
      <c r="HS259" s="42"/>
      <c r="HT259" s="42"/>
      <c r="HU259" s="42"/>
      <c r="HV259" s="42"/>
      <c r="HW259" s="42"/>
      <c r="HX259" s="42"/>
    </row>
    <row r="260" spans="1:232" s="41" customFormat="1" x14ac:dyDescent="0.25">
      <c r="A260" s="29"/>
      <c r="B260" s="30"/>
      <c r="C260" s="31" t="str">
        <f>IF(H260="","",VLOOKUP(O260,Khach_hang!B:G,6,0))</f>
        <v>B</v>
      </c>
      <c r="D260" s="57">
        <f t="shared" si="68"/>
        <v>0</v>
      </c>
      <c r="E260" s="57">
        <f t="shared" si="69"/>
        <v>1</v>
      </c>
      <c r="F260" s="32" t="str">
        <f>IF(H260="","",VLOOKUP(H260,'PHIEU XT'!B:I,8,0))</f>
        <v>31/08/2025</v>
      </c>
      <c r="G260" s="32" t="str">
        <f t="shared" si="70"/>
        <v>31/08/2025</v>
      </c>
      <c r="H260" s="4">
        <v>9105869884</v>
      </c>
      <c r="I260" s="32" t="str">
        <f t="shared" si="71"/>
        <v>31/08/2025</v>
      </c>
      <c r="J260" s="33" t="str">
        <f t="shared" si="72"/>
        <v>NKHT2508/00012976</v>
      </c>
      <c r="K260" s="34"/>
      <c r="L260" s="46" t="str">
        <f t="shared" si="73"/>
        <v>K25TTM</v>
      </c>
      <c r="M260" s="33" t="str">
        <f>IF(H260="","",'PHIEU XT'!C260)</f>
        <v>00012976</v>
      </c>
      <c r="N260" s="35" t="str">
        <f t="shared" si="74"/>
        <v>31/08/2025</v>
      </c>
      <c r="O260" s="6" t="str">
        <f>IF(H260="","",'PHIEU XT'!E260)</f>
        <v>WIN-004</v>
      </c>
      <c r="P260" s="36"/>
      <c r="Q260" s="36"/>
      <c r="R260" s="36"/>
      <c r="S260" s="33" t="str">
        <f>IF(H260="","",'PHIEU XT'!F260)</f>
        <v>1603 WM VC+ HTH Kỳ Anh</v>
      </c>
      <c r="T260" s="36"/>
      <c r="U260" s="36"/>
      <c r="V260" s="33" t="str">
        <f t="shared" si="75"/>
        <v>1603 WM VC+ HTH Kỳ Anh</v>
      </c>
      <c r="W260" s="36"/>
      <c r="X260" s="36"/>
      <c r="Y260" s="33" t="str">
        <f>IF(H260="","",'PHIEU XT'!AC260)</f>
        <v>GM500</v>
      </c>
      <c r="Z260" s="36"/>
      <c r="AA260" s="30"/>
      <c r="AB260" s="57">
        <f t="shared" si="76"/>
        <v>5111</v>
      </c>
      <c r="AC260" s="57">
        <f t="shared" si="77"/>
        <v>131</v>
      </c>
      <c r="AD260" s="30"/>
      <c r="AE260" s="58">
        <f>IF(H260="","",'PHIEU XT'!U260)</f>
        <v>2</v>
      </c>
      <c r="AF260" s="37"/>
      <c r="AG260" s="37">
        <f>IF(H260="","",'PHIEU XT'!T260)</f>
        <v>111058</v>
      </c>
      <c r="AH260" s="38">
        <f t="shared" si="78"/>
        <v>222116</v>
      </c>
      <c r="AI260" s="37"/>
      <c r="AJ260" s="37"/>
      <c r="AK260" s="39"/>
      <c r="AL260" s="40">
        <f t="shared" si="79"/>
        <v>8</v>
      </c>
      <c r="AM260" s="37"/>
      <c r="AN260" s="37">
        <f t="shared" si="80"/>
        <v>17769.28</v>
      </c>
      <c r="AO260" s="59">
        <f t="shared" si="81"/>
        <v>33311</v>
      </c>
      <c r="AP260" s="39"/>
      <c r="AQ260" s="59" t="str">
        <f t="shared" si="82"/>
        <v>K-hangtra</v>
      </c>
      <c r="AR260" s="60">
        <f t="shared" si="83"/>
        <v>156</v>
      </c>
      <c r="AS260" s="60">
        <f t="shared" si="84"/>
        <v>632</v>
      </c>
      <c r="AV260" s="39"/>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c r="BZ260" s="42"/>
      <c r="CA260" s="42"/>
      <c r="CB260" s="42"/>
      <c r="CC260" s="42"/>
      <c r="CD260" s="42"/>
      <c r="CE260" s="42"/>
      <c r="CF260" s="42"/>
      <c r="CG260" s="42"/>
      <c r="CH260" s="42"/>
      <c r="CI260" s="42"/>
      <c r="CJ260" s="42"/>
      <c r="CK260" s="42"/>
      <c r="CL260" s="42"/>
      <c r="CM260" s="42"/>
      <c r="CN260" s="42"/>
      <c r="CO260" s="42"/>
      <c r="CP260" s="42"/>
      <c r="CQ260" s="42"/>
      <c r="CR260" s="42"/>
      <c r="CS260" s="42"/>
      <c r="CT260" s="42"/>
      <c r="CU260" s="42"/>
      <c r="CV260" s="42"/>
      <c r="CW260" s="42"/>
      <c r="CX260" s="42"/>
      <c r="CY260" s="42"/>
      <c r="CZ260" s="42"/>
      <c r="DA260" s="42"/>
      <c r="DB260" s="42"/>
      <c r="DC260" s="42"/>
      <c r="DD260" s="42"/>
      <c r="DE260" s="42"/>
      <c r="DF260" s="42"/>
      <c r="DG260" s="42"/>
      <c r="DH260" s="42"/>
      <c r="DI260" s="42"/>
      <c r="DJ260" s="42"/>
      <c r="DK260" s="42"/>
      <c r="DL260" s="42"/>
      <c r="DM260" s="42"/>
      <c r="DN260" s="42"/>
      <c r="DO260" s="42"/>
      <c r="DP260" s="42"/>
      <c r="DQ260" s="42"/>
      <c r="DR260" s="42"/>
      <c r="DS260" s="42"/>
      <c r="DT260" s="42"/>
      <c r="DU260" s="42"/>
      <c r="DV260" s="42"/>
      <c r="DW260" s="42"/>
      <c r="DX260" s="42"/>
      <c r="DY260" s="42"/>
      <c r="DZ260" s="42"/>
      <c r="EA260" s="42"/>
      <c r="EB260" s="42"/>
      <c r="EC260" s="42"/>
      <c r="ED260" s="42"/>
      <c r="EE260" s="42"/>
      <c r="EF260" s="42"/>
      <c r="EG260" s="42"/>
      <c r="EH260" s="42"/>
      <c r="EI260" s="42"/>
      <c r="EJ260" s="42"/>
      <c r="EK260" s="42"/>
      <c r="EL260" s="42"/>
      <c r="EM260" s="42"/>
      <c r="EN260" s="42"/>
      <c r="EO260" s="42"/>
      <c r="EP260" s="42"/>
      <c r="EQ260" s="42"/>
      <c r="ER260" s="42"/>
      <c r="ES260" s="42"/>
      <c r="ET260" s="42"/>
      <c r="EU260" s="42"/>
      <c r="EV260" s="42"/>
      <c r="EW260" s="42"/>
      <c r="EX260" s="42"/>
      <c r="EY260" s="42"/>
      <c r="EZ260" s="42"/>
      <c r="FA260" s="42"/>
      <c r="FB260" s="42"/>
      <c r="FC260" s="42"/>
      <c r="FD260" s="42"/>
      <c r="FE260" s="42"/>
      <c r="FF260" s="42"/>
      <c r="FG260" s="42"/>
      <c r="FH260" s="42"/>
      <c r="FI260" s="42"/>
      <c r="FJ260" s="42"/>
      <c r="FK260" s="42"/>
      <c r="FL260" s="42"/>
      <c r="FM260" s="42"/>
      <c r="FN260" s="42"/>
      <c r="FO260" s="42"/>
      <c r="FP260" s="42"/>
      <c r="FQ260" s="42"/>
      <c r="FR260" s="42"/>
      <c r="FS260" s="42"/>
      <c r="FT260" s="42"/>
      <c r="FU260" s="42"/>
      <c r="FV260" s="42"/>
      <c r="FW260" s="42"/>
      <c r="FX260" s="42"/>
      <c r="FY260" s="42"/>
      <c r="FZ260" s="42"/>
      <c r="GA260" s="42"/>
      <c r="GB260" s="42"/>
      <c r="GC260" s="42"/>
      <c r="GD260" s="42"/>
      <c r="GE260" s="42"/>
      <c r="GF260" s="42"/>
      <c r="GG260" s="42"/>
      <c r="GH260" s="42"/>
      <c r="GI260" s="42"/>
      <c r="GJ260" s="42"/>
      <c r="GK260" s="42"/>
      <c r="GL260" s="42"/>
      <c r="GM260" s="42"/>
      <c r="GN260" s="42"/>
      <c r="GO260" s="42"/>
      <c r="GP260" s="42"/>
      <c r="GQ260" s="42"/>
      <c r="GR260" s="42"/>
      <c r="GS260" s="42"/>
      <c r="GT260" s="42"/>
      <c r="GU260" s="42"/>
      <c r="GV260" s="42"/>
      <c r="GW260" s="42"/>
      <c r="GX260" s="42"/>
      <c r="GY260" s="42"/>
      <c r="GZ260" s="42"/>
      <c r="HA260" s="42"/>
      <c r="HB260" s="42"/>
      <c r="HC260" s="42"/>
      <c r="HD260" s="42"/>
      <c r="HE260" s="42"/>
      <c r="HF260" s="42"/>
      <c r="HG260" s="42"/>
      <c r="HH260" s="42"/>
      <c r="HI260" s="42"/>
      <c r="HJ260" s="42"/>
      <c r="HK260" s="42"/>
      <c r="HL260" s="42"/>
      <c r="HM260" s="42"/>
      <c r="HN260" s="42"/>
      <c r="HO260" s="42"/>
      <c r="HP260" s="42"/>
      <c r="HQ260" s="42"/>
      <c r="HR260" s="42"/>
      <c r="HS260" s="42"/>
      <c r="HT260" s="42"/>
      <c r="HU260" s="42"/>
      <c r="HV260" s="42"/>
      <c r="HW260" s="42"/>
      <c r="HX260" s="42"/>
    </row>
    <row r="261" spans="1:232" s="41" customFormat="1" x14ac:dyDescent="0.25">
      <c r="A261" s="29"/>
      <c r="B261" s="30"/>
      <c r="C261" s="31" t="str">
        <f>IF(H261="","",VLOOKUP(O261,Khach_hang!B:G,6,0))</f>
        <v>B</v>
      </c>
      <c r="D261" s="57">
        <f t="shared" si="68"/>
        <v>0</v>
      </c>
      <c r="E261" s="57">
        <f t="shared" si="69"/>
        <v>1</v>
      </c>
      <c r="F261" s="32" t="str">
        <f>IF(H261="","",VLOOKUP(H261,'PHIEU XT'!B:I,8,0))</f>
        <v>31/08/2025</v>
      </c>
      <c r="G261" s="32" t="str">
        <f t="shared" si="70"/>
        <v>31/08/2025</v>
      </c>
      <c r="H261" s="4">
        <v>9105869884</v>
      </c>
      <c r="I261" s="32" t="str">
        <f t="shared" si="71"/>
        <v>31/08/2025</v>
      </c>
      <c r="J261" s="33" t="str">
        <f t="shared" si="72"/>
        <v>NKHT2508/00012976</v>
      </c>
      <c r="K261" s="34"/>
      <c r="L261" s="46" t="str">
        <f t="shared" si="73"/>
        <v>K25TTM</v>
      </c>
      <c r="M261" s="33" t="str">
        <f>IF(H261="","",'PHIEU XT'!C261)</f>
        <v>00012976</v>
      </c>
      <c r="N261" s="35" t="str">
        <f t="shared" si="74"/>
        <v>31/08/2025</v>
      </c>
      <c r="O261" s="6" t="str">
        <f>IF(H261="","",'PHIEU XT'!E261)</f>
        <v>WIN-004</v>
      </c>
      <c r="P261" s="36"/>
      <c r="Q261" s="36"/>
      <c r="R261" s="36"/>
      <c r="S261" s="33" t="str">
        <f>IF(H261="","",'PHIEU XT'!F261)</f>
        <v>1603 WM VC+ HTH Kỳ Anh</v>
      </c>
      <c r="T261" s="36"/>
      <c r="U261" s="36"/>
      <c r="V261" s="33" t="str">
        <f t="shared" si="75"/>
        <v>1603 WM VC+ HTH Kỳ Anh</v>
      </c>
      <c r="W261" s="36"/>
      <c r="X261" s="36"/>
      <c r="Y261" s="33" t="str">
        <f>IF(H261="","",'PHIEU XT'!AC261)</f>
        <v>GSG250</v>
      </c>
      <c r="Z261" s="36"/>
      <c r="AA261" s="30"/>
      <c r="AB261" s="57">
        <f t="shared" si="76"/>
        <v>5111</v>
      </c>
      <c r="AC261" s="57">
        <f t="shared" si="77"/>
        <v>131</v>
      </c>
      <c r="AD261" s="30"/>
      <c r="AE261" s="58">
        <f>IF(H261="","",'PHIEU XT'!U261)</f>
        <v>2</v>
      </c>
      <c r="AF261" s="37"/>
      <c r="AG261" s="37">
        <f>IF(H261="","",'PHIEU XT'!T261)</f>
        <v>50400</v>
      </c>
      <c r="AH261" s="38">
        <f t="shared" si="78"/>
        <v>100800</v>
      </c>
      <c r="AI261" s="37"/>
      <c r="AJ261" s="37"/>
      <c r="AK261" s="39"/>
      <c r="AL261" s="40">
        <f t="shared" si="79"/>
        <v>8</v>
      </c>
      <c r="AM261" s="37"/>
      <c r="AN261" s="37">
        <f t="shared" si="80"/>
        <v>8064</v>
      </c>
      <c r="AO261" s="59">
        <f t="shared" si="81"/>
        <v>33311</v>
      </c>
      <c r="AP261" s="39"/>
      <c r="AQ261" s="59" t="str">
        <f t="shared" si="82"/>
        <v>K-hangtra</v>
      </c>
      <c r="AR261" s="60">
        <f t="shared" si="83"/>
        <v>156</v>
      </c>
      <c r="AS261" s="60">
        <f t="shared" si="84"/>
        <v>632</v>
      </c>
      <c r="AV261" s="39"/>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c r="BZ261" s="42"/>
      <c r="CA261" s="42"/>
      <c r="CB261" s="42"/>
      <c r="CC261" s="42"/>
      <c r="CD261" s="42"/>
      <c r="CE261" s="42"/>
      <c r="CF261" s="42"/>
      <c r="CG261" s="42"/>
      <c r="CH261" s="42"/>
      <c r="CI261" s="42"/>
      <c r="CJ261" s="42"/>
      <c r="CK261" s="42"/>
      <c r="CL261" s="42"/>
      <c r="CM261" s="42"/>
      <c r="CN261" s="42"/>
      <c r="CO261" s="42"/>
      <c r="CP261" s="42"/>
      <c r="CQ261" s="42"/>
      <c r="CR261" s="42"/>
      <c r="CS261" s="42"/>
      <c r="CT261" s="42"/>
      <c r="CU261" s="42"/>
      <c r="CV261" s="42"/>
      <c r="CW261" s="42"/>
      <c r="CX261" s="42"/>
      <c r="CY261" s="42"/>
      <c r="CZ261" s="42"/>
      <c r="DA261" s="42"/>
      <c r="DB261" s="42"/>
      <c r="DC261" s="42"/>
      <c r="DD261" s="42"/>
      <c r="DE261" s="42"/>
      <c r="DF261" s="42"/>
      <c r="DG261" s="42"/>
      <c r="DH261" s="42"/>
      <c r="DI261" s="42"/>
      <c r="DJ261" s="42"/>
      <c r="DK261" s="42"/>
      <c r="DL261" s="42"/>
      <c r="DM261" s="42"/>
      <c r="DN261" s="42"/>
      <c r="DO261" s="42"/>
      <c r="DP261" s="42"/>
      <c r="DQ261" s="42"/>
      <c r="DR261" s="42"/>
      <c r="DS261" s="42"/>
      <c r="DT261" s="42"/>
      <c r="DU261" s="42"/>
      <c r="DV261" s="42"/>
      <c r="DW261" s="42"/>
      <c r="DX261" s="42"/>
      <c r="DY261" s="42"/>
      <c r="DZ261" s="42"/>
      <c r="EA261" s="42"/>
      <c r="EB261" s="42"/>
      <c r="EC261" s="42"/>
      <c r="ED261" s="42"/>
      <c r="EE261" s="42"/>
      <c r="EF261" s="42"/>
      <c r="EG261" s="42"/>
      <c r="EH261" s="42"/>
      <c r="EI261" s="42"/>
      <c r="EJ261" s="42"/>
      <c r="EK261" s="42"/>
      <c r="EL261" s="42"/>
      <c r="EM261" s="42"/>
      <c r="EN261" s="42"/>
      <c r="EO261" s="42"/>
      <c r="EP261" s="42"/>
      <c r="EQ261" s="42"/>
      <c r="ER261" s="42"/>
      <c r="ES261" s="42"/>
      <c r="ET261" s="42"/>
      <c r="EU261" s="42"/>
      <c r="EV261" s="42"/>
      <c r="EW261" s="42"/>
      <c r="EX261" s="42"/>
      <c r="EY261" s="42"/>
      <c r="EZ261" s="42"/>
      <c r="FA261" s="42"/>
      <c r="FB261" s="42"/>
      <c r="FC261" s="42"/>
      <c r="FD261" s="42"/>
      <c r="FE261" s="42"/>
      <c r="FF261" s="42"/>
      <c r="FG261" s="42"/>
      <c r="FH261" s="42"/>
      <c r="FI261" s="42"/>
      <c r="FJ261" s="42"/>
      <c r="FK261" s="42"/>
      <c r="FL261" s="42"/>
      <c r="FM261" s="42"/>
      <c r="FN261" s="42"/>
      <c r="FO261" s="42"/>
      <c r="FP261" s="42"/>
      <c r="FQ261" s="42"/>
      <c r="FR261" s="42"/>
      <c r="FS261" s="42"/>
      <c r="FT261" s="42"/>
      <c r="FU261" s="42"/>
      <c r="FV261" s="42"/>
      <c r="FW261" s="42"/>
      <c r="FX261" s="42"/>
      <c r="FY261" s="42"/>
      <c r="FZ261" s="42"/>
      <c r="GA261" s="42"/>
      <c r="GB261" s="42"/>
      <c r="GC261" s="42"/>
      <c r="GD261" s="42"/>
      <c r="GE261" s="42"/>
      <c r="GF261" s="42"/>
      <c r="GG261" s="42"/>
      <c r="GH261" s="42"/>
      <c r="GI261" s="42"/>
      <c r="GJ261" s="42"/>
      <c r="GK261" s="42"/>
      <c r="GL261" s="42"/>
      <c r="GM261" s="42"/>
      <c r="GN261" s="42"/>
      <c r="GO261" s="42"/>
      <c r="GP261" s="42"/>
      <c r="GQ261" s="42"/>
      <c r="GR261" s="42"/>
      <c r="GS261" s="42"/>
      <c r="GT261" s="42"/>
      <c r="GU261" s="42"/>
      <c r="GV261" s="42"/>
      <c r="GW261" s="42"/>
      <c r="GX261" s="42"/>
      <c r="GY261" s="42"/>
      <c r="GZ261" s="42"/>
      <c r="HA261" s="42"/>
      <c r="HB261" s="42"/>
      <c r="HC261" s="42"/>
      <c r="HD261" s="42"/>
      <c r="HE261" s="42"/>
      <c r="HF261" s="42"/>
      <c r="HG261" s="42"/>
      <c r="HH261" s="42"/>
      <c r="HI261" s="42"/>
      <c r="HJ261" s="42"/>
      <c r="HK261" s="42"/>
      <c r="HL261" s="42"/>
      <c r="HM261" s="42"/>
      <c r="HN261" s="42"/>
      <c r="HO261" s="42"/>
      <c r="HP261" s="42"/>
      <c r="HQ261" s="42"/>
      <c r="HR261" s="42"/>
      <c r="HS261" s="42"/>
      <c r="HT261" s="42"/>
      <c r="HU261" s="42"/>
      <c r="HV261" s="42"/>
      <c r="HW261" s="42"/>
      <c r="HX261" s="42"/>
    </row>
    <row r="262" spans="1:232" s="41" customFormat="1" x14ac:dyDescent="0.25">
      <c r="A262" s="29"/>
      <c r="B262" s="30"/>
      <c r="C262" s="31" t="str">
        <f>IF(H262="","",VLOOKUP(O262,Khach_hang!B:G,6,0))</f>
        <v>B</v>
      </c>
      <c r="D262" s="57">
        <f t="shared" si="68"/>
        <v>0</v>
      </c>
      <c r="E262" s="57">
        <f t="shared" si="69"/>
        <v>1</v>
      </c>
      <c r="F262" s="32" t="str">
        <f>IF(H262="","",VLOOKUP(H262,'PHIEU XT'!B:I,8,0))</f>
        <v>30/08/2025</v>
      </c>
      <c r="G262" s="32" t="str">
        <f t="shared" si="70"/>
        <v>30/08/2025</v>
      </c>
      <c r="H262" s="4">
        <v>9105869886</v>
      </c>
      <c r="I262" s="32" t="str">
        <f t="shared" si="71"/>
        <v>30/08/2025</v>
      </c>
      <c r="J262" s="33" t="str">
        <f t="shared" si="72"/>
        <v>NKHT2508/00031215</v>
      </c>
      <c r="K262" s="34"/>
      <c r="L262" s="46" t="str">
        <f t="shared" si="73"/>
        <v>K25TTM</v>
      </c>
      <c r="M262" s="33" t="str">
        <f>IF(H262="","",'PHIEU XT'!C262)</f>
        <v>00031215</v>
      </c>
      <c r="N262" s="35" t="str">
        <f t="shared" si="74"/>
        <v>30/08/2025</v>
      </c>
      <c r="O262" s="6" t="str">
        <f>IF(H262="","",'PHIEU XT'!E262)</f>
        <v>WIN-025</v>
      </c>
      <c r="P262" s="36"/>
      <c r="Q262" s="36"/>
      <c r="R262" s="36"/>
      <c r="S262" s="33" t="str">
        <f>IF(H262="","",'PHIEU XT'!F262)</f>
        <v>6085 WM+ HPG Bấc Vang, Thuỷ Nguyên</v>
      </c>
      <c r="T262" s="36"/>
      <c r="U262" s="36"/>
      <c r="V262" s="33" t="str">
        <f t="shared" si="75"/>
        <v>6085 WM+ HPG Bấc Vang, Thuỷ Nguyên</v>
      </c>
      <c r="W262" s="36"/>
      <c r="X262" s="36"/>
      <c r="Y262" s="33" t="str">
        <f>IF(H262="","",'PHIEU XT'!AC262)</f>
        <v>GM500</v>
      </c>
      <c r="Z262" s="36"/>
      <c r="AA262" s="30"/>
      <c r="AB262" s="57">
        <f t="shared" si="76"/>
        <v>5111</v>
      </c>
      <c r="AC262" s="57">
        <f t="shared" si="77"/>
        <v>131</v>
      </c>
      <c r="AD262" s="30"/>
      <c r="AE262" s="58">
        <f>IF(H262="","",'PHIEU XT'!U262)</f>
        <v>3</v>
      </c>
      <c r="AF262" s="37"/>
      <c r="AG262" s="37">
        <f>IF(H262="","",'PHIEU XT'!T262)</f>
        <v>111058</v>
      </c>
      <c r="AH262" s="38">
        <f t="shared" si="78"/>
        <v>333174</v>
      </c>
      <c r="AI262" s="37"/>
      <c r="AJ262" s="37"/>
      <c r="AK262" s="39"/>
      <c r="AL262" s="40">
        <f t="shared" si="79"/>
        <v>8</v>
      </c>
      <c r="AM262" s="37"/>
      <c r="AN262" s="37">
        <f t="shared" si="80"/>
        <v>26653.920000000002</v>
      </c>
      <c r="AO262" s="59">
        <f t="shared" si="81"/>
        <v>33311</v>
      </c>
      <c r="AP262" s="39"/>
      <c r="AQ262" s="59" t="str">
        <f t="shared" si="82"/>
        <v>K-hangtra</v>
      </c>
      <c r="AR262" s="60">
        <f t="shared" si="83"/>
        <v>156</v>
      </c>
      <c r="AS262" s="60">
        <f t="shared" si="84"/>
        <v>632</v>
      </c>
      <c r="AV262" s="39"/>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c r="BZ262" s="42"/>
      <c r="CA262" s="42"/>
      <c r="CB262" s="42"/>
      <c r="CC262" s="42"/>
      <c r="CD262" s="42"/>
      <c r="CE262" s="42"/>
      <c r="CF262" s="42"/>
      <c r="CG262" s="42"/>
      <c r="CH262" s="42"/>
      <c r="CI262" s="42"/>
      <c r="CJ262" s="42"/>
      <c r="CK262" s="42"/>
      <c r="CL262" s="42"/>
      <c r="CM262" s="42"/>
      <c r="CN262" s="42"/>
      <c r="CO262" s="42"/>
      <c r="CP262" s="42"/>
      <c r="CQ262" s="42"/>
      <c r="CR262" s="42"/>
      <c r="CS262" s="42"/>
      <c r="CT262" s="42"/>
      <c r="CU262" s="42"/>
      <c r="CV262" s="42"/>
      <c r="CW262" s="42"/>
      <c r="CX262" s="42"/>
      <c r="CY262" s="42"/>
      <c r="CZ262" s="42"/>
      <c r="DA262" s="42"/>
      <c r="DB262" s="42"/>
      <c r="DC262" s="42"/>
      <c r="DD262" s="42"/>
      <c r="DE262" s="42"/>
      <c r="DF262" s="42"/>
      <c r="DG262" s="42"/>
      <c r="DH262" s="42"/>
      <c r="DI262" s="42"/>
      <c r="DJ262" s="42"/>
      <c r="DK262" s="42"/>
      <c r="DL262" s="42"/>
      <c r="DM262" s="42"/>
      <c r="DN262" s="42"/>
      <c r="DO262" s="42"/>
      <c r="DP262" s="42"/>
      <c r="DQ262" s="42"/>
      <c r="DR262" s="42"/>
      <c r="DS262" s="42"/>
      <c r="DT262" s="42"/>
      <c r="DU262" s="42"/>
      <c r="DV262" s="42"/>
      <c r="DW262" s="42"/>
      <c r="DX262" s="42"/>
      <c r="DY262" s="42"/>
      <c r="DZ262" s="42"/>
      <c r="EA262" s="42"/>
      <c r="EB262" s="42"/>
      <c r="EC262" s="42"/>
      <c r="ED262" s="42"/>
      <c r="EE262" s="42"/>
      <c r="EF262" s="42"/>
      <c r="EG262" s="42"/>
      <c r="EH262" s="42"/>
      <c r="EI262" s="42"/>
      <c r="EJ262" s="42"/>
      <c r="EK262" s="42"/>
      <c r="EL262" s="42"/>
      <c r="EM262" s="42"/>
      <c r="EN262" s="42"/>
      <c r="EO262" s="42"/>
      <c r="EP262" s="42"/>
      <c r="EQ262" s="42"/>
      <c r="ER262" s="42"/>
      <c r="ES262" s="42"/>
      <c r="ET262" s="42"/>
      <c r="EU262" s="42"/>
      <c r="EV262" s="42"/>
      <c r="EW262" s="42"/>
      <c r="EX262" s="42"/>
      <c r="EY262" s="42"/>
      <c r="EZ262" s="42"/>
      <c r="FA262" s="42"/>
      <c r="FB262" s="42"/>
      <c r="FC262" s="42"/>
      <c r="FD262" s="42"/>
      <c r="FE262" s="42"/>
      <c r="FF262" s="42"/>
      <c r="FG262" s="42"/>
      <c r="FH262" s="42"/>
      <c r="FI262" s="42"/>
      <c r="FJ262" s="42"/>
      <c r="FK262" s="42"/>
      <c r="FL262" s="42"/>
      <c r="FM262" s="42"/>
      <c r="FN262" s="42"/>
      <c r="FO262" s="42"/>
      <c r="FP262" s="42"/>
      <c r="FQ262" s="42"/>
      <c r="FR262" s="42"/>
      <c r="FS262" s="42"/>
      <c r="FT262" s="42"/>
      <c r="FU262" s="42"/>
      <c r="FV262" s="42"/>
      <c r="FW262" s="42"/>
      <c r="FX262" s="42"/>
      <c r="FY262" s="42"/>
      <c r="FZ262" s="42"/>
      <c r="GA262" s="42"/>
      <c r="GB262" s="42"/>
      <c r="GC262" s="42"/>
      <c r="GD262" s="42"/>
      <c r="GE262" s="42"/>
      <c r="GF262" s="42"/>
      <c r="GG262" s="42"/>
      <c r="GH262" s="42"/>
      <c r="GI262" s="42"/>
      <c r="GJ262" s="42"/>
      <c r="GK262" s="42"/>
      <c r="GL262" s="42"/>
      <c r="GM262" s="42"/>
      <c r="GN262" s="42"/>
      <c r="GO262" s="42"/>
      <c r="GP262" s="42"/>
      <c r="GQ262" s="42"/>
      <c r="GR262" s="42"/>
      <c r="GS262" s="42"/>
      <c r="GT262" s="42"/>
      <c r="GU262" s="42"/>
      <c r="GV262" s="42"/>
      <c r="GW262" s="42"/>
      <c r="GX262" s="42"/>
      <c r="GY262" s="42"/>
      <c r="GZ262" s="42"/>
      <c r="HA262" s="42"/>
      <c r="HB262" s="42"/>
      <c r="HC262" s="42"/>
      <c r="HD262" s="42"/>
      <c r="HE262" s="42"/>
      <c r="HF262" s="42"/>
      <c r="HG262" s="42"/>
      <c r="HH262" s="42"/>
      <c r="HI262" s="42"/>
      <c r="HJ262" s="42"/>
      <c r="HK262" s="42"/>
      <c r="HL262" s="42"/>
      <c r="HM262" s="42"/>
      <c r="HN262" s="42"/>
      <c r="HO262" s="42"/>
      <c r="HP262" s="42"/>
      <c r="HQ262" s="42"/>
      <c r="HR262" s="42"/>
      <c r="HS262" s="42"/>
      <c r="HT262" s="42"/>
      <c r="HU262" s="42"/>
      <c r="HV262" s="42"/>
      <c r="HW262" s="42"/>
      <c r="HX262" s="42"/>
    </row>
    <row r="263" spans="1:232" s="41" customFormat="1" x14ac:dyDescent="0.25">
      <c r="A263" s="29"/>
      <c r="B263" s="30"/>
      <c r="C263" s="31" t="str">
        <f>IF(H263="","",VLOOKUP(O263,Khach_hang!B:G,6,0))</f>
        <v>B</v>
      </c>
      <c r="D263" s="57">
        <f t="shared" si="68"/>
        <v>0</v>
      </c>
      <c r="E263" s="57">
        <f t="shared" si="69"/>
        <v>1</v>
      </c>
      <c r="F263" s="32" t="str">
        <f>IF(H263="","",VLOOKUP(H263,'PHIEU XT'!B:I,8,0))</f>
        <v>30/08/2025</v>
      </c>
      <c r="G263" s="32" t="str">
        <f t="shared" si="70"/>
        <v>30/08/2025</v>
      </c>
      <c r="H263" s="4">
        <v>9105869912</v>
      </c>
      <c r="I263" s="32" t="str">
        <f t="shared" si="71"/>
        <v>30/08/2025</v>
      </c>
      <c r="J263" s="33" t="str">
        <f t="shared" si="72"/>
        <v>NKHT2508/00032692</v>
      </c>
      <c r="K263" s="34"/>
      <c r="L263" s="46" t="str">
        <f t="shared" si="73"/>
        <v>K25TTM</v>
      </c>
      <c r="M263" s="33" t="str">
        <f>IF(H263="","",'PHIEU XT'!C263)</f>
        <v>00032692</v>
      </c>
      <c r="N263" s="35" t="str">
        <f t="shared" si="74"/>
        <v>30/08/2025</v>
      </c>
      <c r="O263" s="6" t="str">
        <f>IF(H263="","",'PHIEU XT'!E263)</f>
        <v>WIN-058</v>
      </c>
      <c r="P263" s="36"/>
      <c r="Q263" s="36"/>
      <c r="R263" s="36"/>
      <c r="S263" s="33" t="str">
        <f>IF(H263="","",'PHIEU XT'!F263)</f>
        <v>6436 WM+ NAN Đà Sơn, Đô Lương</v>
      </c>
      <c r="T263" s="36"/>
      <c r="U263" s="36"/>
      <c r="V263" s="33" t="str">
        <f t="shared" si="75"/>
        <v>6436 WM+ NAN Đà Sơn, Đô Lương</v>
      </c>
      <c r="W263" s="36"/>
      <c r="X263" s="36"/>
      <c r="Y263" s="33" t="str">
        <f>IF(H263="","",'PHIEU XT'!AC263)</f>
        <v>GM500</v>
      </c>
      <c r="Z263" s="36"/>
      <c r="AA263" s="30"/>
      <c r="AB263" s="57">
        <f t="shared" si="76"/>
        <v>5111</v>
      </c>
      <c r="AC263" s="57">
        <f t="shared" si="77"/>
        <v>131</v>
      </c>
      <c r="AD263" s="30"/>
      <c r="AE263" s="58">
        <f>IF(H263="","",'PHIEU XT'!U263)</f>
        <v>4</v>
      </c>
      <c r="AF263" s="37"/>
      <c r="AG263" s="37">
        <f>IF(H263="","",'PHIEU XT'!T263)</f>
        <v>111058</v>
      </c>
      <c r="AH263" s="38">
        <f t="shared" si="78"/>
        <v>444232</v>
      </c>
      <c r="AI263" s="37"/>
      <c r="AJ263" s="37"/>
      <c r="AK263" s="39"/>
      <c r="AL263" s="40">
        <f t="shared" si="79"/>
        <v>8</v>
      </c>
      <c r="AM263" s="37"/>
      <c r="AN263" s="37">
        <f t="shared" si="80"/>
        <v>35538.559999999998</v>
      </c>
      <c r="AO263" s="59">
        <f t="shared" si="81"/>
        <v>33311</v>
      </c>
      <c r="AP263" s="39"/>
      <c r="AQ263" s="59" t="str">
        <f t="shared" si="82"/>
        <v>K-hangtra</v>
      </c>
      <c r="AR263" s="60">
        <f t="shared" si="83"/>
        <v>156</v>
      </c>
      <c r="AS263" s="60">
        <f t="shared" si="84"/>
        <v>632</v>
      </c>
      <c r="AV263" s="39"/>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c r="BZ263" s="42"/>
      <c r="CA263" s="42"/>
      <c r="CB263" s="42"/>
      <c r="CC263" s="42"/>
      <c r="CD263" s="42"/>
      <c r="CE263" s="42"/>
      <c r="CF263" s="42"/>
      <c r="CG263" s="42"/>
      <c r="CH263" s="42"/>
      <c r="CI263" s="42"/>
      <c r="CJ263" s="42"/>
      <c r="CK263" s="42"/>
      <c r="CL263" s="42"/>
      <c r="CM263" s="42"/>
      <c r="CN263" s="42"/>
      <c r="CO263" s="42"/>
      <c r="CP263" s="42"/>
      <c r="CQ263" s="42"/>
      <c r="CR263" s="42"/>
      <c r="CS263" s="42"/>
      <c r="CT263" s="42"/>
      <c r="CU263" s="42"/>
      <c r="CV263" s="42"/>
      <c r="CW263" s="42"/>
      <c r="CX263" s="42"/>
      <c r="CY263" s="42"/>
      <c r="CZ263" s="42"/>
      <c r="DA263" s="42"/>
      <c r="DB263" s="42"/>
      <c r="DC263" s="42"/>
      <c r="DD263" s="42"/>
      <c r="DE263" s="42"/>
      <c r="DF263" s="42"/>
      <c r="DG263" s="42"/>
      <c r="DH263" s="42"/>
      <c r="DI263" s="42"/>
      <c r="DJ263" s="42"/>
      <c r="DK263" s="42"/>
      <c r="DL263" s="42"/>
      <c r="DM263" s="42"/>
      <c r="DN263" s="42"/>
      <c r="DO263" s="42"/>
      <c r="DP263" s="42"/>
      <c r="DQ263" s="42"/>
      <c r="DR263" s="42"/>
      <c r="DS263" s="42"/>
      <c r="DT263" s="42"/>
      <c r="DU263" s="42"/>
      <c r="DV263" s="42"/>
      <c r="DW263" s="42"/>
      <c r="DX263" s="42"/>
      <c r="DY263" s="42"/>
      <c r="DZ263" s="42"/>
      <c r="EA263" s="42"/>
      <c r="EB263" s="42"/>
      <c r="EC263" s="42"/>
      <c r="ED263" s="42"/>
      <c r="EE263" s="42"/>
      <c r="EF263" s="42"/>
      <c r="EG263" s="42"/>
      <c r="EH263" s="42"/>
      <c r="EI263" s="42"/>
      <c r="EJ263" s="42"/>
      <c r="EK263" s="42"/>
      <c r="EL263" s="42"/>
      <c r="EM263" s="42"/>
      <c r="EN263" s="42"/>
      <c r="EO263" s="42"/>
      <c r="EP263" s="42"/>
      <c r="EQ263" s="42"/>
      <c r="ER263" s="42"/>
      <c r="ES263" s="42"/>
      <c r="ET263" s="42"/>
      <c r="EU263" s="42"/>
      <c r="EV263" s="42"/>
      <c r="EW263" s="42"/>
      <c r="EX263" s="42"/>
      <c r="EY263" s="42"/>
      <c r="EZ263" s="42"/>
      <c r="FA263" s="42"/>
      <c r="FB263" s="42"/>
      <c r="FC263" s="42"/>
      <c r="FD263" s="42"/>
      <c r="FE263" s="42"/>
      <c r="FF263" s="42"/>
      <c r="FG263" s="42"/>
      <c r="FH263" s="42"/>
      <c r="FI263" s="42"/>
      <c r="FJ263" s="42"/>
      <c r="FK263" s="42"/>
      <c r="FL263" s="42"/>
      <c r="FM263" s="42"/>
      <c r="FN263" s="42"/>
      <c r="FO263" s="42"/>
      <c r="FP263" s="42"/>
      <c r="FQ263" s="42"/>
      <c r="FR263" s="42"/>
      <c r="FS263" s="42"/>
      <c r="FT263" s="42"/>
      <c r="FU263" s="42"/>
      <c r="FV263" s="42"/>
      <c r="FW263" s="42"/>
      <c r="FX263" s="42"/>
      <c r="FY263" s="42"/>
      <c r="FZ263" s="42"/>
      <c r="GA263" s="42"/>
      <c r="GB263" s="42"/>
      <c r="GC263" s="42"/>
      <c r="GD263" s="42"/>
      <c r="GE263" s="42"/>
      <c r="GF263" s="42"/>
      <c r="GG263" s="42"/>
      <c r="GH263" s="42"/>
      <c r="GI263" s="42"/>
      <c r="GJ263" s="42"/>
      <c r="GK263" s="42"/>
      <c r="GL263" s="42"/>
      <c r="GM263" s="42"/>
      <c r="GN263" s="42"/>
      <c r="GO263" s="42"/>
      <c r="GP263" s="42"/>
      <c r="GQ263" s="42"/>
      <c r="GR263" s="42"/>
      <c r="GS263" s="42"/>
      <c r="GT263" s="42"/>
      <c r="GU263" s="42"/>
      <c r="GV263" s="42"/>
      <c r="GW263" s="42"/>
      <c r="GX263" s="42"/>
      <c r="GY263" s="42"/>
      <c r="GZ263" s="42"/>
      <c r="HA263" s="42"/>
      <c r="HB263" s="42"/>
      <c r="HC263" s="42"/>
      <c r="HD263" s="42"/>
      <c r="HE263" s="42"/>
      <c r="HF263" s="42"/>
      <c r="HG263" s="42"/>
      <c r="HH263" s="42"/>
      <c r="HI263" s="42"/>
      <c r="HJ263" s="42"/>
      <c r="HK263" s="42"/>
      <c r="HL263" s="42"/>
      <c r="HM263" s="42"/>
      <c r="HN263" s="42"/>
      <c r="HO263" s="42"/>
      <c r="HP263" s="42"/>
      <c r="HQ263" s="42"/>
      <c r="HR263" s="42"/>
      <c r="HS263" s="42"/>
      <c r="HT263" s="42"/>
      <c r="HU263" s="42"/>
      <c r="HV263" s="42"/>
      <c r="HW263" s="42"/>
      <c r="HX263" s="42"/>
    </row>
    <row r="264" spans="1:232" s="41" customFormat="1" x14ac:dyDescent="0.25">
      <c r="A264" s="29"/>
      <c r="B264" s="30"/>
      <c r="C264" s="31" t="str">
        <f>IF(H264="","",VLOOKUP(O264,Khach_hang!B:G,6,0))</f>
        <v>B</v>
      </c>
      <c r="D264" s="57">
        <f t="shared" si="68"/>
        <v>0</v>
      </c>
      <c r="E264" s="57">
        <f t="shared" si="69"/>
        <v>1</v>
      </c>
      <c r="F264" s="32" t="str">
        <f>IF(H264="","",VLOOKUP(H264,'PHIEU XT'!B:I,8,0))</f>
        <v>30/08/2025</v>
      </c>
      <c r="G264" s="32" t="str">
        <f t="shared" si="70"/>
        <v>30/08/2025</v>
      </c>
      <c r="H264" s="4">
        <v>9105869978</v>
      </c>
      <c r="I264" s="32" t="str">
        <f t="shared" si="71"/>
        <v>30/08/2025</v>
      </c>
      <c r="J264" s="33" t="str">
        <f t="shared" si="72"/>
        <v>NKHT2508/00025705</v>
      </c>
      <c r="K264" s="34"/>
      <c r="L264" s="46" t="str">
        <f t="shared" si="73"/>
        <v>K25TTM</v>
      </c>
      <c r="M264" s="33" t="str">
        <f>IF(H264="","",'PHIEU XT'!C264)</f>
        <v>00025705</v>
      </c>
      <c r="N264" s="35" t="str">
        <f t="shared" si="74"/>
        <v>30/08/2025</v>
      </c>
      <c r="O264" s="6" t="str">
        <f>IF(H264="","",'PHIEU XT'!E264)</f>
        <v>WIN-056</v>
      </c>
      <c r="P264" s="36"/>
      <c r="Q264" s="36"/>
      <c r="R264" s="36"/>
      <c r="S264" s="33" t="str">
        <f>IF(H264="","",'PHIEU XT'!F264)</f>
        <v>4626 WM+ HYN 2111 Chung cư PH</v>
      </c>
      <c r="T264" s="36"/>
      <c r="U264" s="36"/>
      <c r="V264" s="33" t="str">
        <f t="shared" si="75"/>
        <v>4626 WM+ HYN 2111 Chung cư PH</v>
      </c>
      <c r="W264" s="36"/>
      <c r="X264" s="36"/>
      <c r="Y264" s="33" t="str">
        <f>IF(H264="","",'PHIEU XT'!AC264)</f>
        <v>MNH250</v>
      </c>
      <c r="Z264" s="36"/>
      <c r="AA264" s="30"/>
      <c r="AB264" s="57">
        <f t="shared" si="76"/>
        <v>5111</v>
      </c>
      <c r="AC264" s="57">
        <f t="shared" si="77"/>
        <v>131</v>
      </c>
      <c r="AD264" s="30"/>
      <c r="AE264" s="58">
        <f>IF(H264="","",'PHIEU XT'!U264)</f>
        <v>2</v>
      </c>
      <c r="AF264" s="37"/>
      <c r="AG264" s="37">
        <f>IF(H264="","",'PHIEU XT'!T264)</f>
        <v>46000</v>
      </c>
      <c r="AH264" s="38">
        <f t="shared" si="78"/>
        <v>92000</v>
      </c>
      <c r="AI264" s="37"/>
      <c r="AJ264" s="37"/>
      <c r="AK264" s="39"/>
      <c r="AL264" s="40">
        <f t="shared" si="79"/>
        <v>8</v>
      </c>
      <c r="AM264" s="37"/>
      <c r="AN264" s="37">
        <f t="shared" si="80"/>
        <v>7360</v>
      </c>
      <c r="AO264" s="59">
        <f t="shared" si="81"/>
        <v>33311</v>
      </c>
      <c r="AP264" s="39"/>
      <c r="AQ264" s="59" t="str">
        <f t="shared" si="82"/>
        <v>K-hangtra</v>
      </c>
      <c r="AR264" s="60">
        <f t="shared" si="83"/>
        <v>156</v>
      </c>
      <c r="AS264" s="60">
        <f t="shared" si="84"/>
        <v>632</v>
      </c>
      <c r="AV264" s="39"/>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c r="BZ264" s="42"/>
      <c r="CA264" s="42"/>
      <c r="CB264" s="42"/>
      <c r="CC264" s="42"/>
      <c r="CD264" s="42"/>
      <c r="CE264" s="42"/>
      <c r="CF264" s="42"/>
      <c r="CG264" s="42"/>
      <c r="CH264" s="42"/>
      <c r="CI264" s="42"/>
      <c r="CJ264" s="42"/>
      <c r="CK264" s="42"/>
      <c r="CL264" s="42"/>
      <c r="CM264" s="42"/>
      <c r="CN264" s="42"/>
      <c r="CO264" s="42"/>
      <c r="CP264" s="42"/>
      <c r="CQ264" s="42"/>
      <c r="CR264" s="42"/>
      <c r="CS264" s="42"/>
      <c r="CT264" s="42"/>
      <c r="CU264" s="42"/>
      <c r="CV264" s="42"/>
      <c r="CW264" s="42"/>
      <c r="CX264" s="42"/>
      <c r="CY264" s="42"/>
      <c r="CZ264" s="42"/>
      <c r="DA264" s="42"/>
      <c r="DB264" s="42"/>
      <c r="DC264" s="42"/>
      <c r="DD264" s="42"/>
      <c r="DE264" s="42"/>
      <c r="DF264" s="42"/>
      <c r="DG264" s="42"/>
      <c r="DH264" s="42"/>
      <c r="DI264" s="42"/>
      <c r="DJ264" s="42"/>
      <c r="DK264" s="42"/>
      <c r="DL264" s="42"/>
      <c r="DM264" s="42"/>
      <c r="DN264" s="42"/>
      <c r="DO264" s="42"/>
      <c r="DP264" s="42"/>
      <c r="DQ264" s="42"/>
      <c r="DR264" s="42"/>
      <c r="DS264" s="42"/>
      <c r="DT264" s="42"/>
      <c r="DU264" s="42"/>
      <c r="DV264" s="42"/>
      <c r="DW264" s="42"/>
      <c r="DX264" s="42"/>
      <c r="DY264" s="42"/>
      <c r="DZ264" s="42"/>
      <c r="EA264" s="42"/>
      <c r="EB264" s="42"/>
      <c r="EC264" s="42"/>
      <c r="ED264" s="42"/>
      <c r="EE264" s="42"/>
      <c r="EF264" s="42"/>
      <c r="EG264" s="42"/>
      <c r="EH264" s="42"/>
      <c r="EI264" s="42"/>
      <c r="EJ264" s="42"/>
      <c r="EK264" s="42"/>
      <c r="EL264" s="42"/>
      <c r="EM264" s="42"/>
      <c r="EN264" s="42"/>
      <c r="EO264" s="42"/>
      <c r="EP264" s="42"/>
      <c r="EQ264" s="42"/>
      <c r="ER264" s="42"/>
      <c r="ES264" s="42"/>
      <c r="ET264" s="42"/>
      <c r="EU264" s="42"/>
      <c r="EV264" s="42"/>
      <c r="EW264" s="42"/>
      <c r="EX264" s="42"/>
      <c r="EY264" s="42"/>
      <c r="EZ264" s="42"/>
      <c r="FA264" s="42"/>
      <c r="FB264" s="42"/>
      <c r="FC264" s="42"/>
      <c r="FD264" s="42"/>
      <c r="FE264" s="42"/>
      <c r="FF264" s="42"/>
      <c r="FG264" s="42"/>
      <c r="FH264" s="42"/>
      <c r="FI264" s="42"/>
      <c r="FJ264" s="42"/>
      <c r="FK264" s="42"/>
      <c r="FL264" s="42"/>
      <c r="FM264" s="42"/>
      <c r="FN264" s="42"/>
      <c r="FO264" s="42"/>
      <c r="FP264" s="42"/>
      <c r="FQ264" s="42"/>
      <c r="FR264" s="42"/>
      <c r="FS264" s="42"/>
      <c r="FT264" s="42"/>
      <c r="FU264" s="42"/>
      <c r="FV264" s="42"/>
      <c r="FW264" s="42"/>
      <c r="FX264" s="42"/>
      <c r="FY264" s="42"/>
      <c r="FZ264" s="42"/>
      <c r="GA264" s="42"/>
      <c r="GB264" s="42"/>
      <c r="GC264" s="42"/>
      <c r="GD264" s="42"/>
      <c r="GE264" s="42"/>
      <c r="GF264" s="42"/>
      <c r="GG264" s="42"/>
      <c r="GH264" s="42"/>
      <c r="GI264" s="42"/>
      <c r="GJ264" s="42"/>
      <c r="GK264" s="42"/>
      <c r="GL264" s="42"/>
      <c r="GM264" s="42"/>
      <c r="GN264" s="42"/>
      <c r="GO264" s="42"/>
      <c r="GP264" s="42"/>
      <c r="GQ264" s="42"/>
      <c r="GR264" s="42"/>
      <c r="GS264" s="42"/>
      <c r="GT264" s="42"/>
      <c r="GU264" s="42"/>
      <c r="GV264" s="42"/>
      <c r="GW264" s="42"/>
      <c r="GX264" s="42"/>
      <c r="GY264" s="42"/>
      <c r="GZ264" s="42"/>
      <c r="HA264" s="42"/>
      <c r="HB264" s="42"/>
      <c r="HC264" s="42"/>
      <c r="HD264" s="42"/>
      <c r="HE264" s="42"/>
      <c r="HF264" s="42"/>
      <c r="HG264" s="42"/>
      <c r="HH264" s="42"/>
      <c r="HI264" s="42"/>
      <c r="HJ264" s="42"/>
      <c r="HK264" s="42"/>
      <c r="HL264" s="42"/>
      <c r="HM264" s="42"/>
      <c r="HN264" s="42"/>
      <c r="HO264" s="42"/>
      <c r="HP264" s="42"/>
      <c r="HQ264" s="42"/>
      <c r="HR264" s="42"/>
      <c r="HS264" s="42"/>
      <c r="HT264" s="42"/>
      <c r="HU264" s="42"/>
      <c r="HV264" s="42"/>
      <c r="HW264" s="42"/>
      <c r="HX264" s="42"/>
    </row>
    <row r="265" spans="1:232" s="41" customFormat="1" x14ac:dyDescent="0.25">
      <c r="A265" s="29"/>
      <c r="B265" s="30"/>
      <c r="C265" s="31" t="str">
        <f>IF(H265="","",VLOOKUP(O265,Khach_hang!B:G,6,0))</f>
        <v>B</v>
      </c>
      <c r="D265" s="57">
        <f t="shared" si="68"/>
        <v>0</v>
      </c>
      <c r="E265" s="57">
        <f t="shared" si="69"/>
        <v>1</v>
      </c>
      <c r="F265" s="32" t="str">
        <f>IF(H265="","",VLOOKUP(H265,'PHIEU XT'!B:I,8,0))</f>
        <v>30/08/2025</v>
      </c>
      <c r="G265" s="32" t="str">
        <f t="shared" si="70"/>
        <v>30/08/2025</v>
      </c>
      <c r="H265" s="4">
        <v>9105870006</v>
      </c>
      <c r="I265" s="32" t="str">
        <f t="shared" si="71"/>
        <v>30/08/2025</v>
      </c>
      <c r="J265" s="33" t="str">
        <f t="shared" si="72"/>
        <v>NKHT2508/00421698</v>
      </c>
      <c r="K265" s="34"/>
      <c r="L265" s="46" t="str">
        <f t="shared" si="73"/>
        <v>K25TTM</v>
      </c>
      <c r="M265" s="33" t="str">
        <f>IF(H265="","",'PHIEU XT'!C265)</f>
        <v>00421698</v>
      </c>
      <c r="N265" s="35" t="str">
        <f t="shared" si="74"/>
        <v>30/08/2025</v>
      </c>
      <c r="O265" s="6" t="str">
        <f>IF(H265="","",'PHIEU XT'!E265)</f>
        <v>WIN-002</v>
      </c>
      <c r="P265" s="36"/>
      <c r="Q265" s="36"/>
      <c r="R265" s="36"/>
      <c r="S265" s="33" t="str">
        <f>IF(H265="","",'PHIEU XT'!F265)</f>
        <v>2850 WM+ HNI 639 Vũ Tông Phan</v>
      </c>
      <c r="T265" s="36"/>
      <c r="U265" s="36"/>
      <c r="V265" s="33" t="str">
        <f t="shared" si="75"/>
        <v>2850 WM+ HNI 639 Vũ Tông Phan</v>
      </c>
      <c r="W265" s="36"/>
      <c r="X265" s="36"/>
      <c r="Y265" s="33" t="str">
        <f>IF(H265="","",'PHIEU XT'!AC265)</f>
        <v>CN300</v>
      </c>
      <c r="Z265" s="36"/>
      <c r="AA265" s="30"/>
      <c r="AB265" s="57">
        <f t="shared" si="76"/>
        <v>5111</v>
      </c>
      <c r="AC265" s="57">
        <f t="shared" si="77"/>
        <v>131</v>
      </c>
      <c r="AD265" s="30"/>
      <c r="AE265" s="58">
        <f>IF(H265="","",'PHIEU XT'!U265)</f>
        <v>1</v>
      </c>
      <c r="AF265" s="37"/>
      <c r="AG265" s="37">
        <f>IF(H265="","",'PHIEU XT'!T265)</f>
        <v>56760</v>
      </c>
      <c r="AH265" s="38">
        <f t="shared" si="78"/>
        <v>56760</v>
      </c>
      <c r="AI265" s="37"/>
      <c r="AJ265" s="37"/>
      <c r="AK265" s="39"/>
      <c r="AL265" s="40">
        <f t="shared" si="79"/>
        <v>8</v>
      </c>
      <c r="AM265" s="37"/>
      <c r="AN265" s="37">
        <f t="shared" si="80"/>
        <v>4540.8</v>
      </c>
      <c r="AO265" s="59">
        <f t="shared" si="81"/>
        <v>33311</v>
      </c>
      <c r="AP265" s="39"/>
      <c r="AQ265" s="59" t="str">
        <f t="shared" si="82"/>
        <v>K-hangtra</v>
      </c>
      <c r="AR265" s="60">
        <f t="shared" si="83"/>
        <v>156</v>
      </c>
      <c r="AS265" s="60">
        <f t="shared" si="84"/>
        <v>632</v>
      </c>
      <c r="AV265" s="39"/>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c r="BZ265" s="42"/>
      <c r="CA265" s="42"/>
      <c r="CB265" s="42"/>
      <c r="CC265" s="42"/>
      <c r="CD265" s="42"/>
      <c r="CE265" s="42"/>
      <c r="CF265" s="42"/>
      <c r="CG265" s="42"/>
      <c r="CH265" s="42"/>
      <c r="CI265" s="42"/>
      <c r="CJ265" s="42"/>
      <c r="CK265" s="42"/>
      <c r="CL265" s="42"/>
      <c r="CM265" s="42"/>
      <c r="CN265" s="42"/>
      <c r="CO265" s="42"/>
      <c r="CP265" s="42"/>
      <c r="CQ265" s="42"/>
      <c r="CR265" s="42"/>
      <c r="CS265" s="42"/>
      <c r="CT265" s="42"/>
      <c r="CU265" s="42"/>
      <c r="CV265" s="42"/>
      <c r="CW265" s="42"/>
      <c r="CX265" s="42"/>
      <c r="CY265" s="42"/>
      <c r="CZ265" s="42"/>
      <c r="DA265" s="42"/>
      <c r="DB265" s="42"/>
      <c r="DC265" s="42"/>
      <c r="DD265" s="42"/>
      <c r="DE265" s="42"/>
      <c r="DF265" s="42"/>
      <c r="DG265" s="42"/>
      <c r="DH265" s="42"/>
      <c r="DI265" s="42"/>
      <c r="DJ265" s="42"/>
      <c r="DK265" s="42"/>
      <c r="DL265" s="42"/>
      <c r="DM265" s="42"/>
      <c r="DN265" s="42"/>
      <c r="DO265" s="42"/>
      <c r="DP265" s="42"/>
      <c r="DQ265" s="42"/>
      <c r="DR265" s="42"/>
      <c r="DS265" s="42"/>
      <c r="DT265" s="42"/>
      <c r="DU265" s="42"/>
      <c r="DV265" s="42"/>
      <c r="DW265" s="42"/>
      <c r="DX265" s="42"/>
      <c r="DY265" s="42"/>
      <c r="DZ265" s="42"/>
      <c r="EA265" s="42"/>
      <c r="EB265" s="42"/>
      <c r="EC265" s="42"/>
      <c r="ED265" s="42"/>
      <c r="EE265" s="42"/>
      <c r="EF265" s="42"/>
      <c r="EG265" s="42"/>
      <c r="EH265" s="42"/>
      <c r="EI265" s="42"/>
      <c r="EJ265" s="42"/>
      <c r="EK265" s="42"/>
      <c r="EL265" s="42"/>
      <c r="EM265" s="42"/>
      <c r="EN265" s="42"/>
      <c r="EO265" s="42"/>
      <c r="EP265" s="42"/>
      <c r="EQ265" s="42"/>
      <c r="ER265" s="42"/>
      <c r="ES265" s="42"/>
      <c r="ET265" s="42"/>
      <c r="EU265" s="42"/>
      <c r="EV265" s="42"/>
      <c r="EW265" s="42"/>
      <c r="EX265" s="42"/>
      <c r="EY265" s="42"/>
      <c r="EZ265" s="42"/>
      <c r="FA265" s="42"/>
      <c r="FB265" s="42"/>
      <c r="FC265" s="42"/>
      <c r="FD265" s="42"/>
      <c r="FE265" s="42"/>
      <c r="FF265" s="42"/>
      <c r="FG265" s="42"/>
      <c r="FH265" s="42"/>
      <c r="FI265" s="42"/>
      <c r="FJ265" s="42"/>
      <c r="FK265" s="42"/>
      <c r="FL265" s="42"/>
      <c r="FM265" s="42"/>
      <c r="FN265" s="42"/>
      <c r="FO265" s="42"/>
      <c r="FP265" s="42"/>
      <c r="FQ265" s="42"/>
      <c r="FR265" s="42"/>
      <c r="FS265" s="42"/>
      <c r="FT265" s="42"/>
      <c r="FU265" s="42"/>
      <c r="FV265" s="42"/>
      <c r="FW265" s="42"/>
      <c r="FX265" s="42"/>
      <c r="FY265" s="42"/>
      <c r="FZ265" s="42"/>
      <c r="GA265" s="42"/>
      <c r="GB265" s="42"/>
      <c r="GC265" s="42"/>
      <c r="GD265" s="42"/>
      <c r="GE265" s="42"/>
      <c r="GF265" s="42"/>
      <c r="GG265" s="42"/>
      <c r="GH265" s="42"/>
      <c r="GI265" s="42"/>
      <c r="GJ265" s="42"/>
      <c r="GK265" s="42"/>
      <c r="GL265" s="42"/>
      <c r="GM265" s="42"/>
      <c r="GN265" s="42"/>
      <c r="GO265" s="42"/>
      <c r="GP265" s="42"/>
      <c r="GQ265" s="42"/>
      <c r="GR265" s="42"/>
      <c r="GS265" s="42"/>
      <c r="GT265" s="42"/>
      <c r="GU265" s="42"/>
      <c r="GV265" s="42"/>
      <c r="GW265" s="42"/>
      <c r="GX265" s="42"/>
      <c r="GY265" s="42"/>
      <c r="GZ265" s="42"/>
      <c r="HA265" s="42"/>
      <c r="HB265" s="42"/>
      <c r="HC265" s="42"/>
      <c r="HD265" s="42"/>
      <c r="HE265" s="42"/>
      <c r="HF265" s="42"/>
      <c r="HG265" s="42"/>
      <c r="HH265" s="42"/>
      <c r="HI265" s="42"/>
      <c r="HJ265" s="42"/>
      <c r="HK265" s="42"/>
      <c r="HL265" s="42"/>
      <c r="HM265" s="42"/>
      <c r="HN265" s="42"/>
      <c r="HO265" s="42"/>
      <c r="HP265" s="42"/>
      <c r="HQ265" s="42"/>
      <c r="HR265" s="42"/>
      <c r="HS265" s="42"/>
      <c r="HT265" s="42"/>
      <c r="HU265" s="42"/>
      <c r="HV265" s="42"/>
      <c r="HW265" s="42"/>
      <c r="HX265" s="42"/>
    </row>
    <row r="266" spans="1:232" s="41" customFormat="1" x14ac:dyDescent="0.25">
      <c r="A266" s="29"/>
      <c r="B266" s="30"/>
      <c r="C266" s="31" t="str">
        <f>IF(H266="","",VLOOKUP(O266,Khach_hang!B:G,6,0))</f>
        <v>B</v>
      </c>
      <c r="D266" s="57">
        <f t="shared" si="68"/>
        <v>0</v>
      </c>
      <c r="E266" s="57">
        <f t="shared" si="69"/>
        <v>1</v>
      </c>
      <c r="F266" s="32" t="str">
        <f>IF(H266="","",VLOOKUP(H266,'PHIEU XT'!B:I,8,0))</f>
        <v>30/08/2025</v>
      </c>
      <c r="G266" s="32" t="str">
        <f t="shared" si="70"/>
        <v>30/08/2025</v>
      </c>
      <c r="H266" s="4">
        <v>9105870048</v>
      </c>
      <c r="I266" s="32" t="str">
        <f t="shared" si="71"/>
        <v>30/08/2025</v>
      </c>
      <c r="J266" s="33" t="str">
        <f t="shared" si="72"/>
        <v>NKHT2508/00003383</v>
      </c>
      <c r="K266" s="34"/>
      <c r="L266" s="46" t="str">
        <f t="shared" si="73"/>
        <v>K25TTM</v>
      </c>
      <c r="M266" s="33" t="str">
        <f>IF(H266="","",'PHIEU XT'!C266)</f>
        <v>00003383</v>
      </c>
      <c r="N266" s="35" t="str">
        <f t="shared" si="74"/>
        <v>30/08/2025</v>
      </c>
      <c r="O266" s="6" t="str">
        <f>IF(H266="","",'PHIEU XT'!E266)</f>
        <v>WIN-072</v>
      </c>
      <c r="P266" s="36"/>
      <c r="Q266" s="36"/>
      <c r="R266" s="36"/>
      <c r="S266" s="33" t="str">
        <f>IF(H266="","",'PHIEU XT'!F266)</f>
        <v>5057 WM+ LCI 737 Lê Thanh</v>
      </c>
      <c r="T266" s="36"/>
      <c r="U266" s="36"/>
      <c r="V266" s="33" t="str">
        <f t="shared" si="75"/>
        <v>5057 WM+ LCI 737 Lê Thanh</v>
      </c>
      <c r="W266" s="36"/>
      <c r="X266" s="36"/>
      <c r="Y266" s="33" t="str">
        <f>IF(H266="","",'PHIEU XT'!AC266)</f>
        <v>GM500</v>
      </c>
      <c r="Z266" s="36"/>
      <c r="AA266" s="30"/>
      <c r="AB266" s="57">
        <f t="shared" si="76"/>
        <v>5111</v>
      </c>
      <c r="AC266" s="57">
        <f t="shared" si="77"/>
        <v>131</v>
      </c>
      <c r="AD266" s="30"/>
      <c r="AE266" s="58">
        <f>IF(H266="","",'PHIEU XT'!U266)</f>
        <v>1</v>
      </c>
      <c r="AF266" s="37"/>
      <c r="AG266" s="37">
        <f>IF(H266="","",'PHIEU XT'!T266)</f>
        <v>111058</v>
      </c>
      <c r="AH266" s="38">
        <f t="shared" si="78"/>
        <v>111058</v>
      </c>
      <c r="AI266" s="37"/>
      <c r="AJ266" s="37"/>
      <c r="AK266" s="39"/>
      <c r="AL266" s="40">
        <f t="shared" si="79"/>
        <v>8</v>
      </c>
      <c r="AM266" s="37"/>
      <c r="AN266" s="37">
        <f t="shared" si="80"/>
        <v>8884.64</v>
      </c>
      <c r="AO266" s="59">
        <f t="shared" si="81"/>
        <v>33311</v>
      </c>
      <c r="AP266" s="39"/>
      <c r="AQ266" s="59" t="str">
        <f t="shared" si="82"/>
        <v>K-hangtra</v>
      </c>
      <c r="AR266" s="60">
        <f t="shared" si="83"/>
        <v>156</v>
      </c>
      <c r="AS266" s="60">
        <f t="shared" si="84"/>
        <v>632</v>
      </c>
      <c r="AV266" s="39"/>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c r="BZ266" s="42"/>
      <c r="CA266" s="42"/>
      <c r="CB266" s="42"/>
      <c r="CC266" s="42"/>
      <c r="CD266" s="42"/>
      <c r="CE266" s="42"/>
      <c r="CF266" s="42"/>
      <c r="CG266" s="42"/>
      <c r="CH266" s="42"/>
      <c r="CI266" s="42"/>
      <c r="CJ266" s="42"/>
      <c r="CK266" s="42"/>
      <c r="CL266" s="42"/>
      <c r="CM266" s="42"/>
      <c r="CN266" s="42"/>
      <c r="CO266" s="42"/>
      <c r="CP266" s="42"/>
      <c r="CQ266" s="42"/>
      <c r="CR266" s="42"/>
      <c r="CS266" s="42"/>
      <c r="CT266" s="42"/>
      <c r="CU266" s="42"/>
      <c r="CV266" s="42"/>
      <c r="CW266" s="42"/>
      <c r="CX266" s="42"/>
      <c r="CY266" s="42"/>
      <c r="CZ266" s="42"/>
      <c r="DA266" s="42"/>
      <c r="DB266" s="42"/>
      <c r="DC266" s="42"/>
      <c r="DD266" s="42"/>
      <c r="DE266" s="42"/>
      <c r="DF266" s="42"/>
      <c r="DG266" s="42"/>
      <c r="DH266" s="42"/>
      <c r="DI266" s="42"/>
      <c r="DJ266" s="42"/>
      <c r="DK266" s="42"/>
      <c r="DL266" s="42"/>
      <c r="DM266" s="42"/>
      <c r="DN266" s="42"/>
      <c r="DO266" s="42"/>
      <c r="DP266" s="42"/>
      <c r="DQ266" s="42"/>
      <c r="DR266" s="42"/>
      <c r="DS266" s="42"/>
      <c r="DT266" s="42"/>
      <c r="DU266" s="42"/>
      <c r="DV266" s="42"/>
      <c r="DW266" s="42"/>
      <c r="DX266" s="42"/>
      <c r="DY266" s="42"/>
      <c r="DZ266" s="42"/>
      <c r="EA266" s="42"/>
      <c r="EB266" s="42"/>
      <c r="EC266" s="42"/>
      <c r="ED266" s="42"/>
      <c r="EE266" s="42"/>
      <c r="EF266" s="42"/>
      <c r="EG266" s="42"/>
      <c r="EH266" s="42"/>
      <c r="EI266" s="42"/>
      <c r="EJ266" s="42"/>
      <c r="EK266" s="42"/>
      <c r="EL266" s="42"/>
      <c r="EM266" s="42"/>
      <c r="EN266" s="42"/>
      <c r="EO266" s="42"/>
      <c r="EP266" s="42"/>
      <c r="EQ266" s="42"/>
      <c r="ER266" s="42"/>
      <c r="ES266" s="42"/>
      <c r="ET266" s="42"/>
      <c r="EU266" s="42"/>
      <c r="EV266" s="42"/>
      <c r="EW266" s="42"/>
      <c r="EX266" s="42"/>
      <c r="EY266" s="42"/>
      <c r="EZ266" s="42"/>
      <c r="FA266" s="42"/>
      <c r="FB266" s="42"/>
      <c r="FC266" s="42"/>
      <c r="FD266" s="42"/>
      <c r="FE266" s="42"/>
      <c r="FF266" s="42"/>
      <c r="FG266" s="42"/>
      <c r="FH266" s="42"/>
      <c r="FI266" s="42"/>
      <c r="FJ266" s="42"/>
      <c r="FK266" s="42"/>
      <c r="FL266" s="42"/>
      <c r="FM266" s="42"/>
      <c r="FN266" s="42"/>
      <c r="FO266" s="42"/>
      <c r="FP266" s="42"/>
      <c r="FQ266" s="42"/>
      <c r="FR266" s="42"/>
      <c r="FS266" s="42"/>
      <c r="FT266" s="42"/>
      <c r="FU266" s="42"/>
      <c r="FV266" s="42"/>
      <c r="FW266" s="42"/>
      <c r="FX266" s="42"/>
      <c r="FY266" s="42"/>
      <c r="FZ266" s="42"/>
      <c r="GA266" s="42"/>
      <c r="GB266" s="42"/>
      <c r="GC266" s="42"/>
      <c r="GD266" s="42"/>
      <c r="GE266" s="42"/>
      <c r="GF266" s="42"/>
      <c r="GG266" s="42"/>
      <c r="GH266" s="42"/>
      <c r="GI266" s="42"/>
      <c r="GJ266" s="42"/>
      <c r="GK266" s="42"/>
      <c r="GL266" s="42"/>
      <c r="GM266" s="42"/>
      <c r="GN266" s="42"/>
      <c r="GO266" s="42"/>
      <c r="GP266" s="42"/>
      <c r="GQ266" s="42"/>
      <c r="GR266" s="42"/>
      <c r="GS266" s="42"/>
      <c r="GT266" s="42"/>
      <c r="GU266" s="42"/>
      <c r="GV266" s="42"/>
      <c r="GW266" s="42"/>
      <c r="GX266" s="42"/>
      <c r="GY266" s="42"/>
      <c r="GZ266" s="42"/>
      <c r="HA266" s="42"/>
      <c r="HB266" s="42"/>
      <c r="HC266" s="42"/>
      <c r="HD266" s="42"/>
      <c r="HE266" s="42"/>
      <c r="HF266" s="42"/>
      <c r="HG266" s="42"/>
      <c r="HH266" s="42"/>
      <c r="HI266" s="42"/>
      <c r="HJ266" s="42"/>
      <c r="HK266" s="42"/>
      <c r="HL266" s="42"/>
      <c r="HM266" s="42"/>
      <c r="HN266" s="42"/>
      <c r="HO266" s="42"/>
      <c r="HP266" s="42"/>
      <c r="HQ266" s="42"/>
      <c r="HR266" s="42"/>
      <c r="HS266" s="42"/>
      <c r="HT266" s="42"/>
      <c r="HU266" s="42"/>
      <c r="HV266" s="42"/>
      <c r="HW266" s="42"/>
      <c r="HX266" s="42"/>
    </row>
    <row r="267" spans="1:232" s="41" customFormat="1" x14ac:dyDescent="0.25">
      <c r="A267" s="29"/>
      <c r="B267" s="30"/>
      <c r="C267" s="31" t="str">
        <f>IF(H267="","",VLOOKUP(O267,Khach_hang!B:G,6,0))</f>
        <v>B</v>
      </c>
      <c r="D267" s="57">
        <f t="shared" si="68"/>
        <v>0</v>
      </c>
      <c r="E267" s="57">
        <f t="shared" si="69"/>
        <v>1</v>
      </c>
      <c r="F267" s="32" t="str">
        <f>IF(H267="","",VLOOKUP(H267,'PHIEU XT'!B:I,8,0))</f>
        <v>30/08/2025</v>
      </c>
      <c r="G267" s="32" t="str">
        <f t="shared" si="70"/>
        <v>30/08/2025</v>
      </c>
      <c r="H267" s="4">
        <v>9105870051</v>
      </c>
      <c r="I267" s="32" t="str">
        <f t="shared" si="71"/>
        <v>30/08/2025</v>
      </c>
      <c r="J267" s="33" t="str">
        <f t="shared" si="72"/>
        <v>NKHT2508/00028975</v>
      </c>
      <c r="K267" s="34"/>
      <c r="L267" s="46" t="str">
        <f t="shared" si="73"/>
        <v>K25TTM</v>
      </c>
      <c r="M267" s="33" t="str">
        <f>IF(H267="","",'PHIEU XT'!C267)</f>
        <v>00028975</v>
      </c>
      <c r="N267" s="35" t="str">
        <f t="shared" si="74"/>
        <v>30/08/2025</v>
      </c>
      <c r="O267" s="6" t="str">
        <f>IF(H267="","",'PHIEU XT'!E267)</f>
        <v>WIN-020</v>
      </c>
      <c r="P267" s="36"/>
      <c r="Q267" s="36"/>
      <c r="R267" s="36"/>
      <c r="S267" s="33" t="str">
        <f>IF(H267="","",'PHIEU XT'!F267)</f>
        <v>6564 WM+ THA 432 Khu phố 3, TT Bến Sung</v>
      </c>
      <c r="T267" s="36"/>
      <c r="U267" s="36"/>
      <c r="V267" s="33" t="str">
        <f t="shared" si="75"/>
        <v>6564 WM+ THA 432 Khu phố 3, TT Bến Sung</v>
      </c>
      <c r="W267" s="36"/>
      <c r="X267" s="36"/>
      <c r="Y267" s="33" t="str">
        <f>IF(H267="","",'PHIEU XT'!AC267)</f>
        <v>MNH250</v>
      </c>
      <c r="Z267" s="36"/>
      <c r="AA267" s="30"/>
      <c r="AB267" s="57">
        <f t="shared" si="76"/>
        <v>5111</v>
      </c>
      <c r="AC267" s="57">
        <f t="shared" si="77"/>
        <v>131</v>
      </c>
      <c r="AD267" s="30"/>
      <c r="AE267" s="58">
        <f>IF(H267="","",'PHIEU XT'!U267)</f>
        <v>6</v>
      </c>
      <c r="AF267" s="37"/>
      <c r="AG267" s="37">
        <f>IF(H267="","",'PHIEU XT'!T267)</f>
        <v>46000</v>
      </c>
      <c r="AH267" s="38">
        <f t="shared" si="78"/>
        <v>276000</v>
      </c>
      <c r="AI267" s="37"/>
      <c r="AJ267" s="37"/>
      <c r="AK267" s="39"/>
      <c r="AL267" s="40">
        <f t="shared" si="79"/>
        <v>8</v>
      </c>
      <c r="AM267" s="37"/>
      <c r="AN267" s="37">
        <f t="shared" si="80"/>
        <v>22080</v>
      </c>
      <c r="AO267" s="59">
        <f t="shared" si="81"/>
        <v>33311</v>
      </c>
      <c r="AP267" s="39"/>
      <c r="AQ267" s="59" t="str">
        <f t="shared" si="82"/>
        <v>K-hangtra</v>
      </c>
      <c r="AR267" s="60">
        <f t="shared" si="83"/>
        <v>156</v>
      </c>
      <c r="AS267" s="60">
        <f t="shared" si="84"/>
        <v>632</v>
      </c>
      <c r="AV267" s="39"/>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c r="BZ267" s="42"/>
      <c r="CA267" s="42"/>
      <c r="CB267" s="42"/>
      <c r="CC267" s="42"/>
      <c r="CD267" s="42"/>
      <c r="CE267" s="42"/>
      <c r="CF267" s="42"/>
      <c r="CG267" s="42"/>
      <c r="CH267" s="42"/>
      <c r="CI267" s="42"/>
      <c r="CJ267" s="42"/>
      <c r="CK267" s="42"/>
      <c r="CL267" s="42"/>
      <c r="CM267" s="42"/>
      <c r="CN267" s="42"/>
      <c r="CO267" s="42"/>
      <c r="CP267" s="42"/>
      <c r="CQ267" s="42"/>
      <c r="CR267" s="42"/>
      <c r="CS267" s="42"/>
      <c r="CT267" s="42"/>
      <c r="CU267" s="42"/>
      <c r="CV267" s="42"/>
      <c r="CW267" s="42"/>
      <c r="CX267" s="42"/>
      <c r="CY267" s="42"/>
      <c r="CZ267" s="42"/>
      <c r="DA267" s="42"/>
      <c r="DB267" s="42"/>
      <c r="DC267" s="42"/>
      <c r="DD267" s="42"/>
      <c r="DE267" s="42"/>
      <c r="DF267" s="42"/>
      <c r="DG267" s="42"/>
      <c r="DH267" s="42"/>
      <c r="DI267" s="42"/>
      <c r="DJ267" s="42"/>
      <c r="DK267" s="42"/>
      <c r="DL267" s="42"/>
      <c r="DM267" s="42"/>
      <c r="DN267" s="42"/>
      <c r="DO267" s="42"/>
      <c r="DP267" s="42"/>
      <c r="DQ267" s="42"/>
      <c r="DR267" s="42"/>
      <c r="DS267" s="42"/>
      <c r="DT267" s="42"/>
      <c r="DU267" s="42"/>
      <c r="DV267" s="42"/>
      <c r="DW267" s="42"/>
      <c r="DX267" s="42"/>
      <c r="DY267" s="42"/>
      <c r="DZ267" s="42"/>
      <c r="EA267" s="42"/>
      <c r="EB267" s="42"/>
      <c r="EC267" s="42"/>
      <c r="ED267" s="42"/>
      <c r="EE267" s="42"/>
      <c r="EF267" s="42"/>
      <c r="EG267" s="42"/>
      <c r="EH267" s="42"/>
      <c r="EI267" s="42"/>
      <c r="EJ267" s="42"/>
      <c r="EK267" s="42"/>
      <c r="EL267" s="42"/>
      <c r="EM267" s="42"/>
      <c r="EN267" s="42"/>
      <c r="EO267" s="42"/>
      <c r="EP267" s="42"/>
      <c r="EQ267" s="42"/>
      <c r="ER267" s="42"/>
      <c r="ES267" s="42"/>
      <c r="ET267" s="42"/>
      <c r="EU267" s="42"/>
      <c r="EV267" s="42"/>
      <c r="EW267" s="42"/>
      <c r="EX267" s="42"/>
      <c r="EY267" s="42"/>
      <c r="EZ267" s="42"/>
      <c r="FA267" s="42"/>
      <c r="FB267" s="42"/>
      <c r="FC267" s="42"/>
      <c r="FD267" s="42"/>
      <c r="FE267" s="42"/>
      <c r="FF267" s="42"/>
      <c r="FG267" s="42"/>
      <c r="FH267" s="42"/>
      <c r="FI267" s="42"/>
      <c r="FJ267" s="42"/>
      <c r="FK267" s="42"/>
      <c r="FL267" s="42"/>
      <c r="FM267" s="42"/>
      <c r="FN267" s="42"/>
      <c r="FO267" s="42"/>
      <c r="FP267" s="42"/>
      <c r="FQ267" s="42"/>
      <c r="FR267" s="42"/>
      <c r="FS267" s="42"/>
      <c r="FT267" s="42"/>
      <c r="FU267" s="42"/>
      <c r="FV267" s="42"/>
      <c r="FW267" s="42"/>
      <c r="FX267" s="42"/>
      <c r="FY267" s="42"/>
      <c r="FZ267" s="42"/>
      <c r="GA267" s="42"/>
      <c r="GB267" s="42"/>
      <c r="GC267" s="42"/>
      <c r="GD267" s="42"/>
      <c r="GE267" s="42"/>
      <c r="GF267" s="42"/>
      <c r="GG267" s="42"/>
      <c r="GH267" s="42"/>
      <c r="GI267" s="42"/>
      <c r="GJ267" s="42"/>
      <c r="GK267" s="42"/>
      <c r="GL267" s="42"/>
      <c r="GM267" s="42"/>
      <c r="GN267" s="42"/>
      <c r="GO267" s="42"/>
      <c r="GP267" s="42"/>
      <c r="GQ267" s="42"/>
      <c r="GR267" s="42"/>
      <c r="GS267" s="42"/>
      <c r="GT267" s="42"/>
      <c r="GU267" s="42"/>
      <c r="GV267" s="42"/>
      <c r="GW267" s="42"/>
      <c r="GX267" s="42"/>
      <c r="GY267" s="42"/>
      <c r="GZ267" s="42"/>
      <c r="HA267" s="42"/>
      <c r="HB267" s="42"/>
      <c r="HC267" s="42"/>
      <c r="HD267" s="42"/>
      <c r="HE267" s="42"/>
      <c r="HF267" s="42"/>
      <c r="HG267" s="42"/>
      <c r="HH267" s="42"/>
      <c r="HI267" s="42"/>
      <c r="HJ267" s="42"/>
      <c r="HK267" s="42"/>
      <c r="HL267" s="42"/>
      <c r="HM267" s="42"/>
      <c r="HN267" s="42"/>
      <c r="HO267" s="42"/>
      <c r="HP267" s="42"/>
      <c r="HQ267" s="42"/>
      <c r="HR267" s="42"/>
      <c r="HS267" s="42"/>
      <c r="HT267" s="42"/>
      <c r="HU267" s="42"/>
      <c r="HV267" s="42"/>
      <c r="HW267" s="42"/>
      <c r="HX267" s="42"/>
    </row>
    <row r="268" spans="1:232" s="41" customFormat="1" x14ac:dyDescent="0.25">
      <c r="A268" s="29"/>
      <c r="B268" s="30"/>
      <c r="C268" s="31" t="str">
        <f>IF(H268="","",VLOOKUP(O268,Khach_hang!B:G,6,0))</f>
        <v>B</v>
      </c>
      <c r="D268" s="57">
        <f t="shared" si="68"/>
        <v>0</v>
      </c>
      <c r="E268" s="57">
        <f t="shared" si="69"/>
        <v>1</v>
      </c>
      <c r="F268" s="32" t="str">
        <f>IF(H268="","",VLOOKUP(H268,'PHIEU XT'!B:I,8,0))</f>
        <v>30/08/2025</v>
      </c>
      <c r="G268" s="32" t="str">
        <f t="shared" si="70"/>
        <v>30/08/2025</v>
      </c>
      <c r="H268" s="4">
        <v>9105870046</v>
      </c>
      <c r="I268" s="32" t="str">
        <f t="shared" si="71"/>
        <v>30/08/2025</v>
      </c>
      <c r="J268" s="33" t="str">
        <f t="shared" si="72"/>
        <v>NKHT2508/00016918</v>
      </c>
      <c r="K268" s="34"/>
      <c r="L268" s="46" t="str">
        <f t="shared" si="73"/>
        <v>K25TTM</v>
      </c>
      <c r="M268" s="33" t="str">
        <f>IF(H268="","",'PHIEU XT'!C268)</f>
        <v>00016918</v>
      </c>
      <c r="N268" s="35" t="str">
        <f t="shared" si="74"/>
        <v>30/08/2025</v>
      </c>
      <c r="O268" s="6" t="str">
        <f>IF(H268="","",'PHIEU XT'!E268)</f>
        <v>WIN-031</v>
      </c>
      <c r="P268" s="36"/>
      <c r="Q268" s="36"/>
      <c r="R268" s="36"/>
      <c r="S268" s="33" t="str">
        <f>IF(H268="","",'PHIEU XT'!F268)</f>
        <v>2ADK WM+ BNH Trần Xá, Yên Trung</v>
      </c>
      <c r="T268" s="36"/>
      <c r="U268" s="36"/>
      <c r="V268" s="33" t="str">
        <f t="shared" si="75"/>
        <v>2ADK WM+ BNH Trần Xá, Yên Trung</v>
      </c>
      <c r="W268" s="36"/>
      <c r="X268" s="36"/>
      <c r="Y268" s="33" t="str">
        <f>IF(H268="","",'PHIEU XT'!AC268)</f>
        <v>TH200</v>
      </c>
      <c r="Z268" s="36"/>
      <c r="AA268" s="30"/>
      <c r="AB268" s="57">
        <f t="shared" si="76"/>
        <v>5111</v>
      </c>
      <c r="AC268" s="57">
        <f t="shared" si="77"/>
        <v>131</v>
      </c>
      <c r="AD268" s="30"/>
      <c r="AE268" s="58">
        <f>IF(H268="","",'PHIEU XT'!U268)</f>
        <v>4</v>
      </c>
      <c r="AF268" s="37"/>
      <c r="AG268" s="37">
        <f>IF(H268="","",'PHIEU XT'!T268)</f>
        <v>55595</v>
      </c>
      <c r="AH268" s="38">
        <f t="shared" si="78"/>
        <v>222380</v>
      </c>
      <c r="AI268" s="37"/>
      <c r="AJ268" s="37"/>
      <c r="AK268" s="39"/>
      <c r="AL268" s="40">
        <f t="shared" si="79"/>
        <v>8</v>
      </c>
      <c r="AM268" s="37"/>
      <c r="AN268" s="37">
        <f t="shared" si="80"/>
        <v>17790.400000000001</v>
      </c>
      <c r="AO268" s="59">
        <f t="shared" si="81"/>
        <v>33311</v>
      </c>
      <c r="AP268" s="39"/>
      <c r="AQ268" s="59" t="str">
        <f t="shared" si="82"/>
        <v>K-hangtra</v>
      </c>
      <c r="AR268" s="60">
        <f t="shared" si="83"/>
        <v>156</v>
      </c>
      <c r="AS268" s="60">
        <f t="shared" si="84"/>
        <v>632</v>
      </c>
      <c r="AV268" s="39"/>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c r="BZ268" s="42"/>
      <c r="CA268" s="42"/>
      <c r="CB268" s="42"/>
      <c r="CC268" s="42"/>
      <c r="CD268" s="42"/>
      <c r="CE268" s="42"/>
      <c r="CF268" s="42"/>
      <c r="CG268" s="42"/>
      <c r="CH268" s="42"/>
      <c r="CI268" s="42"/>
      <c r="CJ268" s="42"/>
      <c r="CK268" s="42"/>
      <c r="CL268" s="42"/>
      <c r="CM268" s="42"/>
      <c r="CN268" s="42"/>
      <c r="CO268" s="42"/>
      <c r="CP268" s="42"/>
      <c r="CQ268" s="42"/>
      <c r="CR268" s="42"/>
      <c r="CS268" s="42"/>
      <c r="CT268" s="42"/>
      <c r="CU268" s="42"/>
      <c r="CV268" s="42"/>
      <c r="CW268" s="42"/>
      <c r="CX268" s="42"/>
      <c r="CY268" s="42"/>
      <c r="CZ268" s="42"/>
      <c r="DA268" s="42"/>
      <c r="DB268" s="42"/>
      <c r="DC268" s="42"/>
      <c r="DD268" s="42"/>
      <c r="DE268" s="42"/>
      <c r="DF268" s="42"/>
      <c r="DG268" s="42"/>
      <c r="DH268" s="42"/>
      <c r="DI268" s="42"/>
      <c r="DJ268" s="42"/>
      <c r="DK268" s="42"/>
      <c r="DL268" s="42"/>
      <c r="DM268" s="42"/>
      <c r="DN268" s="42"/>
      <c r="DO268" s="42"/>
      <c r="DP268" s="42"/>
      <c r="DQ268" s="42"/>
      <c r="DR268" s="42"/>
      <c r="DS268" s="42"/>
      <c r="DT268" s="42"/>
      <c r="DU268" s="42"/>
      <c r="DV268" s="42"/>
      <c r="DW268" s="42"/>
      <c r="DX268" s="42"/>
      <c r="DY268" s="42"/>
      <c r="DZ268" s="42"/>
      <c r="EA268" s="42"/>
      <c r="EB268" s="42"/>
      <c r="EC268" s="42"/>
      <c r="ED268" s="42"/>
      <c r="EE268" s="42"/>
      <c r="EF268" s="42"/>
      <c r="EG268" s="42"/>
      <c r="EH268" s="42"/>
      <c r="EI268" s="42"/>
      <c r="EJ268" s="42"/>
      <c r="EK268" s="42"/>
      <c r="EL268" s="42"/>
      <c r="EM268" s="42"/>
      <c r="EN268" s="42"/>
      <c r="EO268" s="42"/>
      <c r="EP268" s="42"/>
      <c r="EQ268" s="42"/>
      <c r="ER268" s="42"/>
      <c r="ES268" s="42"/>
      <c r="ET268" s="42"/>
      <c r="EU268" s="42"/>
      <c r="EV268" s="42"/>
      <c r="EW268" s="42"/>
      <c r="EX268" s="42"/>
      <c r="EY268" s="42"/>
      <c r="EZ268" s="42"/>
      <c r="FA268" s="42"/>
      <c r="FB268" s="42"/>
      <c r="FC268" s="42"/>
      <c r="FD268" s="42"/>
      <c r="FE268" s="42"/>
      <c r="FF268" s="42"/>
      <c r="FG268" s="42"/>
      <c r="FH268" s="42"/>
      <c r="FI268" s="42"/>
      <c r="FJ268" s="42"/>
      <c r="FK268" s="42"/>
      <c r="FL268" s="42"/>
      <c r="FM268" s="42"/>
      <c r="FN268" s="42"/>
      <c r="FO268" s="42"/>
      <c r="FP268" s="42"/>
      <c r="FQ268" s="42"/>
      <c r="FR268" s="42"/>
      <c r="FS268" s="42"/>
      <c r="FT268" s="42"/>
      <c r="FU268" s="42"/>
      <c r="FV268" s="42"/>
      <c r="FW268" s="42"/>
      <c r="FX268" s="42"/>
      <c r="FY268" s="42"/>
      <c r="FZ268" s="42"/>
      <c r="GA268" s="42"/>
      <c r="GB268" s="42"/>
      <c r="GC268" s="42"/>
      <c r="GD268" s="42"/>
      <c r="GE268" s="42"/>
      <c r="GF268" s="42"/>
      <c r="GG268" s="42"/>
      <c r="GH268" s="42"/>
      <c r="GI268" s="42"/>
      <c r="GJ268" s="42"/>
      <c r="GK268" s="42"/>
      <c r="GL268" s="42"/>
      <c r="GM268" s="42"/>
      <c r="GN268" s="42"/>
      <c r="GO268" s="42"/>
      <c r="GP268" s="42"/>
      <c r="GQ268" s="42"/>
      <c r="GR268" s="42"/>
      <c r="GS268" s="42"/>
      <c r="GT268" s="42"/>
      <c r="GU268" s="42"/>
      <c r="GV268" s="42"/>
      <c r="GW268" s="42"/>
      <c r="GX268" s="42"/>
      <c r="GY268" s="42"/>
      <c r="GZ268" s="42"/>
      <c r="HA268" s="42"/>
      <c r="HB268" s="42"/>
      <c r="HC268" s="42"/>
      <c r="HD268" s="42"/>
      <c r="HE268" s="42"/>
      <c r="HF268" s="42"/>
      <c r="HG268" s="42"/>
      <c r="HH268" s="42"/>
      <c r="HI268" s="42"/>
      <c r="HJ268" s="42"/>
      <c r="HK268" s="42"/>
      <c r="HL268" s="42"/>
      <c r="HM268" s="42"/>
      <c r="HN268" s="42"/>
      <c r="HO268" s="42"/>
      <c r="HP268" s="42"/>
      <c r="HQ268" s="42"/>
      <c r="HR268" s="42"/>
      <c r="HS268" s="42"/>
      <c r="HT268" s="42"/>
      <c r="HU268" s="42"/>
      <c r="HV268" s="42"/>
      <c r="HW268" s="42"/>
      <c r="HX268" s="42"/>
    </row>
    <row r="269" spans="1:232" s="41" customFormat="1" x14ac:dyDescent="0.25">
      <c r="A269" s="29"/>
      <c r="B269" s="30"/>
      <c r="C269" s="31" t="str">
        <f>IF(H269="","",VLOOKUP(O269,Khach_hang!B:G,6,0))</f>
        <v>B</v>
      </c>
      <c r="D269" s="57">
        <f t="shared" si="68"/>
        <v>0</v>
      </c>
      <c r="E269" s="57">
        <f t="shared" si="69"/>
        <v>1</v>
      </c>
      <c r="F269" s="32" t="str">
        <f>IF(H269="","",VLOOKUP(H269,'PHIEU XT'!B:I,8,0))</f>
        <v>30/08/2025</v>
      </c>
      <c r="G269" s="32" t="str">
        <f t="shared" si="70"/>
        <v>30/08/2025</v>
      </c>
      <c r="H269" s="4">
        <v>9105870110</v>
      </c>
      <c r="I269" s="32" t="str">
        <f t="shared" si="71"/>
        <v>30/08/2025</v>
      </c>
      <c r="J269" s="33" t="str">
        <f t="shared" si="72"/>
        <v>NKHT2508/00012431</v>
      </c>
      <c r="K269" s="34"/>
      <c r="L269" s="46" t="str">
        <f t="shared" si="73"/>
        <v>K25TTM</v>
      </c>
      <c r="M269" s="33" t="str">
        <f>IF(H269="","",'PHIEU XT'!C269)</f>
        <v>00012431</v>
      </c>
      <c r="N269" s="35" t="str">
        <f t="shared" si="74"/>
        <v>30/08/2025</v>
      </c>
      <c r="O269" s="6" t="str">
        <f>IF(H269="","",'PHIEU XT'!E269)</f>
        <v>WIN-044</v>
      </c>
      <c r="P269" s="36"/>
      <c r="Q269" s="36"/>
      <c r="R269" s="36"/>
      <c r="S269" s="33" t="str">
        <f>IF(H269="","",'PHIEU XT'!F269)</f>
        <v>5790 WM+ TBH 165 TDP Cộng Hòa, Kiến Xươn</v>
      </c>
      <c r="T269" s="36"/>
      <c r="U269" s="36"/>
      <c r="V269" s="33" t="str">
        <f t="shared" si="75"/>
        <v>5790 WM+ TBH 165 TDP Cộng Hòa, Kiến Xươn</v>
      </c>
      <c r="W269" s="36"/>
      <c r="X269" s="36"/>
      <c r="Y269" s="33" t="str">
        <f>IF(H269="","",'PHIEU XT'!AC269)</f>
        <v>MNH250</v>
      </c>
      <c r="Z269" s="36"/>
      <c r="AA269" s="30"/>
      <c r="AB269" s="57">
        <f t="shared" si="76"/>
        <v>5111</v>
      </c>
      <c r="AC269" s="57">
        <f t="shared" si="77"/>
        <v>131</v>
      </c>
      <c r="AD269" s="30"/>
      <c r="AE269" s="58">
        <f>IF(H269="","",'PHIEU XT'!U269)</f>
        <v>1</v>
      </c>
      <c r="AF269" s="37"/>
      <c r="AG269" s="37">
        <f>IF(H269="","",'PHIEU XT'!T269)</f>
        <v>46000</v>
      </c>
      <c r="AH269" s="38">
        <f t="shared" si="78"/>
        <v>46000</v>
      </c>
      <c r="AI269" s="37"/>
      <c r="AJ269" s="37"/>
      <c r="AK269" s="39"/>
      <c r="AL269" s="40">
        <f t="shared" si="79"/>
        <v>8</v>
      </c>
      <c r="AM269" s="37"/>
      <c r="AN269" s="37">
        <f t="shared" si="80"/>
        <v>3680</v>
      </c>
      <c r="AO269" s="59">
        <f t="shared" si="81"/>
        <v>33311</v>
      </c>
      <c r="AP269" s="39"/>
      <c r="AQ269" s="59" t="str">
        <f t="shared" si="82"/>
        <v>K-hangtra</v>
      </c>
      <c r="AR269" s="60">
        <f t="shared" si="83"/>
        <v>156</v>
      </c>
      <c r="AS269" s="60">
        <f t="shared" si="84"/>
        <v>632</v>
      </c>
      <c r="AV269" s="39"/>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c r="BZ269" s="42"/>
      <c r="CA269" s="42"/>
      <c r="CB269" s="42"/>
      <c r="CC269" s="42"/>
      <c r="CD269" s="42"/>
      <c r="CE269" s="42"/>
      <c r="CF269" s="42"/>
      <c r="CG269" s="42"/>
      <c r="CH269" s="42"/>
      <c r="CI269" s="42"/>
      <c r="CJ269" s="42"/>
      <c r="CK269" s="42"/>
      <c r="CL269" s="42"/>
      <c r="CM269" s="42"/>
      <c r="CN269" s="42"/>
      <c r="CO269" s="42"/>
      <c r="CP269" s="42"/>
      <c r="CQ269" s="42"/>
      <c r="CR269" s="42"/>
      <c r="CS269" s="42"/>
      <c r="CT269" s="42"/>
      <c r="CU269" s="42"/>
      <c r="CV269" s="42"/>
      <c r="CW269" s="42"/>
      <c r="CX269" s="42"/>
      <c r="CY269" s="42"/>
      <c r="CZ269" s="42"/>
      <c r="DA269" s="42"/>
      <c r="DB269" s="42"/>
      <c r="DC269" s="42"/>
      <c r="DD269" s="42"/>
      <c r="DE269" s="42"/>
      <c r="DF269" s="42"/>
      <c r="DG269" s="42"/>
      <c r="DH269" s="42"/>
      <c r="DI269" s="42"/>
      <c r="DJ269" s="42"/>
      <c r="DK269" s="42"/>
      <c r="DL269" s="42"/>
      <c r="DM269" s="42"/>
      <c r="DN269" s="42"/>
      <c r="DO269" s="42"/>
      <c r="DP269" s="42"/>
      <c r="DQ269" s="42"/>
      <c r="DR269" s="42"/>
      <c r="DS269" s="42"/>
      <c r="DT269" s="42"/>
      <c r="DU269" s="42"/>
      <c r="DV269" s="42"/>
      <c r="DW269" s="42"/>
      <c r="DX269" s="42"/>
      <c r="DY269" s="42"/>
      <c r="DZ269" s="42"/>
      <c r="EA269" s="42"/>
      <c r="EB269" s="42"/>
      <c r="EC269" s="42"/>
      <c r="ED269" s="42"/>
      <c r="EE269" s="42"/>
      <c r="EF269" s="42"/>
      <c r="EG269" s="42"/>
      <c r="EH269" s="42"/>
      <c r="EI269" s="42"/>
      <c r="EJ269" s="42"/>
      <c r="EK269" s="42"/>
      <c r="EL269" s="42"/>
      <c r="EM269" s="42"/>
      <c r="EN269" s="42"/>
      <c r="EO269" s="42"/>
      <c r="EP269" s="42"/>
      <c r="EQ269" s="42"/>
      <c r="ER269" s="42"/>
      <c r="ES269" s="42"/>
      <c r="ET269" s="42"/>
      <c r="EU269" s="42"/>
      <c r="EV269" s="42"/>
      <c r="EW269" s="42"/>
      <c r="EX269" s="42"/>
      <c r="EY269" s="42"/>
      <c r="EZ269" s="42"/>
      <c r="FA269" s="42"/>
      <c r="FB269" s="42"/>
      <c r="FC269" s="42"/>
      <c r="FD269" s="42"/>
      <c r="FE269" s="42"/>
      <c r="FF269" s="42"/>
      <c r="FG269" s="42"/>
      <c r="FH269" s="42"/>
      <c r="FI269" s="42"/>
      <c r="FJ269" s="42"/>
      <c r="FK269" s="42"/>
      <c r="FL269" s="42"/>
      <c r="FM269" s="42"/>
      <c r="FN269" s="42"/>
      <c r="FO269" s="42"/>
      <c r="FP269" s="42"/>
      <c r="FQ269" s="42"/>
      <c r="FR269" s="42"/>
      <c r="FS269" s="42"/>
      <c r="FT269" s="42"/>
      <c r="FU269" s="42"/>
      <c r="FV269" s="42"/>
      <c r="FW269" s="42"/>
      <c r="FX269" s="42"/>
      <c r="FY269" s="42"/>
      <c r="FZ269" s="42"/>
      <c r="GA269" s="42"/>
      <c r="GB269" s="42"/>
      <c r="GC269" s="42"/>
      <c r="GD269" s="42"/>
      <c r="GE269" s="42"/>
      <c r="GF269" s="42"/>
      <c r="GG269" s="42"/>
      <c r="GH269" s="42"/>
      <c r="GI269" s="42"/>
      <c r="GJ269" s="42"/>
      <c r="GK269" s="42"/>
      <c r="GL269" s="42"/>
      <c r="GM269" s="42"/>
      <c r="GN269" s="42"/>
      <c r="GO269" s="42"/>
      <c r="GP269" s="42"/>
      <c r="GQ269" s="42"/>
      <c r="GR269" s="42"/>
      <c r="GS269" s="42"/>
      <c r="GT269" s="42"/>
      <c r="GU269" s="42"/>
      <c r="GV269" s="42"/>
      <c r="GW269" s="42"/>
      <c r="GX269" s="42"/>
      <c r="GY269" s="42"/>
      <c r="GZ269" s="42"/>
      <c r="HA269" s="42"/>
      <c r="HB269" s="42"/>
      <c r="HC269" s="42"/>
      <c r="HD269" s="42"/>
      <c r="HE269" s="42"/>
      <c r="HF269" s="42"/>
      <c r="HG269" s="42"/>
      <c r="HH269" s="42"/>
      <c r="HI269" s="42"/>
      <c r="HJ269" s="42"/>
      <c r="HK269" s="42"/>
      <c r="HL269" s="42"/>
      <c r="HM269" s="42"/>
      <c r="HN269" s="42"/>
      <c r="HO269" s="42"/>
      <c r="HP269" s="42"/>
      <c r="HQ269" s="42"/>
      <c r="HR269" s="42"/>
      <c r="HS269" s="42"/>
      <c r="HT269" s="42"/>
      <c r="HU269" s="42"/>
      <c r="HV269" s="42"/>
      <c r="HW269" s="42"/>
      <c r="HX269" s="42"/>
    </row>
    <row r="270" spans="1:232" s="41" customFormat="1" x14ac:dyDescent="0.25">
      <c r="A270" s="29"/>
      <c r="B270" s="30"/>
      <c r="C270" s="31" t="str">
        <f>IF(H270="","",VLOOKUP(O270,Khach_hang!B:G,6,0))</f>
        <v>N</v>
      </c>
      <c r="D270" s="57">
        <f t="shared" si="68"/>
        <v>0</v>
      </c>
      <c r="E270" s="57">
        <f t="shared" si="69"/>
        <v>1</v>
      </c>
      <c r="F270" s="32" t="str">
        <f>IF(H270="","",VLOOKUP(H270,'PHIEU XT'!B:I,8,0))</f>
        <v>30/08/2025</v>
      </c>
      <c r="G270" s="32" t="str">
        <f t="shared" si="70"/>
        <v>30/08/2025</v>
      </c>
      <c r="H270" s="4">
        <v>9105870200</v>
      </c>
      <c r="I270" s="32" t="str">
        <f t="shared" si="71"/>
        <v>30/08/2025</v>
      </c>
      <c r="J270" s="33" t="str">
        <f t="shared" si="72"/>
        <v>NKHT2508/00009623</v>
      </c>
      <c r="K270" s="34"/>
      <c r="L270" s="46" t="str">
        <f t="shared" si="73"/>
        <v>K25TTM</v>
      </c>
      <c r="M270" s="33" t="str">
        <f>IF(H270="","",'PHIEU XT'!C270)</f>
        <v>00009623</v>
      </c>
      <c r="N270" s="35" t="str">
        <f t="shared" si="74"/>
        <v>30/08/2025</v>
      </c>
      <c r="O270" s="6" t="str">
        <f>IF(H270="","",'PHIEU XT'!E270)</f>
        <v>WIN-010</v>
      </c>
      <c r="P270" s="36"/>
      <c r="Q270" s="36"/>
      <c r="R270" s="36"/>
      <c r="S270" s="33" t="str">
        <f>IF(H270="","",'PHIEU XT'!F270)</f>
        <v>4751 WM+ AGG Thửa 75 và 74, TBĐ 017</v>
      </c>
      <c r="T270" s="36"/>
      <c r="U270" s="36"/>
      <c r="V270" s="33" t="str">
        <f t="shared" si="75"/>
        <v>4751 WM+ AGG Thửa 75 và 74, TBĐ 017</v>
      </c>
      <c r="W270" s="36"/>
      <c r="X270" s="36"/>
      <c r="Y270" s="33" t="str">
        <f>IF(H270="","",'PHIEU XT'!AC270)</f>
        <v>CN300</v>
      </c>
      <c r="Z270" s="36"/>
      <c r="AA270" s="30"/>
      <c r="AB270" s="57">
        <f t="shared" si="76"/>
        <v>5111</v>
      </c>
      <c r="AC270" s="57">
        <f t="shared" si="77"/>
        <v>131</v>
      </c>
      <c r="AD270" s="30"/>
      <c r="AE270" s="58">
        <f>IF(H270="","",'PHIEU XT'!U270)</f>
        <v>1</v>
      </c>
      <c r="AF270" s="37"/>
      <c r="AG270" s="37">
        <f>IF(H270="","",'PHIEU XT'!T270)</f>
        <v>56760</v>
      </c>
      <c r="AH270" s="38">
        <f t="shared" si="78"/>
        <v>56760</v>
      </c>
      <c r="AI270" s="37"/>
      <c r="AJ270" s="37"/>
      <c r="AK270" s="39"/>
      <c r="AL270" s="40">
        <f t="shared" si="79"/>
        <v>8</v>
      </c>
      <c r="AM270" s="37"/>
      <c r="AN270" s="37">
        <f t="shared" si="80"/>
        <v>4540.8</v>
      </c>
      <c r="AO270" s="59">
        <f t="shared" si="81"/>
        <v>33311</v>
      </c>
      <c r="AP270" s="39"/>
      <c r="AQ270" s="59" t="str">
        <f t="shared" si="82"/>
        <v>K-hangtra</v>
      </c>
      <c r="AR270" s="60">
        <f t="shared" si="83"/>
        <v>156</v>
      </c>
      <c r="AS270" s="60">
        <f t="shared" si="84"/>
        <v>632</v>
      </c>
      <c r="AV270" s="39"/>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c r="BZ270" s="42"/>
      <c r="CA270" s="42"/>
      <c r="CB270" s="42"/>
      <c r="CC270" s="42"/>
      <c r="CD270" s="42"/>
      <c r="CE270" s="42"/>
      <c r="CF270" s="42"/>
      <c r="CG270" s="42"/>
      <c r="CH270" s="42"/>
      <c r="CI270" s="42"/>
      <c r="CJ270" s="42"/>
      <c r="CK270" s="42"/>
      <c r="CL270" s="42"/>
      <c r="CM270" s="42"/>
      <c r="CN270" s="42"/>
      <c r="CO270" s="42"/>
      <c r="CP270" s="42"/>
      <c r="CQ270" s="42"/>
      <c r="CR270" s="42"/>
      <c r="CS270" s="42"/>
      <c r="CT270" s="42"/>
      <c r="CU270" s="42"/>
      <c r="CV270" s="42"/>
      <c r="CW270" s="42"/>
      <c r="CX270" s="42"/>
      <c r="CY270" s="42"/>
      <c r="CZ270" s="42"/>
      <c r="DA270" s="42"/>
      <c r="DB270" s="42"/>
      <c r="DC270" s="42"/>
      <c r="DD270" s="42"/>
      <c r="DE270" s="42"/>
      <c r="DF270" s="42"/>
      <c r="DG270" s="42"/>
      <c r="DH270" s="42"/>
      <c r="DI270" s="42"/>
      <c r="DJ270" s="42"/>
      <c r="DK270" s="42"/>
      <c r="DL270" s="42"/>
      <c r="DM270" s="42"/>
      <c r="DN270" s="42"/>
      <c r="DO270" s="42"/>
      <c r="DP270" s="42"/>
      <c r="DQ270" s="42"/>
      <c r="DR270" s="42"/>
      <c r="DS270" s="42"/>
      <c r="DT270" s="42"/>
      <c r="DU270" s="42"/>
      <c r="DV270" s="42"/>
      <c r="DW270" s="42"/>
      <c r="DX270" s="42"/>
      <c r="DY270" s="42"/>
      <c r="DZ270" s="42"/>
      <c r="EA270" s="42"/>
      <c r="EB270" s="42"/>
      <c r="EC270" s="42"/>
      <c r="ED270" s="42"/>
      <c r="EE270" s="42"/>
      <c r="EF270" s="42"/>
      <c r="EG270" s="42"/>
      <c r="EH270" s="42"/>
      <c r="EI270" s="42"/>
      <c r="EJ270" s="42"/>
      <c r="EK270" s="42"/>
      <c r="EL270" s="42"/>
      <c r="EM270" s="42"/>
      <c r="EN270" s="42"/>
      <c r="EO270" s="42"/>
      <c r="EP270" s="42"/>
      <c r="EQ270" s="42"/>
      <c r="ER270" s="42"/>
      <c r="ES270" s="42"/>
      <c r="ET270" s="42"/>
      <c r="EU270" s="42"/>
      <c r="EV270" s="42"/>
      <c r="EW270" s="42"/>
      <c r="EX270" s="42"/>
      <c r="EY270" s="42"/>
      <c r="EZ270" s="42"/>
      <c r="FA270" s="42"/>
      <c r="FB270" s="42"/>
      <c r="FC270" s="42"/>
      <c r="FD270" s="42"/>
      <c r="FE270" s="42"/>
      <c r="FF270" s="42"/>
      <c r="FG270" s="42"/>
      <c r="FH270" s="42"/>
      <c r="FI270" s="42"/>
      <c r="FJ270" s="42"/>
      <c r="FK270" s="42"/>
      <c r="FL270" s="42"/>
      <c r="FM270" s="42"/>
      <c r="FN270" s="42"/>
      <c r="FO270" s="42"/>
      <c r="FP270" s="42"/>
      <c r="FQ270" s="42"/>
      <c r="FR270" s="42"/>
      <c r="FS270" s="42"/>
      <c r="FT270" s="42"/>
      <c r="FU270" s="42"/>
      <c r="FV270" s="42"/>
      <c r="FW270" s="42"/>
      <c r="FX270" s="42"/>
      <c r="FY270" s="42"/>
      <c r="FZ270" s="42"/>
      <c r="GA270" s="42"/>
      <c r="GB270" s="42"/>
      <c r="GC270" s="42"/>
      <c r="GD270" s="42"/>
      <c r="GE270" s="42"/>
      <c r="GF270" s="42"/>
      <c r="GG270" s="42"/>
      <c r="GH270" s="42"/>
      <c r="GI270" s="42"/>
      <c r="GJ270" s="42"/>
      <c r="GK270" s="42"/>
      <c r="GL270" s="42"/>
      <c r="GM270" s="42"/>
      <c r="GN270" s="42"/>
      <c r="GO270" s="42"/>
      <c r="GP270" s="42"/>
      <c r="GQ270" s="42"/>
      <c r="GR270" s="42"/>
      <c r="GS270" s="42"/>
      <c r="GT270" s="42"/>
      <c r="GU270" s="42"/>
      <c r="GV270" s="42"/>
      <c r="GW270" s="42"/>
      <c r="GX270" s="42"/>
      <c r="GY270" s="42"/>
      <c r="GZ270" s="42"/>
      <c r="HA270" s="42"/>
      <c r="HB270" s="42"/>
      <c r="HC270" s="42"/>
      <c r="HD270" s="42"/>
      <c r="HE270" s="42"/>
      <c r="HF270" s="42"/>
      <c r="HG270" s="42"/>
      <c r="HH270" s="42"/>
      <c r="HI270" s="42"/>
      <c r="HJ270" s="42"/>
      <c r="HK270" s="42"/>
      <c r="HL270" s="42"/>
      <c r="HM270" s="42"/>
      <c r="HN270" s="42"/>
      <c r="HO270" s="42"/>
      <c r="HP270" s="42"/>
      <c r="HQ270" s="42"/>
      <c r="HR270" s="42"/>
      <c r="HS270" s="42"/>
      <c r="HT270" s="42"/>
      <c r="HU270" s="42"/>
      <c r="HV270" s="42"/>
      <c r="HW270" s="42"/>
      <c r="HX270" s="42"/>
    </row>
    <row r="271" spans="1:232" s="41" customFormat="1" x14ac:dyDescent="0.25">
      <c r="A271" s="29"/>
      <c r="B271" s="30"/>
      <c r="C271" s="31" t="str">
        <f>IF(H271="","",VLOOKUP(O271,Khach_hang!B:G,6,0))</f>
        <v>N</v>
      </c>
      <c r="D271" s="57">
        <f t="shared" si="68"/>
        <v>0</v>
      </c>
      <c r="E271" s="57">
        <f t="shared" si="69"/>
        <v>1</v>
      </c>
      <c r="F271" s="32" t="str">
        <f>IF(H271="","",VLOOKUP(H271,'PHIEU XT'!B:I,8,0))</f>
        <v>30/08/2025</v>
      </c>
      <c r="G271" s="32" t="str">
        <f t="shared" si="70"/>
        <v>30/08/2025</v>
      </c>
      <c r="H271" s="4">
        <v>9105870200</v>
      </c>
      <c r="I271" s="32" t="str">
        <f t="shared" si="71"/>
        <v>30/08/2025</v>
      </c>
      <c r="J271" s="33" t="str">
        <f t="shared" si="72"/>
        <v>NKHT2508/00009623</v>
      </c>
      <c r="K271" s="34"/>
      <c r="L271" s="46" t="str">
        <f t="shared" si="73"/>
        <v>K25TTM</v>
      </c>
      <c r="M271" s="33" t="str">
        <f>IF(H271="","",'PHIEU XT'!C271)</f>
        <v>00009623</v>
      </c>
      <c r="N271" s="35" t="str">
        <f t="shared" si="74"/>
        <v>30/08/2025</v>
      </c>
      <c r="O271" s="6" t="str">
        <f>IF(H271="","",'PHIEU XT'!E271)</f>
        <v>WIN-010</v>
      </c>
      <c r="P271" s="36"/>
      <c r="Q271" s="36"/>
      <c r="R271" s="36"/>
      <c r="S271" s="33" t="str">
        <f>IF(H271="","",'PHIEU XT'!F271)</f>
        <v>4751 WM+ AGG Thửa 75 và 74, TBĐ 017</v>
      </c>
      <c r="T271" s="36"/>
      <c r="U271" s="36"/>
      <c r="V271" s="33" t="str">
        <f t="shared" si="75"/>
        <v>4751 WM+ AGG Thửa 75 và 74, TBĐ 017</v>
      </c>
      <c r="W271" s="36"/>
      <c r="X271" s="36"/>
      <c r="Y271" s="33" t="str">
        <f>IF(H271="","",'PHIEU XT'!AC271)</f>
        <v>CC300</v>
      </c>
      <c r="Z271" s="36"/>
      <c r="AA271" s="30"/>
      <c r="AB271" s="57">
        <f t="shared" si="76"/>
        <v>5111</v>
      </c>
      <c r="AC271" s="57">
        <f t="shared" si="77"/>
        <v>131</v>
      </c>
      <c r="AD271" s="30"/>
      <c r="AE271" s="58">
        <f>IF(H271="","",'PHIEU XT'!U271)</f>
        <v>2</v>
      </c>
      <c r="AF271" s="37"/>
      <c r="AG271" s="37">
        <f>IF(H271="","",'PHIEU XT'!T271)</f>
        <v>74250</v>
      </c>
      <c r="AH271" s="38">
        <f t="shared" si="78"/>
        <v>148500</v>
      </c>
      <c r="AI271" s="37"/>
      <c r="AJ271" s="37"/>
      <c r="AK271" s="39"/>
      <c r="AL271" s="40">
        <f t="shared" si="79"/>
        <v>8</v>
      </c>
      <c r="AM271" s="37"/>
      <c r="AN271" s="37">
        <f t="shared" si="80"/>
        <v>11880</v>
      </c>
      <c r="AO271" s="59">
        <f t="shared" si="81"/>
        <v>33311</v>
      </c>
      <c r="AP271" s="39"/>
      <c r="AQ271" s="59" t="str">
        <f t="shared" si="82"/>
        <v>K-hangtra</v>
      </c>
      <c r="AR271" s="60">
        <f t="shared" si="83"/>
        <v>156</v>
      </c>
      <c r="AS271" s="60">
        <f t="shared" si="84"/>
        <v>632</v>
      </c>
      <c r="AV271" s="39"/>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c r="BZ271" s="42"/>
      <c r="CA271" s="42"/>
      <c r="CB271" s="42"/>
      <c r="CC271" s="42"/>
      <c r="CD271" s="42"/>
      <c r="CE271" s="42"/>
      <c r="CF271" s="42"/>
      <c r="CG271" s="42"/>
      <c r="CH271" s="42"/>
      <c r="CI271" s="42"/>
      <c r="CJ271" s="42"/>
      <c r="CK271" s="42"/>
      <c r="CL271" s="42"/>
      <c r="CM271" s="42"/>
      <c r="CN271" s="42"/>
      <c r="CO271" s="42"/>
      <c r="CP271" s="42"/>
      <c r="CQ271" s="42"/>
      <c r="CR271" s="42"/>
      <c r="CS271" s="42"/>
      <c r="CT271" s="42"/>
      <c r="CU271" s="42"/>
      <c r="CV271" s="42"/>
      <c r="CW271" s="42"/>
      <c r="CX271" s="42"/>
      <c r="CY271" s="42"/>
      <c r="CZ271" s="42"/>
      <c r="DA271" s="42"/>
      <c r="DB271" s="42"/>
      <c r="DC271" s="42"/>
      <c r="DD271" s="42"/>
      <c r="DE271" s="42"/>
      <c r="DF271" s="42"/>
      <c r="DG271" s="42"/>
      <c r="DH271" s="42"/>
      <c r="DI271" s="42"/>
      <c r="DJ271" s="42"/>
      <c r="DK271" s="42"/>
      <c r="DL271" s="42"/>
      <c r="DM271" s="42"/>
      <c r="DN271" s="42"/>
      <c r="DO271" s="42"/>
      <c r="DP271" s="42"/>
      <c r="DQ271" s="42"/>
      <c r="DR271" s="42"/>
      <c r="DS271" s="42"/>
      <c r="DT271" s="42"/>
      <c r="DU271" s="42"/>
      <c r="DV271" s="42"/>
      <c r="DW271" s="42"/>
      <c r="DX271" s="42"/>
      <c r="DY271" s="42"/>
      <c r="DZ271" s="42"/>
      <c r="EA271" s="42"/>
      <c r="EB271" s="42"/>
      <c r="EC271" s="42"/>
      <c r="ED271" s="42"/>
      <c r="EE271" s="42"/>
      <c r="EF271" s="42"/>
      <c r="EG271" s="42"/>
      <c r="EH271" s="42"/>
      <c r="EI271" s="42"/>
      <c r="EJ271" s="42"/>
      <c r="EK271" s="42"/>
      <c r="EL271" s="42"/>
      <c r="EM271" s="42"/>
      <c r="EN271" s="42"/>
      <c r="EO271" s="42"/>
      <c r="EP271" s="42"/>
      <c r="EQ271" s="42"/>
      <c r="ER271" s="42"/>
      <c r="ES271" s="42"/>
      <c r="ET271" s="42"/>
      <c r="EU271" s="42"/>
      <c r="EV271" s="42"/>
      <c r="EW271" s="42"/>
      <c r="EX271" s="42"/>
      <c r="EY271" s="42"/>
      <c r="EZ271" s="42"/>
      <c r="FA271" s="42"/>
      <c r="FB271" s="42"/>
      <c r="FC271" s="42"/>
      <c r="FD271" s="42"/>
      <c r="FE271" s="42"/>
      <c r="FF271" s="42"/>
      <c r="FG271" s="42"/>
      <c r="FH271" s="42"/>
      <c r="FI271" s="42"/>
      <c r="FJ271" s="42"/>
      <c r="FK271" s="42"/>
      <c r="FL271" s="42"/>
      <c r="FM271" s="42"/>
      <c r="FN271" s="42"/>
      <c r="FO271" s="42"/>
      <c r="FP271" s="42"/>
      <c r="FQ271" s="42"/>
      <c r="FR271" s="42"/>
      <c r="FS271" s="42"/>
      <c r="FT271" s="42"/>
      <c r="FU271" s="42"/>
      <c r="FV271" s="42"/>
      <c r="FW271" s="42"/>
      <c r="FX271" s="42"/>
      <c r="FY271" s="42"/>
      <c r="FZ271" s="42"/>
      <c r="GA271" s="42"/>
      <c r="GB271" s="42"/>
      <c r="GC271" s="42"/>
      <c r="GD271" s="42"/>
      <c r="GE271" s="42"/>
      <c r="GF271" s="42"/>
      <c r="GG271" s="42"/>
      <c r="GH271" s="42"/>
      <c r="GI271" s="42"/>
      <c r="GJ271" s="42"/>
      <c r="GK271" s="42"/>
      <c r="GL271" s="42"/>
      <c r="GM271" s="42"/>
      <c r="GN271" s="42"/>
      <c r="GO271" s="42"/>
      <c r="GP271" s="42"/>
      <c r="GQ271" s="42"/>
      <c r="GR271" s="42"/>
      <c r="GS271" s="42"/>
      <c r="GT271" s="42"/>
      <c r="GU271" s="42"/>
      <c r="GV271" s="42"/>
      <c r="GW271" s="42"/>
      <c r="GX271" s="42"/>
      <c r="GY271" s="42"/>
      <c r="GZ271" s="42"/>
      <c r="HA271" s="42"/>
      <c r="HB271" s="42"/>
      <c r="HC271" s="42"/>
      <c r="HD271" s="42"/>
      <c r="HE271" s="42"/>
      <c r="HF271" s="42"/>
      <c r="HG271" s="42"/>
      <c r="HH271" s="42"/>
      <c r="HI271" s="42"/>
      <c r="HJ271" s="42"/>
      <c r="HK271" s="42"/>
      <c r="HL271" s="42"/>
      <c r="HM271" s="42"/>
      <c r="HN271" s="42"/>
      <c r="HO271" s="42"/>
      <c r="HP271" s="42"/>
      <c r="HQ271" s="42"/>
      <c r="HR271" s="42"/>
      <c r="HS271" s="42"/>
      <c r="HT271" s="42"/>
      <c r="HU271" s="42"/>
      <c r="HV271" s="42"/>
      <c r="HW271" s="42"/>
      <c r="HX271" s="42"/>
    </row>
    <row r="272" spans="1:232" s="41" customFormat="1" x14ac:dyDescent="0.25">
      <c r="A272" s="29"/>
      <c r="B272" s="30"/>
      <c r="C272" s="31" t="str">
        <f>IF(H272="","",VLOOKUP(O272,Khach_hang!B:G,6,0))</f>
        <v>N</v>
      </c>
      <c r="D272" s="57">
        <f t="shared" si="68"/>
        <v>0</v>
      </c>
      <c r="E272" s="57">
        <f t="shared" si="69"/>
        <v>1</v>
      </c>
      <c r="F272" s="32" t="str">
        <f>IF(H272="","",VLOOKUP(H272,'PHIEU XT'!B:I,8,0))</f>
        <v>30/08/2025</v>
      </c>
      <c r="G272" s="32" t="str">
        <f t="shared" si="70"/>
        <v>30/08/2025</v>
      </c>
      <c r="H272" s="4">
        <v>9105870200</v>
      </c>
      <c r="I272" s="32" t="str">
        <f t="shared" si="71"/>
        <v>30/08/2025</v>
      </c>
      <c r="J272" s="33" t="str">
        <f t="shared" si="72"/>
        <v>NKHT2508/00009623</v>
      </c>
      <c r="K272" s="34"/>
      <c r="L272" s="46" t="str">
        <f t="shared" si="73"/>
        <v>K25TTM</v>
      </c>
      <c r="M272" s="33" t="str">
        <f>IF(H272="","",'PHIEU XT'!C272)</f>
        <v>00009623</v>
      </c>
      <c r="N272" s="35" t="str">
        <f t="shared" si="74"/>
        <v>30/08/2025</v>
      </c>
      <c r="O272" s="6" t="str">
        <f>IF(H272="","",'PHIEU XT'!E272)</f>
        <v>WIN-010</v>
      </c>
      <c r="P272" s="36"/>
      <c r="Q272" s="36"/>
      <c r="R272" s="36"/>
      <c r="S272" s="33" t="str">
        <f>IF(H272="","",'PHIEU XT'!F272)</f>
        <v>4751 WM+ AGG Thửa 75 và 74, TBĐ 017</v>
      </c>
      <c r="T272" s="36"/>
      <c r="U272" s="36"/>
      <c r="V272" s="33" t="str">
        <f t="shared" si="75"/>
        <v>4751 WM+ AGG Thửa 75 và 74, TBĐ 017</v>
      </c>
      <c r="W272" s="36"/>
      <c r="X272" s="36"/>
      <c r="Y272" s="33" t="str">
        <f>IF(H272="","",'PHIEU XT'!AC272)</f>
        <v>CC300</v>
      </c>
      <c r="Z272" s="36"/>
      <c r="AA272" s="30"/>
      <c r="AB272" s="57">
        <f t="shared" si="76"/>
        <v>5111</v>
      </c>
      <c r="AC272" s="57">
        <f t="shared" si="77"/>
        <v>131</v>
      </c>
      <c r="AD272" s="30"/>
      <c r="AE272" s="58">
        <f>IF(H272="","",'PHIEU XT'!U272)</f>
        <v>2</v>
      </c>
      <c r="AF272" s="37"/>
      <c r="AG272" s="37">
        <f>IF(H272="","",'PHIEU XT'!T272)</f>
        <v>74250</v>
      </c>
      <c r="AH272" s="38">
        <f t="shared" si="78"/>
        <v>148500</v>
      </c>
      <c r="AI272" s="37"/>
      <c r="AJ272" s="37"/>
      <c r="AK272" s="39"/>
      <c r="AL272" s="40">
        <f t="shared" si="79"/>
        <v>8</v>
      </c>
      <c r="AM272" s="37"/>
      <c r="AN272" s="37">
        <f t="shared" si="80"/>
        <v>11880</v>
      </c>
      <c r="AO272" s="59">
        <f t="shared" si="81"/>
        <v>33311</v>
      </c>
      <c r="AP272" s="39"/>
      <c r="AQ272" s="59" t="str">
        <f t="shared" si="82"/>
        <v>K-hangtra</v>
      </c>
      <c r="AR272" s="60">
        <f t="shared" si="83"/>
        <v>156</v>
      </c>
      <c r="AS272" s="60">
        <f t="shared" si="84"/>
        <v>632</v>
      </c>
      <c r="AV272" s="39"/>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c r="BZ272" s="42"/>
      <c r="CA272" s="42"/>
      <c r="CB272" s="42"/>
      <c r="CC272" s="42"/>
      <c r="CD272" s="42"/>
      <c r="CE272" s="42"/>
      <c r="CF272" s="42"/>
      <c r="CG272" s="42"/>
      <c r="CH272" s="42"/>
      <c r="CI272" s="42"/>
      <c r="CJ272" s="42"/>
      <c r="CK272" s="42"/>
      <c r="CL272" s="42"/>
      <c r="CM272" s="42"/>
      <c r="CN272" s="42"/>
      <c r="CO272" s="42"/>
      <c r="CP272" s="42"/>
      <c r="CQ272" s="42"/>
      <c r="CR272" s="42"/>
      <c r="CS272" s="42"/>
      <c r="CT272" s="42"/>
      <c r="CU272" s="42"/>
      <c r="CV272" s="42"/>
      <c r="CW272" s="42"/>
      <c r="CX272" s="42"/>
      <c r="CY272" s="42"/>
      <c r="CZ272" s="42"/>
      <c r="DA272" s="42"/>
      <c r="DB272" s="42"/>
      <c r="DC272" s="42"/>
      <c r="DD272" s="42"/>
      <c r="DE272" s="42"/>
      <c r="DF272" s="42"/>
      <c r="DG272" s="42"/>
      <c r="DH272" s="42"/>
      <c r="DI272" s="42"/>
      <c r="DJ272" s="42"/>
      <c r="DK272" s="42"/>
      <c r="DL272" s="42"/>
      <c r="DM272" s="42"/>
      <c r="DN272" s="42"/>
      <c r="DO272" s="42"/>
      <c r="DP272" s="42"/>
      <c r="DQ272" s="42"/>
      <c r="DR272" s="42"/>
      <c r="DS272" s="42"/>
      <c r="DT272" s="42"/>
      <c r="DU272" s="42"/>
      <c r="DV272" s="42"/>
      <c r="DW272" s="42"/>
      <c r="DX272" s="42"/>
      <c r="DY272" s="42"/>
      <c r="DZ272" s="42"/>
      <c r="EA272" s="42"/>
      <c r="EB272" s="42"/>
      <c r="EC272" s="42"/>
      <c r="ED272" s="42"/>
      <c r="EE272" s="42"/>
      <c r="EF272" s="42"/>
      <c r="EG272" s="42"/>
      <c r="EH272" s="42"/>
      <c r="EI272" s="42"/>
      <c r="EJ272" s="42"/>
      <c r="EK272" s="42"/>
      <c r="EL272" s="42"/>
      <c r="EM272" s="42"/>
      <c r="EN272" s="42"/>
      <c r="EO272" s="42"/>
      <c r="EP272" s="42"/>
      <c r="EQ272" s="42"/>
      <c r="ER272" s="42"/>
      <c r="ES272" s="42"/>
      <c r="ET272" s="42"/>
      <c r="EU272" s="42"/>
      <c r="EV272" s="42"/>
      <c r="EW272" s="42"/>
      <c r="EX272" s="42"/>
      <c r="EY272" s="42"/>
      <c r="EZ272" s="42"/>
      <c r="FA272" s="42"/>
      <c r="FB272" s="42"/>
      <c r="FC272" s="42"/>
      <c r="FD272" s="42"/>
      <c r="FE272" s="42"/>
      <c r="FF272" s="42"/>
      <c r="FG272" s="42"/>
      <c r="FH272" s="42"/>
      <c r="FI272" s="42"/>
      <c r="FJ272" s="42"/>
      <c r="FK272" s="42"/>
      <c r="FL272" s="42"/>
      <c r="FM272" s="42"/>
      <c r="FN272" s="42"/>
      <c r="FO272" s="42"/>
      <c r="FP272" s="42"/>
      <c r="FQ272" s="42"/>
      <c r="FR272" s="42"/>
      <c r="FS272" s="42"/>
      <c r="FT272" s="42"/>
      <c r="FU272" s="42"/>
      <c r="FV272" s="42"/>
      <c r="FW272" s="42"/>
      <c r="FX272" s="42"/>
      <c r="FY272" s="42"/>
      <c r="FZ272" s="42"/>
      <c r="GA272" s="42"/>
      <c r="GB272" s="42"/>
      <c r="GC272" s="42"/>
      <c r="GD272" s="42"/>
      <c r="GE272" s="42"/>
      <c r="GF272" s="42"/>
      <c r="GG272" s="42"/>
      <c r="GH272" s="42"/>
      <c r="GI272" s="42"/>
      <c r="GJ272" s="42"/>
      <c r="GK272" s="42"/>
      <c r="GL272" s="42"/>
      <c r="GM272" s="42"/>
      <c r="GN272" s="42"/>
      <c r="GO272" s="42"/>
      <c r="GP272" s="42"/>
      <c r="GQ272" s="42"/>
      <c r="GR272" s="42"/>
      <c r="GS272" s="42"/>
      <c r="GT272" s="42"/>
      <c r="GU272" s="42"/>
      <c r="GV272" s="42"/>
      <c r="GW272" s="42"/>
      <c r="GX272" s="42"/>
      <c r="GY272" s="42"/>
      <c r="GZ272" s="42"/>
      <c r="HA272" s="42"/>
      <c r="HB272" s="42"/>
      <c r="HC272" s="42"/>
      <c r="HD272" s="42"/>
      <c r="HE272" s="42"/>
      <c r="HF272" s="42"/>
      <c r="HG272" s="42"/>
      <c r="HH272" s="42"/>
      <c r="HI272" s="42"/>
      <c r="HJ272" s="42"/>
      <c r="HK272" s="42"/>
      <c r="HL272" s="42"/>
      <c r="HM272" s="42"/>
      <c r="HN272" s="42"/>
      <c r="HO272" s="42"/>
      <c r="HP272" s="42"/>
      <c r="HQ272" s="42"/>
      <c r="HR272" s="42"/>
      <c r="HS272" s="42"/>
      <c r="HT272" s="42"/>
      <c r="HU272" s="42"/>
      <c r="HV272" s="42"/>
      <c r="HW272" s="42"/>
      <c r="HX272" s="42"/>
    </row>
    <row r="273" spans="1:232" s="41" customFormat="1" x14ac:dyDescent="0.25">
      <c r="A273" s="29"/>
      <c r="B273" s="30"/>
      <c r="C273" s="31" t="str">
        <f>IF(H273="","",VLOOKUP(O273,Khach_hang!B:G,6,0))</f>
        <v>N</v>
      </c>
      <c r="D273" s="57">
        <f t="shared" si="68"/>
        <v>0</v>
      </c>
      <c r="E273" s="57">
        <f t="shared" si="69"/>
        <v>1</v>
      </c>
      <c r="F273" s="32" t="str">
        <f>IF(H273="","",VLOOKUP(H273,'PHIEU XT'!B:I,8,0))</f>
        <v>30/08/2025</v>
      </c>
      <c r="G273" s="32" t="str">
        <f t="shared" si="70"/>
        <v>30/08/2025</v>
      </c>
      <c r="H273" s="4">
        <v>9105870192</v>
      </c>
      <c r="I273" s="32" t="str">
        <f t="shared" si="71"/>
        <v>30/08/2025</v>
      </c>
      <c r="J273" s="33" t="str">
        <f t="shared" si="72"/>
        <v>NKHT2508/00003772</v>
      </c>
      <c r="K273" s="34"/>
      <c r="L273" s="46" t="str">
        <f t="shared" si="73"/>
        <v>K25TTM</v>
      </c>
      <c r="M273" s="33" t="str">
        <f>IF(H273="","",'PHIEU XT'!C273)</f>
        <v>00003772</v>
      </c>
      <c r="N273" s="35" t="str">
        <f t="shared" si="74"/>
        <v>30/08/2025</v>
      </c>
      <c r="O273" s="6" t="str">
        <f>IF(H273="","",'PHIEU XT'!E273)</f>
        <v>WIN-008</v>
      </c>
      <c r="P273" s="36"/>
      <c r="Q273" s="36"/>
      <c r="R273" s="36"/>
      <c r="S273" s="33" t="str">
        <f>IF(H273="","",'PHIEU XT'!F273)</f>
        <v>6490 WM+ LDG 66 Nguyễn Đình Chiểu</v>
      </c>
      <c r="T273" s="36"/>
      <c r="U273" s="36"/>
      <c r="V273" s="33" t="str">
        <f t="shared" si="75"/>
        <v>6490 WM+ LDG 66 Nguyễn Đình Chiểu</v>
      </c>
      <c r="W273" s="36"/>
      <c r="X273" s="36"/>
      <c r="Y273" s="33" t="str">
        <f>IF(H273="","",'PHIEU XT'!AC273)</f>
        <v>CN300</v>
      </c>
      <c r="Z273" s="36"/>
      <c r="AA273" s="30"/>
      <c r="AB273" s="57">
        <f t="shared" si="76"/>
        <v>5111</v>
      </c>
      <c r="AC273" s="57">
        <f t="shared" si="77"/>
        <v>131</v>
      </c>
      <c r="AD273" s="30"/>
      <c r="AE273" s="58">
        <f>IF(H273="","",'PHIEU XT'!U273)</f>
        <v>2</v>
      </c>
      <c r="AF273" s="37"/>
      <c r="AG273" s="37">
        <f>IF(H273="","",'PHIEU XT'!T273)</f>
        <v>56760</v>
      </c>
      <c r="AH273" s="38">
        <f t="shared" si="78"/>
        <v>113520</v>
      </c>
      <c r="AI273" s="37"/>
      <c r="AJ273" s="37"/>
      <c r="AK273" s="39"/>
      <c r="AL273" s="40">
        <f t="shared" si="79"/>
        <v>8</v>
      </c>
      <c r="AM273" s="37"/>
      <c r="AN273" s="37">
        <f t="shared" si="80"/>
        <v>9081.6</v>
      </c>
      <c r="AO273" s="59">
        <f t="shared" si="81"/>
        <v>33311</v>
      </c>
      <c r="AP273" s="39"/>
      <c r="AQ273" s="59" t="str">
        <f t="shared" si="82"/>
        <v>K-hangtra</v>
      </c>
      <c r="AR273" s="60">
        <f t="shared" si="83"/>
        <v>156</v>
      </c>
      <c r="AS273" s="60">
        <f t="shared" si="84"/>
        <v>632</v>
      </c>
      <c r="AV273" s="39"/>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c r="BZ273" s="42"/>
      <c r="CA273" s="42"/>
      <c r="CB273" s="42"/>
      <c r="CC273" s="42"/>
      <c r="CD273" s="42"/>
      <c r="CE273" s="42"/>
      <c r="CF273" s="42"/>
      <c r="CG273" s="42"/>
      <c r="CH273" s="42"/>
      <c r="CI273" s="42"/>
      <c r="CJ273" s="42"/>
      <c r="CK273" s="42"/>
      <c r="CL273" s="42"/>
      <c r="CM273" s="42"/>
      <c r="CN273" s="42"/>
      <c r="CO273" s="42"/>
      <c r="CP273" s="42"/>
      <c r="CQ273" s="42"/>
      <c r="CR273" s="42"/>
      <c r="CS273" s="42"/>
      <c r="CT273" s="42"/>
      <c r="CU273" s="42"/>
      <c r="CV273" s="42"/>
      <c r="CW273" s="42"/>
      <c r="CX273" s="42"/>
      <c r="CY273" s="42"/>
      <c r="CZ273" s="42"/>
      <c r="DA273" s="42"/>
      <c r="DB273" s="42"/>
      <c r="DC273" s="42"/>
      <c r="DD273" s="42"/>
      <c r="DE273" s="42"/>
      <c r="DF273" s="42"/>
      <c r="DG273" s="42"/>
      <c r="DH273" s="42"/>
      <c r="DI273" s="42"/>
      <c r="DJ273" s="42"/>
      <c r="DK273" s="42"/>
      <c r="DL273" s="42"/>
      <c r="DM273" s="42"/>
      <c r="DN273" s="42"/>
      <c r="DO273" s="42"/>
      <c r="DP273" s="42"/>
      <c r="DQ273" s="42"/>
      <c r="DR273" s="42"/>
      <c r="DS273" s="42"/>
      <c r="DT273" s="42"/>
      <c r="DU273" s="42"/>
      <c r="DV273" s="42"/>
      <c r="DW273" s="42"/>
      <c r="DX273" s="42"/>
      <c r="DY273" s="42"/>
      <c r="DZ273" s="42"/>
      <c r="EA273" s="42"/>
      <c r="EB273" s="42"/>
      <c r="EC273" s="42"/>
      <c r="ED273" s="42"/>
      <c r="EE273" s="42"/>
      <c r="EF273" s="42"/>
      <c r="EG273" s="42"/>
      <c r="EH273" s="42"/>
      <c r="EI273" s="42"/>
      <c r="EJ273" s="42"/>
      <c r="EK273" s="42"/>
      <c r="EL273" s="42"/>
      <c r="EM273" s="42"/>
      <c r="EN273" s="42"/>
      <c r="EO273" s="42"/>
      <c r="EP273" s="42"/>
      <c r="EQ273" s="42"/>
      <c r="ER273" s="42"/>
      <c r="ES273" s="42"/>
      <c r="ET273" s="42"/>
      <c r="EU273" s="42"/>
      <c r="EV273" s="42"/>
      <c r="EW273" s="42"/>
      <c r="EX273" s="42"/>
      <c r="EY273" s="42"/>
      <c r="EZ273" s="42"/>
      <c r="FA273" s="42"/>
      <c r="FB273" s="42"/>
      <c r="FC273" s="42"/>
      <c r="FD273" s="42"/>
      <c r="FE273" s="42"/>
      <c r="FF273" s="42"/>
      <c r="FG273" s="42"/>
      <c r="FH273" s="42"/>
      <c r="FI273" s="42"/>
      <c r="FJ273" s="42"/>
      <c r="FK273" s="42"/>
      <c r="FL273" s="42"/>
      <c r="FM273" s="42"/>
      <c r="FN273" s="42"/>
      <c r="FO273" s="42"/>
      <c r="FP273" s="42"/>
      <c r="FQ273" s="42"/>
      <c r="FR273" s="42"/>
      <c r="FS273" s="42"/>
      <c r="FT273" s="42"/>
      <c r="FU273" s="42"/>
      <c r="FV273" s="42"/>
      <c r="FW273" s="42"/>
      <c r="FX273" s="42"/>
      <c r="FY273" s="42"/>
      <c r="FZ273" s="42"/>
      <c r="GA273" s="42"/>
      <c r="GB273" s="42"/>
      <c r="GC273" s="42"/>
      <c r="GD273" s="42"/>
      <c r="GE273" s="42"/>
      <c r="GF273" s="42"/>
      <c r="GG273" s="42"/>
      <c r="GH273" s="42"/>
      <c r="GI273" s="42"/>
      <c r="GJ273" s="42"/>
      <c r="GK273" s="42"/>
      <c r="GL273" s="42"/>
      <c r="GM273" s="42"/>
      <c r="GN273" s="42"/>
      <c r="GO273" s="42"/>
      <c r="GP273" s="42"/>
      <c r="GQ273" s="42"/>
      <c r="GR273" s="42"/>
      <c r="GS273" s="42"/>
      <c r="GT273" s="42"/>
      <c r="GU273" s="42"/>
      <c r="GV273" s="42"/>
      <c r="GW273" s="42"/>
      <c r="GX273" s="42"/>
      <c r="GY273" s="42"/>
      <c r="GZ273" s="42"/>
      <c r="HA273" s="42"/>
      <c r="HB273" s="42"/>
      <c r="HC273" s="42"/>
      <c r="HD273" s="42"/>
      <c r="HE273" s="42"/>
      <c r="HF273" s="42"/>
      <c r="HG273" s="42"/>
      <c r="HH273" s="42"/>
      <c r="HI273" s="42"/>
      <c r="HJ273" s="42"/>
      <c r="HK273" s="42"/>
      <c r="HL273" s="42"/>
      <c r="HM273" s="42"/>
      <c r="HN273" s="42"/>
      <c r="HO273" s="42"/>
      <c r="HP273" s="42"/>
      <c r="HQ273" s="42"/>
      <c r="HR273" s="42"/>
      <c r="HS273" s="42"/>
      <c r="HT273" s="42"/>
      <c r="HU273" s="42"/>
      <c r="HV273" s="42"/>
      <c r="HW273" s="42"/>
      <c r="HX273" s="42"/>
    </row>
    <row r="274" spans="1:232" s="41" customFormat="1" x14ac:dyDescent="0.25">
      <c r="A274" s="29"/>
      <c r="B274" s="30"/>
      <c r="C274" s="31" t="str">
        <f>IF(H274="","",VLOOKUP(O274,Khach_hang!B:G,6,0))</f>
        <v>N</v>
      </c>
      <c r="D274" s="57">
        <f t="shared" si="68"/>
        <v>0</v>
      </c>
      <c r="E274" s="57">
        <f t="shared" si="69"/>
        <v>1</v>
      </c>
      <c r="F274" s="32" t="str">
        <f>IF(H274="","",VLOOKUP(H274,'PHIEU XT'!B:I,8,0))</f>
        <v>30/08/2025</v>
      </c>
      <c r="G274" s="32" t="str">
        <f t="shared" si="70"/>
        <v>30/08/2025</v>
      </c>
      <c r="H274" s="4">
        <v>9105870192</v>
      </c>
      <c r="I274" s="32" t="str">
        <f t="shared" si="71"/>
        <v>30/08/2025</v>
      </c>
      <c r="J274" s="33" t="str">
        <f t="shared" si="72"/>
        <v>NKHT2508/00003772</v>
      </c>
      <c r="K274" s="34"/>
      <c r="L274" s="46" t="str">
        <f t="shared" si="73"/>
        <v>K25TTM</v>
      </c>
      <c r="M274" s="33" t="str">
        <f>IF(H274="","",'PHIEU XT'!C274)</f>
        <v>00003772</v>
      </c>
      <c r="N274" s="35" t="str">
        <f t="shared" si="74"/>
        <v>30/08/2025</v>
      </c>
      <c r="O274" s="6" t="str">
        <f>IF(H274="","",'PHIEU XT'!E274)</f>
        <v>WIN-008</v>
      </c>
      <c r="P274" s="36"/>
      <c r="Q274" s="36"/>
      <c r="R274" s="36"/>
      <c r="S274" s="33" t="str">
        <f>IF(H274="","",'PHIEU XT'!F274)</f>
        <v>6490 WM+ LDG 66 Nguyễn Đình Chiểu</v>
      </c>
      <c r="T274" s="36"/>
      <c r="U274" s="36"/>
      <c r="V274" s="33" t="str">
        <f t="shared" si="75"/>
        <v>6490 WM+ LDG 66 Nguyễn Đình Chiểu</v>
      </c>
      <c r="W274" s="36"/>
      <c r="X274" s="36"/>
      <c r="Y274" s="33" t="str">
        <f>IF(H274="","",'PHIEU XT'!AC274)</f>
        <v>GXD500</v>
      </c>
      <c r="Z274" s="36"/>
      <c r="AA274" s="30"/>
      <c r="AB274" s="57">
        <f t="shared" si="76"/>
        <v>5111</v>
      </c>
      <c r="AC274" s="57">
        <f t="shared" si="77"/>
        <v>131</v>
      </c>
      <c r="AD274" s="30"/>
      <c r="AE274" s="58">
        <f>IF(H274="","",'PHIEU XT'!U274)</f>
        <v>1</v>
      </c>
      <c r="AF274" s="37"/>
      <c r="AG274" s="37">
        <f>IF(H274="","",'PHIEU XT'!T274)</f>
        <v>89285</v>
      </c>
      <c r="AH274" s="38">
        <f t="shared" si="78"/>
        <v>89285</v>
      </c>
      <c r="AI274" s="37"/>
      <c r="AJ274" s="37"/>
      <c r="AK274" s="39"/>
      <c r="AL274" s="40">
        <f t="shared" si="79"/>
        <v>8</v>
      </c>
      <c r="AM274" s="37"/>
      <c r="AN274" s="37">
        <f t="shared" si="80"/>
        <v>7142.8</v>
      </c>
      <c r="AO274" s="59">
        <f t="shared" si="81"/>
        <v>33311</v>
      </c>
      <c r="AP274" s="39"/>
      <c r="AQ274" s="59" t="str">
        <f t="shared" si="82"/>
        <v>K-hangtra</v>
      </c>
      <c r="AR274" s="60">
        <f t="shared" si="83"/>
        <v>156</v>
      </c>
      <c r="AS274" s="60">
        <f t="shared" si="84"/>
        <v>632</v>
      </c>
      <c r="AV274" s="39"/>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c r="BZ274" s="42"/>
      <c r="CA274" s="42"/>
      <c r="CB274" s="42"/>
      <c r="CC274" s="42"/>
      <c r="CD274" s="42"/>
      <c r="CE274" s="42"/>
      <c r="CF274" s="42"/>
      <c r="CG274" s="42"/>
      <c r="CH274" s="42"/>
      <c r="CI274" s="42"/>
      <c r="CJ274" s="42"/>
      <c r="CK274" s="42"/>
      <c r="CL274" s="42"/>
      <c r="CM274" s="42"/>
      <c r="CN274" s="42"/>
      <c r="CO274" s="42"/>
      <c r="CP274" s="42"/>
      <c r="CQ274" s="42"/>
      <c r="CR274" s="42"/>
      <c r="CS274" s="42"/>
      <c r="CT274" s="42"/>
      <c r="CU274" s="42"/>
      <c r="CV274" s="42"/>
      <c r="CW274" s="42"/>
      <c r="CX274" s="42"/>
      <c r="CY274" s="42"/>
      <c r="CZ274" s="42"/>
      <c r="DA274" s="42"/>
      <c r="DB274" s="42"/>
      <c r="DC274" s="42"/>
      <c r="DD274" s="42"/>
      <c r="DE274" s="42"/>
      <c r="DF274" s="42"/>
      <c r="DG274" s="42"/>
      <c r="DH274" s="42"/>
      <c r="DI274" s="42"/>
      <c r="DJ274" s="42"/>
      <c r="DK274" s="42"/>
      <c r="DL274" s="42"/>
      <c r="DM274" s="42"/>
      <c r="DN274" s="42"/>
      <c r="DO274" s="42"/>
      <c r="DP274" s="42"/>
      <c r="DQ274" s="42"/>
      <c r="DR274" s="42"/>
      <c r="DS274" s="42"/>
      <c r="DT274" s="42"/>
      <c r="DU274" s="42"/>
      <c r="DV274" s="42"/>
      <c r="DW274" s="42"/>
      <c r="DX274" s="42"/>
      <c r="DY274" s="42"/>
      <c r="DZ274" s="42"/>
      <c r="EA274" s="42"/>
      <c r="EB274" s="42"/>
      <c r="EC274" s="42"/>
      <c r="ED274" s="42"/>
      <c r="EE274" s="42"/>
      <c r="EF274" s="42"/>
      <c r="EG274" s="42"/>
      <c r="EH274" s="42"/>
      <c r="EI274" s="42"/>
      <c r="EJ274" s="42"/>
      <c r="EK274" s="42"/>
      <c r="EL274" s="42"/>
      <c r="EM274" s="42"/>
      <c r="EN274" s="42"/>
      <c r="EO274" s="42"/>
      <c r="EP274" s="42"/>
      <c r="EQ274" s="42"/>
      <c r="ER274" s="42"/>
      <c r="ES274" s="42"/>
      <c r="ET274" s="42"/>
      <c r="EU274" s="42"/>
      <c r="EV274" s="42"/>
      <c r="EW274" s="42"/>
      <c r="EX274" s="42"/>
      <c r="EY274" s="42"/>
      <c r="EZ274" s="42"/>
      <c r="FA274" s="42"/>
      <c r="FB274" s="42"/>
      <c r="FC274" s="42"/>
      <c r="FD274" s="42"/>
      <c r="FE274" s="42"/>
      <c r="FF274" s="42"/>
      <c r="FG274" s="42"/>
      <c r="FH274" s="42"/>
      <c r="FI274" s="42"/>
      <c r="FJ274" s="42"/>
      <c r="FK274" s="42"/>
      <c r="FL274" s="42"/>
      <c r="FM274" s="42"/>
      <c r="FN274" s="42"/>
      <c r="FO274" s="42"/>
      <c r="FP274" s="42"/>
      <c r="FQ274" s="42"/>
      <c r="FR274" s="42"/>
      <c r="FS274" s="42"/>
      <c r="FT274" s="42"/>
      <c r="FU274" s="42"/>
      <c r="FV274" s="42"/>
      <c r="FW274" s="42"/>
      <c r="FX274" s="42"/>
      <c r="FY274" s="42"/>
      <c r="FZ274" s="42"/>
      <c r="GA274" s="42"/>
      <c r="GB274" s="42"/>
      <c r="GC274" s="42"/>
      <c r="GD274" s="42"/>
      <c r="GE274" s="42"/>
      <c r="GF274" s="42"/>
      <c r="GG274" s="42"/>
      <c r="GH274" s="42"/>
      <c r="GI274" s="42"/>
      <c r="GJ274" s="42"/>
      <c r="GK274" s="42"/>
      <c r="GL274" s="42"/>
      <c r="GM274" s="42"/>
      <c r="GN274" s="42"/>
      <c r="GO274" s="42"/>
      <c r="GP274" s="42"/>
      <c r="GQ274" s="42"/>
      <c r="GR274" s="42"/>
      <c r="GS274" s="42"/>
      <c r="GT274" s="42"/>
      <c r="GU274" s="42"/>
      <c r="GV274" s="42"/>
      <c r="GW274" s="42"/>
      <c r="GX274" s="42"/>
      <c r="GY274" s="42"/>
      <c r="GZ274" s="42"/>
      <c r="HA274" s="42"/>
      <c r="HB274" s="42"/>
      <c r="HC274" s="42"/>
      <c r="HD274" s="42"/>
      <c r="HE274" s="42"/>
      <c r="HF274" s="42"/>
      <c r="HG274" s="42"/>
      <c r="HH274" s="42"/>
      <c r="HI274" s="42"/>
      <c r="HJ274" s="42"/>
      <c r="HK274" s="42"/>
      <c r="HL274" s="42"/>
      <c r="HM274" s="42"/>
      <c r="HN274" s="42"/>
      <c r="HO274" s="42"/>
      <c r="HP274" s="42"/>
      <c r="HQ274" s="42"/>
      <c r="HR274" s="42"/>
      <c r="HS274" s="42"/>
      <c r="HT274" s="42"/>
      <c r="HU274" s="42"/>
      <c r="HV274" s="42"/>
      <c r="HW274" s="42"/>
      <c r="HX274" s="42"/>
    </row>
    <row r="275" spans="1:232" s="41" customFormat="1" x14ac:dyDescent="0.25">
      <c r="A275" s="29"/>
      <c r="B275" s="30"/>
      <c r="C275" s="31" t="str">
        <f>IF(H275="","",VLOOKUP(O275,Khach_hang!B:G,6,0))</f>
        <v>N</v>
      </c>
      <c r="D275" s="57">
        <f t="shared" si="68"/>
        <v>0</v>
      </c>
      <c r="E275" s="57">
        <f t="shared" si="69"/>
        <v>1</v>
      </c>
      <c r="F275" s="32" t="str">
        <f>IF(H275="","",VLOOKUP(H275,'PHIEU XT'!B:I,8,0))</f>
        <v>30/08/2025</v>
      </c>
      <c r="G275" s="32" t="str">
        <f t="shared" si="70"/>
        <v>30/08/2025</v>
      </c>
      <c r="H275" s="4">
        <v>9105870192</v>
      </c>
      <c r="I275" s="32" t="str">
        <f t="shared" si="71"/>
        <v>30/08/2025</v>
      </c>
      <c r="J275" s="33" t="str">
        <f t="shared" si="72"/>
        <v>NKHT2508/00003772</v>
      </c>
      <c r="K275" s="34"/>
      <c r="L275" s="46" t="str">
        <f t="shared" si="73"/>
        <v>K25TTM</v>
      </c>
      <c r="M275" s="33" t="str">
        <f>IF(H275="","",'PHIEU XT'!C275)</f>
        <v>00003772</v>
      </c>
      <c r="N275" s="35" t="str">
        <f t="shared" si="74"/>
        <v>30/08/2025</v>
      </c>
      <c r="O275" s="6" t="str">
        <f>IF(H275="","",'PHIEU XT'!E275)</f>
        <v>WIN-008</v>
      </c>
      <c r="P275" s="36"/>
      <c r="Q275" s="36"/>
      <c r="R275" s="36"/>
      <c r="S275" s="33" t="str">
        <f>IF(H275="","",'PHIEU XT'!F275)</f>
        <v>6490 WM+ LDG 66 Nguyễn Đình Chiểu</v>
      </c>
      <c r="T275" s="36"/>
      <c r="U275" s="36"/>
      <c r="V275" s="33" t="str">
        <f t="shared" si="75"/>
        <v>6490 WM+ LDG 66 Nguyễn Đình Chiểu</v>
      </c>
      <c r="W275" s="36"/>
      <c r="X275" s="36"/>
      <c r="Y275" s="33" t="str">
        <f>IF(H275="","",'PHIEU XT'!AC275)</f>
        <v>TH200</v>
      </c>
      <c r="Z275" s="36"/>
      <c r="AA275" s="30"/>
      <c r="AB275" s="57">
        <f t="shared" si="76"/>
        <v>5111</v>
      </c>
      <c r="AC275" s="57">
        <f t="shared" si="77"/>
        <v>131</v>
      </c>
      <c r="AD275" s="30"/>
      <c r="AE275" s="58">
        <f>IF(H275="","",'PHIEU XT'!U275)</f>
        <v>1</v>
      </c>
      <c r="AF275" s="37"/>
      <c r="AG275" s="37">
        <f>IF(H275="","",'PHIEU XT'!T275)</f>
        <v>55595</v>
      </c>
      <c r="AH275" s="38">
        <f t="shared" si="78"/>
        <v>55595</v>
      </c>
      <c r="AI275" s="37"/>
      <c r="AJ275" s="37"/>
      <c r="AK275" s="39"/>
      <c r="AL275" s="40">
        <f t="shared" si="79"/>
        <v>8</v>
      </c>
      <c r="AM275" s="37"/>
      <c r="AN275" s="37">
        <f t="shared" si="80"/>
        <v>4447.6000000000004</v>
      </c>
      <c r="AO275" s="59">
        <f t="shared" si="81"/>
        <v>33311</v>
      </c>
      <c r="AP275" s="39"/>
      <c r="AQ275" s="59" t="str">
        <f t="shared" si="82"/>
        <v>K-hangtra</v>
      </c>
      <c r="AR275" s="60">
        <f t="shared" si="83"/>
        <v>156</v>
      </c>
      <c r="AS275" s="60">
        <f t="shared" si="84"/>
        <v>632</v>
      </c>
      <c r="AV275" s="39"/>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c r="BZ275" s="42"/>
      <c r="CA275" s="42"/>
      <c r="CB275" s="42"/>
      <c r="CC275" s="42"/>
      <c r="CD275" s="42"/>
      <c r="CE275" s="42"/>
      <c r="CF275" s="42"/>
      <c r="CG275" s="42"/>
      <c r="CH275" s="42"/>
      <c r="CI275" s="42"/>
      <c r="CJ275" s="42"/>
      <c r="CK275" s="42"/>
      <c r="CL275" s="42"/>
      <c r="CM275" s="42"/>
      <c r="CN275" s="42"/>
      <c r="CO275" s="42"/>
      <c r="CP275" s="42"/>
      <c r="CQ275" s="42"/>
      <c r="CR275" s="42"/>
      <c r="CS275" s="42"/>
      <c r="CT275" s="42"/>
      <c r="CU275" s="42"/>
      <c r="CV275" s="42"/>
      <c r="CW275" s="42"/>
      <c r="CX275" s="42"/>
      <c r="CY275" s="42"/>
      <c r="CZ275" s="42"/>
      <c r="DA275" s="42"/>
      <c r="DB275" s="42"/>
      <c r="DC275" s="42"/>
      <c r="DD275" s="42"/>
      <c r="DE275" s="42"/>
      <c r="DF275" s="42"/>
      <c r="DG275" s="42"/>
      <c r="DH275" s="42"/>
      <c r="DI275" s="42"/>
      <c r="DJ275" s="42"/>
      <c r="DK275" s="42"/>
      <c r="DL275" s="42"/>
      <c r="DM275" s="42"/>
      <c r="DN275" s="42"/>
      <c r="DO275" s="42"/>
      <c r="DP275" s="42"/>
      <c r="DQ275" s="42"/>
      <c r="DR275" s="42"/>
      <c r="DS275" s="42"/>
      <c r="DT275" s="42"/>
      <c r="DU275" s="42"/>
      <c r="DV275" s="42"/>
      <c r="DW275" s="42"/>
      <c r="DX275" s="42"/>
      <c r="DY275" s="42"/>
      <c r="DZ275" s="42"/>
      <c r="EA275" s="42"/>
      <c r="EB275" s="42"/>
      <c r="EC275" s="42"/>
      <c r="ED275" s="42"/>
      <c r="EE275" s="42"/>
      <c r="EF275" s="42"/>
      <c r="EG275" s="42"/>
      <c r="EH275" s="42"/>
      <c r="EI275" s="42"/>
      <c r="EJ275" s="42"/>
      <c r="EK275" s="42"/>
      <c r="EL275" s="42"/>
      <c r="EM275" s="42"/>
      <c r="EN275" s="42"/>
      <c r="EO275" s="42"/>
      <c r="EP275" s="42"/>
      <c r="EQ275" s="42"/>
      <c r="ER275" s="42"/>
      <c r="ES275" s="42"/>
      <c r="ET275" s="42"/>
      <c r="EU275" s="42"/>
      <c r="EV275" s="42"/>
      <c r="EW275" s="42"/>
      <c r="EX275" s="42"/>
      <c r="EY275" s="42"/>
      <c r="EZ275" s="42"/>
      <c r="FA275" s="42"/>
      <c r="FB275" s="42"/>
      <c r="FC275" s="42"/>
      <c r="FD275" s="42"/>
      <c r="FE275" s="42"/>
      <c r="FF275" s="42"/>
      <c r="FG275" s="42"/>
      <c r="FH275" s="42"/>
      <c r="FI275" s="42"/>
      <c r="FJ275" s="42"/>
      <c r="FK275" s="42"/>
      <c r="FL275" s="42"/>
      <c r="FM275" s="42"/>
      <c r="FN275" s="42"/>
      <c r="FO275" s="42"/>
      <c r="FP275" s="42"/>
      <c r="FQ275" s="42"/>
      <c r="FR275" s="42"/>
      <c r="FS275" s="42"/>
      <c r="FT275" s="42"/>
      <c r="FU275" s="42"/>
      <c r="FV275" s="42"/>
      <c r="FW275" s="42"/>
      <c r="FX275" s="42"/>
      <c r="FY275" s="42"/>
      <c r="FZ275" s="42"/>
      <c r="GA275" s="42"/>
      <c r="GB275" s="42"/>
      <c r="GC275" s="42"/>
      <c r="GD275" s="42"/>
      <c r="GE275" s="42"/>
      <c r="GF275" s="42"/>
      <c r="GG275" s="42"/>
      <c r="GH275" s="42"/>
      <c r="GI275" s="42"/>
      <c r="GJ275" s="42"/>
      <c r="GK275" s="42"/>
      <c r="GL275" s="42"/>
      <c r="GM275" s="42"/>
      <c r="GN275" s="42"/>
      <c r="GO275" s="42"/>
      <c r="GP275" s="42"/>
      <c r="GQ275" s="42"/>
      <c r="GR275" s="42"/>
      <c r="GS275" s="42"/>
      <c r="GT275" s="42"/>
      <c r="GU275" s="42"/>
      <c r="GV275" s="42"/>
      <c r="GW275" s="42"/>
      <c r="GX275" s="42"/>
      <c r="GY275" s="42"/>
      <c r="GZ275" s="42"/>
      <c r="HA275" s="42"/>
      <c r="HB275" s="42"/>
      <c r="HC275" s="42"/>
      <c r="HD275" s="42"/>
      <c r="HE275" s="42"/>
      <c r="HF275" s="42"/>
      <c r="HG275" s="42"/>
      <c r="HH275" s="42"/>
      <c r="HI275" s="42"/>
      <c r="HJ275" s="42"/>
      <c r="HK275" s="42"/>
      <c r="HL275" s="42"/>
      <c r="HM275" s="42"/>
      <c r="HN275" s="42"/>
      <c r="HO275" s="42"/>
      <c r="HP275" s="42"/>
      <c r="HQ275" s="42"/>
      <c r="HR275" s="42"/>
      <c r="HS275" s="42"/>
      <c r="HT275" s="42"/>
      <c r="HU275" s="42"/>
      <c r="HV275" s="42"/>
      <c r="HW275" s="42"/>
      <c r="HX275" s="42"/>
    </row>
    <row r="276" spans="1:232" s="41" customFormat="1" x14ac:dyDescent="0.25">
      <c r="A276" s="29"/>
      <c r="B276" s="30"/>
      <c r="C276" s="31" t="str">
        <f>IF(H276="","",VLOOKUP(O276,Khach_hang!B:G,6,0))</f>
        <v>N</v>
      </c>
      <c r="D276" s="57">
        <f t="shared" si="68"/>
        <v>0</v>
      </c>
      <c r="E276" s="57">
        <f t="shared" si="69"/>
        <v>1</v>
      </c>
      <c r="F276" s="32" t="str">
        <f>IF(H276="","",VLOOKUP(H276,'PHIEU XT'!B:I,8,0))</f>
        <v>30/08/2025</v>
      </c>
      <c r="G276" s="32" t="str">
        <f t="shared" si="70"/>
        <v>30/08/2025</v>
      </c>
      <c r="H276" s="4">
        <v>9105870164</v>
      </c>
      <c r="I276" s="32" t="str">
        <f t="shared" si="71"/>
        <v>30/08/2025</v>
      </c>
      <c r="J276" s="33" t="str">
        <f t="shared" si="72"/>
        <v>NKHT2508/00138117</v>
      </c>
      <c r="K276" s="34"/>
      <c r="L276" s="46" t="str">
        <f t="shared" si="73"/>
        <v>K25TTM</v>
      </c>
      <c r="M276" s="33" t="str">
        <f>IF(H276="","",'PHIEU XT'!C276)</f>
        <v>00138117</v>
      </c>
      <c r="N276" s="35" t="str">
        <f t="shared" si="74"/>
        <v>30/08/2025</v>
      </c>
      <c r="O276" s="6" t="str">
        <f>IF(H276="","",'PHIEU XT'!E276)</f>
        <v>WIN</v>
      </c>
      <c r="P276" s="36"/>
      <c r="Q276" s="36"/>
      <c r="R276" s="36"/>
      <c r="S276" s="33" t="str">
        <f>IF(H276="","",'PHIEU XT'!F276)</f>
        <v>6705 WM+ HCM S3.05-01.17 Vinhomes Grand</v>
      </c>
      <c r="T276" s="36"/>
      <c r="U276" s="36"/>
      <c r="V276" s="33" t="str">
        <f t="shared" si="75"/>
        <v>6705 WM+ HCM S3.05-01.17 Vinhomes Grand</v>
      </c>
      <c r="W276" s="36"/>
      <c r="X276" s="36"/>
      <c r="Y276" s="33" t="str">
        <f>IF(H276="","",'PHIEU XT'!AC276)</f>
        <v>TH200</v>
      </c>
      <c r="Z276" s="36"/>
      <c r="AA276" s="30"/>
      <c r="AB276" s="57">
        <f t="shared" si="76"/>
        <v>5111</v>
      </c>
      <c r="AC276" s="57">
        <f t="shared" si="77"/>
        <v>131</v>
      </c>
      <c r="AD276" s="30"/>
      <c r="AE276" s="58">
        <f>IF(H276="","",'PHIEU XT'!U276)</f>
        <v>3</v>
      </c>
      <c r="AF276" s="37"/>
      <c r="AG276" s="37">
        <f>IF(H276="","",'PHIEU XT'!T276)</f>
        <v>55595</v>
      </c>
      <c r="AH276" s="38">
        <f t="shared" si="78"/>
        <v>166785</v>
      </c>
      <c r="AI276" s="37"/>
      <c r="AJ276" s="37"/>
      <c r="AK276" s="39"/>
      <c r="AL276" s="40">
        <f t="shared" si="79"/>
        <v>8</v>
      </c>
      <c r="AM276" s="37"/>
      <c r="AN276" s="37">
        <f t="shared" si="80"/>
        <v>13342.800000000001</v>
      </c>
      <c r="AO276" s="59">
        <f t="shared" si="81"/>
        <v>33311</v>
      </c>
      <c r="AP276" s="39"/>
      <c r="AQ276" s="59" t="str">
        <f t="shared" si="82"/>
        <v>K-hangtra</v>
      </c>
      <c r="AR276" s="60">
        <f t="shared" si="83"/>
        <v>156</v>
      </c>
      <c r="AS276" s="60">
        <f t="shared" si="84"/>
        <v>632</v>
      </c>
      <c r="AV276" s="39"/>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c r="BZ276" s="42"/>
      <c r="CA276" s="42"/>
      <c r="CB276" s="42"/>
      <c r="CC276" s="42"/>
      <c r="CD276" s="42"/>
      <c r="CE276" s="42"/>
      <c r="CF276" s="42"/>
      <c r="CG276" s="42"/>
      <c r="CH276" s="42"/>
      <c r="CI276" s="42"/>
      <c r="CJ276" s="42"/>
      <c r="CK276" s="42"/>
      <c r="CL276" s="42"/>
      <c r="CM276" s="42"/>
      <c r="CN276" s="42"/>
      <c r="CO276" s="42"/>
      <c r="CP276" s="42"/>
      <c r="CQ276" s="42"/>
      <c r="CR276" s="42"/>
      <c r="CS276" s="42"/>
      <c r="CT276" s="42"/>
      <c r="CU276" s="42"/>
      <c r="CV276" s="42"/>
      <c r="CW276" s="42"/>
      <c r="CX276" s="42"/>
      <c r="CY276" s="42"/>
      <c r="CZ276" s="42"/>
      <c r="DA276" s="42"/>
      <c r="DB276" s="42"/>
      <c r="DC276" s="42"/>
      <c r="DD276" s="42"/>
      <c r="DE276" s="42"/>
      <c r="DF276" s="42"/>
      <c r="DG276" s="42"/>
      <c r="DH276" s="42"/>
      <c r="DI276" s="42"/>
      <c r="DJ276" s="42"/>
      <c r="DK276" s="42"/>
      <c r="DL276" s="42"/>
      <c r="DM276" s="42"/>
      <c r="DN276" s="42"/>
      <c r="DO276" s="42"/>
      <c r="DP276" s="42"/>
      <c r="DQ276" s="42"/>
      <c r="DR276" s="42"/>
      <c r="DS276" s="42"/>
      <c r="DT276" s="42"/>
      <c r="DU276" s="42"/>
      <c r="DV276" s="42"/>
      <c r="DW276" s="42"/>
      <c r="DX276" s="42"/>
      <c r="DY276" s="42"/>
      <c r="DZ276" s="42"/>
      <c r="EA276" s="42"/>
      <c r="EB276" s="42"/>
      <c r="EC276" s="42"/>
      <c r="ED276" s="42"/>
      <c r="EE276" s="42"/>
      <c r="EF276" s="42"/>
      <c r="EG276" s="42"/>
      <c r="EH276" s="42"/>
      <c r="EI276" s="42"/>
      <c r="EJ276" s="42"/>
      <c r="EK276" s="42"/>
      <c r="EL276" s="42"/>
      <c r="EM276" s="42"/>
      <c r="EN276" s="42"/>
      <c r="EO276" s="42"/>
      <c r="EP276" s="42"/>
      <c r="EQ276" s="42"/>
      <c r="ER276" s="42"/>
      <c r="ES276" s="42"/>
      <c r="ET276" s="42"/>
      <c r="EU276" s="42"/>
      <c r="EV276" s="42"/>
      <c r="EW276" s="42"/>
      <c r="EX276" s="42"/>
      <c r="EY276" s="42"/>
      <c r="EZ276" s="42"/>
      <c r="FA276" s="42"/>
      <c r="FB276" s="42"/>
      <c r="FC276" s="42"/>
      <c r="FD276" s="42"/>
      <c r="FE276" s="42"/>
      <c r="FF276" s="42"/>
      <c r="FG276" s="42"/>
      <c r="FH276" s="42"/>
      <c r="FI276" s="42"/>
      <c r="FJ276" s="42"/>
      <c r="FK276" s="42"/>
      <c r="FL276" s="42"/>
      <c r="FM276" s="42"/>
      <c r="FN276" s="42"/>
      <c r="FO276" s="42"/>
      <c r="FP276" s="42"/>
      <c r="FQ276" s="42"/>
      <c r="FR276" s="42"/>
      <c r="FS276" s="42"/>
      <c r="FT276" s="42"/>
      <c r="FU276" s="42"/>
      <c r="FV276" s="42"/>
      <c r="FW276" s="42"/>
      <c r="FX276" s="42"/>
      <c r="FY276" s="42"/>
      <c r="FZ276" s="42"/>
      <c r="GA276" s="42"/>
      <c r="GB276" s="42"/>
      <c r="GC276" s="42"/>
      <c r="GD276" s="42"/>
      <c r="GE276" s="42"/>
      <c r="GF276" s="42"/>
      <c r="GG276" s="42"/>
      <c r="GH276" s="42"/>
      <c r="GI276" s="42"/>
      <c r="GJ276" s="42"/>
      <c r="GK276" s="42"/>
      <c r="GL276" s="42"/>
      <c r="GM276" s="42"/>
      <c r="GN276" s="42"/>
      <c r="GO276" s="42"/>
      <c r="GP276" s="42"/>
      <c r="GQ276" s="42"/>
      <c r="GR276" s="42"/>
      <c r="GS276" s="42"/>
      <c r="GT276" s="42"/>
      <c r="GU276" s="42"/>
      <c r="GV276" s="42"/>
      <c r="GW276" s="42"/>
      <c r="GX276" s="42"/>
      <c r="GY276" s="42"/>
      <c r="GZ276" s="42"/>
      <c r="HA276" s="42"/>
      <c r="HB276" s="42"/>
      <c r="HC276" s="42"/>
      <c r="HD276" s="42"/>
      <c r="HE276" s="42"/>
      <c r="HF276" s="42"/>
      <c r="HG276" s="42"/>
      <c r="HH276" s="42"/>
      <c r="HI276" s="42"/>
      <c r="HJ276" s="42"/>
      <c r="HK276" s="42"/>
      <c r="HL276" s="42"/>
      <c r="HM276" s="42"/>
      <c r="HN276" s="42"/>
      <c r="HO276" s="42"/>
      <c r="HP276" s="42"/>
      <c r="HQ276" s="42"/>
      <c r="HR276" s="42"/>
      <c r="HS276" s="42"/>
      <c r="HT276" s="42"/>
      <c r="HU276" s="42"/>
      <c r="HV276" s="42"/>
      <c r="HW276" s="42"/>
      <c r="HX276" s="42"/>
    </row>
    <row r="277" spans="1:232" s="41" customFormat="1" x14ac:dyDescent="0.25">
      <c r="A277" s="29"/>
      <c r="B277" s="30"/>
      <c r="C277" s="31" t="str">
        <f>IF(H277="","",VLOOKUP(O277,Khach_hang!B:G,6,0))</f>
        <v>N</v>
      </c>
      <c r="D277" s="57">
        <f t="shared" si="68"/>
        <v>0</v>
      </c>
      <c r="E277" s="57">
        <f t="shared" si="69"/>
        <v>1</v>
      </c>
      <c r="F277" s="32" t="str">
        <f>IF(H277="","",VLOOKUP(H277,'PHIEU XT'!B:I,8,0))</f>
        <v>30/08/2025</v>
      </c>
      <c r="G277" s="32" t="str">
        <f t="shared" si="70"/>
        <v>30/08/2025</v>
      </c>
      <c r="H277" s="4">
        <v>9105870164</v>
      </c>
      <c r="I277" s="32" t="str">
        <f t="shared" si="71"/>
        <v>30/08/2025</v>
      </c>
      <c r="J277" s="33" t="str">
        <f t="shared" si="72"/>
        <v>NKHT2508/00138117</v>
      </c>
      <c r="K277" s="34"/>
      <c r="L277" s="46" t="str">
        <f t="shared" si="73"/>
        <v>K25TTM</v>
      </c>
      <c r="M277" s="33" t="str">
        <f>IF(H277="","",'PHIEU XT'!C277)</f>
        <v>00138117</v>
      </c>
      <c r="N277" s="35" t="str">
        <f t="shared" si="74"/>
        <v>30/08/2025</v>
      </c>
      <c r="O277" s="6" t="str">
        <f>IF(H277="","",'PHIEU XT'!E277)</f>
        <v>WIN</v>
      </c>
      <c r="P277" s="36"/>
      <c r="Q277" s="36"/>
      <c r="R277" s="36"/>
      <c r="S277" s="33" t="str">
        <f>IF(H277="","",'PHIEU XT'!F277)</f>
        <v>6705 WM+ HCM S3.05-01.17 Vinhomes Grand</v>
      </c>
      <c r="T277" s="36"/>
      <c r="U277" s="36"/>
      <c r="V277" s="33" t="str">
        <f t="shared" si="75"/>
        <v>6705 WM+ HCM S3.05-01.17 Vinhomes Grand</v>
      </c>
      <c r="W277" s="36"/>
      <c r="X277" s="36"/>
      <c r="Y277" s="33" t="str">
        <f>IF(H277="","",'PHIEU XT'!AC277)</f>
        <v>GM500</v>
      </c>
      <c r="Z277" s="36"/>
      <c r="AA277" s="30"/>
      <c r="AB277" s="57">
        <f t="shared" si="76"/>
        <v>5111</v>
      </c>
      <c r="AC277" s="57">
        <f t="shared" si="77"/>
        <v>131</v>
      </c>
      <c r="AD277" s="30"/>
      <c r="AE277" s="58">
        <f>IF(H277="","",'PHIEU XT'!U277)</f>
        <v>2</v>
      </c>
      <c r="AF277" s="37"/>
      <c r="AG277" s="37">
        <f>IF(H277="","",'PHIEU XT'!T277)</f>
        <v>111058</v>
      </c>
      <c r="AH277" s="38">
        <f t="shared" si="78"/>
        <v>222116</v>
      </c>
      <c r="AI277" s="37"/>
      <c r="AJ277" s="37"/>
      <c r="AK277" s="39"/>
      <c r="AL277" s="40">
        <f t="shared" si="79"/>
        <v>8</v>
      </c>
      <c r="AM277" s="37"/>
      <c r="AN277" s="37">
        <f t="shared" si="80"/>
        <v>17769.28</v>
      </c>
      <c r="AO277" s="59">
        <f t="shared" si="81"/>
        <v>33311</v>
      </c>
      <c r="AP277" s="39"/>
      <c r="AQ277" s="59" t="str">
        <f t="shared" si="82"/>
        <v>K-hangtra</v>
      </c>
      <c r="AR277" s="60">
        <f t="shared" si="83"/>
        <v>156</v>
      </c>
      <c r="AS277" s="60">
        <f t="shared" si="84"/>
        <v>632</v>
      </c>
      <c r="AV277" s="39"/>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c r="BZ277" s="42"/>
      <c r="CA277" s="42"/>
      <c r="CB277" s="42"/>
      <c r="CC277" s="42"/>
      <c r="CD277" s="42"/>
      <c r="CE277" s="42"/>
      <c r="CF277" s="42"/>
      <c r="CG277" s="42"/>
      <c r="CH277" s="42"/>
      <c r="CI277" s="42"/>
      <c r="CJ277" s="42"/>
      <c r="CK277" s="42"/>
      <c r="CL277" s="42"/>
      <c r="CM277" s="42"/>
      <c r="CN277" s="42"/>
      <c r="CO277" s="42"/>
      <c r="CP277" s="42"/>
      <c r="CQ277" s="42"/>
      <c r="CR277" s="42"/>
      <c r="CS277" s="42"/>
      <c r="CT277" s="42"/>
      <c r="CU277" s="42"/>
      <c r="CV277" s="42"/>
      <c r="CW277" s="42"/>
      <c r="CX277" s="42"/>
      <c r="CY277" s="42"/>
      <c r="CZ277" s="42"/>
      <c r="DA277" s="42"/>
      <c r="DB277" s="42"/>
      <c r="DC277" s="42"/>
      <c r="DD277" s="42"/>
      <c r="DE277" s="42"/>
      <c r="DF277" s="42"/>
      <c r="DG277" s="42"/>
      <c r="DH277" s="42"/>
      <c r="DI277" s="42"/>
      <c r="DJ277" s="42"/>
      <c r="DK277" s="42"/>
      <c r="DL277" s="42"/>
      <c r="DM277" s="42"/>
      <c r="DN277" s="42"/>
      <c r="DO277" s="42"/>
      <c r="DP277" s="42"/>
      <c r="DQ277" s="42"/>
      <c r="DR277" s="42"/>
      <c r="DS277" s="42"/>
      <c r="DT277" s="42"/>
      <c r="DU277" s="42"/>
      <c r="DV277" s="42"/>
      <c r="DW277" s="42"/>
      <c r="DX277" s="42"/>
      <c r="DY277" s="42"/>
      <c r="DZ277" s="42"/>
      <c r="EA277" s="42"/>
      <c r="EB277" s="42"/>
      <c r="EC277" s="42"/>
      <c r="ED277" s="42"/>
      <c r="EE277" s="42"/>
      <c r="EF277" s="42"/>
      <c r="EG277" s="42"/>
      <c r="EH277" s="42"/>
      <c r="EI277" s="42"/>
      <c r="EJ277" s="42"/>
      <c r="EK277" s="42"/>
      <c r="EL277" s="42"/>
      <c r="EM277" s="42"/>
      <c r="EN277" s="42"/>
      <c r="EO277" s="42"/>
      <c r="EP277" s="42"/>
      <c r="EQ277" s="42"/>
      <c r="ER277" s="42"/>
      <c r="ES277" s="42"/>
      <c r="ET277" s="42"/>
      <c r="EU277" s="42"/>
      <c r="EV277" s="42"/>
      <c r="EW277" s="42"/>
      <c r="EX277" s="42"/>
      <c r="EY277" s="42"/>
      <c r="EZ277" s="42"/>
      <c r="FA277" s="42"/>
      <c r="FB277" s="42"/>
      <c r="FC277" s="42"/>
      <c r="FD277" s="42"/>
      <c r="FE277" s="42"/>
      <c r="FF277" s="42"/>
      <c r="FG277" s="42"/>
      <c r="FH277" s="42"/>
      <c r="FI277" s="42"/>
      <c r="FJ277" s="42"/>
      <c r="FK277" s="42"/>
      <c r="FL277" s="42"/>
      <c r="FM277" s="42"/>
      <c r="FN277" s="42"/>
      <c r="FO277" s="42"/>
      <c r="FP277" s="42"/>
      <c r="FQ277" s="42"/>
      <c r="FR277" s="42"/>
      <c r="FS277" s="42"/>
      <c r="FT277" s="42"/>
      <c r="FU277" s="42"/>
      <c r="FV277" s="42"/>
      <c r="FW277" s="42"/>
      <c r="FX277" s="42"/>
      <c r="FY277" s="42"/>
      <c r="FZ277" s="42"/>
      <c r="GA277" s="42"/>
      <c r="GB277" s="42"/>
      <c r="GC277" s="42"/>
      <c r="GD277" s="42"/>
      <c r="GE277" s="42"/>
      <c r="GF277" s="42"/>
      <c r="GG277" s="42"/>
      <c r="GH277" s="42"/>
      <c r="GI277" s="42"/>
      <c r="GJ277" s="42"/>
      <c r="GK277" s="42"/>
      <c r="GL277" s="42"/>
      <c r="GM277" s="42"/>
      <c r="GN277" s="42"/>
      <c r="GO277" s="42"/>
      <c r="GP277" s="42"/>
      <c r="GQ277" s="42"/>
      <c r="GR277" s="42"/>
      <c r="GS277" s="42"/>
      <c r="GT277" s="42"/>
      <c r="GU277" s="42"/>
      <c r="GV277" s="42"/>
      <c r="GW277" s="42"/>
      <c r="GX277" s="42"/>
      <c r="GY277" s="42"/>
      <c r="GZ277" s="42"/>
      <c r="HA277" s="42"/>
      <c r="HB277" s="42"/>
      <c r="HC277" s="42"/>
      <c r="HD277" s="42"/>
      <c r="HE277" s="42"/>
      <c r="HF277" s="42"/>
      <c r="HG277" s="42"/>
      <c r="HH277" s="42"/>
      <c r="HI277" s="42"/>
      <c r="HJ277" s="42"/>
      <c r="HK277" s="42"/>
      <c r="HL277" s="42"/>
      <c r="HM277" s="42"/>
      <c r="HN277" s="42"/>
      <c r="HO277" s="42"/>
      <c r="HP277" s="42"/>
      <c r="HQ277" s="42"/>
      <c r="HR277" s="42"/>
      <c r="HS277" s="42"/>
      <c r="HT277" s="42"/>
      <c r="HU277" s="42"/>
      <c r="HV277" s="42"/>
      <c r="HW277" s="42"/>
      <c r="HX277" s="42"/>
    </row>
    <row r="278" spans="1:232" s="41" customFormat="1" x14ac:dyDescent="0.25">
      <c r="A278" s="29"/>
      <c r="B278" s="30"/>
      <c r="C278" s="31" t="str">
        <f>IF(H278="","",VLOOKUP(O278,Khach_hang!B:G,6,0))</f>
        <v>N</v>
      </c>
      <c r="D278" s="57">
        <f t="shared" si="68"/>
        <v>0</v>
      </c>
      <c r="E278" s="57">
        <f t="shared" si="69"/>
        <v>1</v>
      </c>
      <c r="F278" s="32" t="str">
        <f>IF(H278="","",VLOOKUP(H278,'PHIEU XT'!B:I,8,0))</f>
        <v>30/08/2025</v>
      </c>
      <c r="G278" s="32" t="str">
        <f t="shared" si="70"/>
        <v>30/08/2025</v>
      </c>
      <c r="H278" s="4">
        <v>9105870164</v>
      </c>
      <c r="I278" s="32" t="str">
        <f t="shared" si="71"/>
        <v>30/08/2025</v>
      </c>
      <c r="J278" s="33" t="str">
        <f t="shared" si="72"/>
        <v>NKHT2508/00138117</v>
      </c>
      <c r="K278" s="34"/>
      <c r="L278" s="46" t="str">
        <f t="shared" si="73"/>
        <v>K25TTM</v>
      </c>
      <c r="M278" s="33" t="str">
        <f>IF(H278="","",'PHIEU XT'!C278)</f>
        <v>00138117</v>
      </c>
      <c r="N278" s="35" t="str">
        <f t="shared" si="74"/>
        <v>30/08/2025</v>
      </c>
      <c r="O278" s="6" t="str">
        <f>IF(H278="","",'PHIEU XT'!E278)</f>
        <v>WIN</v>
      </c>
      <c r="P278" s="36"/>
      <c r="Q278" s="36"/>
      <c r="R278" s="36"/>
      <c r="S278" s="33" t="str">
        <f>IF(H278="","",'PHIEU XT'!F278)</f>
        <v>6705 WM+ HCM S3.05-01.17 Vinhomes Grand</v>
      </c>
      <c r="T278" s="36"/>
      <c r="U278" s="36"/>
      <c r="V278" s="33" t="str">
        <f t="shared" si="75"/>
        <v>6705 WM+ HCM S3.05-01.17 Vinhomes Grand</v>
      </c>
      <c r="W278" s="36"/>
      <c r="X278" s="36"/>
      <c r="Y278" s="33" t="str">
        <f>IF(H278="","",'PHIEU XT'!AC278)</f>
        <v>GTLX250G</v>
      </c>
      <c r="Z278" s="36"/>
      <c r="AA278" s="30"/>
      <c r="AB278" s="57">
        <f t="shared" si="76"/>
        <v>5111</v>
      </c>
      <c r="AC278" s="57">
        <f t="shared" si="77"/>
        <v>131</v>
      </c>
      <c r="AD278" s="30"/>
      <c r="AE278" s="58">
        <f>IF(H278="","",'PHIEU XT'!U278)</f>
        <v>6</v>
      </c>
      <c r="AF278" s="37"/>
      <c r="AG278" s="37">
        <f>IF(H278="","",'PHIEU XT'!T278)</f>
        <v>50182</v>
      </c>
      <c r="AH278" s="38">
        <f t="shared" si="78"/>
        <v>301092</v>
      </c>
      <c r="AI278" s="37"/>
      <c r="AJ278" s="37"/>
      <c r="AK278" s="39"/>
      <c r="AL278" s="40">
        <f t="shared" si="79"/>
        <v>8</v>
      </c>
      <c r="AM278" s="37"/>
      <c r="AN278" s="37">
        <f t="shared" si="80"/>
        <v>24087.360000000001</v>
      </c>
      <c r="AO278" s="59">
        <f t="shared" si="81"/>
        <v>33311</v>
      </c>
      <c r="AP278" s="39"/>
      <c r="AQ278" s="59" t="str">
        <f t="shared" si="82"/>
        <v>K-hangtra</v>
      </c>
      <c r="AR278" s="60">
        <f t="shared" si="83"/>
        <v>156</v>
      </c>
      <c r="AS278" s="60">
        <f t="shared" si="84"/>
        <v>632</v>
      </c>
      <c r="AV278" s="39"/>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c r="BZ278" s="42"/>
      <c r="CA278" s="42"/>
      <c r="CB278" s="42"/>
      <c r="CC278" s="42"/>
      <c r="CD278" s="42"/>
      <c r="CE278" s="42"/>
      <c r="CF278" s="42"/>
      <c r="CG278" s="42"/>
      <c r="CH278" s="42"/>
      <c r="CI278" s="42"/>
      <c r="CJ278" s="42"/>
      <c r="CK278" s="42"/>
      <c r="CL278" s="42"/>
      <c r="CM278" s="42"/>
      <c r="CN278" s="42"/>
      <c r="CO278" s="42"/>
      <c r="CP278" s="42"/>
      <c r="CQ278" s="42"/>
      <c r="CR278" s="42"/>
      <c r="CS278" s="42"/>
      <c r="CT278" s="42"/>
      <c r="CU278" s="42"/>
      <c r="CV278" s="42"/>
      <c r="CW278" s="42"/>
      <c r="CX278" s="42"/>
      <c r="CY278" s="42"/>
      <c r="CZ278" s="42"/>
      <c r="DA278" s="42"/>
      <c r="DB278" s="42"/>
      <c r="DC278" s="42"/>
      <c r="DD278" s="42"/>
      <c r="DE278" s="42"/>
      <c r="DF278" s="42"/>
      <c r="DG278" s="42"/>
      <c r="DH278" s="42"/>
      <c r="DI278" s="42"/>
      <c r="DJ278" s="42"/>
      <c r="DK278" s="42"/>
      <c r="DL278" s="42"/>
      <c r="DM278" s="42"/>
      <c r="DN278" s="42"/>
      <c r="DO278" s="42"/>
      <c r="DP278" s="42"/>
      <c r="DQ278" s="42"/>
      <c r="DR278" s="42"/>
      <c r="DS278" s="42"/>
      <c r="DT278" s="42"/>
      <c r="DU278" s="42"/>
      <c r="DV278" s="42"/>
      <c r="DW278" s="42"/>
      <c r="DX278" s="42"/>
      <c r="DY278" s="42"/>
      <c r="DZ278" s="42"/>
      <c r="EA278" s="42"/>
      <c r="EB278" s="42"/>
      <c r="EC278" s="42"/>
      <c r="ED278" s="42"/>
      <c r="EE278" s="42"/>
      <c r="EF278" s="42"/>
      <c r="EG278" s="42"/>
      <c r="EH278" s="42"/>
      <c r="EI278" s="42"/>
      <c r="EJ278" s="42"/>
      <c r="EK278" s="42"/>
      <c r="EL278" s="42"/>
      <c r="EM278" s="42"/>
      <c r="EN278" s="42"/>
      <c r="EO278" s="42"/>
      <c r="EP278" s="42"/>
      <c r="EQ278" s="42"/>
      <c r="ER278" s="42"/>
      <c r="ES278" s="42"/>
      <c r="ET278" s="42"/>
      <c r="EU278" s="42"/>
      <c r="EV278" s="42"/>
      <c r="EW278" s="42"/>
      <c r="EX278" s="42"/>
      <c r="EY278" s="42"/>
      <c r="EZ278" s="42"/>
      <c r="FA278" s="42"/>
      <c r="FB278" s="42"/>
      <c r="FC278" s="42"/>
      <c r="FD278" s="42"/>
      <c r="FE278" s="42"/>
      <c r="FF278" s="42"/>
      <c r="FG278" s="42"/>
      <c r="FH278" s="42"/>
      <c r="FI278" s="42"/>
      <c r="FJ278" s="42"/>
      <c r="FK278" s="42"/>
      <c r="FL278" s="42"/>
      <c r="FM278" s="42"/>
      <c r="FN278" s="42"/>
      <c r="FO278" s="42"/>
      <c r="FP278" s="42"/>
      <c r="FQ278" s="42"/>
      <c r="FR278" s="42"/>
      <c r="FS278" s="42"/>
      <c r="FT278" s="42"/>
      <c r="FU278" s="42"/>
      <c r="FV278" s="42"/>
      <c r="FW278" s="42"/>
      <c r="FX278" s="42"/>
      <c r="FY278" s="42"/>
      <c r="FZ278" s="42"/>
      <c r="GA278" s="42"/>
      <c r="GB278" s="42"/>
      <c r="GC278" s="42"/>
      <c r="GD278" s="42"/>
      <c r="GE278" s="42"/>
      <c r="GF278" s="42"/>
      <c r="GG278" s="42"/>
      <c r="GH278" s="42"/>
      <c r="GI278" s="42"/>
      <c r="GJ278" s="42"/>
      <c r="GK278" s="42"/>
      <c r="GL278" s="42"/>
      <c r="GM278" s="42"/>
      <c r="GN278" s="42"/>
      <c r="GO278" s="42"/>
      <c r="GP278" s="42"/>
      <c r="GQ278" s="42"/>
      <c r="GR278" s="42"/>
      <c r="GS278" s="42"/>
      <c r="GT278" s="42"/>
      <c r="GU278" s="42"/>
      <c r="GV278" s="42"/>
      <c r="GW278" s="42"/>
      <c r="GX278" s="42"/>
      <c r="GY278" s="42"/>
      <c r="GZ278" s="42"/>
      <c r="HA278" s="42"/>
      <c r="HB278" s="42"/>
      <c r="HC278" s="42"/>
      <c r="HD278" s="42"/>
      <c r="HE278" s="42"/>
      <c r="HF278" s="42"/>
      <c r="HG278" s="42"/>
      <c r="HH278" s="42"/>
      <c r="HI278" s="42"/>
      <c r="HJ278" s="42"/>
      <c r="HK278" s="42"/>
      <c r="HL278" s="42"/>
      <c r="HM278" s="42"/>
      <c r="HN278" s="42"/>
      <c r="HO278" s="42"/>
      <c r="HP278" s="42"/>
      <c r="HQ278" s="42"/>
      <c r="HR278" s="42"/>
      <c r="HS278" s="42"/>
      <c r="HT278" s="42"/>
      <c r="HU278" s="42"/>
      <c r="HV278" s="42"/>
      <c r="HW278" s="42"/>
      <c r="HX278" s="42"/>
    </row>
    <row r="279" spans="1:232" s="41" customFormat="1" x14ac:dyDescent="0.25">
      <c r="A279" s="29"/>
      <c r="B279" s="30"/>
      <c r="C279" s="31" t="str">
        <f>IF(H279="","",VLOOKUP(O279,Khach_hang!B:G,6,0))</f>
        <v>N</v>
      </c>
      <c r="D279" s="57">
        <f t="shared" si="68"/>
        <v>0</v>
      </c>
      <c r="E279" s="57">
        <f t="shared" si="69"/>
        <v>1</v>
      </c>
      <c r="F279" s="32" t="str">
        <f>IF(H279="","",VLOOKUP(H279,'PHIEU XT'!B:I,8,0))</f>
        <v>30/08/2025</v>
      </c>
      <c r="G279" s="32" t="str">
        <f t="shared" si="70"/>
        <v>30/08/2025</v>
      </c>
      <c r="H279" s="4">
        <v>9105870164</v>
      </c>
      <c r="I279" s="32" t="str">
        <f t="shared" si="71"/>
        <v>30/08/2025</v>
      </c>
      <c r="J279" s="33" t="str">
        <f t="shared" si="72"/>
        <v>NKHT2508/00138117</v>
      </c>
      <c r="K279" s="34"/>
      <c r="L279" s="46" t="str">
        <f t="shared" si="73"/>
        <v>K25TTM</v>
      </c>
      <c r="M279" s="33" t="str">
        <f>IF(H279="","",'PHIEU XT'!C279)</f>
        <v>00138117</v>
      </c>
      <c r="N279" s="35" t="str">
        <f t="shared" si="74"/>
        <v>30/08/2025</v>
      </c>
      <c r="O279" s="6" t="str">
        <f>IF(H279="","",'PHIEU XT'!E279)</f>
        <v>WIN</v>
      </c>
      <c r="P279" s="36"/>
      <c r="Q279" s="36"/>
      <c r="R279" s="36"/>
      <c r="S279" s="33" t="str">
        <f>IF(H279="","",'PHIEU XT'!F279)</f>
        <v>6705 WM+ HCM S3.05-01.17 Vinhomes Grand</v>
      </c>
      <c r="T279" s="36"/>
      <c r="U279" s="36"/>
      <c r="V279" s="33" t="str">
        <f t="shared" si="75"/>
        <v>6705 WM+ HCM S3.05-01.17 Vinhomes Grand</v>
      </c>
      <c r="W279" s="36"/>
      <c r="X279" s="36"/>
      <c r="Y279" s="33" t="str">
        <f>IF(H279="","",'PHIEU XT'!AC279)</f>
        <v>CN300</v>
      </c>
      <c r="Z279" s="36"/>
      <c r="AA279" s="30"/>
      <c r="AB279" s="57">
        <f t="shared" si="76"/>
        <v>5111</v>
      </c>
      <c r="AC279" s="57">
        <f t="shared" si="77"/>
        <v>131</v>
      </c>
      <c r="AD279" s="30"/>
      <c r="AE279" s="58">
        <f>IF(H279="","",'PHIEU XT'!U279)</f>
        <v>2</v>
      </c>
      <c r="AF279" s="37"/>
      <c r="AG279" s="37">
        <f>IF(H279="","",'PHIEU XT'!T279)</f>
        <v>56760</v>
      </c>
      <c r="AH279" s="38">
        <f t="shared" si="78"/>
        <v>113520</v>
      </c>
      <c r="AI279" s="37"/>
      <c r="AJ279" s="37"/>
      <c r="AK279" s="39"/>
      <c r="AL279" s="40">
        <f t="shared" si="79"/>
        <v>8</v>
      </c>
      <c r="AM279" s="37"/>
      <c r="AN279" s="37">
        <f t="shared" si="80"/>
        <v>9081.6</v>
      </c>
      <c r="AO279" s="59">
        <f t="shared" si="81"/>
        <v>33311</v>
      </c>
      <c r="AP279" s="39"/>
      <c r="AQ279" s="59" t="str">
        <f t="shared" si="82"/>
        <v>K-hangtra</v>
      </c>
      <c r="AR279" s="60">
        <f t="shared" si="83"/>
        <v>156</v>
      </c>
      <c r="AS279" s="60">
        <f t="shared" si="84"/>
        <v>632</v>
      </c>
      <c r="AV279" s="39"/>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c r="BZ279" s="42"/>
      <c r="CA279" s="42"/>
      <c r="CB279" s="42"/>
      <c r="CC279" s="42"/>
      <c r="CD279" s="42"/>
      <c r="CE279" s="42"/>
      <c r="CF279" s="42"/>
      <c r="CG279" s="42"/>
      <c r="CH279" s="42"/>
      <c r="CI279" s="42"/>
      <c r="CJ279" s="42"/>
      <c r="CK279" s="42"/>
      <c r="CL279" s="42"/>
      <c r="CM279" s="42"/>
      <c r="CN279" s="42"/>
      <c r="CO279" s="42"/>
      <c r="CP279" s="42"/>
      <c r="CQ279" s="42"/>
      <c r="CR279" s="42"/>
      <c r="CS279" s="42"/>
      <c r="CT279" s="42"/>
      <c r="CU279" s="42"/>
      <c r="CV279" s="42"/>
      <c r="CW279" s="42"/>
      <c r="CX279" s="42"/>
      <c r="CY279" s="42"/>
      <c r="CZ279" s="42"/>
      <c r="DA279" s="42"/>
      <c r="DB279" s="42"/>
      <c r="DC279" s="42"/>
      <c r="DD279" s="42"/>
      <c r="DE279" s="42"/>
      <c r="DF279" s="42"/>
      <c r="DG279" s="42"/>
      <c r="DH279" s="42"/>
      <c r="DI279" s="42"/>
      <c r="DJ279" s="42"/>
      <c r="DK279" s="42"/>
      <c r="DL279" s="42"/>
      <c r="DM279" s="42"/>
      <c r="DN279" s="42"/>
      <c r="DO279" s="42"/>
      <c r="DP279" s="42"/>
      <c r="DQ279" s="42"/>
      <c r="DR279" s="42"/>
      <c r="DS279" s="42"/>
      <c r="DT279" s="42"/>
      <c r="DU279" s="42"/>
      <c r="DV279" s="42"/>
      <c r="DW279" s="42"/>
      <c r="DX279" s="42"/>
      <c r="DY279" s="42"/>
      <c r="DZ279" s="42"/>
      <c r="EA279" s="42"/>
      <c r="EB279" s="42"/>
      <c r="EC279" s="42"/>
      <c r="ED279" s="42"/>
      <c r="EE279" s="42"/>
      <c r="EF279" s="42"/>
      <c r="EG279" s="42"/>
      <c r="EH279" s="42"/>
      <c r="EI279" s="42"/>
      <c r="EJ279" s="42"/>
      <c r="EK279" s="42"/>
      <c r="EL279" s="42"/>
      <c r="EM279" s="42"/>
      <c r="EN279" s="42"/>
      <c r="EO279" s="42"/>
      <c r="EP279" s="42"/>
      <c r="EQ279" s="42"/>
      <c r="ER279" s="42"/>
      <c r="ES279" s="42"/>
      <c r="ET279" s="42"/>
      <c r="EU279" s="42"/>
      <c r="EV279" s="42"/>
      <c r="EW279" s="42"/>
      <c r="EX279" s="42"/>
      <c r="EY279" s="42"/>
      <c r="EZ279" s="42"/>
      <c r="FA279" s="42"/>
      <c r="FB279" s="42"/>
      <c r="FC279" s="42"/>
      <c r="FD279" s="42"/>
      <c r="FE279" s="42"/>
      <c r="FF279" s="42"/>
      <c r="FG279" s="42"/>
      <c r="FH279" s="42"/>
      <c r="FI279" s="42"/>
      <c r="FJ279" s="42"/>
      <c r="FK279" s="42"/>
      <c r="FL279" s="42"/>
      <c r="FM279" s="42"/>
      <c r="FN279" s="42"/>
      <c r="FO279" s="42"/>
      <c r="FP279" s="42"/>
      <c r="FQ279" s="42"/>
      <c r="FR279" s="42"/>
      <c r="FS279" s="42"/>
      <c r="FT279" s="42"/>
      <c r="FU279" s="42"/>
      <c r="FV279" s="42"/>
      <c r="FW279" s="42"/>
      <c r="FX279" s="42"/>
      <c r="FY279" s="42"/>
      <c r="FZ279" s="42"/>
      <c r="GA279" s="42"/>
      <c r="GB279" s="42"/>
      <c r="GC279" s="42"/>
      <c r="GD279" s="42"/>
      <c r="GE279" s="42"/>
      <c r="GF279" s="42"/>
      <c r="GG279" s="42"/>
      <c r="GH279" s="42"/>
      <c r="GI279" s="42"/>
      <c r="GJ279" s="42"/>
      <c r="GK279" s="42"/>
      <c r="GL279" s="42"/>
      <c r="GM279" s="42"/>
      <c r="GN279" s="42"/>
      <c r="GO279" s="42"/>
      <c r="GP279" s="42"/>
      <c r="GQ279" s="42"/>
      <c r="GR279" s="42"/>
      <c r="GS279" s="42"/>
      <c r="GT279" s="42"/>
      <c r="GU279" s="42"/>
      <c r="GV279" s="42"/>
      <c r="GW279" s="42"/>
      <c r="GX279" s="42"/>
      <c r="GY279" s="42"/>
      <c r="GZ279" s="42"/>
      <c r="HA279" s="42"/>
      <c r="HB279" s="42"/>
      <c r="HC279" s="42"/>
      <c r="HD279" s="42"/>
      <c r="HE279" s="42"/>
      <c r="HF279" s="42"/>
      <c r="HG279" s="42"/>
      <c r="HH279" s="42"/>
      <c r="HI279" s="42"/>
      <c r="HJ279" s="42"/>
      <c r="HK279" s="42"/>
      <c r="HL279" s="42"/>
      <c r="HM279" s="42"/>
      <c r="HN279" s="42"/>
      <c r="HO279" s="42"/>
      <c r="HP279" s="42"/>
      <c r="HQ279" s="42"/>
      <c r="HR279" s="42"/>
      <c r="HS279" s="42"/>
      <c r="HT279" s="42"/>
      <c r="HU279" s="42"/>
      <c r="HV279" s="42"/>
      <c r="HW279" s="42"/>
      <c r="HX279" s="42"/>
    </row>
    <row r="280" spans="1:232" s="41" customFormat="1" x14ac:dyDescent="0.25">
      <c r="A280" s="29"/>
      <c r="B280" s="30"/>
      <c r="C280" s="31" t="str">
        <f>IF(H280="","",VLOOKUP(O280,Khach_hang!B:G,6,0))</f>
        <v>N</v>
      </c>
      <c r="D280" s="57">
        <f t="shared" si="68"/>
        <v>0</v>
      </c>
      <c r="E280" s="57">
        <f t="shared" si="69"/>
        <v>1</v>
      </c>
      <c r="F280" s="32" t="str">
        <f>IF(H280="","",VLOOKUP(H280,'PHIEU XT'!B:I,8,0))</f>
        <v>30/08/2025</v>
      </c>
      <c r="G280" s="32" t="str">
        <f t="shared" si="70"/>
        <v>30/08/2025</v>
      </c>
      <c r="H280" s="4">
        <v>9105870164</v>
      </c>
      <c r="I280" s="32" t="str">
        <f t="shared" si="71"/>
        <v>30/08/2025</v>
      </c>
      <c r="J280" s="33" t="str">
        <f t="shared" si="72"/>
        <v>NKHT2508/00138117</v>
      </c>
      <c r="K280" s="34"/>
      <c r="L280" s="46" t="str">
        <f t="shared" si="73"/>
        <v>K25TTM</v>
      </c>
      <c r="M280" s="33" t="str">
        <f>IF(H280="","",'PHIEU XT'!C280)</f>
        <v>00138117</v>
      </c>
      <c r="N280" s="35" t="str">
        <f t="shared" si="74"/>
        <v>30/08/2025</v>
      </c>
      <c r="O280" s="6" t="str">
        <f>IF(H280="","",'PHIEU XT'!E280)</f>
        <v>WIN</v>
      </c>
      <c r="P280" s="36"/>
      <c r="Q280" s="36"/>
      <c r="R280" s="36"/>
      <c r="S280" s="33" t="str">
        <f>IF(H280="","",'PHIEU XT'!F280)</f>
        <v>6705 WM+ HCM S3.05-01.17 Vinhomes Grand</v>
      </c>
      <c r="T280" s="36"/>
      <c r="U280" s="36"/>
      <c r="V280" s="33" t="str">
        <f t="shared" si="75"/>
        <v>6705 WM+ HCM S3.05-01.17 Vinhomes Grand</v>
      </c>
      <c r="W280" s="36"/>
      <c r="X280" s="36"/>
      <c r="Y280" s="33" t="str">
        <f>IF(H280="","",'PHIEU XT'!AC280)</f>
        <v>CC300</v>
      </c>
      <c r="Z280" s="36"/>
      <c r="AA280" s="30"/>
      <c r="AB280" s="57">
        <f t="shared" si="76"/>
        <v>5111</v>
      </c>
      <c r="AC280" s="57">
        <f t="shared" si="77"/>
        <v>131</v>
      </c>
      <c r="AD280" s="30"/>
      <c r="AE280" s="58">
        <f>IF(H280="","",'PHIEU XT'!U280)</f>
        <v>3</v>
      </c>
      <c r="AF280" s="37"/>
      <c r="AG280" s="37">
        <f>IF(H280="","",'PHIEU XT'!T280)</f>
        <v>74250</v>
      </c>
      <c r="AH280" s="38">
        <f t="shared" si="78"/>
        <v>222750</v>
      </c>
      <c r="AI280" s="37"/>
      <c r="AJ280" s="37"/>
      <c r="AK280" s="39"/>
      <c r="AL280" s="40">
        <f t="shared" si="79"/>
        <v>8</v>
      </c>
      <c r="AM280" s="37"/>
      <c r="AN280" s="37">
        <f t="shared" si="80"/>
        <v>17820</v>
      </c>
      <c r="AO280" s="59">
        <f t="shared" si="81"/>
        <v>33311</v>
      </c>
      <c r="AP280" s="39"/>
      <c r="AQ280" s="59" t="str">
        <f t="shared" si="82"/>
        <v>K-hangtra</v>
      </c>
      <c r="AR280" s="60">
        <f t="shared" si="83"/>
        <v>156</v>
      </c>
      <c r="AS280" s="60">
        <f t="shared" si="84"/>
        <v>632</v>
      </c>
      <c r="AV280" s="39"/>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c r="BZ280" s="42"/>
      <c r="CA280" s="42"/>
      <c r="CB280" s="42"/>
      <c r="CC280" s="42"/>
      <c r="CD280" s="42"/>
      <c r="CE280" s="42"/>
      <c r="CF280" s="42"/>
      <c r="CG280" s="42"/>
      <c r="CH280" s="42"/>
      <c r="CI280" s="42"/>
      <c r="CJ280" s="42"/>
      <c r="CK280" s="42"/>
      <c r="CL280" s="42"/>
      <c r="CM280" s="42"/>
      <c r="CN280" s="42"/>
      <c r="CO280" s="42"/>
      <c r="CP280" s="42"/>
      <c r="CQ280" s="42"/>
      <c r="CR280" s="42"/>
      <c r="CS280" s="42"/>
      <c r="CT280" s="42"/>
      <c r="CU280" s="42"/>
      <c r="CV280" s="42"/>
      <c r="CW280" s="42"/>
      <c r="CX280" s="42"/>
      <c r="CY280" s="42"/>
      <c r="CZ280" s="42"/>
      <c r="DA280" s="42"/>
      <c r="DB280" s="42"/>
      <c r="DC280" s="42"/>
      <c r="DD280" s="42"/>
      <c r="DE280" s="42"/>
      <c r="DF280" s="42"/>
      <c r="DG280" s="42"/>
      <c r="DH280" s="42"/>
      <c r="DI280" s="42"/>
      <c r="DJ280" s="42"/>
      <c r="DK280" s="42"/>
      <c r="DL280" s="42"/>
      <c r="DM280" s="42"/>
      <c r="DN280" s="42"/>
      <c r="DO280" s="42"/>
      <c r="DP280" s="42"/>
      <c r="DQ280" s="42"/>
      <c r="DR280" s="42"/>
      <c r="DS280" s="42"/>
      <c r="DT280" s="42"/>
      <c r="DU280" s="42"/>
      <c r="DV280" s="42"/>
      <c r="DW280" s="42"/>
      <c r="DX280" s="42"/>
      <c r="DY280" s="42"/>
      <c r="DZ280" s="42"/>
      <c r="EA280" s="42"/>
      <c r="EB280" s="42"/>
      <c r="EC280" s="42"/>
      <c r="ED280" s="42"/>
      <c r="EE280" s="42"/>
      <c r="EF280" s="42"/>
      <c r="EG280" s="42"/>
      <c r="EH280" s="42"/>
      <c r="EI280" s="42"/>
      <c r="EJ280" s="42"/>
      <c r="EK280" s="42"/>
      <c r="EL280" s="42"/>
      <c r="EM280" s="42"/>
      <c r="EN280" s="42"/>
      <c r="EO280" s="42"/>
      <c r="EP280" s="42"/>
      <c r="EQ280" s="42"/>
      <c r="ER280" s="42"/>
      <c r="ES280" s="42"/>
      <c r="ET280" s="42"/>
      <c r="EU280" s="42"/>
      <c r="EV280" s="42"/>
      <c r="EW280" s="42"/>
      <c r="EX280" s="42"/>
      <c r="EY280" s="42"/>
      <c r="EZ280" s="42"/>
      <c r="FA280" s="42"/>
      <c r="FB280" s="42"/>
      <c r="FC280" s="42"/>
      <c r="FD280" s="42"/>
      <c r="FE280" s="42"/>
      <c r="FF280" s="42"/>
      <c r="FG280" s="42"/>
      <c r="FH280" s="42"/>
      <c r="FI280" s="42"/>
      <c r="FJ280" s="42"/>
      <c r="FK280" s="42"/>
      <c r="FL280" s="42"/>
      <c r="FM280" s="42"/>
      <c r="FN280" s="42"/>
      <c r="FO280" s="42"/>
      <c r="FP280" s="42"/>
      <c r="FQ280" s="42"/>
      <c r="FR280" s="42"/>
      <c r="FS280" s="42"/>
      <c r="FT280" s="42"/>
      <c r="FU280" s="42"/>
      <c r="FV280" s="42"/>
      <c r="FW280" s="42"/>
      <c r="FX280" s="42"/>
      <c r="FY280" s="42"/>
      <c r="FZ280" s="42"/>
      <c r="GA280" s="42"/>
      <c r="GB280" s="42"/>
      <c r="GC280" s="42"/>
      <c r="GD280" s="42"/>
      <c r="GE280" s="42"/>
      <c r="GF280" s="42"/>
      <c r="GG280" s="42"/>
      <c r="GH280" s="42"/>
      <c r="GI280" s="42"/>
      <c r="GJ280" s="42"/>
      <c r="GK280" s="42"/>
      <c r="GL280" s="42"/>
      <c r="GM280" s="42"/>
      <c r="GN280" s="42"/>
      <c r="GO280" s="42"/>
      <c r="GP280" s="42"/>
      <c r="GQ280" s="42"/>
      <c r="GR280" s="42"/>
      <c r="GS280" s="42"/>
      <c r="GT280" s="42"/>
      <c r="GU280" s="42"/>
      <c r="GV280" s="42"/>
      <c r="GW280" s="42"/>
      <c r="GX280" s="42"/>
      <c r="GY280" s="42"/>
      <c r="GZ280" s="42"/>
      <c r="HA280" s="42"/>
      <c r="HB280" s="42"/>
      <c r="HC280" s="42"/>
      <c r="HD280" s="42"/>
      <c r="HE280" s="42"/>
      <c r="HF280" s="42"/>
      <c r="HG280" s="42"/>
      <c r="HH280" s="42"/>
      <c r="HI280" s="42"/>
      <c r="HJ280" s="42"/>
      <c r="HK280" s="42"/>
      <c r="HL280" s="42"/>
      <c r="HM280" s="42"/>
      <c r="HN280" s="42"/>
      <c r="HO280" s="42"/>
      <c r="HP280" s="42"/>
      <c r="HQ280" s="42"/>
      <c r="HR280" s="42"/>
      <c r="HS280" s="42"/>
      <c r="HT280" s="42"/>
      <c r="HU280" s="42"/>
      <c r="HV280" s="42"/>
      <c r="HW280" s="42"/>
      <c r="HX280" s="42"/>
    </row>
    <row r="281" spans="1:232" s="41" customFormat="1" x14ac:dyDescent="0.25">
      <c r="A281" s="29"/>
      <c r="B281" s="30"/>
      <c r="C281" s="31" t="str">
        <f>IF(H281="","",VLOOKUP(O281,Khach_hang!B:G,6,0))</f>
        <v>N</v>
      </c>
      <c r="D281" s="57">
        <f t="shared" si="68"/>
        <v>0</v>
      </c>
      <c r="E281" s="57">
        <f t="shared" si="69"/>
        <v>1</v>
      </c>
      <c r="F281" s="32" t="str">
        <f>IF(H281="","",VLOOKUP(H281,'PHIEU XT'!B:I,8,0))</f>
        <v>30/08/2025</v>
      </c>
      <c r="G281" s="32" t="str">
        <f t="shared" si="70"/>
        <v>30/08/2025</v>
      </c>
      <c r="H281" s="4">
        <v>9105870205</v>
      </c>
      <c r="I281" s="32" t="str">
        <f t="shared" si="71"/>
        <v>30/08/2025</v>
      </c>
      <c r="J281" s="33" t="str">
        <f t="shared" si="72"/>
        <v>NKHT2508/00009624</v>
      </c>
      <c r="K281" s="34"/>
      <c r="L281" s="46" t="str">
        <f t="shared" si="73"/>
        <v>K25TTM</v>
      </c>
      <c r="M281" s="33" t="str">
        <f>IF(H281="","",'PHIEU XT'!C281)</f>
        <v>00009624</v>
      </c>
      <c r="N281" s="35" t="str">
        <f t="shared" si="74"/>
        <v>30/08/2025</v>
      </c>
      <c r="O281" s="6" t="str">
        <f>IF(H281="","",'PHIEU XT'!E281)</f>
        <v>WIN-010</v>
      </c>
      <c r="P281" s="36"/>
      <c r="Q281" s="36"/>
      <c r="R281" s="36"/>
      <c r="S281" s="33" t="str">
        <f>IF(H281="","",'PHIEU XT'!F281)</f>
        <v>4751 WM+ AGG Thửa 75 và 74, TBĐ 017</v>
      </c>
      <c r="T281" s="36"/>
      <c r="U281" s="36"/>
      <c r="V281" s="33" t="str">
        <f t="shared" si="75"/>
        <v>4751 WM+ AGG Thửa 75 và 74, TBĐ 017</v>
      </c>
      <c r="W281" s="36"/>
      <c r="X281" s="36"/>
      <c r="Y281" s="33" t="str">
        <f>IF(H281="","",'PHIEU XT'!AC281)</f>
        <v>GTLX250G</v>
      </c>
      <c r="Z281" s="36"/>
      <c r="AA281" s="30"/>
      <c r="AB281" s="57">
        <f t="shared" si="76"/>
        <v>5111</v>
      </c>
      <c r="AC281" s="57">
        <f t="shared" si="77"/>
        <v>131</v>
      </c>
      <c r="AD281" s="30"/>
      <c r="AE281" s="58">
        <f>IF(H281="","",'PHIEU XT'!U281)</f>
        <v>2</v>
      </c>
      <c r="AF281" s="37"/>
      <c r="AG281" s="37">
        <f>IF(H281="","",'PHIEU XT'!T281)</f>
        <v>50182</v>
      </c>
      <c r="AH281" s="38">
        <f t="shared" si="78"/>
        <v>100364</v>
      </c>
      <c r="AI281" s="37"/>
      <c r="AJ281" s="37"/>
      <c r="AK281" s="39"/>
      <c r="AL281" s="40">
        <f t="shared" si="79"/>
        <v>8</v>
      </c>
      <c r="AM281" s="37"/>
      <c r="AN281" s="37">
        <f t="shared" si="80"/>
        <v>8029.12</v>
      </c>
      <c r="AO281" s="59">
        <f t="shared" si="81"/>
        <v>33311</v>
      </c>
      <c r="AP281" s="39"/>
      <c r="AQ281" s="59" t="str">
        <f t="shared" si="82"/>
        <v>K-hangtra</v>
      </c>
      <c r="AR281" s="60">
        <f t="shared" si="83"/>
        <v>156</v>
      </c>
      <c r="AS281" s="60">
        <f t="shared" si="84"/>
        <v>632</v>
      </c>
      <c r="AV281" s="39"/>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c r="BZ281" s="42"/>
      <c r="CA281" s="42"/>
      <c r="CB281" s="42"/>
      <c r="CC281" s="42"/>
      <c r="CD281" s="42"/>
      <c r="CE281" s="42"/>
      <c r="CF281" s="42"/>
      <c r="CG281" s="42"/>
      <c r="CH281" s="42"/>
      <c r="CI281" s="42"/>
      <c r="CJ281" s="42"/>
      <c r="CK281" s="42"/>
      <c r="CL281" s="42"/>
      <c r="CM281" s="42"/>
      <c r="CN281" s="42"/>
      <c r="CO281" s="42"/>
      <c r="CP281" s="42"/>
      <c r="CQ281" s="42"/>
      <c r="CR281" s="42"/>
      <c r="CS281" s="42"/>
      <c r="CT281" s="42"/>
      <c r="CU281" s="42"/>
      <c r="CV281" s="42"/>
      <c r="CW281" s="42"/>
      <c r="CX281" s="42"/>
      <c r="CY281" s="42"/>
      <c r="CZ281" s="42"/>
      <c r="DA281" s="42"/>
      <c r="DB281" s="42"/>
      <c r="DC281" s="42"/>
      <c r="DD281" s="42"/>
      <c r="DE281" s="42"/>
      <c r="DF281" s="42"/>
      <c r="DG281" s="42"/>
      <c r="DH281" s="42"/>
      <c r="DI281" s="42"/>
      <c r="DJ281" s="42"/>
      <c r="DK281" s="42"/>
      <c r="DL281" s="42"/>
      <c r="DM281" s="42"/>
      <c r="DN281" s="42"/>
      <c r="DO281" s="42"/>
      <c r="DP281" s="42"/>
      <c r="DQ281" s="42"/>
      <c r="DR281" s="42"/>
      <c r="DS281" s="42"/>
      <c r="DT281" s="42"/>
      <c r="DU281" s="42"/>
      <c r="DV281" s="42"/>
      <c r="DW281" s="42"/>
      <c r="DX281" s="42"/>
      <c r="DY281" s="42"/>
      <c r="DZ281" s="42"/>
      <c r="EA281" s="42"/>
      <c r="EB281" s="42"/>
      <c r="EC281" s="42"/>
      <c r="ED281" s="42"/>
      <c r="EE281" s="42"/>
      <c r="EF281" s="42"/>
      <c r="EG281" s="42"/>
      <c r="EH281" s="42"/>
      <c r="EI281" s="42"/>
      <c r="EJ281" s="42"/>
      <c r="EK281" s="42"/>
      <c r="EL281" s="42"/>
      <c r="EM281" s="42"/>
      <c r="EN281" s="42"/>
      <c r="EO281" s="42"/>
      <c r="EP281" s="42"/>
      <c r="EQ281" s="42"/>
      <c r="ER281" s="42"/>
      <c r="ES281" s="42"/>
      <c r="ET281" s="42"/>
      <c r="EU281" s="42"/>
      <c r="EV281" s="42"/>
      <c r="EW281" s="42"/>
      <c r="EX281" s="42"/>
      <c r="EY281" s="42"/>
      <c r="EZ281" s="42"/>
      <c r="FA281" s="42"/>
      <c r="FB281" s="42"/>
      <c r="FC281" s="42"/>
      <c r="FD281" s="42"/>
      <c r="FE281" s="42"/>
      <c r="FF281" s="42"/>
      <c r="FG281" s="42"/>
      <c r="FH281" s="42"/>
      <c r="FI281" s="42"/>
      <c r="FJ281" s="42"/>
      <c r="FK281" s="42"/>
      <c r="FL281" s="42"/>
      <c r="FM281" s="42"/>
      <c r="FN281" s="42"/>
      <c r="FO281" s="42"/>
      <c r="FP281" s="42"/>
      <c r="FQ281" s="42"/>
      <c r="FR281" s="42"/>
      <c r="FS281" s="42"/>
      <c r="FT281" s="42"/>
      <c r="FU281" s="42"/>
      <c r="FV281" s="42"/>
      <c r="FW281" s="42"/>
      <c r="FX281" s="42"/>
      <c r="FY281" s="42"/>
      <c r="FZ281" s="42"/>
      <c r="GA281" s="42"/>
      <c r="GB281" s="42"/>
      <c r="GC281" s="42"/>
      <c r="GD281" s="42"/>
      <c r="GE281" s="42"/>
      <c r="GF281" s="42"/>
      <c r="GG281" s="42"/>
      <c r="GH281" s="42"/>
      <c r="GI281" s="42"/>
      <c r="GJ281" s="42"/>
      <c r="GK281" s="42"/>
      <c r="GL281" s="42"/>
      <c r="GM281" s="42"/>
      <c r="GN281" s="42"/>
      <c r="GO281" s="42"/>
      <c r="GP281" s="42"/>
      <c r="GQ281" s="42"/>
      <c r="GR281" s="42"/>
      <c r="GS281" s="42"/>
      <c r="GT281" s="42"/>
      <c r="GU281" s="42"/>
      <c r="GV281" s="42"/>
      <c r="GW281" s="42"/>
      <c r="GX281" s="42"/>
      <c r="GY281" s="42"/>
      <c r="GZ281" s="42"/>
      <c r="HA281" s="42"/>
      <c r="HB281" s="42"/>
      <c r="HC281" s="42"/>
      <c r="HD281" s="42"/>
      <c r="HE281" s="42"/>
      <c r="HF281" s="42"/>
      <c r="HG281" s="42"/>
      <c r="HH281" s="42"/>
      <c r="HI281" s="42"/>
      <c r="HJ281" s="42"/>
      <c r="HK281" s="42"/>
      <c r="HL281" s="42"/>
      <c r="HM281" s="42"/>
      <c r="HN281" s="42"/>
      <c r="HO281" s="42"/>
      <c r="HP281" s="42"/>
      <c r="HQ281" s="42"/>
      <c r="HR281" s="42"/>
      <c r="HS281" s="42"/>
      <c r="HT281" s="42"/>
      <c r="HU281" s="42"/>
      <c r="HV281" s="42"/>
      <c r="HW281" s="42"/>
      <c r="HX281" s="42"/>
    </row>
    <row r="282" spans="1:232" s="41" customFormat="1" x14ac:dyDescent="0.25">
      <c r="A282" s="29"/>
      <c r="B282" s="30"/>
      <c r="C282" s="31" t="str">
        <f>IF(H282="","",VLOOKUP(O282,Khach_hang!B:G,6,0))</f>
        <v>N</v>
      </c>
      <c r="D282" s="57">
        <f t="shared" si="68"/>
        <v>0</v>
      </c>
      <c r="E282" s="57">
        <f t="shared" si="69"/>
        <v>1</v>
      </c>
      <c r="F282" s="32" t="str">
        <f>IF(H282="","",VLOOKUP(H282,'PHIEU XT'!B:I,8,0))</f>
        <v>30/08/2025</v>
      </c>
      <c r="G282" s="32" t="str">
        <f t="shared" si="70"/>
        <v>30/08/2025</v>
      </c>
      <c r="H282" s="4">
        <v>9105870205</v>
      </c>
      <c r="I282" s="32" t="str">
        <f t="shared" si="71"/>
        <v>30/08/2025</v>
      </c>
      <c r="J282" s="33" t="str">
        <f t="shared" si="72"/>
        <v>NKHT2508/00009624</v>
      </c>
      <c r="K282" s="34"/>
      <c r="L282" s="46" t="str">
        <f t="shared" si="73"/>
        <v>K25TTM</v>
      </c>
      <c r="M282" s="33" t="str">
        <f>IF(H282="","",'PHIEU XT'!C282)</f>
        <v>00009624</v>
      </c>
      <c r="N282" s="35" t="str">
        <f t="shared" si="74"/>
        <v>30/08/2025</v>
      </c>
      <c r="O282" s="6" t="str">
        <f>IF(H282="","",'PHIEU XT'!E282)</f>
        <v>WIN-010</v>
      </c>
      <c r="P282" s="36"/>
      <c r="Q282" s="36"/>
      <c r="R282" s="36"/>
      <c r="S282" s="33" t="str">
        <f>IF(H282="","",'PHIEU XT'!F282)</f>
        <v>4751 WM+ AGG Thửa 75 và 74, TBĐ 017</v>
      </c>
      <c r="T282" s="36"/>
      <c r="U282" s="36"/>
      <c r="V282" s="33" t="str">
        <f t="shared" si="75"/>
        <v>4751 WM+ AGG Thửa 75 và 74, TBĐ 017</v>
      </c>
      <c r="W282" s="36"/>
      <c r="X282" s="36"/>
      <c r="Y282" s="33" t="str">
        <f>IF(H282="","",'PHIEU XT'!AC282)</f>
        <v>TH200</v>
      </c>
      <c r="Z282" s="36"/>
      <c r="AA282" s="30"/>
      <c r="AB282" s="57">
        <f t="shared" si="76"/>
        <v>5111</v>
      </c>
      <c r="AC282" s="57">
        <f t="shared" si="77"/>
        <v>131</v>
      </c>
      <c r="AD282" s="30"/>
      <c r="AE282" s="58">
        <f>IF(H282="","",'PHIEU XT'!U282)</f>
        <v>2</v>
      </c>
      <c r="AF282" s="37"/>
      <c r="AG282" s="37">
        <f>IF(H282="","",'PHIEU XT'!T282)</f>
        <v>55595</v>
      </c>
      <c r="AH282" s="38">
        <f t="shared" si="78"/>
        <v>111190</v>
      </c>
      <c r="AI282" s="37"/>
      <c r="AJ282" s="37"/>
      <c r="AK282" s="39"/>
      <c r="AL282" s="40">
        <f t="shared" si="79"/>
        <v>8</v>
      </c>
      <c r="AM282" s="37"/>
      <c r="AN282" s="37">
        <f t="shared" si="80"/>
        <v>8895.2000000000007</v>
      </c>
      <c r="AO282" s="59">
        <f t="shared" si="81"/>
        <v>33311</v>
      </c>
      <c r="AP282" s="39"/>
      <c r="AQ282" s="59" t="str">
        <f t="shared" si="82"/>
        <v>K-hangtra</v>
      </c>
      <c r="AR282" s="60">
        <f t="shared" si="83"/>
        <v>156</v>
      </c>
      <c r="AS282" s="60">
        <f t="shared" si="84"/>
        <v>632</v>
      </c>
      <c r="AV282" s="39"/>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c r="BZ282" s="42"/>
      <c r="CA282" s="42"/>
      <c r="CB282" s="42"/>
      <c r="CC282" s="42"/>
      <c r="CD282" s="42"/>
      <c r="CE282" s="42"/>
      <c r="CF282" s="42"/>
      <c r="CG282" s="42"/>
      <c r="CH282" s="42"/>
      <c r="CI282" s="42"/>
      <c r="CJ282" s="42"/>
      <c r="CK282" s="42"/>
      <c r="CL282" s="42"/>
      <c r="CM282" s="42"/>
      <c r="CN282" s="42"/>
      <c r="CO282" s="42"/>
      <c r="CP282" s="42"/>
      <c r="CQ282" s="42"/>
      <c r="CR282" s="42"/>
      <c r="CS282" s="42"/>
      <c r="CT282" s="42"/>
      <c r="CU282" s="42"/>
      <c r="CV282" s="42"/>
      <c r="CW282" s="42"/>
      <c r="CX282" s="42"/>
      <c r="CY282" s="42"/>
      <c r="CZ282" s="42"/>
      <c r="DA282" s="42"/>
      <c r="DB282" s="42"/>
      <c r="DC282" s="42"/>
      <c r="DD282" s="42"/>
      <c r="DE282" s="42"/>
      <c r="DF282" s="42"/>
      <c r="DG282" s="42"/>
      <c r="DH282" s="42"/>
      <c r="DI282" s="42"/>
      <c r="DJ282" s="42"/>
      <c r="DK282" s="42"/>
      <c r="DL282" s="42"/>
      <c r="DM282" s="42"/>
      <c r="DN282" s="42"/>
      <c r="DO282" s="42"/>
      <c r="DP282" s="42"/>
      <c r="DQ282" s="42"/>
      <c r="DR282" s="42"/>
      <c r="DS282" s="42"/>
      <c r="DT282" s="42"/>
      <c r="DU282" s="42"/>
      <c r="DV282" s="42"/>
      <c r="DW282" s="42"/>
      <c r="DX282" s="42"/>
      <c r="DY282" s="42"/>
      <c r="DZ282" s="42"/>
      <c r="EA282" s="42"/>
      <c r="EB282" s="42"/>
      <c r="EC282" s="42"/>
      <c r="ED282" s="42"/>
      <c r="EE282" s="42"/>
      <c r="EF282" s="42"/>
      <c r="EG282" s="42"/>
      <c r="EH282" s="42"/>
      <c r="EI282" s="42"/>
      <c r="EJ282" s="42"/>
      <c r="EK282" s="42"/>
      <c r="EL282" s="42"/>
      <c r="EM282" s="42"/>
      <c r="EN282" s="42"/>
      <c r="EO282" s="42"/>
      <c r="EP282" s="42"/>
      <c r="EQ282" s="42"/>
      <c r="ER282" s="42"/>
      <c r="ES282" s="42"/>
      <c r="ET282" s="42"/>
      <c r="EU282" s="42"/>
      <c r="EV282" s="42"/>
      <c r="EW282" s="42"/>
      <c r="EX282" s="42"/>
      <c r="EY282" s="42"/>
      <c r="EZ282" s="42"/>
      <c r="FA282" s="42"/>
      <c r="FB282" s="42"/>
      <c r="FC282" s="42"/>
      <c r="FD282" s="42"/>
      <c r="FE282" s="42"/>
      <c r="FF282" s="42"/>
      <c r="FG282" s="42"/>
      <c r="FH282" s="42"/>
      <c r="FI282" s="42"/>
      <c r="FJ282" s="42"/>
      <c r="FK282" s="42"/>
      <c r="FL282" s="42"/>
      <c r="FM282" s="42"/>
      <c r="FN282" s="42"/>
      <c r="FO282" s="42"/>
      <c r="FP282" s="42"/>
      <c r="FQ282" s="42"/>
      <c r="FR282" s="42"/>
      <c r="FS282" s="42"/>
      <c r="FT282" s="42"/>
      <c r="FU282" s="42"/>
      <c r="FV282" s="42"/>
      <c r="FW282" s="42"/>
      <c r="FX282" s="42"/>
      <c r="FY282" s="42"/>
      <c r="FZ282" s="42"/>
      <c r="GA282" s="42"/>
      <c r="GB282" s="42"/>
      <c r="GC282" s="42"/>
      <c r="GD282" s="42"/>
      <c r="GE282" s="42"/>
      <c r="GF282" s="42"/>
      <c r="GG282" s="42"/>
      <c r="GH282" s="42"/>
      <c r="GI282" s="42"/>
      <c r="GJ282" s="42"/>
      <c r="GK282" s="42"/>
      <c r="GL282" s="42"/>
      <c r="GM282" s="42"/>
      <c r="GN282" s="42"/>
      <c r="GO282" s="42"/>
      <c r="GP282" s="42"/>
      <c r="GQ282" s="42"/>
      <c r="GR282" s="42"/>
      <c r="GS282" s="42"/>
      <c r="GT282" s="42"/>
      <c r="GU282" s="42"/>
      <c r="GV282" s="42"/>
      <c r="GW282" s="42"/>
      <c r="GX282" s="42"/>
      <c r="GY282" s="42"/>
      <c r="GZ282" s="42"/>
      <c r="HA282" s="42"/>
      <c r="HB282" s="42"/>
      <c r="HC282" s="42"/>
      <c r="HD282" s="42"/>
      <c r="HE282" s="42"/>
      <c r="HF282" s="42"/>
      <c r="HG282" s="42"/>
      <c r="HH282" s="42"/>
      <c r="HI282" s="42"/>
      <c r="HJ282" s="42"/>
      <c r="HK282" s="42"/>
      <c r="HL282" s="42"/>
      <c r="HM282" s="42"/>
      <c r="HN282" s="42"/>
      <c r="HO282" s="42"/>
      <c r="HP282" s="42"/>
      <c r="HQ282" s="42"/>
      <c r="HR282" s="42"/>
      <c r="HS282" s="42"/>
      <c r="HT282" s="42"/>
      <c r="HU282" s="42"/>
      <c r="HV282" s="42"/>
      <c r="HW282" s="42"/>
      <c r="HX282" s="42"/>
    </row>
    <row r="283" spans="1:232" s="41" customFormat="1" x14ac:dyDescent="0.25">
      <c r="A283" s="29"/>
      <c r="B283" s="30"/>
      <c r="C283" s="31" t="str">
        <f>IF(H283="","",VLOOKUP(O283,Khach_hang!B:G,6,0))</f>
        <v>N</v>
      </c>
      <c r="D283" s="57">
        <f t="shared" si="68"/>
        <v>0</v>
      </c>
      <c r="E283" s="57">
        <f t="shared" si="69"/>
        <v>1</v>
      </c>
      <c r="F283" s="32" t="str">
        <f>IF(H283="","",VLOOKUP(H283,'PHIEU XT'!B:I,8,0))</f>
        <v>30/08/2025</v>
      </c>
      <c r="G283" s="32" t="str">
        <f t="shared" si="70"/>
        <v>30/08/2025</v>
      </c>
      <c r="H283" s="4">
        <v>9105870205</v>
      </c>
      <c r="I283" s="32" t="str">
        <f t="shared" si="71"/>
        <v>30/08/2025</v>
      </c>
      <c r="J283" s="33" t="str">
        <f t="shared" si="72"/>
        <v>NKHT2508/00009624</v>
      </c>
      <c r="K283" s="34"/>
      <c r="L283" s="46" t="str">
        <f t="shared" si="73"/>
        <v>K25TTM</v>
      </c>
      <c r="M283" s="33" t="str">
        <f>IF(H283="","",'PHIEU XT'!C283)</f>
        <v>00009624</v>
      </c>
      <c r="N283" s="35" t="str">
        <f t="shared" si="74"/>
        <v>30/08/2025</v>
      </c>
      <c r="O283" s="6" t="str">
        <f>IF(H283="","",'PHIEU XT'!E283)</f>
        <v>WIN-010</v>
      </c>
      <c r="P283" s="36"/>
      <c r="Q283" s="36"/>
      <c r="R283" s="36"/>
      <c r="S283" s="33" t="str">
        <f>IF(H283="","",'PHIEU XT'!F283)</f>
        <v>4751 WM+ AGG Thửa 75 và 74, TBĐ 017</v>
      </c>
      <c r="T283" s="36"/>
      <c r="U283" s="36"/>
      <c r="V283" s="33" t="str">
        <f t="shared" si="75"/>
        <v>4751 WM+ AGG Thửa 75 và 74, TBĐ 017</v>
      </c>
      <c r="W283" s="36"/>
      <c r="X283" s="36"/>
      <c r="Y283" s="33" t="str">
        <f>IF(H283="","",'PHIEU XT'!AC283)</f>
        <v>CGM300</v>
      </c>
      <c r="Z283" s="36"/>
      <c r="AA283" s="30"/>
      <c r="AB283" s="57">
        <f t="shared" si="76"/>
        <v>5111</v>
      </c>
      <c r="AC283" s="57">
        <f t="shared" si="77"/>
        <v>131</v>
      </c>
      <c r="AD283" s="30"/>
      <c r="AE283" s="58">
        <f>IF(H283="","",'PHIEU XT'!U283)</f>
        <v>3</v>
      </c>
      <c r="AF283" s="37"/>
      <c r="AG283" s="37">
        <f>IF(H283="","",'PHIEU XT'!T283)</f>
        <v>73431</v>
      </c>
      <c r="AH283" s="38">
        <f t="shared" si="78"/>
        <v>220293</v>
      </c>
      <c r="AI283" s="37"/>
      <c r="AJ283" s="37"/>
      <c r="AK283" s="39"/>
      <c r="AL283" s="40">
        <f t="shared" si="79"/>
        <v>8</v>
      </c>
      <c r="AM283" s="37"/>
      <c r="AN283" s="37">
        <f t="shared" si="80"/>
        <v>17623.439999999999</v>
      </c>
      <c r="AO283" s="59">
        <f t="shared" si="81"/>
        <v>33311</v>
      </c>
      <c r="AP283" s="39"/>
      <c r="AQ283" s="59" t="str">
        <f t="shared" si="82"/>
        <v>K-hangtra</v>
      </c>
      <c r="AR283" s="60">
        <f t="shared" si="83"/>
        <v>156</v>
      </c>
      <c r="AS283" s="60">
        <f t="shared" si="84"/>
        <v>632</v>
      </c>
      <c r="AV283" s="39"/>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c r="BZ283" s="42"/>
      <c r="CA283" s="42"/>
      <c r="CB283" s="42"/>
      <c r="CC283" s="42"/>
      <c r="CD283" s="42"/>
      <c r="CE283" s="42"/>
      <c r="CF283" s="42"/>
      <c r="CG283" s="42"/>
      <c r="CH283" s="42"/>
      <c r="CI283" s="42"/>
      <c r="CJ283" s="42"/>
      <c r="CK283" s="42"/>
      <c r="CL283" s="42"/>
      <c r="CM283" s="42"/>
      <c r="CN283" s="42"/>
      <c r="CO283" s="42"/>
      <c r="CP283" s="42"/>
      <c r="CQ283" s="42"/>
      <c r="CR283" s="42"/>
      <c r="CS283" s="42"/>
      <c r="CT283" s="42"/>
      <c r="CU283" s="42"/>
      <c r="CV283" s="42"/>
      <c r="CW283" s="42"/>
      <c r="CX283" s="42"/>
      <c r="CY283" s="42"/>
      <c r="CZ283" s="42"/>
      <c r="DA283" s="42"/>
      <c r="DB283" s="42"/>
      <c r="DC283" s="42"/>
      <c r="DD283" s="42"/>
      <c r="DE283" s="42"/>
      <c r="DF283" s="42"/>
      <c r="DG283" s="42"/>
      <c r="DH283" s="42"/>
      <c r="DI283" s="42"/>
      <c r="DJ283" s="42"/>
      <c r="DK283" s="42"/>
      <c r="DL283" s="42"/>
      <c r="DM283" s="42"/>
      <c r="DN283" s="42"/>
      <c r="DO283" s="42"/>
      <c r="DP283" s="42"/>
      <c r="DQ283" s="42"/>
      <c r="DR283" s="42"/>
      <c r="DS283" s="42"/>
      <c r="DT283" s="42"/>
      <c r="DU283" s="42"/>
      <c r="DV283" s="42"/>
      <c r="DW283" s="42"/>
      <c r="DX283" s="42"/>
      <c r="DY283" s="42"/>
      <c r="DZ283" s="42"/>
      <c r="EA283" s="42"/>
      <c r="EB283" s="42"/>
      <c r="EC283" s="42"/>
      <c r="ED283" s="42"/>
      <c r="EE283" s="42"/>
      <c r="EF283" s="42"/>
      <c r="EG283" s="42"/>
      <c r="EH283" s="42"/>
      <c r="EI283" s="42"/>
      <c r="EJ283" s="42"/>
      <c r="EK283" s="42"/>
      <c r="EL283" s="42"/>
      <c r="EM283" s="42"/>
      <c r="EN283" s="42"/>
      <c r="EO283" s="42"/>
      <c r="EP283" s="42"/>
      <c r="EQ283" s="42"/>
      <c r="ER283" s="42"/>
      <c r="ES283" s="42"/>
      <c r="ET283" s="42"/>
      <c r="EU283" s="42"/>
      <c r="EV283" s="42"/>
      <c r="EW283" s="42"/>
      <c r="EX283" s="42"/>
      <c r="EY283" s="42"/>
      <c r="EZ283" s="42"/>
      <c r="FA283" s="42"/>
      <c r="FB283" s="42"/>
      <c r="FC283" s="42"/>
      <c r="FD283" s="42"/>
      <c r="FE283" s="42"/>
      <c r="FF283" s="42"/>
      <c r="FG283" s="42"/>
      <c r="FH283" s="42"/>
      <c r="FI283" s="42"/>
      <c r="FJ283" s="42"/>
      <c r="FK283" s="42"/>
      <c r="FL283" s="42"/>
      <c r="FM283" s="42"/>
      <c r="FN283" s="42"/>
      <c r="FO283" s="42"/>
      <c r="FP283" s="42"/>
      <c r="FQ283" s="42"/>
      <c r="FR283" s="42"/>
      <c r="FS283" s="42"/>
      <c r="FT283" s="42"/>
      <c r="FU283" s="42"/>
      <c r="FV283" s="42"/>
      <c r="FW283" s="42"/>
      <c r="FX283" s="42"/>
      <c r="FY283" s="42"/>
      <c r="FZ283" s="42"/>
      <c r="GA283" s="42"/>
      <c r="GB283" s="42"/>
      <c r="GC283" s="42"/>
      <c r="GD283" s="42"/>
      <c r="GE283" s="42"/>
      <c r="GF283" s="42"/>
      <c r="GG283" s="42"/>
      <c r="GH283" s="42"/>
      <c r="GI283" s="42"/>
      <c r="GJ283" s="42"/>
      <c r="GK283" s="42"/>
      <c r="GL283" s="42"/>
      <c r="GM283" s="42"/>
      <c r="GN283" s="42"/>
      <c r="GO283" s="42"/>
      <c r="GP283" s="42"/>
      <c r="GQ283" s="42"/>
      <c r="GR283" s="42"/>
      <c r="GS283" s="42"/>
      <c r="GT283" s="42"/>
      <c r="GU283" s="42"/>
      <c r="GV283" s="42"/>
      <c r="GW283" s="42"/>
      <c r="GX283" s="42"/>
      <c r="GY283" s="42"/>
      <c r="GZ283" s="42"/>
      <c r="HA283" s="42"/>
      <c r="HB283" s="42"/>
      <c r="HC283" s="42"/>
      <c r="HD283" s="42"/>
      <c r="HE283" s="42"/>
      <c r="HF283" s="42"/>
      <c r="HG283" s="42"/>
      <c r="HH283" s="42"/>
      <c r="HI283" s="42"/>
      <c r="HJ283" s="42"/>
      <c r="HK283" s="42"/>
      <c r="HL283" s="42"/>
      <c r="HM283" s="42"/>
      <c r="HN283" s="42"/>
      <c r="HO283" s="42"/>
      <c r="HP283" s="42"/>
      <c r="HQ283" s="42"/>
      <c r="HR283" s="42"/>
      <c r="HS283" s="42"/>
      <c r="HT283" s="42"/>
      <c r="HU283" s="42"/>
      <c r="HV283" s="42"/>
      <c r="HW283" s="42"/>
      <c r="HX283" s="42"/>
    </row>
    <row r="284" spans="1:232" s="41" customFormat="1" x14ac:dyDescent="0.25">
      <c r="A284" s="29"/>
      <c r="B284" s="30"/>
      <c r="C284" s="31" t="str">
        <f>IF(H284="","",VLOOKUP(O284,Khach_hang!B:G,6,0))</f>
        <v>N</v>
      </c>
      <c r="D284" s="57">
        <f t="shared" si="68"/>
        <v>0</v>
      </c>
      <c r="E284" s="57">
        <f t="shared" si="69"/>
        <v>1</v>
      </c>
      <c r="F284" s="32" t="str">
        <f>IF(H284="","",VLOOKUP(H284,'PHIEU XT'!B:I,8,0))</f>
        <v>30/08/2025</v>
      </c>
      <c r="G284" s="32" t="str">
        <f t="shared" si="70"/>
        <v>30/08/2025</v>
      </c>
      <c r="H284" s="4">
        <v>9105870205</v>
      </c>
      <c r="I284" s="32" t="str">
        <f t="shared" si="71"/>
        <v>30/08/2025</v>
      </c>
      <c r="J284" s="33" t="str">
        <f t="shared" si="72"/>
        <v>NKHT2508/00009624</v>
      </c>
      <c r="K284" s="34"/>
      <c r="L284" s="46" t="str">
        <f t="shared" si="73"/>
        <v>K25TTM</v>
      </c>
      <c r="M284" s="33" t="str">
        <f>IF(H284="","",'PHIEU XT'!C284)</f>
        <v>00009624</v>
      </c>
      <c r="N284" s="35" t="str">
        <f t="shared" si="74"/>
        <v>30/08/2025</v>
      </c>
      <c r="O284" s="6" t="str">
        <f>IF(H284="","",'PHIEU XT'!E284)</f>
        <v>WIN-010</v>
      </c>
      <c r="P284" s="36"/>
      <c r="Q284" s="36"/>
      <c r="R284" s="36"/>
      <c r="S284" s="33" t="str">
        <f>IF(H284="","",'PHIEU XT'!F284)</f>
        <v>4751 WM+ AGG Thửa 75 và 74, TBĐ 017</v>
      </c>
      <c r="T284" s="36"/>
      <c r="U284" s="36"/>
      <c r="V284" s="33" t="str">
        <f t="shared" si="75"/>
        <v>4751 WM+ AGG Thửa 75 và 74, TBĐ 017</v>
      </c>
      <c r="W284" s="36"/>
      <c r="X284" s="36"/>
      <c r="Y284" s="33" t="str">
        <f>IF(H284="","",'PHIEU XT'!AC284)</f>
        <v>GL250KT</v>
      </c>
      <c r="Z284" s="36"/>
      <c r="AA284" s="30"/>
      <c r="AB284" s="57">
        <f t="shared" si="76"/>
        <v>5111</v>
      </c>
      <c r="AC284" s="57">
        <f t="shared" si="77"/>
        <v>131</v>
      </c>
      <c r="AD284" s="30"/>
      <c r="AE284" s="58">
        <f>IF(H284="","",'PHIEU XT'!U284)</f>
        <v>1</v>
      </c>
      <c r="AF284" s="37"/>
      <c r="AG284" s="37">
        <f>IF(H284="","",'PHIEU XT'!T284)</f>
        <v>49500</v>
      </c>
      <c r="AH284" s="38">
        <f t="shared" si="78"/>
        <v>49500</v>
      </c>
      <c r="AI284" s="37"/>
      <c r="AJ284" s="37"/>
      <c r="AK284" s="39"/>
      <c r="AL284" s="40">
        <f t="shared" si="79"/>
        <v>8</v>
      </c>
      <c r="AM284" s="37"/>
      <c r="AN284" s="37">
        <f t="shared" si="80"/>
        <v>3960</v>
      </c>
      <c r="AO284" s="59">
        <f t="shared" si="81"/>
        <v>33311</v>
      </c>
      <c r="AP284" s="39"/>
      <c r="AQ284" s="59" t="str">
        <f t="shared" si="82"/>
        <v>K-hangtra</v>
      </c>
      <c r="AR284" s="60">
        <f t="shared" si="83"/>
        <v>156</v>
      </c>
      <c r="AS284" s="60">
        <f t="shared" si="84"/>
        <v>632</v>
      </c>
      <c r="AV284" s="39"/>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c r="BZ284" s="42"/>
      <c r="CA284" s="42"/>
      <c r="CB284" s="42"/>
      <c r="CC284" s="42"/>
      <c r="CD284" s="42"/>
      <c r="CE284" s="42"/>
      <c r="CF284" s="42"/>
      <c r="CG284" s="42"/>
      <c r="CH284" s="42"/>
      <c r="CI284" s="42"/>
      <c r="CJ284" s="42"/>
      <c r="CK284" s="42"/>
      <c r="CL284" s="42"/>
      <c r="CM284" s="42"/>
      <c r="CN284" s="42"/>
      <c r="CO284" s="42"/>
      <c r="CP284" s="42"/>
      <c r="CQ284" s="42"/>
      <c r="CR284" s="42"/>
      <c r="CS284" s="42"/>
      <c r="CT284" s="42"/>
      <c r="CU284" s="42"/>
      <c r="CV284" s="42"/>
      <c r="CW284" s="42"/>
      <c r="CX284" s="42"/>
      <c r="CY284" s="42"/>
      <c r="CZ284" s="42"/>
      <c r="DA284" s="42"/>
      <c r="DB284" s="42"/>
      <c r="DC284" s="42"/>
      <c r="DD284" s="42"/>
      <c r="DE284" s="42"/>
      <c r="DF284" s="42"/>
      <c r="DG284" s="42"/>
      <c r="DH284" s="42"/>
      <c r="DI284" s="42"/>
      <c r="DJ284" s="42"/>
      <c r="DK284" s="42"/>
      <c r="DL284" s="42"/>
      <c r="DM284" s="42"/>
      <c r="DN284" s="42"/>
      <c r="DO284" s="42"/>
      <c r="DP284" s="42"/>
      <c r="DQ284" s="42"/>
      <c r="DR284" s="42"/>
      <c r="DS284" s="42"/>
      <c r="DT284" s="42"/>
      <c r="DU284" s="42"/>
      <c r="DV284" s="42"/>
      <c r="DW284" s="42"/>
      <c r="DX284" s="42"/>
      <c r="DY284" s="42"/>
      <c r="DZ284" s="42"/>
      <c r="EA284" s="42"/>
      <c r="EB284" s="42"/>
      <c r="EC284" s="42"/>
      <c r="ED284" s="42"/>
      <c r="EE284" s="42"/>
      <c r="EF284" s="42"/>
      <c r="EG284" s="42"/>
      <c r="EH284" s="42"/>
      <c r="EI284" s="42"/>
      <c r="EJ284" s="42"/>
      <c r="EK284" s="42"/>
      <c r="EL284" s="42"/>
      <c r="EM284" s="42"/>
      <c r="EN284" s="42"/>
      <c r="EO284" s="42"/>
      <c r="EP284" s="42"/>
      <c r="EQ284" s="42"/>
      <c r="ER284" s="42"/>
      <c r="ES284" s="42"/>
      <c r="ET284" s="42"/>
      <c r="EU284" s="42"/>
      <c r="EV284" s="42"/>
      <c r="EW284" s="42"/>
      <c r="EX284" s="42"/>
      <c r="EY284" s="42"/>
      <c r="EZ284" s="42"/>
      <c r="FA284" s="42"/>
      <c r="FB284" s="42"/>
      <c r="FC284" s="42"/>
      <c r="FD284" s="42"/>
      <c r="FE284" s="42"/>
      <c r="FF284" s="42"/>
      <c r="FG284" s="42"/>
      <c r="FH284" s="42"/>
      <c r="FI284" s="42"/>
      <c r="FJ284" s="42"/>
      <c r="FK284" s="42"/>
      <c r="FL284" s="42"/>
      <c r="FM284" s="42"/>
      <c r="FN284" s="42"/>
      <c r="FO284" s="42"/>
      <c r="FP284" s="42"/>
      <c r="FQ284" s="42"/>
      <c r="FR284" s="42"/>
      <c r="FS284" s="42"/>
      <c r="FT284" s="42"/>
      <c r="FU284" s="42"/>
      <c r="FV284" s="42"/>
      <c r="FW284" s="42"/>
      <c r="FX284" s="42"/>
      <c r="FY284" s="42"/>
      <c r="FZ284" s="42"/>
      <c r="GA284" s="42"/>
      <c r="GB284" s="42"/>
      <c r="GC284" s="42"/>
      <c r="GD284" s="42"/>
      <c r="GE284" s="42"/>
      <c r="GF284" s="42"/>
      <c r="GG284" s="42"/>
      <c r="GH284" s="42"/>
      <c r="GI284" s="42"/>
      <c r="GJ284" s="42"/>
      <c r="GK284" s="42"/>
      <c r="GL284" s="42"/>
      <c r="GM284" s="42"/>
      <c r="GN284" s="42"/>
      <c r="GO284" s="42"/>
      <c r="GP284" s="42"/>
      <c r="GQ284" s="42"/>
      <c r="GR284" s="42"/>
      <c r="GS284" s="42"/>
      <c r="GT284" s="42"/>
      <c r="GU284" s="42"/>
      <c r="GV284" s="42"/>
      <c r="GW284" s="42"/>
      <c r="GX284" s="42"/>
      <c r="GY284" s="42"/>
      <c r="GZ284" s="42"/>
      <c r="HA284" s="42"/>
      <c r="HB284" s="42"/>
      <c r="HC284" s="42"/>
      <c r="HD284" s="42"/>
      <c r="HE284" s="42"/>
      <c r="HF284" s="42"/>
      <c r="HG284" s="42"/>
      <c r="HH284" s="42"/>
      <c r="HI284" s="42"/>
      <c r="HJ284" s="42"/>
      <c r="HK284" s="42"/>
      <c r="HL284" s="42"/>
      <c r="HM284" s="42"/>
      <c r="HN284" s="42"/>
      <c r="HO284" s="42"/>
      <c r="HP284" s="42"/>
      <c r="HQ284" s="42"/>
      <c r="HR284" s="42"/>
      <c r="HS284" s="42"/>
      <c r="HT284" s="42"/>
      <c r="HU284" s="42"/>
      <c r="HV284" s="42"/>
      <c r="HW284" s="42"/>
      <c r="HX284" s="42"/>
    </row>
    <row r="285" spans="1:232" s="41" customFormat="1" x14ac:dyDescent="0.25">
      <c r="A285" s="29"/>
      <c r="B285" s="30"/>
      <c r="C285" s="31" t="str">
        <f>IF(H285="","",VLOOKUP(O285,Khach_hang!B:G,6,0))</f>
        <v>N</v>
      </c>
      <c r="D285" s="57">
        <f t="shared" si="68"/>
        <v>0</v>
      </c>
      <c r="E285" s="57">
        <f t="shared" si="69"/>
        <v>1</v>
      </c>
      <c r="F285" s="32" t="str">
        <f>IF(H285="","",VLOOKUP(H285,'PHIEU XT'!B:I,8,0))</f>
        <v>30/08/2025</v>
      </c>
      <c r="G285" s="32" t="str">
        <f t="shared" si="70"/>
        <v>30/08/2025</v>
      </c>
      <c r="H285" s="4">
        <v>9105870237</v>
      </c>
      <c r="I285" s="32" t="str">
        <f t="shared" si="71"/>
        <v>30/08/2025</v>
      </c>
      <c r="J285" s="33" t="str">
        <f t="shared" si="72"/>
        <v>NKHT2508/00138128</v>
      </c>
      <c r="K285" s="34"/>
      <c r="L285" s="46" t="str">
        <f t="shared" si="73"/>
        <v>K25TTM</v>
      </c>
      <c r="M285" s="33" t="str">
        <f>IF(H285="","",'PHIEU XT'!C285)</f>
        <v>00138128</v>
      </c>
      <c r="N285" s="35" t="str">
        <f t="shared" si="74"/>
        <v>30/08/2025</v>
      </c>
      <c r="O285" s="6" t="str">
        <f>IF(H285="","",'PHIEU XT'!E285)</f>
        <v>WIN</v>
      </c>
      <c r="P285" s="36"/>
      <c r="Q285" s="36"/>
      <c r="R285" s="36"/>
      <c r="S285" s="33" t="str">
        <f>IF(H285="","",'PHIEU XT'!F285)</f>
        <v>2AGX WM+ HCM 78-80 Hòa Hưng</v>
      </c>
      <c r="T285" s="36"/>
      <c r="U285" s="36"/>
      <c r="V285" s="33" t="str">
        <f t="shared" si="75"/>
        <v>2AGX WM+ HCM 78-80 Hòa Hưng</v>
      </c>
      <c r="W285" s="36"/>
      <c r="X285" s="36"/>
      <c r="Y285" s="33" t="str">
        <f>IF(H285="","",'PHIEU XT'!AC285)</f>
        <v>GM500</v>
      </c>
      <c r="Z285" s="36"/>
      <c r="AA285" s="30"/>
      <c r="AB285" s="57">
        <f t="shared" si="76"/>
        <v>5111</v>
      </c>
      <c r="AC285" s="57">
        <f t="shared" si="77"/>
        <v>131</v>
      </c>
      <c r="AD285" s="30"/>
      <c r="AE285" s="58">
        <f>IF(H285="","",'PHIEU XT'!U285)</f>
        <v>2</v>
      </c>
      <c r="AF285" s="37"/>
      <c r="AG285" s="37">
        <f>IF(H285="","",'PHIEU XT'!T285)</f>
        <v>111058</v>
      </c>
      <c r="AH285" s="38">
        <f t="shared" si="78"/>
        <v>222116</v>
      </c>
      <c r="AI285" s="37"/>
      <c r="AJ285" s="37"/>
      <c r="AK285" s="39"/>
      <c r="AL285" s="40">
        <f t="shared" si="79"/>
        <v>8</v>
      </c>
      <c r="AM285" s="37"/>
      <c r="AN285" s="37">
        <f t="shared" si="80"/>
        <v>17769.28</v>
      </c>
      <c r="AO285" s="59">
        <f t="shared" si="81"/>
        <v>33311</v>
      </c>
      <c r="AP285" s="39"/>
      <c r="AQ285" s="59" t="str">
        <f t="shared" si="82"/>
        <v>K-hangtra</v>
      </c>
      <c r="AR285" s="60">
        <f t="shared" si="83"/>
        <v>156</v>
      </c>
      <c r="AS285" s="60">
        <f t="shared" si="84"/>
        <v>632</v>
      </c>
      <c r="AV285" s="39"/>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c r="BZ285" s="42"/>
      <c r="CA285" s="42"/>
      <c r="CB285" s="42"/>
      <c r="CC285" s="42"/>
      <c r="CD285" s="42"/>
      <c r="CE285" s="42"/>
      <c r="CF285" s="42"/>
      <c r="CG285" s="42"/>
      <c r="CH285" s="42"/>
      <c r="CI285" s="42"/>
      <c r="CJ285" s="42"/>
      <c r="CK285" s="42"/>
      <c r="CL285" s="42"/>
      <c r="CM285" s="42"/>
      <c r="CN285" s="42"/>
      <c r="CO285" s="42"/>
      <c r="CP285" s="42"/>
      <c r="CQ285" s="42"/>
      <c r="CR285" s="42"/>
      <c r="CS285" s="42"/>
      <c r="CT285" s="42"/>
      <c r="CU285" s="42"/>
      <c r="CV285" s="42"/>
      <c r="CW285" s="42"/>
      <c r="CX285" s="42"/>
      <c r="CY285" s="42"/>
      <c r="CZ285" s="42"/>
      <c r="DA285" s="42"/>
      <c r="DB285" s="42"/>
      <c r="DC285" s="42"/>
      <c r="DD285" s="42"/>
      <c r="DE285" s="42"/>
      <c r="DF285" s="42"/>
      <c r="DG285" s="42"/>
      <c r="DH285" s="42"/>
      <c r="DI285" s="42"/>
      <c r="DJ285" s="42"/>
      <c r="DK285" s="42"/>
      <c r="DL285" s="42"/>
      <c r="DM285" s="42"/>
      <c r="DN285" s="42"/>
      <c r="DO285" s="42"/>
      <c r="DP285" s="42"/>
      <c r="DQ285" s="42"/>
      <c r="DR285" s="42"/>
      <c r="DS285" s="42"/>
      <c r="DT285" s="42"/>
      <c r="DU285" s="42"/>
      <c r="DV285" s="42"/>
      <c r="DW285" s="42"/>
      <c r="DX285" s="42"/>
      <c r="DY285" s="42"/>
      <c r="DZ285" s="42"/>
      <c r="EA285" s="42"/>
      <c r="EB285" s="42"/>
      <c r="EC285" s="42"/>
      <c r="ED285" s="42"/>
      <c r="EE285" s="42"/>
      <c r="EF285" s="42"/>
      <c r="EG285" s="42"/>
      <c r="EH285" s="42"/>
      <c r="EI285" s="42"/>
      <c r="EJ285" s="42"/>
      <c r="EK285" s="42"/>
      <c r="EL285" s="42"/>
      <c r="EM285" s="42"/>
      <c r="EN285" s="42"/>
      <c r="EO285" s="42"/>
      <c r="EP285" s="42"/>
      <c r="EQ285" s="42"/>
      <c r="ER285" s="42"/>
      <c r="ES285" s="42"/>
      <c r="ET285" s="42"/>
      <c r="EU285" s="42"/>
      <c r="EV285" s="42"/>
      <c r="EW285" s="42"/>
      <c r="EX285" s="42"/>
      <c r="EY285" s="42"/>
      <c r="EZ285" s="42"/>
      <c r="FA285" s="42"/>
      <c r="FB285" s="42"/>
      <c r="FC285" s="42"/>
      <c r="FD285" s="42"/>
      <c r="FE285" s="42"/>
      <c r="FF285" s="42"/>
      <c r="FG285" s="42"/>
      <c r="FH285" s="42"/>
      <c r="FI285" s="42"/>
      <c r="FJ285" s="42"/>
      <c r="FK285" s="42"/>
      <c r="FL285" s="42"/>
      <c r="FM285" s="42"/>
      <c r="FN285" s="42"/>
      <c r="FO285" s="42"/>
      <c r="FP285" s="42"/>
      <c r="FQ285" s="42"/>
      <c r="FR285" s="42"/>
      <c r="FS285" s="42"/>
      <c r="FT285" s="42"/>
      <c r="FU285" s="42"/>
      <c r="FV285" s="42"/>
      <c r="FW285" s="42"/>
      <c r="FX285" s="42"/>
      <c r="FY285" s="42"/>
      <c r="FZ285" s="42"/>
      <c r="GA285" s="42"/>
      <c r="GB285" s="42"/>
      <c r="GC285" s="42"/>
      <c r="GD285" s="42"/>
      <c r="GE285" s="42"/>
      <c r="GF285" s="42"/>
      <c r="GG285" s="42"/>
      <c r="GH285" s="42"/>
      <c r="GI285" s="42"/>
      <c r="GJ285" s="42"/>
      <c r="GK285" s="42"/>
      <c r="GL285" s="42"/>
      <c r="GM285" s="42"/>
      <c r="GN285" s="42"/>
      <c r="GO285" s="42"/>
      <c r="GP285" s="42"/>
      <c r="GQ285" s="42"/>
      <c r="GR285" s="42"/>
      <c r="GS285" s="42"/>
      <c r="GT285" s="42"/>
      <c r="GU285" s="42"/>
      <c r="GV285" s="42"/>
      <c r="GW285" s="42"/>
      <c r="GX285" s="42"/>
      <c r="GY285" s="42"/>
      <c r="GZ285" s="42"/>
      <c r="HA285" s="42"/>
      <c r="HB285" s="42"/>
      <c r="HC285" s="42"/>
      <c r="HD285" s="42"/>
      <c r="HE285" s="42"/>
      <c r="HF285" s="42"/>
      <c r="HG285" s="42"/>
      <c r="HH285" s="42"/>
      <c r="HI285" s="42"/>
      <c r="HJ285" s="42"/>
      <c r="HK285" s="42"/>
      <c r="HL285" s="42"/>
      <c r="HM285" s="42"/>
      <c r="HN285" s="42"/>
      <c r="HO285" s="42"/>
      <c r="HP285" s="42"/>
      <c r="HQ285" s="42"/>
      <c r="HR285" s="42"/>
      <c r="HS285" s="42"/>
      <c r="HT285" s="42"/>
      <c r="HU285" s="42"/>
      <c r="HV285" s="42"/>
      <c r="HW285" s="42"/>
      <c r="HX285" s="42"/>
    </row>
    <row r="286" spans="1:232" s="41" customFormat="1" x14ac:dyDescent="0.25">
      <c r="A286" s="29"/>
      <c r="B286" s="30"/>
      <c r="C286" s="31" t="str">
        <f>IF(H286="","",VLOOKUP(O286,Khach_hang!B:G,6,0))</f>
        <v>N</v>
      </c>
      <c r="D286" s="57">
        <f t="shared" si="68"/>
        <v>0</v>
      </c>
      <c r="E286" s="57">
        <f t="shared" si="69"/>
        <v>1</v>
      </c>
      <c r="F286" s="32" t="str">
        <f>IF(H286="","",VLOOKUP(H286,'PHIEU XT'!B:I,8,0))</f>
        <v>30/08/2025</v>
      </c>
      <c r="G286" s="32" t="str">
        <f t="shared" si="70"/>
        <v>30/08/2025</v>
      </c>
      <c r="H286" s="4">
        <v>9105870237</v>
      </c>
      <c r="I286" s="32" t="str">
        <f t="shared" si="71"/>
        <v>30/08/2025</v>
      </c>
      <c r="J286" s="33" t="str">
        <f t="shared" si="72"/>
        <v>NKHT2508/00138128</v>
      </c>
      <c r="K286" s="34"/>
      <c r="L286" s="46" t="str">
        <f t="shared" si="73"/>
        <v>K25TTM</v>
      </c>
      <c r="M286" s="33" t="str">
        <f>IF(H286="","",'PHIEU XT'!C286)</f>
        <v>00138128</v>
      </c>
      <c r="N286" s="35" t="str">
        <f t="shared" si="74"/>
        <v>30/08/2025</v>
      </c>
      <c r="O286" s="6" t="str">
        <f>IF(H286="","",'PHIEU XT'!E286)</f>
        <v>WIN</v>
      </c>
      <c r="P286" s="36"/>
      <c r="Q286" s="36"/>
      <c r="R286" s="36"/>
      <c r="S286" s="33" t="str">
        <f>IF(H286="","",'PHIEU XT'!F286)</f>
        <v>2AGX WM+ HCM 78-80 Hòa Hưng</v>
      </c>
      <c r="T286" s="36"/>
      <c r="U286" s="36"/>
      <c r="V286" s="33" t="str">
        <f t="shared" si="75"/>
        <v>2AGX WM+ HCM 78-80 Hòa Hưng</v>
      </c>
      <c r="W286" s="36"/>
      <c r="X286" s="36"/>
      <c r="Y286" s="33" t="str">
        <f>IF(H286="","",'PHIEU XT'!AC286)</f>
        <v>GL250KT</v>
      </c>
      <c r="Z286" s="36"/>
      <c r="AA286" s="30"/>
      <c r="AB286" s="57">
        <f t="shared" si="76"/>
        <v>5111</v>
      </c>
      <c r="AC286" s="57">
        <f t="shared" si="77"/>
        <v>131</v>
      </c>
      <c r="AD286" s="30"/>
      <c r="AE286" s="58">
        <f>IF(H286="","",'PHIEU XT'!U286)</f>
        <v>2</v>
      </c>
      <c r="AF286" s="37"/>
      <c r="AG286" s="37">
        <f>IF(H286="","",'PHIEU XT'!T286)</f>
        <v>49500</v>
      </c>
      <c r="AH286" s="38">
        <f t="shared" si="78"/>
        <v>99000</v>
      </c>
      <c r="AI286" s="37"/>
      <c r="AJ286" s="37"/>
      <c r="AK286" s="39"/>
      <c r="AL286" s="40">
        <f t="shared" si="79"/>
        <v>8</v>
      </c>
      <c r="AM286" s="37"/>
      <c r="AN286" s="37">
        <f t="shared" si="80"/>
        <v>7920</v>
      </c>
      <c r="AO286" s="59">
        <f t="shared" si="81"/>
        <v>33311</v>
      </c>
      <c r="AP286" s="39"/>
      <c r="AQ286" s="59" t="str">
        <f t="shared" si="82"/>
        <v>K-hangtra</v>
      </c>
      <c r="AR286" s="60">
        <f t="shared" si="83"/>
        <v>156</v>
      </c>
      <c r="AS286" s="60">
        <f t="shared" si="84"/>
        <v>632</v>
      </c>
      <c r="AV286" s="39"/>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c r="BZ286" s="42"/>
      <c r="CA286" s="42"/>
      <c r="CB286" s="42"/>
      <c r="CC286" s="42"/>
      <c r="CD286" s="42"/>
      <c r="CE286" s="42"/>
      <c r="CF286" s="42"/>
      <c r="CG286" s="42"/>
      <c r="CH286" s="42"/>
      <c r="CI286" s="42"/>
      <c r="CJ286" s="42"/>
      <c r="CK286" s="42"/>
      <c r="CL286" s="42"/>
      <c r="CM286" s="42"/>
      <c r="CN286" s="42"/>
      <c r="CO286" s="42"/>
      <c r="CP286" s="42"/>
      <c r="CQ286" s="42"/>
      <c r="CR286" s="42"/>
      <c r="CS286" s="42"/>
      <c r="CT286" s="42"/>
      <c r="CU286" s="42"/>
      <c r="CV286" s="42"/>
      <c r="CW286" s="42"/>
      <c r="CX286" s="42"/>
      <c r="CY286" s="42"/>
      <c r="CZ286" s="42"/>
      <c r="DA286" s="42"/>
      <c r="DB286" s="42"/>
      <c r="DC286" s="42"/>
      <c r="DD286" s="42"/>
      <c r="DE286" s="42"/>
      <c r="DF286" s="42"/>
      <c r="DG286" s="42"/>
      <c r="DH286" s="42"/>
      <c r="DI286" s="42"/>
      <c r="DJ286" s="42"/>
      <c r="DK286" s="42"/>
      <c r="DL286" s="42"/>
      <c r="DM286" s="42"/>
      <c r="DN286" s="42"/>
      <c r="DO286" s="42"/>
      <c r="DP286" s="42"/>
      <c r="DQ286" s="42"/>
      <c r="DR286" s="42"/>
      <c r="DS286" s="42"/>
      <c r="DT286" s="42"/>
      <c r="DU286" s="42"/>
      <c r="DV286" s="42"/>
      <c r="DW286" s="42"/>
      <c r="DX286" s="42"/>
      <c r="DY286" s="42"/>
      <c r="DZ286" s="42"/>
      <c r="EA286" s="42"/>
      <c r="EB286" s="42"/>
      <c r="EC286" s="42"/>
      <c r="ED286" s="42"/>
      <c r="EE286" s="42"/>
      <c r="EF286" s="42"/>
      <c r="EG286" s="42"/>
      <c r="EH286" s="42"/>
      <c r="EI286" s="42"/>
      <c r="EJ286" s="42"/>
      <c r="EK286" s="42"/>
      <c r="EL286" s="42"/>
      <c r="EM286" s="42"/>
      <c r="EN286" s="42"/>
      <c r="EO286" s="42"/>
      <c r="EP286" s="42"/>
      <c r="EQ286" s="42"/>
      <c r="ER286" s="42"/>
      <c r="ES286" s="42"/>
      <c r="ET286" s="42"/>
      <c r="EU286" s="42"/>
      <c r="EV286" s="42"/>
      <c r="EW286" s="42"/>
      <c r="EX286" s="42"/>
      <c r="EY286" s="42"/>
      <c r="EZ286" s="42"/>
      <c r="FA286" s="42"/>
      <c r="FB286" s="42"/>
      <c r="FC286" s="42"/>
      <c r="FD286" s="42"/>
      <c r="FE286" s="42"/>
      <c r="FF286" s="42"/>
      <c r="FG286" s="42"/>
      <c r="FH286" s="42"/>
      <c r="FI286" s="42"/>
      <c r="FJ286" s="42"/>
      <c r="FK286" s="42"/>
      <c r="FL286" s="42"/>
      <c r="FM286" s="42"/>
      <c r="FN286" s="42"/>
      <c r="FO286" s="42"/>
      <c r="FP286" s="42"/>
      <c r="FQ286" s="42"/>
      <c r="FR286" s="42"/>
      <c r="FS286" s="42"/>
      <c r="FT286" s="42"/>
      <c r="FU286" s="42"/>
      <c r="FV286" s="42"/>
      <c r="FW286" s="42"/>
      <c r="FX286" s="42"/>
      <c r="FY286" s="42"/>
      <c r="FZ286" s="42"/>
      <c r="GA286" s="42"/>
      <c r="GB286" s="42"/>
      <c r="GC286" s="42"/>
      <c r="GD286" s="42"/>
      <c r="GE286" s="42"/>
      <c r="GF286" s="42"/>
      <c r="GG286" s="42"/>
      <c r="GH286" s="42"/>
      <c r="GI286" s="42"/>
      <c r="GJ286" s="42"/>
      <c r="GK286" s="42"/>
      <c r="GL286" s="42"/>
      <c r="GM286" s="42"/>
      <c r="GN286" s="42"/>
      <c r="GO286" s="42"/>
      <c r="GP286" s="42"/>
      <c r="GQ286" s="42"/>
      <c r="GR286" s="42"/>
      <c r="GS286" s="42"/>
      <c r="GT286" s="42"/>
      <c r="GU286" s="42"/>
      <c r="GV286" s="42"/>
      <c r="GW286" s="42"/>
      <c r="GX286" s="42"/>
      <c r="GY286" s="42"/>
      <c r="GZ286" s="42"/>
      <c r="HA286" s="42"/>
      <c r="HB286" s="42"/>
      <c r="HC286" s="42"/>
      <c r="HD286" s="42"/>
      <c r="HE286" s="42"/>
      <c r="HF286" s="42"/>
      <c r="HG286" s="42"/>
      <c r="HH286" s="42"/>
      <c r="HI286" s="42"/>
      <c r="HJ286" s="42"/>
      <c r="HK286" s="42"/>
      <c r="HL286" s="42"/>
      <c r="HM286" s="42"/>
      <c r="HN286" s="42"/>
      <c r="HO286" s="42"/>
      <c r="HP286" s="42"/>
      <c r="HQ286" s="42"/>
      <c r="HR286" s="42"/>
      <c r="HS286" s="42"/>
      <c r="HT286" s="42"/>
      <c r="HU286" s="42"/>
      <c r="HV286" s="42"/>
      <c r="HW286" s="42"/>
      <c r="HX286" s="42"/>
    </row>
    <row r="287" spans="1:232" s="41" customFormat="1" x14ac:dyDescent="0.25">
      <c r="A287" s="29"/>
      <c r="B287" s="30"/>
      <c r="C287" s="31" t="str">
        <f>IF(H287="","",VLOOKUP(O287,Khach_hang!B:G,6,0))</f>
        <v>N</v>
      </c>
      <c r="D287" s="57">
        <f t="shared" si="68"/>
        <v>0</v>
      </c>
      <c r="E287" s="57">
        <f t="shared" si="69"/>
        <v>1</v>
      </c>
      <c r="F287" s="32" t="str">
        <f>IF(H287="","",VLOOKUP(H287,'PHIEU XT'!B:I,8,0))</f>
        <v>30/08/2025</v>
      </c>
      <c r="G287" s="32" t="str">
        <f t="shared" si="70"/>
        <v>30/08/2025</v>
      </c>
      <c r="H287" s="4">
        <v>9105870237</v>
      </c>
      <c r="I287" s="32" t="str">
        <f t="shared" si="71"/>
        <v>30/08/2025</v>
      </c>
      <c r="J287" s="33" t="str">
        <f t="shared" si="72"/>
        <v>NKHT2508/00138128</v>
      </c>
      <c r="K287" s="34"/>
      <c r="L287" s="46" t="str">
        <f t="shared" si="73"/>
        <v>K25TTM</v>
      </c>
      <c r="M287" s="33" t="str">
        <f>IF(H287="","",'PHIEU XT'!C287)</f>
        <v>00138128</v>
      </c>
      <c r="N287" s="35" t="str">
        <f t="shared" si="74"/>
        <v>30/08/2025</v>
      </c>
      <c r="O287" s="6" t="str">
        <f>IF(H287="","",'PHIEU XT'!E287)</f>
        <v>WIN</v>
      </c>
      <c r="P287" s="36"/>
      <c r="Q287" s="36"/>
      <c r="R287" s="36"/>
      <c r="S287" s="33" t="str">
        <f>IF(H287="","",'PHIEU XT'!F287)</f>
        <v>2AGX WM+ HCM 78-80 Hòa Hưng</v>
      </c>
      <c r="T287" s="36"/>
      <c r="U287" s="36"/>
      <c r="V287" s="33" t="str">
        <f t="shared" si="75"/>
        <v>2AGX WM+ HCM 78-80 Hòa Hưng</v>
      </c>
      <c r="W287" s="36"/>
      <c r="X287" s="36"/>
      <c r="Y287" s="33" t="str">
        <f>IF(H287="","",'PHIEU XT'!AC287)</f>
        <v>CN300</v>
      </c>
      <c r="Z287" s="36"/>
      <c r="AA287" s="30"/>
      <c r="AB287" s="57">
        <f t="shared" si="76"/>
        <v>5111</v>
      </c>
      <c r="AC287" s="57">
        <f t="shared" si="77"/>
        <v>131</v>
      </c>
      <c r="AD287" s="30"/>
      <c r="AE287" s="58">
        <f>IF(H287="","",'PHIEU XT'!U287)</f>
        <v>2</v>
      </c>
      <c r="AF287" s="37"/>
      <c r="AG287" s="37">
        <f>IF(H287="","",'PHIEU XT'!T287)</f>
        <v>56760</v>
      </c>
      <c r="AH287" s="38">
        <f t="shared" si="78"/>
        <v>113520</v>
      </c>
      <c r="AI287" s="37"/>
      <c r="AJ287" s="37"/>
      <c r="AK287" s="39"/>
      <c r="AL287" s="40">
        <f t="shared" si="79"/>
        <v>8</v>
      </c>
      <c r="AM287" s="37"/>
      <c r="AN287" s="37">
        <f t="shared" si="80"/>
        <v>9081.6</v>
      </c>
      <c r="AO287" s="59">
        <f t="shared" si="81"/>
        <v>33311</v>
      </c>
      <c r="AP287" s="39"/>
      <c r="AQ287" s="59" t="str">
        <f t="shared" si="82"/>
        <v>K-hangtra</v>
      </c>
      <c r="AR287" s="60">
        <f t="shared" si="83"/>
        <v>156</v>
      </c>
      <c r="AS287" s="60">
        <f t="shared" si="84"/>
        <v>632</v>
      </c>
      <c r="AV287" s="39"/>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c r="BZ287" s="42"/>
      <c r="CA287" s="42"/>
      <c r="CB287" s="42"/>
      <c r="CC287" s="42"/>
      <c r="CD287" s="42"/>
      <c r="CE287" s="42"/>
      <c r="CF287" s="42"/>
      <c r="CG287" s="42"/>
      <c r="CH287" s="42"/>
      <c r="CI287" s="42"/>
      <c r="CJ287" s="42"/>
      <c r="CK287" s="42"/>
      <c r="CL287" s="42"/>
      <c r="CM287" s="42"/>
      <c r="CN287" s="42"/>
      <c r="CO287" s="42"/>
      <c r="CP287" s="42"/>
      <c r="CQ287" s="42"/>
      <c r="CR287" s="42"/>
      <c r="CS287" s="42"/>
      <c r="CT287" s="42"/>
      <c r="CU287" s="42"/>
      <c r="CV287" s="42"/>
      <c r="CW287" s="42"/>
      <c r="CX287" s="42"/>
      <c r="CY287" s="42"/>
      <c r="CZ287" s="42"/>
      <c r="DA287" s="42"/>
      <c r="DB287" s="42"/>
      <c r="DC287" s="42"/>
      <c r="DD287" s="42"/>
      <c r="DE287" s="42"/>
      <c r="DF287" s="42"/>
      <c r="DG287" s="42"/>
      <c r="DH287" s="42"/>
      <c r="DI287" s="42"/>
      <c r="DJ287" s="42"/>
      <c r="DK287" s="42"/>
      <c r="DL287" s="42"/>
      <c r="DM287" s="42"/>
      <c r="DN287" s="42"/>
      <c r="DO287" s="42"/>
      <c r="DP287" s="42"/>
      <c r="DQ287" s="42"/>
      <c r="DR287" s="42"/>
      <c r="DS287" s="42"/>
      <c r="DT287" s="42"/>
      <c r="DU287" s="42"/>
      <c r="DV287" s="42"/>
      <c r="DW287" s="42"/>
      <c r="DX287" s="42"/>
      <c r="DY287" s="42"/>
      <c r="DZ287" s="42"/>
      <c r="EA287" s="42"/>
      <c r="EB287" s="42"/>
      <c r="EC287" s="42"/>
      <c r="ED287" s="42"/>
      <c r="EE287" s="42"/>
      <c r="EF287" s="42"/>
      <c r="EG287" s="42"/>
      <c r="EH287" s="42"/>
      <c r="EI287" s="42"/>
      <c r="EJ287" s="42"/>
      <c r="EK287" s="42"/>
      <c r="EL287" s="42"/>
      <c r="EM287" s="42"/>
      <c r="EN287" s="42"/>
      <c r="EO287" s="42"/>
      <c r="EP287" s="42"/>
      <c r="EQ287" s="42"/>
      <c r="ER287" s="42"/>
      <c r="ES287" s="42"/>
      <c r="ET287" s="42"/>
      <c r="EU287" s="42"/>
      <c r="EV287" s="42"/>
      <c r="EW287" s="42"/>
      <c r="EX287" s="42"/>
      <c r="EY287" s="42"/>
      <c r="EZ287" s="42"/>
      <c r="FA287" s="42"/>
      <c r="FB287" s="42"/>
      <c r="FC287" s="42"/>
      <c r="FD287" s="42"/>
      <c r="FE287" s="42"/>
      <c r="FF287" s="42"/>
      <c r="FG287" s="42"/>
      <c r="FH287" s="42"/>
      <c r="FI287" s="42"/>
      <c r="FJ287" s="42"/>
      <c r="FK287" s="42"/>
      <c r="FL287" s="42"/>
      <c r="FM287" s="42"/>
      <c r="FN287" s="42"/>
      <c r="FO287" s="42"/>
      <c r="FP287" s="42"/>
      <c r="FQ287" s="42"/>
      <c r="FR287" s="42"/>
      <c r="FS287" s="42"/>
      <c r="FT287" s="42"/>
      <c r="FU287" s="42"/>
      <c r="FV287" s="42"/>
      <c r="FW287" s="42"/>
      <c r="FX287" s="42"/>
      <c r="FY287" s="42"/>
      <c r="FZ287" s="42"/>
      <c r="GA287" s="42"/>
      <c r="GB287" s="42"/>
      <c r="GC287" s="42"/>
      <c r="GD287" s="42"/>
      <c r="GE287" s="42"/>
      <c r="GF287" s="42"/>
      <c r="GG287" s="42"/>
      <c r="GH287" s="42"/>
      <c r="GI287" s="42"/>
      <c r="GJ287" s="42"/>
      <c r="GK287" s="42"/>
      <c r="GL287" s="42"/>
      <c r="GM287" s="42"/>
      <c r="GN287" s="42"/>
      <c r="GO287" s="42"/>
      <c r="GP287" s="42"/>
      <c r="GQ287" s="42"/>
      <c r="GR287" s="42"/>
      <c r="GS287" s="42"/>
      <c r="GT287" s="42"/>
      <c r="GU287" s="42"/>
      <c r="GV287" s="42"/>
      <c r="GW287" s="42"/>
      <c r="GX287" s="42"/>
      <c r="GY287" s="42"/>
      <c r="GZ287" s="42"/>
      <c r="HA287" s="42"/>
      <c r="HB287" s="42"/>
      <c r="HC287" s="42"/>
      <c r="HD287" s="42"/>
      <c r="HE287" s="42"/>
      <c r="HF287" s="42"/>
      <c r="HG287" s="42"/>
      <c r="HH287" s="42"/>
      <c r="HI287" s="42"/>
      <c r="HJ287" s="42"/>
      <c r="HK287" s="42"/>
      <c r="HL287" s="42"/>
      <c r="HM287" s="42"/>
      <c r="HN287" s="42"/>
      <c r="HO287" s="42"/>
      <c r="HP287" s="42"/>
      <c r="HQ287" s="42"/>
      <c r="HR287" s="42"/>
      <c r="HS287" s="42"/>
      <c r="HT287" s="42"/>
      <c r="HU287" s="42"/>
      <c r="HV287" s="42"/>
      <c r="HW287" s="42"/>
      <c r="HX287" s="42"/>
    </row>
    <row r="288" spans="1:232" s="41" customFormat="1" x14ac:dyDescent="0.25">
      <c r="A288" s="29"/>
      <c r="B288" s="30"/>
      <c r="C288" s="31" t="str">
        <f>IF(H288="","",VLOOKUP(O288,Khach_hang!B:G,6,0))</f>
        <v>N</v>
      </c>
      <c r="D288" s="57">
        <f t="shared" si="68"/>
        <v>0</v>
      </c>
      <c r="E288" s="57">
        <f t="shared" si="69"/>
        <v>1</v>
      </c>
      <c r="F288" s="32" t="str">
        <f>IF(H288="","",VLOOKUP(H288,'PHIEU XT'!B:I,8,0))</f>
        <v>30/08/2025</v>
      </c>
      <c r="G288" s="32" t="str">
        <f t="shared" si="70"/>
        <v>30/08/2025</v>
      </c>
      <c r="H288" s="4">
        <v>9105870237</v>
      </c>
      <c r="I288" s="32" t="str">
        <f t="shared" si="71"/>
        <v>30/08/2025</v>
      </c>
      <c r="J288" s="33" t="str">
        <f t="shared" si="72"/>
        <v>NKHT2508/00138128</v>
      </c>
      <c r="K288" s="34"/>
      <c r="L288" s="46" t="str">
        <f t="shared" si="73"/>
        <v>K25TTM</v>
      </c>
      <c r="M288" s="33" t="str">
        <f>IF(H288="","",'PHIEU XT'!C288)</f>
        <v>00138128</v>
      </c>
      <c r="N288" s="35" t="str">
        <f t="shared" si="74"/>
        <v>30/08/2025</v>
      </c>
      <c r="O288" s="6" t="str">
        <f>IF(H288="","",'PHIEU XT'!E288)</f>
        <v>WIN</v>
      </c>
      <c r="P288" s="36"/>
      <c r="Q288" s="36"/>
      <c r="R288" s="36"/>
      <c r="S288" s="33" t="str">
        <f>IF(H288="","",'PHIEU XT'!F288)</f>
        <v>2AGX WM+ HCM 78-80 Hòa Hưng</v>
      </c>
      <c r="T288" s="36"/>
      <c r="U288" s="36"/>
      <c r="V288" s="33" t="str">
        <f t="shared" si="75"/>
        <v>2AGX WM+ HCM 78-80 Hòa Hưng</v>
      </c>
      <c r="W288" s="36"/>
      <c r="X288" s="36"/>
      <c r="Y288" s="33" t="str">
        <f>IF(H288="","",'PHIEU XT'!AC288)</f>
        <v>MNH250</v>
      </c>
      <c r="Z288" s="36"/>
      <c r="AA288" s="30"/>
      <c r="AB288" s="57">
        <f t="shared" si="76"/>
        <v>5111</v>
      </c>
      <c r="AC288" s="57">
        <f t="shared" si="77"/>
        <v>131</v>
      </c>
      <c r="AD288" s="30"/>
      <c r="AE288" s="58">
        <f>IF(H288="","",'PHIEU XT'!U288)</f>
        <v>2</v>
      </c>
      <c r="AF288" s="37"/>
      <c r="AG288" s="37">
        <f>IF(H288="","",'PHIEU XT'!T288)</f>
        <v>46000</v>
      </c>
      <c r="AH288" s="38">
        <f t="shared" si="78"/>
        <v>92000</v>
      </c>
      <c r="AI288" s="37"/>
      <c r="AJ288" s="37"/>
      <c r="AK288" s="39"/>
      <c r="AL288" s="40">
        <f t="shared" si="79"/>
        <v>8</v>
      </c>
      <c r="AM288" s="37"/>
      <c r="AN288" s="37">
        <f t="shared" si="80"/>
        <v>7360</v>
      </c>
      <c r="AO288" s="59">
        <f t="shared" si="81"/>
        <v>33311</v>
      </c>
      <c r="AP288" s="39"/>
      <c r="AQ288" s="59" t="str">
        <f t="shared" si="82"/>
        <v>K-hangtra</v>
      </c>
      <c r="AR288" s="60">
        <f t="shared" si="83"/>
        <v>156</v>
      </c>
      <c r="AS288" s="60">
        <f t="shared" si="84"/>
        <v>632</v>
      </c>
      <c r="AV288" s="39"/>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c r="BZ288" s="42"/>
      <c r="CA288" s="42"/>
      <c r="CB288" s="42"/>
      <c r="CC288" s="42"/>
      <c r="CD288" s="42"/>
      <c r="CE288" s="42"/>
      <c r="CF288" s="42"/>
      <c r="CG288" s="42"/>
      <c r="CH288" s="42"/>
      <c r="CI288" s="42"/>
      <c r="CJ288" s="42"/>
      <c r="CK288" s="42"/>
      <c r="CL288" s="42"/>
      <c r="CM288" s="42"/>
      <c r="CN288" s="42"/>
      <c r="CO288" s="42"/>
      <c r="CP288" s="42"/>
      <c r="CQ288" s="42"/>
      <c r="CR288" s="42"/>
      <c r="CS288" s="42"/>
      <c r="CT288" s="42"/>
      <c r="CU288" s="42"/>
      <c r="CV288" s="42"/>
      <c r="CW288" s="42"/>
      <c r="CX288" s="42"/>
      <c r="CY288" s="42"/>
      <c r="CZ288" s="42"/>
      <c r="DA288" s="42"/>
      <c r="DB288" s="42"/>
      <c r="DC288" s="42"/>
      <c r="DD288" s="42"/>
      <c r="DE288" s="42"/>
      <c r="DF288" s="42"/>
      <c r="DG288" s="42"/>
      <c r="DH288" s="42"/>
      <c r="DI288" s="42"/>
      <c r="DJ288" s="42"/>
      <c r="DK288" s="42"/>
      <c r="DL288" s="42"/>
      <c r="DM288" s="42"/>
      <c r="DN288" s="42"/>
      <c r="DO288" s="42"/>
      <c r="DP288" s="42"/>
      <c r="DQ288" s="42"/>
      <c r="DR288" s="42"/>
      <c r="DS288" s="42"/>
      <c r="DT288" s="42"/>
      <c r="DU288" s="42"/>
      <c r="DV288" s="42"/>
      <c r="DW288" s="42"/>
      <c r="DX288" s="42"/>
      <c r="DY288" s="42"/>
      <c r="DZ288" s="42"/>
      <c r="EA288" s="42"/>
      <c r="EB288" s="42"/>
      <c r="EC288" s="42"/>
      <c r="ED288" s="42"/>
      <c r="EE288" s="42"/>
      <c r="EF288" s="42"/>
      <c r="EG288" s="42"/>
      <c r="EH288" s="42"/>
      <c r="EI288" s="42"/>
      <c r="EJ288" s="42"/>
      <c r="EK288" s="42"/>
      <c r="EL288" s="42"/>
      <c r="EM288" s="42"/>
      <c r="EN288" s="42"/>
      <c r="EO288" s="42"/>
      <c r="EP288" s="42"/>
      <c r="EQ288" s="42"/>
      <c r="ER288" s="42"/>
      <c r="ES288" s="42"/>
      <c r="ET288" s="42"/>
      <c r="EU288" s="42"/>
      <c r="EV288" s="42"/>
      <c r="EW288" s="42"/>
      <c r="EX288" s="42"/>
      <c r="EY288" s="42"/>
      <c r="EZ288" s="42"/>
      <c r="FA288" s="42"/>
      <c r="FB288" s="42"/>
      <c r="FC288" s="42"/>
      <c r="FD288" s="42"/>
      <c r="FE288" s="42"/>
      <c r="FF288" s="42"/>
      <c r="FG288" s="42"/>
      <c r="FH288" s="42"/>
      <c r="FI288" s="42"/>
      <c r="FJ288" s="42"/>
      <c r="FK288" s="42"/>
      <c r="FL288" s="42"/>
      <c r="FM288" s="42"/>
      <c r="FN288" s="42"/>
      <c r="FO288" s="42"/>
      <c r="FP288" s="42"/>
      <c r="FQ288" s="42"/>
      <c r="FR288" s="42"/>
      <c r="FS288" s="42"/>
      <c r="FT288" s="42"/>
      <c r="FU288" s="42"/>
      <c r="FV288" s="42"/>
      <c r="FW288" s="42"/>
      <c r="FX288" s="42"/>
      <c r="FY288" s="42"/>
      <c r="FZ288" s="42"/>
      <c r="GA288" s="42"/>
      <c r="GB288" s="42"/>
      <c r="GC288" s="42"/>
      <c r="GD288" s="42"/>
      <c r="GE288" s="42"/>
      <c r="GF288" s="42"/>
      <c r="GG288" s="42"/>
      <c r="GH288" s="42"/>
      <c r="GI288" s="42"/>
      <c r="GJ288" s="42"/>
      <c r="GK288" s="42"/>
      <c r="GL288" s="42"/>
      <c r="GM288" s="42"/>
      <c r="GN288" s="42"/>
      <c r="GO288" s="42"/>
      <c r="GP288" s="42"/>
      <c r="GQ288" s="42"/>
      <c r="GR288" s="42"/>
      <c r="GS288" s="42"/>
      <c r="GT288" s="42"/>
      <c r="GU288" s="42"/>
      <c r="GV288" s="42"/>
      <c r="GW288" s="42"/>
      <c r="GX288" s="42"/>
      <c r="GY288" s="42"/>
      <c r="GZ288" s="42"/>
      <c r="HA288" s="42"/>
      <c r="HB288" s="42"/>
      <c r="HC288" s="42"/>
      <c r="HD288" s="42"/>
      <c r="HE288" s="42"/>
      <c r="HF288" s="42"/>
      <c r="HG288" s="42"/>
      <c r="HH288" s="42"/>
      <c r="HI288" s="42"/>
      <c r="HJ288" s="42"/>
      <c r="HK288" s="42"/>
      <c r="HL288" s="42"/>
      <c r="HM288" s="42"/>
      <c r="HN288" s="42"/>
      <c r="HO288" s="42"/>
      <c r="HP288" s="42"/>
      <c r="HQ288" s="42"/>
      <c r="HR288" s="42"/>
      <c r="HS288" s="42"/>
      <c r="HT288" s="42"/>
      <c r="HU288" s="42"/>
      <c r="HV288" s="42"/>
      <c r="HW288" s="42"/>
      <c r="HX288" s="42"/>
    </row>
    <row r="289" spans="1:232" s="41" customFormat="1" x14ac:dyDescent="0.25">
      <c r="A289" s="29"/>
      <c r="B289" s="30"/>
      <c r="C289" s="31" t="str">
        <f>IF(H289="","",VLOOKUP(O289,Khach_hang!B:G,6,0))</f>
        <v>N</v>
      </c>
      <c r="D289" s="57">
        <f t="shared" si="68"/>
        <v>0</v>
      </c>
      <c r="E289" s="57">
        <f t="shared" si="69"/>
        <v>1</v>
      </c>
      <c r="F289" s="32" t="str">
        <f>IF(H289="","",VLOOKUP(H289,'PHIEU XT'!B:I,8,0))</f>
        <v>30/08/2025</v>
      </c>
      <c r="G289" s="32" t="str">
        <f t="shared" si="70"/>
        <v>30/08/2025</v>
      </c>
      <c r="H289" s="4">
        <v>9105870222</v>
      </c>
      <c r="I289" s="32" t="str">
        <f t="shared" si="71"/>
        <v>30/08/2025</v>
      </c>
      <c r="J289" s="33" t="str">
        <f t="shared" si="72"/>
        <v>NKHT2508/00069513</v>
      </c>
      <c r="K289" s="34"/>
      <c r="L289" s="46" t="str">
        <f t="shared" si="73"/>
        <v>K25TTM</v>
      </c>
      <c r="M289" s="33" t="str">
        <f>IF(H289="","",'PHIEU XT'!C289)</f>
        <v>00069513</v>
      </c>
      <c r="N289" s="35" t="str">
        <f t="shared" si="74"/>
        <v>30/08/2025</v>
      </c>
      <c r="O289" s="6" t="str">
        <f>IF(H289="","",'PHIEU XT'!E289)</f>
        <v>WIN-009</v>
      </c>
      <c r="P289" s="36"/>
      <c r="Q289" s="36"/>
      <c r="R289" s="36"/>
      <c r="S289" s="33" t="str">
        <f>IF(H289="","",'PHIEU XT'!F289)</f>
        <v>4544 WM+ DNG 2 Đinh Công Trứ</v>
      </c>
      <c r="T289" s="36"/>
      <c r="U289" s="36"/>
      <c r="V289" s="33" t="str">
        <f t="shared" si="75"/>
        <v>4544 WM+ DNG 2 Đinh Công Trứ</v>
      </c>
      <c r="W289" s="36"/>
      <c r="X289" s="36"/>
      <c r="Y289" s="33" t="str">
        <f>IF(H289="","",'PHIEU XT'!AC289)</f>
        <v>CC300</v>
      </c>
      <c r="Z289" s="36"/>
      <c r="AA289" s="30"/>
      <c r="AB289" s="57">
        <f t="shared" si="76"/>
        <v>5111</v>
      </c>
      <c r="AC289" s="57">
        <f t="shared" si="77"/>
        <v>131</v>
      </c>
      <c r="AD289" s="30"/>
      <c r="AE289" s="58">
        <f>IF(H289="","",'PHIEU XT'!U289)</f>
        <v>1</v>
      </c>
      <c r="AF289" s="37"/>
      <c r="AG289" s="37">
        <f>IF(H289="","",'PHIEU XT'!T289)</f>
        <v>74250</v>
      </c>
      <c r="AH289" s="38">
        <f t="shared" si="78"/>
        <v>74250</v>
      </c>
      <c r="AI289" s="37"/>
      <c r="AJ289" s="37"/>
      <c r="AK289" s="39"/>
      <c r="AL289" s="40">
        <f t="shared" si="79"/>
        <v>8</v>
      </c>
      <c r="AM289" s="37"/>
      <c r="AN289" s="37">
        <f t="shared" si="80"/>
        <v>5940</v>
      </c>
      <c r="AO289" s="59">
        <f t="shared" si="81"/>
        <v>33311</v>
      </c>
      <c r="AP289" s="39"/>
      <c r="AQ289" s="59" t="str">
        <f t="shared" si="82"/>
        <v>K-hangtra</v>
      </c>
      <c r="AR289" s="60">
        <f t="shared" si="83"/>
        <v>156</v>
      </c>
      <c r="AS289" s="60">
        <f t="shared" si="84"/>
        <v>632</v>
      </c>
      <c r="AV289" s="39"/>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c r="BZ289" s="42"/>
      <c r="CA289" s="42"/>
      <c r="CB289" s="42"/>
      <c r="CC289" s="42"/>
      <c r="CD289" s="42"/>
      <c r="CE289" s="42"/>
      <c r="CF289" s="42"/>
      <c r="CG289" s="42"/>
      <c r="CH289" s="42"/>
      <c r="CI289" s="42"/>
      <c r="CJ289" s="42"/>
      <c r="CK289" s="42"/>
      <c r="CL289" s="42"/>
      <c r="CM289" s="42"/>
      <c r="CN289" s="42"/>
      <c r="CO289" s="42"/>
      <c r="CP289" s="42"/>
      <c r="CQ289" s="42"/>
      <c r="CR289" s="42"/>
      <c r="CS289" s="42"/>
      <c r="CT289" s="42"/>
      <c r="CU289" s="42"/>
      <c r="CV289" s="42"/>
      <c r="CW289" s="42"/>
      <c r="CX289" s="42"/>
      <c r="CY289" s="42"/>
      <c r="CZ289" s="42"/>
      <c r="DA289" s="42"/>
      <c r="DB289" s="42"/>
      <c r="DC289" s="42"/>
      <c r="DD289" s="42"/>
      <c r="DE289" s="42"/>
      <c r="DF289" s="42"/>
      <c r="DG289" s="42"/>
      <c r="DH289" s="42"/>
      <c r="DI289" s="42"/>
      <c r="DJ289" s="42"/>
      <c r="DK289" s="42"/>
      <c r="DL289" s="42"/>
      <c r="DM289" s="42"/>
      <c r="DN289" s="42"/>
      <c r="DO289" s="42"/>
      <c r="DP289" s="42"/>
      <c r="DQ289" s="42"/>
      <c r="DR289" s="42"/>
      <c r="DS289" s="42"/>
      <c r="DT289" s="42"/>
      <c r="DU289" s="42"/>
      <c r="DV289" s="42"/>
      <c r="DW289" s="42"/>
      <c r="DX289" s="42"/>
      <c r="DY289" s="42"/>
      <c r="DZ289" s="42"/>
      <c r="EA289" s="42"/>
      <c r="EB289" s="42"/>
      <c r="EC289" s="42"/>
      <c r="ED289" s="42"/>
      <c r="EE289" s="42"/>
      <c r="EF289" s="42"/>
      <c r="EG289" s="42"/>
      <c r="EH289" s="42"/>
      <c r="EI289" s="42"/>
      <c r="EJ289" s="42"/>
      <c r="EK289" s="42"/>
      <c r="EL289" s="42"/>
      <c r="EM289" s="42"/>
      <c r="EN289" s="42"/>
      <c r="EO289" s="42"/>
      <c r="EP289" s="42"/>
      <c r="EQ289" s="42"/>
      <c r="ER289" s="42"/>
      <c r="ES289" s="42"/>
      <c r="ET289" s="42"/>
      <c r="EU289" s="42"/>
      <c r="EV289" s="42"/>
      <c r="EW289" s="42"/>
      <c r="EX289" s="42"/>
      <c r="EY289" s="42"/>
      <c r="EZ289" s="42"/>
      <c r="FA289" s="42"/>
      <c r="FB289" s="42"/>
      <c r="FC289" s="42"/>
      <c r="FD289" s="42"/>
      <c r="FE289" s="42"/>
      <c r="FF289" s="42"/>
      <c r="FG289" s="42"/>
      <c r="FH289" s="42"/>
      <c r="FI289" s="42"/>
      <c r="FJ289" s="42"/>
      <c r="FK289" s="42"/>
      <c r="FL289" s="42"/>
      <c r="FM289" s="42"/>
      <c r="FN289" s="42"/>
      <c r="FO289" s="42"/>
      <c r="FP289" s="42"/>
      <c r="FQ289" s="42"/>
      <c r="FR289" s="42"/>
      <c r="FS289" s="42"/>
      <c r="FT289" s="42"/>
      <c r="FU289" s="42"/>
      <c r="FV289" s="42"/>
      <c r="FW289" s="42"/>
      <c r="FX289" s="42"/>
      <c r="FY289" s="42"/>
      <c r="FZ289" s="42"/>
      <c r="GA289" s="42"/>
      <c r="GB289" s="42"/>
      <c r="GC289" s="42"/>
      <c r="GD289" s="42"/>
      <c r="GE289" s="42"/>
      <c r="GF289" s="42"/>
      <c r="GG289" s="42"/>
      <c r="GH289" s="42"/>
      <c r="GI289" s="42"/>
      <c r="GJ289" s="42"/>
      <c r="GK289" s="42"/>
      <c r="GL289" s="42"/>
      <c r="GM289" s="42"/>
      <c r="GN289" s="42"/>
      <c r="GO289" s="42"/>
      <c r="GP289" s="42"/>
      <c r="GQ289" s="42"/>
      <c r="GR289" s="42"/>
      <c r="GS289" s="42"/>
      <c r="GT289" s="42"/>
      <c r="GU289" s="42"/>
      <c r="GV289" s="42"/>
      <c r="GW289" s="42"/>
      <c r="GX289" s="42"/>
      <c r="GY289" s="42"/>
      <c r="GZ289" s="42"/>
      <c r="HA289" s="42"/>
      <c r="HB289" s="42"/>
      <c r="HC289" s="42"/>
      <c r="HD289" s="42"/>
      <c r="HE289" s="42"/>
      <c r="HF289" s="42"/>
      <c r="HG289" s="42"/>
      <c r="HH289" s="42"/>
      <c r="HI289" s="42"/>
      <c r="HJ289" s="42"/>
      <c r="HK289" s="42"/>
      <c r="HL289" s="42"/>
      <c r="HM289" s="42"/>
      <c r="HN289" s="42"/>
      <c r="HO289" s="42"/>
      <c r="HP289" s="42"/>
      <c r="HQ289" s="42"/>
      <c r="HR289" s="42"/>
      <c r="HS289" s="42"/>
      <c r="HT289" s="42"/>
      <c r="HU289" s="42"/>
      <c r="HV289" s="42"/>
      <c r="HW289" s="42"/>
      <c r="HX289" s="42"/>
    </row>
    <row r="290" spans="1:232" s="41" customFormat="1" x14ac:dyDescent="0.25">
      <c r="A290" s="29"/>
      <c r="B290" s="30"/>
      <c r="C290" s="31" t="str">
        <f>IF(H290="","",VLOOKUP(O290,Khach_hang!B:G,6,0))</f>
        <v>B</v>
      </c>
      <c r="D290" s="57">
        <f t="shared" si="68"/>
        <v>0</v>
      </c>
      <c r="E290" s="57">
        <f t="shared" si="69"/>
        <v>1</v>
      </c>
      <c r="F290" s="32" t="str">
        <f>IF(H290="","",VLOOKUP(H290,'PHIEU XT'!B:I,8,0))</f>
        <v>30/08/2025</v>
      </c>
      <c r="G290" s="32" t="str">
        <f t="shared" si="70"/>
        <v>30/08/2025</v>
      </c>
      <c r="H290" s="4">
        <v>9105870240</v>
      </c>
      <c r="I290" s="32" t="str">
        <f t="shared" si="71"/>
        <v>30/08/2025</v>
      </c>
      <c r="J290" s="33" t="str">
        <f t="shared" si="72"/>
        <v>NKHT2508/00421757</v>
      </c>
      <c r="K290" s="34"/>
      <c r="L290" s="46" t="str">
        <f t="shared" si="73"/>
        <v>K25TTM</v>
      </c>
      <c r="M290" s="33" t="str">
        <f>IF(H290="","",'PHIEU XT'!C290)</f>
        <v>00421757</v>
      </c>
      <c r="N290" s="35" t="str">
        <f t="shared" si="74"/>
        <v>30/08/2025</v>
      </c>
      <c r="O290" s="6" t="str">
        <f>IF(H290="","",'PHIEU XT'!E290)</f>
        <v>WIN-002</v>
      </c>
      <c r="P290" s="36"/>
      <c r="Q290" s="36"/>
      <c r="R290" s="36"/>
      <c r="S290" s="33" t="str">
        <f>IF(H290="","",'PHIEU XT'!F290)</f>
        <v>3169 WIN HNI 96 Định Công</v>
      </c>
      <c r="T290" s="36"/>
      <c r="U290" s="36"/>
      <c r="V290" s="33" t="str">
        <f t="shared" si="75"/>
        <v>3169 WIN HNI 96 Định Công</v>
      </c>
      <c r="W290" s="36"/>
      <c r="X290" s="36"/>
      <c r="Y290" s="33" t="str">
        <f>IF(H290="","",'PHIEU XT'!AC290)</f>
        <v>GM500</v>
      </c>
      <c r="Z290" s="36"/>
      <c r="AA290" s="30"/>
      <c r="AB290" s="57">
        <f t="shared" si="76"/>
        <v>5111</v>
      </c>
      <c r="AC290" s="57">
        <f t="shared" si="77"/>
        <v>131</v>
      </c>
      <c r="AD290" s="30"/>
      <c r="AE290" s="58">
        <f>IF(H290="","",'PHIEU XT'!U290)</f>
        <v>3</v>
      </c>
      <c r="AF290" s="37"/>
      <c r="AG290" s="37">
        <f>IF(H290="","",'PHIEU XT'!T290)</f>
        <v>111058</v>
      </c>
      <c r="AH290" s="38">
        <f t="shared" si="78"/>
        <v>333174</v>
      </c>
      <c r="AI290" s="37"/>
      <c r="AJ290" s="37"/>
      <c r="AK290" s="39"/>
      <c r="AL290" s="40">
        <f t="shared" si="79"/>
        <v>8</v>
      </c>
      <c r="AM290" s="37"/>
      <c r="AN290" s="37">
        <f t="shared" si="80"/>
        <v>26653.920000000002</v>
      </c>
      <c r="AO290" s="59">
        <f t="shared" si="81"/>
        <v>33311</v>
      </c>
      <c r="AP290" s="39"/>
      <c r="AQ290" s="59" t="str">
        <f t="shared" si="82"/>
        <v>K-hangtra</v>
      </c>
      <c r="AR290" s="60">
        <f t="shared" si="83"/>
        <v>156</v>
      </c>
      <c r="AS290" s="60">
        <f t="shared" si="84"/>
        <v>632</v>
      </c>
      <c r="AV290" s="39"/>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c r="BZ290" s="42"/>
      <c r="CA290" s="42"/>
      <c r="CB290" s="42"/>
      <c r="CC290" s="42"/>
      <c r="CD290" s="42"/>
      <c r="CE290" s="42"/>
      <c r="CF290" s="42"/>
      <c r="CG290" s="42"/>
      <c r="CH290" s="42"/>
      <c r="CI290" s="42"/>
      <c r="CJ290" s="42"/>
      <c r="CK290" s="42"/>
      <c r="CL290" s="42"/>
      <c r="CM290" s="42"/>
      <c r="CN290" s="42"/>
      <c r="CO290" s="42"/>
      <c r="CP290" s="42"/>
      <c r="CQ290" s="42"/>
      <c r="CR290" s="42"/>
      <c r="CS290" s="42"/>
      <c r="CT290" s="42"/>
      <c r="CU290" s="42"/>
      <c r="CV290" s="42"/>
      <c r="CW290" s="42"/>
      <c r="CX290" s="42"/>
      <c r="CY290" s="42"/>
      <c r="CZ290" s="42"/>
      <c r="DA290" s="42"/>
      <c r="DB290" s="42"/>
      <c r="DC290" s="42"/>
      <c r="DD290" s="42"/>
      <c r="DE290" s="42"/>
      <c r="DF290" s="42"/>
      <c r="DG290" s="42"/>
      <c r="DH290" s="42"/>
      <c r="DI290" s="42"/>
      <c r="DJ290" s="42"/>
      <c r="DK290" s="42"/>
      <c r="DL290" s="42"/>
      <c r="DM290" s="42"/>
      <c r="DN290" s="42"/>
      <c r="DO290" s="42"/>
      <c r="DP290" s="42"/>
      <c r="DQ290" s="42"/>
      <c r="DR290" s="42"/>
      <c r="DS290" s="42"/>
      <c r="DT290" s="42"/>
      <c r="DU290" s="42"/>
      <c r="DV290" s="42"/>
      <c r="DW290" s="42"/>
      <c r="DX290" s="42"/>
      <c r="DY290" s="42"/>
      <c r="DZ290" s="42"/>
      <c r="EA290" s="42"/>
      <c r="EB290" s="42"/>
      <c r="EC290" s="42"/>
      <c r="ED290" s="42"/>
      <c r="EE290" s="42"/>
      <c r="EF290" s="42"/>
      <c r="EG290" s="42"/>
      <c r="EH290" s="42"/>
      <c r="EI290" s="42"/>
      <c r="EJ290" s="42"/>
      <c r="EK290" s="42"/>
      <c r="EL290" s="42"/>
      <c r="EM290" s="42"/>
      <c r="EN290" s="42"/>
      <c r="EO290" s="42"/>
      <c r="EP290" s="42"/>
      <c r="EQ290" s="42"/>
      <c r="ER290" s="42"/>
      <c r="ES290" s="42"/>
      <c r="ET290" s="42"/>
      <c r="EU290" s="42"/>
      <c r="EV290" s="42"/>
      <c r="EW290" s="42"/>
      <c r="EX290" s="42"/>
      <c r="EY290" s="42"/>
      <c r="EZ290" s="42"/>
      <c r="FA290" s="42"/>
      <c r="FB290" s="42"/>
      <c r="FC290" s="42"/>
      <c r="FD290" s="42"/>
      <c r="FE290" s="42"/>
      <c r="FF290" s="42"/>
      <c r="FG290" s="42"/>
      <c r="FH290" s="42"/>
      <c r="FI290" s="42"/>
      <c r="FJ290" s="42"/>
      <c r="FK290" s="42"/>
      <c r="FL290" s="42"/>
      <c r="FM290" s="42"/>
      <c r="FN290" s="42"/>
      <c r="FO290" s="42"/>
      <c r="FP290" s="42"/>
      <c r="FQ290" s="42"/>
      <c r="FR290" s="42"/>
      <c r="FS290" s="42"/>
      <c r="FT290" s="42"/>
      <c r="FU290" s="42"/>
      <c r="FV290" s="42"/>
      <c r="FW290" s="42"/>
      <c r="FX290" s="42"/>
      <c r="FY290" s="42"/>
      <c r="FZ290" s="42"/>
      <c r="GA290" s="42"/>
      <c r="GB290" s="42"/>
      <c r="GC290" s="42"/>
      <c r="GD290" s="42"/>
      <c r="GE290" s="42"/>
      <c r="GF290" s="42"/>
      <c r="GG290" s="42"/>
      <c r="GH290" s="42"/>
      <c r="GI290" s="42"/>
      <c r="GJ290" s="42"/>
      <c r="GK290" s="42"/>
      <c r="GL290" s="42"/>
      <c r="GM290" s="42"/>
      <c r="GN290" s="42"/>
      <c r="GO290" s="42"/>
      <c r="GP290" s="42"/>
      <c r="GQ290" s="42"/>
      <c r="GR290" s="42"/>
      <c r="GS290" s="42"/>
      <c r="GT290" s="42"/>
      <c r="GU290" s="42"/>
      <c r="GV290" s="42"/>
      <c r="GW290" s="42"/>
      <c r="GX290" s="42"/>
      <c r="GY290" s="42"/>
      <c r="GZ290" s="42"/>
      <c r="HA290" s="42"/>
      <c r="HB290" s="42"/>
      <c r="HC290" s="42"/>
      <c r="HD290" s="42"/>
      <c r="HE290" s="42"/>
      <c r="HF290" s="42"/>
      <c r="HG290" s="42"/>
      <c r="HH290" s="42"/>
      <c r="HI290" s="42"/>
      <c r="HJ290" s="42"/>
      <c r="HK290" s="42"/>
      <c r="HL290" s="42"/>
      <c r="HM290" s="42"/>
      <c r="HN290" s="42"/>
      <c r="HO290" s="42"/>
      <c r="HP290" s="42"/>
      <c r="HQ290" s="42"/>
      <c r="HR290" s="42"/>
      <c r="HS290" s="42"/>
      <c r="HT290" s="42"/>
      <c r="HU290" s="42"/>
      <c r="HV290" s="42"/>
      <c r="HW290" s="42"/>
      <c r="HX290" s="42"/>
    </row>
    <row r="291" spans="1:232" s="41" customFormat="1" x14ac:dyDescent="0.25">
      <c r="A291" s="29"/>
      <c r="B291" s="30"/>
      <c r="C291" s="31" t="str">
        <f>IF(H291="","",VLOOKUP(O291,Khach_hang!B:G,6,0))</f>
        <v>B</v>
      </c>
      <c r="D291" s="57">
        <f t="shared" si="68"/>
        <v>0</v>
      </c>
      <c r="E291" s="57">
        <f t="shared" si="69"/>
        <v>1</v>
      </c>
      <c r="F291" s="32" t="str">
        <f>IF(H291="","",VLOOKUP(H291,'PHIEU XT'!B:I,8,0))</f>
        <v>30/08/2025</v>
      </c>
      <c r="G291" s="32" t="str">
        <f t="shared" si="70"/>
        <v>30/08/2025</v>
      </c>
      <c r="H291" s="4">
        <v>9105870240</v>
      </c>
      <c r="I291" s="32" t="str">
        <f t="shared" si="71"/>
        <v>30/08/2025</v>
      </c>
      <c r="J291" s="33" t="str">
        <f t="shared" si="72"/>
        <v>NKHT2508/00421757</v>
      </c>
      <c r="K291" s="34"/>
      <c r="L291" s="46" t="str">
        <f t="shared" si="73"/>
        <v>K25TTM</v>
      </c>
      <c r="M291" s="33" t="str">
        <f>IF(H291="","",'PHIEU XT'!C291)</f>
        <v>00421757</v>
      </c>
      <c r="N291" s="35" t="str">
        <f t="shared" si="74"/>
        <v>30/08/2025</v>
      </c>
      <c r="O291" s="6" t="str">
        <f>IF(H291="","",'PHIEU XT'!E291)</f>
        <v>WIN-002</v>
      </c>
      <c r="P291" s="36"/>
      <c r="Q291" s="36"/>
      <c r="R291" s="36"/>
      <c r="S291" s="33" t="str">
        <f>IF(H291="","",'PHIEU XT'!F291)</f>
        <v>3169 WIN HNI 96 Định Công</v>
      </c>
      <c r="T291" s="36"/>
      <c r="U291" s="36"/>
      <c r="V291" s="33" t="str">
        <f t="shared" si="75"/>
        <v>3169 WIN HNI 96 Định Công</v>
      </c>
      <c r="W291" s="36"/>
      <c r="X291" s="36"/>
      <c r="Y291" s="33" t="str">
        <f>IF(H291="","",'PHIEU XT'!AC291)</f>
        <v>MNH250</v>
      </c>
      <c r="Z291" s="36"/>
      <c r="AA291" s="30"/>
      <c r="AB291" s="57">
        <f t="shared" si="76"/>
        <v>5111</v>
      </c>
      <c r="AC291" s="57">
        <f t="shared" si="77"/>
        <v>131</v>
      </c>
      <c r="AD291" s="30"/>
      <c r="AE291" s="58">
        <f>IF(H291="","",'PHIEU XT'!U291)</f>
        <v>2</v>
      </c>
      <c r="AF291" s="37"/>
      <c r="AG291" s="37">
        <f>IF(H291="","",'PHIEU XT'!T291)</f>
        <v>46000</v>
      </c>
      <c r="AH291" s="38">
        <f t="shared" si="78"/>
        <v>92000</v>
      </c>
      <c r="AI291" s="37"/>
      <c r="AJ291" s="37"/>
      <c r="AK291" s="39"/>
      <c r="AL291" s="40">
        <f t="shared" si="79"/>
        <v>8</v>
      </c>
      <c r="AM291" s="37"/>
      <c r="AN291" s="37">
        <f t="shared" si="80"/>
        <v>7360</v>
      </c>
      <c r="AO291" s="59">
        <f t="shared" si="81"/>
        <v>33311</v>
      </c>
      <c r="AP291" s="39"/>
      <c r="AQ291" s="59" t="str">
        <f t="shared" si="82"/>
        <v>K-hangtra</v>
      </c>
      <c r="AR291" s="60">
        <f t="shared" si="83"/>
        <v>156</v>
      </c>
      <c r="AS291" s="60">
        <f t="shared" si="84"/>
        <v>632</v>
      </c>
      <c r="AV291" s="39"/>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c r="BZ291" s="42"/>
      <c r="CA291" s="42"/>
      <c r="CB291" s="42"/>
      <c r="CC291" s="42"/>
      <c r="CD291" s="42"/>
      <c r="CE291" s="42"/>
      <c r="CF291" s="42"/>
      <c r="CG291" s="42"/>
      <c r="CH291" s="42"/>
      <c r="CI291" s="42"/>
      <c r="CJ291" s="42"/>
      <c r="CK291" s="42"/>
      <c r="CL291" s="42"/>
      <c r="CM291" s="42"/>
      <c r="CN291" s="42"/>
      <c r="CO291" s="42"/>
      <c r="CP291" s="42"/>
      <c r="CQ291" s="42"/>
      <c r="CR291" s="42"/>
      <c r="CS291" s="42"/>
      <c r="CT291" s="42"/>
      <c r="CU291" s="42"/>
      <c r="CV291" s="42"/>
      <c r="CW291" s="42"/>
      <c r="CX291" s="42"/>
      <c r="CY291" s="42"/>
      <c r="CZ291" s="42"/>
      <c r="DA291" s="42"/>
      <c r="DB291" s="42"/>
      <c r="DC291" s="42"/>
      <c r="DD291" s="42"/>
      <c r="DE291" s="42"/>
      <c r="DF291" s="42"/>
      <c r="DG291" s="42"/>
      <c r="DH291" s="42"/>
      <c r="DI291" s="42"/>
      <c r="DJ291" s="42"/>
      <c r="DK291" s="42"/>
      <c r="DL291" s="42"/>
      <c r="DM291" s="42"/>
      <c r="DN291" s="42"/>
      <c r="DO291" s="42"/>
      <c r="DP291" s="42"/>
      <c r="DQ291" s="42"/>
      <c r="DR291" s="42"/>
      <c r="DS291" s="42"/>
      <c r="DT291" s="42"/>
      <c r="DU291" s="42"/>
      <c r="DV291" s="42"/>
      <c r="DW291" s="42"/>
      <c r="DX291" s="42"/>
      <c r="DY291" s="42"/>
      <c r="DZ291" s="42"/>
      <c r="EA291" s="42"/>
      <c r="EB291" s="42"/>
      <c r="EC291" s="42"/>
      <c r="ED291" s="42"/>
      <c r="EE291" s="42"/>
      <c r="EF291" s="42"/>
      <c r="EG291" s="42"/>
      <c r="EH291" s="42"/>
      <c r="EI291" s="42"/>
      <c r="EJ291" s="42"/>
      <c r="EK291" s="42"/>
      <c r="EL291" s="42"/>
      <c r="EM291" s="42"/>
      <c r="EN291" s="42"/>
      <c r="EO291" s="42"/>
      <c r="EP291" s="42"/>
      <c r="EQ291" s="42"/>
      <c r="ER291" s="42"/>
      <c r="ES291" s="42"/>
      <c r="ET291" s="42"/>
      <c r="EU291" s="42"/>
      <c r="EV291" s="42"/>
      <c r="EW291" s="42"/>
      <c r="EX291" s="42"/>
      <c r="EY291" s="42"/>
      <c r="EZ291" s="42"/>
      <c r="FA291" s="42"/>
      <c r="FB291" s="42"/>
      <c r="FC291" s="42"/>
      <c r="FD291" s="42"/>
      <c r="FE291" s="42"/>
      <c r="FF291" s="42"/>
      <c r="FG291" s="42"/>
      <c r="FH291" s="42"/>
      <c r="FI291" s="42"/>
      <c r="FJ291" s="42"/>
      <c r="FK291" s="42"/>
      <c r="FL291" s="42"/>
      <c r="FM291" s="42"/>
      <c r="FN291" s="42"/>
      <c r="FO291" s="42"/>
      <c r="FP291" s="42"/>
      <c r="FQ291" s="42"/>
      <c r="FR291" s="42"/>
      <c r="FS291" s="42"/>
      <c r="FT291" s="42"/>
      <c r="FU291" s="42"/>
      <c r="FV291" s="42"/>
      <c r="FW291" s="42"/>
      <c r="FX291" s="42"/>
      <c r="FY291" s="42"/>
      <c r="FZ291" s="42"/>
      <c r="GA291" s="42"/>
      <c r="GB291" s="42"/>
      <c r="GC291" s="42"/>
      <c r="GD291" s="42"/>
      <c r="GE291" s="42"/>
      <c r="GF291" s="42"/>
      <c r="GG291" s="42"/>
      <c r="GH291" s="42"/>
      <c r="GI291" s="42"/>
      <c r="GJ291" s="42"/>
      <c r="GK291" s="42"/>
      <c r="GL291" s="42"/>
      <c r="GM291" s="42"/>
      <c r="GN291" s="42"/>
      <c r="GO291" s="42"/>
      <c r="GP291" s="42"/>
      <c r="GQ291" s="42"/>
      <c r="GR291" s="42"/>
      <c r="GS291" s="42"/>
      <c r="GT291" s="42"/>
      <c r="GU291" s="42"/>
      <c r="GV291" s="42"/>
      <c r="GW291" s="42"/>
      <c r="GX291" s="42"/>
      <c r="GY291" s="42"/>
      <c r="GZ291" s="42"/>
      <c r="HA291" s="42"/>
      <c r="HB291" s="42"/>
      <c r="HC291" s="42"/>
      <c r="HD291" s="42"/>
      <c r="HE291" s="42"/>
      <c r="HF291" s="42"/>
      <c r="HG291" s="42"/>
      <c r="HH291" s="42"/>
      <c r="HI291" s="42"/>
      <c r="HJ291" s="42"/>
      <c r="HK291" s="42"/>
      <c r="HL291" s="42"/>
      <c r="HM291" s="42"/>
      <c r="HN291" s="42"/>
      <c r="HO291" s="42"/>
      <c r="HP291" s="42"/>
      <c r="HQ291" s="42"/>
      <c r="HR291" s="42"/>
      <c r="HS291" s="42"/>
      <c r="HT291" s="42"/>
      <c r="HU291" s="42"/>
      <c r="HV291" s="42"/>
      <c r="HW291" s="42"/>
      <c r="HX291" s="42"/>
    </row>
    <row r="292" spans="1:232" s="41" customFormat="1" x14ac:dyDescent="0.25">
      <c r="A292" s="29"/>
      <c r="B292" s="30"/>
      <c r="C292" s="31" t="str">
        <f>IF(H292="","",VLOOKUP(O292,Khach_hang!B:G,6,0))</f>
        <v>B</v>
      </c>
      <c r="D292" s="57">
        <f t="shared" si="68"/>
        <v>0</v>
      </c>
      <c r="E292" s="57">
        <f t="shared" si="69"/>
        <v>1</v>
      </c>
      <c r="F292" s="32" t="str">
        <f>IF(H292="","",VLOOKUP(H292,'PHIEU XT'!B:I,8,0))</f>
        <v>30/08/2025</v>
      </c>
      <c r="G292" s="32" t="str">
        <f t="shared" si="70"/>
        <v>30/08/2025</v>
      </c>
      <c r="H292" s="4">
        <v>9105870242</v>
      </c>
      <c r="I292" s="32" t="str">
        <f t="shared" si="71"/>
        <v>30/08/2025</v>
      </c>
      <c r="J292" s="33" t="str">
        <f t="shared" si="72"/>
        <v>NKHT2508/00421759</v>
      </c>
      <c r="K292" s="34"/>
      <c r="L292" s="46" t="str">
        <f t="shared" si="73"/>
        <v>K25TTM</v>
      </c>
      <c r="M292" s="33" t="str">
        <f>IF(H292="","",'PHIEU XT'!C292)</f>
        <v>00421759</v>
      </c>
      <c r="N292" s="35" t="str">
        <f t="shared" si="74"/>
        <v>30/08/2025</v>
      </c>
      <c r="O292" s="6" t="str">
        <f>IF(H292="","",'PHIEU XT'!E292)</f>
        <v>WIN-002</v>
      </c>
      <c r="P292" s="36"/>
      <c r="Q292" s="36"/>
      <c r="R292" s="36"/>
      <c r="S292" s="33" t="str">
        <f>IF(H292="","",'PHIEU XT'!F292)</f>
        <v>3169 WIN HNI 96 Định Công</v>
      </c>
      <c r="T292" s="36"/>
      <c r="U292" s="36"/>
      <c r="V292" s="33" t="str">
        <f t="shared" si="75"/>
        <v>3169 WIN HNI 96 Định Công</v>
      </c>
      <c r="W292" s="36"/>
      <c r="X292" s="36"/>
      <c r="Y292" s="33" t="str">
        <f>IF(H292="","",'PHIEU XT'!AC292)</f>
        <v>GM500</v>
      </c>
      <c r="Z292" s="36"/>
      <c r="AA292" s="30"/>
      <c r="AB292" s="57">
        <f t="shared" si="76"/>
        <v>5111</v>
      </c>
      <c r="AC292" s="57">
        <f t="shared" si="77"/>
        <v>131</v>
      </c>
      <c r="AD292" s="30"/>
      <c r="AE292" s="58">
        <f>IF(H292="","",'PHIEU XT'!U292)</f>
        <v>3</v>
      </c>
      <c r="AF292" s="37"/>
      <c r="AG292" s="37">
        <f>IF(H292="","",'PHIEU XT'!T292)</f>
        <v>111058</v>
      </c>
      <c r="AH292" s="38">
        <f t="shared" si="78"/>
        <v>333174</v>
      </c>
      <c r="AI292" s="37"/>
      <c r="AJ292" s="37"/>
      <c r="AK292" s="39"/>
      <c r="AL292" s="40">
        <f t="shared" si="79"/>
        <v>8</v>
      </c>
      <c r="AM292" s="37"/>
      <c r="AN292" s="37">
        <f t="shared" si="80"/>
        <v>26653.920000000002</v>
      </c>
      <c r="AO292" s="59">
        <f t="shared" si="81"/>
        <v>33311</v>
      </c>
      <c r="AP292" s="39"/>
      <c r="AQ292" s="59" t="str">
        <f t="shared" si="82"/>
        <v>K-hangtra</v>
      </c>
      <c r="AR292" s="60">
        <f t="shared" si="83"/>
        <v>156</v>
      </c>
      <c r="AS292" s="60">
        <f t="shared" si="84"/>
        <v>632</v>
      </c>
      <c r="AV292" s="39"/>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c r="BZ292" s="42"/>
      <c r="CA292" s="42"/>
      <c r="CB292" s="42"/>
      <c r="CC292" s="42"/>
      <c r="CD292" s="42"/>
      <c r="CE292" s="42"/>
      <c r="CF292" s="42"/>
      <c r="CG292" s="42"/>
      <c r="CH292" s="42"/>
      <c r="CI292" s="42"/>
      <c r="CJ292" s="42"/>
      <c r="CK292" s="42"/>
      <c r="CL292" s="42"/>
      <c r="CM292" s="42"/>
      <c r="CN292" s="42"/>
      <c r="CO292" s="42"/>
      <c r="CP292" s="42"/>
      <c r="CQ292" s="42"/>
      <c r="CR292" s="42"/>
      <c r="CS292" s="42"/>
      <c r="CT292" s="42"/>
      <c r="CU292" s="42"/>
      <c r="CV292" s="42"/>
      <c r="CW292" s="42"/>
      <c r="CX292" s="42"/>
      <c r="CY292" s="42"/>
      <c r="CZ292" s="42"/>
      <c r="DA292" s="42"/>
      <c r="DB292" s="42"/>
      <c r="DC292" s="42"/>
      <c r="DD292" s="42"/>
      <c r="DE292" s="42"/>
      <c r="DF292" s="42"/>
      <c r="DG292" s="42"/>
      <c r="DH292" s="42"/>
      <c r="DI292" s="42"/>
      <c r="DJ292" s="42"/>
      <c r="DK292" s="42"/>
      <c r="DL292" s="42"/>
      <c r="DM292" s="42"/>
      <c r="DN292" s="42"/>
      <c r="DO292" s="42"/>
      <c r="DP292" s="42"/>
      <c r="DQ292" s="42"/>
      <c r="DR292" s="42"/>
      <c r="DS292" s="42"/>
      <c r="DT292" s="42"/>
      <c r="DU292" s="42"/>
      <c r="DV292" s="42"/>
      <c r="DW292" s="42"/>
      <c r="DX292" s="42"/>
      <c r="DY292" s="42"/>
      <c r="DZ292" s="42"/>
      <c r="EA292" s="42"/>
      <c r="EB292" s="42"/>
      <c r="EC292" s="42"/>
      <c r="ED292" s="42"/>
      <c r="EE292" s="42"/>
      <c r="EF292" s="42"/>
      <c r="EG292" s="42"/>
      <c r="EH292" s="42"/>
      <c r="EI292" s="42"/>
      <c r="EJ292" s="42"/>
      <c r="EK292" s="42"/>
      <c r="EL292" s="42"/>
      <c r="EM292" s="42"/>
      <c r="EN292" s="42"/>
      <c r="EO292" s="42"/>
      <c r="EP292" s="42"/>
      <c r="EQ292" s="42"/>
      <c r="ER292" s="42"/>
      <c r="ES292" s="42"/>
      <c r="ET292" s="42"/>
      <c r="EU292" s="42"/>
      <c r="EV292" s="42"/>
      <c r="EW292" s="42"/>
      <c r="EX292" s="42"/>
      <c r="EY292" s="42"/>
      <c r="EZ292" s="42"/>
      <c r="FA292" s="42"/>
      <c r="FB292" s="42"/>
      <c r="FC292" s="42"/>
      <c r="FD292" s="42"/>
      <c r="FE292" s="42"/>
      <c r="FF292" s="42"/>
      <c r="FG292" s="42"/>
      <c r="FH292" s="42"/>
      <c r="FI292" s="42"/>
      <c r="FJ292" s="42"/>
      <c r="FK292" s="42"/>
      <c r="FL292" s="42"/>
      <c r="FM292" s="42"/>
      <c r="FN292" s="42"/>
      <c r="FO292" s="42"/>
      <c r="FP292" s="42"/>
      <c r="FQ292" s="42"/>
      <c r="FR292" s="42"/>
      <c r="FS292" s="42"/>
      <c r="FT292" s="42"/>
      <c r="FU292" s="42"/>
      <c r="FV292" s="42"/>
      <c r="FW292" s="42"/>
      <c r="FX292" s="42"/>
      <c r="FY292" s="42"/>
      <c r="FZ292" s="42"/>
      <c r="GA292" s="42"/>
      <c r="GB292" s="42"/>
      <c r="GC292" s="42"/>
      <c r="GD292" s="42"/>
      <c r="GE292" s="42"/>
      <c r="GF292" s="42"/>
      <c r="GG292" s="42"/>
      <c r="GH292" s="42"/>
      <c r="GI292" s="42"/>
      <c r="GJ292" s="42"/>
      <c r="GK292" s="42"/>
      <c r="GL292" s="42"/>
      <c r="GM292" s="42"/>
      <c r="GN292" s="42"/>
      <c r="GO292" s="42"/>
      <c r="GP292" s="42"/>
      <c r="GQ292" s="42"/>
      <c r="GR292" s="42"/>
      <c r="GS292" s="42"/>
      <c r="GT292" s="42"/>
      <c r="GU292" s="42"/>
      <c r="GV292" s="42"/>
      <c r="GW292" s="42"/>
      <c r="GX292" s="42"/>
      <c r="GY292" s="42"/>
      <c r="GZ292" s="42"/>
      <c r="HA292" s="42"/>
      <c r="HB292" s="42"/>
      <c r="HC292" s="42"/>
      <c r="HD292" s="42"/>
      <c r="HE292" s="42"/>
      <c r="HF292" s="42"/>
      <c r="HG292" s="42"/>
      <c r="HH292" s="42"/>
      <c r="HI292" s="42"/>
      <c r="HJ292" s="42"/>
      <c r="HK292" s="42"/>
      <c r="HL292" s="42"/>
      <c r="HM292" s="42"/>
      <c r="HN292" s="42"/>
      <c r="HO292" s="42"/>
      <c r="HP292" s="42"/>
      <c r="HQ292" s="42"/>
      <c r="HR292" s="42"/>
      <c r="HS292" s="42"/>
      <c r="HT292" s="42"/>
      <c r="HU292" s="42"/>
      <c r="HV292" s="42"/>
      <c r="HW292" s="42"/>
      <c r="HX292" s="42"/>
    </row>
    <row r="293" spans="1:232" s="41" customFormat="1" x14ac:dyDescent="0.25">
      <c r="A293" s="29"/>
      <c r="B293" s="30"/>
      <c r="C293" s="31" t="str">
        <f>IF(H293="","",VLOOKUP(O293,Khach_hang!B:G,6,0))</f>
        <v>B</v>
      </c>
      <c r="D293" s="57">
        <f t="shared" si="68"/>
        <v>0</v>
      </c>
      <c r="E293" s="57">
        <f t="shared" si="69"/>
        <v>1</v>
      </c>
      <c r="F293" s="32" t="str">
        <f>IF(H293="","",VLOOKUP(H293,'PHIEU XT'!B:I,8,0))</f>
        <v>30/08/2025</v>
      </c>
      <c r="G293" s="32" t="str">
        <f t="shared" si="70"/>
        <v>30/08/2025</v>
      </c>
      <c r="H293" s="4">
        <v>9105870242</v>
      </c>
      <c r="I293" s="32" t="str">
        <f t="shared" si="71"/>
        <v>30/08/2025</v>
      </c>
      <c r="J293" s="33" t="str">
        <f t="shared" si="72"/>
        <v>NKHT2508/00421759</v>
      </c>
      <c r="K293" s="34"/>
      <c r="L293" s="46" t="str">
        <f t="shared" si="73"/>
        <v>K25TTM</v>
      </c>
      <c r="M293" s="33" t="str">
        <f>IF(H293="","",'PHIEU XT'!C293)</f>
        <v>00421759</v>
      </c>
      <c r="N293" s="35" t="str">
        <f t="shared" si="74"/>
        <v>30/08/2025</v>
      </c>
      <c r="O293" s="6" t="str">
        <f>IF(H293="","",'PHIEU XT'!E293)</f>
        <v>WIN-002</v>
      </c>
      <c r="P293" s="36"/>
      <c r="Q293" s="36"/>
      <c r="R293" s="36"/>
      <c r="S293" s="33" t="str">
        <f>IF(H293="","",'PHIEU XT'!F293)</f>
        <v>3169 WIN HNI 96 Định Công</v>
      </c>
      <c r="T293" s="36"/>
      <c r="U293" s="36"/>
      <c r="V293" s="33" t="str">
        <f t="shared" si="75"/>
        <v>3169 WIN HNI 96 Định Công</v>
      </c>
      <c r="W293" s="36"/>
      <c r="X293" s="36"/>
      <c r="Y293" s="33" t="str">
        <f>IF(H293="","",'PHIEU XT'!AC293)</f>
        <v>MNH250</v>
      </c>
      <c r="Z293" s="36"/>
      <c r="AA293" s="30"/>
      <c r="AB293" s="57">
        <f t="shared" si="76"/>
        <v>5111</v>
      </c>
      <c r="AC293" s="57">
        <f t="shared" si="77"/>
        <v>131</v>
      </c>
      <c r="AD293" s="30"/>
      <c r="AE293" s="58">
        <f>IF(H293="","",'PHIEU XT'!U293)</f>
        <v>1</v>
      </c>
      <c r="AF293" s="37"/>
      <c r="AG293" s="37">
        <f>IF(H293="","",'PHIEU XT'!T293)</f>
        <v>46000</v>
      </c>
      <c r="AH293" s="38">
        <f t="shared" si="78"/>
        <v>46000</v>
      </c>
      <c r="AI293" s="37"/>
      <c r="AJ293" s="37"/>
      <c r="AK293" s="39"/>
      <c r="AL293" s="40">
        <f t="shared" si="79"/>
        <v>8</v>
      </c>
      <c r="AM293" s="37"/>
      <c r="AN293" s="37">
        <f t="shared" si="80"/>
        <v>3680</v>
      </c>
      <c r="AO293" s="59">
        <f t="shared" si="81"/>
        <v>33311</v>
      </c>
      <c r="AP293" s="39"/>
      <c r="AQ293" s="59" t="str">
        <f t="shared" si="82"/>
        <v>K-hangtra</v>
      </c>
      <c r="AR293" s="60">
        <f t="shared" si="83"/>
        <v>156</v>
      </c>
      <c r="AS293" s="60">
        <f t="shared" si="84"/>
        <v>632</v>
      </c>
      <c r="AV293" s="39"/>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c r="BZ293" s="42"/>
      <c r="CA293" s="42"/>
      <c r="CB293" s="42"/>
      <c r="CC293" s="42"/>
      <c r="CD293" s="42"/>
      <c r="CE293" s="42"/>
      <c r="CF293" s="42"/>
      <c r="CG293" s="42"/>
      <c r="CH293" s="42"/>
      <c r="CI293" s="42"/>
      <c r="CJ293" s="42"/>
      <c r="CK293" s="42"/>
      <c r="CL293" s="42"/>
      <c r="CM293" s="42"/>
      <c r="CN293" s="42"/>
      <c r="CO293" s="42"/>
      <c r="CP293" s="42"/>
      <c r="CQ293" s="42"/>
      <c r="CR293" s="42"/>
      <c r="CS293" s="42"/>
      <c r="CT293" s="42"/>
      <c r="CU293" s="42"/>
      <c r="CV293" s="42"/>
      <c r="CW293" s="42"/>
      <c r="CX293" s="42"/>
      <c r="CY293" s="42"/>
      <c r="CZ293" s="42"/>
      <c r="DA293" s="42"/>
      <c r="DB293" s="42"/>
      <c r="DC293" s="42"/>
      <c r="DD293" s="42"/>
      <c r="DE293" s="42"/>
      <c r="DF293" s="42"/>
      <c r="DG293" s="42"/>
      <c r="DH293" s="42"/>
      <c r="DI293" s="42"/>
      <c r="DJ293" s="42"/>
      <c r="DK293" s="42"/>
      <c r="DL293" s="42"/>
      <c r="DM293" s="42"/>
      <c r="DN293" s="42"/>
      <c r="DO293" s="42"/>
      <c r="DP293" s="42"/>
      <c r="DQ293" s="42"/>
      <c r="DR293" s="42"/>
      <c r="DS293" s="42"/>
      <c r="DT293" s="42"/>
      <c r="DU293" s="42"/>
      <c r="DV293" s="42"/>
      <c r="DW293" s="42"/>
      <c r="DX293" s="42"/>
      <c r="DY293" s="42"/>
      <c r="DZ293" s="42"/>
      <c r="EA293" s="42"/>
      <c r="EB293" s="42"/>
      <c r="EC293" s="42"/>
      <c r="ED293" s="42"/>
      <c r="EE293" s="42"/>
      <c r="EF293" s="42"/>
      <c r="EG293" s="42"/>
      <c r="EH293" s="42"/>
      <c r="EI293" s="42"/>
      <c r="EJ293" s="42"/>
      <c r="EK293" s="42"/>
      <c r="EL293" s="42"/>
      <c r="EM293" s="42"/>
      <c r="EN293" s="42"/>
      <c r="EO293" s="42"/>
      <c r="EP293" s="42"/>
      <c r="EQ293" s="42"/>
      <c r="ER293" s="42"/>
      <c r="ES293" s="42"/>
      <c r="ET293" s="42"/>
      <c r="EU293" s="42"/>
      <c r="EV293" s="42"/>
      <c r="EW293" s="42"/>
      <c r="EX293" s="42"/>
      <c r="EY293" s="42"/>
      <c r="EZ293" s="42"/>
      <c r="FA293" s="42"/>
      <c r="FB293" s="42"/>
      <c r="FC293" s="42"/>
      <c r="FD293" s="42"/>
      <c r="FE293" s="42"/>
      <c r="FF293" s="42"/>
      <c r="FG293" s="42"/>
      <c r="FH293" s="42"/>
      <c r="FI293" s="42"/>
      <c r="FJ293" s="42"/>
      <c r="FK293" s="42"/>
      <c r="FL293" s="42"/>
      <c r="FM293" s="42"/>
      <c r="FN293" s="42"/>
      <c r="FO293" s="42"/>
      <c r="FP293" s="42"/>
      <c r="FQ293" s="42"/>
      <c r="FR293" s="42"/>
      <c r="FS293" s="42"/>
      <c r="FT293" s="42"/>
      <c r="FU293" s="42"/>
      <c r="FV293" s="42"/>
      <c r="FW293" s="42"/>
      <c r="FX293" s="42"/>
      <c r="FY293" s="42"/>
      <c r="FZ293" s="42"/>
      <c r="GA293" s="42"/>
      <c r="GB293" s="42"/>
      <c r="GC293" s="42"/>
      <c r="GD293" s="42"/>
      <c r="GE293" s="42"/>
      <c r="GF293" s="42"/>
      <c r="GG293" s="42"/>
      <c r="GH293" s="42"/>
      <c r="GI293" s="42"/>
      <c r="GJ293" s="42"/>
      <c r="GK293" s="42"/>
      <c r="GL293" s="42"/>
      <c r="GM293" s="42"/>
      <c r="GN293" s="42"/>
      <c r="GO293" s="42"/>
      <c r="GP293" s="42"/>
      <c r="GQ293" s="42"/>
      <c r="GR293" s="42"/>
      <c r="GS293" s="42"/>
      <c r="GT293" s="42"/>
      <c r="GU293" s="42"/>
      <c r="GV293" s="42"/>
      <c r="GW293" s="42"/>
      <c r="GX293" s="42"/>
      <c r="GY293" s="42"/>
      <c r="GZ293" s="42"/>
      <c r="HA293" s="42"/>
      <c r="HB293" s="42"/>
      <c r="HC293" s="42"/>
      <c r="HD293" s="42"/>
      <c r="HE293" s="42"/>
      <c r="HF293" s="42"/>
      <c r="HG293" s="42"/>
      <c r="HH293" s="42"/>
      <c r="HI293" s="42"/>
      <c r="HJ293" s="42"/>
      <c r="HK293" s="42"/>
      <c r="HL293" s="42"/>
      <c r="HM293" s="42"/>
      <c r="HN293" s="42"/>
      <c r="HO293" s="42"/>
      <c r="HP293" s="42"/>
      <c r="HQ293" s="42"/>
      <c r="HR293" s="42"/>
      <c r="HS293" s="42"/>
      <c r="HT293" s="42"/>
      <c r="HU293" s="42"/>
      <c r="HV293" s="42"/>
      <c r="HW293" s="42"/>
      <c r="HX293" s="42"/>
    </row>
    <row r="294" spans="1:232" s="41" customFormat="1" x14ac:dyDescent="0.25">
      <c r="A294" s="29"/>
      <c r="B294" s="30"/>
      <c r="C294" s="31" t="str">
        <f>IF(H294="","",VLOOKUP(O294,Khach_hang!B:G,6,0))</f>
        <v>B</v>
      </c>
      <c r="D294" s="57">
        <f t="shared" si="68"/>
        <v>0</v>
      </c>
      <c r="E294" s="57">
        <f t="shared" si="69"/>
        <v>1</v>
      </c>
      <c r="F294" s="32" t="str">
        <f>IF(H294="","",VLOOKUP(H294,'PHIEU XT'!B:I,8,0))</f>
        <v>30/08/2025</v>
      </c>
      <c r="G294" s="32" t="str">
        <f t="shared" si="70"/>
        <v>30/08/2025</v>
      </c>
      <c r="H294" s="4">
        <v>9105870270</v>
      </c>
      <c r="I294" s="32" t="str">
        <f t="shared" si="71"/>
        <v>30/08/2025</v>
      </c>
      <c r="J294" s="33" t="str">
        <f t="shared" si="72"/>
        <v>NKHT2508/00421768</v>
      </c>
      <c r="K294" s="34"/>
      <c r="L294" s="46" t="str">
        <f t="shared" si="73"/>
        <v>K25TTM</v>
      </c>
      <c r="M294" s="33" t="str">
        <f>IF(H294="","",'PHIEU XT'!C294)</f>
        <v>00421768</v>
      </c>
      <c r="N294" s="35" t="str">
        <f t="shared" si="74"/>
        <v>30/08/2025</v>
      </c>
      <c r="O294" s="6" t="str">
        <f>IF(H294="","",'PHIEU XT'!E294)</f>
        <v>WIN-002</v>
      </c>
      <c r="P294" s="36"/>
      <c r="Q294" s="36"/>
      <c r="R294" s="36"/>
      <c r="S294" s="33" t="str">
        <f>IF(H294="","",'PHIEU XT'!F294)</f>
        <v>1589 WM VCC HNI Phạm Ngọc Thạch</v>
      </c>
      <c r="T294" s="36"/>
      <c r="U294" s="36"/>
      <c r="V294" s="33" t="str">
        <f t="shared" si="75"/>
        <v>1589 WM VCC HNI Phạm Ngọc Thạch</v>
      </c>
      <c r="W294" s="36"/>
      <c r="X294" s="36"/>
      <c r="Y294" s="33" t="str">
        <f>IF(H294="","",'PHIEU XT'!AC294)</f>
        <v>GM500</v>
      </c>
      <c r="Z294" s="36"/>
      <c r="AA294" s="30"/>
      <c r="AB294" s="57">
        <f t="shared" si="76"/>
        <v>5111</v>
      </c>
      <c r="AC294" s="57">
        <f t="shared" si="77"/>
        <v>131</v>
      </c>
      <c r="AD294" s="30"/>
      <c r="AE294" s="58">
        <f>IF(H294="","",'PHIEU XT'!U294)</f>
        <v>1</v>
      </c>
      <c r="AF294" s="37"/>
      <c r="AG294" s="37">
        <f>IF(H294="","",'PHIEU XT'!T294)</f>
        <v>111058</v>
      </c>
      <c r="AH294" s="38">
        <f t="shared" si="78"/>
        <v>111058</v>
      </c>
      <c r="AI294" s="37"/>
      <c r="AJ294" s="37"/>
      <c r="AK294" s="39"/>
      <c r="AL294" s="40">
        <f t="shared" si="79"/>
        <v>8</v>
      </c>
      <c r="AM294" s="37"/>
      <c r="AN294" s="37">
        <f t="shared" si="80"/>
        <v>8884.64</v>
      </c>
      <c r="AO294" s="59">
        <f t="shared" si="81"/>
        <v>33311</v>
      </c>
      <c r="AP294" s="39"/>
      <c r="AQ294" s="59" t="str">
        <f t="shared" si="82"/>
        <v>K-hangtra</v>
      </c>
      <c r="AR294" s="60">
        <f t="shared" si="83"/>
        <v>156</v>
      </c>
      <c r="AS294" s="60">
        <f t="shared" si="84"/>
        <v>632</v>
      </c>
      <c r="AV294" s="39"/>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c r="BZ294" s="42"/>
      <c r="CA294" s="42"/>
      <c r="CB294" s="42"/>
      <c r="CC294" s="42"/>
      <c r="CD294" s="42"/>
      <c r="CE294" s="42"/>
      <c r="CF294" s="42"/>
      <c r="CG294" s="42"/>
      <c r="CH294" s="42"/>
      <c r="CI294" s="42"/>
      <c r="CJ294" s="42"/>
      <c r="CK294" s="42"/>
      <c r="CL294" s="42"/>
      <c r="CM294" s="42"/>
      <c r="CN294" s="42"/>
      <c r="CO294" s="42"/>
      <c r="CP294" s="42"/>
      <c r="CQ294" s="42"/>
      <c r="CR294" s="42"/>
      <c r="CS294" s="42"/>
      <c r="CT294" s="42"/>
      <c r="CU294" s="42"/>
      <c r="CV294" s="42"/>
      <c r="CW294" s="42"/>
      <c r="CX294" s="42"/>
      <c r="CY294" s="42"/>
      <c r="CZ294" s="42"/>
      <c r="DA294" s="42"/>
      <c r="DB294" s="42"/>
      <c r="DC294" s="42"/>
      <c r="DD294" s="42"/>
      <c r="DE294" s="42"/>
      <c r="DF294" s="42"/>
      <c r="DG294" s="42"/>
      <c r="DH294" s="42"/>
      <c r="DI294" s="42"/>
      <c r="DJ294" s="42"/>
      <c r="DK294" s="42"/>
      <c r="DL294" s="42"/>
      <c r="DM294" s="42"/>
      <c r="DN294" s="42"/>
      <c r="DO294" s="42"/>
      <c r="DP294" s="42"/>
      <c r="DQ294" s="42"/>
      <c r="DR294" s="42"/>
      <c r="DS294" s="42"/>
      <c r="DT294" s="42"/>
      <c r="DU294" s="42"/>
      <c r="DV294" s="42"/>
      <c r="DW294" s="42"/>
      <c r="DX294" s="42"/>
      <c r="DY294" s="42"/>
      <c r="DZ294" s="42"/>
      <c r="EA294" s="42"/>
      <c r="EB294" s="42"/>
      <c r="EC294" s="42"/>
      <c r="ED294" s="42"/>
      <c r="EE294" s="42"/>
      <c r="EF294" s="42"/>
      <c r="EG294" s="42"/>
      <c r="EH294" s="42"/>
      <c r="EI294" s="42"/>
      <c r="EJ294" s="42"/>
      <c r="EK294" s="42"/>
      <c r="EL294" s="42"/>
      <c r="EM294" s="42"/>
      <c r="EN294" s="42"/>
      <c r="EO294" s="42"/>
      <c r="EP294" s="42"/>
      <c r="EQ294" s="42"/>
      <c r="ER294" s="42"/>
      <c r="ES294" s="42"/>
      <c r="ET294" s="42"/>
      <c r="EU294" s="42"/>
      <c r="EV294" s="42"/>
      <c r="EW294" s="42"/>
      <c r="EX294" s="42"/>
      <c r="EY294" s="42"/>
      <c r="EZ294" s="42"/>
      <c r="FA294" s="42"/>
      <c r="FB294" s="42"/>
      <c r="FC294" s="42"/>
      <c r="FD294" s="42"/>
      <c r="FE294" s="42"/>
      <c r="FF294" s="42"/>
      <c r="FG294" s="42"/>
      <c r="FH294" s="42"/>
      <c r="FI294" s="42"/>
      <c r="FJ294" s="42"/>
      <c r="FK294" s="42"/>
      <c r="FL294" s="42"/>
      <c r="FM294" s="42"/>
      <c r="FN294" s="42"/>
      <c r="FO294" s="42"/>
      <c r="FP294" s="42"/>
      <c r="FQ294" s="42"/>
      <c r="FR294" s="42"/>
      <c r="FS294" s="42"/>
      <c r="FT294" s="42"/>
      <c r="FU294" s="42"/>
      <c r="FV294" s="42"/>
      <c r="FW294" s="42"/>
      <c r="FX294" s="42"/>
      <c r="FY294" s="42"/>
      <c r="FZ294" s="42"/>
      <c r="GA294" s="42"/>
      <c r="GB294" s="42"/>
      <c r="GC294" s="42"/>
      <c r="GD294" s="42"/>
      <c r="GE294" s="42"/>
      <c r="GF294" s="42"/>
      <c r="GG294" s="42"/>
      <c r="GH294" s="42"/>
      <c r="GI294" s="42"/>
      <c r="GJ294" s="42"/>
      <c r="GK294" s="42"/>
      <c r="GL294" s="42"/>
      <c r="GM294" s="42"/>
      <c r="GN294" s="42"/>
      <c r="GO294" s="42"/>
      <c r="GP294" s="42"/>
      <c r="GQ294" s="42"/>
      <c r="GR294" s="42"/>
      <c r="GS294" s="42"/>
      <c r="GT294" s="42"/>
      <c r="GU294" s="42"/>
      <c r="GV294" s="42"/>
      <c r="GW294" s="42"/>
      <c r="GX294" s="42"/>
      <c r="GY294" s="42"/>
      <c r="GZ294" s="42"/>
      <c r="HA294" s="42"/>
      <c r="HB294" s="42"/>
      <c r="HC294" s="42"/>
      <c r="HD294" s="42"/>
      <c r="HE294" s="42"/>
      <c r="HF294" s="42"/>
      <c r="HG294" s="42"/>
      <c r="HH294" s="42"/>
      <c r="HI294" s="42"/>
      <c r="HJ294" s="42"/>
      <c r="HK294" s="42"/>
      <c r="HL294" s="42"/>
      <c r="HM294" s="42"/>
      <c r="HN294" s="42"/>
      <c r="HO294" s="42"/>
      <c r="HP294" s="42"/>
      <c r="HQ294" s="42"/>
      <c r="HR294" s="42"/>
      <c r="HS294" s="42"/>
      <c r="HT294" s="42"/>
      <c r="HU294" s="42"/>
      <c r="HV294" s="42"/>
      <c r="HW294" s="42"/>
      <c r="HX294" s="42"/>
    </row>
    <row r="295" spans="1:232" s="41" customFormat="1" x14ac:dyDescent="0.25">
      <c r="A295" s="29"/>
      <c r="B295" s="30"/>
      <c r="C295" s="31" t="str">
        <f>IF(H295="","",VLOOKUP(O295,Khach_hang!B:G,6,0))</f>
        <v>B</v>
      </c>
      <c r="D295" s="57">
        <f t="shared" si="68"/>
        <v>0</v>
      </c>
      <c r="E295" s="57">
        <f t="shared" si="69"/>
        <v>1</v>
      </c>
      <c r="F295" s="32" t="str">
        <f>IF(H295="","",VLOOKUP(H295,'PHIEU XT'!B:I,8,0))</f>
        <v>30/08/2025</v>
      </c>
      <c r="G295" s="32" t="str">
        <f t="shared" si="70"/>
        <v>30/08/2025</v>
      </c>
      <c r="H295" s="4">
        <v>9105870270</v>
      </c>
      <c r="I295" s="32" t="str">
        <f t="shared" si="71"/>
        <v>30/08/2025</v>
      </c>
      <c r="J295" s="33" t="str">
        <f t="shared" si="72"/>
        <v>NKHT2508/00421768</v>
      </c>
      <c r="K295" s="34"/>
      <c r="L295" s="46" t="str">
        <f t="shared" si="73"/>
        <v>K25TTM</v>
      </c>
      <c r="M295" s="33" t="str">
        <f>IF(H295="","",'PHIEU XT'!C295)</f>
        <v>00421768</v>
      </c>
      <c r="N295" s="35" t="str">
        <f t="shared" si="74"/>
        <v>30/08/2025</v>
      </c>
      <c r="O295" s="6" t="str">
        <f>IF(H295="","",'PHIEU XT'!E295)</f>
        <v>WIN-002</v>
      </c>
      <c r="P295" s="36"/>
      <c r="Q295" s="36"/>
      <c r="R295" s="36"/>
      <c r="S295" s="33" t="str">
        <f>IF(H295="","",'PHIEU XT'!F295)</f>
        <v>1589 WM VCC HNI Phạm Ngọc Thạch</v>
      </c>
      <c r="T295" s="36"/>
      <c r="U295" s="36"/>
      <c r="V295" s="33" t="str">
        <f t="shared" si="75"/>
        <v>1589 WM VCC HNI Phạm Ngọc Thạch</v>
      </c>
      <c r="W295" s="36"/>
      <c r="X295" s="36"/>
      <c r="Y295" s="33" t="str">
        <f>IF(H295="","",'PHIEU XT'!AC295)</f>
        <v>CC300</v>
      </c>
      <c r="Z295" s="36"/>
      <c r="AA295" s="30"/>
      <c r="AB295" s="57">
        <f t="shared" si="76"/>
        <v>5111</v>
      </c>
      <c r="AC295" s="57">
        <f t="shared" si="77"/>
        <v>131</v>
      </c>
      <c r="AD295" s="30"/>
      <c r="AE295" s="58">
        <f>IF(H295="","",'PHIEU XT'!U295)</f>
        <v>1</v>
      </c>
      <c r="AF295" s="37"/>
      <c r="AG295" s="37">
        <f>IF(H295="","",'PHIEU XT'!T295)</f>
        <v>74250</v>
      </c>
      <c r="AH295" s="38">
        <f t="shared" si="78"/>
        <v>74250</v>
      </c>
      <c r="AI295" s="37"/>
      <c r="AJ295" s="37"/>
      <c r="AK295" s="39"/>
      <c r="AL295" s="40">
        <f t="shared" si="79"/>
        <v>8</v>
      </c>
      <c r="AM295" s="37"/>
      <c r="AN295" s="37">
        <f t="shared" si="80"/>
        <v>5940</v>
      </c>
      <c r="AO295" s="59">
        <f t="shared" si="81"/>
        <v>33311</v>
      </c>
      <c r="AP295" s="39"/>
      <c r="AQ295" s="59" t="str">
        <f t="shared" si="82"/>
        <v>K-hangtra</v>
      </c>
      <c r="AR295" s="60">
        <f t="shared" si="83"/>
        <v>156</v>
      </c>
      <c r="AS295" s="60">
        <f t="shared" si="84"/>
        <v>632</v>
      </c>
      <c r="AV295" s="39"/>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c r="BZ295" s="42"/>
      <c r="CA295" s="42"/>
      <c r="CB295" s="42"/>
      <c r="CC295" s="42"/>
      <c r="CD295" s="42"/>
      <c r="CE295" s="42"/>
      <c r="CF295" s="42"/>
      <c r="CG295" s="42"/>
      <c r="CH295" s="42"/>
      <c r="CI295" s="42"/>
      <c r="CJ295" s="42"/>
      <c r="CK295" s="42"/>
      <c r="CL295" s="42"/>
      <c r="CM295" s="42"/>
      <c r="CN295" s="42"/>
      <c r="CO295" s="42"/>
      <c r="CP295" s="42"/>
      <c r="CQ295" s="42"/>
      <c r="CR295" s="42"/>
      <c r="CS295" s="42"/>
      <c r="CT295" s="42"/>
      <c r="CU295" s="42"/>
      <c r="CV295" s="42"/>
      <c r="CW295" s="42"/>
      <c r="CX295" s="42"/>
      <c r="CY295" s="42"/>
      <c r="CZ295" s="42"/>
      <c r="DA295" s="42"/>
      <c r="DB295" s="42"/>
      <c r="DC295" s="42"/>
      <c r="DD295" s="42"/>
      <c r="DE295" s="42"/>
      <c r="DF295" s="42"/>
      <c r="DG295" s="42"/>
      <c r="DH295" s="42"/>
      <c r="DI295" s="42"/>
      <c r="DJ295" s="42"/>
      <c r="DK295" s="42"/>
      <c r="DL295" s="42"/>
      <c r="DM295" s="42"/>
      <c r="DN295" s="42"/>
      <c r="DO295" s="42"/>
      <c r="DP295" s="42"/>
      <c r="DQ295" s="42"/>
      <c r="DR295" s="42"/>
      <c r="DS295" s="42"/>
      <c r="DT295" s="42"/>
      <c r="DU295" s="42"/>
      <c r="DV295" s="42"/>
      <c r="DW295" s="42"/>
      <c r="DX295" s="42"/>
      <c r="DY295" s="42"/>
      <c r="DZ295" s="42"/>
      <c r="EA295" s="42"/>
      <c r="EB295" s="42"/>
      <c r="EC295" s="42"/>
      <c r="ED295" s="42"/>
      <c r="EE295" s="42"/>
      <c r="EF295" s="42"/>
      <c r="EG295" s="42"/>
      <c r="EH295" s="42"/>
      <c r="EI295" s="42"/>
      <c r="EJ295" s="42"/>
      <c r="EK295" s="42"/>
      <c r="EL295" s="42"/>
      <c r="EM295" s="42"/>
      <c r="EN295" s="42"/>
      <c r="EO295" s="42"/>
      <c r="EP295" s="42"/>
      <c r="EQ295" s="42"/>
      <c r="ER295" s="42"/>
      <c r="ES295" s="42"/>
      <c r="ET295" s="42"/>
      <c r="EU295" s="42"/>
      <c r="EV295" s="42"/>
      <c r="EW295" s="42"/>
      <c r="EX295" s="42"/>
      <c r="EY295" s="42"/>
      <c r="EZ295" s="42"/>
      <c r="FA295" s="42"/>
      <c r="FB295" s="42"/>
      <c r="FC295" s="42"/>
      <c r="FD295" s="42"/>
      <c r="FE295" s="42"/>
      <c r="FF295" s="42"/>
      <c r="FG295" s="42"/>
      <c r="FH295" s="42"/>
      <c r="FI295" s="42"/>
      <c r="FJ295" s="42"/>
      <c r="FK295" s="42"/>
      <c r="FL295" s="42"/>
      <c r="FM295" s="42"/>
      <c r="FN295" s="42"/>
      <c r="FO295" s="42"/>
      <c r="FP295" s="42"/>
      <c r="FQ295" s="42"/>
      <c r="FR295" s="42"/>
      <c r="FS295" s="42"/>
      <c r="FT295" s="42"/>
      <c r="FU295" s="42"/>
      <c r="FV295" s="42"/>
      <c r="FW295" s="42"/>
      <c r="FX295" s="42"/>
      <c r="FY295" s="42"/>
      <c r="FZ295" s="42"/>
      <c r="GA295" s="42"/>
      <c r="GB295" s="42"/>
      <c r="GC295" s="42"/>
      <c r="GD295" s="42"/>
      <c r="GE295" s="42"/>
      <c r="GF295" s="42"/>
      <c r="GG295" s="42"/>
      <c r="GH295" s="42"/>
      <c r="GI295" s="42"/>
      <c r="GJ295" s="42"/>
      <c r="GK295" s="42"/>
      <c r="GL295" s="42"/>
      <c r="GM295" s="42"/>
      <c r="GN295" s="42"/>
      <c r="GO295" s="42"/>
      <c r="GP295" s="42"/>
      <c r="GQ295" s="42"/>
      <c r="GR295" s="42"/>
      <c r="GS295" s="42"/>
      <c r="GT295" s="42"/>
      <c r="GU295" s="42"/>
      <c r="GV295" s="42"/>
      <c r="GW295" s="42"/>
      <c r="GX295" s="42"/>
      <c r="GY295" s="42"/>
      <c r="GZ295" s="42"/>
      <c r="HA295" s="42"/>
      <c r="HB295" s="42"/>
      <c r="HC295" s="42"/>
      <c r="HD295" s="42"/>
      <c r="HE295" s="42"/>
      <c r="HF295" s="42"/>
      <c r="HG295" s="42"/>
      <c r="HH295" s="42"/>
      <c r="HI295" s="42"/>
      <c r="HJ295" s="42"/>
      <c r="HK295" s="42"/>
      <c r="HL295" s="42"/>
      <c r="HM295" s="42"/>
      <c r="HN295" s="42"/>
      <c r="HO295" s="42"/>
      <c r="HP295" s="42"/>
      <c r="HQ295" s="42"/>
      <c r="HR295" s="42"/>
      <c r="HS295" s="42"/>
      <c r="HT295" s="42"/>
      <c r="HU295" s="42"/>
      <c r="HV295" s="42"/>
      <c r="HW295" s="42"/>
      <c r="HX295" s="42"/>
    </row>
    <row r="296" spans="1:232" s="41" customFormat="1" x14ac:dyDescent="0.25">
      <c r="A296" s="29"/>
      <c r="B296" s="30"/>
      <c r="C296" s="31" t="str">
        <f>IF(H296="","",VLOOKUP(O296,Khach_hang!B:G,6,0))</f>
        <v>B</v>
      </c>
      <c r="D296" s="57">
        <f t="shared" si="68"/>
        <v>0</v>
      </c>
      <c r="E296" s="57">
        <f t="shared" si="69"/>
        <v>1</v>
      </c>
      <c r="F296" s="32" t="str">
        <f>IF(H296="","",VLOOKUP(H296,'PHIEU XT'!B:I,8,0))</f>
        <v>30/08/2025</v>
      </c>
      <c r="G296" s="32" t="str">
        <f t="shared" si="70"/>
        <v>30/08/2025</v>
      </c>
      <c r="H296" s="4">
        <v>9105870270</v>
      </c>
      <c r="I296" s="32" t="str">
        <f t="shared" si="71"/>
        <v>30/08/2025</v>
      </c>
      <c r="J296" s="33" t="str">
        <f t="shared" si="72"/>
        <v>NKHT2508/00421768</v>
      </c>
      <c r="K296" s="34"/>
      <c r="L296" s="46" t="str">
        <f t="shared" si="73"/>
        <v>K25TTM</v>
      </c>
      <c r="M296" s="33" t="str">
        <f>IF(H296="","",'PHIEU XT'!C296)</f>
        <v>00421768</v>
      </c>
      <c r="N296" s="35" t="str">
        <f t="shared" si="74"/>
        <v>30/08/2025</v>
      </c>
      <c r="O296" s="6" t="str">
        <f>IF(H296="","",'PHIEU XT'!E296)</f>
        <v>WIN-002</v>
      </c>
      <c r="P296" s="36"/>
      <c r="Q296" s="36"/>
      <c r="R296" s="36"/>
      <c r="S296" s="33" t="str">
        <f>IF(H296="","",'PHIEU XT'!F296)</f>
        <v>1589 WM VCC HNI Phạm Ngọc Thạch</v>
      </c>
      <c r="T296" s="36"/>
      <c r="U296" s="36"/>
      <c r="V296" s="33" t="str">
        <f t="shared" si="75"/>
        <v>1589 WM VCC HNI Phạm Ngọc Thạch</v>
      </c>
      <c r="W296" s="36"/>
      <c r="X296" s="36"/>
      <c r="Y296" s="33" t="str">
        <f>IF(H296="","",'PHIEU XT'!AC296)</f>
        <v>CN300</v>
      </c>
      <c r="Z296" s="36"/>
      <c r="AA296" s="30"/>
      <c r="AB296" s="57">
        <f t="shared" si="76"/>
        <v>5111</v>
      </c>
      <c r="AC296" s="57">
        <f t="shared" si="77"/>
        <v>131</v>
      </c>
      <c r="AD296" s="30"/>
      <c r="AE296" s="58">
        <f>IF(H296="","",'PHIEU XT'!U296)</f>
        <v>2</v>
      </c>
      <c r="AF296" s="37"/>
      <c r="AG296" s="37">
        <f>IF(H296="","",'PHIEU XT'!T296)</f>
        <v>56760</v>
      </c>
      <c r="AH296" s="38">
        <f t="shared" si="78"/>
        <v>113520</v>
      </c>
      <c r="AI296" s="37"/>
      <c r="AJ296" s="37"/>
      <c r="AK296" s="39"/>
      <c r="AL296" s="40">
        <f t="shared" si="79"/>
        <v>8</v>
      </c>
      <c r="AM296" s="37"/>
      <c r="AN296" s="37">
        <f t="shared" si="80"/>
        <v>9081.6</v>
      </c>
      <c r="AO296" s="59">
        <f t="shared" si="81"/>
        <v>33311</v>
      </c>
      <c r="AP296" s="39"/>
      <c r="AQ296" s="59" t="str">
        <f t="shared" si="82"/>
        <v>K-hangtra</v>
      </c>
      <c r="AR296" s="60">
        <f t="shared" si="83"/>
        <v>156</v>
      </c>
      <c r="AS296" s="60">
        <f t="shared" si="84"/>
        <v>632</v>
      </c>
      <c r="AV296" s="39"/>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c r="BZ296" s="42"/>
      <c r="CA296" s="42"/>
      <c r="CB296" s="42"/>
      <c r="CC296" s="42"/>
      <c r="CD296" s="42"/>
      <c r="CE296" s="42"/>
      <c r="CF296" s="42"/>
      <c r="CG296" s="42"/>
      <c r="CH296" s="42"/>
      <c r="CI296" s="42"/>
      <c r="CJ296" s="42"/>
      <c r="CK296" s="42"/>
      <c r="CL296" s="42"/>
      <c r="CM296" s="42"/>
      <c r="CN296" s="42"/>
      <c r="CO296" s="42"/>
      <c r="CP296" s="42"/>
      <c r="CQ296" s="42"/>
      <c r="CR296" s="42"/>
      <c r="CS296" s="42"/>
      <c r="CT296" s="42"/>
      <c r="CU296" s="42"/>
      <c r="CV296" s="42"/>
      <c r="CW296" s="42"/>
      <c r="CX296" s="42"/>
      <c r="CY296" s="42"/>
      <c r="CZ296" s="42"/>
      <c r="DA296" s="42"/>
      <c r="DB296" s="42"/>
      <c r="DC296" s="42"/>
      <c r="DD296" s="42"/>
      <c r="DE296" s="42"/>
      <c r="DF296" s="42"/>
      <c r="DG296" s="42"/>
      <c r="DH296" s="42"/>
      <c r="DI296" s="42"/>
      <c r="DJ296" s="42"/>
      <c r="DK296" s="42"/>
      <c r="DL296" s="42"/>
      <c r="DM296" s="42"/>
      <c r="DN296" s="42"/>
      <c r="DO296" s="42"/>
      <c r="DP296" s="42"/>
      <c r="DQ296" s="42"/>
      <c r="DR296" s="42"/>
      <c r="DS296" s="42"/>
      <c r="DT296" s="42"/>
      <c r="DU296" s="42"/>
      <c r="DV296" s="42"/>
      <c r="DW296" s="42"/>
      <c r="DX296" s="42"/>
      <c r="DY296" s="42"/>
      <c r="DZ296" s="42"/>
      <c r="EA296" s="42"/>
      <c r="EB296" s="42"/>
      <c r="EC296" s="42"/>
      <c r="ED296" s="42"/>
      <c r="EE296" s="42"/>
      <c r="EF296" s="42"/>
      <c r="EG296" s="42"/>
      <c r="EH296" s="42"/>
      <c r="EI296" s="42"/>
      <c r="EJ296" s="42"/>
      <c r="EK296" s="42"/>
      <c r="EL296" s="42"/>
      <c r="EM296" s="42"/>
      <c r="EN296" s="42"/>
      <c r="EO296" s="42"/>
      <c r="EP296" s="42"/>
      <c r="EQ296" s="42"/>
      <c r="ER296" s="42"/>
      <c r="ES296" s="42"/>
      <c r="ET296" s="42"/>
      <c r="EU296" s="42"/>
      <c r="EV296" s="42"/>
      <c r="EW296" s="42"/>
      <c r="EX296" s="42"/>
      <c r="EY296" s="42"/>
      <c r="EZ296" s="42"/>
      <c r="FA296" s="42"/>
      <c r="FB296" s="42"/>
      <c r="FC296" s="42"/>
      <c r="FD296" s="42"/>
      <c r="FE296" s="42"/>
      <c r="FF296" s="42"/>
      <c r="FG296" s="42"/>
      <c r="FH296" s="42"/>
      <c r="FI296" s="42"/>
      <c r="FJ296" s="42"/>
      <c r="FK296" s="42"/>
      <c r="FL296" s="42"/>
      <c r="FM296" s="42"/>
      <c r="FN296" s="42"/>
      <c r="FO296" s="42"/>
      <c r="FP296" s="42"/>
      <c r="FQ296" s="42"/>
      <c r="FR296" s="42"/>
      <c r="FS296" s="42"/>
      <c r="FT296" s="42"/>
      <c r="FU296" s="42"/>
      <c r="FV296" s="42"/>
      <c r="FW296" s="42"/>
      <c r="FX296" s="42"/>
      <c r="FY296" s="42"/>
      <c r="FZ296" s="42"/>
      <c r="GA296" s="42"/>
      <c r="GB296" s="42"/>
      <c r="GC296" s="42"/>
      <c r="GD296" s="42"/>
      <c r="GE296" s="42"/>
      <c r="GF296" s="42"/>
      <c r="GG296" s="42"/>
      <c r="GH296" s="42"/>
      <c r="GI296" s="42"/>
      <c r="GJ296" s="42"/>
      <c r="GK296" s="42"/>
      <c r="GL296" s="42"/>
      <c r="GM296" s="42"/>
      <c r="GN296" s="42"/>
      <c r="GO296" s="42"/>
      <c r="GP296" s="42"/>
      <c r="GQ296" s="42"/>
      <c r="GR296" s="42"/>
      <c r="GS296" s="42"/>
      <c r="GT296" s="42"/>
      <c r="GU296" s="42"/>
      <c r="GV296" s="42"/>
      <c r="GW296" s="42"/>
      <c r="GX296" s="42"/>
      <c r="GY296" s="42"/>
      <c r="GZ296" s="42"/>
      <c r="HA296" s="42"/>
      <c r="HB296" s="42"/>
      <c r="HC296" s="42"/>
      <c r="HD296" s="42"/>
      <c r="HE296" s="42"/>
      <c r="HF296" s="42"/>
      <c r="HG296" s="42"/>
      <c r="HH296" s="42"/>
      <c r="HI296" s="42"/>
      <c r="HJ296" s="42"/>
      <c r="HK296" s="42"/>
      <c r="HL296" s="42"/>
      <c r="HM296" s="42"/>
      <c r="HN296" s="42"/>
      <c r="HO296" s="42"/>
      <c r="HP296" s="42"/>
      <c r="HQ296" s="42"/>
      <c r="HR296" s="42"/>
      <c r="HS296" s="42"/>
      <c r="HT296" s="42"/>
      <c r="HU296" s="42"/>
      <c r="HV296" s="42"/>
      <c r="HW296" s="42"/>
      <c r="HX296" s="42"/>
    </row>
    <row r="297" spans="1:232" s="41" customFormat="1" x14ac:dyDescent="0.25">
      <c r="A297" s="29"/>
      <c r="B297" s="30"/>
      <c r="C297" s="31" t="str">
        <f>IF(H297="","",VLOOKUP(O297,Khach_hang!B:G,6,0))</f>
        <v>B</v>
      </c>
      <c r="D297" s="57">
        <f t="shared" si="68"/>
        <v>0</v>
      </c>
      <c r="E297" s="57">
        <f t="shared" si="69"/>
        <v>1</v>
      </c>
      <c r="F297" s="32" t="str">
        <f>IF(H297="","",VLOOKUP(H297,'PHIEU XT'!B:I,8,0))</f>
        <v>30/08/2025</v>
      </c>
      <c r="G297" s="32" t="str">
        <f t="shared" si="70"/>
        <v>30/08/2025</v>
      </c>
      <c r="H297" s="4">
        <v>9105870270</v>
      </c>
      <c r="I297" s="32" t="str">
        <f t="shared" si="71"/>
        <v>30/08/2025</v>
      </c>
      <c r="J297" s="33" t="str">
        <f t="shared" si="72"/>
        <v>NKHT2508/00421768</v>
      </c>
      <c r="K297" s="34"/>
      <c r="L297" s="46" t="str">
        <f t="shared" si="73"/>
        <v>K25TTM</v>
      </c>
      <c r="M297" s="33" t="str">
        <f>IF(H297="","",'PHIEU XT'!C297)</f>
        <v>00421768</v>
      </c>
      <c r="N297" s="35" t="str">
        <f t="shared" si="74"/>
        <v>30/08/2025</v>
      </c>
      <c r="O297" s="6" t="str">
        <f>IF(H297="","",'PHIEU XT'!E297)</f>
        <v>WIN-002</v>
      </c>
      <c r="P297" s="36"/>
      <c r="Q297" s="36"/>
      <c r="R297" s="36"/>
      <c r="S297" s="33" t="str">
        <f>IF(H297="","",'PHIEU XT'!F297)</f>
        <v>1589 WM VCC HNI Phạm Ngọc Thạch</v>
      </c>
      <c r="T297" s="36"/>
      <c r="U297" s="36"/>
      <c r="V297" s="33" t="str">
        <f t="shared" si="75"/>
        <v>1589 WM VCC HNI Phạm Ngọc Thạch</v>
      </c>
      <c r="W297" s="36"/>
      <c r="X297" s="36"/>
      <c r="Y297" s="33" t="str">
        <f>IF(H297="","",'PHIEU XT'!AC297)</f>
        <v>MNH250</v>
      </c>
      <c r="Z297" s="36"/>
      <c r="AA297" s="30"/>
      <c r="AB297" s="57">
        <f t="shared" si="76"/>
        <v>5111</v>
      </c>
      <c r="AC297" s="57">
        <f t="shared" si="77"/>
        <v>131</v>
      </c>
      <c r="AD297" s="30"/>
      <c r="AE297" s="58">
        <f>IF(H297="","",'PHIEU XT'!U297)</f>
        <v>1</v>
      </c>
      <c r="AF297" s="37"/>
      <c r="AG297" s="37">
        <f>IF(H297="","",'PHIEU XT'!T297)</f>
        <v>46000</v>
      </c>
      <c r="AH297" s="38">
        <f t="shared" si="78"/>
        <v>46000</v>
      </c>
      <c r="AI297" s="37"/>
      <c r="AJ297" s="37"/>
      <c r="AK297" s="39"/>
      <c r="AL297" s="40">
        <f t="shared" si="79"/>
        <v>8</v>
      </c>
      <c r="AM297" s="37"/>
      <c r="AN297" s="37">
        <f t="shared" si="80"/>
        <v>3680</v>
      </c>
      <c r="AO297" s="59">
        <f t="shared" si="81"/>
        <v>33311</v>
      </c>
      <c r="AP297" s="39"/>
      <c r="AQ297" s="59" t="str">
        <f t="shared" si="82"/>
        <v>K-hangtra</v>
      </c>
      <c r="AR297" s="60">
        <f t="shared" si="83"/>
        <v>156</v>
      </c>
      <c r="AS297" s="60">
        <f t="shared" si="84"/>
        <v>632</v>
      </c>
      <c r="AV297" s="39"/>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c r="BZ297" s="42"/>
      <c r="CA297" s="42"/>
      <c r="CB297" s="42"/>
      <c r="CC297" s="42"/>
      <c r="CD297" s="42"/>
      <c r="CE297" s="42"/>
      <c r="CF297" s="42"/>
      <c r="CG297" s="42"/>
      <c r="CH297" s="42"/>
      <c r="CI297" s="42"/>
      <c r="CJ297" s="42"/>
      <c r="CK297" s="42"/>
      <c r="CL297" s="42"/>
      <c r="CM297" s="42"/>
      <c r="CN297" s="42"/>
      <c r="CO297" s="42"/>
      <c r="CP297" s="42"/>
      <c r="CQ297" s="42"/>
      <c r="CR297" s="42"/>
      <c r="CS297" s="42"/>
      <c r="CT297" s="42"/>
      <c r="CU297" s="42"/>
      <c r="CV297" s="42"/>
      <c r="CW297" s="42"/>
      <c r="CX297" s="42"/>
      <c r="CY297" s="42"/>
      <c r="CZ297" s="42"/>
      <c r="DA297" s="42"/>
      <c r="DB297" s="42"/>
      <c r="DC297" s="42"/>
      <c r="DD297" s="42"/>
      <c r="DE297" s="42"/>
      <c r="DF297" s="42"/>
      <c r="DG297" s="42"/>
      <c r="DH297" s="42"/>
      <c r="DI297" s="42"/>
      <c r="DJ297" s="42"/>
      <c r="DK297" s="42"/>
      <c r="DL297" s="42"/>
      <c r="DM297" s="42"/>
      <c r="DN297" s="42"/>
      <c r="DO297" s="42"/>
      <c r="DP297" s="42"/>
      <c r="DQ297" s="42"/>
      <c r="DR297" s="42"/>
      <c r="DS297" s="42"/>
      <c r="DT297" s="42"/>
      <c r="DU297" s="42"/>
      <c r="DV297" s="42"/>
      <c r="DW297" s="42"/>
      <c r="DX297" s="42"/>
      <c r="DY297" s="42"/>
      <c r="DZ297" s="42"/>
      <c r="EA297" s="42"/>
      <c r="EB297" s="42"/>
      <c r="EC297" s="42"/>
      <c r="ED297" s="42"/>
      <c r="EE297" s="42"/>
      <c r="EF297" s="42"/>
      <c r="EG297" s="42"/>
      <c r="EH297" s="42"/>
      <c r="EI297" s="42"/>
      <c r="EJ297" s="42"/>
      <c r="EK297" s="42"/>
      <c r="EL297" s="42"/>
      <c r="EM297" s="42"/>
      <c r="EN297" s="42"/>
      <c r="EO297" s="42"/>
      <c r="EP297" s="42"/>
      <c r="EQ297" s="42"/>
      <c r="ER297" s="42"/>
      <c r="ES297" s="42"/>
      <c r="ET297" s="42"/>
      <c r="EU297" s="42"/>
      <c r="EV297" s="42"/>
      <c r="EW297" s="42"/>
      <c r="EX297" s="42"/>
      <c r="EY297" s="42"/>
      <c r="EZ297" s="42"/>
      <c r="FA297" s="42"/>
      <c r="FB297" s="42"/>
      <c r="FC297" s="42"/>
      <c r="FD297" s="42"/>
      <c r="FE297" s="42"/>
      <c r="FF297" s="42"/>
      <c r="FG297" s="42"/>
      <c r="FH297" s="42"/>
      <c r="FI297" s="42"/>
      <c r="FJ297" s="42"/>
      <c r="FK297" s="42"/>
      <c r="FL297" s="42"/>
      <c r="FM297" s="42"/>
      <c r="FN297" s="42"/>
      <c r="FO297" s="42"/>
      <c r="FP297" s="42"/>
      <c r="FQ297" s="42"/>
      <c r="FR297" s="42"/>
      <c r="FS297" s="42"/>
      <c r="FT297" s="42"/>
      <c r="FU297" s="42"/>
      <c r="FV297" s="42"/>
      <c r="FW297" s="42"/>
      <c r="FX297" s="42"/>
      <c r="FY297" s="42"/>
      <c r="FZ297" s="42"/>
      <c r="GA297" s="42"/>
      <c r="GB297" s="42"/>
      <c r="GC297" s="42"/>
      <c r="GD297" s="42"/>
      <c r="GE297" s="42"/>
      <c r="GF297" s="42"/>
      <c r="GG297" s="42"/>
      <c r="GH297" s="42"/>
      <c r="GI297" s="42"/>
      <c r="GJ297" s="42"/>
      <c r="GK297" s="42"/>
      <c r="GL297" s="42"/>
      <c r="GM297" s="42"/>
      <c r="GN297" s="42"/>
      <c r="GO297" s="42"/>
      <c r="GP297" s="42"/>
      <c r="GQ297" s="42"/>
      <c r="GR297" s="42"/>
      <c r="GS297" s="42"/>
      <c r="GT297" s="42"/>
      <c r="GU297" s="42"/>
      <c r="GV297" s="42"/>
      <c r="GW297" s="42"/>
      <c r="GX297" s="42"/>
      <c r="GY297" s="42"/>
      <c r="GZ297" s="42"/>
      <c r="HA297" s="42"/>
      <c r="HB297" s="42"/>
      <c r="HC297" s="42"/>
      <c r="HD297" s="42"/>
      <c r="HE297" s="42"/>
      <c r="HF297" s="42"/>
      <c r="HG297" s="42"/>
      <c r="HH297" s="42"/>
      <c r="HI297" s="42"/>
      <c r="HJ297" s="42"/>
      <c r="HK297" s="42"/>
      <c r="HL297" s="42"/>
      <c r="HM297" s="42"/>
      <c r="HN297" s="42"/>
      <c r="HO297" s="42"/>
      <c r="HP297" s="42"/>
      <c r="HQ297" s="42"/>
      <c r="HR297" s="42"/>
      <c r="HS297" s="42"/>
      <c r="HT297" s="42"/>
      <c r="HU297" s="42"/>
      <c r="HV297" s="42"/>
      <c r="HW297" s="42"/>
      <c r="HX297" s="42"/>
    </row>
    <row r="298" spans="1:232" s="41" customFormat="1" x14ac:dyDescent="0.25">
      <c r="A298" s="29"/>
      <c r="B298" s="30"/>
      <c r="C298" s="31" t="str">
        <f>IF(H298="","",VLOOKUP(O298,Khach_hang!B:G,6,0))</f>
        <v>B</v>
      </c>
      <c r="D298" s="57">
        <f t="shared" si="68"/>
        <v>0</v>
      </c>
      <c r="E298" s="57">
        <f t="shared" si="69"/>
        <v>1</v>
      </c>
      <c r="F298" s="32" t="str">
        <f>IF(H298="","",VLOOKUP(H298,'PHIEU XT'!B:I,8,0))</f>
        <v>30/08/2025</v>
      </c>
      <c r="G298" s="32" t="str">
        <f t="shared" si="70"/>
        <v>30/08/2025</v>
      </c>
      <c r="H298" s="4">
        <v>9105870270</v>
      </c>
      <c r="I298" s="32" t="str">
        <f t="shared" si="71"/>
        <v>30/08/2025</v>
      </c>
      <c r="J298" s="33" t="str">
        <f t="shared" si="72"/>
        <v>NKHT2508/00421768</v>
      </c>
      <c r="K298" s="34"/>
      <c r="L298" s="46" t="str">
        <f t="shared" si="73"/>
        <v>K25TTM</v>
      </c>
      <c r="M298" s="33" t="str">
        <f>IF(H298="","",'PHIEU XT'!C298)</f>
        <v>00421768</v>
      </c>
      <c r="N298" s="35" t="str">
        <f t="shared" si="74"/>
        <v>30/08/2025</v>
      </c>
      <c r="O298" s="6" t="str">
        <f>IF(H298="","",'PHIEU XT'!E298)</f>
        <v>WIN-002</v>
      </c>
      <c r="P298" s="36"/>
      <c r="Q298" s="36"/>
      <c r="R298" s="36"/>
      <c r="S298" s="33" t="str">
        <f>IF(H298="","",'PHIEU XT'!F298)</f>
        <v>1589 WM VCC HNI Phạm Ngọc Thạch</v>
      </c>
      <c r="T298" s="36"/>
      <c r="U298" s="36"/>
      <c r="V298" s="33" t="str">
        <f t="shared" si="75"/>
        <v>1589 WM VCC HNI Phạm Ngọc Thạch</v>
      </c>
      <c r="W298" s="36"/>
      <c r="X298" s="36"/>
      <c r="Y298" s="33" t="str">
        <f>IF(H298="","",'PHIEU XT'!AC298)</f>
        <v>TH200</v>
      </c>
      <c r="Z298" s="36"/>
      <c r="AA298" s="30"/>
      <c r="AB298" s="57">
        <f t="shared" si="76"/>
        <v>5111</v>
      </c>
      <c r="AC298" s="57">
        <f t="shared" si="77"/>
        <v>131</v>
      </c>
      <c r="AD298" s="30"/>
      <c r="AE298" s="58">
        <f>IF(H298="","",'PHIEU XT'!U298)</f>
        <v>1</v>
      </c>
      <c r="AF298" s="37"/>
      <c r="AG298" s="37">
        <f>IF(H298="","",'PHIEU XT'!T298)</f>
        <v>55595</v>
      </c>
      <c r="AH298" s="38">
        <f t="shared" si="78"/>
        <v>55595</v>
      </c>
      <c r="AI298" s="37"/>
      <c r="AJ298" s="37"/>
      <c r="AK298" s="39"/>
      <c r="AL298" s="40">
        <f t="shared" si="79"/>
        <v>8</v>
      </c>
      <c r="AM298" s="37"/>
      <c r="AN298" s="37">
        <f t="shared" si="80"/>
        <v>4447.6000000000004</v>
      </c>
      <c r="AO298" s="59">
        <f t="shared" si="81"/>
        <v>33311</v>
      </c>
      <c r="AP298" s="39"/>
      <c r="AQ298" s="59" t="str">
        <f t="shared" si="82"/>
        <v>K-hangtra</v>
      </c>
      <c r="AR298" s="60">
        <f t="shared" si="83"/>
        <v>156</v>
      </c>
      <c r="AS298" s="60">
        <f t="shared" si="84"/>
        <v>632</v>
      </c>
      <c r="AV298" s="39"/>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c r="BZ298" s="42"/>
      <c r="CA298" s="42"/>
      <c r="CB298" s="42"/>
      <c r="CC298" s="42"/>
      <c r="CD298" s="42"/>
      <c r="CE298" s="42"/>
      <c r="CF298" s="42"/>
      <c r="CG298" s="42"/>
      <c r="CH298" s="42"/>
      <c r="CI298" s="42"/>
      <c r="CJ298" s="42"/>
      <c r="CK298" s="42"/>
      <c r="CL298" s="42"/>
      <c r="CM298" s="42"/>
      <c r="CN298" s="42"/>
      <c r="CO298" s="42"/>
      <c r="CP298" s="42"/>
      <c r="CQ298" s="42"/>
      <c r="CR298" s="42"/>
      <c r="CS298" s="42"/>
      <c r="CT298" s="42"/>
      <c r="CU298" s="42"/>
      <c r="CV298" s="42"/>
      <c r="CW298" s="42"/>
      <c r="CX298" s="42"/>
      <c r="CY298" s="42"/>
      <c r="CZ298" s="42"/>
      <c r="DA298" s="42"/>
      <c r="DB298" s="42"/>
      <c r="DC298" s="42"/>
      <c r="DD298" s="42"/>
      <c r="DE298" s="42"/>
      <c r="DF298" s="42"/>
      <c r="DG298" s="42"/>
      <c r="DH298" s="42"/>
      <c r="DI298" s="42"/>
      <c r="DJ298" s="42"/>
      <c r="DK298" s="42"/>
      <c r="DL298" s="42"/>
      <c r="DM298" s="42"/>
      <c r="DN298" s="42"/>
      <c r="DO298" s="42"/>
      <c r="DP298" s="42"/>
      <c r="DQ298" s="42"/>
      <c r="DR298" s="42"/>
      <c r="DS298" s="42"/>
      <c r="DT298" s="42"/>
      <c r="DU298" s="42"/>
      <c r="DV298" s="42"/>
      <c r="DW298" s="42"/>
      <c r="DX298" s="42"/>
      <c r="DY298" s="42"/>
      <c r="DZ298" s="42"/>
      <c r="EA298" s="42"/>
      <c r="EB298" s="42"/>
      <c r="EC298" s="42"/>
      <c r="ED298" s="42"/>
      <c r="EE298" s="42"/>
      <c r="EF298" s="42"/>
      <c r="EG298" s="42"/>
      <c r="EH298" s="42"/>
      <c r="EI298" s="42"/>
      <c r="EJ298" s="42"/>
      <c r="EK298" s="42"/>
      <c r="EL298" s="42"/>
      <c r="EM298" s="42"/>
      <c r="EN298" s="42"/>
      <c r="EO298" s="42"/>
      <c r="EP298" s="42"/>
      <c r="EQ298" s="42"/>
      <c r="ER298" s="42"/>
      <c r="ES298" s="42"/>
      <c r="ET298" s="42"/>
      <c r="EU298" s="42"/>
      <c r="EV298" s="42"/>
      <c r="EW298" s="42"/>
      <c r="EX298" s="42"/>
      <c r="EY298" s="42"/>
      <c r="EZ298" s="42"/>
      <c r="FA298" s="42"/>
      <c r="FB298" s="42"/>
      <c r="FC298" s="42"/>
      <c r="FD298" s="42"/>
      <c r="FE298" s="42"/>
      <c r="FF298" s="42"/>
      <c r="FG298" s="42"/>
      <c r="FH298" s="42"/>
      <c r="FI298" s="42"/>
      <c r="FJ298" s="42"/>
      <c r="FK298" s="42"/>
      <c r="FL298" s="42"/>
      <c r="FM298" s="42"/>
      <c r="FN298" s="42"/>
      <c r="FO298" s="42"/>
      <c r="FP298" s="42"/>
      <c r="FQ298" s="42"/>
      <c r="FR298" s="42"/>
      <c r="FS298" s="42"/>
      <c r="FT298" s="42"/>
      <c r="FU298" s="42"/>
      <c r="FV298" s="42"/>
      <c r="FW298" s="42"/>
      <c r="FX298" s="42"/>
      <c r="FY298" s="42"/>
      <c r="FZ298" s="42"/>
      <c r="GA298" s="42"/>
      <c r="GB298" s="42"/>
      <c r="GC298" s="42"/>
      <c r="GD298" s="42"/>
      <c r="GE298" s="42"/>
      <c r="GF298" s="42"/>
      <c r="GG298" s="42"/>
      <c r="GH298" s="42"/>
      <c r="GI298" s="42"/>
      <c r="GJ298" s="42"/>
      <c r="GK298" s="42"/>
      <c r="GL298" s="42"/>
      <c r="GM298" s="42"/>
      <c r="GN298" s="42"/>
      <c r="GO298" s="42"/>
      <c r="GP298" s="42"/>
      <c r="GQ298" s="42"/>
      <c r="GR298" s="42"/>
      <c r="GS298" s="42"/>
      <c r="GT298" s="42"/>
      <c r="GU298" s="42"/>
      <c r="GV298" s="42"/>
      <c r="GW298" s="42"/>
      <c r="GX298" s="42"/>
      <c r="GY298" s="42"/>
      <c r="GZ298" s="42"/>
      <c r="HA298" s="42"/>
      <c r="HB298" s="42"/>
      <c r="HC298" s="42"/>
      <c r="HD298" s="42"/>
      <c r="HE298" s="42"/>
      <c r="HF298" s="42"/>
      <c r="HG298" s="42"/>
      <c r="HH298" s="42"/>
      <c r="HI298" s="42"/>
      <c r="HJ298" s="42"/>
      <c r="HK298" s="42"/>
      <c r="HL298" s="42"/>
      <c r="HM298" s="42"/>
      <c r="HN298" s="42"/>
      <c r="HO298" s="42"/>
      <c r="HP298" s="42"/>
      <c r="HQ298" s="42"/>
      <c r="HR298" s="42"/>
      <c r="HS298" s="42"/>
      <c r="HT298" s="42"/>
      <c r="HU298" s="42"/>
      <c r="HV298" s="42"/>
      <c r="HW298" s="42"/>
      <c r="HX298" s="42"/>
    </row>
    <row r="299" spans="1:232" s="41" customFormat="1" x14ac:dyDescent="0.25">
      <c r="A299" s="29"/>
      <c r="B299" s="30"/>
      <c r="C299" s="31" t="str">
        <f>IF(H299="","",VLOOKUP(O299,Khach_hang!B:G,6,0))</f>
        <v>B</v>
      </c>
      <c r="D299" s="57">
        <f t="shared" si="68"/>
        <v>0</v>
      </c>
      <c r="E299" s="57">
        <f t="shared" si="69"/>
        <v>1</v>
      </c>
      <c r="F299" s="32" t="str">
        <f>IF(H299="","",VLOOKUP(H299,'PHIEU XT'!B:I,8,0))</f>
        <v>30/08/2025</v>
      </c>
      <c r="G299" s="32" t="str">
        <f t="shared" si="70"/>
        <v>30/08/2025</v>
      </c>
      <c r="H299" s="4">
        <v>9105870277</v>
      </c>
      <c r="I299" s="32" t="str">
        <f t="shared" si="71"/>
        <v>30/08/2025</v>
      </c>
      <c r="J299" s="33" t="str">
        <f t="shared" si="72"/>
        <v>NKHT2508/00028981</v>
      </c>
      <c r="K299" s="34"/>
      <c r="L299" s="46" t="str">
        <f t="shared" si="73"/>
        <v>K25TTM</v>
      </c>
      <c r="M299" s="33" t="str">
        <f>IF(H299="","",'PHIEU XT'!C299)</f>
        <v>00028981</v>
      </c>
      <c r="N299" s="35" t="str">
        <f t="shared" si="74"/>
        <v>30/08/2025</v>
      </c>
      <c r="O299" s="6" t="str">
        <f>IF(H299="","",'PHIEU XT'!E299)</f>
        <v>WIN-020</v>
      </c>
      <c r="P299" s="36"/>
      <c r="Q299" s="36"/>
      <c r="R299" s="36"/>
      <c r="S299" s="33" t="str">
        <f>IF(H299="","",'PHIEU XT'!F299)</f>
        <v>3598 WM+ THA Tecco Tower</v>
      </c>
      <c r="T299" s="36"/>
      <c r="U299" s="36"/>
      <c r="V299" s="33" t="str">
        <f t="shared" si="75"/>
        <v>3598 WM+ THA Tecco Tower</v>
      </c>
      <c r="W299" s="36"/>
      <c r="X299" s="36"/>
      <c r="Y299" s="33" t="str">
        <f>IF(H299="","",'PHIEU XT'!AC299)</f>
        <v>GM500</v>
      </c>
      <c r="Z299" s="36"/>
      <c r="AA299" s="30"/>
      <c r="AB299" s="57">
        <f t="shared" si="76"/>
        <v>5111</v>
      </c>
      <c r="AC299" s="57">
        <f t="shared" si="77"/>
        <v>131</v>
      </c>
      <c r="AD299" s="30"/>
      <c r="AE299" s="58">
        <f>IF(H299="","",'PHIEU XT'!U299)</f>
        <v>1</v>
      </c>
      <c r="AF299" s="37"/>
      <c r="AG299" s="37">
        <f>IF(H299="","",'PHIEU XT'!T299)</f>
        <v>111058</v>
      </c>
      <c r="AH299" s="38">
        <f t="shared" si="78"/>
        <v>111058</v>
      </c>
      <c r="AI299" s="37"/>
      <c r="AJ299" s="37"/>
      <c r="AK299" s="39"/>
      <c r="AL299" s="40">
        <f t="shared" si="79"/>
        <v>8</v>
      </c>
      <c r="AM299" s="37"/>
      <c r="AN299" s="37">
        <f t="shared" si="80"/>
        <v>8884.64</v>
      </c>
      <c r="AO299" s="59">
        <f t="shared" si="81"/>
        <v>33311</v>
      </c>
      <c r="AP299" s="39"/>
      <c r="AQ299" s="59" t="str">
        <f t="shared" si="82"/>
        <v>K-hangtra</v>
      </c>
      <c r="AR299" s="60">
        <f t="shared" si="83"/>
        <v>156</v>
      </c>
      <c r="AS299" s="60">
        <f t="shared" si="84"/>
        <v>632</v>
      </c>
      <c r="AV299" s="39"/>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c r="BZ299" s="42"/>
      <c r="CA299" s="42"/>
      <c r="CB299" s="42"/>
      <c r="CC299" s="42"/>
      <c r="CD299" s="42"/>
      <c r="CE299" s="42"/>
      <c r="CF299" s="42"/>
      <c r="CG299" s="42"/>
      <c r="CH299" s="42"/>
      <c r="CI299" s="42"/>
      <c r="CJ299" s="42"/>
      <c r="CK299" s="42"/>
      <c r="CL299" s="42"/>
      <c r="CM299" s="42"/>
      <c r="CN299" s="42"/>
      <c r="CO299" s="42"/>
      <c r="CP299" s="42"/>
      <c r="CQ299" s="42"/>
      <c r="CR299" s="42"/>
      <c r="CS299" s="42"/>
      <c r="CT299" s="42"/>
      <c r="CU299" s="42"/>
      <c r="CV299" s="42"/>
      <c r="CW299" s="42"/>
      <c r="CX299" s="42"/>
      <c r="CY299" s="42"/>
      <c r="CZ299" s="42"/>
      <c r="DA299" s="42"/>
      <c r="DB299" s="42"/>
      <c r="DC299" s="42"/>
      <c r="DD299" s="42"/>
      <c r="DE299" s="42"/>
      <c r="DF299" s="42"/>
      <c r="DG299" s="42"/>
      <c r="DH299" s="42"/>
      <c r="DI299" s="42"/>
      <c r="DJ299" s="42"/>
      <c r="DK299" s="42"/>
      <c r="DL299" s="42"/>
      <c r="DM299" s="42"/>
      <c r="DN299" s="42"/>
      <c r="DO299" s="42"/>
      <c r="DP299" s="42"/>
      <c r="DQ299" s="42"/>
      <c r="DR299" s="42"/>
      <c r="DS299" s="42"/>
      <c r="DT299" s="42"/>
      <c r="DU299" s="42"/>
      <c r="DV299" s="42"/>
      <c r="DW299" s="42"/>
      <c r="DX299" s="42"/>
      <c r="DY299" s="42"/>
      <c r="DZ299" s="42"/>
      <c r="EA299" s="42"/>
      <c r="EB299" s="42"/>
      <c r="EC299" s="42"/>
      <c r="ED299" s="42"/>
      <c r="EE299" s="42"/>
      <c r="EF299" s="42"/>
      <c r="EG299" s="42"/>
      <c r="EH299" s="42"/>
      <c r="EI299" s="42"/>
      <c r="EJ299" s="42"/>
      <c r="EK299" s="42"/>
      <c r="EL299" s="42"/>
      <c r="EM299" s="42"/>
      <c r="EN299" s="42"/>
      <c r="EO299" s="42"/>
      <c r="EP299" s="42"/>
      <c r="EQ299" s="42"/>
      <c r="ER299" s="42"/>
      <c r="ES299" s="42"/>
      <c r="ET299" s="42"/>
      <c r="EU299" s="42"/>
      <c r="EV299" s="42"/>
      <c r="EW299" s="42"/>
      <c r="EX299" s="42"/>
      <c r="EY299" s="42"/>
      <c r="EZ299" s="42"/>
      <c r="FA299" s="42"/>
      <c r="FB299" s="42"/>
      <c r="FC299" s="42"/>
      <c r="FD299" s="42"/>
      <c r="FE299" s="42"/>
      <c r="FF299" s="42"/>
      <c r="FG299" s="42"/>
      <c r="FH299" s="42"/>
      <c r="FI299" s="42"/>
      <c r="FJ299" s="42"/>
      <c r="FK299" s="42"/>
      <c r="FL299" s="42"/>
      <c r="FM299" s="42"/>
      <c r="FN299" s="42"/>
      <c r="FO299" s="42"/>
      <c r="FP299" s="42"/>
      <c r="FQ299" s="42"/>
      <c r="FR299" s="42"/>
      <c r="FS299" s="42"/>
      <c r="FT299" s="42"/>
      <c r="FU299" s="42"/>
      <c r="FV299" s="42"/>
      <c r="FW299" s="42"/>
      <c r="FX299" s="42"/>
      <c r="FY299" s="42"/>
      <c r="FZ299" s="42"/>
      <c r="GA299" s="42"/>
      <c r="GB299" s="42"/>
      <c r="GC299" s="42"/>
      <c r="GD299" s="42"/>
      <c r="GE299" s="42"/>
      <c r="GF299" s="42"/>
      <c r="GG299" s="42"/>
      <c r="GH299" s="42"/>
      <c r="GI299" s="42"/>
      <c r="GJ299" s="42"/>
      <c r="GK299" s="42"/>
      <c r="GL299" s="42"/>
      <c r="GM299" s="42"/>
      <c r="GN299" s="42"/>
      <c r="GO299" s="42"/>
      <c r="GP299" s="42"/>
      <c r="GQ299" s="42"/>
      <c r="GR299" s="42"/>
      <c r="GS299" s="42"/>
      <c r="GT299" s="42"/>
      <c r="GU299" s="42"/>
      <c r="GV299" s="42"/>
      <c r="GW299" s="42"/>
      <c r="GX299" s="42"/>
      <c r="GY299" s="42"/>
      <c r="GZ299" s="42"/>
      <c r="HA299" s="42"/>
      <c r="HB299" s="42"/>
      <c r="HC299" s="42"/>
      <c r="HD299" s="42"/>
      <c r="HE299" s="42"/>
      <c r="HF299" s="42"/>
      <c r="HG299" s="42"/>
      <c r="HH299" s="42"/>
      <c r="HI299" s="42"/>
      <c r="HJ299" s="42"/>
      <c r="HK299" s="42"/>
      <c r="HL299" s="42"/>
      <c r="HM299" s="42"/>
      <c r="HN299" s="42"/>
      <c r="HO299" s="42"/>
      <c r="HP299" s="42"/>
      <c r="HQ299" s="42"/>
      <c r="HR299" s="42"/>
      <c r="HS299" s="42"/>
      <c r="HT299" s="42"/>
      <c r="HU299" s="42"/>
      <c r="HV299" s="42"/>
      <c r="HW299" s="42"/>
      <c r="HX299" s="42"/>
    </row>
    <row r="300" spans="1:232" s="41" customFormat="1" x14ac:dyDescent="0.25">
      <c r="A300" s="29"/>
      <c r="B300" s="30"/>
      <c r="C300" s="31" t="str">
        <f>IF(H300="","",VLOOKUP(O300,Khach_hang!B:G,6,0))</f>
        <v>B</v>
      </c>
      <c r="D300" s="57">
        <f t="shared" si="68"/>
        <v>0</v>
      </c>
      <c r="E300" s="57">
        <f t="shared" si="69"/>
        <v>1</v>
      </c>
      <c r="F300" s="32" t="str">
        <f>IF(H300="","",VLOOKUP(H300,'PHIEU XT'!B:I,8,0))</f>
        <v>30/08/2025</v>
      </c>
      <c r="G300" s="32" t="str">
        <f t="shared" si="70"/>
        <v>30/08/2025</v>
      </c>
      <c r="H300" s="4">
        <v>9105870287</v>
      </c>
      <c r="I300" s="32" t="str">
        <f t="shared" si="71"/>
        <v>30/08/2025</v>
      </c>
      <c r="J300" s="33" t="str">
        <f t="shared" si="72"/>
        <v>NKHT2508/00421771</v>
      </c>
      <c r="K300" s="34"/>
      <c r="L300" s="46" t="str">
        <f t="shared" si="73"/>
        <v>K25TTM</v>
      </c>
      <c r="M300" s="33" t="str">
        <f>IF(H300="","",'PHIEU XT'!C300)</f>
        <v>00421771</v>
      </c>
      <c r="N300" s="35" t="str">
        <f t="shared" si="74"/>
        <v>30/08/2025</v>
      </c>
      <c r="O300" s="6" t="str">
        <f>IF(H300="","",'PHIEU XT'!E300)</f>
        <v>WIN-002</v>
      </c>
      <c r="P300" s="36"/>
      <c r="Q300" s="36"/>
      <c r="R300" s="36"/>
      <c r="S300" s="33" t="str">
        <f>IF(H300="","",'PHIEU XT'!F300)</f>
        <v>2357 WM+ HNI 103 Thanh Đàm</v>
      </c>
      <c r="T300" s="36"/>
      <c r="U300" s="36"/>
      <c r="V300" s="33" t="str">
        <f t="shared" si="75"/>
        <v>2357 WM+ HNI 103 Thanh Đàm</v>
      </c>
      <c r="W300" s="36"/>
      <c r="X300" s="36"/>
      <c r="Y300" s="33" t="str">
        <f>IF(H300="","",'PHIEU XT'!AC300)</f>
        <v>GM500</v>
      </c>
      <c r="Z300" s="36"/>
      <c r="AA300" s="30"/>
      <c r="AB300" s="57">
        <f t="shared" si="76"/>
        <v>5111</v>
      </c>
      <c r="AC300" s="57">
        <f t="shared" si="77"/>
        <v>131</v>
      </c>
      <c r="AD300" s="30"/>
      <c r="AE300" s="58">
        <f>IF(H300="","",'PHIEU XT'!U300)</f>
        <v>2</v>
      </c>
      <c r="AF300" s="37"/>
      <c r="AG300" s="37">
        <f>IF(H300="","",'PHIEU XT'!T300)</f>
        <v>111058</v>
      </c>
      <c r="AH300" s="38">
        <f t="shared" si="78"/>
        <v>222116</v>
      </c>
      <c r="AI300" s="37"/>
      <c r="AJ300" s="37"/>
      <c r="AK300" s="39"/>
      <c r="AL300" s="40">
        <f t="shared" si="79"/>
        <v>8</v>
      </c>
      <c r="AM300" s="37"/>
      <c r="AN300" s="37">
        <f t="shared" si="80"/>
        <v>17769.28</v>
      </c>
      <c r="AO300" s="59">
        <f t="shared" si="81"/>
        <v>33311</v>
      </c>
      <c r="AP300" s="39"/>
      <c r="AQ300" s="59" t="str">
        <f t="shared" si="82"/>
        <v>K-hangtra</v>
      </c>
      <c r="AR300" s="60">
        <f t="shared" si="83"/>
        <v>156</v>
      </c>
      <c r="AS300" s="60">
        <f t="shared" si="84"/>
        <v>632</v>
      </c>
      <c r="AV300" s="39"/>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c r="BZ300" s="42"/>
      <c r="CA300" s="42"/>
      <c r="CB300" s="42"/>
      <c r="CC300" s="42"/>
      <c r="CD300" s="42"/>
      <c r="CE300" s="42"/>
      <c r="CF300" s="42"/>
      <c r="CG300" s="42"/>
      <c r="CH300" s="42"/>
      <c r="CI300" s="42"/>
      <c r="CJ300" s="42"/>
      <c r="CK300" s="42"/>
      <c r="CL300" s="42"/>
      <c r="CM300" s="42"/>
      <c r="CN300" s="42"/>
      <c r="CO300" s="42"/>
      <c r="CP300" s="42"/>
      <c r="CQ300" s="42"/>
      <c r="CR300" s="42"/>
      <c r="CS300" s="42"/>
      <c r="CT300" s="42"/>
      <c r="CU300" s="42"/>
      <c r="CV300" s="42"/>
      <c r="CW300" s="42"/>
      <c r="CX300" s="42"/>
      <c r="CY300" s="42"/>
      <c r="CZ300" s="42"/>
      <c r="DA300" s="42"/>
      <c r="DB300" s="42"/>
      <c r="DC300" s="42"/>
      <c r="DD300" s="42"/>
      <c r="DE300" s="42"/>
      <c r="DF300" s="42"/>
      <c r="DG300" s="42"/>
      <c r="DH300" s="42"/>
      <c r="DI300" s="42"/>
      <c r="DJ300" s="42"/>
      <c r="DK300" s="42"/>
      <c r="DL300" s="42"/>
      <c r="DM300" s="42"/>
      <c r="DN300" s="42"/>
      <c r="DO300" s="42"/>
      <c r="DP300" s="42"/>
      <c r="DQ300" s="42"/>
      <c r="DR300" s="42"/>
      <c r="DS300" s="42"/>
      <c r="DT300" s="42"/>
      <c r="DU300" s="42"/>
      <c r="DV300" s="42"/>
      <c r="DW300" s="42"/>
      <c r="DX300" s="42"/>
      <c r="DY300" s="42"/>
      <c r="DZ300" s="42"/>
      <c r="EA300" s="42"/>
      <c r="EB300" s="42"/>
      <c r="EC300" s="42"/>
      <c r="ED300" s="42"/>
      <c r="EE300" s="42"/>
      <c r="EF300" s="42"/>
      <c r="EG300" s="42"/>
      <c r="EH300" s="42"/>
      <c r="EI300" s="42"/>
      <c r="EJ300" s="42"/>
      <c r="EK300" s="42"/>
      <c r="EL300" s="42"/>
      <c r="EM300" s="42"/>
      <c r="EN300" s="42"/>
      <c r="EO300" s="42"/>
      <c r="EP300" s="42"/>
      <c r="EQ300" s="42"/>
      <c r="ER300" s="42"/>
      <c r="ES300" s="42"/>
      <c r="ET300" s="42"/>
      <c r="EU300" s="42"/>
      <c r="EV300" s="42"/>
      <c r="EW300" s="42"/>
      <c r="EX300" s="42"/>
      <c r="EY300" s="42"/>
      <c r="EZ300" s="42"/>
      <c r="FA300" s="42"/>
      <c r="FB300" s="42"/>
      <c r="FC300" s="42"/>
      <c r="FD300" s="42"/>
      <c r="FE300" s="42"/>
      <c r="FF300" s="42"/>
      <c r="FG300" s="42"/>
      <c r="FH300" s="42"/>
      <c r="FI300" s="42"/>
      <c r="FJ300" s="42"/>
      <c r="FK300" s="42"/>
      <c r="FL300" s="42"/>
      <c r="FM300" s="42"/>
      <c r="FN300" s="42"/>
      <c r="FO300" s="42"/>
      <c r="FP300" s="42"/>
      <c r="FQ300" s="42"/>
      <c r="FR300" s="42"/>
      <c r="FS300" s="42"/>
      <c r="FT300" s="42"/>
      <c r="FU300" s="42"/>
      <c r="FV300" s="42"/>
      <c r="FW300" s="42"/>
      <c r="FX300" s="42"/>
      <c r="FY300" s="42"/>
      <c r="FZ300" s="42"/>
      <c r="GA300" s="42"/>
      <c r="GB300" s="42"/>
      <c r="GC300" s="42"/>
      <c r="GD300" s="42"/>
      <c r="GE300" s="42"/>
      <c r="GF300" s="42"/>
      <c r="GG300" s="42"/>
      <c r="GH300" s="42"/>
      <c r="GI300" s="42"/>
      <c r="GJ300" s="42"/>
      <c r="GK300" s="42"/>
      <c r="GL300" s="42"/>
      <c r="GM300" s="42"/>
      <c r="GN300" s="42"/>
      <c r="GO300" s="42"/>
      <c r="GP300" s="42"/>
      <c r="GQ300" s="42"/>
      <c r="GR300" s="42"/>
      <c r="GS300" s="42"/>
      <c r="GT300" s="42"/>
      <c r="GU300" s="42"/>
      <c r="GV300" s="42"/>
      <c r="GW300" s="42"/>
      <c r="GX300" s="42"/>
      <c r="GY300" s="42"/>
      <c r="GZ300" s="42"/>
      <c r="HA300" s="42"/>
      <c r="HB300" s="42"/>
      <c r="HC300" s="42"/>
      <c r="HD300" s="42"/>
      <c r="HE300" s="42"/>
      <c r="HF300" s="42"/>
      <c r="HG300" s="42"/>
      <c r="HH300" s="42"/>
      <c r="HI300" s="42"/>
      <c r="HJ300" s="42"/>
      <c r="HK300" s="42"/>
      <c r="HL300" s="42"/>
      <c r="HM300" s="42"/>
      <c r="HN300" s="42"/>
      <c r="HO300" s="42"/>
      <c r="HP300" s="42"/>
      <c r="HQ300" s="42"/>
      <c r="HR300" s="42"/>
      <c r="HS300" s="42"/>
      <c r="HT300" s="42"/>
      <c r="HU300" s="42"/>
      <c r="HV300" s="42"/>
      <c r="HW300" s="42"/>
      <c r="HX300" s="42"/>
    </row>
    <row r="301" spans="1:232" s="41" customFormat="1" x14ac:dyDescent="0.25">
      <c r="A301" s="29"/>
      <c r="B301" s="30"/>
      <c r="C301" s="31" t="str">
        <f>IF(H301="","",VLOOKUP(O301,Khach_hang!B:G,6,0))</f>
        <v>B</v>
      </c>
      <c r="D301" s="57">
        <f t="shared" si="68"/>
        <v>0</v>
      </c>
      <c r="E301" s="57">
        <f t="shared" si="69"/>
        <v>1</v>
      </c>
      <c r="F301" s="32" t="str">
        <f>IF(H301="","",VLOOKUP(H301,'PHIEU XT'!B:I,8,0))</f>
        <v>30/08/2025</v>
      </c>
      <c r="G301" s="32" t="str">
        <f t="shared" si="70"/>
        <v>30/08/2025</v>
      </c>
      <c r="H301" s="4">
        <v>9105870287</v>
      </c>
      <c r="I301" s="32" t="str">
        <f t="shared" si="71"/>
        <v>30/08/2025</v>
      </c>
      <c r="J301" s="33" t="str">
        <f t="shared" si="72"/>
        <v>NKHT2508/00421771</v>
      </c>
      <c r="K301" s="34"/>
      <c r="L301" s="46" t="str">
        <f t="shared" si="73"/>
        <v>K25TTM</v>
      </c>
      <c r="M301" s="33" t="str">
        <f>IF(H301="","",'PHIEU XT'!C301)</f>
        <v>00421771</v>
      </c>
      <c r="N301" s="35" t="str">
        <f t="shared" si="74"/>
        <v>30/08/2025</v>
      </c>
      <c r="O301" s="6" t="str">
        <f>IF(H301="","",'PHIEU XT'!E301)</f>
        <v>WIN-002</v>
      </c>
      <c r="P301" s="36"/>
      <c r="Q301" s="36"/>
      <c r="R301" s="36"/>
      <c r="S301" s="33" t="str">
        <f>IF(H301="","",'PHIEU XT'!F301)</f>
        <v>2357 WM+ HNI 103 Thanh Đàm</v>
      </c>
      <c r="T301" s="36"/>
      <c r="U301" s="36"/>
      <c r="V301" s="33" t="str">
        <f t="shared" si="75"/>
        <v>2357 WM+ HNI 103 Thanh Đàm</v>
      </c>
      <c r="W301" s="36"/>
      <c r="X301" s="36"/>
      <c r="Y301" s="33" t="str">
        <f>IF(H301="","",'PHIEU XT'!AC301)</f>
        <v>CN300</v>
      </c>
      <c r="Z301" s="36"/>
      <c r="AA301" s="30"/>
      <c r="AB301" s="57">
        <f t="shared" si="76"/>
        <v>5111</v>
      </c>
      <c r="AC301" s="57">
        <f t="shared" si="77"/>
        <v>131</v>
      </c>
      <c r="AD301" s="30"/>
      <c r="AE301" s="58">
        <f>IF(H301="","",'PHIEU XT'!U301)</f>
        <v>2</v>
      </c>
      <c r="AF301" s="37"/>
      <c r="AG301" s="37">
        <f>IF(H301="","",'PHIEU XT'!T301)</f>
        <v>56760</v>
      </c>
      <c r="AH301" s="38">
        <f t="shared" si="78"/>
        <v>113520</v>
      </c>
      <c r="AI301" s="37"/>
      <c r="AJ301" s="37"/>
      <c r="AK301" s="39"/>
      <c r="AL301" s="40">
        <f t="shared" si="79"/>
        <v>8</v>
      </c>
      <c r="AM301" s="37"/>
      <c r="AN301" s="37">
        <f t="shared" si="80"/>
        <v>9081.6</v>
      </c>
      <c r="AO301" s="59">
        <f t="shared" si="81"/>
        <v>33311</v>
      </c>
      <c r="AP301" s="39"/>
      <c r="AQ301" s="59" t="str">
        <f t="shared" si="82"/>
        <v>K-hangtra</v>
      </c>
      <c r="AR301" s="60">
        <f t="shared" si="83"/>
        <v>156</v>
      </c>
      <c r="AS301" s="60">
        <f t="shared" si="84"/>
        <v>632</v>
      </c>
      <c r="AV301" s="39"/>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c r="BZ301" s="42"/>
      <c r="CA301" s="42"/>
      <c r="CB301" s="42"/>
      <c r="CC301" s="42"/>
      <c r="CD301" s="42"/>
      <c r="CE301" s="42"/>
      <c r="CF301" s="42"/>
      <c r="CG301" s="42"/>
      <c r="CH301" s="42"/>
      <c r="CI301" s="42"/>
      <c r="CJ301" s="42"/>
      <c r="CK301" s="42"/>
      <c r="CL301" s="42"/>
      <c r="CM301" s="42"/>
      <c r="CN301" s="42"/>
      <c r="CO301" s="42"/>
      <c r="CP301" s="42"/>
      <c r="CQ301" s="42"/>
      <c r="CR301" s="42"/>
      <c r="CS301" s="42"/>
      <c r="CT301" s="42"/>
      <c r="CU301" s="42"/>
      <c r="CV301" s="42"/>
      <c r="CW301" s="42"/>
      <c r="CX301" s="42"/>
      <c r="CY301" s="42"/>
      <c r="CZ301" s="42"/>
      <c r="DA301" s="42"/>
      <c r="DB301" s="42"/>
      <c r="DC301" s="42"/>
      <c r="DD301" s="42"/>
      <c r="DE301" s="42"/>
      <c r="DF301" s="42"/>
      <c r="DG301" s="42"/>
      <c r="DH301" s="42"/>
      <c r="DI301" s="42"/>
      <c r="DJ301" s="42"/>
      <c r="DK301" s="42"/>
      <c r="DL301" s="42"/>
      <c r="DM301" s="42"/>
      <c r="DN301" s="42"/>
      <c r="DO301" s="42"/>
      <c r="DP301" s="42"/>
      <c r="DQ301" s="42"/>
      <c r="DR301" s="42"/>
      <c r="DS301" s="42"/>
      <c r="DT301" s="42"/>
      <c r="DU301" s="42"/>
      <c r="DV301" s="42"/>
      <c r="DW301" s="42"/>
      <c r="DX301" s="42"/>
      <c r="DY301" s="42"/>
      <c r="DZ301" s="42"/>
      <c r="EA301" s="42"/>
      <c r="EB301" s="42"/>
      <c r="EC301" s="42"/>
      <c r="ED301" s="42"/>
      <c r="EE301" s="42"/>
      <c r="EF301" s="42"/>
      <c r="EG301" s="42"/>
      <c r="EH301" s="42"/>
      <c r="EI301" s="42"/>
      <c r="EJ301" s="42"/>
      <c r="EK301" s="42"/>
      <c r="EL301" s="42"/>
      <c r="EM301" s="42"/>
      <c r="EN301" s="42"/>
      <c r="EO301" s="42"/>
      <c r="EP301" s="42"/>
      <c r="EQ301" s="42"/>
      <c r="ER301" s="42"/>
      <c r="ES301" s="42"/>
      <c r="ET301" s="42"/>
      <c r="EU301" s="42"/>
      <c r="EV301" s="42"/>
      <c r="EW301" s="42"/>
      <c r="EX301" s="42"/>
      <c r="EY301" s="42"/>
      <c r="EZ301" s="42"/>
      <c r="FA301" s="42"/>
      <c r="FB301" s="42"/>
      <c r="FC301" s="42"/>
      <c r="FD301" s="42"/>
      <c r="FE301" s="42"/>
      <c r="FF301" s="42"/>
      <c r="FG301" s="42"/>
      <c r="FH301" s="42"/>
      <c r="FI301" s="42"/>
      <c r="FJ301" s="42"/>
      <c r="FK301" s="42"/>
      <c r="FL301" s="42"/>
      <c r="FM301" s="42"/>
      <c r="FN301" s="42"/>
      <c r="FO301" s="42"/>
      <c r="FP301" s="42"/>
      <c r="FQ301" s="42"/>
      <c r="FR301" s="42"/>
      <c r="FS301" s="42"/>
      <c r="FT301" s="42"/>
      <c r="FU301" s="42"/>
      <c r="FV301" s="42"/>
      <c r="FW301" s="42"/>
      <c r="FX301" s="42"/>
      <c r="FY301" s="42"/>
      <c r="FZ301" s="42"/>
      <c r="GA301" s="42"/>
      <c r="GB301" s="42"/>
      <c r="GC301" s="42"/>
      <c r="GD301" s="42"/>
      <c r="GE301" s="42"/>
      <c r="GF301" s="42"/>
      <c r="GG301" s="42"/>
      <c r="GH301" s="42"/>
      <c r="GI301" s="42"/>
      <c r="GJ301" s="42"/>
      <c r="GK301" s="42"/>
      <c r="GL301" s="42"/>
      <c r="GM301" s="42"/>
      <c r="GN301" s="42"/>
      <c r="GO301" s="42"/>
      <c r="GP301" s="42"/>
      <c r="GQ301" s="42"/>
      <c r="GR301" s="42"/>
      <c r="GS301" s="42"/>
      <c r="GT301" s="42"/>
      <c r="GU301" s="42"/>
      <c r="GV301" s="42"/>
      <c r="GW301" s="42"/>
      <c r="GX301" s="42"/>
      <c r="GY301" s="42"/>
      <c r="GZ301" s="42"/>
      <c r="HA301" s="42"/>
      <c r="HB301" s="42"/>
      <c r="HC301" s="42"/>
      <c r="HD301" s="42"/>
      <c r="HE301" s="42"/>
      <c r="HF301" s="42"/>
      <c r="HG301" s="42"/>
      <c r="HH301" s="42"/>
      <c r="HI301" s="42"/>
      <c r="HJ301" s="42"/>
      <c r="HK301" s="42"/>
      <c r="HL301" s="42"/>
      <c r="HM301" s="42"/>
      <c r="HN301" s="42"/>
      <c r="HO301" s="42"/>
      <c r="HP301" s="42"/>
      <c r="HQ301" s="42"/>
      <c r="HR301" s="42"/>
      <c r="HS301" s="42"/>
      <c r="HT301" s="42"/>
      <c r="HU301" s="42"/>
      <c r="HV301" s="42"/>
      <c r="HW301" s="42"/>
      <c r="HX301" s="42"/>
    </row>
    <row r="302" spans="1:232" s="41" customFormat="1" x14ac:dyDescent="0.25">
      <c r="A302" s="29"/>
      <c r="B302" s="30"/>
      <c r="C302" s="31" t="str">
        <f>IF(H302="","",VLOOKUP(O302,Khach_hang!B:G,6,0))</f>
        <v>B</v>
      </c>
      <c r="D302" s="57">
        <f t="shared" si="68"/>
        <v>0</v>
      </c>
      <c r="E302" s="57">
        <f t="shared" si="69"/>
        <v>1</v>
      </c>
      <c r="F302" s="32" t="str">
        <f>IF(H302="","",VLOOKUP(H302,'PHIEU XT'!B:I,8,0))</f>
        <v>30/08/2025</v>
      </c>
      <c r="G302" s="32" t="str">
        <f t="shared" si="70"/>
        <v>30/08/2025</v>
      </c>
      <c r="H302" s="4">
        <v>9105870288</v>
      </c>
      <c r="I302" s="32" t="str">
        <f t="shared" si="71"/>
        <v>30/08/2025</v>
      </c>
      <c r="J302" s="33" t="str">
        <f t="shared" si="72"/>
        <v>NKHT2508/00016922</v>
      </c>
      <c r="K302" s="34"/>
      <c r="L302" s="46" t="str">
        <f t="shared" si="73"/>
        <v>K25TTM</v>
      </c>
      <c r="M302" s="33" t="str">
        <f>IF(H302="","",'PHIEU XT'!C302)</f>
        <v>00016922</v>
      </c>
      <c r="N302" s="35" t="str">
        <f t="shared" si="74"/>
        <v>30/08/2025</v>
      </c>
      <c r="O302" s="6" t="str">
        <f>IF(H302="","",'PHIEU XT'!E302)</f>
        <v>WIN-031</v>
      </c>
      <c r="P302" s="36"/>
      <c r="Q302" s="36"/>
      <c r="R302" s="36"/>
      <c r="S302" s="33" t="str">
        <f>IF(H302="","",'PHIEU XT'!F302)</f>
        <v>4022 WM+ BNH 23 Nguyễn Văn Trỗi</v>
      </c>
      <c r="T302" s="36"/>
      <c r="U302" s="36"/>
      <c r="V302" s="33" t="str">
        <f t="shared" si="75"/>
        <v>4022 WM+ BNH 23 Nguyễn Văn Trỗi</v>
      </c>
      <c r="W302" s="36"/>
      <c r="X302" s="36"/>
      <c r="Y302" s="33" t="str">
        <f>IF(H302="","",'PHIEU XT'!AC302)</f>
        <v>GM500</v>
      </c>
      <c r="Z302" s="36"/>
      <c r="AA302" s="30"/>
      <c r="AB302" s="57">
        <f t="shared" si="76"/>
        <v>5111</v>
      </c>
      <c r="AC302" s="57">
        <f t="shared" si="77"/>
        <v>131</v>
      </c>
      <c r="AD302" s="30"/>
      <c r="AE302" s="58">
        <f>IF(H302="","",'PHIEU XT'!U302)</f>
        <v>1</v>
      </c>
      <c r="AF302" s="37"/>
      <c r="AG302" s="37">
        <f>IF(H302="","",'PHIEU XT'!T302)</f>
        <v>111058</v>
      </c>
      <c r="AH302" s="38">
        <f t="shared" si="78"/>
        <v>111058</v>
      </c>
      <c r="AI302" s="37"/>
      <c r="AJ302" s="37"/>
      <c r="AK302" s="39"/>
      <c r="AL302" s="40">
        <f t="shared" si="79"/>
        <v>8</v>
      </c>
      <c r="AM302" s="37"/>
      <c r="AN302" s="37">
        <f t="shared" si="80"/>
        <v>8884.64</v>
      </c>
      <c r="AO302" s="59">
        <f t="shared" si="81"/>
        <v>33311</v>
      </c>
      <c r="AP302" s="39"/>
      <c r="AQ302" s="59" t="str">
        <f t="shared" si="82"/>
        <v>K-hangtra</v>
      </c>
      <c r="AR302" s="60">
        <f t="shared" si="83"/>
        <v>156</v>
      </c>
      <c r="AS302" s="60">
        <f t="shared" si="84"/>
        <v>632</v>
      </c>
      <c r="AV302" s="39"/>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c r="BZ302" s="42"/>
      <c r="CA302" s="42"/>
      <c r="CB302" s="42"/>
      <c r="CC302" s="42"/>
      <c r="CD302" s="42"/>
      <c r="CE302" s="42"/>
      <c r="CF302" s="42"/>
      <c r="CG302" s="42"/>
      <c r="CH302" s="42"/>
      <c r="CI302" s="42"/>
      <c r="CJ302" s="42"/>
      <c r="CK302" s="42"/>
      <c r="CL302" s="42"/>
      <c r="CM302" s="42"/>
      <c r="CN302" s="42"/>
      <c r="CO302" s="42"/>
      <c r="CP302" s="42"/>
      <c r="CQ302" s="42"/>
      <c r="CR302" s="42"/>
      <c r="CS302" s="42"/>
      <c r="CT302" s="42"/>
      <c r="CU302" s="42"/>
      <c r="CV302" s="42"/>
      <c r="CW302" s="42"/>
      <c r="CX302" s="42"/>
      <c r="CY302" s="42"/>
      <c r="CZ302" s="42"/>
      <c r="DA302" s="42"/>
      <c r="DB302" s="42"/>
      <c r="DC302" s="42"/>
      <c r="DD302" s="42"/>
      <c r="DE302" s="42"/>
      <c r="DF302" s="42"/>
      <c r="DG302" s="42"/>
      <c r="DH302" s="42"/>
      <c r="DI302" s="42"/>
      <c r="DJ302" s="42"/>
      <c r="DK302" s="42"/>
      <c r="DL302" s="42"/>
      <c r="DM302" s="42"/>
      <c r="DN302" s="42"/>
      <c r="DO302" s="42"/>
      <c r="DP302" s="42"/>
      <c r="DQ302" s="42"/>
      <c r="DR302" s="42"/>
      <c r="DS302" s="42"/>
      <c r="DT302" s="42"/>
      <c r="DU302" s="42"/>
      <c r="DV302" s="42"/>
      <c r="DW302" s="42"/>
      <c r="DX302" s="42"/>
      <c r="DY302" s="42"/>
      <c r="DZ302" s="42"/>
      <c r="EA302" s="42"/>
      <c r="EB302" s="42"/>
      <c r="EC302" s="42"/>
      <c r="ED302" s="42"/>
      <c r="EE302" s="42"/>
      <c r="EF302" s="42"/>
      <c r="EG302" s="42"/>
      <c r="EH302" s="42"/>
      <c r="EI302" s="42"/>
      <c r="EJ302" s="42"/>
      <c r="EK302" s="42"/>
      <c r="EL302" s="42"/>
      <c r="EM302" s="42"/>
      <c r="EN302" s="42"/>
      <c r="EO302" s="42"/>
      <c r="EP302" s="42"/>
      <c r="EQ302" s="42"/>
      <c r="ER302" s="42"/>
      <c r="ES302" s="42"/>
      <c r="ET302" s="42"/>
      <c r="EU302" s="42"/>
      <c r="EV302" s="42"/>
      <c r="EW302" s="42"/>
      <c r="EX302" s="42"/>
      <c r="EY302" s="42"/>
      <c r="EZ302" s="42"/>
      <c r="FA302" s="42"/>
      <c r="FB302" s="42"/>
      <c r="FC302" s="42"/>
      <c r="FD302" s="42"/>
      <c r="FE302" s="42"/>
      <c r="FF302" s="42"/>
      <c r="FG302" s="42"/>
      <c r="FH302" s="42"/>
      <c r="FI302" s="42"/>
      <c r="FJ302" s="42"/>
      <c r="FK302" s="42"/>
      <c r="FL302" s="42"/>
      <c r="FM302" s="42"/>
      <c r="FN302" s="42"/>
      <c r="FO302" s="42"/>
      <c r="FP302" s="42"/>
      <c r="FQ302" s="42"/>
      <c r="FR302" s="42"/>
      <c r="FS302" s="42"/>
      <c r="FT302" s="42"/>
      <c r="FU302" s="42"/>
      <c r="FV302" s="42"/>
      <c r="FW302" s="42"/>
      <c r="FX302" s="42"/>
      <c r="FY302" s="42"/>
      <c r="FZ302" s="42"/>
      <c r="GA302" s="42"/>
      <c r="GB302" s="42"/>
      <c r="GC302" s="42"/>
      <c r="GD302" s="42"/>
      <c r="GE302" s="42"/>
      <c r="GF302" s="42"/>
      <c r="GG302" s="42"/>
      <c r="GH302" s="42"/>
      <c r="GI302" s="42"/>
      <c r="GJ302" s="42"/>
      <c r="GK302" s="42"/>
      <c r="GL302" s="42"/>
      <c r="GM302" s="42"/>
      <c r="GN302" s="42"/>
      <c r="GO302" s="42"/>
      <c r="GP302" s="42"/>
      <c r="GQ302" s="42"/>
      <c r="GR302" s="42"/>
      <c r="GS302" s="42"/>
      <c r="GT302" s="42"/>
      <c r="GU302" s="42"/>
      <c r="GV302" s="42"/>
      <c r="GW302" s="42"/>
      <c r="GX302" s="42"/>
      <c r="GY302" s="42"/>
      <c r="GZ302" s="42"/>
      <c r="HA302" s="42"/>
      <c r="HB302" s="42"/>
      <c r="HC302" s="42"/>
      <c r="HD302" s="42"/>
      <c r="HE302" s="42"/>
      <c r="HF302" s="42"/>
      <c r="HG302" s="42"/>
      <c r="HH302" s="42"/>
      <c r="HI302" s="42"/>
      <c r="HJ302" s="42"/>
      <c r="HK302" s="42"/>
      <c r="HL302" s="42"/>
      <c r="HM302" s="42"/>
      <c r="HN302" s="42"/>
      <c r="HO302" s="42"/>
      <c r="HP302" s="42"/>
      <c r="HQ302" s="42"/>
      <c r="HR302" s="42"/>
      <c r="HS302" s="42"/>
      <c r="HT302" s="42"/>
      <c r="HU302" s="42"/>
      <c r="HV302" s="42"/>
      <c r="HW302" s="42"/>
      <c r="HX302" s="42"/>
    </row>
    <row r="303" spans="1:232" s="41" customFormat="1" x14ac:dyDescent="0.25">
      <c r="A303" s="29"/>
      <c r="B303" s="30"/>
      <c r="C303" s="31" t="str">
        <f>IF(H303="","",VLOOKUP(O303,Khach_hang!B:G,6,0))</f>
        <v>B</v>
      </c>
      <c r="D303" s="57">
        <f t="shared" si="68"/>
        <v>0</v>
      </c>
      <c r="E303" s="57">
        <f t="shared" si="69"/>
        <v>1</v>
      </c>
      <c r="F303" s="32" t="str">
        <f>IF(H303="","",VLOOKUP(H303,'PHIEU XT'!B:I,8,0))</f>
        <v>30/08/2025</v>
      </c>
      <c r="G303" s="32" t="str">
        <f t="shared" si="70"/>
        <v>30/08/2025</v>
      </c>
      <c r="H303" s="4">
        <v>9105870288</v>
      </c>
      <c r="I303" s="32" t="str">
        <f t="shared" si="71"/>
        <v>30/08/2025</v>
      </c>
      <c r="J303" s="33" t="str">
        <f t="shared" si="72"/>
        <v>NKHT2508/00016922</v>
      </c>
      <c r="K303" s="34"/>
      <c r="L303" s="46" t="str">
        <f t="shared" si="73"/>
        <v>K25TTM</v>
      </c>
      <c r="M303" s="33" t="str">
        <f>IF(H303="","",'PHIEU XT'!C303)</f>
        <v>00016922</v>
      </c>
      <c r="N303" s="35" t="str">
        <f t="shared" si="74"/>
        <v>30/08/2025</v>
      </c>
      <c r="O303" s="6" t="str">
        <f>IF(H303="","",'PHIEU XT'!E303)</f>
        <v>WIN-031</v>
      </c>
      <c r="P303" s="36"/>
      <c r="Q303" s="36"/>
      <c r="R303" s="36"/>
      <c r="S303" s="33" t="str">
        <f>IF(H303="","",'PHIEU XT'!F303)</f>
        <v>4022 WM+ BNH 23 Nguyễn Văn Trỗi</v>
      </c>
      <c r="T303" s="36"/>
      <c r="U303" s="36"/>
      <c r="V303" s="33" t="str">
        <f t="shared" si="75"/>
        <v>4022 WM+ BNH 23 Nguyễn Văn Trỗi</v>
      </c>
      <c r="W303" s="36"/>
      <c r="X303" s="36"/>
      <c r="Y303" s="33" t="str">
        <f>IF(H303="","",'PHIEU XT'!AC303)</f>
        <v>TH200</v>
      </c>
      <c r="Z303" s="36"/>
      <c r="AA303" s="30"/>
      <c r="AB303" s="57">
        <f t="shared" si="76"/>
        <v>5111</v>
      </c>
      <c r="AC303" s="57">
        <f t="shared" si="77"/>
        <v>131</v>
      </c>
      <c r="AD303" s="30"/>
      <c r="AE303" s="58">
        <f>IF(H303="","",'PHIEU XT'!U303)</f>
        <v>1</v>
      </c>
      <c r="AF303" s="37"/>
      <c r="AG303" s="37">
        <f>IF(H303="","",'PHIEU XT'!T303)</f>
        <v>55595</v>
      </c>
      <c r="AH303" s="38">
        <f t="shared" si="78"/>
        <v>55595</v>
      </c>
      <c r="AI303" s="37"/>
      <c r="AJ303" s="37"/>
      <c r="AK303" s="39"/>
      <c r="AL303" s="40">
        <f t="shared" si="79"/>
        <v>8</v>
      </c>
      <c r="AM303" s="37"/>
      <c r="AN303" s="37">
        <f t="shared" si="80"/>
        <v>4447.6000000000004</v>
      </c>
      <c r="AO303" s="59">
        <f t="shared" si="81"/>
        <v>33311</v>
      </c>
      <c r="AP303" s="39"/>
      <c r="AQ303" s="59" t="str">
        <f t="shared" si="82"/>
        <v>K-hangtra</v>
      </c>
      <c r="AR303" s="60">
        <f t="shared" si="83"/>
        <v>156</v>
      </c>
      <c r="AS303" s="60">
        <f t="shared" si="84"/>
        <v>632</v>
      </c>
      <c r="AV303" s="39"/>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c r="BZ303" s="42"/>
      <c r="CA303" s="42"/>
      <c r="CB303" s="42"/>
      <c r="CC303" s="42"/>
      <c r="CD303" s="42"/>
      <c r="CE303" s="42"/>
      <c r="CF303" s="42"/>
      <c r="CG303" s="42"/>
      <c r="CH303" s="42"/>
      <c r="CI303" s="42"/>
      <c r="CJ303" s="42"/>
      <c r="CK303" s="42"/>
      <c r="CL303" s="42"/>
      <c r="CM303" s="42"/>
      <c r="CN303" s="42"/>
      <c r="CO303" s="42"/>
      <c r="CP303" s="42"/>
      <c r="CQ303" s="42"/>
      <c r="CR303" s="42"/>
      <c r="CS303" s="42"/>
      <c r="CT303" s="42"/>
      <c r="CU303" s="42"/>
      <c r="CV303" s="42"/>
      <c r="CW303" s="42"/>
      <c r="CX303" s="42"/>
      <c r="CY303" s="42"/>
      <c r="CZ303" s="42"/>
      <c r="DA303" s="42"/>
      <c r="DB303" s="42"/>
      <c r="DC303" s="42"/>
      <c r="DD303" s="42"/>
      <c r="DE303" s="42"/>
      <c r="DF303" s="42"/>
      <c r="DG303" s="42"/>
      <c r="DH303" s="42"/>
      <c r="DI303" s="42"/>
      <c r="DJ303" s="42"/>
      <c r="DK303" s="42"/>
      <c r="DL303" s="42"/>
      <c r="DM303" s="42"/>
      <c r="DN303" s="42"/>
      <c r="DO303" s="42"/>
      <c r="DP303" s="42"/>
      <c r="DQ303" s="42"/>
      <c r="DR303" s="42"/>
      <c r="DS303" s="42"/>
      <c r="DT303" s="42"/>
      <c r="DU303" s="42"/>
      <c r="DV303" s="42"/>
      <c r="DW303" s="42"/>
      <c r="DX303" s="42"/>
      <c r="DY303" s="42"/>
      <c r="DZ303" s="42"/>
      <c r="EA303" s="42"/>
      <c r="EB303" s="42"/>
      <c r="EC303" s="42"/>
      <c r="ED303" s="42"/>
      <c r="EE303" s="42"/>
      <c r="EF303" s="42"/>
      <c r="EG303" s="42"/>
      <c r="EH303" s="42"/>
      <c r="EI303" s="42"/>
      <c r="EJ303" s="42"/>
      <c r="EK303" s="42"/>
      <c r="EL303" s="42"/>
      <c r="EM303" s="42"/>
      <c r="EN303" s="42"/>
      <c r="EO303" s="42"/>
      <c r="EP303" s="42"/>
      <c r="EQ303" s="42"/>
      <c r="ER303" s="42"/>
      <c r="ES303" s="42"/>
      <c r="ET303" s="42"/>
      <c r="EU303" s="42"/>
      <c r="EV303" s="42"/>
      <c r="EW303" s="42"/>
      <c r="EX303" s="42"/>
      <c r="EY303" s="42"/>
      <c r="EZ303" s="42"/>
      <c r="FA303" s="42"/>
      <c r="FB303" s="42"/>
      <c r="FC303" s="42"/>
      <c r="FD303" s="42"/>
      <c r="FE303" s="42"/>
      <c r="FF303" s="42"/>
      <c r="FG303" s="42"/>
      <c r="FH303" s="42"/>
      <c r="FI303" s="42"/>
      <c r="FJ303" s="42"/>
      <c r="FK303" s="42"/>
      <c r="FL303" s="42"/>
      <c r="FM303" s="42"/>
      <c r="FN303" s="42"/>
      <c r="FO303" s="42"/>
      <c r="FP303" s="42"/>
      <c r="FQ303" s="42"/>
      <c r="FR303" s="42"/>
      <c r="FS303" s="42"/>
      <c r="FT303" s="42"/>
      <c r="FU303" s="42"/>
      <c r="FV303" s="42"/>
      <c r="FW303" s="42"/>
      <c r="FX303" s="42"/>
      <c r="FY303" s="42"/>
      <c r="FZ303" s="42"/>
      <c r="GA303" s="42"/>
      <c r="GB303" s="42"/>
      <c r="GC303" s="42"/>
      <c r="GD303" s="42"/>
      <c r="GE303" s="42"/>
      <c r="GF303" s="42"/>
      <c r="GG303" s="42"/>
      <c r="GH303" s="42"/>
      <c r="GI303" s="42"/>
      <c r="GJ303" s="42"/>
      <c r="GK303" s="42"/>
      <c r="GL303" s="42"/>
      <c r="GM303" s="42"/>
      <c r="GN303" s="42"/>
      <c r="GO303" s="42"/>
      <c r="GP303" s="42"/>
      <c r="GQ303" s="42"/>
      <c r="GR303" s="42"/>
      <c r="GS303" s="42"/>
      <c r="GT303" s="42"/>
      <c r="GU303" s="42"/>
      <c r="GV303" s="42"/>
      <c r="GW303" s="42"/>
      <c r="GX303" s="42"/>
      <c r="GY303" s="42"/>
      <c r="GZ303" s="42"/>
      <c r="HA303" s="42"/>
      <c r="HB303" s="42"/>
      <c r="HC303" s="42"/>
      <c r="HD303" s="42"/>
      <c r="HE303" s="42"/>
      <c r="HF303" s="42"/>
      <c r="HG303" s="42"/>
      <c r="HH303" s="42"/>
      <c r="HI303" s="42"/>
      <c r="HJ303" s="42"/>
      <c r="HK303" s="42"/>
      <c r="HL303" s="42"/>
      <c r="HM303" s="42"/>
      <c r="HN303" s="42"/>
      <c r="HO303" s="42"/>
      <c r="HP303" s="42"/>
      <c r="HQ303" s="42"/>
      <c r="HR303" s="42"/>
      <c r="HS303" s="42"/>
      <c r="HT303" s="42"/>
      <c r="HU303" s="42"/>
      <c r="HV303" s="42"/>
      <c r="HW303" s="42"/>
      <c r="HX303" s="42"/>
    </row>
    <row r="304" spans="1:232" s="41" customFormat="1" x14ac:dyDescent="0.25">
      <c r="A304" s="29"/>
      <c r="B304" s="30"/>
      <c r="C304" s="31" t="str">
        <f>IF(H304="","",VLOOKUP(O304,Khach_hang!B:G,6,0))</f>
        <v>B</v>
      </c>
      <c r="D304" s="57">
        <f t="shared" si="68"/>
        <v>0</v>
      </c>
      <c r="E304" s="57">
        <f t="shared" si="69"/>
        <v>1</v>
      </c>
      <c r="F304" s="32" t="str">
        <f>IF(H304="","",VLOOKUP(H304,'PHIEU XT'!B:I,8,0))</f>
        <v>30/08/2025</v>
      </c>
      <c r="G304" s="32" t="str">
        <f t="shared" si="70"/>
        <v>30/08/2025</v>
      </c>
      <c r="H304" s="4">
        <v>9105870288</v>
      </c>
      <c r="I304" s="32" t="str">
        <f t="shared" si="71"/>
        <v>30/08/2025</v>
      </c>
      <c r="J304" s="33" t="str">
        <f t="shared" si="72"/>
        <v>NKHT2508/00016922</v>
      </c>
      <c r="K304" s="34"/>
      <c r="L304" s="46" t="str">
        <f t="shared" si="73"/>
        <v>K25TTM</v>
      </c>
      <c r="M304" s="33" t="str">
        <f>IF(H304="","",'PHIEU XT'!C304)</f>
        <v>00016922</v>
      </c>
      <c r="N304" s="35" t="str">
        <f t="shared" si="74"/>
        <v>30/08/2025</v>
      </c>
      <c r="O304" s="6" t="str">
        <f>IF(H304="","",'PHIEU XT'!E304)</f>
        <v>WIN-031</v>
      </c>
      <c r="P304" s="36"/>
      <c r="Q304" s="36"/>
      <c r="R304" s="36"/>
      <c r="S304" s="33" t="str">
        <f>IF(H304="","",'PHIEU XT'!F304)</f>
        <v>4022 WM+ BNH 23 Nguyễn Văn Trỗi</v>
      </c>
      <c r="T304" s="36"/>
      <c r="U304" s="36"/>
      <c r="V304" s="33" t="str">
        <f t="shared" si="75"/>
        <v>4022 WM+ BNH 23 Nguyễn Văn Trỗi</v>
      </c>
      <c r="W304" s="36"/>
      <c r="X304" s="36"/>
      <c r="Y304" s="33" t="str">
        <f>IF(H304="","",'PHIEU XT'!AC304)</f>
        <v>CN300</v>
      </c>
      <c r="Z304" s="36"/>
      <c r="AA304" s="30"/>
      <c r="AB304" s="57">
        <f t="shared" si="76"/>
        <v>5111</v>
      </c>
      <c r="AC304" s="57">
        <f t="shared" si="77"/>
        <v>131</v>
      </c>
      <c r="AD304" s="30"/>
      <c r="AE304" s="58">
        <f>IF(H304="","",'PHIEU XT'!U304)</f>
        <v>5</v>
      </c>
      <c r="AF304" s="37"/>
      <c r="AG304" s="37">
        <f>IF(H304="","",'PHIEU XT'!T304)</f>
        <v>56760</v>
      </c>
      <c r="AH304" s="38">
        <f t="shared" si="78"/>
        <v>283800</v>
      </c>
      <c r="AI304" s="37"/>
      <c r="AJ304" s="37"/>
      <c r="AK304" s="39"/>
      <c r="AL304" s="40">
        <f t="shared" si="79"/>
        <v>8</v>
      </c>
      <c r="AM304" s="37"/>
      <c r="AN304" s="37">
        <f t="shared" si="80"/>
        <v>22704</v>
      </c>
      <c r="AO304" s="59">
        <f t="shared" si="81"/>
        <v>33311</v>
      </c>
      <c r="AP304" s="39"/>
      <c r="AQ304" s="59" t="str">
        <f t="shared" si="82"/>
        <v>K-hangtra</v>
      </c>
      <c r="AR304" s="60">
        <f t="shared" si="83"/>
        <v>156</v>
      </c>
      <c r="AS304" s="60">
        <f t="shared" si="84"/>
        <v>632</v>
      </c>
      <c r="AV304" s="39"/>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c r="BZ304" s="42"/>
      <c r="CA304" s="42"/>
      <c r="CB304" s="42"/>
      <c r="CC304" s="42"/>
      <c r="CD304" s="42"/>
      <c r="CE304" s="42"/>
      <c r="CF304" s="42"/>
      <c r="CG304" s="42"/>
      <c r="CH304" s="42"/>
      <c r="CI304" s="42"/>
      <c r="CJ304" s="42"/>
      <c r="CK304" s="42"/>
      <c r="CL304" s="42"/>
      <c r="CM304" s="42"/>
      <c r="CN304" s="42"/>
      <c r="CO304" s="42"/>
      <c r="CP304" s="42"/>
      <c r="CQ304" s="42"/>
      <c r="CR304" s="42"/>
      <c r="CS304" s="42"/>
      <c r="CT304" s="42"/>
      <c r="CU304" s="42"/>
      <c r="CV304" s="42"/>
      <c r="CW304" s="42"/>
      <c r="CX304" s="42"/>
      <c r="CY304" s="42"/>
      <c r="CZ304" s="42"/>
      <c r="DA304" s="42"/>
      <c r="DB304" s="42"/>
      <c r="DC304" s="42"/>
      <c r="DD304" s="42"/>
      <c r="DE304" s="42"/>
      <c r="DF304" s="42"/>
      <c r="DG304" s="42"/>
      <c r="DH304" s="42"/>
      <c r="DI304" s="42"/>
      <c r="DJ304" s="42"/>
      <c r="DK304" s="42"/>
      <c r="DL304" s="42"/>
      <c r="DM304" s="42"/>
      <c r="DN304" s="42"/>
      <c r="DO304" s="42"/>
      <c r="DP304" s="42"/>
      <c r="DQ304" s="42"/>
      <c r="DR304" s="42"/>
      <c r="DS304" s="42"/>
      <c r="DT304" s="42"/>
      <c r="DU304" s="42"/>
      <c r="DV304" s="42"/>
      <c r="DW304" s="42"/>
      <c r="DX304" s="42"/>
      <c r="DY304" s="42"/>
      <c r="DZ304" s="42"/>
      <c r="EA304" s="42"/>
      <c r="EB304" s="42"/>
      <c r="EC304" s="42"/>
      <c r="ED304" s="42"/>
      <c r="EE304" s="42"/>
      <c r="EF304" s="42"/>
      <c r="EG304" s="42"/>
      <c r="EH304" s="42"/>
      <c r="EI304" s="42"/>
      <c r="EJ304" s="42"/>
      <c r="EK304" s="42"/>
      <c r="EL304" s="42"/>
      <c r="EM304" s="42"/>
      <c r="EN304" s="42"/>
      <c r="EO304" s="42"/>
      <c r="EP304" s="42"/>
      <c r="EQ304" s="42"/>
      <c r="ER304" s="42"/>
      <c r="ES304" s="42"/>
      <c r="ET304" s="42"/>
      <c r="EU304" s="42"/>
      <c r="EV304" s="42"/>
      <c r="EW304" s="42"/>
      <c r="EX304" s="42"/>
      <c r="EY304" s="42"/>
      <c r="EZ304" s="42"/>
      <c r="FA304" s="42"/>
      <c r="FB304" s="42"/>
      <c r="FC304" s="42"/>
      <c r="FD304" s="42"/>
      <c r="FE304" s="42"/>
      <c r="FF304" s="42"/>
      <c r="FG304" s="42"/>
      <c r="FH304" s="42"/>
      <c r="FI304" s="42"/>
      <c r="FJ304" s="42"/>
      <c r="FK304" s="42"/>
      <c r="FL304" s="42"/>
      <c r="FM304" s="42"/>
      <c r="FN304" s="42"/>
      <c r="FO304" s="42"/>
      <c r="FP304" s="42"/>
      <c r="FQ304" s="42"/>
      <c r="FR304" s="42"/>
      <c r="FS304" s="42"/>
      <c r="FT304" s="42"/>
      <c r="FU304" s="42"/>
      <c r="FV304" s="42"/>
      <c r="FW304" s="42"/>
      <c r="FX304" s="42"/>
      <c r="FY304" s="42"/>
      <c r="FZ304" s="42"/>
      <c r="GA304" s="42"/>
      <c r="GB304" s="42"/>
      <c r="GC304" s="42"/>
      <c r="GD304" s="42"/>
      <c r="GE304" s="42"/>
      <c r="GF304" s="42"/>
      <c r="GG304" s="42"/>
      <c r="GH304" s="42"/>
      <c r="GI304" s="42"/>
      <c r="GJ304" s="42"/>
      <c r="GK304" s="42"/>
      <c r="GL304" s="42"/>
      <c r="GM304" s="42"/>
      <c r="GN304" s="42"/>
      <c r="GO304" s="42"/>
      <c r="GP304" s="42"/>
      <c r="GQ304" s="42"/>
      <c r="GR304" s="42"/>
      <c r="GS304" s="42"/>
      <c r="GT304" s="42"/>
      <c r="GU304" s="42"/>
      <c r="GV304" s="42"/>
      <c r="GW304" s="42"/>
      <c r="GX304" s="42"/>
      <c r="GY304" s="42"/>
      <c r="GZ304" s="42"/>
      <c r="HA304" s="42"/>
      <c r="HB304" s="42"/>
      <c r="HC304" s="42"/>
      <c r="HD304" s="42"/>
      <c r="HE304" s="42"/>
      <c r="HF304" s="42"/>
      <c r="HG304" s="42"/>
      <c r="HH304" s="42"/>
      <c r="HI304" s="42"/>
      <c r="HJ304" s="42"/>
      <c r="HK304" s="42"/>
      <c r="HL304" s="42"/>
      <c r="HM304" s="42"/>
      <c r="HN304" s="42"/>
      <c r="HO304" s="42"/>
      <c r="HP304" s="42"/>
      <c r="HQ304" s="42"/>
      <c r="HR304" s="42"/>
      <c r="HS304" s="42"/>
      <c r="HT304" s="42"/>
      <c r="HU304" s="42"/>
      <c r="HV304" s="42"/>
      <c r="HW304" s="42"/>
      <c r="HX304" s="42"/>
    </row>
    <row r="305" spans="1:232" s="41" customFormat="1" x14ac:dyDescent="0.25">
      <c r="A305" s="29"/>
      <c r="B305" s="30"/>
      <c r="C305" s="31" t="str">
        <f>IF(H305="","",VLOOKUP(O305,Khach_hang!B:G,6,0))</f>
        <v>B</v>
      </c>
      <c r="D305" s="57">
        <f t="shared" si="68"/>
        <v>0</v>
      </c>
      <c r="E305" s="57">
        <f t="shared" si="69"/>
        <v>1</v>
      </c>
      <c r="F305" s="32" t="str">
        <f>IF(H305="","",VLOOKUP(H305,'PHIEU XT'!B:I,8,0))</f>
        <v>30/08/2025</v>
      </c>
      <c r="G305" s="32" t="str">
        <f t="shared" si="70"/>
        <v>30/08/2025</v>
      </c>
      <c r="H305" s="4">
        <v>9105870288</v>
      </c>
      <c r="I305" s="32" t="str">
        <f t="shared" si="71"/>
        <v>30/08/2025</v>
      </c>
      <c r="J305" s="33" t="str">
        <f t="shared" si="72"/>
        <v>NKHT2508/00016922</v>
      </c>
      <c r="K305" s="34"/>
      <c r="L305" s="46" t="str">
        <f t="shared" si="73"/>
        <v>K25TTM</v>
      </c>
      <c r="M305" s="33" t="str">
        <f>IF(H305="","",'PHIEU XT'!C305)</f>
        <v>00016922</v>
      </c>
      <c r="N305" s="35" t="str">
        <f t="shared" si="74"/>
        <v>30/08/2025</v>
      </c>
      <c r="O305" s="6" t="str">
        <f>IF(H305="","",'PHIEU XT'!E305)</f>
        <v>WIN-031</v>
      </c>
      <c r="P305" s="36"/>
      <c r="Q305" s="36"/>
      <c r="R305" s="36"/>
      <c r="S305" s="33" t="str">
        <f>IF(H305="","",'PHIEU XT'!F305)</f>
        <v>4022 WM+ BNH 23 Nguyễn Văn Trỗi</v>
      </c>
      <c r="T305" s="36"/>
      <c r="U305" s="36"/>
      <c r="V305" s="33" t="str">
        <f t="shared" si="75"/>
        <v>4022 WM+ BNH 23 Nguyễn Văn Trỗi</v>
      </c>
      <c r="W305" s="36"/>
      <c r="X305" s="36"/>
      <c r="Y305" s="33" t="str">
        <f>IF(H305="","",'PHIEU XT'!AC305)</f>
        <v>GTLX250G</v>
      </c>
      <c r="Z305" s="36"/>
      <c r="AA305" s="30"/>
      <c r="AB305" s="57">
        <f t="shared" si="76"/>
        <v>5111</v>
      </c>
      <c r="AC305" s="57">
        <f t="shared" si="77"/>
        <v>131</v>
      </c>
      <c r="AD305" s="30"/>
      <c r="AE305" s="58">
        <f>IF(H305="","",'PHIEU XT'!U305)</f>
        <v>1</v>
      </c>
      <c r="AF305" s="37"/>
      <c r="AG305" s="37">
        <f>IF(H305="","",'PHIEU XT'!T305)</f>
        <v>50182</v>
      </c>
      <c r="AH305" s="38">
        <f t="shared" si="78"/>
        <v>50182</v>
      </c>
      <c r="AI305" s="37"/>
      <c r="AJ305" s="37"/>
      <c r="AK305" s="39"/>
      <c r="AL305" s="40">
        <f t="shared" si="79"/>
        <v>8</v>
      </c>
      <c r="AM305" s="37"/>
      <c r="AN305" s="37">
        <f t="shared" si="80"/>
        <v>4014.56</v>
      </c>
      <c r="AO305" s="59">
        <f t="shared" si="81"/>
        <v>33311</v>
      </c>
      <c r="AP305" s="39"/>
      <c r="AQ305" s="59" t="str">
        <f t="shared" si="82"/>
        <v>K-hangtra</v>
      </c>
      <c r="AR305" s="60">
        <f t="shared" si="83"/>
        <v>156</v>
      </c>
      <c r="AS305" s="60">
        <f t="shared" si="84"/>
        <v>632</v>
      </c>
      <c r="AV305" s="39"/>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c r="BZ305" s="42"/>
      <c r="CA305" s="42"/>
      <c r="CB305" s="42"/>
      <c r="CC305" s="42"/>
      <c r="CD305" s="42"/>
      <c r="CE305" s="42"/>
      <c r="CF305" s="42"/>
      <c r="CG305" s="42"/>
      <c r="CH305" s="42"/>
      <c r="CI305" s="42"/>
      <c r="CJ305" s="42"/>
      <c r="CK305" s="42"/>
      <c r="CL305" s="42"/>
      <c r="CM305" s="42"/>
      <c r="CN305" s="42"/>
      <c r="CO305" s="42"/>
      <c r="CP305" s="42"/>
      <c r="CQ305" s="42"/>
      <c r="CR305" s="42"/>
      <c r="CS305" s="42"/>
      <c r="CT305" s="42"/>
      <c r="CU305" s="42"/>
      <c r="CV305" s="42"/>
      <c r="CW305" s="42"/>
      <c r="CX305" s="42"/>
      <c r="CY305" s="42"/>
      <c r="CZ305" s="42"/>
      <c r="DA305" s="42"/>
      <c r="DB305" s="42"/>
      <c r="DC305" s="42"/>
      <c r="DD305" s="42"/>
      <c r="DE305" s="42"/>
      <c r="DF305" s="42"/>
      <c r="DG305" s="42"/>
      <c r="DH305" s="42"/>
      <c r="DI305" s="42"/>
      <c r="DJ305" s="42"/>
      <c r="DK305" s="42"/>
      <c r="DL305" s="42"/>
      <c r="DM305" s="42"/>
      <c r="DN305" s="42"/>
      <c r="DO305" s="42"/>
      <c r="DP305" s="42"/>
      <c r="DQ305" s="42"/>
      <c r="DR305" s="42"/>
      <c r="DS305" s="42"/>
      <c r="DT305" s="42"/>
      <c r="DU305" s="42"/>
      <c r="DV305" s="42"/>
      <c r="DW305" s="42"/>
      <c r="DX305" s="42"/>
      <c r="DY305" s="42"/>
      <c r="DZ305" s="42"/>
      <c r="EA305" s="42"/>
      <c r="EB305" s="42"/>
      <c r="EC305" s="42"/>
      <c r="ED305" s="42"/>
      <c r="EE305" s="42"/>
      <c r="EF305" s="42"/>
      <c r="EG305" s="42"/>
      <c r="EH305" s="42"/>
      <c r="EI305" s="42"/>
      <c r="EJ305" s="42"/>
      <c r="EK305" s="42"/>
      <c r="EL305" s="42"/>
      <c r="EM305" s="42"/>
      <c r="EN305" s="42"/>
      <c r="EO305" s="42"/>
      <c r="EP305" s="42"/>
      <c r="EQ305" s="42"/>
      <c r="ER305" s="42"/>
      <c r="ES305" s="42"/>
      <c r="ET305" s="42"/>
      <c r="EU305" s="42"/>
      <c r="EV305" s="42"/>
      <c r="EW305" s="42"/>
      <c r="EX305" s="42"/>
      <c r="EY305" s="42"/>
      <c r="EZ305" s="42"/>
      <c r="FA305" s="42"/>
      <c r="FB305" s="42"/>
      <c r="FC305" s="42"/>
      <c r="FD305" s="42"/>
      <c r="FE305" s="42"/>
      <c r="FF305" s="42"/>
      <c r="FG305" s="42"/>
      <c r="FH305" s="42"/>
      <c r="FI305" s="42"/>
      <c r="FJ305" s="42"/>
      <c r="FK305" s="42"/>
      <c r="FL305" s="42"/>
      <c r="FM305" s="42"/>
      <c r="FN305" s="42"/>
      <c r="FO305" s="42"/>
      <c r="FP305" s="42"/>
      <c r="FQ305" s="42"/>
      <c r="FR305" s="42"/>
      <c r="FS305" s="42"/>
      <c r="FT305" s="42"/>
      <c r="FU305" s="42"/>
      <c r="FV305" s="42"/>
      <c r="FW305" s="42"/>
      <c r="FX305" s="42"/>
      <c r="FY305" s="42"/>
      <c r="FZ305" s="42"/>
      <c r="GA305" s="42"/>
      <c r="GB305" s="42"/>
      <c r="GC305" s="42"/>
      <c r="GD305" s="42"/>
      <c r="GE305" s="42"/>
      <c r="GF305" s="42"/>
      <c r="GG305" s="42"/>
      <c r="GH305" s="42"/>
      <c r="GI305" s="42"/>
      <c r="GJ305" s="42"/>
      <c r="GK305" s="42"/>
      <c r="GL305" s="42"/>
      <c r="GM305" s="42"/>
      <c r="GN305" s="42"/>
      <c r="GO305" s="42"/>
      <c r="GP305" s="42"/>
      <c r="GQ305" s="42"/>
      <c r="GR305" s="42"/>
      <c r="GS305" s="42"/>
      <c r="GT305" s="42"/>
      <c r="GU305" s="42"/>
      <c r="GV305" s="42"/>
      <c r="GW305" s="42"/>
      <c r="GX305" s="42"/>
      <c r="GY305" s="42"/>
      <c r="GZ305" s="42"/>
      <c r="HA305" s="42"/>
      <c r="HB305" s="42"/>
      <c r="HC305" s="42"/>
      <c r="HD305" s="42"/>
      <c r="HE305" s="42"/>
      <c r="HF305" s="42"/>
      <c r="HG305" s="42"/>
      <c r="HH305" s="42"/>
      <c r="HI305" s="42"/>
      <c r="HJ305" s="42"/>
      <c r="HK305" s="42"/>
      <c r="HL305" s="42"/>
      <c r="HM305" s="42"/>
      <c r="HN305" s="42"/>
      <c r="HO305" s="42"/>
      <c r="HP305" s="42"/>
      <c r="HQ305" s="42"/>
      <c r="HR305" s="42"/>
      <c r="HS305" s="42"/>
      <c r="HT305" s="42"/>
      <c r="HU305" s="42"/>
      <c r="HV305" s="42"/>
      <c r="HW305" s="42"/>
      <c r="HX305" s="42"/>
    </row>
    <row r="306" spans="1:232" s="41" customFormat="1" x14ac:dyDescent="0.25">
      <c r="A306" s="29"/>
      <c r="B306" s="30"/>
      <c r="C306" s="31" t="str">
        <f>IF(H306="","",VLOOKUP(O306,Khach_hang!B:G,6,0))</f>
        <v>N</v>
      </c>
      <c r="D306" s="57">
        <f t="shared" si="68"/>
        <v>0</v>
      </c>
      <c r="E306" s="57">
        <f t="shared" si="69"/>
        <v>1</v>
      </c>
      <c r="F306" s="32" t="str">
        <f>IF(H306="","",VLOOKUP(H306,'PHIEU XT'!B:I,8,0))</f>
        <v>30/08/2025</v>
      </c>
      <c r="G306" s="32" t="str">
        <f t="shared" si="70"/>
        <v>30/08/2025</v>
      </c>
      <c r="H306" s="4">
        <v>9105870281</v>
      </c>
      <c r="I306" s="32" t="str">
        <f t="shared" si="71"/>
        <v>30/08/2025</v>
      </c>
      <c r="J306" s="33" t="str">
        <f t="shared" si="72"/>
        <v>NKHT2508/00008307</v>
      </c>
      <c r="K306" s="34"/>
      <c r="L306" s="46" t="str">
        <f t="shared" si="73"/>
        <v>K25TTM</v>
      </c>
      <c r="M306" s="33" t="str">
        <f>IF(H306="","",'PHIEU XT'!C306)</f>
        <v>00008307</v>
      </c>
      <c r="N306" s="35" t="str">
        <f t="shared" si="74"/>
        <v>30/08/2025</v>
      </c>
      <c r="O306" s="6" t="str">
        <f>IF(H306="","",'PHIEU XT'!E306)</f>
        <v>WIN-042</v>
      </c>
      <c r="P306" s="36"/>
      <c r="Q306" s="36"/>
      <c r="R306" s="36"/>
      <c r="S306" s="33" t="str">
        <f>IF(H306="","",'PHIEU XT'!F306)</f>
        <v>6183 WM+ QNI 658 Nguyễn Văn Linh</v>
      </c>
      <c r="T306" s="36"/>
      <c r="U306" s="36"/>
      <c r="V306" s="33" t="str">
        <f t="shared" si="75"/>
        <v>6183 WM+ QNI 658 Nguyễn Văn Linh</v>
      </c>
      <c r="W306" s="36"/>
      <c r="X306" s="36"/>
      <c r="Y306" s="33" t="str">
        <f>IF(H306="","",'PHIEU XT'!AC306)</f>
        <v>TH200</v>
      </c>
      <c r="Z306" s="36"/>
      <c r="AA306" s="30"/>
      <c r="AB306" s="57">
        <f t="shared" si="76"/>
        <v>5111</v>
      </c>
      <c r="AC306" s="57">
        <f t="shared" si="77"/>
        <v>131</v>
      </c>
      <c r="AD306" s="30"/>
      <c r="AE306" s="58">
        <f>IF(H306="","",'PHIEU XT'!U306)</f>
        <v>1</v>
      </c>
      <c r="AF306" s="37"/>
      <c r="AG306" s="37">
        <f>IF(H306="","",'PHIEU XT'!T306)</f>
        <v>55595</v>
      </c>
      <c r="AH306" s="38">
        <f t="shared" si="78"/>
        <v>55595</v>
      </c>
      <c r="AI306" s="37"/>
      <c r="AJ306" s="37"/>
      <c r="AK306" s="39"/>
      <c r="AL306" s="40">
        <f t="shared" si="79"/>
        <v>8</v>
      </c>
      <c r="AM306" s="37"/>
      <c r="AN306" s="37">
        <f t="shared" si="80"/>
        <v>4447.6000000000004</v>
      </c>
      <c r="AO306" s="59">
        <f t="shared" si="81"/>
        <v>33311</v>
      </c>
      <c r="AP306" s="39"/>
      <c r="AQ306" s="59" t="str">
        <f t="shared" si="82"/>
        <v>K-hangtra</v>
      </c>
      <c r="AR306" s="60">
        <f t="shared" si="83"/>
        <v>156</v>
      </c>
      <c r="AS306" s="60">
        <f t="shared" si="84"/>
        <v>632</v>
      </c>
      <c r="AV306" s="39"/>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c r="BZ306" s="42"/>
      <c r="CA306" s="42"/>
      <c r="CB306" s="42"/>
      <c r="CC306" s="42"/>
      <c r="CD306" s="42"/>
      <c r="CE306" s="42"/>
      <c r="CF306" s="42"/>
      <c r="CG306" s="42"/>
      <c r="CH306" s="42"/>
      <c r="CI306" s="42"/>
      <c r="CJ306" s="42"/>
      <c r="CK306" s="42"/>
      <c r="CL306" s="42"/>
      <c r="CM306" s="42"/>
      <c r="CN306" s="42"/>
      <c r="CO306" s="42"/>
      <c r="CP306" s="42"/>
      <c r="CQ306" s="42"/>
      <c r="CR306" s="42"/>
      <c r="CS306" s="42"/>
      <c r="CT306" s="42"/>
      <c r="CU306" s="42"/>
      <c r="CV306" s="42"/>
      <c r="CW306" s="42"/>
      <c r="CX306" s="42"/>
      <c r="CY306" s="42"/>
      <c r="CZ306" s="42"/>
      <c r="DA306" s="42"/>
      <c r="DB306" s="42"/>
      <c r="DC306" s="42"/>
      <c r="DD306" s="42"/>
      <c r="DE306" s="42"/>
      <c r="DF306" s="42"/>
      <c r="DG306" s="42"/>
      <c r="DH306" s="42"/>
      <c r="DI306" s="42"/>
      <c r="DJ306" s="42"/>
      <c r="DK306" s="42"/>
      <c r="DL306" s="42"/>
      <c r="DM306" s="42"/>
      <c r="DN306" s="42"/>
      <c r="DO306" s="42"/>
      <c r="DP306" s="42"/>
      <c r="DQ306" s="42"/>
      <c r="DR306" s="42"/>
      <c r="DS306" s="42"/>
      <c r="DT306" s="42"/>
      <c r="DU306" s="42"/>
      <c r="DV306" s="42"/>
      <c r="DW306" s="42"/>
      <c r="DX306" s="42"/>
      <c r="DY306" s="42"/>
      <c r="DZ306" s="42"/>
      <c r="EA306" s="42"/>
      <c r="EB306" s="42"/>
      <c r="EC306" s="42"/>
      <c r="ED306" s="42"/>
      <c r="EE306" s="42"/>
      <c r="EF306" s="42"/>
      <c r="EG306" s="42"/>
      <c r="EH306" s="42"/>
      <c r="EI306" s="42"/>
      <c r="EJ306" s="42"/>
      <c r="EK306" s="42"/>
      <c r="EL306" s="42"/>
      <c r="EM306" s="42"/>
      <c r="EN306" s="42"/>
      <c r="EO306" s="42"/>
      <c r="EP306" s="42"/>
      <c r="EQ306" s="42"/>
      <c r="ER306" s="42"/>
      <c r="ES306" s="42"/>
      <c r="ET306" s="42"/>
      <c r="EU306" s="42"/>
      <c r="EV306" s="42"/>
      <c r="EW306" s="42"/>
      <c r="EX306" s="42"/>
      <c r="EY306" s="42"/>
      <c r="EZ306" s="42"/>
      <c r="FA306" s="42"/>
      <c r="FB306" s="42"/>
      <c r="FC306" s="42"/>
      <c r="FD306" s="42"/>
      <c r="FE306" s="42"/>
      <c r="FF306" s="42"/>
      <c r="FG306" s="42"/>
      <c r="FH306" s="42"/>
      <c r="FI306" s="42"/>
      <c r="FJ306" s="42"/>
      <c r="FK306" s="42"/>
      <c r="FL306" s="42"/>
      <c r="FM306" s="42"/>
      <c r="FN306" s="42"/>
      <c r="FO306" s="42"/>
      <c r="FP306" s="42"/>
      <c r="FQ306" s="42"/>
      <c r="FR306" s="42"/>
      <c r="FS306" s="42"/>
      <c r="FT306" s="42"/>
      <c r="FU306" s="42"/>
      <c r="FV306" s="42"/>
      <c r="FW306" s="42"/>
      <c r="FX306" s="42"/>
      <c r="FY306" s="42"/>
      <c r="FZ306" s="42"/>
      <c r="GA306" s="42"/>
      <c r="GB306" s="42"/>
      <c r="GC306" s="42"/>
      <c r="GD306" s="42"/>
      <c r="GE306" s="42"/>
      <c r="GF306" s="42"/>
      <c r="GG306" s="42"/>
      <c r="GH306" s="42"/>
      <c r="GI306" s="42"/>
      <c r="GJ306" s="42"/>
      <c r="GK306" s="42"/>
      <c r="GL306" s="42"/>
      <c r="GM306" s="42"/>
      <c r="GN306" s="42"/>
      <c r="GO306" s="42"/>
      <c r="GP306" s="42"/>
      <c r="GQ306" s="42"/>
      <c r="GR306" s="42"/>
      <c r="GS306" s="42"/>
      <c r="GT306" s="42"/>
      <c r="GU306" s="42"/>
      <c r="GV306" s="42"/>
      <c r="GW306" s="42"/>
      <c r="GX306" s="42"/>
      <c r="GY306" s="42"/>
      <c r="GZ306" s="42"/>
      <c r="HA306" s="42"/>
      <c r="HB306" s="42"/>
      <c r="HC306" s="42"/>
      <c r="HD306" s="42"/>
      <c r="HE306" s="42"/>
      <c r="HF306" s="42"/>
      <c r="HG306" s="42"/>
      <c r="HH306" s="42"/>
      <c r="HI306" s="42"/>
      <c r="HJ306" s="42"/>
      <c r="HK306" s="42"/>
      <c r="HL306" s="42"/>
      <c r="HM306" s="42"/>
      <c r="HN306" s="42"/>
      <c r="HO306" s="42"/>
      <c r="HP306" s="42"/>
      <c r="HQ306" s="42"/>
      <c r="HR306" s="42"/>
      <c r="HS306" s="42"/>
      <c r="HT306" s="42"/>
      <c r="HU306" s="42"/>
      <c r="HV306" s="42"/>
      <c r="HW306" s="42"/>
      <c r="HX306" s="42"/>
    </row>
    <row r="307" spans="1:232" s="41" customFormat="1" x14ac:dyDescent="0.25">
      <c r="A307" s="29"/>
      <c r="B307" s="30"/>
      <c r="C307" s="31" t="str">
        <f>IF(H307="","",VLOOKUP(O307,Khach_hang!B:G,6,0))</f>
        <v>N</v>
      </c>
      <c r="D307" s="57">
        <f t="shared" si="68"/>
        <v>0</v>
      </c>
      <c r="E307" s="57">
        <f t="shared" si="69"/>
        <v>1</v>
      </c>
      <c r="F307" s="32" t="str">
        <f>IF(H307="","",VLOOKUP(H307,'PHIEU XT'!B:I,8,0))</f>
        <v>30/08/2025</v>
      </c>
      <c r="G307" s="32" t="str">
        <f t="shared" si="70"/>
        <v>30/08/2025</v>
      </c>
      <c r="H307" s="4">
        <v>9105870281</v>
      </c>
      <c r="I307" s="32" t="str">
        <f t="shared" si="71"/>
        <v>30/08/2025</v>
      </c>
      <c r="J307" s="33" t="str">
        <f t="shared" si="72"/>
        <v>NKHT2508/00008307</v>
      </c>
      <c r="K307" s="34"/>
      <c r="L307" s="46" t="str">
        <f t="shared" si="73"/>
        <v>K25TTM</v>
      </c>
      <c r="M307" s="33" t="str">
        <f>IF(H307="","",'PHIEU XT'!C307)</f>
        <v>00008307</v>
      </c>
      <c r="N307" s="35" t="str">
        <f t="shared" si="74"/>
        <v>30/08/2025</v>
      </c>
      <c r="O307" s="6" t="str">
        <f>IF(H307="","",'PHIEU XT'!E307)</f>
        <v>WIN-042</v>
      </c>
      <c r="P307" s="36"/>
      <c r="Q307" s="36"/>
      <c r="R307" s="36"/>
      <c r="S307" s="33" t="str">
        <f>IF(H307="","",'PHIEU XT'!F307)</f>
        <v>6183 WM+ QNI 658 Nguyễn Văn Linh</v>
      </c>
      <c r="T307" s="36"/>
      <c r="U307" s="36"/>
      <c r="V307" s="33" t="str">
        <f t="shared" si="75"/>
        <v>6183 WM+ QNI 658 Nguyễn Văn Linh</v>
      </c>
      <c r="W307" s="36"/>
      <c r="X307" s="36"/>
      <c r="Y307" s="33" t="str">
        <f>IF(H307="","",'PHIEU XT'!AC307)</f>
        <v>CN300</v>
      </c>
      <c r="Z307" s="36"/>
      <c r="AA307" s="30"/>
      <c r="AB307" s="57">
        <f t="shared" si="76"/>
        <v>5111</v>
      </c>
      <c r="AC307" s="57">
        <f t="shared" si="77"/>
        <v>131</v>
      </c>
      <c r="AD307" s="30"/>
      <c r="AE307" s="58">
        <f>IF(H307="","",'PHIEU XT'!U307)</f>
        <v>1</v>
      </c>
      <c r="AF307" s="37"/>
      <c r="AG307" s="37">
        <f>IF(H307="","",'PHIEU XT'!T307)</f>
        <v>56760</v>
      </c>
      <c r="AH307" s="38">
        <f t="shared" si="78"/>
        <v>56760</v>
      </c>
      <c r="AI307" s="37"/>
      <c r="AJ307" s="37"/>
      <c r="AK307" s="39"/>
      <c r="AL307" s="40">
        <f t="shared" si="79"/>
        <v>8</v>
      </c>
      <c r="AM307" s="37"/>
      <c r="AN307" s="37">
        <f t="shared" si="80"/>
        <v>4540.8</v>
      </c>
      <c r="AO307" s="59">
        <f t="shared" si="81"/>
        <v>33311</v>
      </c>
      <c r="AP307" s="39"/>
      <c r="AQ307" s="59" t="str">
        <f t="shared" si="82"/>
        <v>K-hangtra</v>
      </c>
      <c r="AR307" s="60">
        <f t="shared" si="83"/>
        <v>156</v>
      </c>
      <c r="AS307" s="60">
        <f t="shared" si="84"/>
        <v>632</v>
      </c>
      <c r="AV307" s="39"/>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c r="BZ307" s="42"/>
      <c r="CA307" s="42"/>
      <c r="CB307" s="42"/>
      <c r="CC307" s="42"/>
      <c r="CD307" s="42"/>
      <c r="CE307" s="42"/>
      <c r="CF307" s="42"/>
      <c r="CG307" s="42"/>
      <c r="CH307" s="42"/>
      <c r="CI307" s="42"/>
      <c r="CJ307" s="42"/>
      <c r="CK307" s="42"/>
      <c r="CL307" s="42"/>
      <c r="CM307" s="42"/>
      <c r="CN307" s="42"/>
      <c r="CO307" s="42"/>
      <c r="CP307" s="42"/>
      <c r="CQ307" s="42"/>
      <c r="CR307" s="42"/>
      <c r="CS307" s="42"/>
      <c r="CT307" s="42"/>
      <c r="CU307" s="42"/>
      <c r="CV307" s="42"/>
      <c r="CW307" s="42"/>
      <c r="CX307" s="42"/>
      <c r="CY307" s="42"/>
      <c r="CZ307" s="42"/>
      <c r="DA307" s="42"/>
      <c r="DB307" s="42"/>
      <c r="DC307" s="42"/>
      <c r="DD307" s="42"/>
      <c r="DE307" s="42"/>
      <c r="DF307" s="42"/>
      <c r="DG307" s="42"/>
      <c r="DH307" s="42"/>
      <c r="DI307" s="42"/>
      <c r="DJ307" s="42"/>
      <c r="DK307" s="42"/>
      <c r="DL307" s="42"/>
      <c r="DM307" s="42"/>
      <c r="DN307" s="42"/>
      <c r="DO307" s="42"/>
      <c r="DP307" s="42"/>
      <c r="DQ307" s="42"/>
      <c r="DR307" s="42"/>
      <c r="DS307" s="42"/>
      <c r="DT307" s="42"/>
      <c r="DU307" s="42"/>
      <c r="DV307" s="42"/>
      <c r="DW307" s="42"/>
      <c r="DX307" s="42"/>
      <c r="DY307" s="42"/>
      <c r="DZ307" s="42"/>
      <c r="EA307" s="42"/>
      <c r="EB307" s="42"/>
      <c r="EC307" s="42"/>
      <c r="ED307" s="42"/>
      <c r="EE307" s="42"/>
      <c r="EF307" s="42"/>
      <c r="EG307" s="42"/>
      <c r="EH307" s="42"/>
      <c r="EI307" s="42"/>
      <c r="EJ307" s="42"/>
      <c r="EK307" s="42"/>
      <c r="EL307" s="42"/>
      <c r="EM307" s="42"/>
      <c r="EN307" s="42"/>
      <c r="EO307" s="42"/>
      <c r="EP307" s="42"/>
      <c r="EQ307" s="42"/>
      <c r="ER307" s="42"/>
      <c r="ES307" s="42"/>
      <c r="ET307" s="42"/>
      <c r="EU307" s="42"/>
      <c r="EV307" s="42"/>
      <c r="EW307" s="42"/>
      <c r="EX307" s="42"/>
      <c r="EY307" s="42"/>
      <c r="EZ307" s="42"/>
      <c r="FA307" s="42"/>
      <c r="FB307" s="42"/>
      <c r="FC307" s="42"/>
      <c r="FD307" s="42"/>
      <c r="FE307" s="42"/>
      <c r="FF307" s="42"/>
      <c r="FG307" s="42"/>
      <c r="FH307" s="42"/>
      <c r="FI307" s="42"/>
      <c r="FJ307" s="42"/>
      <c r="FK307" s="42"/>
      <c r="FL307" s="42"/>
      <c r="FM307" s="42"/>
      <c r="FN307" s="42"/>
      <c r="FO307" s="42"/>
      <c r="FP307" s="42"/>
      <c r="FQ307" s="42"/>
      <c r="FR307" s="42"/>
      <c r="FS307" s="42"/>
      <c r="FT307" s="42"/>
      <c r="FU307" s="42"/>
      <c r="FV307" s="42"/>
      <c r="FW307" s="42"/>
      <c r="FX307" s="42"/>
      <c r="FY307" s="42"/>
      <c r="FZ307" s="42"/>
      <c r="GA307" s="42"/>
      <c r="GB307" s="42"/>
      <c r="GC307" s="42"/>
      <c r="GD307" s="42"/>
      <c r="GE307" s="42"/>
      <c r="GF307" s="42"/>
      <c r="GG307" s="42"/>
      <c r="GH307" s="42"/>
      <c r="GI307" s="42"/>
      <c r="GJ307" s="42"/>
      <c r="GK307" s="42"/>
      <c r="GL307" s="42"/>
      <c r="GM307" s="42"/>
      <c r="GN307" s="42"/>
      <c r="GO307" s="42"/>
      <c r="GP307" s="42"/>
      <c r="GQ307" s="42"/>
      <c r="GR307" s="42"/>
      <c r="GS307" s="42"/>
      <c r="GT307" s="42"/>
      <c r="GU307" s="42"/>
      <c r="GV307" s="42"/>
      <c r="GW307" s="42"/>
      <c r="GX307" s="42"/>
      <c r="GY307" s="42"/>
      <c r="GZ307" s="42"/>
      <c r="HA307" s="42"/>
      <c r="HB307" s="42"/>
      <c r="HC307" s="42"/>
      <c r="HD307" s="42"/>
      <c r="HE307" s="42"/>
      <c r="HF307" s="42"/>
      <c r="HG307" s="42"/>
      <c r="HH307" s="42"/>
      <c r="HI307" s="42"/>
      <c r="HJ307" s="42"/>
      <c r="HK307" s="42"/>
      <c r="HL307" s="42"/>
      <c r="HM307" s="42"/>
      <c r="HN307" s="42"/>
      <c r="HO307" s="42"/>
      <c r="HP307" s="42"/>
      <c r="HQ307" s="42"/>
      <c r="HR307" s="42"/>
      <c r="HS307" s="42"/>
      <c r="HT307" s="42"/>
      <c r="HU307" s="42"/>
      <c r="HV307" s="42"/>
      <c r="HW307" s="42"/>
      <c r="HX307" s="42"/>
    </row>
    <row r="308" spans="1:232" s="41" customFormat="1" x14ac:dyDescent="0.25">
      <c r="A308" s="29"/>
      <c r="B308" s="30"/>
      <c r="C308" s="31" t="str">
        <f>IF(H308="","",VLOOKUP(O308,Khach_hang!B:G,6,0))</f>
        <v>N</v>
      </c>
      <c r="D308" s="57">
        <f t="shared" si="68"/>
        <v>0</v>
      </c>
      <c r="E308" s="57">
        <f t="shared" si="69"/>
        <v>1</v>
      </c>
      <c r="F308" s="32" t="str">
        <f>IF(H308="","",VLOOKUP(H308,'PHIEU XT'!B:I,8,0))</f>
        <v>30/08/2025</v>
      </c>
      <c r="G308" s="32" t="str">
        <f t="shared" si="70"/>
        <v>30/08/2025</v>
      </c>
      <c r="H308" s="4">
        <v>9105870281</v>
      </c>
      <c r="I308" s="32" t="str">
        <f t="shared" si="71"/>
        <v>30/08/2025</v>
      </c>
      <c r="J308" s="33" t="str">
        <f t="shared" si="72"/>
        <v>NKHT2508/00008307</v>
      </c>
      <c r="K308" s="34"/>
      <c r="L308" s="46" t="str">
        <f t="shared" si="73"/>
        <v>K25TTM</v>
      </c>
      <c r="M308" s="33" t="str">
        <f>IF(H308="","",'PHIEU XT'!C308)</f>
        <v>00008307</v>
      </c>
      <c r="N308" s="35" t="str">
        <f t="shared" si="74"/>
        <v>30/08/2025</v>
      </c>
      <c r="O308" s="6" t="str">
        <f>IF(H308="","",'PHIEU XT'!E308)</f>
        <v>WIN-042</v>
      </c>
      <c r="P308" s="36"/>
      <c r="Q308" s="36"/>
      <c r="R308" s="36"/>
      <c r="S308" s="33" t="str">
        <f>IF(H308="","",'PHIEU XT'!F308)</f>
        <v>6183 WM+ QNI 658 Nguyễn Văn Linh</v>
      </c>
      <c r="T308" s="36"/>
      <c r="U308" s="36"/>
      <c r="V308" s="33" t="str">
        <f t="shared" si="75"/>
        <v>6183 WM+ QNI 658 Nguyễn Văn Linh</v>
      </c>
      <c r="W308" s="36"/>
      <c r="X308" s="36"/>
      <c r="Y308" s="33" t="str">
        <f>IF(H308="","",'PHIEU XT'!AC308)</f>
        <v>MNH250</v>
      </c>
      <c r="Z308" s="36"/>
      <c r="AA308" s="30"/>
      <c r="AB308" s="57">
        <f t="shared" si="76"/>
        <v>5111</v>
      </c>
      <c r="AC308" s="57">
        <f t="shared" si="77"/>
        <v>131</v>
      </c>
      <c r="AD308" s="30"/>
      <c r="AE308" s="58">
        <f>IF(H308="","",'PHIEU XT'!U308)</f>
        <v>2</v>
      </c>
      <c r="AF308" s="37"/>
      <c r="AG308" s="37">
        <f>IF(H308="","",'PHIEU XT'!T308)</f>
        <v>46000</v>
      </c>
      <c r="AH308" s="38">
        <f t="shared" si="78"/>
        <v>92000</v>
      </c>
      <c r="AI308" s="37"/>
      <c r="AJ308" s="37"/>
      <c r="AK308" s="39"/>
      <c r="AL308" s="40">
        <f t="shared" si="79"/>
        <v>8</v>
      </c>
      <c r="AM308" s="37"/>
      <c r="AN308" s="37">
        <f t="shared" si="80"/>
        <v>7360</v>
      </c>
      <c r="AO308" s="59">
        <f t="shared" si="81"/>
        <v>33311</v>
      </c>
      <c r="AP308" s="39"/>
      <c r="AQ308" s="59" t="str">
        <f t="shared" si="82"/>
        <v>K-hangtra</v>
      </c>
      <c r="AR308" s="60">
        <f t="shared" si="83"/>
        <v>156</v>
      </c>
      <c r="AS308" s="60">
        <f t="shared" si="84"/>
        <v>632</v>
      </c>
      <c r="AV308" s="39"/>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c r="BZ308" s="42"/>
      <c r="CA308" s="42"/>
      <c r="CB308" s="42"/>
      <c r="CC308" s="42"/>
      <c r="CD308" s="42"/>
      <c r="CE308" s="42"/>
      <c r="CF308" s="42"/>
      <c r="CG308" s="42"/>
      <c r="CH308" s="42"/>
      <c r="CI308" s="42"/>
      <c r="CJ308" s="42"/>
      <c r="CK308" s="42"/>
      <c r="CL308" s="42"/>
      <c r="CM308" s="42"/>
      <c r="CN308" s="42"/>
      <c r="CO308" s="42"/>
      <c r="CP308" s="42"/>
      <c r="CQ308" s="42"/>
      <c r="CR308" s="42"/>
      <c r="CS308" s="42"/>
      <c r="CT308" s="42"/>
      <c r="CU308" s="42"/>
      <c r="CV308" s="42"/>
      <c r="CW308" s="42"/>
      <c r="CX308" s="42"/>
      <c r="CY308" s="42"/>
      <c r="CZ308" s="42"/>
      <c r="DA308" s="42"/>
      <c r="DB308" s="42"/>
      <c r="DC308" s="42"/>
      <c r="DD308" s="42"/>
      <c r="DE308" s="42"/>
      <c r="DF308" s="42"/>
      <c r="DG308" s="42"/>
      <c r="DH308" s="42"/>
      <c r="DI308" s="42"/>
      <c r="DJ308" s="42"/>
      <c r="DK308" s="42"/>
      <c r="DL308" s="42"/>
      <c r="DM308" s="42"/>
      <c r="DN308" s="42"/>
      <c r="DO308" s="42"/>
      <c r="DP308" s="42"/>
      <c r="DQ308" s="42"/>
      <c r="DR308" s="42"/>
      <c r="DS308" s="42"/>
      <c r="DT308" s="42"/>
      <c r="DU308" s="42"/>
      <c r="DV308" s="42"/>
      <c r="DW308" s="42"/>
      <c r="DX308" s="42"/>
      <c r="DY308" s="42"/>
      <c r="DZ308" s="42"/>
      <c r="EA308" s="42"/>
      <c r="EB308" s="42"/>
      <c r="EC308" s="42"/>
      <c r="ED308" s="42"/>
      <c r="EE308" s="42"/>
      <c r="EF308" s="42"/>
      <c r="EG308" s="42"/>
      <c r="EH308" s="42"/>
      <c r="EI308" s="42"/>
      <c r="EJ308" s="42"/>
      <c r="EK308" s="42"/>
      <c r="EL308" s="42"/>
      <c r="EM308" s="42"/>
      <c r="EN308" s="42"/>
      <c r="EO308" s="42"/>
      <c r="EP308" s="42"/>
      <c r="EQ308" s="42"/>
      <c r="ER308" s="42"/>
      <c r="ES308" s="42"/>
      <c r="ET308" s="42"/>
      <c r="EU308" s="42"/>
      <c r="EV308" s="42"/>
      <c r="EW308" s="42"/>
      <c r="EX308" s="42"/>
      <c r="EY308" s="42"/>
      <c r="EZ308" s="42"/>
      <c r="FA308" s="42"/>
      <c r="FB308" s="42"/>
      <c r="FC308" s="42"/>
      <c r="FD308" s="42"/>
      <c r="FE308" s="42"/>
      <c r="FF308" s="42"/>
      <c r="FG308" s="42"/>
      <c r="FH308" s="42"/>
      <c r="FI308" s="42"/>
      <c r="FJ308" s="42"/>
      <c r="FK308" s="42"/>
      <c r="FL308" s="42"/>
      <c r="FM308" s="42"/>
      <c r="FN308" s="42"/>
      <c r="FO308" s="42"/>
      <c r="FP308" s="42"/>
      <c r="FQ308" s="42"/>
      <c r="FR308" s="42"/>
      <c r="FS308" s="42"/>
      <c r="FT308" s="42"/>
      <c r="FU308" s="42"/>
      <c r="FV308" s="42"/>
      <c r="FW308" s="42"/>
      <c r="FX308" s="42"/>
      <c r="FY308" s="42"/>
      <c r="FZ308" s="42"/>
      <c r="GA308" s="42"/>
      <c r="GB308" s="42"/>
      <c r="GC308" s="42"/>
      <c r="GD308" s="42"/>
      <c r="GE308" s="42"/>
      <c r="GF308" s="42"/>
      <c r="GG308" s="42"/>
      <c r="GH308" s="42"/>
      <c r="GI308" s="42"/>
      <c r="GJ308" s="42"/>
      <c r="GK308" s="42"/>
      <c r="GL308" s="42"/>
      <c r="GM308" s="42"/>
      <c r="GN308" s="42"/>
      <c r="GO308" s="42"/>
      <c r="GP308" s="42"/>
      <c r="GQ308" s="42"/>
      <c r="GR308" s="42"/>
      <c r="GS308" s="42"/>
      <c r="GT308" s="42"/>
      <c r="GU308" s="42"/>
      <c r="GV308" s="42"/>
      <c r="GW308" s="42"/>
      <c r="GX308" s="42"/>
      <c r="GY308" s="42"/>
      <c r="GZ308" s="42"/>
      <c r="HA308" s="42"/>
      <c r="HB308" s="42"/>
      <c r="HC308" s="42"/>
      <c r="HD308" s="42"/>
      <c r="HE308" s="42"/>
      <c r="HF308" s="42"/>
      <c r="HG308" s="42"/>
      <c r="HH308" s="42"/>
      <c r="HI308" s="42"/>
      <c r="HJ308" s="42"/>
      <c r="HK308" s="42"/>
      <c r="HL308" s="42"/>
      <c r="HM308" s="42"/>
      <c r="HN308" s="42"/>
      <c r="HO308" s="42"/>
      <c r="HP308" s="42"/>
      <c r="HQ308" s="42"/>
      <c r="HR308" s="42"/>
      <c r="HS308" s="42"/>
      <c r="HT308" s="42"/>
      <c r="HU308" s="42"/>
      <c r="HV308" s="42"/>
      <c r="HW308" s="42"/>
      <c r="HX308" s="42"/>
    </row>
    <row r="309" spans="1:232" s="41" customFormat="1" x14ac:dyDescent="0.25">
      <c r="A309" s="29"/>
      <c r="B309" s="30"/>
      <c r="C309" s="31" t="str">
        <f>IF(H309="","",VLOOKUP(O309,Khach_hang!B:G,6,0))</f>
        <v>N</v>
      </c>
      <c r="D309" s="57">
        <f t="shared" si="68"/>
        <v>0</v>
      </c>
      <c r="E309" s="57">
        <f t="shared" si="69"/>
        <v>1</v>
      </c>
      <c r="F309" s="32" t="str">
        <f>IF(H309="","",VLOOKUP(H309,'PHIEU XT'!B:I,8,0))</f>
        <v>30/08/2025</v>
      </c>
      <c r="G309" s="32" t="str">
        <f t="shared" si="70"/>
        <v>30/08/2025</v>
      </c>
      <c r="H309" s="4">
        <v>9105870281</v>
      </c>
      <c r="I309" s="32" t="str">
        <f t="shared" si="71"/>
        <v>30/08/2025</v>
      </c>
      <c r="J309" s="33" t="str">
        <f t="shared" si="72"/>
        <v>NKHT2508/00008307</v>
      </c>
      <c r="K309" s="34"/>
      <c r="L309" s="46" t="str">
        <f t="shared" si="73"/>
        <v>K25TTM</v>
      </c>
      <c r="M309" s="33" t="str">
        <f>IF(H309="","",'PHIEU XT'!C309)</f>
        <v>00008307</v>
      </c>
      <c r="N309" s="35" t="str">
        <f t="shared" si="74"/>
        <v>30/08/2025</v>
      </c>
      <c r="O309" s="6" t="str">
        <f>IF(H309="","",'PHIEU XT'!E309)</f>
        <v>WIN-042</v>
      </c>
      <c r="P309" s="36"/>
      <c r="Q309" s="36"/>
      <c r="R309" s="36"/>
      <c r="S309" s="33" t="str">
        <f>IF(H309="","",'PHIEU XT'!F309)</f>
        <v>6183 WM+ QNI 658 Nguyễn Văn Linh</v>
      </c>
      <c r="T309" s="36"/>
      <c r="U309" s="36"/>
      <c r="V309" s="33" t="str">
        <f t="shared" si="75"/>
        <v>6183 WM+ QNI 658 Nguyễn Văn Linh</v>
      </c>
      <c r="W309" s="36"/>
      <c r="X309" s="36"/>
      <c r="Y309" s="33" t="str">
        <f>IF(H309="","",'PHIEU XT'!AC309)</f>
        <v>GM500</v>
      </c>
      <c r="Z309" s="36"/>
      <c r="AA309" s="30"/>
      <c r="AB309" s="57">
        <f t="shared" si="76"/>
        <v>5111</v>
      </c>
      <c r="AC309" s="57">
        <f t="shared" si="77"/>
        <v>131</v>
      </c>
      <c r="AD309" s="30"/>
      <c r="AE309" s="58">
        <f>IF(H309="","",'PHIEU XT'!U309)</f>
        <v>1</v>
      </c>
      <c r="AF309" s="37"/>
      <c r="AG309" s="37">
        <f>IF(H309="","",'PHIEU XT'!T309)</f>
        <v>111058</v>
      </c>
      <c r="AH309" s="38">
        <f t="shared" si="78"/>
        <v>111058</v>
      </c>
      <c r="AI309" s="37"/>
      <c r="AJ309" s="37"/>
      <c r="AK309" s="39"/>
      <c r="AL309" s="40">
        <f t="shared" si="79"/>
        <v>8</v>
      </c>
      <c r="AM309" s="37"/>
      <c r="AN309" s="37">
        <f t="shared" si="80"/>
        <v>8884.64</v>
      </c>
      <c r="AO309" s="59">
        <f t="shared" si="81"/>
        <v>33311</v>
      </c>
      <c r="AP309" s="39"/>
      <c r="AQ309" s="59" t="str">
        <f t="shared" si="82"/>
        <v>K-hangtra</v>
      </c>
      <c r="AR309" s="60">
        <f t="shared" si="83"/>
        <v>156</v>
      </c>
      <c r="AS309" s="60">
        <f t="shared" si="84"/>
        <v>632</v>
      </c>
      <c r="AV309" s="39"/>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c r="BZ309" s="42"/>
      <c r="CA309" s="42"/>
      <c r="CB309" s="42"/>
      <c r="CC309" s="42"/>
      <c r="CD309" s="42"/>
      <c r="CE309" s="42"/>
      <c r="CF309" s="42"/>
      <c r="CG309" s="42"/>
      <c r="CH309" s="42"/>
      <c r="CI309" s="42"/>
      <c r="CJ309" s="42"/>
      <c r="CK309" s="42"/>
      <c r="CL309" s="42"/>
      <c r="CM309" s="42"/>
      <c r="CN309" s="42"/>
      <c r="CO309" s="42"/>
      <c r="CP309" s="42"/>
      <c r="CQ309" s="42"/>
      <c r="CR309" s="42"/>
      <c r="CS309" s="42"/>
      <c r="CT309" s="42"/>
      <c r="CU309" s="42"/>
      <c r="CV309" s="42"/>
      <c r="CW309" s="42"/>
      <c r="CX309" s="42"/>
      <c r="CY309" s="42"/>
      <c r="CZ309" s="42"/>
      <c r="DA309" s="42"/>
      <c r="DB309" s="42"/>
      <c r="DC309" s="42"/>
      <c r="DD309" s="42"/>
      <c r="DE309" s="42"/>
      <c r="DF309" s="42"/>
      <c r="DG309" s="42"/>
      <c r="DH309" s="42"/>
      <c r="DI309" s="42"/>
      <c r="DJ309" s="42"/>
      <c r="DK309" s="42"/>
      <c r="DL309" s="42"/>
      <c r="DM309" s="42"/>
      <c r="DN309" s="42"/>
      <c r="DO309" s="42"/>
      <c r="DP309" s="42"/>
      <c r="DQ309" s="42"/>
      <c r="DR309" s="42"/>
      <c r="DS309" s="42"/>
      <c r="DT309" s="42"/>
      <c r="DU309" s="42"/>
      <c r="DV309" s="42"/>
      <c r="DW309" s="42"/>
      <c r="DX309" s="42"/>
      <c r="DY309" s="42"/>
      <c r="DZ309" s="42"/>
      <c r="EA309" s="42"/>
      <c r="EB309" s="42"/>
      <c r="EC309" s="42"/>
      <c r="ED309" s="42"/>
      <c r="EE309" s="42"/>
      <c r="EF309" s="42"/>
      <c r="EG309" s="42"/>
      <c r="EH309" s="42"/>
      <c r="EI309" s="42"/>
      <c r="EJ309" s="42"/>
      <c r="EK309" s="42"/>
      <c r="EL309" s="42"/>
      <c r="EM309" s="42"/>
      <c r="EN309" s="42"/>
      <c r="EO309" s="42"/>
      <c r="EP309" s="42"/>
      <c r="EQ309" s="42"/>
      <c r="ER309" s="42"/>
      <c r="ES309" s="42"/>
      <c r="ET309" s="42"/>
      <c r="EU309" s="42"/>
      <c r="EV309" s="42"/>
      <c r="EW309" s="42"/>
      <c r="EX309" s="42"/>
      <c r="EY309" s="42"/>
      <c r="EZ309" s="42"/>
      <c r="FA309" s="42"/>
      <c r="FB309" s="42"/>
      <c r="FC309" s="42"/>
      <c r="FD309" s="42"/>
      <c r="FE309" s="42"/>
      <c r="FF309" s="42"/>
      <c r="FG309" s="42"/>
      <c r="FH309" s="42"/>
      <c r="FI309" s="42"/>
      <c r="FJ309" s="42"/>
      <c r="FK309" s="42"/>
      <c r="FL309" s="42"/>
      <c r="FM309" s="42"/>
      <c r="FN309" s="42"/>
      <c r="FO309" s="42"/>
      <c r="FP309" s="42"/>
      <c r="FQ309" s="42"/>
      <c r="FR309" s="42"/>
      <c r="FS309" s="42"/>
      <c r="FT309" s="42"/>
      <c r="FU309" s="42"/>
      <c r="FV309" s="42"/>
      <c r="FW309" s="42"/>
      <c r="FX309" s="42"/>
      <c r="FY309" s="42"/>
      <c r="FZ309" s="42"/>
      <c r="GA309" s="42"/>
      <c r="GB309" s="42"/>
      <c r="GC309" s="42"/>
      <c r="GD309" s="42"/>
      <c r="GE309" s="42"/>
      <c r="GF309" s="42"/>
      <c r="GG309" s="42"/>
      <c r="GH309" s="42"/>
      <c r="GI309" s="42"/>
      <c r="GJ309" s="42"/>
      <c r="GK309" s="42"/>
      <c r="GL309" s="42"/>
      <c r="GM309" s="42"/>
      <c r="GN309" s="42"/>
      <c r="GO309" s="42"/>
      <c r="GP309" s="42"/>
      <c r="GQ309" s="42"/>
      <c r="GR309" s="42"/>
      <c r="GS309" s="42"/>
      <c r="GT309" s="42"/>
      <c r="GU309" s="42"/>
      <c r="GV309" s="42"/>
      <c r="GW309" s="42"/>
      <c r="GX309" s="42"/>
      <c r="GY309" s="42"/>
      <c r="GZ309" s="42"/>
      <c r="HA309" s="42"/>
      <c r="HB309" s="42"/>
      <c r="HC309" s="42"/>
      <c r="HD309" s="42"/>
      <c r="HE309" s="42"/>
      <c r="HF309" s="42"/>
      <c r="HG309" s="42"/>
      <c r="HH309" s="42"/>
      <c r="HI309" s="42"/>
      <c r="HJ309" s="42"/>
      <c r="HK309" s="42"/>
      <c r="HL309" s="42"/>
      <c r="HM309" s="42"/>
      <c r="HN309" s="42"/>
      <c r="HO309" s="42"/>
      <c r="HP309" s="42"/>
      <c r="HQ309" s="42"/>
      <c r="HR309" s="42"/>
      <c r="HS309" s="42"/>
      <c r="HT309" s="42"/>
      <c r="HU309" s="42"/>
      <c r="HV309" s="42"/>
      <c r="HW309" s="42"/>
      <c r="HX309" s="42"/>
    </row>
    <row r="310" spans="1:232" s="41" customFormat="1" x14ac:dyDescent="0.25">
      <c r="A310" s="29"/>
      <c r="B310" s="30"/>
      <c r="C310" s="31" t="str">
        <f>IF(H310="","",VLOOKUP(O310,Khach_hang!B:G,6,0))</f>
        <v>N</v>
      </c>
      <c r="D310" s="57">
        <f t="shared" si="68"/>
        <v>0</v>
      </c>
      <c r="E310" s="57">
        <f t="shared" si="69"/>
        <v>1</v>
      </c>
      <c r="F310" s="32" t="str">
        <f>IF(H310="","",VLOOKUP(H310,'PHIEU XT'!B:I,8,0))</f>
        <v>30/08/2025</v>
      </c>
      <c r="G310" s="32" t="str">
        <f t="shared" si="70"/>
        <v>30/08/2025</v>
      </c>
      <c r="H310" s="4">
        <v>9105870281</v>
      </c>
      <c r="I310" s="32" t="str">
        <f t="shared" si="71"/>
        <v>30/08/2025</v>
      </c>
      <c r="J310" s="33" t="str">
        <f t="shared" si="72"/>
        <v>NKHT2508/00008307</v>
      </c>
      <c r="K310" s="34"/>
      <c r="L310" s="46" t="str">
        <f t="shared" si="73"/>
        <v>K25TTM</v>
      </c>
      <c r="M310" s="33" t="str">
        <f>IF(H310="","",'PHIEU XT'!C310)</f>
        <v>00008307</v>
      </c>
      <c r="N310" s="35" t="str">
        <f t="shared" si="74"/>
        <v>30/08/2025</v>
      </c>
      <c r="O310" s="6" t="str">
        <f>IF(H310="","",'PHIEU XT'!E310)</f>
        <v>WIN-042</v>
      </c>
      <c r="P310" s="36"/>
      <c r="Q310" s="36"/>
      <c r="R310" s="36"/>
      <c r="S310" s="33" t="str">
        <f>IF(H310="","",'PHIEU XT'!F310)</f>
        <v>6183 WM+ QNI 658 Nguyễn Văn Linh</v>
      </c>
      <c r="T310" s="36"/>
      <c r="U310" s="36"/>
      <c r="V310" s="33" t="str">
        <f t="shared" si="75"/>
        <v>6183 WM+ QNI 658 Nguyễn Văn Linh</v>
      </c>
      <c r="W310" s="36"/>
      <c r="X310" s="36"/>
      <c r="Y310" s="33" t="str">
        <f>IF(H310="","",'PHIEU XT'!AC310)</f>
        <v>GXD500</v>
      </c>
      <c r="Z310" s="36"/>
      <c r="AA310" s="30"/>
      <c r="AB310" s="57">
        <f t="shared" si="76"/>
        <v>5111</v>
      </c>
      <c r="AC310" s="57">
        <f t="shared" si="77"/>
        <v>131</v>
      </c>
      <c r="AD310" s="30"/>
      <c r="AE310" s="58">
        <f>IF(H310="","",'PHIEU XT'!U310)</f>
        <v>2</v>
      </c>
      <c r="AF310" s="37"/>
      <c r="AG310" s="37">
        <f>IF(H310="","",'PHIEU XT'!T310)</f>
        <v>89285</v>
      </c>
      <c r="AH310" s="38">
        <f t="shared" si="78"/>
        <v>178570</v>
      </c>
      <c r="AI310" s="37"/>
      <c r="AJ310" s="37"/>
      <c r="AK310" s="39"/>
      <c r="AL310" s="40">
        <f t="shared" si="79"/>
        <v>8</v>
      </c>
      <c r="AM310" s="37"/>
      <c r="AN310" s="37">
        <f t="shared" si="80"/>
        <v>14285.6</v>
      </c>
      <c r="AO310" s="59">
        <f t="shared" si="81"/>
        <v>33311</v>
      </c>
      <c r="AP310" s="39"/>
      <c r="AQ310" s="59" t="str">
        <f t="shared" si="82"/>
        <v>K-hangtra</v>
      </c>
      <c r="AR310" s="60">
        <f t="shared" si="83"/>
        <v>156</v>
      </c>
      <c r="AS310" s="60">
        <f t="shared" si="84"/>
        <v>632</v>
      </c>
      <c r="AV310" s="39"/>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c r="BZ310" s="42"/>
      <c r="CA310" s="42"/>
      <c r="CB310" s="42"/>
      <c r="CC310" s="42"/>
      <c r="CD310" s="42"/>
      <c r="CE310" s="42"/>
      <c r="CF310" s="42"/>
      <c r="CG310" s="42"/>
      <c r="CH310" s="42"/>
      <c r="CI310" s="42"/>
      <c r="CJ310" s="42"/>
      <c r="CK310" s="42"/>
      <c r="CL310" s="42"/>
      <c r="CM310" s="42"/>
      <c r="CN310" s="42"/>
      <c r="CO310" s="42"/>
      <c r="CP310" s="42"/>
      <c r="CQ310" s="42"/>
      <c r="CR310" s="42"/>
      <c r="CS310" s="42"/>
      <c r="CT310" s="42"/>
      <c r="CU310" s="42"/>
      <c r="CV310" s="42"/>
      <c r="CW310" s="42"/>
      <c r="CX310" s="42"/>
      <c r="CY310" s="42"/>
      <c r="CZ310" s="42"/>
      <c r="DA310" s="42"/>
      <c r="DB310" s="42"/>
      <c r="DC310" s="42"/>
      <c r="DD310" s="42"/>
      <c r="DE310" s="42"/>
      <c r="DF310" s="42"/>
      <c r="DG310" s="42"/>
      <c r="DH310" s="42"/>
      <c r="DI310" s="42"/>
      <c r="DJ310" s="42"/>
      <c r="DK310" s="42"/>
      <c r="DL310" s="42"/>
      <c r="DM310" s="42"/>
      <c r="DN310" s="42"/>
      <c r="DO310" s="42"/>
      <c r="DP310" s="42"/>
      <c r="DQ310" s="42"/>
      <c r="DR310" s="42"/>
      <c r="DS310" s="42"/>
      <c r="DT310" s="42"/>
      <c r="DU310" s="42"/>
      <c r="DV310" s="42"/>
      <c r="DW310" s="42"/>
      <c r="DX310" s="42"/>
      <c r="DY310" s="42"/>
      <c r="DZ310" s="42"/>
      <c r="EA310" s="42"/>
      <c r="EB310" s="42"/>
      <c r="EC310" s="42"/>
      <c r="ED310" s="42"/>
      <c r="EE310" s="42"/>
      <c r="EF310" s="42"/>
      <c r="EG310" s="42"/>
      <c r="EH310" s="42"/>
      <c r="EI310" s="42"/>
      <c r="EJ310" s="42"/>
      <c r="EK310" s="42"/>
      <c r="EL310" s="42"/>
      <c r="EM310" s="42"/>
      <c r="EN310" s="42"/>
      <c r="EO310" s="42"/>
      <c r="EP310" s="42"/>
      <c r="EQ310" s="42"/>
      <c r="ER310" s="42"/>
      <c r="ES310" s="42"/>
      <c r="ET310" s="42"/>
      <c r="EU310" s="42"/>
      <c r="EV310" s="42"/>
      <c r="EW310" s="42"/>
      <c r="EX310" s="42"/>
      <c r="EY310" s="42"/>
      <c r="EZ310" s="42"/>
      <c r="FA310" s="42"/>
      <c r="FB310" s="42"/>
      <c r="FC310" s="42"/>
      <c r="FD310" s="42"/>
      <c r="FE310" s="42"/>
      <c r="FF310" s="42"/>
      <c r="FG310" s="42"/>
      <c r="FH310" s="42"/>
      <c r="FI310" s="42"/>
      <c r="FJ310" s="42"/>
      <c r="FK310" s="42"/>
      <c r="FL310" s="42"/>
      <c r="FM310" s="42"/>
      <c r="FN310" s="42"/>
      <c r="FO310" s="42"/>
      <c r="FP310" s="42"/>
      <c r="FQ310" s="42"/>
      <c r="FR310" s="42"/>
      <c r="FS310" s="42"/>
      <c r="FT310" s="42"/>
      <c r="FU310" s="42"/>
      <c r="FV310" s="42"/>
      <c r="FW310" s="42"/>
      <c r="FX310" s="42"/>
      <c r="FY310" s="42"/>
      <c r="FZ310" s="42"/>
      <c r="GA310" s="42"/>
      <c r="GB310" s="42"/>
      <c r="GC310" s="42"/>
      <c r="GD310" s="42"/>
      <c r="GE310" s="42"/>
      <c r="GF310" s="42"/>
      <c r="GG310" s="42"/>
      <c r="GH310" s="42"/>
      <c r="GI310" s="42"/>
      <c r="GJ310" s="42"/>
      <c r="GK310" s="42"/>
      <c r="GL310" s="42"/>
      <c r="GM310" s="42"/>
      <c r="GN310" s="42"/>
      <c r="GO310" s="42"/>
      <c r="GP310" s="42"/>
      <c r="GQ310" s="42"/>
      <c r="GR310" s="42"/>
      <c r="GS310" s="42"/>
      <c r="GT310" s="42"/>
      <c r="GU310" s="42"/>
      <c r="GV310" s="42"/>
      <c r="GW310" s="42"/>
      <c r="GX310" s="42"/>
      <c r="GY310" s="42"/>
      <c r="GZ310" s="42"/>
      <c r="HA310" s="42"/>
      <c r="HB310" s="42"/>
      <c r="HC310" s="42"/>
      <c r="HD310" s="42"/>
      <c r="HE310" s="42"/>
      <c r="HF310" s="42"/>
      <c r="HG310" s="42"/>
      <c r="HH310" s="42"/>
      <c r="HI310" s="42"/>
      <c r="HJ310" s="42"/>
      <c r="HK310" s="42"/>
      <c r="HL310" s="42"/>
      <c r="HM310" s="42"/>
      <c r="HN310" s="42"/>
      <c r="HO310" s="42"/>
      <c r="HP310" s="42"/>
      <c r="HQ310" s="42"/>
      <c r="HR310" s="42"/>
      <c r="HS310" s="42"/>
      <c r="HT310" s="42"/>
      <c r="HU310" s="42"/>
      <c r="HV310" s="42"/>
      <c r="HW310" s="42"/>
      <c r="HX310" s="42"/>
    </row>
    <row r="311" spans="1:232" s="41" customFormat="1" x14ac:dyDescent="0.25">
      <c r="A311" s="29"/>
      <c r="B311" s="30"/>
      <c r="C311" s="31" t="str">
        <f>IF(H311="","",VLOOKUP(O311,Khach_hang!B:G,6,0))</f>
        <v>B</v>
      </c>
      <c r="D311" s="57">
        <f t="shared" si="68"/>
        <v>0</v>
      </c>
      <c r="E311" s="57">
        <f t="shared" si="69"/>
        <v>1</v>
      </c>
      <c r="F311" s="32" t="str">
        <f>IF(H311="","",VLOOKUP(H311,'PHIEU XT'!B:I,8,0))</f>
        <v>30/08/2025</v>
      </c>
      <c r="G311" s="32" t="str">
        <f t="shared" si="70"/>
        <v>30/08/2025</v>
      </c>
      <c r="H311" s="4">
        <v>9105870435</v>
      </c>
      <c r="I311" s="32" t="str">
        <f t="shared" si="71"/>
        <v>30/08/2025</v>
      </c>
      <c r="J311" s="33" t="str">
        <f t="shared" si="72"/>
        <v>NKHT2508/00015756</v>
      </c>
      <c r="K311" s="34"/>
      <c r="L311" s="46" t="str">
        <f t="shared" si="73"/>
        <v>K25TTM</v>
      </c>
      <c r="M311" s="33" t="str">
        <f>IF(H311="","",'PHIEU XT'!C311)</f>
        <v>00015756</v>
      </c>
      <c r="N311" s="35" t="str">
        <f t="shared" si="74"/>
        <v>30/08/2025</v>
      </c>
      <c r="O311" s="6" t="str">
        <f>IF(H311="","",'PHIEU XT'!E311)</f>
        <v>WIN-003</v>
      </c>
      <c r="P311" s="36"/>
      <c r="Q311" s="36"/>
      <c r="R311" s="36"/>
      <c r="S311" s="33" t="str">
        <f>IF(H311="","",'PHIEU XT'!F311)</f>
        <v>5918 WM+ PTO Khu 12 Phú Hộ</v>
      </c>
      <c r="T311" s="36"/>
      <c r="U311" s="36"/>
      <c r="V311" s="33" t="str">
        <f t="shared" si="75"/>
        <v>5918 WM+ PTO Khu 12 Phú Hộ</v>
      </c>
      <c r="W311" s="36"/>
      <c r="X311" s="36"/>
      <c r="Y311" s="33" t="str">
        <f>IF(H311="","",'PHIEU XT'!AC311)</f>
        <v>GL250KT</v>
      </c>
      <c r="Z311" s="36"/>
      <c r="AA311" s="30"/>
      <c r="AB311" s="57">
        <f t="shared" si="76"/>
        <v>5111</v>
      </c>
      <c r="AC311" s="57">
        <f t="shared" si="77"/>
        <v>131</v>
      </c>
      <c r="AD311" s="30"/>
      <c r="AE311" s="58">
        <f>IF(H311="","",'PHIEU XT'!U311)</f>
        <v>2</v>
      </c>
      <c r="AF311" s="37"/>
      <c r="AG311" s="37">
        <f>IF(H311="","",'PHIEU XT'!T311)</f>
        <v>49500</v>
      </c>
      <c r="AH311" s="38">
        <f t="shared" si="78"/>
        <v>99000</v>
      </c>
      <c r="AI311" s="37"/>
      <c r="AJ311" s="37"/>
      <c r="AK311" s="39"/>
      <c r="AL311" s="40">
        <f t="shared" si="79"/>
        <v>8</v>
      </c>
      <c r="AM311" s="37"/>
      <c r="AN311" s="37">
        <f t="shared" si="80"/>
        <v>7920</v>
      </c>
      <c r="AO311" s="59">
        <f t="shared" si="81"/>
        <v>33311</v>
      </c>
      <c r="AP311" s="39"/>
      <c r="AQ311" s="59" t="str">
        <f t="shared" si="82"/>
        <v>K-hangtra</v>
      </c>
      <c r="AR311" s="60">
        <f t="shared" si="83"/>
        <v>156</v>
      </c>
      <c r="AS311" s="60">
        <f t="shared" si="84"/>
        <v>632</v>
      </c>
      <c r="AV311" s="39"/>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c r="BZ311" s="42"/>
      <c r="CA311" s="42"/>
      <c r="CB311" s="42"/>
      <c r="CC311" s="42"/>
      <c r="CD311" s="42"/>
      <c r="CE311" s="42"/>
      <c r="CF311" s="42"/>
      <c r="CG311" s="42"/>
      <c r="CH311" s="42"/>
      <c r="CI311" s="42"/>
      <c r="CJ311" s="42"/>
      <c r="CK311" s="42"/>
      <c r="CL311" s="42"/>
      <c r="CM311" s="42"/>
      <c r="CN311" s="42"/>
      <c r="CO311" s="42"/>
      <c r="CP311" s="42"/>
      <c r="CQ311" s="42"/>
      <c r="CR311" s="42"/>
      <c r="CS311" s="42"/>
      <c r="CT311" s="42"/>
      <c r="CU311" s="42"/>
      <c r="CV311" s="42"/>
      <c r="CW311" s="42"/>
      <c r="CX311" s="42"/>
      <c r="CY311" s="42"/>
      <c r="CZ311" s="42"/>
      <c r="DA311" s="42"/>
      <c r="DB311" s="42"/>
      <c r="DC311" s="42"/>
      <c r="DD311" s="42"/>
      <c r="DE311" s="42"/>
      <c r="DF311" s="42"/>
      <c r="DG311" s="42"/>
      <c r="DH311" s="42"/>
      <c r="DI311" s="42"/>
      <c r="DJ311" s="42"/>
      <c r="DK311" s="42"/>
      <c r="DL311" s="42"/>
      <c r="DM311" s="42"/>
      <c r="DN311" s="42"/>
      <c r="DO311" s="42"/>
      <c r="DP311" s="42"/>
      <c r="DQ311" s="42"/>
      <c r="DR311" s="42"/>
      <c r="DS311" s="42"/>
      <c r="DT311" s="42"/>
      <c r="DU311" s="42"/>
      <c r="DV311" s="42"/>
      <c r="DW311" s="42"/>
      <c r="DX311" s="42"/>
      <c r="DY311" s="42"/>
      <c r="DZ311" s="42"/>
      <c r="EA311" s="42"/>
      <c r="EB311" s="42"/>
      <c r="EC311" s="42"/>
      <c r="ED311" s="42"/>
      <c r="EE311" s="42"/>
      <c r="EF311" s="42"/>
      <c r="EG311" s="42"/>
      <c r="EH311" s="42"/>
      <c r="EI311" s="42"/>
      <c r="EJ311" s="42"/>
      <c r="EK311" s="42"/>
      <c r="EL311" s="42"/>
      <c r="EM311" s="42"/>
      <c r="EN311" s="42"/>
      <c r="EO311" s="42"/>
      <c r="EP311" s="42"/>
      <c r="EQ311" s="42"/>
      <c r="ER311" s="42"/>
      <c r="ES311" s="42"/>
      <c r="ET311" s="42"/>
      <c r="EU311" s="42"/>
      <c r="EV311" s="42"/>
      <c r="EW311" s="42"/>
      <c r="EX311" s="42"/>
      <c r="EY311" s="42"/>
      <c r="EZ311" s="42"/>
      <c r="FA311" s="42"/>
      <c r="FB311" s="42"/>
      <c r="FC311" s="42"/>
      <c r="FD311" s="42"/>
      <c r="FE311" s="42"/>
      <c r="FF311" s="42"/>
      <c r="FG311" s="42"/>
      <c r="FH311" s="42"/>
      <c r="FI311" s="42"/>
      <c r="FJ311" s="42"/>
      <c r="FK311" s="42"/>
      <c r="FL311" s="42"/>
      <c r="FM311" s="42"/>
      <c r="FN311" s="42"/>
      <c r="FO311" s="42"/>
      <c r="FP311" s="42"/>
      <c r="FQ311" s="42"/>
      <c r="FR311" s="42"/>
      <c r="FS311" s="42"/>
      <c r="FT311" s="42"/>
      <c r="FU311" s="42"/>
      <c r="FV311" s="42"/>
      <c r="FW311" s="42"/>
      <c r="FX311" s="42"/>
      <c r="FY311" s="42"/>
      <c r="FZ311" s="42"/>
      <c r="GA311" s="42"/>
      <c r="GB311" s="42"/>
      <c r="GC311" s="42"/>
      <c r="GD311" s="42"/>
      <c r="GE311" s="42"/>
      <c r="GF311" s="42"/>
      <c r="GG311" s="42"/>
      <c r="GH311" s="42"/>
      <c r="GI311" s="42"/>
      <c r="GJ311" s="42"/>
      <c r="GK311" s="42"/>
      <c r="GL311" s="42"/>
      <c r="GM311" s="42"/>
      <c r="GN311" s="42"/>
      <c r="GO311" s="42"/>
      <c r="GP311" s="42"/>
      <c r="GQ311" s="42"/>
      <c r="GR311" s="42"/>
      <c r="GS311" s="42"/>
      <c r="GT311" s="42"/>
      <c r="GU311" s="42"/>
      <c r="GV311" s="42"/>
      <c r="GW311" s="42"/>
      <c r="GX311" s="42"/>
      <c r="GY311" s="42"/>
      <c r="GZ311" s="42"/>
      <c r="HA311" s="42"/>
      <c r="HB311" s="42"/>
      <c r="HC311" s="42"/>
      <c r="HD311" s="42"/>
      <c r="HE311" s="42"/>
      <c r="HF311" s="42"/>
      <c r="HG311" s="42"/>
      <c r="HH311" s="42"/>
      <c r="HI311" s="42"/>
      <c r="HJ311" s="42"/>
      <c r="HK311" s="42"/>
      <c r="HL311" s="42"/>
      <c r="HM311" s="42"/>
      <c r="HN311" s="42"/>
      <c r="HO311" s="42"/>
      <c r="HP311" s="42"/>
      <c r="HQ311" s="42"/>
      <c r="HR311" s="42"/>
      <c r="HS311" s="42"/>
      <c r="HT311" s="42"/>
      <c r="HU311" s="42"/>
      <c r="HV311" s="42"/>
      <c r="HW311" s="42"/>
      <c r="HX311" s="42"/>
    </row>
    <row r="312" spans="1:232" s="41" customFormat="1" x14ac:dyDescent="0.25">
      <c r="A312" s="29"/>
      <c r="B312" s="30"/>
      <c r="C312" s="31" t="str">
        <f>IF(H312="","",VLOOKUP(O312,Khach_hang!B:G,6,0))</f>
        <v>B</v>
      </c>
      <c r="D312" s="57">
        <f t="shared" si="68"/>
        <v>0</v>
      </c>
      <c r="E312" s="57">
        <f t="shared" si="69"/>
        <v>1</v>
      </c>
      <c r="F312" s="32" t="str">
        <f>IF(H312="","",VLOOKUP(H312,'PHIEU XT'!B:I,8,0))</f>
        <v>30/08/2025</v>
      </c>
      <c r="G312" s="32" t="str">
        <f t="shared" si="70"/>
        <v>30/08/2025</v>
      </c>
      <c r="H312" s="4">
        <v>9105870435</v>
      </c>
      <c r="I312" s="32" t="str">
        <f t="shared" si="71"/>
        <v>30/08/2025</v>
      </c>
      <c r="J312" s="33" t="str">
        <f t="shared" si="72"/>
        <v>NKHT2508/00015756</v>
      </c>
      <c r="K312" s="34"/>
      <c r="L312" s="46" t="str">
        <f t="shared" si="73"/>
        <v>K25TTM</v>
      </c>
      <c r="M312" s="33" t="str">
        <f>IF(H312="","",'PHIEU XT'!C312)</f>
        <v>00015756</v>
      </c>
      <c r="N312" s="35" t="str">
        <f t="shared" si="74"/>
        <v>30/08/2025</v>
      </c>
      <c r="O312" s="6" t="str">
        <f>IF(H312="","",'PHIEU XT'!E312)</f>
        <v>WIN-003</v>
      </c>
      <c r="P312" s="36"/>
      <c r="Q312" s="36"/>
      <c r="R312" s="36"/>
      <c r="S312" s="33" t="str">
        <f>IF(H312="","",'PHIEU XT'!F312)</f>
        <v>5918 WM+ PTO Khu 12 Phú Hộ</v>
      </c>
      <c r="T312" s="36"/>
      <c r="U312" s="36"/>
      <c r="V312" s="33" t="str">
        <f t="shared" si="75"/>
        <v>5918 WM+ PTO Khu 12 Phú Hộ</v>
      </c>
      <c r="W312" s="36"/>
      <c r="X312" s="36"/>
      <c r="Y312" s="33" t="str">
        <f>IF(H312="","",'PHIEU XT'!AC312)</f>
        <v>GM500</v>
      </c>
      <c r="Z312" s="36"/>
      <c r="AA312" s="30"/>
      <c r="AB312" s="57">
        <f t="shared" si="76"/>
        <v>5111</v>
      </c>
      <c r="AC312" s="57">
        <f t="shared" si="77"/>
        <v>131</v>
      </c>
      <c r="AD312" s="30"/>
      <c r="AE312" s="58">
        <f>IF(H312="","",'PHIEU XT'!U312)</f>
        <v>4</v>
      </c>
      <c r="AF312" s="37"/>
      <c r="AG312" s="37">
        <f>IF(H312="","",'PHIEU XT'!T312)</f>
        <v>111058</v>
      </c>
      <c r="AH312" s="38">
        <f t="shared" si="78"/>
        <v>444232</v>
      </c>
      <c r="AI312" s="37"/>
      <c r="AJ312" s="37"/>
      <c r="AK312" s="39"/>
      <c r="AL312" s="40">
        <f t="shared" si="79"/>
        <v>8</v>
      </c>
      <c r="AM312" s="37"/>
      <c r="AN312" s="37">
        <f t="shared" si="80"/>
        <v>35538.559999999998</v>
      </c>
      <c r="AO312" s="59">
        <f t="shared" si="81"/>
        <v>33311</v>
      </c>
      <c r="AP312" s="39"/>
      <c r="AQ312" s="59" t="str">
        <f t="shared" si="82"/>
        <v>K-hangtra</v>
      </c>
      <c r="AR312" s="60">
        <f t="shared" si="83"/>
        <v>156</v>
      </c>
      <c r="AS312" s="60">
        <f t="shared" si="84"/>
        <v>632</v>
      </c>
      <c r="AV312" s="39"/>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c r="BZ312" s="42"/>
      <c r="CA312" s="42"/>
      <c r="CB312" s="42"/>
      <c r="CC312" s="42"/>
      <c r="CD312" s="42"/>
      <c r="CE312" s="42"/>
      <c r="CF312" s="42"/>
      <c r="CG312" s="42"/>
      <c r="CH312" s="42"/>
      <c r="CI312" s="42"/>
      <c r="CJ312" s="42"/>
      <c r="CK312" s="42"/>
      <c r="CL312" s="42"/>
      <c r="CM312" s="42"/>
      <c r="CN312" s="42"/>
      <c r="CO312" s="42"/>
      <c r="CP312" s="42"/>
      <c r="CQ312" s="42"/>
      <c r="CR312" s="42"/>
      <c r="CS312" s="42"/>
      <c r="CT312" s="42"/>
      <c r="CU312" s="42"/>
      <c r="CV312" s="42"/>
      <c r="CW312" s="42"/>
      <c r="CX312" s="42"/>
      <c r="CY312" s="42"/>
      <c r="CZ312" s="42"/>
      <c r="DA312" s="42"/>
      <c r="DB312" s="42"/>
      <c r="DC312" s="42"/>
      <c r="DD312" s="42"/>
      <c r="DE312" s="42"/>
      <c r="DF312" s="42"/>
      <c r="DG312" s="42"/>
      <c r="DH312" s="42"/>
      <c r="DI312" s="42"/>
      <c r="DJ312" s="42"/>
      <c r="DK312" s="42"/>
      <c r="DL312" s="42"/>
      <c r="DM312" s="42"/>
      <c r="DN312" s="42"/>
      <c r="DO312" s="42"/>
      <c r="DP312" s="42"/>
      <c r="DQ312" s="42"/>
      <c r="DR312" s="42"/>
      <c r="DS312" s="42"/>
      <c r="DT312" s="42"/>
      <c r="DU312" s="42"/>
      <c r="DV312" s="42"/>
      <c r="DW312" s="42"/>
      <c r="DX312" s="42"/>
      <c r="DY312" s="42"/>
      <c r="DZ312" s="42"/>
      <c r="EA312" s="42"/>
      <c r="EB312" s="42"/>
      <c r="EC312" s="42"/>
      <c r="ED312" s="42"/>
      <c r="EE312" s="42"/>
      <c r="EF312" s="42"/>
      <c r="EG312" s="42"/>
      <c r="EH312" s="42"/>
      <c r="EI312" s="42"/>
      <c r="EJ312" s="42"/>
      <c r="EK312" s="42"/>
      <c r="EL312" s="42"/>
      <c r="EM312" s="42"/>
      <c r="EN312" s="42"/>
      <c r="EO312" s="42"/>
      <c r="EP312" s="42"/>
      <c r="EQ312" s="42"/>
      <c r="ER312" s="42"/>
      <c r="ES312" s="42"/>
      <c r="ET312" s="42"/>
      <c r="EU312" s="42"/>
      <c r="EV312" s="42"/>
      <c r="EW312" s="42"/>
      <c r="EX312" s="42"/>
      <c r="EY312" s="42"/>
      <c r="EZ312" s="42"/>
      <c r="FA312" s="42"/>
      <c r="FB312" s="42"/>
      <c r="FC312" s="42"/>
      <c r="FD312" s="42"/>
      <c r="FE312" s="42"/>
      <c r="FF312" s="42"/>
      <c r="FG312" s="42"/>
      <c r="FH312" s="42"/>
      <c r="FI312" s="42"/>
      <c r="FJ312" s="42"/>
      <c r="FK312" s="42"/>
      <c r="FL312" s="42"/>
      <c r="FM312" s="42"/>
      <c r="FN312" s="42"/>
      <c r="FO312" s="42"/>
      <c r="FP312" s="42"/>
      <c r="FQ312" s="42"/>
      <c r="FR312" s="42"/>
      <c r="FS312" s="42"/>
      <c r="FT312" s="42"/>
      <c r="FU312" s="42"/>
      <c r="FV312" s="42"/>
      <c r="FW312" s="42"/>
      <c r="FX312" s="42"/>
      <c r="FY312" s="42"/>
      <c r="FZ312" s="42"/>
      <c r="GA312" s="42"/>
      <c r="GB312" s="42"/>
      <c r="GC312" s="42"/>
      <c r="GD312" s="42"/>
      <c r="GE312" s="42"/>
      <c r="GF312" s="42"/>
      <c r="GG312" s="42"/>
      <c r="GH312" s="42"/>
      <c r="GI312" s="42"/>
      <c r="GJ312" s="42"/>
      <c r="GK312" s="42"/>
      <c r="GL312" s="42"/>
      <c r="GM312" s="42"/>
      <c r="GN312" s="42"/>
      <c r="GO312" s="42"/>
      <c r="GP312" s="42"/>
      <c r="GQ312" s="42"/>
      <c r="GR312" s="42"/>
      <c r="GS312" s="42"/>
      <c r="GT312" s="42"/>
      <c r="GU312" s="42"/>
      <c r="GV312" s="42"/>
      <c r="GW312" s="42"/>
      <c r="GX312" s="42"/>
      <c r="GY312" s="42"/>
      <c r="GZ312" s="42"/>
      <c r="HA312" s="42"/>
      <c r="HB312" s="42"/>
      <c r="HC312" s="42"/>
      <c r="HD312" s="42"/>
      <c r="HE312" s="42"/>
      <c r="HF312" s="42"/>
      <c r="HG312" s="42"/>
      <c r="HH312" s="42"/>
      <c r="HI312" s="42"/>
      <c r="HJ312" s="42"/>
      <c r="HK312" s="42"/>
      <c r="HL312" s="42"/>
      <c r="HM312" s="42"/>
      <c r="HN312" s="42"/>
      <c r="HO312" s="42"/>
      <c r="HP312" s="42"/>
      <c r="HQ312" s="42"/>
      <c r="HR312" s="42"/>
      <c r="HS312" s="42"/>
      <c r="HT312" s="42"/>
      <c r="HU312" s="42"/>
      <c r="HV312" s="42"/>
      <c r="HW312" s="42"/>
      <c r="HX312" s="42"/>
    </row>
    <row r="313" spans="1:232" s="41" customFormat="1" x14ac:dyDescent="0.25">
      <c r="A313" s="29"/>
      <c r="B313" s="30"/>
      <c r="C313" s="31" t="str">
        <f>IF(H313="","",VLOOKUP(O313,Khach_hang!B:G,6,0))</f>
        <v>B</v>
      </c>
      <c r="D313" s="57">
        <f t="shared" si="68"/>
        <v>0</v>
      </c>
      <c r="E313" s="57">
        <f t="shared" si="69"/>
        <v>1</v>
      </c>
      <c r="F313" s="32" t="str">
        <f>IF(H313="","",VLOOKUP(H313,'PHIEU XT'!B:I,8,0))</f>
        <v>30/08/2025</v>
      </c>
      <c r="G313" s="32" t="str">
        <f t="shared" si="70"/>
        <v>30/08/2025</v>
      </c>
      <c r="H313" s="4">
        <v>9105870518</v>
      </c>
      <c r="I313" s="32" t="str">
        <f t="shared" si="71"/>
        <v>30/08/2025</v>
      </c>
      <c r="J313" s="33" t="str">
        <f t="shared" si="72"/>
        <v>NKHT2508/00421848</v>
      </c>
      <c r="K313" s="34"/>
      <c r="L313" s="46" t="str">
        <f t="shared" si="73"/>
        <v>K25TTM</v>
      </c>
      <c r="M313" s="33" t="str">
        <f>IF(H313="","",'PHIEU XT'!C313)</f>
        <v>00421848</v>
      </c>
      <c r="N313" s="35" t="str">
        <f t="shared" si="74"/>
        <v>30/08/2025</v>
      </c>
      <c r="O313" s="6" t="str">
        <f>IF(H313="","",'PHIEU XT'!E313)</f>
        <v>WIN-002</v>
      </c>
      <c r="P313" s="36"/>
      <c r="Q313" s="36"/>
      <c r="R313" s="36"/>
      <c r="S313" s="33" t="str">
        <f>IF(H313="","",'PHIEU XT'!F313)</f>
        <v>4832 WM+ HNI Khu 10 Chợ Phố Hạ</v>
      </c>
      <c r="T313" s="36"/>
      <c r="U313" s="36"/>
      <c r="V313" s="33" t="str">
        <f t="shared" si="75"/>
        <v>4832 WM+ HNI Khu 10 Chợ Phố Hạ</v>
      </c>
      <c r="W313" s="36"/>
      <c r="X313" s="36"/>
      <c r="Y313" s="33" t="str">
        <f>IF(H313="","",'PHIEU XT'!AC313)</f>
        <v>MNH250</v>
      </c>
      <c r="Z313" s="36"/>
      <c r="AA313" s="30"/>
      <c r="AB313" s="57">
        <f t="shared" si="76"/>
        <v>5111</v>
      </c>
      <c r="AC313" s="57">
        <f t="shared" si="77"/>
        <v>131</v>
      </c>
      <c r="AD313" s="30"/>
      <c r="AE313" s="58">
        <f>IF(H313="","",'PHIEU XT'!U313)</f>
        <v>4</v>
      </c>
      <c r="AF313" s="37"/>
      <c r="AG313" s="37">
        <f>IF(H313="","",'PHIEU XT'!T313)</f>
        <v>46000</v>
      </c>
      <c r="AH313" s="38">
        <f t="shared" si="78"/>
        <v>184000</v>
      </c>
      <c r="AI313" s="37"/>
      <c r="AJ313" s="37"/>
      <c r="AK313" s="39"/>
      <c r="AL313" s="40">
        <f t="shared" si="79"/>
        <v>8</v>
      </c>
      <c r="AM313" s="37"/>
      <c r="AN313" s="37">
        <f t="shared" si="80"/>
        <v>14720</v>
      </c>
      <c r="AO313" s="59">
        <f t="shared" si="81"/>
        <v>33311</v>
      </c>
      <c r="AP313" s="39"/>
      <c r="AQ313" s="59" t="str">
        <f t="shared" si="82"/>
        <v>K-hangtra</v>
      </c>
      <c r="AR313" s="60">
        <f t="shared" si="83"/>
        <v>156</v>
      </c>
      <c r="AS313" s="60">
        <f t="shared" si="84"/>
        <v>632</v>
      </c>
      <c r="AV313" s="39"/>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c r="BZ313" s="42"/>
      <c r="CA313" s="42"/>
      <c r="CB313" s="42"/>
      <c r="CC313" s="42"/>
      <c r="CD313" s="42"/>
      <c r="CE313" s="42"/>
      <c r="CF313" s="42"/>
      <c r="CG313" s="42"/>
      <c r="CH313" s="42"/>
      <c r="CI313" s="42"/>
      <c r="CJ313" s="42"/>
      <c r="CK313" s="42"/>
      <c r="CL313" s="42"/>
      <c r="CM313" s="42"/>
      <c r="CN313" s="42"/>
      <c r="CO313" s="42"/>
      <c r="CP313" s="42"/>
      <c r="CQ313" s="42"/>
      <c r="CR313" s="42"/>
      <c r="CS313" s="42"/>
      <c r="CT313" s="42"/>
      <c r="CU313" s="42"/>
      <c r="CV313" s="42"/>
      <c r="CW313" s="42"/>
      <c r="CX313" s="42"/>
      <c r="CY313" s="42"/>
      <c r="CZ313" s="42"/>
      <c r="DA313" s="42"/>
      <c r="DB313" s="42"/>
      <c r="DC313" s="42"/>
      <c r="DD313" s="42"/>
      <c r="DE313" s="42"/>
      <c r="DF313" s="42"/>
      <c r="DG313" s="42"/>
      <c r="DH313" s="42"/>
      <c r="DI313" s="42"/>
      <c r="DJ313" s="42"/>
      <c r="DK313" s="42"/>
      <c r="DL313" s="42"/>
      <c r="DM313" s="42"/>
      <c r="DN313" s="42"/>
      <c r="DO313" s="42"/>
      <c r="DP313" s="42"/>
      <c r="DQ313" s="42"/>
      <c r="DR313" s="42"/>
      <c r="DS313" s="42"/>
      <c r="DT313" s="42"/>
      <c r="DU313" s="42"/>
      <c r="DV313" s="42"/>
      <c r="DW313" s="42"/>
      <c r="DX313" s="42"/>
      <c r="DY313" s="42"/>
      <c r="DZ313" s="42"/>
      <c r="EA313" s="42"/>
      <c r="EB313" s="42"/>
      <c r="EC313" s="42"/>
      <c r="ED313" s="42"/>
      <c r="EE313" s="42"/>
      <c r="EF313" s="42"/>
      <c r="EG313" s="42"/>
      <c r="EH313" s="42"/>
      <c r="EI313" s="42"/>
      <c r="EJ313" s="42"/>
      <c r="EK313" s="42"/>
      <c r="EL313" s="42"/>
      <c r="EM313" s="42"/>
      <c r="EN313" s="42"/>
      <c r="EO313" s="42"/>
      <c r="EP313" s="42"/>
      <c r="EQ313" s="42"/>
      <c r="ER313" s="42"/>
      <c r="ES313" s="42"/>
      <c r="ET313" s="42"/>
      <c r="EU313" s="42"/>
      <c r="EV313" s="42"/>
      <c r="EW313" s="42"/>
      <c r="EX313" s="42"/>
      <c r="EY313" s="42"/>
      <c r="EZ313" s="42"/>
      <c r="FA313" s="42"/>
      <c r="FB313" s="42"/>
      <c r="FC313" s="42"/>
      <c r="FD313" s="42"/>
      <c r="FE313" s="42"/>
      <c r="FF313" s="42"/>
      <c r="FG313" s="42"/>
      <c r="FH313" s="42"/>
      <c r="FI313" s="42"/>
      <c r="FJ313" s="42"/>
      <c r="FK313" s="42"/>
      <c r="FL313" s="42"/>
      <c r="FM313" s="42"/>
      <c r="FN313" s="42"/>
      <c r="FO313" s="42"/>
      <c r="FP313" s="42"/>
      <c r="FQ313" s="42"/>
      <c r="FR313" s="42"/>
      <c r="FS313" s="42"/>
      <c r="FT313" s="42"/>
      <c r="FU313" s="42"/>
      <c r="FV313" s="42"/>
      <c r="FW313" s="42"/>
      <c r="FX313" s="42"/>
      <c r="FY313" s="42"/>
      <c r="FZ313" s="42"/>
      <c r="GA313" s="42"/>
      <c r="GB313" s="42"/>
      <c r="GC313" s="42"/>
      <c r="GD313" s="42"/>
      <c r="GE313" s="42"/>
      <c r="GF313" s="42"/>
      <c r="GG313" s="42"/>
      <c r="GH313" s="42"/>
      <c r="GI313" s="42"/>
      <c r="GJ313" s="42"/>
      <c r="GK313" s="42"/>
      <c r="GL313" s="42"/>
      <c r="GM313" s="42"/>
      <c r="GN313" s="42"/>
      <c r="GO313" s="42"/>
      <c r="GP313" s="42"/>
      <c r="GQ313" s="42"/>
      <c r="GR313" s="42"/>
      <c r="GS313" s="42"/>
      <c r="GT313" s="42"/>
      <c r="GU313" s="42"/>
      <c r="GV313" s="42"/>
      <c r="GW313" s="42"/>
      <c r="GX313" s="42"/>
      <c r="GY313" s="42"/>
      <c r="GZ313" s="42"/>
      <c r="HA313" s="42"/>
      <c r="HB313" s="42"/>
      <c r="HC313" s="42"/>
      <c r="HD313" s="42"/>
      <c r="HE313" s="42"/>
      <c r="HF313" s="42"/>
      <c r="HG313" s="42"/>
      <c r="HH313" s="42"/>
      <c r="HI313" s="42"/>
      <c r="HJ313" s="42"/>
      <c r="HK313" s="42"/>
      <c r="HL313" s="42"/>
      <c r="HM313" s="42"/>
      <c r="HN313" s="42"/>
      <c r="HO313" s="42"/>
      <c r="HP313" s="42"/>
      <c r="HQ313" s="42"/>
      <c r="HR313" s="42"/>
      <c r="HS313" s="42"/>
      <c r="HT313" s="42"/>
      <c r="HU313" s="42"/>
      <c r="HV313" s="42"/>
      <c r="HW313" s="42"/>
      <c r="HX313" s="42"/>
    </row>
    <row r="314" spans="1:232" s="41" customFormat="1" x14ac:dyDescent="0.25">
      <c r="A314" s="29"/>
      <c r="B314" s="30"/>
      <c r="C314" s="31" t="str">
        <f>IF(H314="","",VLOOKUP(O314,Khach_hang!B:G,6,0))</f>
        <v>B</v>
      </c>
      <c r="D314" s="57">
        <f t="shared" si="68"/>
        <v>0</v>
      </c>
      <c r="E314" s="57">
        <f t="shared" si="69"/>
        <v>1</v>
      </c>
      <c r="F314" s="32" t="str">
        <f>IF(H314="","",VLOOKUP(H314,'PHIEU XT'!B:I,8,0))</f>
        <v>30/08/2025</v>
      </c>
      <c r="G314" s="32" t="str">
        <f t="shared" si="70"/>
        <v>30/08/2025</v>
      </c>
      <c r="H314" s="4">
        <v>9105870582</v>
      </c>
      <c r="I314" s="32" t="str">
        <f t="shared" si="71"/>
        <v>30/08/2025</v>
      </c>
      <c r="J314" s="33" t="str">
        <f t="shared" si="72"/>
        <v>NKHT2508/00028988</v>
      </c>
      <c r="K314" s="34"/>
      <c r="L314" s="46" t="str">
        <f t="shared" si="73"/>
        <v>K25TTM</v>
      </c>
      <c r="M314" s="33" t="str">
        <f>IF(H314="","",'PHIEU XT'!C314)</f>
        <v>00028988</v>
      </c>
      <c r="N314" s="35" t="str">
        <f t="shared" si="74"/>
        <v>30/08/2025</v>
      </c>
      <c r="O314" s="6" t="str">
        <f>IF(H314="","",'PHIEU XT'!E314)</f>
        <v>WIN-020</v>
      </c>
      <c r="P314" s="36"/>
      <c r="Q314" s="36"/>
      <c r="R314" s="36"/>
      <c r="S314" s="33" t="str">
        <f>IF(H314="","",'PHIEU XT'!F314)</f>
        <v>2APZ WM+ THA Đông Hòa, Hoằng Hải</v>
      </c>
      <c r="T314" s="36"/>
      <c r="U314" s="36"/>
      <c r="V314" s="33" t="str">
        <f t="shared" si="75"/>
        <v>2APZ WM+ THA Đông Hòa, Hoằng Hải</v>
      </c>
      <c r="W314" s="36"/>
      <c r="X314" s="36"/>
      <c r="Y314" s="33" t="str">
        <f>IF(H314="","",'PHIEU XT'!AC314)</f>
        <v>GM500</v>
      </c>
      <c r="Z314" s="36"/>
      <c r="AA314" s="30"/>
      <c r="AB314" s="57">
        <f t="shared" si="76"/>
        <v>5111</v>
      </c>
      <c r="AC314" s="57">
        <f t="shared" si="77"/>
        <v>131</v>
      </c>
      <c r="AD314" s="30"/>
      <c r="AE314" s="58">
        <f>IF(H314="","",'PHIEU XT'!U314)</f>
        <v>3</v>
      </c>
      <c r="AF314" s="37"/>
      <c r="AG314" s="37">
        <f>IF(H314="","",'PHIEU XT'!T314)</f>
        <v>111058</v>
      </c>
      <c r="AH314" s="38">
        <f t="shared" si="78"/>
        <v>333174</v>
      </c>
      <c r="AI314" s="37"/>
      <c r="AJ314" s="37"/>
      <c r="AK314" s="39"/>
      <c r="AL314" s="40">
        <f t="shared" si="79"/>
        <v>8</v>
      </c>
      <c r="AM314" s="37"/>
      <c r="AN314" s="37">
        <f t="shared" si="80"/>
        <v>26653.920000000002</v>
      </c>
      <c r="AO314" s="59">
        <f t="shared" si="81"/>
        <v>33311</v>
      </c>
      <c r="AP314" s="39"/>
      <c r="AQ314" s="59" t="str">
        <f t="shared" si="82"/>
        <v>K-hangtra</v>
      </c>
      <c r="AR314" s="60">
        <f t="shared" si="83"/>
        <v>156</v>
      </c>
      <c r="AS314" s="60">
        <f t="shared" si="84"/>
        <v>632</v>
      </c>
      <c r="AV314" s="39"/>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c r="BZ314" s="42"/>
      <c r="CA314" s="42"/>
      <c r="CB314" s="42"/>
      <c r="CC314" s="42"/>
      <c r="CD314" s="42"/>
      <c r="CE314" s="42"/>
      <c r="CF314" s="42"/>
      <c r="CG314" s="42"/>
      <c r="CH314" s="42"/>
      <c r="CI314" s="42"/>
      <c r="CJ314" s="42"/>
      <c r="CK314" s="42"/>
      <c r="CL314" s="42"/>
      <c r="CM314" s="42"/>
      <c r="CN314" s="42"/>
      <c r="CO314" s="42"/>
      <c r="CP314" s="42"/>
      <c r="CQ314" s="42"/>
      <c r="CR314" s="42"/>
      <c r="CS314" s="42"/>
      <c r="CT314" s="42"/>
      <c r="CU314" s="42"/>
      <c r="CV314" s="42"/>
      <c r="CW314" s="42"/>
      <c r="CX314" s="42"/>
      <c r="CY314" s="42"/>
      <c r="CZ314" s="42"/>
      <c r="DA314" s="42"/>
      <c r="DB314" s="42"/>
      <c r="DC314" s="42"/>
      <c r="DD314" s="42"/>
      <c r="DE314" s="42"/>
      <c r="DF314" s="42"/>
      <c r="DG314" s="42"/>
      <c r="DH314" s="42"/>
      <c r="DI314" s="42"/>
      <c r="DJ314" s="42"/>
      <c r="DK314" s="42"/>
      <c r="DL314" s="42"/>
      <c r="DM314" s="42"/>
      <c r="DN314" s="42"/>
      <c r="DO314" s="42"/>
      <c r="DP314" s="42"/>
      <c r="DQ314" s="42"/>
      <c r="DR314" s="42"/>
      <c r="DS314" s="42"/>
      <c r="DT314" s="42"/>
      <c r="DU314" s="42"/>
      <c r="DV314" s="42"/>
      <c r="DW314" s="42"/>
      <c r="DX314" s="42"/>
      <c r="DY314" s="42"/>
      <c r="DZ314" s="42"/>
      <c r="EA314" s="42"/>
      <c r="EB314" s="42"/>
      <c r="EC314" s="42"/>
      <c r="ED314" s="42"/>
      <c r="EE314" s="42"/>
      <c r="EF314" s="42"/>
      <c r="EG314" s="42"/>
      <c r="EH314" s="42"/>
      <c r="EI314" s="42"/>
      <c r="EJ314" s="42"/>
      <c r="EK314" s="42"/>
      <c r="EL314" s="42"/>
      <c r="EM314" s="42"/>
      <c r="EN314" s="42"/>
      <c r="EO314" s="42"/>
      <c r="EP314" s="42"/>
      <c r="EQ314" s="42"/>
      <c r="ER314" s="42"/>
      <c r="ES314" s="42"/>
      <c r="ET314" s="42"/>
      <c r="EU314" s="42"/>
      <c r="EV314" s="42"/>
      <c r="EW314" s="42"/>
      <c r="EX314" s="42"/>
      <c r="EY314" s="42"/>
      <c r="EZ314" s="42"/>
      <c r="FA314" s="42"/>
      <c r="FB314" s="42"/>
      <c r="FC314" s="42"/>
      <c r="FD314" s="42"/>
      <c r="FE314" s="42"/>
      <c r="FF314" s="42"/>
      <c r="FG314" s="42"/>
      <c r="FH314" s="42"/>
      <c r="FI314" s="42"/>
      <c r="FJ314" s="42"/>
      <c r="FK314" s="42"/>
      <c r="FL314" s="42"/>
      <c r="FM314" s="42"/>
      <c r="FN314" s="42"/>
      <c r="FO314" s="42"/>
      <c r="FP314" s="42"/>
      <c r="FQ314" s="42"/>
      <c r="FR314" s="42"/>
      <c r="FS314" s="42"/>
      <c r="FT314" s="42"/>
      <c r="FU314" s="42"/>
      <c r="FV314" s="42"/>
      <c r="FW314" s="42"/>
      <c r="FX314" s="42"/>
      <c r="FY314" s="42"/>
      <c r="FZ314" s="42"/>
      <c r="GA314" s="42"/>
      <c r="GB314" s="42"/>
      <c r="GC314" s="42"/>
      <c r="GD314" s="42"/>
      <c r="GE314" s="42"/>
      <c r="GF314" s="42"/>
      <c r="GG314" s="42"/>
      <c r="GH314" s="42"/>
      <c r="GI314" s="42"/>
      <c r="GJ314" s="42"/>
      <c r="GK314" s="42"/>
      <c r="GL314" s="42"/>
      <c r="GM314" s="42"/>
      <c r="GN314" s="42"/>
      <c r="GO314" s="42"/>
      <c r="GP314" s="42"/>
      <c r="GQ314" s="42"/>
      <c r="GR314" s="42"/>
      <c r="GS314" s="42"/>
      <c r="GT314" s="42"/>
      <c r="GU314" s="42"/>
      <c r="GV314" s="42"/>
      <c r="GW314" s="42"/>
      <c r="GX314" s="42"/>
      <c r="GY314" s="42"/>
      <c r="GZ314" s="42"/>
      <c r="HA314" s="42"/>
      <c r="HB314" s="42"/>
      <c r="HC314" s="42"/>
      <c r="HD314" s="42"/>
      <c r="HE314" s="42"/>
      <c r="HF314" s="42"/>
      <c r="HG314" s="42"/>
      <c r="HH314" s="42"/>
      <c r="HI314" s="42"/>
      <c r="HJ314" s="42"/>
      <c r="HK314" s="42"/>
      <c r="HL314" s="42"/>
      <c r="HM314" s="42"/>
      <c r="HN314" s="42"/>
      <c r="HO314" s="42"/>
      <c r="HP314" s="42"/>
      <c r="HQ314" s="42"/>
      <c r="HR314" s="42"/>
      <c r="HS314" s="42"/>
      <c r="HT314" s="42"/>
      <c r="HU314" s="42"/>
      <c r="HV314" s="42"/>
      <c r="HW314" s="42"/>
      <c r="HX314" s="42"/>
    </row>
    <row r="315" spans="1:232" s="41" customFormat="1" x14ac:dyDescent="0.25">
      <c r="A315" s="29"/>
      <c r="B315" s="30"/>
      <c r="C315" s="31" t="str">
        <f>IF(H315="","",VLOOKUP(O315,Khach_hang!B:G,6,0))</f>
        <v>B</v>
      </c>
      <c r="D315" s="57">
        <f t="shared" si="68"/>
        <v>0</v>
      </c>
      <c r="E315" s="57">
        <f t="shared" si="69"/>
        <v>1</v>
      </c>
      <c r="F315" s="32" t="str">
        <f>IF(H315="","",VLOOKUP(H315,'PHIEU XT'!B:I,8,0))</f>
        <v>30/08/2025</v>
      </c>
      <c r="G315" s="32" t="str">
        <f t="shared" si="70"/>
        <v>30/08/2025</v>
      </c>
      <c r="H315" s="4">
        <v>9105870610</v>
      </c>
      <c r="I315" s="32" t="str">
        <f t="shared" si="71"/>
        <v>30/08/2025</v>
      </c>
      <c r="J315" s="33" t="str">
        <f t="shared" si="72"/>
        <v>NKHT2508/00421877</v>
      </c>
      <c r="K315" s="34"/>
      <c r="L315" s="46" t="str">
        <f t="shared" si="73"/>
        <v>K25TTM</v>
      </c>
      <c r="M315" s="33" t="str">
        <f>IF(H315="","",'PHIEU XT'!C315)</f>
        <v>00421877</v>
      </c>
      <c r="N315" s="35" t="str">
        <f t="shared" si="74"/>
        <v>30/08/2025</v>
      </c>
      <c r="O315" s="6" t="str">
        <f>IF(H315="","",'PHIEU XT'!E315)</f>
        <v>WIN-002</v>
      </c>
      <c r="P315" s="36"/>
      <c r="Q315" s="36"/>
      <c r="R315" s="36"/>
      <c r="S315" s="33" t="str">
        <f>IF(H315="","",'PHIEU XT'!F315)</f>
        <v>5749 WM+ HNI Lô D1.1 Imperia Garden</v>
      </c>
      <c r="T315" s="36"/>
      <c r="U315" s="36"/>
      <c r="V315" s="33" t="str">
        <f t="shared" si="75"/>
        <v>5749 WM+ HNI Lô D1.1 Imperia Garden</v>
      </c>
      <c r="W315" s="36"/>
      <c r="X315" s="36"/>
      <c r="Y315" s="33" t="str">
        <f>IF(H315="","",'PHIEU XT'!AC315)</f>
        <v>GM500</v>
      </c>
      <c r="Z315" s="36"/>
      <c r="AA315" s="30"/>
      <c r="AB315" s="57">
        <f t="shared" si="76"/>
        <v>5111</v>
      </c>
      <c r="AC315" s="57">
        <f t="shared" si="77"/>
        <v>131</v>
      </c>
      <c r="AD315" s="30"/>
      <c r="AE315" s="58">
        <f>IF(H315="","",'PHIEU XT'!U315)</f>
        <v>3</v>
      </c>
      <c r="AF315" s="37"/>
      <c r="AG315" s="37">
        <f>IF(H315="","",'PHIEU XT'!T315)</f>
        <v>111058</v>
      </c>
      <c r="AH315" s="38">
        <f t="shared" si="78"/>
        <v>333174</v>
      </c>
      <c r="AI315" s="37"/>
      <c r="AJ315" s="37"/>
      <c r="AK315" s="39"/>
      <c r="AL315" s="40">
        <f t="shared" si="79"/>
        <v>8</v>
      </c>
      <c r="AM315" s="37"/>
      <c r="AN315" s="37">
        <f t="shared" si="80"/>
        <v>26653.920000000002</v>
      </c>
      <c r="AO315" s="59">
        <f t="shared" si="81"/>
        <v>33311</v>
      </c>
      <c r="AP315" s="39"/>
      <c r="AQ315" s="59" t="str">
        <f t="shared" si="82"/>
        <v>K-hangtra</v>
      </c>
      <c r="AR315" s="60">
        <f t="shared" si="83"/>
        <v>156</v>
      </c>
      <c r="AS315" s="60">
        <f t="shared" si="84"/>
        <v>632</v>
      </c>
      <c r="AV315" s="39"/>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c r="BZ315" s="42"/>
      <c r="CA315" s="42"/>
      <c r="CB315" s="42"/>
      <c r="CC315" s="42"/>
      <c r="CD315" s="42"/>
      <c r="CE315" s="42"/>
      <c r="CF315" s="42"/>
      <c r="CG315" s="42"/>
      <c r="CH315" s="42"/>
      <c r="CI315" s="42"/>
      <c r="CJ315" s="42"/>
      <c r="CK315" s="42"/>
      <c r="CL315" s="42"/>
      <c r="CM315" s="42"/>
      <c r="CN315" s="42"/>
      <c r="CO315" s="42"/>
      <c r="CP315" s="42"/>
      <c r="CQ315" s="42"/>
      <c r="CR315" s="42"/>
      <c r="CS315" s="42"/>
      <c r="CT315" s="42"/>
      <c r="CU315" s="42"/>
      <c r="CV315" s="42"/>
      <c r="CW315" s="42"/>
      <c r="CX315" s="42"/>
      <c r="CY315" s="42"/>
      <c r="CZ315" s="42"/>
      <c r="DA315" s="42"/>
      <c r="DB315" s="42"/>
      <c r="DC315" s="42"/>
      <c r="DD315" s="42"/>
      <c r="DE315" s="42"/>
      <c r="DF315" s="42"/>
      <c r="DG315" s="42"/>
      <c r="DH315" s="42"/>
      <c r="DI315" s="42"/>
      <c r="DJ315" s="42"/>
      <c r="DK315" s="42"/>
      <c r="DL315" s="42"/>
      <c r="DM315" s="42"/>
      <c r="DN315" s="42"/>
      <c r="DO315" s="42"/>
      <c r="DP315" s="42"/>
      <c r="DQ315" s="42"/>
      <c r="DR315" s="42"/>
      <c r="DS315" s="42"/>
      <c r="DT315" s="42"/>
      <c r="DU315" s="42"/>
      <c r="DV315" s="42"/>
      <c r="DW315" s="42"/>
      <c r="DX315" s="42"/>
      <c r="DY315" s="42"/>
      <c r="DZ315" s="42"/>
      <c r="EA315" s="42"/>
      <c r="EB315" s="42"/>
      <c r="EC315" s="42"/>
      <c r="ED315" s="42"/>
      <c r="EE315" s="42"/>
      <c r="EF315" s="42"/>
      <c r="EG315" s="42"/>
      <c r="EH315" s="42"/>
      <c r="EI315" s="42"/>
      <c r="EJ315" s="42"/>
      <c r="EK315" s="42"/>
      <c r="EL315" s="42"/>
      <c r="EM315" s="42"/>
      <c r="EN315" s="42"/>
      <c r="EO315" s="42"/>
      <c r="EP315" s="42"/>
      <c r="EQ315" s="42"/>
      <c r="ER315" s="42"/>
      <c r="ES315" s="42"/>
      <c r="ET315" s="42"/>
      <c r="EU315" s="42"/>
      <c r="EV315" s="42"/>
      <c r="EW315" s="42"/>
      <c r="EX315" s="42"/>
      <c r="EY315" s="42"/>
      <c r="EZ315" s="42"/>
      <c r="FA315" s="42"/>
      <c r="FB315" s="42"/>
      <c r="FC315" s="42"/>
      <c r="FD315" s="42"/>
      <c r="FE315" s="42"/>
      <c r="FF315" s="42"/>
      <c r="FG315" s="42"/>
      <c r="FH315" s="42"/>
      <c r="FI315" s="42"/>
      <c r="FJ315" s="42"/>
      <c r="FK315" s="42"/>
      <c r="FL315" s="42"/>
      <c r="FM315" s="42"/>
      <c r="FN315" s="42"/>
      <c r="FO315" s="42"/>
      <c r="FP315" s="42"/>
      <c r="FQ315" s="42"/>
      <c r="FR315" s="42"/>
      <c r="FS315" s="42"/>
      <c r="FT315" s="42"/>
      <c r="FU315" s="42"/>
      <c r="FV315" s="42"/>
      <c r="FW315" s="42"/>
      <c r="FX315" s="42"/>
      <c r="FY315" s="42"/>
      <c r="FZ315" s="42"/>
      <c r="GA315" s="42"/>
      <c r="GB315" s="42"/>
      <c r="GC315" s="42"/>
      <c r="GD315" s="42"/>
      <c r="GE315" s="42"/>
      <c r="GF315" s="42"/>
      <c r="GG315" s="42"/>
      <c r="GH315" s="42"/>
      <c r="GI315" s="42"/>
      <c r="GJ315" s="42"/>
      <c r="GK315" s="42"/>
      <c r="GL315" s="42"/>
      <c r="GM315" s="42"/>
      <c r="GN315" s="42"/>
      <c r="GO315" s="42"/>
      <c r="GP315" s="42"/>
      <c r="GQ315" s="42"/>
      <c r="GR315" s="42"/>
      <c r="GS315" s="42"/>
      <c r="GT315" s="42"/>
      <c r="GU315" s="42"/>
      <c r="GV315" s="42"/>
      <c r="GW315" s="42"/>
      <c r="GX315" s="42"/>
      <c r="GY315" s="42"/>
      <c r="GZ315" s="42"/>
      <c r="HA315" s="42"/>
      <c r="HB315" s="42"/>
      <c r="HC315" s="42"/>
      <c r="HD315" s="42"/>
      <c r="HE315" s="42"/>
      <c r="HF315" s="42"/>
      <c r="HG315" s="42"/>
      <c r="HH315" s="42"/>
      <c r="HI315" s="42"/>
      <c r="HJ315" s="42"/>
      <c r="HK315" s="42"/>
      <c r="HL315" s="42"/>
      <c r="HM315" s="42"/>
      <c r="HN315" s="42"/>
      <c r="HO315" s="42"/>
      <c r="HP315" s="42"/>
      <c r="HQ315" s="42"/>
      <c r="HR315" s="42"/>
      <c r="HS315" s="42"/>
      <c r="HT315" s="42"/>
      <c r="HU315" s="42"/>
      <c r="HV315" s="42"/>
      <c r="HW315" s="42"/>
      <c r="HX315" s="42"/>
    </row>
    <row r="316" spans="1:232" s="41" customFormat="1" x14ac:dyDescent="0.25">
      <c r="A316" s="29"/>
      <c r="B316" s="30"/>
      <c r="C316" s="31" t="str">
        <f>IF(H316="","",VLOOKUP(O316,Khach_hang!B:G,6,0))</f>
        <v>B</v>
      </c>
      <c r="D316" s="57">
        <f t="shared" si="68"/>
        <v>0</v>
      </c>
      <c r="E316" s="57">
        <f t="shared" si="69"/>
        <v>1</v>
      </c>
      <c r="F316" s="32" t="str">
        <f>IF(H316="","",VLOOKUP(H316,'PHIEU XT'!B:I,8,0))</f>
        <v>30/08/2025</v>
      </c>
      <c r="G316" s="32" t="str">
        <f t="shared" si="70"/>
        <v>30/08/2025</v>
      </c>
      <c r="H316" s="4">
        <v>9105870615</v>
      </c>
      <c r="I316" s="32" t="str">
        <f t="shared" si="71"/>
        <v>30/08/2025</v>
      </c>
      <c r="J316" s="33" t="str">
        <f t="shared" si="72"/>
        <v>NKHT2508/00012942</v>
      </c>
      <c r="K316" s="34"/>
      <c r="L316" s="46" t="str">
        <f t="shared" si="73"/>
        <v>K25TTM</v>
      </c>
      <c r="M316" s="33" t="str">
        <f>IF(H316="","",'PHIEU XT'!C316)</f>
        <v>00012942</v>
      </c>
      <c r="N316" s="35" t="str">
        <f t="shared" si="74"/>
        <v>30/08/2025</v>
      </c>
      <c r="O316" s="6" t="str">
        <f>IF(H316="","",'PHIEU XT'!E316)</f>
        <v>WIN-004</v>
      </c>
      <c r="P316" s="36"/>
      <c r="Q316" s="36"/>
      <c r="R316" s="36"/>
      <c r="S316" s="33" t="str">
        <f>IF(H316="","",'PHIEU XT'!F316)</f>
        <v>6448 WM+ HTH TDP Phú Xuân, Lộc Hà</v>
      </c>
      <c r="T316" s="36"/>
      <c r="U316" s="36"/>
      <c r="V316" s="33" t="str">
        <f t="shared" si="75"/>
        <v>6448 WM+ HTH TDP Phú Xuân, Lộc Hà</v>
      </c>
      <c r="W316" s="36"/>
      <c r="X316" s="36"/>
      <c r="Y316" s="33" t="str">
        <f>IF(H316="","",'PHIEU XT'!AC316)</f>
        <v>GM500</v>
      </c>
      <c r="Z316" s="36"/>
      <c r="AA316" s="30"/>
      <c r="AB316" s="57">
        <f t="shared" si="76"/>
        <v>5111</v>
      </c>
      <c r="AC316" s="57">
        <f t="shared" si="77"/>
        <v>131</v>
      </c>
      <c r="AD316" s="30"/>
      <c r="AE316" s="58">
        <f>IF(H316="","",'PHIEU XT'!U316)</f>
        <v>1</v>
      </c>
      <c r="AF316" s="37"/>
      <c r="AG316" s="37">
        <f>IF(H316="","",'PHIEU XT'!T316)</f>
        <v>111058</v>
      </c>
      <c r="AH316" s="38">
        <f t="shared" si="78"/>
        <v>111058</v>
      </c>
      <c r="AI316" s="37"/>
      <c r="AJ316" s="37"/>
      <c r="AK316" s="39"/>
      <c r="AL316" s="40">
        <f t="shared" si="79"/>
        <v>8</v>
      </c>
      <c r="AM316" s="37"/>
      <c r="AN316" s="37">
        <f t="shared" si="80"/>
        <v>8884.64</v>
      </c>
      <c r="AO316" s="59">
        <f t="shared" si="81"/>
        <v>33311</v>
      </c>
      <c r="AP316" s="39"/>
      <c r="AQ316" s="59" t="str">
        <f t="shared" si="82"/>
        <v>K-hangtra</v>
      </c>
      <c r="AR316" s="60">
        <f t="shared" si="83"/>
        <v>156</v>
      </c>
      <c r="AS316" s="60">
        <f t="shared" si="84"/>
        <v>632</v>
      </c>
      <c r="AV316" s="39"/>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c r="BZ316" s="42"/>
      <c r="CA316" s="42"/>
      <c r="CB316" s="42"/>
      <c r="CC316" s="42"/>
      <c r="CD316" s="42"/>
      <c r="CE316" s="42"/>
      <c r="CF316" s="42"/>
      <c r="CG316" s="42"/>
      <c r="CH316" s="42"/>
      <c r="CI316" s="42"/>
      <c r="CJ316" s="42"/>
      <c r="CK316" s="42"/>
      <c r="CL316" s="42"/>
      <c r="CM316" s="42"/>
      <c r="CN316" s="42"/>
      <c r="CO316" s="42"/>
      <c r="CP316" s="42"/>
      <c r="CQ316" s="42"/>
      <c r="CR316" s="42"/>
      <c r="CS316" s="42"/>
      <c r="CT316" s="42"/>
      <c r="CU316" s="42"/>
      <c r="CV316" s="42"/>
      <c r="CW316" s="42"/>
      <c r="CX316" s="42"/>
      <c r="CY316" s="42"/>
      <c r="CZ316" s="42"/>
      <c r="DA316" s="42"/>
      <c r="DB316" s="42"/>
      <c r="DC316" s="42"/>
      <c r="DD316" s="42"/>
      <c r="DE316" s="42"/>
      <c r="DF316" s="42"/>
      <c r="DG316" s="42"/>
      <c r="DH316" s="42"/>
      <c r="DI316" s="42"/>
      <c r="DJ316" s="42"/>
      <c r="DK316" s="42"/>
      <c r="DL316" s="42"/>
      <c r="DM316" s="42"/>
      <c r="DN316" s="42"/>
      <c r="DO316" s="42"/>
      <c r="DP316" s="42"/>
      <c r="DQ316" s="42"/>
      <c r="DR316" s="42"/>
      <c r="DS316" s="42"/>
      <c r="DT316" s="42"/>
      <c r="DU316" s="42"/>
      <c r="DV316" s="42"/>
      <c r="DW316" s="42"/>
      <c r="DX316" s="42"/>
      <c r="DY316" s="42"/>
      <c r="DZ316" s="42"/>
      <c r="EA316" s="42"/>
      <c r="EB316" s="42"/>
      <c r="EC316" s="42"/>
      <c r="ED316" s="42"/>
      <c r="EE316" s="42"/>
      <c r="EF316" s="42"/>
      <c r="EG316" s="42"/>
      <c r="EH316" s="42"/>
      <c r="EI316" s="42"/>
      <c r="EJ316" s="42"/>
      <c r="EK316" s="42"/>
      <c r="EL316" s="42"/>
      <c r="EM316" s="42"/>
      <c r="EN316" s="42"/>
      <c r="EO316" s="42"/>
      <c r="EP316" s="42"/>
      <c r="EQ316" s="42"/>
      <c r="ER316" s="42"/>
      <c r="ES316" s="42"/>
      <c r="ET316" s="42"/>
      <c r="EU316" s="42"/>
      <c r="EV316" s="42"/>
      <c r="EW316" s="42"/>
      <c r="EX316" s="42"/>
      <c r="EY316" s="42"/>
      <c r="EZ316" s="42"/>
      <c r="FA316" s="42"/>
      <c r="FB316" s="42"/>
      <c r="FC316" s="42"/>
      <c r="FD316" s="42"/>
      <c r="FE316" s="42"/>
      <c r="FF316" s="42"/>
      <c r="FG316" s="42"/>
      <c r="FH316" s="42"/>
      <c r="FI316" s="42"/>
      <c r="FJ316" s="42"/>
      <c r="FK316" s="42"/>
      <c r="FL316" s="42"/>
      <c r="FM316" s="42"/>
      <c r="FN316" s="42"/>
      <c r="FO316" s="42"/>
      <c r="FP316" s="42"/>
      <c r="FQ316" s="42"/>
      <c r="FR316" s="42"/>
      <c r="FS316" s="42"/>
      <c r="FT316" s="42"/>
      <c r="FU316" s="42"/>
      <c r="FV316" s="42"/>
      <c r="FW316" s="42"/>
      <c r="FX316" s="42"/>
      <c r="FY316" s="42"/>
      <c r="FZ316" s="42"/>
      <c r="GA316" s="42"/>
      <c r="GB316" s="42"/>
      <c r="GC316" s="42"/>
      <c r="GD316" s="42"/>
      <c r="GE316" s="42"/>
      <c r="GF316" s="42"/>
      <c r="GG316" s="42"/>
      <c r="GH316" s="42"/>
      <c r="GI316" s="42"/>
      <c r="GJ316" s="42"/>
      <c r="GK316" s="42"/>
      <c r="GL316" s="42"/>
      <c r="GM316" s="42"/>
      <c r="GN316" s="42"/>
      <c r="GO316" s="42"/>
      <c r="GP316" s="42"/>
      <c r="GQ316" s="42"/>
      <c r="GR316" s="42"/>
      <c r="GS316" s="42"/>
      <c r="GT316" s="42"/>
      <c r="GU316" s="42"/>
      <c r="GV316" s="42"/>
      <c r="GW316" s="42"/>
      <c r="GX316" s="42"/>
      <c r="GY316" s="42"/>
      <c r="GZ316" s="42"/>
      <c r="HA316" s="42"/>
      <c r="HB316" s="42"/>
      <c r="HC316" s="42"/>
      <c r="HD316" s="42"/>
      <c r="HE316" s="42"/>
      <c r="HF316" s="42"/>
      <c r="HG316" s="42"/>
      <c r="HH316" s="42"/>
      <c r="HI316" s="42"/>
      <c r="HJ316" s="42"/>
      <c r="HK316" s="42"/>
      <c r="HL316" s="42"/>
      <c r="HM316" s="42"/>
      <c r="HN316" s="42"/>
      <c r="HO316" s="42"/>
      <c r="HP316" s="42"/>
      <c r="HQ316" s="42"/>
      <c r="HR316" s="42"/>
      <c r="HS316" s="42"/>
      <c r="HT316" s="42"/>
      <c r="HU316" s="42"/>
      <c r="HV316" s="42"/>
      <c r="HW316" s="42"/>
      <c r="HX316" s="42"/>
    </row>
    <row r="317" spans="1:232" s="41" customFormat="1" x14ac:dyDescent="0.25">
      <c r="A317" s="29"/>
      <c r="B317" s="30"/>
      <c r="C317" s="31" t="str">
        <f>IF(H317="","",VLOOKUP(O317,Khach_hang!B:G,6,0))</f>
        <v>B</v>
      </c>
      <c r="D317" s="57">
        <f t="shared" si="68"/>
        <v>0</v>
      </c>
      <c r="E317" s="57">
        <f t="shared" si="69"/>
        <v>1</v>
      </c>
      <c r="F317" s="32" t="str">
        <f>IF(H317="","",VLOOKUP(H317,'PHIEU XT'!B:I,8,0))</f>
        <v>30/08/2025</v>
      </c>
      <c r="G317" s="32" t="str">
        <f t="shared" si="70"/>
        <v>30/08/2025</v>
      </c>
      <c r="H317" s="4">
        <v>9105870615</v>
      </c>
      <c r="I317" s="32" t="str">
        <f t="shared" si="71"/>
        <v>30/08/2025</v>
      </c>
      <c r="J317" s="33" t="str">
        <f t="shared" si="72"/>
        <v>NKHT2508/00012942</v>
      </c>
      <c r="K317" s="34"/>
      <c r="L317" s="46" t="str">
        <f t="shared" si="73"/>
        <v>K25TTM</v>
      </c>
      <c r="M317" s="33" t="str">
        <f>IF(H317="","",'PHIEU XT'!C317)</f>
        <v>00012942</v>
      </c>
      <c r="N317" s="35" t="str">
        <f t="shared" si="74"/>
        <v>30/08/2025</v>
      </c>
      <c r="O317" s="6" t="str">
        <f>IF(H317="","",'PHIEU XT'!E317)</f>
        <v>WIN-004</v>
      </c>
      <c r="P317" s="36"/>
      <c r="Q317" s="36"/>
      <c r="R317" s="36"/>
      <c r="S317" s="33" t="str">
        <f>IF(H317="","",'PHIEU XT'!F317)</f>
        <v>6448 WM+ HTH TDP Phú Xuân, Lộc Hà</v>
      </c>
      <c r="T317" s="36"/>
      <c r="U317" s="36"/>
      <c r="V317" s="33" t="str">
        <f t="shared" si="75"/>
        <v>6448 WM+ HTH TDP Phú Xuân, Lộc Hà</v>
      </c>
      <c r="W317" s="36"/>
      <c r="X317" s="36"/>
      <c r="Y317" s="33" t="str">
        <f>IF(H317="","",'PHIEU XT'!AC317)</f>
        <v>MNH250</v>
      </c>
      <c r="Z317" s="36"/>
      <c r="AA317" s="30"/>
      <c r="AB317" s="57">
        <f t="shared" si="76"/>
        <v>5111</v>
      </c>
      <c r="AC317" s="57">
        <f t="shared" si="77"/>
        <v>131</v>
      </c>
      <c r="AD317" s="30"/>
      <c r="AE317" s="58">
        <f>IF(H317="","",'PHIEU XT'!U317)</f>
        <v>2</v>
      </c>
      <c r="AF317" s="37"/>
      <c r="AG317" s="37">
        <f>IF(H317="","",'PHIEU XT'!T317)</f>
        <v>46000</v>
      </c>
      <c r="AH317" s="38">
        <f t="shared" si="78"/>
        <v>92000</v>
      </c>
      <c r="AI317" s="37"/>
      <c r="AJ317" s="37"/>
      <c r="AK317" s="39"/>
      <c r="AL317" s="40">
        <f t="shared" si="79"/>
        <v>8</v>
      </c>
      <c r="AM317" s="37"/>
      <c r="AN317" s="37">
        <f t="shared" si="80"/>
        <v>7360</v>
      </c>
      <c r="AO317" s="59">
        <f t="shared" si="81"/>
        <v>33311</v>
      </c>
      <c r="AP317" s="39"/>
      <c r="AQ317" s="59" t="str">
        <f t="shared" si="82"/>
        <v>K-hangtra</v>
      </c>
      <c r="AR317" s="60">
        <f t="shared" si="83"/>
        <v>156</v>
      </c>
      <c r="AS317" s="60">
        <f t="shared" si="84"/>
        <v>632</v>
      </c>
      <c r="AV317" s="39"/>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c r="BZ317" s="42"/>
      <c r="CA317" s="42"/>
      <c r="CB317" s="42"/>
      <c r="CC317" s="42"/>
      <c r="CD317" s="42"/>
      <c r="CE317" s="42"/>
      <c r="CF317" s="42"/>
      <c r="CG317" s="42"/>
      <c r="CH317" s="42"/>
      <c r="CI317" s="42"/>
      <c r="CJ317" s="42"/>
      <c r="CK317" s="42"/>
      <c r="CL317" s="42"/>
      <c r="CM317" s="42"/>
      <c r="CN317" s="42"/>
      <c r="CO317" s="42"/>
      <c r="CP317" s="42"/>
      <c r="CQ317" s="42"/>
      <c r="CR317" s="42"/>
      <c r="CS317" s="42"/>
      <c r="CT317" s="42"/>
      <c r="CU317" s="42"/>
      <c r="CV317" s="42"/>
      <c r="CW317" s="42"/>
      <c r="CX317" s="42"/>
      <c r="CY317" s="42"/>
      <c r="CZ317" s="42"/>
      <c r="DA317" s="42"/>
      <c r="DB317" s="42"/>
      <c r="DC317" s="42"/>
      <c r="DD317" s="42"/>
      <c r="DE317" s="42"/>
      <c r="DF317" s="42"/>
      <c r="DG317" s="42"/>
      <c r="DH317" s="42"/>
      <c r="DI317" s="42"/>
      <c r="DJ317" s="42"/>
      <c r="DK317" s="42"/>
      <c r="DL317" s="42"/>
      <c r="DM317" s="42"/>
      <c r="DN317" s="42"/>
      <c r="DO317" s="42"/>
      <c r="DP317" s="42"/>
      <c r="DQ317" s="42"/>
      <c r="DR317" s="42"/>
      <c r="DS317" s="42"/>
      <c r="DT317" s="42"/>
      <c r="DU317" s="42"/>
      <c r="DV317" s="42"/>
      <c r="DW317" s="42"/>
      <c r="DX317" s="42"/>
      <c r="DY317" s="42"/>
      <c r="DZ317" s="42"/>
      <c r="EA317" s="42"/>
      <c r="EB317" s="42"/>
      <c r="EC317" s="42"/>
      <c r="ED317" s="42"/>
      <c r="EE317" s="42"/>
      <c r="EF317" s="42"/>
      <c r="EG317" s="42"/>
      <c r="EH317" s="42"/>
      <c r="EI317" s="42"/>
      <c r="EJ317" s="42"/>
      <c r="EK317" s="42"/>
      <c r="EL317" s="42"/>
      <c r="EM317" s="42"/>
      <c r="EN317" s="42"/>
      <c r="EO317" s="42"/>
      <c r="EP317" s="42"/>
      <c r="EQ317" s="42"/>
      <c r="ER317" s="42"/>
      <c r="ES317" s="42"/>
      <c r="ET317" s="42"/>
      <c r="EU317" s="42"/>
      <c r="EV317" s="42"/>
      <c r="EW317" s="42"/>
      <c r="EX317" s="42"/>
      <c r="EY317" s="42"/>
      <c r="EZ317" s="42"/>
      <c r="FA317" s="42"/>
      <c r="FB317" s="42"/>
      <c r="FC317" s="42"/>
      <c r="FD317" s="42"/>
      <c r="FE317" s="42"/>
      <c r="FF317" s="42"/>
      <c r="FG317" s="42"/>
      <c r="FH317" s="42"/>
      <c r="FI317" s="42"/>
      <c r="FJ317" s="42"/>
      <c r="FK317" s="42"/>
      <c r="FL317" s="42"/>
      <c r="FM317" s="42"/>
      <c r="FN317" s="42"/>
      <c r="FO317" s="42"/>
      <c r="FP317" s="42"/>
      <c r="FQ317" s="42"/>
      <c r="FR317" s="42"/>
      <c r="FS317" s="42"/>
      <c r="FT317" s="42"/>
      <c r="FU317" s="42"/>
      <c r="FV317" s="42"/>
      <c r="FW317" s="42"/>
      <c r="FX317" s="42"/>
      <c r="FY317" s="42"/>
      <c r="FZ317" s="42"/>
      <c r="GA317" s="42"/>
      <c r="GB317" s="42"/>
      <c r="GC317" s="42"/>
      <c r="GD317" s="42"/>
      <c r="GE317" s="42"/>
      <c r="GF317" s="42"/>
      <c r="GG317" s="42"/>
      <c r="GH317" s="42"/>
      <c r="GI317" s="42"/>
      <c r="GJ317" s="42"/>
      <c r="GK317" s="42"/>
      <c r="GL317" s="42"/>
      <c r="GM317" s="42"/>
      <c r="GN317" s="42"/>
      <c r="GO317" s="42"/>
      <c r="GP317" s="42"/>
      <c r="GQ317" s="42"/>
      <c r="GR317" s="42"/>
      <c r="GS317" s="42"/>
      <c r="GT317" s="42"/>
      <c r="GU317" s="42"/>
      <c r="GV317" s="42"/>
      <c r="GW317" s="42"/>
      <c r="GX317" s="42"/>
      <c r="GY317" s="42"/>
      <c r="GZ317" s="42"/>
      <c r="HA317" s="42"/>
      <c r="HB317" s="42"/>
      <c r="HC317" s="42"/>
      <c r="HD317" s="42"/>
      <c r="HE317" s="42"/>
      <c r="HF317" s="42"/>
      <c r="HG317" s="42"/>
      <c r="HH317" s="42"/>
      <c r="HI317" s="42"/>
      <c r="HJ317" s="42"/>
      <c r="HK317" s="42"/>
      <c r="HL317" s="42"/>
      <c r="HM317" s="42"/>
      <c r="HN317" s="42"/>
      <c r="HO317" s="42"/>
      <c r="HP317" s="42"/>
      <c r="HQ317" s="42"/>
      <c r="HR317" s="42"/>
      <c r="HS317" s="42"/>
      <c r="HT317" s="42"/>
      <c r="HU317" s="42"/>
      <c r="HV317" s="42"/>
      <c r="HW317" s="42"/>
      <c r="HX317" s="42"/>
    </row>
    <row r="318" spans="1:232" s="41" customFormat="1" x14ac:dyDescent="0.25">
      <c r="A318" s="29"/>
      <c r="B318" s="30"/>
      <c r="C318" s="31" t="str">
        <f>IF(H318="","",VLOOKUP(O318,Khach_hang!B:G,6,0))</f>
        <v>N</v>
      </c>
      <c r="D318" s="57">
        <f t="shared" si="68"/>
        <v>0</v>
      </c>
      <c r="E318" s="57">
        <f t="shared" si="69"/>
        <v>1</v>
      </c>
      <c r="F318" s="32" t="str">
        <f>IF(H318="","",VLOOKUP(H318,'PHIEU XT'!B:I,8,0))</f>
        <v>30/08/2025</v>
      </c>
      <c r="G318" s="32" t="str">
        <f t="shared" si="70"/>
        <v>30/08/2025</v>
      </c>
      <c r="H318" s="4">
        <v>9105870672</v>
      </c>
      <c r="I318" s="32" t="str">
        <f t="shared" si="71"/>
        <v>30/08/2025</v>
      </c>
      <c r="J318" s="33" t="str">
        <f t="shared" si="72"/>
        <v>NKHT2508/00008719</v>
      </c>
      <c r="K318" s="34"/>
      <c r="L318" s="46" t="str">
        <f t="shared" si="73"/>
        <v>K25TTM</v>
      </c>
      <c r="M318" s="33" t="str">
        <f>IF(H318="","",'PHIEU XT'!C318)</f>
        <v>00008719</v>
      </c>
      <c r="N318" s="35" t="str">
        <f t="shared" si="74"/>
        <v>30/08/2025</v>
      </c>
      <c r="O318" s="6" t="str">
        <f>IF(H318="","",'PHIEU XT'!E318)</f>
        <v>WIN-028</v>
      </c>
      <c r="P318" s="36"/>
      <c r="Q318" s="36"/>
      <c r="R318" s="36"/>
      <c r="S318" s="33" t="str">
        <f>IF(H318="","",'PHIEU XT'!F318)</f>
        <v>6005 WM+ KHA XH1 Phước Long</v>
      </c>
      <c r="T318" s="36"/>
      <c r="U318" s="36"/>
      <c r="V318" s="33" t="str">
        <f t="shared" si="75"/>
        <v>6005 WM+ KHA XH1 Phước Long</v>
      </c>
      <c r="W318" s="36"/>
      <c r="X318" s="36"/>
      <c r="Y318" s="33" t="str">
        <f>IF(H318="","",'PHIEU XT'!AC318)</f>
        <v>GM500</v>
      </c>
      <c r="Z318" s="36"/>
      <c r="AA318" s="30"/>
      <c r="AB318" s="57">
        <f t="shared" si="76"/>
        <v>5111</v>
      </c>
      <c r="AC318" s="57">
        <f t="shared" si="77"/>
        <v>131</v>
      </c>
      <c r="AD318" s="30"/>
      <c r="AE318" s="58">
        <f>IF(H318="","",'PHIEU XT'!U318)</f>
        <v>1</v>
      </c>
      <c r="AF318" s="37"/>
      <c r="AG318" s="37">
        <f>IF(H318="","",'PHIEU XT'!T318)</f>
        <v>111058</v>
      </c>
      <c r="AH318" s="38">
        <f t="shared" si="78"/>
        <v>111058</v>
      </c>
      <c r="AI318" s="37"/>
      <c r="AJ318" s="37"/>
      <c r="AK318" s="39"/>
      <c r="AL318" s="40">
        <f t="shared" si="79"/>
        <v>8</v>
      </c>
      <c r="AM318" s="37"/>
      <c r="AN318" s="37">
        <f t="shared" si="80"/>
        <v>8884.64</v>
      </c>
      <c r="AO318" s="59">
        <f t="shared" si="81"/>
        <v>33311</v>
      </c>
      <c r="AP318" s="39"/>
      <c r="AQ318" s="59" t="str">
        <f t="shared" si="82"/>
        <v>K-hangtra</v>
      </c>
      <c r="AR318" s="60">
        <f t="shared" si="83"/>
        <v>156</v>
      </c>
      <c r="AS318" s="60">
        <f t="shared" si="84"/>
        <v>632</v>
      </c>
      <c r="AV318" s="39"/>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c r="BZ318" s="42"/>
      <c r="CA318" s="42"/>
      <c r="CB318" s="42"/>
      <c r="CC318" s="42"/>
      <c r="CD318" s="42"/>
      <c r="CE318" s="42"/>
      <c r="CF318" s="42"/>
      <c r="CG318" s="42"/>
      <c r="CH318" s="42"/>
      <c r="CI318" s="42"/>
      <c r="CJ318" s="42"/>
      <c r="CK318" s="42"/>
      <c r="CL318" s="42"/>
      <c r="CM318" s="42"/>
      <c r="CN318" s="42"/>
      <c r="CO318" s="42"/>
      <c r="CP318" s="42"/>
      <c r="CQ318" s="42"/>
      <c r="CR318" s="42"/>
      <c r="CS318" s="42"/>
      <c r="CT318" s="42"/>
      <c r="CU318" s="42"/>
      <c r="CV318" s="42"/>
      <c r="CW318" s="42"/>
      <c r="CX318" s="42"/>
      <c r="CY318" s="42"/>
      <c r="CZ318" s="42"/>
      <c r="DA318" s="42"/>
      <c r="DB318" s="42"/>
      <c r="DC318" s="42"/>
      <c r="DD318" s="42"/>
      <c r="DE318" s="42"/>
      <c r="DF318" s="42"/>
      <c r="DG318" s="42"/>
      <c r="DH318" s="42"/>
      <c r="DI318" s="42"/>
      <c r="DJ318" s="42"/>
      <c r="DK318" s="42"/>
      <c r="DL318" s="42"/>
      <c r="DM318" s="42"/>
      <c r="DN318" s="42"/>
      <c r="DO318" s="42"/>
      <c r="DP318" s="42"/>
      <c r="DQ318" s="42"/>
      <c r="DR318" s="42"/>
      <c r="DS318" s="42"/>
      <c r="DT318" s="42"/>
      <c r="DU318" s="42"/>
      <c r="DV318" s="42"/>
      <c r="DW318" s="42"/>
      <c r="DX318" s="42"/>
      <c r="DY318" s="42"/>
      <c r="DZ318" s="42"/>
      <c r="EA318" s="42"/>
      <c r="EB318" s="42"/>
      <c r="EC318" s="42"/>
      <c r="ED318" s="42"/>
      <c r="EE318" s="42"/>
      <c r="EF318" s="42"/>
      <c r="EG318" s="42"/>
      <c r="EH318" s="42"/>
      <c r="EI318" s="42"/>
      <c r="EJ318" s="42"/>
      <c r="EK318" s="42"/>
      <c r="EL318" s="42"/>
      <c r="EM318" s="42"/>
      <c r="EN318" s="42"/>
      <c r="EO318" s="42"/>
      <c r="EP318" s="42"/>
      <c r="EQ318" s="42"/>
      <c r="ER318" s="42"/>
      <c r="ES318" s="42"/>
      <c r="ET318" s="42"/>
      <c r="EU318" s="42"/>
      <c r="EV318" s="42"/>
      <c r="EW318" s="42"/>
      <c r="EX318" s="42"/>
      <c r="EY318" s="42"/>
      <c r="EZ318" s="42"/>
      <c r="FA318" s="42"/>
      <c r="FB318" s="42"/>
      <c r="FC318" s="42"/>
      <c r="FD318" s="42"/>
      <c r="FE318" s="42"/>
      <c r="FF318" s="42"/>
      <c r="FG318" s="42"/>
      <c r="FH318" s="42"/>
      <c r="FI318" s="42"/>
      <c r="FJ318" s="42"/>
      <c r="FK318" s="42"/>
      <c r="FL318" s="42"/>
      <c r="FM318" s="42"/>
      <c r="FN318" s="42"/>
      <c r="FO318" s="42"/>
      <c r="FP318" s="42"/>
      <c r="FQ318" s="42"/>
      <c r="FR318" s="42"/>
      <c r="FS318" s="42"/>
      <c r="FT318" s="42"/>
      <c r="FU318" s="42"/>
      <c r="FV318" s="42"/>
      <c r="FW318" s="42"/>
      <c r="FX318" s="42"/>
      <c r="FY318" s="42"/>
      <c r="FZ318" s="42"/>
      <c r="GA318" s="42"/>
      <c r="GB318" s="42"/>
      <c r="GC318" s="42"/>
      <c r="GD318" s="42"/>
      <c r="GE318" s="42"/>
      <c r="GF318" s="42"/>
      <c r="GG318" s="42"/>
      <c r="GH318" s="42"/>
      <c r="GI318" s="42"/>
      <c r="GJ318" s="42"/>
      <c r="GK318" s="42"/>
      <c r="GL318" s="42"/>
      <c r="GM318" s="42"/>
      <c r="GN318" s="42"/>
      <c r="GO318" s="42"/>
      <c r="GP318" s="42"/>
      <c r="GQ318" s="42"/>
      <c r="GR318" s="42"/>
      <c r="GS318" s="42"/>
      <c r="GT318" s="42"/>
      <c r="GU318" s="42"/>
      <c r="GV318" s="42"/>
      <c r="GW318" s="42"/>
      <c r="GX318" s="42"/>
      <c r="GY318" s="42"/>
      <c r="GZ318" s="42"/>
      <c r="HA318" s="42"/>
      <c r="HB318" s="42"/>
      <c r="HC318" s="42"/>
      <c r="HD318" s="42"/>
      <c r="HE318" s="42"/>
      <c r="HF318" s="42"/>
      <c r="HG318" s="42"/>
      <c r="HH318" s="42"/>
      <c r="HI318" s="42"/>
      <c r="HJ318" s="42"/>
      <c r="HK318" s="42"/>
      <c r="HL318" s="42"/>
      <c r="HM318" s="42"/>
      <c r="HN318" s="42"/>
      <c r="HO318" s="42"/>
      <c r="HP318" s="42"/>
      <c r="HQ318" s="42"/>
      <c r="HR318" s="42"/>
      <c r="HS318" s="42"/>
      <c r="HT318" s="42"/>
      <c r="HU318" s="42"/>
      <c r="HV318" s="42"/>
      <c r="HW318" s="42"/>
      <c r="HX318" s="42"/>
    </row>
    <row r="319" spans="1:232" s="41" customFormat="1" x14ac:dyDescent="0.25">
      <c r="A319" s="29"/>
      <c r="B319" s="30"/>
      <c r="C319" s="31" t="str">
        <f>IF(H319="","",VLOOKUP(O319,Khach_hang!B:G,6,0))</f>
        <v>B</v>
      </c>
      <c r="D319" s="57">
        <f t="shared" si="68"/>
        <v>0</v>
      </c>
      <c r="E319" s="57">
        <f t="shared" si="69"/>
        <v>1</v>
      </c>
      <c r="F319" s="32" t="str">
        <f>IF(H319="","",VLOOKUP(H319,'PHIEU XT'!B:I,8,0))</f>
        <v>30/08/2025</v>
      </c>
      <c r="G319" s="32" t="str">
        <f t="shared" si="70"/>
        <v>30/08/2025</v>
      </c>
      <c r="H319" s="4">
        <v>9105870679</v>
      </c>
      <c r="I319" s="32" t="str">
        <f t="shared" si="71"/>
        <v>30/08/2025</v>
      </c>
      <c r="J319" s="33" t="str">
        <f t="shared" si="72"/>
        <v>NKHT2508/00012946</v>
      </c>
      <c r="K319" s="34"/>
      <c r="L319" s="46" t="str">
        <f t="shared" si="73"/>
        <v>K25TTM</v>
      </c>
      <c r="M319" s="33" t="str">
        <f>IF(H319="","",'PHIEU XT'!C319)</f>
        <v>00012946</v>
      </c>
      <c r="N319" s="35" t="str">
        <f t="shared" si="74"/>
        <v>30/08/2025</v>
      </c>
      <c r="O319" s="6" t="str">
        <f>IF(H319="","",'PHIEU XT'!E319)</f>
        <v>WIN-004</v>
      </c>
      <c r="P319" s="36"/>
      <c r="Q319" s="36"/>
      <c r="R319" s="36"/>
      <c r="S319" s="33" t="str">
        <f>IF(H319="","",'PHIEU XT'!F319)</f>
        <v>2ALE WM+ HTH TDP 3, TT Cẩm Xuyên</v>
      </c>
      <c r="T319" s="36"/>
      <c r="U319" s="36"/>
      <c r="V319" s="33" t="str">
        <f t="shared" si="75"/>
        <v>2ALE WM+ HTH TDP 3, TT Cẩm Xuyên</v>
      </c>
      <c r="W319" s="36"/>
      <c r="X319" s="36"/>
      <c r="Y319" s="33" t="str">
        <f>IF(H319="","",'PHIEU XT'!AC319)</f>
        <v>GTLX250G</v>
      </c>
      <c r="Z319" s="36"/>
      <c r="AA319" s="30"/>
      <c r="AB319" s="57">
        <f t="shared" si="76"/>
        <v>5111</v>
      </c>
      <c r="AC319" s="57">
        <f t="shared" si="77"/>
        <v>131</v>
      </c>
      <c r="AD319" s="30"/>
      <c r="AE319" s="58">
        <f>IF(H319="","",'PHIEU XT'!U319)</f>
        <v>1</v>
      </c>
      <c r="AF319" s="37"/>
      <c r="AG319" s="37">
        <f>IF(H319="","",'PHIEU XT'!T319)</f>
        <v>50182</v>
      </c>
      <c r="AH319" s="38">
        <f t="shared" si="78"/>
        <v>50182</v>
      </c>
      <c r="AI319" s="37"/>
      <c r="AJ319" s="37"/>
      <c r="AK319" s="39"/>
      <c r="AL319" s="40">
        <f t="shared" si="79"/>
        <v>8</v>
      </c>
      <c r="AM319" s="37"/>
      <c r="AN319" s="37">
        <f t="shared" si="80"/>
        <v>4014.56</v>
      </c>
      <c r="AO319" s="59">
        <f t="shared" si="81"/>
        <v>33311</v>
      </c>
      <c r="AP319" s="39"/>
      <c r="AQ319" s="59" t="str">
        <f t="shared" si="82"/>
        <v>K-hangtra</v>
      </c>
      <c r="AR319" s="60">
        <f t="shared" si="83"/>
        <v>156</v>
      </c>
      <c r="AS319" s="60">
        <f t="shared" si="84"/>
        <v>632</v>
      </c>
      <c r="AV319" s="39"/>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c r="BZ319" s="42"/>
      <c r="CA319" s="42"/>
      <c r="CB319" s="42"/>
      <c r="CC319" s="42"/>
      <c r="CD319" s="42"/>
      <c r="CE319" s="42"/>
      <c r="CF319" s="42"/>
      <c r="CG319" s="42"/>
      <c r="CH319" s="42"/>
      <c r="CI319" s="42"/>
      <c r="CJ319" s="42"/>
      <c r="CK319" s="42"/>
      <c r="CL319" s="42"/>
      <c r="CM319" s="42"/>
      <c r="CN319" s="42"/>
      <c r="CO319" s="42"/>
      <c r="CP319" s="42"/>
      <c r="CQ319" s="42"/>
      <c r="CR319" s="42"/>
      <c r="CS319" s="42"/>
      <c r="CT319" s="42"/>
      <c r="CU319" s="42"/>
      <c r="CV319" s="42"/>
      <c r="CW319" s="42"/>
      <c r="CX319" s="42"/>
      <c r="CY319" s="42"/>
      <c r="CZ319" s="42"/>
      <c r="DA319" s="42"/>
      <c r="DB319" s="42"/>
      <c r="DC319" s="42"/>
      <c r="DD319" s="42"/>
      <c r="DE319" s="42"/>
      <c r="DF319" s="42"/>
      <c r="DG319" s="42"/>
      <c r="DH319" s="42"/>
      <c r="DI319" s="42"/>
      <c r="DJ319" s="42"/>
      <c r="DK319" s="42"/>
      <c r="DL319" s="42"/>
      <c r="DM319" s="42"/>
      <c r="DN319" s="42"/>
      <c r="DO319" s="42"/>
      <c r="DP319" s="42"/>
      <c r="DQ319" s="42"/>
      <c r="DR319" s="42"/>
      <c r="DS319" s="42"/>
      <c r="DT319" s="42"/>
      <c r="DU319" s="42"/>
      <c r="DV319" s="42"/>
      <c r="DW319" s="42"/>
      <c r="DX319" s="42"/>
      <c r="DY319" s="42"/>
      <c r="DZ319" s="42"/>
      <c r="EA319" s="42"/>
      <c r="EB319" s="42"/>
      <c r="EC319" s="42"/>
      <c r="ED319" s="42"/>
      <c r="EE319" s="42"/>
      <c r="EF319" s="42"/>
      <c r="EG319" s="42"/>
      <c r="EH319" s="42"/>
      <c r="EI319" s="42"/>
      <c r="EJ319" s="42"/>
      <c r="EK319" s="42"/>
      <c r="EL319" s="42"/>
      <c r="EM319" s="42"/>
      <c r="EN319" s="42"/>
      <c r="EO319" s="42"/>
      <c r="EP319" s="42"/>
      <c r="EQ319" s="42"/>
      <c r="ER319" s="42"/>
      <c r="ES319" s="42"/>
      <c r="ET319" s="42"/>
      <c r="EU319" s="42"/>
      <c r="EV319" s="42"/>
      <c r="EW319" s="42"/>
      <c r="EX319" s="42"/>
      <c r="EY319" s="42"/>
      <c r="EZ319" s="42"/>
      <c r="FA319" s="42"/>
      <c r="FB319" s="42"/>
      <c r="FC319" s="42"/>
      <c r="FD319" s="42"/>
      <c r="FE319" s="42"/>
      <c r="FF319" s="42"/>
      <c r="FG319" s="42"/>
      <c r="FH319" s="42"/>
      <c r="FI319" s="42"/>
      <c r="FJ319" s="42"/>
      <c r="FK319" s="42"/>
      <c r="FL319" s="42"/>
      <c r="FM319" s="42"/>
      <c r="FN319" s="42"/>
      <c r="FO319" s="42"/>
      <c r="FP319" s="42"/>
      <c r="FQ319" s="42"/>
      <c r="FR319" s="42"/>
      <c r="FS319" s="42"/>
      <c r="FT319" s="42"/>
      <c r="FU319" s="42"/>
      <c r="FV319" s="42"/>
      <c r="FW319" s="42"/>
      <c r="FX319" s="42"/>
      <c r="FY319" s="42"/>
      <c r="FZ319" s="42"/>
      <c r="GA319" s="42"/>
      <c r="GB319" s="42"/>
      <c r="GC319" s="42"/>
      <c r="GD319" s="42"/>
      <c r="GE319" s="42"/>
      <c r="GF319" s="42"/>
      <c r="GG319" s="42"/>
      <c r="GH319" s="42"/>
      <c r="GI319" s="42"/>
      <c r="GJ319" s="42"/>
      <c r="GK319" s="42"/>
      <c r="GL319" s="42"/>
      <c r="GM319" s="42"/>
      <c r="GN319" s="42"/>
      <c r="GO319" s="42"/>
      <c r="GP319" s="42"/>
      <c r="GQ319" s="42"/>
      <c r="GR319" s="42"/>
      <c r="GS319" s="42"/>
      <c r="GT319" s="42"/>
      <c r="GU319" s="42"/>
      <c r="GV319" s="42"/>
      <c r="GW319" s="42"/>
      <c r="GX319" s="42"/>
      <c r="GY319" s="42"/>
      <c r="GZ319" s="42"/>
      <c r="HA319" s="42"/>
      <c r="HB319" s="42"/>
      <c r="HC319" s="42"/>
      <c r="HD319" s="42"/>
      <c r="HE319" s="42"/>
      <c r="HF319" s="42"/>
      <c r="HG319" s="42"/>
      <c r="HH319" s="42"/>
      <c r="HI319" s="42"/>
      <c r="HJ319" s="42"/>
      <c r="HK319" s="42"/>
      <c r="HL319" s="42"/>
      <c r="HM319" s="42"/>
      <c r="HN319" s="42"/>
      <c r="HO319" s="42"/>
      <c r="HP319" s="42"/>
      <c r="HQ319" s="42"/>
      <c r="HR319" s="42"/>
      <c r="HS319" s="42"/>
      <c r="HT319" s="42"/>
      <c r="HU319" s="42"/>
      <c r="HV319" s="42"/>
      <c r="HW319" s="42"/>
      <c r="HX319" s="42"/>
    </row>
    <row r="320" spans="1:232" s="41" customFormat="1" x14ac:dyDescent="0.25">
      <c r="A320" s="29"/>
      <c r="B320" s="30"/>
      <c r="C320" s="31" t="str">
        <f>IF(H320="","",VLOOKUP(O320,Khach_hang!B:G,6,0))</f>
        <v>B</v>
      </c>
      <c r="D320" s="57">
        <f t="shared" si="68"/>
        <v>0</v>
      </c>
      <c r="E320" s="57">
        <f t="shared" si="69"/>
        <v>1</v>
      </c>
      <c r="F320" s="32" t="str">
        <f>IF(H320="","",VLOOKUP(H320,'PHIEU XT'!B:I,8,0))</f>
        <v>30/08/2025</v>
      </c>
      <c r="G320" s="32" t="str">
        <f t="shared" si="70"/>
        <v>30/08/2025</v>
      </c>
      <c r="H320" s="4">
        <v>9105870679</v>
      </c>
      <c r="I320" s="32" t="str">
        <f t="shared" si="71"/>
        <v>30/08/2025</v>
      </c>
      <c r="J320" s="33" t="str">
        <f t="shared" si="72"/>
        <v>NKHT2508/00012946</v>
      </c>
      <c r="K320" s="34"/>
      <c r="L320" s="46" t="str">
        <f t="shared" si="73"/>
        <v>K25TTM</v>
      </c>
      <c r="M320" s="33" t="str">
        <f>IF(H320="","",'PHIEU XT'!C320)</f>
        <v>00012946</v>
      </c>
      <c r="N320" s="35" t="str">
        <f t="shared" si="74"/>
        <v>30/08/2025</v>
      </c>
      <c r="O320" s="6" t="str">
        <f>IF(H320="","",'PHIEU XT'!E320)</f>
        <v>WIN-004</v>
      </c>
      <c r="P320" s="36"/>
      <c r="Q320" s="36"/>
      <c r="R320" s="36"/>
      <c r="S320" s="33" t="str">
        <f>IF(H320="","",'PHIEU XT'!F320)</f>
        <v>2ALE WM+ HTH TDP 3, TT Cẩm Xuyên</v>
      </c>
      <c r="T320" s="36"/>
      <c r="U320" s="36"/>
      <c r="V320" s="33" t="str">
        <f t="shared" si="75"/>
        <v>2ALE WM+ HTH TDP 3, TT Cẩm Xuyên</v>
      </c>
      <c r="W320" s="36"/>
      <c r="X320" s="36"/>
      <c r="Y320" s="33" t="str">
        <f>IF(H320="","",'PHIEU XT'!AC320)</f>
        <v>MNH250</v>
      </c>
      <c r="Z320" s="36"/>
      <c r="AA320" s="30"/>
      <c r="AB320" s="57">
        <f t="shared" si="76"/>
        <v>5111</v>
      </c>
      <c r="AC320" s="57">
        <f t="shared" si="77"/>
        <v>131</v>
      </c>
      <c r="AD320" s="30"/>
      <c r="AE320" s="58">
        <f>IF(H320="","",'PHIEU XT'!U320)</f>
        <v>3</v>
      </c>
      <c r="AF320" s="37"/>
      <c r="AG320" s="37">
        <f>IF(H320="","",'PHIEU XT'!T320)</f>
        <v>46000</v>
      </c>
      <c r="AH320" s="38">
        <f t="shared" si="78"/>
        <v>138000</v>
      </c>
      <c r="AI320" s="37"/>
      <c r="AJ320" s="37"/>
      <c r="AK320" s="39"/>
      <c r="AL320" s="40">
        <f t="shared" si="79"/>
        <v>8</v>
      </c>
      <c r="AM320" s="37"/>
      <c r="AN320" s="37">
        <f t="shared" si="80"/>
        <v>11040</v>
      </c>
      <c r="AO320" s="59">
        <f t="shared" si="81"/>
        <v>33311</v>
      </c>
      <c r="AP320" s="39"/>
      <c r="AQ320" s="59" t="str">
        <f t="shared" si="82"/>
        <v>K-hangtra</v>
      </c>
      <c r="AR320" s="60">
        <f t="shared" si="83"/>
        <v>156</v>
      </c>
      <c r="AS320" s="60">
        <f t="shared" si="84"/>
        <v>632</v>
      </c>
      <c r="AV320" s="39"/>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c r="BZ320" s="42"/>
      <c r="CA320" s="42"/>
      <c r="CB320" s="42"/>
      <c r="CC320" s="42"/>
      <c r="CD320" s="42"/>
      <c r="CE320" s="42"/>
      <c r="CF320" s="42"/>
      <c r="CG320" s="42"/>
      <c r="CH320" s="42"/>
      <c r="CI320" s="42"/>
      <c r="CJ320" s="42"/>
      <c r="CK320" s="42"/>
      <c r="CL320" s="42"/>
      <c r="CM320" s="42"/>
      <c r="CN320" s="42"/>
      <c r="CO320" s="42"/>
      <c r="CP320" s="42"/>
      <c r="CQ320" s="42"/>
      <c r="CR320" s="42"/>
      <c r="CS320" s="42"/>
      <c r="CT320" s="42"/>
      <c r="CU320" s="42"/>
      <c r="CV320" s="42"/>
      <c r="CW320" s="42"/>
      <c r="CX320" s="42"/>
      <c r="CY320" s="42"/>
      <c r="CZ320" s="42"/>
      <c r="DA320" s="42"/>
      <c r="DB320" s="42"/>
      <c r="DC320" s="42"/>
      <c r="DD320" s="42"/>
      <c r="DE320" s="42"/>
      <c r="DF320" s="42"/>
      <c r="DG320" s="42"/>
      <c r="DH320" s="42"/>
      <c r="DI320" s="42"/>
      <c r="DJ320" s="42"/>
      <c r="DK320" s="42"/>
      <c r="DL320" s="42"/>
      <c r="DM320" s="42"/>
      <c r="DN320" s="42"/>
      <c r="DO320" s="42"/>
      <c r="DP320" s="42"/>
      <c r="DQ320" s="42"/>
      <c r="DR320" s="42"/>
      <c r="DS320" s="42"/>
      <c r="DT320" s="42"/>
      <c r="DU320" s="42"/>
      <c r="DV320" s="42"/>
      <c r="DW320" s="42"/>
      <c r="DX320" s="42"/>
      <c r="DY320" s="42"/>
      <c r="DZ320" s="42"/>
      <c r="EA320" s="42"/>
      <c r="EB320" s="42"/>
      <c r="EC320" s="42"/>
      <c r="ED320" s="42"/>
      <c r="EE320" s="42"/>
      <c r="EF320" s="42"/>
      <c r="EG320" s="42"/>
      <c r="EH320" s="42"/>
      <c r="EI320" s="42"/>
      <c r="EJ320" s="42"/>
      <c r="EK320" s="42"/>
      <c r="EL320" s="42"/>
      <c r="EM320" s="42"/>
      <c r="EN320" s="42"/>
      <c r="EO320" s="42"/>
      <c r="EP320" s="42"/>
      <c r="EQ320" s="42"/>
      <c r="ER320" s="42"/>
      <c r="ES320" s="42"/>
      <c r="ET320" s="42"/>
      <c r="EU320" s="42"/>
      <c r="EV320" s="42"/>
      <c r="EW320" s="42"/>
      <c r="EX320" s="42"/>
      <c r="EY320" s="42"/>
      <c r="EZ320" s="42"/>
      <c r="FA320" s="42"/>
      <c r="FB320" s="42"/>
      <c r="FC320" s="42"/>
      <c r="FD320" s="42"/>
      <c r="FE320" s="42"/>
      <c r="FF320" s="42"/>
      <c r="FG320" s="42"/>
      <c r="FH320" s="42"/>
      <c r="FI320" s="42"/>
      <c r="FJ320" s="42"/>
      <c r="FK320" s="42"/>
      <c r="FL320" s="42"/>
      <c r="FM320" s="42"/>
      <c r="FN320" s="42"/>
      <c r="FO320" s="42"/>
      <c r="FP320" s="42"/>
      <c r="FQ320" s="42"/>
      <c r="FR320" s="42"/>
      <c r="FS320" s="42"/>
      <c r="FT320" s="42"/>
      <c r="FU320" s="42"/>
      <c r="FV320" s="42"/>
      <c r="FW320" s="42"/>
      <c r="FX320" s="42"/>
      <c r="FY320" s="42"/>
      <c r="FZ320" s="42"/>
      <c r="GA320" s="42"/>
      <c r="GB320" s="42"/>
      <c r="GC320" s="42"/>
      <c r="GD320" s="42"/>
      <c r="GE320" s="42"/>
      <c r="GF320" s="42"/>
      <c r="GG320" s="42"/>
      <c r="GH320" s="42"/>
      <c r="GI320" s="42"/>
      <c r="GJ320" s="42"/>
      <c r="GK320" s="42"/>
      <c r="GL320" s="42"/>
      <c r="GM320" s="42"/>
      <c r="GN320" s="42"/>
      <c r="GO320" s="42"/>
      <c r="GP320" s="42"/>
      <c r="GQ320" s="42"/>
      <c r="GR320" s="42"/>
      <c r="GS320" s="42"/>
      <c r="GT320" s="42"/>
      <c r="GU320" s="42"/>
      <c r="GV320" s="42"/>
      <c r="GW320" s="42"/>
      <c r="GX320" s="42"/>
      <c r="GY320" s="42"/>
      <c r="GZ320" s="42"/>
      <c r="HA320" s="42"/>
      <c r="HB320" s="42"/>
      <c r="HC320" s="42"/>
      <c r="HD320" s="42"/>
      <c r="HE320" s="42"/>
      <c r="HF320" s="42"/>
      <c r="HG320" s="42"/>
      <c r="HH320" s="42"/>
      <c r="HI320" s="42"/>
      <c r="HJ320" s="42"/>
      <c r="HK320" s="42"/>
      <c r="HL320" s="42"/>
      <c r="HM320" s="42"/>
      <c r="HN320" s="42"/>
      <c r="HO320" s="42"/>
      <c r="HP320" s="42"/>
      <c r="HQ320" s="42"/>
      <c r="HR320" s="42"/>
      <c r="HS320" s="42"/>
      <c r="HT320" s="42"/>
      <c r="HU320" s="42"/>
      <c r="HV320" s="42"/>
      <c r="HW320" s="42"/>
      <c r="HX320" s="42"/>
    </row>
    <row r="321" spans="1:232" s="41" customFormat="1" x14ac:dyDescent="0.25">
      <c r="A321" s="29"/>
      <c r="B321" s="30"/>
      <c r="C321" s="31" t="str">
        <f>IF(H321="","",VLOOKUP(O321,Khach_hang!B:G,6,0))</f>
        <v>B</v>
      </c>
      <c r="D321" s="57">
        <f t="shared" si="68"/>
        <v>0</v>
      </c>
      <c r="E321" s="57">
        <f t="shared" si="69"/>
        <v>1</v>
      </c>
      <c r="F321" s="32" t="str">
        <f>IF(H321="","",VLOOKUP(H321,'PHIEU XT'!B:I,8,0))</f>
        <v>30/08/2025</v>
      </c>
      <c r="G321" s="32" t="str">
        <f t="shared" si="70"/>
        <v>30/08/2025</v>
      </c>
      <c r="H321" s="4">
        <v>9105870679</v>
      </c>
      <c r="I321" s="32" t="str">
        <f t="shared" si="71"/>
        <v>30/08/2025</v>
      </c>
      <c r="J321" s="33" t="str">
        <f t="shared" si="72"/>
        <v>NKHT2508/00012946</v>
      </c>
      <c r="K321" s="34"/>
      <c r="L321" s="46" t="str">
        <f t="shared" si="73"/>
        <v>K25TTM</v>
      </c>
      <c r="M321" s="33" t="str">
        <f>IF(H321="","",'PHIEU XT'!C321)</f>
        <v>00012946</v>
      </c>
      <c r="N321" s="35" t="str">
        <f t="shared" si="74"/>
        <v>30/08/2025</v>
      </c>
      <c r="O321" s="6" t="str">
        <f>IF(H321="","",'PHIEU XT'!E321)</f>
        <v>WIN-004</v>
      </c>
      <c r="P321" s="36"/>
      <c r="Q321" s="36"/>
      <c r="R321" s="36"/>
      <c r="S321" s="33" t="str">
        <f>IF(H321="","",'PHIEU XT'!F321)</f>
        <v>2ALE WM+ HTH TDP 3, TT Cẩm Xuyên</v>
      </c>
      <c r="T321" s="36"/>
      <c r="U321" s="36"/>
      <c r="V321" s="33" t="str">
        <f t="shared" si="75"/>
        <v>2ALE WM+ HTH TDP 3, TT Cẩm Xuyên</v>
      </c>
      <c r="W321" s="36"/>
      <c r="X321" s="36"/>
      <c r="Y321" s="33" t="str">
        <f>IF(H321="","",'PHIEU XT'!AC321)</f>
        <v>GSG250</v>
      </c>
      <c r="Z321" s="36"/>
      <c r="AA321" s="30"/>
      <c r="AB321" s="57">
        <f t="shared" si="76"/>
        <v>5111</v>
      </c>
      <c r="AC321" s="57">
        <f t="shared" si="77"/>
        <v>131</v>
      </c>
      <c r="AD321" s="30"/>
      <c r="AE321" s="58">
        <f>IF(H321="","",'PHIEU XT'!U321)</f>
        <v>1</v>
      </c>
      <c r="AF321" s="37"/>
      <c r="AG321" s="37">
        <f>IF(H321="","",'PHIEU XT'!T321)</f>
        <v>50400</v>
      </c>
      <c r="AH321" s="38">
        <f t="shared" si="78"/>
        <v>50400</v>
      </c>
      <c r="AI321" s="37"/>
      <c r="AJ321" s="37"/>
      <c r="AK321" s="39"/>
      <c r="AL321" s="40">
        <f t="shared" si="79"/>
        <v>8</v>
      </c>
      <c r="AM321" s="37"/>
      <c r="AN321" s="37">
        <f t="shared" si="80"/>
        <v>4032</v>
      </c>
      <c r="AO321" s="59">
        <f t="shared" si="81"/>
        <v>33311</v>
      </c>
      <c r="AP321" s="39"/>
      <c r="AQ321" s="59" t="str">
        <f t="shared" si="82"/>
        <v>K-hangtra</v>
      </c>
      <c r="AR321" s="60">
        <f t="shared" si="83"/>
        <v>156</v>
      </c>
      <c r="AS321" s="60">
        <f t="shared" si="84"/>
        <v>632</v>
      </c>
      <c r="AV321" s="39"/>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c r="BZ321" s="42"/>
      <c r="CA321" s="42"/>
      <c r="CB321" s="42"/>
      <c r="CC321" s="42"/>
      <c r="CD321" s="42"/>
      <c r="CE321" s="42"/>
      <c r="CF321" s="42"/>
      <c r="CG321" s="42"/>
      <c r="CH321" s="42"/>
      <c r="CI321" s="42"/>
      <c r="CJ321" s="42"/>
      <c r="CK321" s="42"/>
      <c r="CL321" s="42"/>
      <c r="CM321" s="42"/>
      <c r="CN321" s="42"/>
      <c r="CO321" s="42"/>
      <c r="CP321" s="42"/>
      <c r="CQ321" s="42"/>
      <c r="CR321" s="42"/>
      <c r="CS321" s="42"/>
      <c r="CT321" s="42"/>
      <c r="CU321" s="42"/>
      <c r="CV321" s="42"/>
      <c r="CW321" s="42"/>
      <c r="CX321" s="42"/>
      <c r="CY321" s="42"/>
      <c r="CZ321" s="42"/>
      <c r="DA321" s="42"/>
      <c r="DB321" s="42"/>
      <c r="DC321" s="42"/>
      <c r="DD321" s="42"/>
      <c r="DE321" s="42"/>
      <c r="DF321" s="42"/>
      <c r="DG321" s="42"/>
      <c r="DH321" s="42"/>
      <c r="DI321" s="42"/>
      <c r="DJ321" s="42"/>
      <c r="DK321" s="42"/>
      <c r="DL321" s="42"/>
      <c r="DM321" s="42"/>
      <c r="DN321" s="42"/>
      <c r="DO321" s="42"/>
      <c r="DP321" s="42"/>
      <c r="DQ321" s="42"/>
      <c r="DR321" s="42"/>
      <c r="DS321" s="42"/>
      <c r="DT321" s="42"/>
      <c r="DU321" s="42"/>
      <c r="DV321" s="42"/>
      <c r="DW321" s="42"/>
      <c r="DX321" s="42"/>
      <c r="DY321" s="42"/>
      <c r="DZ321" s="42"/>
      <c r="EA321" s="42"/>
      <c r="EB321" s="42"/>
      <c r="EC321" s="42"/>
      <c r="ED321" s="42"/>
      <c r="EE321" s="42"/>
      <c r="EF321" s="42"/>
      <c r="EG321" s="42"/>
      <c r="EH321" s="42"/>
      <c r="EI321" s="42"/>
      <c r="EJ321" s="42"/>
      <c r="EK321" s="42"/>
      <c r="EL321" s="42"/>
      <c r="EM321" s="42"/>
      <c r="EN321" s="42"/>
      <c r="EO321" s="42"/>
      <c r="EP321" s="42"/>
      <c r="EQ321" s="42"/>
      <c r="ER321" s="42"/>
      <c r="ES321" s="42"/>
      <c r="ET321" s="42"/>
      <c r="EU321" s="42"/>
      <c r="EV321" s="42"/>
      <c r="EW321" s="42"/>
      <c r="EX321" s="42"/>
      <c r="EY321" s="42"/>
      <c r="EZ321" s="42"/>
      <c r="FA321" s="42"/>
      <c r="FB321" s="42"/>
      <c r="FC321" s="42"/>
      <c r="FD321" s="42"/>
      <c r="FE321" s="42"/>
      <c r="FF321" s="42"/>
      <c r="FG321" s="42"/>
      <c r="FH321" s="42"/>
      <c r="FI321" s="42"/>
      <c r="FJ321" s="42"/>
      <c r="FK321" s="42"/>
      <c r="FL321" s="42"/>
      <c r="FM321" s="42"/>
      <c r="FN321" s="42"/>
      <c r="FO321" s="42"/>
      <c r="FP321" s="42"/>
      <c r="FQ321" s="42"/>
      <c r="FR321" s="42"/>
      <c r="FS321" s="42"/>
      <c r="FT321" s="42"/>
      <c r="FU321" s="42"/>
      <c r="FV321" s="42"/>
      <c r="FW321" s="42"/>
      <c r="FX321" s="42"/>
      <c r="FY321" s="42"/>
      <c r="FZ321" s="42"/>
      <c r="GA321" s="42"/>
      <c r="GB321" s="42"/>
      <c r="GC321" s="42"/>
      <c r="GD321" s="42"/>
      <c r="GE321" s="42"/>
      <c r="GF321" s="42"/>
      <c r="GG321" s="42"/>
      <c r="GH321" s="42"/>
      <c r="GI321" s="42"/>
      <c r="GJ321" s="42"/>
      <c r="GK321" s="42"/>
      <c r="GL321" s="42"/>
      <c r="GM321" s="42"/>
      <c r="GN321" s="42"/>
      <c r="GO321" s="42"/>
      <c r="GP321" s="42"/>
      <c r="GQ321" s="42"/>
      <c r="GR321" s="42"/>
      <c r="GS321" s="42"/>
      <c r="GT321" s="42"/>
      <c r="GU321" s="42"/>
      <c r="GV321" s="42"/>
      <c r="GW321" s="42"/>
      <c r="GX321" s="42"/>
      <c r="GY321" s="42"/>
      <c r="GZ321" s="42"/>
      <c r="HA321" s="42"/>
      <c r="HB321" s="42"/>
      <c r="HC321" s="42"/>
      <c r="HD321" s="42"/>
      <c r="HE321" s="42"/>
      <c r="HF321" s="42"/>
      <c r="HG321" s="42"/>
      <c r="HH321" s="42"/>
      <c r="HI321" s="42"/>
      <c r="HJ321" s="42"/>
      <c r="HK321" s="42"/>
      <c r="HL321" s="42"/>
      <c r="HM321" s="42"/>
      <c r="HN321" s="42"/>
      <c r="HO321" s="42"/>
      <c r="HP321" s="42"/>
      <c r="HQ321" s="42"/>
      <c r="HR321" s="42"/>
      <c r="HS321" s="42"/>
      <c r="HT321" s="42"/>
      <c r="HU321" s="42"/>
      <c r="HV321" s="42"/>
      <c r="HW321" s="42"/>
      <c r="HX321" s="42"/>
    </row>
    <row r="322" spans="1:232" s="41" customFormat="1" x14ac:dyDescent="0.25">
      <c r="A322" s="29"/>
      <c r="B322" s="30"/>
      <c r="C322" s="31" t="str">
        <f>IF(H322="","",VLOOKUP(O322,Khach_hang!B:G,6,0))</f>
        <v>N</v>
      </c>
      <c r="D322" s="57">
        <f t="shared" si="68"/>
        <v>0</v>
      </c>
      <c r="E322" s="57">
        <f t="shared" si="69"/>
        <v>1</v>
      </c>
      <c r="F322" s="32" t="str">
        <f>IF(H322="","",VLOOKUP(H322,'PHIEU XT'!B:I,8,0))</f>
        <v>30/08/2025</v>
      </c>
      <c r="G322" s="32" t="str">
        <f t="shared" si="70"/>
        <v>30/08/2025</v>
      </c>
      <c r="H322" s="4">
        <v>9105870656</v>
      </c>
      <c r="I322" s="32" t="str">
        <f t="shared" si="71"/>
        <v>30/08/2025</v>
      </c>
      <c r="J322" s="33" t="str">
        <f t="shared" si="72"/>
        <v>NKHT2508/00007879</v>
      </c>
      <c r="K322" s="34"/>
      <c r="L322" s="46" t="str">
        <f t="shared" si="73"/>
        <v>K25TTM</v>
      </c>
      <c r="M322" s="33" t="str">
        <f>IF(H322="","",'PHIEU XT'!C322)</f>
        <v>00007879</v>
      </c>
      <c r="N322" s="35" t="str">
        <f t="shared" si="74"/>
        <v>30/08/2025</v>
      </c>
      <c r="O322" s="6" t="str">
        <f>IF(H322="","",'PHIEU XT'!E322)</f>
        <v>WIN-071</v>
      </c>
      <c r="P322" s="36"/>
      <c r="Q322" s="36"/>
      <c r="R322" s="36"/>
      <c r="S322" s="33" t="str">
        <f>IF(H322="","",'PHIEU XT'!F322)</f>
        <v>2AW5 WM+ BDH 79 Phan Trọng Tuệ</v>
      </c>
      <c r="T322" s="36"/>
      <c r="U322" s="36"/>
      <c r="V322" s="33" t="str">
        <f t="shared" si="75"/>
        <v>2AW5 WM+ BDH 79 Phan Trọng Tuệ</v>
      </c>
      <c r="W322" s="36"/>
      <c r="X322" s="36"/>
      <c r="Y322" s="33" t="str">
        <f>IF(H322="","",'PHIEU XT'!AC322)</f>
        <v>GL250KT</v>
      </c>
      <c r="Z322" s="36"/>
      <c r="AA322" s="30"/>
      <c r="AB322" s="57">
        <f t="shared" si="76"/>
        <v>5111</v>
      </c>
      <c r="AC322" s="57">
        <f t="shared" si="77"/>
        <v>131</v>
      </c>
      <c r="AD322" s="30"/>
      <c r="AE322" s="58">
        <f>IF(H322="","",'PHIEU XT'!U322)</f>
        <v>2</v>
      </c>
      <c r="AF322" s="37"/>
      <c r="AG322" s="37">
        <f>IF(H322="","",'PHIEU XT'!T322)</f>
        <v>49500</v>
      </c>
      <c r="AH322" s="38">
        <f t="shared" si="78"/>
        <v>99000</v>
      </c>
      <c r="AI322" s="37"/>
      <c r="AJ322" s="37"/>
      <c r="AK322" s="39"/>
      <c r="AL322" s="40">
        <f t="shared" si="79"/>
        <v>8</v>
      </c>
      <c r="AM322" s="37"/>
      <c r="AN322" s="37">
        <f t="shared" si="80"/>
        <v>7920</v>
      </c>
      <c r="AO322" s="59">
        <f t="shared" si="81"/>
        <v>33311</v>
      </c>
      <c r="AP322" s="39"/>
      <c r="AQ322" s="59" t="str">
        <f t="shared" si="82"/>
        <v>K-hangtra</v>
      </c>
      <c r="AR322" s="60">
        <f t="shared" si="83"/>
        <v>156</v>
      </c>
      <c r="AS322" s="60">
        <f t="shared" si="84"/>
        <v>632</v>
      </c>
      <c r="AV322" s="39"/>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c r="BZ322" s="42"/>
      <c r="CA322" s="42"/>
      <c r="CB322" s="42"/>
      <c r="CC322" s="42"/>
      <c r="CD322" s="42"/>
      <c r="CE322" s="42"/>
      <c r="CF322" s="42"/>
      <c r="CG322" s="42"/>
      <c r="CH322" s="42"/>
      <c r="CI322" s="42"/>
      <c r="CJ322" s="42"/>
      <c r="CK322" s="42"/>
      <c r="CL322" s="42"/>
      <c r="CM322" s="42"/>
      <c r="CN322" s="42"/>
      <c r="CO322" s="42"/>
      <c r="CP322" s="42"/>
      <c r="CQ322" s="42"/>
      <c r="CR322" s="42"/>
      <c r="CS322" s="42"/>
      <c r="CT322" s="42"/>
      <c r="CU322" s="42"/>
      <c r="CV322" s="42"/>
      <c r="CW322" s="42"/>
      <c r="CX322" s="42"/>
      <c r="CY322" s="42"/>
      <c r="CZ322" s="42"/>
      <c r="DA322" s="42"/>
      <c r="DB322" s="42"/>
      <c r="DC322" s="42"/>
      <c r="DD322" s="42"/>
      <c r="DE322" s="42"/>
      <c r="DF322" s="42"/>
      <c r="DG322" s="42"/>
      <c r="DH322" s="42"/>
      <c r="DI322" s="42"/>
      <c r="DJ322" s="42"/>
      <c r="DK322" s="42"/>
      <c r="DL322" s="42"/>
      <c r="DM322" s="42"/>
      <c r="DN322" s="42"/>
      <c r="DO322" s="42"/>
      <c r="DP322" s="42"/>
      <c r="DQ322" s="42"/>
      <c r="DR322" s="42"/>
      <c r="DS322" s="42"/>
      <c r="DT322" s="42"/>
      <c r="DU322" s="42"/>
      <c r="DV322" s="42"/>
      <c r="DW322" s="42"/>
      <c r="DX322" s="42"/>
      <c r="DY322" s="42"/>
      <c r="DZ322" s="42"/>
      <c r="EA322" s="42"/>
      <c r="EB322" s="42"/>
      <c r="EC322" s="42"/>
      <c r="ED322" s="42"/>
      <c r="EE322" s="42"/>
      <c r="EF322" s="42"/>
      <c r="EG322" s="42"/>
      <c r="EH322" s="42"/>
      <c r="EI322" s="42"/>
      <c r="EJ322" s="42"/>
      <c r="EK322" s="42"/>
      <c r="EL322" s="42"/>
      <c r="EM322" s="42"/>
      <c r="EN322" s="42"/>
      <c r="EO322" s="42"/>
      <c r="EP322" s="42"/>
      <c r="EQ322" s="42"/>
      <c r="ER322" s="42"/>
      <c r="ES322" s="42"/>
      <c r="ET322" s="42"/>
      <c r="EU322" s="42"/>
      <c r="EV322" s="42"/>
      <c r="EW322" s="42"/>
      <c r="EX322" s="42"/>
      <c r="EY322" s="42"/>
      <c r="EZ322" s="42"/>
      <c r="FA322" s="42"/>
      <c r="FB322" s="42"/>
      <c r="FC322" s="42"/>
      <c r="FD322" s="42"/>
      <c r="FE322" s="42"/>
      <c r="FF322" s="42"/>
      <c r="FG322" s="42"/>
      <c r="FH322" s="42"/>
      <c r="FI322" s="42"/>
      <c r="FJ322" s="42"/>
      <c r="FK322" s="42"/>
      <c r="FL322" s="42"/>
      <c r="FM322" s="42"/>
      <c r="FN322" s="42"/>
      <c r="FO322" s="42"/>
      <c r="FP322" s="42"/>
      <c r="FQ322" s="42"/>
      <c r="FR322" s="42"/>
      <c r="FS322" s="42"/>
      <c r="FT322" s="42"/>
      <c r="FU322" s="42"/>
      <c r="FV322" s="42"/>
      <c r="FW322" s="42"/>
      <c r="FX322" s="42"/>
      <c r="FY322" s="42"/>
      <c r="FZ322" s="42"/>
      <c r="GA322" s="42"/>
      <c r="GB322" s="42"/>
      <c r="GC322" s="42"/>
      <c r="GD322" s="42"/>
      <c r="GE322" s="42"/>
      <c r="GF322" s="42"/>
      <c r="GG322" s="42"/>
      <c r="GH322" s="42"/>
      <c r="GI322" s="42"/>
      <c r="GJ322" s="42"/>
      <c r="GK322" s="42"/>
      <c r="GL322" s="42"/>
      <c r="GM322" s="42"/>
      <c r="GN322" s="42"/>
      <c r="GO322" s="42"/>
      <c r="GP322" s="42"/>
      <c r="GQ322" s="42"/>
      <c r="GR322" s="42"/>
      <c r="GS322" s="42"/>
      <c r="GT322" s="42"/>
      <c r="GU322" s="42"/>
      <c r="GV322" s="42"/>
      <c r="GW322" s="42"/>
      <c r="GX322" s="42"/>
      <c r="GY322" s="42"/>
      <c r="GZ322" s="42"/>
      <c r="HA322" s="42"/>
      <c r="HB322" s="42"/>
      <c r="HC322" s="42"/>
      <c r="HD322" s="42"/>
      <c r="HE322" s="42"/>
      <c r="HF322" s="42"/>
      <c r="HG322" s="42"/>
      <c r="HH322" s="42"/>
      <c r="HI322" s="42"/>
      <c r="HJ322" s="42"/>
      <c r="HK322" s="42"/>
      <c r="HL322" s="42"/>
      <c r="HM322" s="42"/>
      <c r="HN322" s="42"/>
      <c r="HO322" s="42"/>
      <c r="HP322" s="42"/>
      <c r="HQ322" s="42"/>
      <c r="HR322" s="42"/>
      <c r="HS322" s="42"/>
      <c r="HT322" s="42"/>
      <c r="HU322" s="42"/>
      <c r="HV322" s="42"/>
      <c r="HW322" s="42"/>
      <c r="HX322" s="42"/>
    </row>
    <row r="323" spans="1:232" s="41" customFormat="1" x14ac:dyDescent="0.25">
      <c r="A323" s="29"/>
      <c r="B323" s="30"/>
      <c r="C323" s="31" t="str">
        <f>IF(H323="","",VLOOKUP(O323,Khach_hang!B:G,6,0))</f>
        <v>N</v>
      </c>
      <c r="D323" s="57">
        <f t="shared" ref="D323:D386" si="85">IF(H323="","",0)</f>
        <v>0</v>
      </c>
      <c r="E323" s="57">
        <f t="shared" ref="E323:E386" si="86">IF(H323="","",1)</f>
        <v>1</v>
      </c>
      <c r="F323" s="32" t="str">
        <f>IF(H323="","",VLOOKUP(H323,'PHIEU XT'!B:I,8,0))</f>
        <v>30/08/2025</v>
      </c>
      <c r="G323" s="32" t="str">
        <f t="shared" ref="G323:G386" si="87">IF(F323="","",F323)</f>
        <v>30/08/2025</v>
      </c>
      <c r="H323" s="4">
        <v>9105870719</v>
      </c>
      <c r="I323" s="32" t="str">
        <f t="shared" ref="I323:I386" si="88">IF(F323="","",F323)</f>
        <v>30/08/2025</v>
      </c>
      <c r="J323" s="33" t="str">
        <f t="shared" ref="J323:J386" si="89">IF(H323="","","NKHT2508/"&amp;M323)</f>
        <v>NKHT2508/00007880</v>
      </c>
      <c r="K323" s="34"/>
      <c r="L323" s="46" t="str">
        <f t="shared" ref="L323:L386" si="90">IF(H323="","","K25TTM")</f>
        <v>K25TTM</v>
      </c>
      <c r="M323" s="33" t="str">
        <f>IF(H323="","",'PHIEU XT'!C323)</f>
        <v>00007880</v>
      </c>
      <c r="N323" s="35" t="str">
        <f t="shared" ref="N323:N386" si="91">IF(H323="","",G323)</f>
        <v>30/08/2025</v>
      </c>
      <c r="O323" s="6" t="str">
        <f>IF(H323="","",'PHIEU XT'!E323)</f>
        <v>WIN-071</v>
      </c>
      <c r="P323" s="36"/>
      <c r="Q323" s="36"/>
      <c r="R323" s="36"/>
      <c r="S323" s="33" t="str">
        <f>IF(H323="","",'PHIEU XT'!F323)</f>
        <v>2AW5 WM+ BDH 79 Phan Trọng Tuệ</v>
      </c>
      <c r="T323" s="36"/>
      <c r="U323" s="36"/>
      <c r="V323" s="33" t="str">
        <f t="shared" ref="V323:V386" si="92">S323</f>
        <v>2AW5 WM+ BDH 79 Phan Trọng Tuệ</v>
      </c>
      <c r="W323" s="36"/>
      <c r="X323" s="36"/>
      <c r="Y323" s="33" t="str">
        <f>IF(H323="","",'PHIEU XT'!AC323)</f>
        <v>CC300</v>
      </c>
      <c r="Z323" s="36"/>
      <c r="AA323" s="30"/>
      <c r="AB323" s="57">
        <f t="shared" ref="AB323:AB386" si="93">IF(H323="","",5111)</f>
        <v>5111</v>
      </c>
      <c r="AC323" s="57">
        <f t="shared" ref="AC323:AC386" si="94">IF(H323="","",131)</f>
        <v>131</v>
      </c>
      <c r="AD323" s="30"/>
      <c r="AE323" s="58">
        <f>IF(H323="","",'PHIEU XT'!U323)</f>
        <v>1</v>
      </c>
      <c r="AF323" s="37"/>
      <c r="AG323" s="37">
        <f>IF(H323="","",'PHIEU XT'!T323)</f>
        <v>74250</v>
      </c>
      <c r="AH323" s="38">
        <f t="shared" ref="AH323:AH386" si="95">AE323*AG323</f>
        <v>74250</v>
      </c>
      <c r="AI323" s="37"/>
      <c r="AJ323" s="37"/>
      <c r="AK323" s="39"/>
      <c r="AL323" s="40">
        <f t="shared" ref="AL323:AL386" si="96">IF(H323="","",8)</f>
        <v>8</v>
      </c>
      <c r="AM323" s="37"/>
      <c r="AN323" s="37">
        <f t="shared" ref="AN323:AN386" si="97">IF(H323="","",AH323*8%)</f>
        <v>5940</v>
      </c>
      <c r="AO323" s="59">
        <f t="shared" ref="AO323:AO386" si="98">IF(H323="","",33311)</f>
        <v>33311</v>
      </c>
      <c r="AP323" s="39"/>
      <c r="AQ323" s="59" t="str">
        <f t="shared" ref="AQ323:AQ386" si="99">IF(H323="","","K-hangtra")</f>
        <v>K-hangtra</v>
      </c>
      <c r="AR323" s="60">
        <f t="shared" ref="AR323:AR386" si="100">IF(H323="","",156)</f>
        <v>156</v>
      </c>
      <c r="AS323" s="60">
        <f t="shared" ref="AS323:AS386" si="101">IF(H323="","",632)</f>
        <v>632</v>
      </c>
      <c r="AV323" s="39"/>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c r="BZ323" s="42"/>
      <c r="CA323" s="42"/>
      <c r="CB323" s="42"/>
      <c r="CC323" s="42"/>
      <c r="CD323" s="42"/>
      <c r="CE323" s="42"/>
      <c r="CF323" s="42"/>
      <c r="CG323" s="42"/>
      <c r="CH323" s="42"/>
      <c r="CI323" s="42"/>
      <c r="CJ323" s="42"/>
      <c r="CK323" s="42"/>
      <c r="CL323" s="42"/>
      <c r="CM323" s="42"/>
      <c r="CN323" s="42"/>
      <c r="CO323" s="42"/>
      <c r="CP323" s="42"/>
      <c r="CQ323" s="42"/>
      <c r="CR323" s="42"/>
      <c r="CS323" s="42"/>
      <c r="CT323" s="42"/>
      <c r="CU323" s="42"/>
      <c r="CV323" s="42"/>
      <c r="CW323" s="42"/>
      <c r="CX323" s="42"/>
      <c r="CY323" s="42"/>
      <c r="CZ323" s="42"/>
      <c r="DA323" s="42"/>
      <c r="DB323" s="42"/>
      <c r="DC323" s="42"/>
      <c r="DD323" s="42"/>
      <c r="DE323" s="42"/>
      <c r="DF323" s="42"/>
      <c r="DG323" s="42"/>
      <c r="DH323" s="42"/>
      <c r="DI323" s="42"/>
      <c r="DJ323" s="42"/>
      <c r="DK323" s="42"/>
      <c r="DL323" s="42"/>
      <c r="DM323" s="42"/>
      <c r="DN323" s="42"/>
      <c r="DO323" s="42"/>
      <c r="DP323" s="42"/>
      <c r="DQ323" s="42"/>
      <c r="DR323" s="42"/>
      <c r="DS323" s="42"/>
      <c r="DT323" s="42"/>
      <c r="DU323" s="42"/>
      <c r="DV323" s="42"/>
      <c r="DW323" s="42"/>
      <c r="DX323" s="42"/>
      <c r="DY323" s="42"/>
      <c r="DZ323" s="42"/>
      <c r="EA323" s="42"/>
      <c r="EB323" s="42"/>
      <c r="EC323" s="42"/>
      <c r="ED323" s="42"/>
      <c r="EE323" s="42"/>
      <c r="EF323" s="42"/>
      <c r="EG323" s="42"/>
      <c r="EH323" s="42"/>
      <c r="EI323" s="42"/>
      <c r="EJ323" s="42"/>
      <c r="EK323" s="42"/>
      <c r="EL323" s="42"/>
      <c r="EM323" s="42"/>
      <c r="EN323" s="42"/>
      <c r="EO323" s="42"/>
      <c r="EP323" s="42"/>
      <c r="EQ323" s="42"/>
      <c r="ER323" s="42"/>
      <c r="ES323" s="42"/>
      <c r="ET323" s="42"/>
      <c r="EU323" s="42"/>
      <c r="EV323" s="42"/>
      <c r="EW323" s="42"/>
      <c r="EX323" s="42"/>
      <c r="EY323" s="42"/>
      <c r="EZ323" s="42"/>
      <c r="FA323" s="42"/>
      <c r="FB323" s="42"/>
      <c r="FC323" s="42"/>
      <c r="FD323" s="42"/>
      <c r="FE323" s="42"/>
      <c r="FF323" s="42"/>
      <c r="FG323" s="42"/>
      <c r="FH323" s="42"/>
      <c r="FI323" s="42"/>
      <c r="FJ323" s="42"/>
      <c r="FK323" s="42"/>
      <c r="FL323" s="42"/>
      <c r="FM323" s="42"/>
      <c r="FN323" s="42"/>
      <c r="FO323" s="42"/>
      <c r="FP323" s="42"/>
      <c r="FQ323" s="42"/>
      <c r="FR323" s="42"/>
      <c r="FS323" s="42"/>
      <c r="FT323" s="42"/>
      <c r="FU323" s="42"/>
      <c r="FV323" s="42"/>
      <c r="FW323" s="42"/>
      <c r="FX323" s="42"/>
      <c r="FY323" s="42"/>
      <c r="FZ323" s="42"/>
      <c r="GA323" s="42"/>
      <c r="GB323" s="42"/>
      <c r="GC323" s="42"/>
      <c r="GD323" s="42"/>
      <c r="GE323" s="42"/>
      <c r="GF323" s="42"/>
      <c r="GG323" s="42"/>
      <c r="GH323" s="42"/>
      <c r="GI323" s="42"/>
      <c r="GJ323" s="42"/>
      <c r="GK323" s="42"/>
      <c r="GL323" s="42"/>
      <c r="GM323" s="42"/>
      <c r="GN323" s="42"/>
      <c r="GO323" s="42"/>
      <c r="GP323" s="42"/>
      <c r="GQ323" s="42"/>
      <c r="GR323" s="42"/>
      <c r="GS323" s="42"/>
      <c r="GT323" s="42"/>
      <c r="GU323" s="42"/>
      <c r="GV323" s="42"/>
      <c r="GW323" s="42"/>
      <c r="GX323" s="42"/>
      <c r="GY323" s="42"/>
      <c r="GZ323" s="42"/>
      <c r="HA323" s="42"/>
      <c r="HB323" s="42"/>
      <c r="HC323" s="42"/>
      <c r="HD323" s="42"/>
      <c r="HE323" s="42"/>
      <c r="HF323" s="42"/>
      <c r="HG323" s="42"/>
      <c r="HH323" s="42"/>
      <c r="HI323" s="42"/>
      <c r="HJ323" s="42"/>
      <c r="HK323" s="42"/>
      <c r="HL323" s="42"/>
      <c r="HM323" s="42"/>
      <c r="HN323" s="42"/>
      <c r="HO323" s="42"/>
      <c r="HP323" s="42"/>
      <c r="HQ323" s="42"/>
      <c r="HR323" s="42"/>
      <c r="HS323" s="42"/>
      <c r="HT323" s="42"/>
      <c r="HU323" s="42"/>
      <c r="HV323" s="42"/>
      <c r="HW323" s="42"/>
      <c r="HX323" s="42"/>
    </row>
    <row r="324" spans="1:232" s="41" customFormat="1" x14ac:dyDescent="0.25">
      <c r="A324" s="29"/>
      <c r="B324" s="30"/>
      <c r="C324" s="31" t="str">
        <f>IF(H324="","",VLOOKUP(O324,Khach_hang!B:G,6,0))</f>
        <v>N</v>
      </c>
      <c r="D324" s="57">
        <f t="shared" si="85"/>
        <v>0</v>
      </c>
      <c r="E324" s="57">
        <f t="shared" si="86"/>
        <v>1</v>
      </c>
      <c r="F324" s="32" t="str">
        <f>IF(H324="","",VLOOKUP(H324,'PHIEU XT'!B:I,8,0))</f>
        <v>30/08/2025</v>
      </c>
      <c r="G324" s="32" t="str">
        <f t="shared" si="87"/>
        <v>30/08/2025</v>
      </c>
      <c r="H324" s="4">
        <v>9105870710</v>
      </c>
      <c r="I324" s="32" t="str">
        <f t="shared" si="88"/>
        <v>30/08/2025</v>
      </c>
      <c r="J324" s="33" t="str">
        <f t="shared" si="89"/>
        <v>NKHT2508/00069540</v>
      </c>
      <c r="K324" s="34"/>
      <c r="L324" s="46" t="str">
        <f t="shared" si="90"/>
        <v>K25TTM</v>
      </c>
      <c r="M324" s="33" t="str">
        <f>IF(H324="","",'PHIEU XT'!C324)</f>
        <v>00069540</v>
      </c>
      <c r="N324" s="35" t="str">
        <f t="shared" si="91"/>
        <v>30/08/2025</v>
      </c>
      <c r="O324" s="6" t="str">
        <f>IF(H324="","",'PHIEU XT'!E324)</f>
        <v>WIN-009</v>
      </c>
      <c r="P324" s="36"/>
      <c r="Q324" s="36"/>
      <c r="R324" s="36"/>
      <c r="S324" s="33" t="str">
        <f>IF(H324="","",'PHIEU XT'!F324)</f>
        <v>3956 WM+ DNG 119 Huỳnh Ngọc Huệ, Tổ 15</v>
      </c>
      <c r="T324" s="36"/>
      <c r="U324" s="36"/>
      <c r="V324" s="33" t="str">
        <f t="shared" si="92"/>
        <v>3956 WM+ DNG 119 Huỳnh Ngọc Huệ, Tổ 15</v>
      </c>
      <c r="W324" s="36"/>
      <c r="X324" s="36"/>
      <c r="Y324" s="33" t="str">
        <f>IF(H324="","",'PHIEU XT'!AC324)</f>
        <v>GM500</v>
      </c>
      <c r="Z324" s="36"/>
      <c r="AA324" s="30"/>
      <c r="AB324" s="57">
        <f t="shared" si="93"/>
        <v>5111</v>
      </c>
      <c r="AC324" s="57">
        <f t="shared" si="94"/>
        <v>131</v>
      </c>
      <c r="AD324" s="30"/>
      <c r="AE324" s="58">
        <f>IF(H324="","",'PHIEU XT'!U324)</f>
        <v>4</v>
      </c>
      <c r="AF324" s="37"/>
      <c r="AG324" s="37">
        <f>IF(H324="","",'PHIEU XT'!T324)</f>
        <v>111058</v>
      </c>
      <c r="AH324" s="38">
        <f t="shared" si="95"/>
        <v>444232</v>
      </c>
      <c r="AI324" s="37"/>
      <c r="AJ324" s="37"/>
      <c r="AK324" s="39"/>
      <c r="AL324" s="40">
        <f t="shared" si="96"/>
        <v>8</v>
      </c>
      <c r="AM324" s="37"/>
      <c r="AN324" s="37">
        <f t="shared" si="97"/>
        <v>35538.559999999998</v>
      </c>
      <c r="AO324" s="59">
        <f t="shared" si="98"/>
        <v>33311</v>
      </c>
      <c r="AP324" s="39"/>
      <c r="AQ324" s="59" t="str">
        <f t="shared" si="99"/>
        <v>K-hangtra</v>
      </c>
      <c r="AR324" s="60">
        <f t="shared" si="100"/>
        <v>156</v>
      </c>
      <c r="AS324" s="60">
        <f t="shared" si="101"/>
        <v>632</v>
      </c>
      <c r="AV324" s="39"/>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c r="BZ324" s="42"/>
      <c r="CA324" s="42"/>
      <c r="CB324" s="42"/>
      <c r="CC324" s="42"/>
      <c r="CD324" s="42"/>
      <c r="CE324" s="42"/>
      <c r="CF324" s="42"/>
      <c r="CG324" s="42"/>
      <c r="CH324" s="42"/>
      <c r="CI324" s="42"/>
      <c r="CJ324" s="42"/>
      <c r="CK324" s="42"/>
      <c r="CL324" s="42"/>
      <c r="CM324" s="42"/>
      <c r="CN324" s="42"/>
      <c r="CO324" s="42"/>
      <c r="CP324" s="42"/>
      <c r="CQ324" s="42"/>
      <c r="CR324" s="42"/>
      <c r="CS324" s="42"/>
      <c r="CT324" s="42"/>
      <c r="CU324" s="42"/>
      <c r="CV324" s="42"/>
      <c r="CW324" s="42"/>
      <c r="CX324" s="42"/>
      <c r="CY324" s="42"/>
      <c r="CZ324" s="42"/>
      <c r="DA324" s="42"/>
      <c r="DB324" s="42"/>
      <c r="DC324" s="42"/>
      <c r="DD324" s="42"/>
      <c r="DE324" s="42"/>
      <c r="DF324" s="42"/>
      <c r="DG324" s="42"/>
      <c r="DH324" s="42"/>
      <c r="DI324" s="42"/>
      <c r="DJ324" s="42"/>
      <c r="DK324" s="42"/>
      <c r="DL324" s="42"/>
      <c r="DM324" s="42"/>
      <c r="DN324" s="42"/>
      <c r="DO324" s="42"/>
      <c r="DP324" s="42"/>
      <c r="DQ324" s="42"/>
      <c r="DR324" s="42"/>
      <c r="DS324" s="42"/>
      <c r="DT324" s="42"/>
      <c r="DU324" s="42"/>
      <c r="DV324" s="42"/>
      <c r="DW324" s="42"/>
      <c r="DX324" s="42"/>
      <c r="DY324" s="42"/>
      <c r="DZ324" s="42"/>
      <c r="EA324" s="42"/>
      <c r="EB324" s="42"/>
      <c r="EC324" s="42"/>
      <c r="ED324" s="42"/>
      <c r="EE324" s="42"/>
      <c r="EF324" s="42"/>
      <c r="EG324" s="42"/>
      <c r="EH324" s="42"/>
      <c r="EI324" s="42"/>
      <c r="EJ324" s="42"/>
      <c r="EK324" s="42"/>
      <c r="EL324" s="42"/>
      <c r="EM324" s="42"/>
      <c r="EN324" s="42"/>
      <c r="EO324" s="42"/>
      <c r="EP324" s="42"/>
      <c r="EQ324" s="42"/>
      <c r="ER324" s="42"/>
      <c r="ES324" s="42"/>
      <c r="ET324" s="42"/>
      <c r="EU324" s="42"/>
      <c r="EV324" s="42"/>
      <c r="EW324" s="42"/>
      <c r="EX324" s="42"/>
      <c r="EY324" s="42"/>
      <c r="EZ324" s="42"/>
      <c r="FA324" s="42"/>
      <c r="FB324" s="42"/>
      <c r="FC324" s="42"/>
      <c r="FD324" s="42"/>
      <c r="FE324" s="42"/>
      <c r="FF324" s="42"/>
      <c r="FG324" s="42"/>
      <c r="FH324" s="42"/>
      <c r="FI324" s="42"/>
      <c r="FJ324" s="42"/>
      <c r="FK324" s="42"/>
      <c r="FL324" s="42"/>
      <c r="FM324" s="42"/>
      <c r="FN324" s="42"/>
      <c r="FO324" s="42"/>
      <c r="FP324" s="42"/>
      <c r="FQ324" s="42"/>
      <c r="FR324" s="42"/>
      <c r="FS324" s="42"/>
      <c r="FT324" s="42"/>
      <c r="FU324" s="42"/>
      <c r="FV324" s="42"/>
      <c r="FW324" s="42"/>
      <c r="FX324" s="42"/>
      <c r="FY324" s="42"/>
      <c r="FZ324" s="42"/>
      <c r="GA324" s="42"/>
      <c r="GB324" s="42"/>
      <c r="GC324" s="42"/>
      <c r="GD324" s="42"/>
      <c r="GE324" s="42"/>
      <c r="GF324" s="42"/>
      <c r="GG324" s="42"/>
      <c r="GH324" s="42"/>
      <c r="GI324" s="42"/>
      <c r="GJ324" s="42"/>
      <c r="GK324" s="42"/>
      <c r="GL324" s="42"/>
      <c r="GM324" s="42"/>
      <c r="GN324" s="42"/>
      <c r="GO324" s="42"/>
      <c r="GP324" s="42"/>
      <c r="GQ324" s="42"/>
      <c r="GR324" s="42"/>
      <c r="GS324" s="42"/>
      <c r="GT324" s="42"/>
      <c r="GU324" s="42"/>
      <c r="GV324" s="42"/>
      <c r="GW324" s="42"/>
      <c r="GX324" s="42"/>
      <c r="GY324" s="42"/>
      <c r="GZ324" s="42"/>
      <c r="HA324" s="42"/>
      <c r="HB324" s="42"/>
      <c r="HC324" s="42"/>
      <c r="HD324" s="42"/>
      <c r="HE324" s="42"/>
      <c r="HF324" s="42"/>
      <c r="HG324" s="42"/>
      <c r="HH324" s="42"/>
      <c r="HI324" s="42"/>
      <c r="HJ324" s="42"/>
      <c r="HK324" s="42"/>
      <c r="HL324" s="42"/>
      <c r="HM324" s="42"/>
      <c r="HN324" s="42"/>
      <c r="HO324" s="42"/>
      <c r="HP324" s="42"/>
      <c r="HQ324" s="42"/>
      <c r="HR324" s="42"/>
      <c r="HS324" s="42"/>
      <c r="HT324" s="42"/>
      <c r="HU324" s="42"/>
      <c r="HV324" s="42"/>
      <c r="HW324" s="42"/>
      <c r="HX324" s="42"/>
    </row>
    <row r="325" spans="1:232" s="41" customFormat="1" x14ac:dyDescent="0.25">
      <c r="A325" s="29"/>
      <c r="B325" s="30"/>
      <c r="C325" s="31" t="str">
        <f>IF(H325="","",VLOOKUP(O325,Khach_hang!B:G,6,0))</f>
        <v>B</v>
      </c>
      <c r="D325" s="57">
        <f t="shared" si="85"/>
        <v>0</v>
      </c>
      <c r="E325" s="57">
        <f t="shared" si="86"/>
        <v>1</v>
      </c>
      <c r="F325" s="32" t="str">
        <f>IF(H325="","",VLOOKUP(H325,'PHIEU XT'!B:I,8,0))</f>
        <v>30/08/2025</v>
      </c>
      <c r="G325" s="32" t="str">
        <f t="shared" si="87"/>
        <v>30/08/2025</v>
      </c>
      <c r="H325" s="4">
        <v>9105870727</v>
      </c>
      <c r="I325" s="32" t="str">
        <f t="shared" si="88"/>
        <v>30/08/2025</v>
      </c>
      <c r="J325" s="33" t="str">
        <f t="shared" si="89"/>
        <v>NKHT2508/00015760</v>
      </c>
      <c r="K325" s="34"/>
      <c r="L325" s="46" t="str">
        <f t="shared" si="90"/>
        <v>K25TTM</v>
      </c>
      <c r="M325" s="33" t="str">
        <f>IF(H325="","",'PHIEU XT'!C325)</f>
        <v>00015760</v>
      </c>
      <c r="N325" s="35" t="str">
        <f t="shared" si="91"/>
        <v>30/08/2025</v>
      </c>
      <c r="O325" s="6" t="str">
        <f>IF(H325="","",'PHIEU XT'!E325)</f>
        <v>WIN-003</v>
      </c>
      <c r="P325" s="36"/>
      <c r="Q325" s="36"/>
      <c r="R325" s="36"/>
      <c r="S325" s="33" t="str">
        <f>IF(H325="","",'PHIEU XT'!F325)</f>
        <v>3343 WM+ PTO 3023 Đại Lộ Hùng Vương</v>
      </c>
      <c r="T325" s="36"/>
      <c r="U325" s="36"/>
      <c r="V325" s="33" t="str">
        <f t="shared" si="92"/>
        <v>3343 WM+ PTO 3023 Đại Lộ Hùng Vương</v>
      </c>
      <c r="W325" s="36"/>
      <c r="X325" s="36"/>
      <c r="Y325" s="33" t="str">
        <f>IF(H325="","",'PHIEU XT'!AC325)</f>
        <v>CGM300</v>
      </c>
      <c r="Z325" s="36"/>
      <c r="AA325" s="30"/>
      <c r="AB325" s="57">
        <f t="shared" si="93"/>
        <v>5111</v>
      </c>
      <c r="AC325" s="57">
        <f t="shared" si="94"/>
        <v>131</v>
      </c>
      <c r="AD325" s="30"/>
      <c r="AE325" s="58">
        <f>IF(H325="","",'PHIEU XT'!U325)</f>
        <v>1</v>
      </c>
      <c r="AF325" s="37"/>
      <c r="AG325" s="37">
        <f>IF(H325="","",'PHIEU XT'!T325)</f>
        <v>73431</v>
      </c>
      <c r="AH325" s="38">
        <f t="shared" si="95"/>
        <v>73431</v>
      </c>
      <c r="AI325" s="37"/>
      <c r="AJ325" s="37"/>
      <c r="AK325" s="39"/>
      <c r="AL325" s="40">
        <f t="shared" si="96"/>
        <v>8</v>
      </c>
      <c r="AM325" s="37"/>
      <c r="AN325" s="37">
        <f t="shared" si="97"/>
        <v>5874.4800000000005</v>
      </c>
      <c r="AO325" s="59">
        <f t="shared" si="98"/>
        <v>33311</v>
      </c>
      <c r="AP325" s="39"/>
      <c r="AQ325" s="59" t="str">
        <f t="shared" si="99"/>
        <v>K-hangtra</v>
      </c>
      <c r="AR325" s="60">
        <f t="shared" si="100"/>
        <v>156</v>
      </c>
      <c r="AS325" s="60">
        <f t="shared" si="101"/>
        <v>632</v>
      </c>
      <c r="AV325" s="39"/>
      <c r="AW325" s="42"/>
      <c r="AX325" s="42"/>
      <c r="AY325" s="42"/>
      <c r="AZ325" s="42"/>
      <c r="BA325" s="42"/>
      <c r="BB325" s="42"/>
      <c r="BC325" s="42"/>
      <c r="BD325" s="42"/>
      <c r="BE325" s="42"/>
      <c r="BF325" s="42"/>
      <c r="BG325" s="42"/>
      <c r="BH325" s="42"/>
      <c r="BI325" s="42"/>
      <c r="BJ325" s="42"/>
      <c r="BK325" s="42"/>
      <c r="BL325" s="42"/>
      <c r="BM325" s="42"/>
      <c r="BN325" s="42"/>
      <c r="BO325" s="42"/>
      <c r="BP325" s="42"/>
      <c r="BQ325" s="42"/>
      <c r="BR325" s="42"/>
      <c r="BS325" s="42"/>
      <c r="BT325" s="42"/>
      <c r="BU325" s="42"/>
      <c r="BV325" s="42"/>
      <c r="BW325" s="42"/>
      <c r="BX325" s="42"/>
      <c r="BY325" s="42"/>
      <c r="BZ325" s="42"/>
      <c r="CA325" s="42"/>
      <c r="CB325" s="42"/>
      <c r="CC325" s="42"/>
      <c r="CD325" s="42"/>
      <c r="CE325" s="42"/>
      <c r="CF325" s="42"/>
      <c r="CG325" s="42"/>
      <c r="CH325" s="42"/>
      <c r="CI325" s="42"/>
      <c r="CJ325" s="42"/>
      <c r="CK325" s="42"/>
      <c r="CL325" s="42"/>
      <c r="CM325" s="42"/>
      <c r="CN325" s="42"/>
      <c r="CO325" s="42"/>
      <c r="CP325" s="42"/>
      <c r="CQ325" s="42"/>
      <c r="CR325" s="42"/>
      <c r="CS325" s="42"/>
      <c r="CT325" s="42"/>
      <c r="CU325" s="42"/>
      <c r="CV325" s="42"/>
      <c r="CW325" s="42"/>
      <c r="CX325" s="42"/>
      <c r="CY325" s="42"/>
      <c r="CZ325" s="42"/>
      <c r="DA325" s="42"/>
      <c r="DB325" s="42"/>
      <c r="DC325" s="42"/>
      <c r="DD325" s="42"/>
      <c r="DE325" s="42"/>
      <c r="DF325" s="42"/>
      <c r="DG325" s="42"/>
      <c r="DH325" s="42"/>
      <c r="DI325" s="42"/>
      <c r="DJ325" s="42"/>
      <c r="DK325" s="42"/>
      <c r="DL325" s="42"/>
      <c r="DM325" s="42"/>
      <c r="DN325" s="42"/>
      <c r="DO325" s="42"/>
      <c r="DP325" s="42"/>
      <c r="DQ325" s="42"/>
      <c r="DR325" s="42"/>
      <c r="DS325" s="42"/>
      <c r="DT325" s="42"/>
      <c r="DU325" s="42"/>
      <c r="DV325" s="42"/>
      <c r="DW325" s="42"/>
      <c r="DX325" s="42"/>
      <c r="DY325" s="42"/>
      <c r="DZ325" s="42"/>
      <c r="EA325" s="42"/>
      <c r="EB325" s="42"/>
      <c r="EC325" s="42"/>
      <c r="ED325" s="42"/>
      <c r="EE325" s="42"/>
      <c r="EF325" s="42"/>
      <c r="EG325" s="42"/>
      <c r="EH325" s="42"/>
      <c r="EI325" s="42"/>
      <c r="EJ325" s="42"/>
      <c r="EK325" s="42"/>
      <c r="EL325" s="42"/>
      <c r="EM325" s="42"/>
      <c r="EN325" s="42"/>
      <c r="EO325" s="42"/>
      <c r="EP325" s="42"/>
      <c r="EQ325" s="42"/>
      <c r="ER325" s="42"/>
      <c r="ES325" s="42"/>
      <c r="ET325" s="42"/>
      <c r="EU325" s="42"/>
      <c r="EV325" s="42"/>
      <c r="EW325" s="42"/>
      <c r="EX325" s="42"/>
      <c r="EY325" s="42"/>
      <c r="EZ325" s="42"/>
      <c r="FA325" s="42"/>
      <c r="FB325" s="42"/>
      <c r="FC325" s="42"/>
      <c r="FD325" s="42"/>
      <c r="FE325" s="42"/>
      <c r="FF325" s="42"/>
      <c r="FG325" s="42"/>
      <c r="FH325" s="42"/>
      <c r="FI325" s="42"/>
      <c r="FJ325" s="42"/>
      <c r="FK325" s="42"/>
      <c r="FL325" s="42"/>
      <c r="FM325" s="42"/>
      <c r="FN325" s="42"/>
      <c r="FO325" s="42"/>
      <c r="FP325" s="42"/>
      <c r="FQ325" s="42"/>
      <c r="FR325" s="42"/>
      <c r="FS325" s="42"/>
      <c r="FT325" s="42"/>
      <c r="FU325" s="42"/>
      <c r="FV325" s="42"/>
      <c r="FW325" s="42"/>
      <c r="FX325" s="42"/>
      <c r="FY325" s="42"/>
      <c r="FZ325" s="42"/>
      <c r="GA325" s="42"/>
      <c r="GB325" s="42"/>
      <c r="GC325" s="42"/>
      <c r="GD325" s="42"/>
      <c r="GE325" s="42"/>
      <c r="GF325" s="42"/>
      <c r="GG325" s="42"/>
      <c r="GH325" s="42"/>
      <c r="GI325" s="42"/>
      <c r="GJ325" s="42"/>
      <c r="GK325" s="42"/>
      <c r="GL325" s="42"/>
      <c r="GM325" s="42"/>
      <c r="GN325" s="42"/>
      <c r="GO325" s="42"/>
      <c r="GP325" s="42"/>
      <c r="GQ325" s="42"/>
      <c r="GR325" s="42"/>
      <c r="GS325" s="42"/>
      <c r="GT325" s="42"/>
      <c r="GU325" s="42"/>
      <c r="GV325" s="42"/>
      <c r="GW325" s="42"/>
      <c r="GX325" s="42"/>
      <c r="GY325" s="42"/>
      <c r="GZ325" s="42"/>
      <c r="HA325" s="42"/>
      <c r="HB325" s="42"/>
      <c r="HC325" s="42"/>
      <c r="HD325" s="42"/>
      <c r="HE325" s="42"/>
      <c r="HF325" s="42"/>
      <c r="HG325" s="42"/>
      <c r="HH325" s="42"/>
      <c r="HI325" s="42"/>
      <c r="HJ325" s="42"/>
      <c r="HK325" s="42"/>
      <c r="HL325" s="42"/>
      <c r="HM325" s="42"/>
      <c r="HN325" s="42"/>
      <c r="HO325" s="42"/>
      <c r="HP325" s="42"/>
      <c r="HQ325" s="42"/>
      <c r="HR325" s="42"/>
      <c r="HS325" s="42"/>
      <c r="HT325" s="42"/>
      <c r="HU325" s="42"/>
      <c r="HV325" s="42"/>
      <c r="HW325" s="42"/>
      <c r="HX325" s="42"/>
    </row>
    <row r="326" spans="1:232" s="41" customFormat="1" x14ac:dyDescent="0.25">
      <c r="A326" s="29"/>
      <c r="B326" s="30"/>
      <c r="C326" s="31" t="str">
        <f>IF(H326="","",VLOOKUP(O326,Khach_hang!B:G,6,0))</f>
        <v>B</v>
      </c>
      <c r="D326" s="57">
        <f t="shared" si="85"/>
        <v>0</v>
      </c>
      <c r="E326" s="57">
        <f t="shared" si="86"/>
        <v>1</v>
      </c>
      <c r="F326" s="32" t="str">
        <f>IF(H326="","",VLOOKUP(H326,'PHIEU XT'!B:I,8,0))</f>
        <v>30/08/2025</v>
      </c>
      <c r="G326" s="32" t="str">
        <f t="shared" si="87"/>
        <v>30/08/2025</v>
      </c>
      <c r="H326" s="4">
        <v>9105870727</v>
      </c>
      <c r="I326" s="32" t="str">
        <f t="shared" si="88"/>
        <v>30/08/2025</v>
      </c>
      <c r="J326" s="33" t="str">
        <f t="shared" si="89"/>
        <v>NKHT2508/00015760</v>
      </c>
      <c r="K326" s="34"/>
      <c r="L326" s="46" t="str">
        <f t="shared" si="90"/>
        <v>K25TTM</v>
      </c>
      <c r="M326" s="33" t="str">
        <f>IF(H326="","",'PHIEU XT'!C326)</f>
        <v>00015760</v>
      </c>
      <c r="N326" s="35" t="str">
        <f t="shared" si="91"/>
        <v>30/08/2025</v>
      </c>
      <c r="O326" s="6" t="str">
        <f>IF(H326="","",'PHIEU XT'!E326)</f>
        <v>WIN-003</v>
      </c>
      <c r="P326" s="36"/>
      <c r="Q326" s="36"/>
      <c r="R326" s="36"/>
      <c r="S326" s="33" t="str">
        <f>IF(H326="","",'PHIEU XT'!F326)</f>
        <v>3343 WM+ PTO 3023 Đại Lộ Hùng Vương</v>
      </c>
      <c r="T326" s="36"/>
      <c r="U326" s="36"/>
      <c r="V326" s="33" t="str">
        <f t="shared" si="92"/>
        <v>3343 WM+ PTO 3023 Đại Lộ Hùng Vương</v>
      </c>
      <c r="W326" s="36"/>
      <c r="X326" s="36"/>
      <c r="Y326" s="33" t="str">
        <f>IF(H326="","",'PHIEU XT'!AC326)</f>
        <v>MNH250</v>
      </c>
      <c r="Z326" s="36"/>
      <c r="AA326" s="30"/>
      <c r="AB326" s="57">
        <f t="shared" si="93"/>
        <v>5111</v>
      </c>
      <c r="AC326" s="57">
        <f t="shared" si="94"/>
        <v>131</v>
      </c>
      <c r="AD326" s="30"/>
      <c r="AE326" s="58">
        <f>IF(H326="","",'PHIEU XT'!U326)</f>
        <v>1</v>
      </c>
      <c r="AF326" s="37"/>
      <c r="AG326" s="37">
        <f>IF(H326="","",'PHIEU XT'!T326)</f>
        <v>46000</v>
      </c>
      <c r="AH326" s="38">
        <f t="shared" si="95"/>
        <v>46000</v>
      </c>
      <c r="AI326" s="37"/>
      <c r="AJ326" s="37"/>
      <c r="AK326" s="39"/>
      <c r="AL326" s="40">
        <f t="shared" si="96"/>
        <v>8</v>
      </c>
      <c r="AM326" s="37"/>
      <c r="AN326" s="37">
        <f t="shared" si="97"/>
        <v>3680</v>
      </c>
      <c r="AO326" s="59">
        <f t="shared" si="98"/>
        <v>33311</v>
      </c>
      <c r="AP326" s="39"/>
      <c r="AQ326" s="59" t="str">
        <f t="shared" si="99"/>
        <v>K-hangtra</v>
      </c>
      <c r="AR326" s="60">
        <f t="shared" si="100"/>
        <v>156</v>
      </c>
      <c r="AS326" s="60">
        <f t="shared" si="101"/>
        <v>632</v>
      </c>
      <c r="AV326" s="39"/>
      <c r="AW326" s="42"/>
      <c r="AX326" s="42"/>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c r="BV326" s="42"/>
      <c r="BW326" s="42"/>
      <c r="BX326" s="42"/>
      <c r="BY326" s="42"/>
      <c r="BZ326" s="42"/>
      <c r="CA326" s="42"/>
      <c r="CB326" s="42"/>
      <c r="CC326" s="42"/>
      <c r="CD326" s="42"/>
      <c r="CE326" s="42"/>
      <c r="CF326" s="42"/>
      <c r="CG326" s="42"/>
      <c r="CH326" s="42"/>
      <c r="CI326" s="42"/>
      <c r="CJ326" s="42"/>
      <c r="CK326" s="42"/>
      <c r="CL326" s="42"/>
      <c r="CM326" s="42"/>
      <c r="CN326" s="42"/>
      <c r="CO326" s="42"/>
      <c r="CP326" s="42"/>
      <c r="CQ326" s="42"/>
      <c r="CR326" s="42"/>
      <c r="CS326" s="42"/>
      <c r="CT326" s="42"/>
      <c r="CU326" s="42"/>
      <c r="CV326" s="42"/>
      <c r="CW326" s="42"/>
      <c r="CX326" s="42"/>
      <c r="CY326" s="42"/>
      <c r="CZ326" s="42"/>
      <c r="DA326" s="42"/>
      <c r="DB326" s="42"/>
      <c r="DC326" s="42"/>
      <c r="DD326" s="42"/>
      <c r="DE326" s="42"/>
      <c r="DF326" s="42"/>
      <c r="DG326" s="42"/>
      <c r="DH326" s="42"/>
      <c r="DI326" s="42"/>
      <c r="DJ326" s="42"/>
      <c r="DK326" s="42"/>
      <c r="DL326" s="42"/>
      <c r="DM326" s="42"/>
      <c r="DN326" s="42"/>
      <c r="DO326" s="42"/>
      <c r="DP326" s="42"/>
      <c r="DQ326" s="42"/>
      <c r="DR326" s="42"/>
      <c r="DS326" s="42"/>
      <c r="DT326" s="42"/>
      <c r="DU326" s="42"/>
      <c r="DV326" s="42"/>
      <c r="DW326" s="42"/>
      <c r="DX326" s="42"/>
      <c r="DY326" s="42"/>
      <c r="DZ326" s="42"/>
      <c r="EA326" s="42"/>
      <c r="EB326" s="42"/>
      <c r="EC326" s="42"/>
      <c r="ED326" s="42"/>
      <c r="EE326" s="42"/>
      <c r="EF326" s="42"/>
      <c r="EG326" s="42"/>
      <c r="EH326" s="42"/>
      <c r="EI326" s="42"/>
      <c r="EJ326" s="42"/>
      <c r="EK326" s="42"/>
      <c r="EL326" s="42"/>
      <c r="EM326" s="42"/>
      <c r="EN326" s="42"/>
      <c r="EO326" s="42"/>
      <c r="EP326" s="42"/>
      <c r="EQ326" s="42"/>
      <c r="ER326" s="42"/>
      <c r="ES326" s="42"/>
      <c r="ET326" s="42"/>
      <c r="EU326" s="42"/>
      <c r="EV326" s="42"/>
      <c r="EW326" s="42"/>
      <c r="EX326" s="42"/>
      <c r="EY326" s="42"/>
      <c r="EZ326" s="42"/>
      <c r="FA326" s="42"/>
      <c r="FB326" s="42"/>
      <c r="FC326" s="42"/>
      <c r="FD326" s="42"/>
      <c r="FE326" s="42"/>
      <c r="FF326" s="42"/>
      <c r="FG326" s="42"/>
      <c r="FH326" s="42"/>
      <c r="FI326" s="42"/>
      <c r="FJ326" s="42"/>
      <c r="FK326" s="42"/>
      <c r="FL326" s="42"/>
      <c r="FM326" s="42"/>
      <c r="FN326" s="42"/>
      <c r="FO326" s="42"/>
      <c r="FP326" s="42"/>
      <c r="FQ326" s="42"/>
      <c r="FR326" s="42"/>
      <c r="FS326" s="42"/>
      <c r="FT326" s="42"/>
      <c r="FU326" s="42"/>
      <c r="FV326" s="42"/>
      <c r="FW326" s="42"/>
      <c r="FX326" s="42"/>
      <c r="FY326" s="42"/>
      <c r="FZ326" s="42"/>
      <c r="GA326" s="42"/>
      <c r="GB326" s="42"/>
      <c r="GC326" s="42"/>
      <c r="GD326" s="42"/>
      <c r="GE326" s="42"/>
      <c r="GF326" s="42"/>
      <c r="GG326" s="42"/>
      <c r="GH326" s="42"/>
      <c r="GI326" s="42"/>
      <c r="GJ326" s="42"/>
      <c r="GK326" s="42"/>
      <c r="GL326" s="42"/>
      <c r="GM326" s="42"/>
      <c r="GN326" s="42"/>
      <c r="GO326" s="42"/>
      <c r="GP326" s="42"/>
      <c r="GQ326" s="42"/>
      <c r="GR326" s="42"/>
      <c r="GS326" s="42"/>
      <c r="GT326" s="42"/>
      <c r="GU326" s="42"/>
      <c r="GV326" s="42"/>
      <c r="GW326" s="42"/>
      <c r="GX326" s="42"/>
      <c r="GY326" s="42"/>
      <c r="GZ326" s="42"/>
      <c r="HA326" s="42"/>
      <c r="HB326" s="42"/>
      <c r="HC326" s="42"/>
      <c r="HD326" s="42"/>
      <c r="HE326" s="42"/>
      <c r="HF326" s="42"/>
      <c r="HG326" s="42"/>
      <c r="HH326" s="42"/>
      <c r="HI326" s="42"/>
      <c r="HJ326" s="42"/>
      <c r="HK326" s="42"/>
      <c r="HL326" s="42"/>
      <c r="HM326" s="42"/>
      <c r="HN326" s="42"/>
      <c r="HO326" s="42"/>
      <c r="HP326" s="42"/>
      <c r="HQ326" s="42"/>
      <c r="HR326" s="42"/>
      <c r="HS326" s="42"/>
      <c r="HT326" s="42"/>
      <c r="HU326" s="42"/>
      <c r="HV326" s="42"/>
      <c r="HW326" s="42"/>
      <c r="HX326" s="42"/>
    </row>
    <row r="327" spans="1:232" s="41" customFormat="1" x14ac:dyDescent="0.25">
      <c r="A327" s="29"/>
      <c r="B327" s="30"/>
      <c r="C327" s="31" t="str">
        <f>IF(H327="","",VLOOKUP(O327,Khach_hang!B:G,6,0))</f>
        <v>B</v>
      </c>
      <c r="D327" s="57">
        <f t="shared" si="85"/>
        <v>0</v>
      </c>
      <c r="E327" s="57">
        <f t="shared" si="86"/>
        <v>1</v>
      </c>
      <c r="F327" s="32" t="str">
        <f>IF(H327="","",VLOOKUP(H327,'PHIEU XT'!B:I,8,0))</f>
        <v>30/08/2025</v>
      </c>
      <c r="G327" s="32" t="str">
        <f t="shared" si="87"/>
        <v>30/08/2025</v>
      </c>
      <c r="H327" s="4">
        <v>9105870715</v>
      </c>
      <c r="I327" s="32" t="str">
        <f t="shared" si="88"/>
        <v>30/08/2025</v>
      </c>
      <c r="J327" s="33" t="str">
        <f t="shared" si="89"/>
        <v>NKHT2508/00012947</v>
      </c>
      <c r="K327" s="34"/>
      <c r="L327" s="46" t="str">
        <f t="shared" si="90"/>
        <v>K25TTM</v>
      </c>
      <c r="M327" s="33" t="str">
        <f>IF(H327="","",'PHIEU XT'!C327)</f>
        <v>00012947</v>
      </c>
      <c r="N327" s="35" t="str">
        <f t="shared" si="91"/>
        <v>30/08/2025</v>
      </c>
      <c r="O327" s="6" t="str">
        <f>IF(H327="","",'PHIEU XT'!E327)</f>
        <v>WIN-004</v>
      </c>
      <c r="P327" s="36"/>
      <c r="Q327" s="36"/>
      <c r="R327" s="36"/>
      <c r="S327" s="33" t="str">
        <f>IF(H327="","",'PHIEU XT'!F327)</f>
        <v>2A23 WM+ HTH Trung Hòa, Thạch Hà</v>
      </c>
      <c r="T327" s="36"/>
      <c r="U327" s="36"/>
      <c r="V327" s="33" t="str">
        <f t="shared" si="92"/>
        <v>2A23 WM+ HTH Trung Hòa, Thạch Hà</v>
      </c>
      <c r="W327" s="36"/>
      <c r="X327" s="36"/>
      <c r="Y327" s="33" t="str">
        <f>IF(H327="","",'PHIEU XT'!AC327)</f>
        <v>GSG250</v>
      </c>
      <c r="Z327" s="36"/>
      <c r="AA327" s="30"/>
      <c r="AB327" s="57">
        <f t="shared" si="93"/>
        <v>5111</v>
      </c>
      <c r="AC327" s="57">
        <f t="shared" si="94"/>
        <v>131</v>
      </c>
      <c r="AD327" s="30"/>
      <c r="AE327" s="58">
        <f>IF(H327="","",'PHIEU XT'!U327)</f>
        <v>1</v>
      </c>
      <c r="AF327" s="37"/>
      <c r="AG327" s="37">
        <f>IF(H327="","",'PHIEU XT'!T327)</f>
        <v>50400</v>
      </c>
      <c r="AH327" s="38">
        <f t="shared" si="95"/>
        <v>50400</v>
      </c>
      <c r="AI327" s="37"/>
      <c r="AJ327" s="37"/>
      <c r="AK327" s="39"/>
      <c r="AL327" s="40">
        <f t="shared" si="96"/>
        <v>8</v>
      </c>
      <c r="AM327" s="37"/>
      <c r="AN327" s="37">
        <f t="shared" si="97"/>
        <v>4032</v>
      </c>
      <c r="AO327" s="59">
        <f t="shared" si="98"/>
        <v>33311</v>
      </c>
      <c r="AP327" s="39"/>
      <c r="AQ327" s="59" t="str">
        <f t="shared" si="99"/>
        <v>K-hangtra</v>
      </c>
      <c r="AR327" s="60">
        <f t="shared" si="100"/>
        <v>156</v>
      </c>
      <c r="AS327" s="60">
        <f t="shared" si="101"/>
        <v>632</v>
      </c>
      <c r="AV327" s="39"/>
      <c r="AW327" s="42"/>
      <c r="AX327" s="42"/>
      <c r="AY327" s="42"/>
      <c r="AZ327" s="42"/>
      <c r="BA327" s="42"/>
      <c r="BB327" s="42"/>
      <c r="BC327" s="42"/>
      <c r="BD327" s="42"/>
      <c r="BE327" s="42"/>
      <c r="BF327" s="42"/>
      <c r="BG327" s="42"/>
      <c r="BH327" s="42"/>
      <c r="BI327" s="42"/>
      <c r="BJ327" s="42"/>
      <c r="BK327" s="42"/>
      <c r="BL327" s="42"/>
      <c r="BM327" s="42"/>
      <c r="BN327" s="42"/>
      <c r="BO327" s="42"/>
      <c r="BP327" s="42"/>
      <c r="BQ327" s="42"/>
      <c r="BR327" s="42"/>
      <c r="BS327" s="42"/>
      <c r="BT327" s="42"/>
      <c r="BU327" s="42"/>
      <c r="BV327" s="42"/>
      <c r="BW327" s="42"/>
      <c r="BX327" s="42"/>
      <c r="BY327" s="42"/>
      <c r="BZ327" s="42"/>
      <c r="CA327" s="42"/>
      <c r="CB327" s="42"/>
      <c r="CC327" s="42"/>
      <c r="CD327" s="42"/>
      <c r="CE327" s="42"/>
      <c r="CF327" s="42"/>
      <c r="CG327" s="42"/>
      <c r="CH327" s="42"/>
      <c r="CI327" s="42"/>
      <c r="CJ327" s="42"/>
      <c r="CK327" s="42"/>
      <c r="CL327" s="42"/>
      <c r="CM327" s="42"/>
      <c r="CN327" s="42"/>
      <c r="CO327" s="42"/>
      <c r="CP327" s="42"/>
      <c r="CQ327" s="42"/>
      <c r="CR327" s="42"/>
      <c r="CS327" s="42"/>
      <c r="CT327" s="42"/>
      <c r="CU327" s="42"/>
      <c r="CV327" s="42"/>
      <c r="CW327" s="42"/>
      <c r="CX327" s="42"/>
      <c r="CY327" s="42"/>
      <c r="CZ327" s="42"/>
      <c r="DA327" s="42"/>
      <c r="DB327" s="42"/>
      <c r="DC327" s="42"/>
      <c r="DD327" s="42"/>
      <c r="DE327" s="42"/>
      <c r="DF327" s="42"/>
      <c r="DG327" s="42"/>
      <c r="DH327" s="42"/>
      <c r="DI327" s="42"/>
      <c r="DJ327" s="42"/>
      <c r="DK327" s="42"/>
      <c r="DL327" s="42"/>
      <c r="DM327" s="42"/>
      <c r="DN327" s="42"/>
      <c r="DO327" s="42"/>
      <c r="DP327" s="42"/>
      <c r="DQ327" s="42"/>
      <c r="DR327" s="42"/>
      <c r="DS327" s="42"/>
      <c r="DT327" s="42"/>
      <c r="DU327" s="42"/>
      <c r="DV327" s="42"/>
      <c r="DW327" s="42"/>
      <c r="DX327" s="42"/>
      <c r="DY327" s="42"/>
      <c r="DZ327" s="42"/>
      <c r="EA327" s="42"/>
      <c r="EB327" s="42"/>
      <c r="EC327" s="42"/>
      <c r="ED327" s="42"/>
      <c r="EE327" s="42"/>
      <c r="EF327" s="42"/>
      <c r="EG327" s="42"/>
      <c r="EH327" s="42"/>
      <c r="EI327" s="42"/>
      <c r="EJ327" s="42"/>
      <c r="EK327" s="42"/>
      <c r="EL327" s="42"/>
      <c r="EM327" s="42"/>
      <c r="EN327" s="42"/>
      <c r="EO327" s="42"/>
      <c r="EP327" s="42"/>
      <c r="EQ327" s="42"/>
      <c r="ER327" s="42"/>
      <c r="ES327" s="42"/>
      <c r="ET327" s="42"/>
      <c r="EU327" s="42"/>
      <c r="EV327" s="42"/>
      <c r="EW327" s="42"/>
      <c r="EX327" s="42"/>
      <c r="EY327" s="42"/>
      <c r="EZ327" s="42"/>
      <c r="FA327" s="42"/>
      <c r="FB327" s="42"/>
      <c r="FC327" s="42"/>
      <c r="FD327" s="42"/>
      <c r="FE327" s="42"/>
      <c r="FF327" s="42"/>
      <c r="FG327" s="42"/>
      <c r="FH327" s="42"/>
      <c r="FI327" s="42"/>
      <c r="FJ327" s="42"/>
      <c r="FK327" s="42"/>
      <c r="FL327" s="42"/>
      <c r="FM327" s="42"/>
      <c r="FN327" s="42"/>
      <c r="FO327" s="42"/>
      <c r="FP327" s="42"/>
      <c r="FQ327" s="42"/>
      <c r="FR327" s="42"/>
      <c r="FS327" s="42"/>
      <c r="FT327" s="42"/>
      <c r="FU327" s="42"/>
      <c r="FV327" s="42"/>
      <c r="FW327" s="42"/>
      <c r="FX327" s="42"/>
      <c r="FY327" s="42"/>
      <c r="FZ327" s="42"/>
      <c r="GA327" s="42"/>
      <c r="GB327" s="42"/>
      <c r="GC327" s="42"/>
      <c r="GD327" s="42"/>
      <c r="GE327" s="42"/>
      <c r="GF327" s="42"/>
      <c r="GG327" s="42"/>
      <c r="GH327" s="42"/>
      <c r="GI327" s="42"/>
      <c r="GJ327" s="42"/>
      <c r="GK327" s="42"/>
      <c r="GL327" s="42"/>
      <c r="GM327" s="42"/>
      <c r="GN327" s="42"/>
      <c r="GO327" s="42"/>
      <c r="GP327" s="42"/>
      <c r="GQ327" s="42"/>
      <c r="GR327" s="42"/>
      <c r="GS327" s="42"/>
      <c r="GT327" s="42"/>
      <c r="GU327" s="42"/>
      <c r="GV327" s="42"/>
      <c r="GW327" s="42"/>
      <c r="GX327" s="42"/>
      <c r="GY327" s="42"/>
      <c r="GZ327" s="42"/>
      <c r="HA327" s="42"/>
      <c r="HB327" s="42"/>
      <c r="HC327" s="42"/>
      <c r="HD327" s="42"/>
      <c r="HE327" s="42"/>
      <c r="HF327" s="42"/>
      <c r="HG327" s="42"/>
      <c r="HH327" s="42"/>
      <c r="HI327" s="42"/>
      <c r="HJ327" s="42"/>
      <c r="HK327" s="42"/>
      <c r="HL327" s="42"/>
      <c r="HM327" s="42"/>
      <c r="HN327" s="42"/>
      <c r="HO327" s="42"/>
      <c r="HP327" s="42"/>
      <c r="HQ327" s="42"/>
      <c r="HR327" s="42"/>
      <c r="HS327" s="42"/>
      <c r="HT327" s="42"/>
      <c r="HU327" s="42"/>
      <c r="HV327" s="42"/>
      <c r="HW327" s="42"/>
      <c r="HX327" s="42"/>
    </row>
    <row r="328" spans="1:232" s="41" customFormat="1" x14ac:dyDescent="0.25">
      <c r="A328" s="29"/>
      <c r="B328" s="30"/>
      <c r="C328" s="31" t="str">
        <f>IF(H328="","",VLOOKUP(O328,Khach_hang!B:G,6,0))</f>
        <v>B</v>
      </c>
      <c r="D328" s="57">
        <f t="shared" si="85"/>
        <v>0</v>
      </c>
      <c r="E328" s="57">
        <f t="shared" si="86"/>
        <v>1</v>
      </c>
      <c r="F328" s="32" t="str">
        <f>IF(H328="","",VLOOKUP(H328,'PHIEU XT'!B:I,8,0))</f>
        <v>30/08/2025</v>
      </c>
      <c r="G328" s="32" t="str">
        <f t="shared" si="87"/>
        <v>30/08/2025</v>
      </c>
      <c r="H328" s="4">
        <v>9105870715</v>
      </c>
      <c r="I328" s="32" t="str">
        <f t="shared" si="88"/>
        <v>30/08/2025</v>
      </c>
      <c r="J328" s="33" t="str">
        <f t="shared" si="89"/>
        <v>NKHT2508/00012947</v>
      </c>
      <c r="K328" s="34"/>
      <c r="L328" s="46" t="str">
        <f t="shared" si="90"/>
        <v>K25TTM</v>
      </c>
      <c r="M328" s="33" t="str">
        <f>IF(H328="","",'PHIEU XT'!C328)</f>
        <v>00012947</v>
      </c>
      <c r="N328" s="35" t="str">
        <f t="shared" si="91"/>
        <v>30/08/2025</v>
      </c>
      <c r="O328" s="6" t="str">
        <f>IF(H328="","",'PHIEU XT'!E328)</f>
        <v>WIN-004</v>
      </c>
      <c r="P328" s="36"/>
      <c r="Q328" s="36"/>
      <c r="R328" s="36"/>
      <c r="S328" s="33" t="str">
        <f>IF(H328="","",'PHIEU XT'!F328)</f>
        <v>2A23 WM+ HTH Trung Hòa, Thạch Hà</v>
      </c>
      <c r="T328" s="36"/>
      <c r="U328" s="36"/>
      <c r="V328" s="33" t="str">
        <f t="shared" si="92"/>
        <v>2A23 WM+ HTH Trung Hòa, Thạch Hà</v>
      </c>
      <c r="W328" s="36"/>
      <c r="X328" s="36"/>
      <c r="Y328" s="33" t="str">
        <f>IF(H328="","",'PHIEU XT'!AC328)</f>
        <v>CC300</v>
      </c>
      <c r="Z328" s="36"/>
      <c r="AA328" s="30"/>
      <c r="AB328" s="57">
        <f t="shared" si="93"/>
        <v>5111</v>
      </c>
      <c r="AC328" s="57">
        <f t="shared" si="94"/>
        <v>131</v>
      </c>
      <c r="AD328" s="30"/>
      <c r="AE328" s="58">
        <f>IF(H328="","",'PHIEU XT'!U328)</f>
        <v>3</v>
      </c>
      <c r="AF328" s="37"/>
      <c r="AG328" s="37">
        <f>IF(H328="","",'PHIEU XT'!T328)</f>
        <v>74250</v>
      </c>
      <c r="AH328" s="38">
        <f t="shared" si="95"/>
        <v>222750</v>
      </c>
      <c r="AI328" s="37"/>
      <c r="AJ328" s="37"/>
      <c r="AK328" s="39"/>
      <c r="AL328" s="40">
        <f t="shared" si="96"/>
        <v>8</v>
      </c>
      <c r="AM328" s="37"/>
      <c r="AN328" s="37">
        <f t="shared" si="97"/>
        <v>17820</v>
      </c>
      <c r="AO328" s="59">
        <f t="shared" si="98"/>
        <v>33311</v>
      </c>
      <c r="AP328" s="39"/>
      <c r="AQ328" s="59" t="str">
        <f t="shared" si="99"/>
        <v>K-hangtra</v>
      </c>
      <c r="AR328" s="60">
        <f t="shared" si="100"/>
        <v>156</v>
      </c>
      <c r="AS328" s="60">
        <f t="shared" si="101"/>
        <v>632</v>
      </c>
      <c r="AV328" s="39"/>
      <c r="AW328" s="42"/>
      <c r="AX328" s="42"/>
      <c r="AY328" s="42"/>
      <c r="AZ328" s="42"/>
      <c r="BA328" s="42"/>
      <c r="BB328" s="42"/>
      <c r="BC328" s="42"/>
      <c r="BD328" s="42"/>
      <c r="BE328" s="42"/>
      <c r="BF328" s="42"/>
      <c r="BG328" s="42"/>
      <c r="BH328" s="42"/>
      <c r="BI328" s="42"/>
      <c r="BJ328" s="42"/>
      <c r="BK328" s="42"/>
      <c r="BL328" s="42"/>
      <c r="BM328" s="42"/>
      <c r="BN328" s="42"/>
      <c r="BO328" s="42"/>
      <c r="BP328" s="42"/>
      <c r="BQ328" s="42"/>
      <c r="BR328" s="42"/>
      <c r="BS328" s="42"/>
      <c r="BT328" s="42"/>
      <c r="BU328" s="42"/>
      <c r="BV328" s="42"/>
      <c r="BW328" s="42"/>
      <c r="BX328" s="42"/>
      <c r="BY328" s="42"/>
      <c r="BZ328" s="42"/>
      <c r="CA328" s="42"/>
      <c r="CB328" s="42"/>
      <c r="CC328" s="42"/>
      <c r="CD328" s="42"/>
      <c r="CE328" s="42"/>
      <c r="CF328" s="42"/>
      <c r="CG328" s="42"/>
      <c r="CH328" s="42"/>
      <c r="CI328" s="42"/>
      <c r="CJ328" s="42"/>
      <c r="CK328" s="42"/>
      <c r="CL328" s="42"/>
      <c r="CM328" s="42"/>
      <c r="CN328" s="42"/>
      <c r="CO328" s="42"/>
      <c r="CP328" s="42"/>
      <c r="CQ328" s="42"/>
      <c r="CR328" s="42"/>
      <c r="CS328" s="42"/>
      <c r="CT328" s="42"/>
      <c r="CU328" s="42"/>
      <c r="CV328" s="42"/>
      <c r="CW328" s="42"/>
      <c r="CX328" s="42"/>
      <c r="CY328" s="42"/>
      <c r="CZ328" s="42"/>
      <c r="DA328" s="42"/>
      <c r="DB328" s="42"/>
      <c r="DC328" s="42"/>
      <c r="DD328" s="42"/>
      <c r="DE328" s="42"/>
      <c r="DF328" s="42"/>
      <c r="DG328" s="42"/>
      <c r="DH328" s="42"/>
      <c r="DI328" s="42"/>
      <c r="DJ328" s="42"/>
      <c r="DK328" s="42"/>
      <c r="DL328" s="42"/>
      <c r="DM328" s="42"/>
      <c r="DN328" s="42"/>
      <c r="DO328" s="42"/>
      <c r="DP328" s="42"/>
      <c r="DQ328" s="42"/>
      <c r="DR328" s="42"/>
      <c r="DS328" s="42"/>
      <c r="DT328" s="42"/>
      <c r="DU328" s="42"/>
      <c r="DV328" s="42"/>
      <c r="DW328" s="42"/>
      <c r="DX328" s="42"/>
      <c r="DY328" s="42"/>
      <c r="DZ328" s="42"/>
      <c r="EA328" s="42"/>
      <c r="EB328" s="42"/>
      <c r="EC328" s="42"/>
      <c r="ED328" s="42"/>
      <c r="EE328" s="42"/>
      <c r="EF328" s="42"/>
      <c r="EG328" s="42"/>
      <c r="EH328" s="42"/>
      <c r="EI328" s="42"/>
      <c r="EJ328" s="42"/>
      <c r="EK328" s="42"/>
      <c r="EL328" s="42"/>
      <c r="EM328" s="42"/>
      <c r="EN328" s="42"/>
      <c r="EO328" s="42"/>
      <c r="EP328" s="42"/>
      <c r="EQ328" s="42"/>
      <c r="ER328" s="42"/>
      <c r="ES328" s="42"/>
      <c r="ET328" s="42"/>
      <c r="EU328" s="42"/>
      <c r="EV328" s="42"/>
      <c r="EW328" s="42"/>
      <c r="EX328" s="42"/>
      <c r="EY328" s="42"/>
      <c r="EZ328" s="42"/>
      <c r="FA328" s="42"/>
      <c r="FB328" s="42"/>
      <c r="FC328" s="42"/>
      <c r="FD328" s="42"/>
      <c r="FE328" s="42"/>
      <c r="FF328" s="42"/>
      <c r="FG328" s="42"/>
      <c r="FH328" s="42"/>
      <c r="FI328" s="42"/>
      <c r="FJ328" s="42"/>
      <c r="FK328" s="42"/>
      <c r="FL328" s="42"/>
      <c r="FM328" s="42"/>
      <c r="FN328" s="42"/>
      <c r="FO328" s="42"/>
      <c r="FP328" s="42"/>
      <c r="FQ328" s="42"/>
      <c r="FR328" s="42"/>
      <c r="FS328" s="42"/>
      <c r="FT328" s="42"/>
      <c r="FU328" s="42"/>
      <c r="FV328" s="42"/>
      <c r="FW328" s="42"/>
      <c r="FX328" s="42"/>
      <c r="FY328" s="42"/>
      <c r="FZ328" s="42"/>
      <c r="GA328" s="42"/>
      <c r="GB328" s="42"/>
      <c r="GC328" s="42"/>
      <c r="GD328" s="42"/>
      <c r="GE328" s="42"/>
      <c r="GF328" s="42"/>
      <c r="GG328" s="42"/>
      <c r="GH328" s="42"/>
      <c r="GI328" s="42"/>
      <c r="GJ328" s="42"/>
      <c r="GK328" s="42"/>
      <c r="GL328" s="42"/>
      <c r="GM328" s="42"/>
      <c r="GN328" s="42"/>
      <c r="GO328" s="42"/>
      <c r="GP328" s="42"/>
      <c r="GQ328" s="42"/>
      <c r="GR328" s="42"/>
      <c r="GS328" s="42"/>
      <c r="GT328" s="42"/>
      <c r="GU328" s="42"/>
      <c r="GV328" s="42"/>
      <c r="GW328" s="42"/>
      <c r="GX328" s="42"/>
      <c r="GY328" s="42"/>
      <c r="GZ328" s="42"/>
      <c r="HA328" s="42"/>
      <c r="HB328" s="42"/>
      <c r="HC328" s="42"/>
      <c r="HD328" s="42"/>
      <c r="HE328" s="42"/>
      <c r="HF328" s="42"/>
      <c r="HG328" s="42"/>
      <c r="HH328" s="42"/>
      <c r="HI328" s="42"/>
      <c r="HJ328" s="42"/>
      <c r="HK328" s="42"/>
      <c r="HL328" s="42"/>
      <c r="HM328" s="42"/>
      <c r="HN328" s="42"/>
      <c r="HO328" s="42"/>
      <c r="HP328" s="42"/>
      <c r="HQ328" s="42"/>
      <c r="HR328" s="42"/>
      <c r="HS328" s="42"/>
      <c r="HT328" s="42"/>
      <c r="HU328" s="42"/>
      <c r="HV328" s="42"/>
      <c r="HW328" s="42"/>
      <c r="HX328" s="42"/>
    </row>
    <row r="329" spans="1:232" s="41" customFormat="1" x14ac:dyDescent="0.25">
      <c r="A329" s="29"/>
      <c r="B329" s="30"/>
      <c r="C329" s="31" t="str">
        <f>IF(H329="","",VLOOKUP(O329,Khach_hang!B:G,6,0))</f>
        <v>B</v>
      </c>
      <c r="D329" s="57">
        <f t="shared" si="85"/>
        <v>0</v>
      </c>
      <c r="E329" s="57">
        <f t="shared" si="86"/>
        <v>1</v>
      </c>
      <c r="F329" s="32" t="str">
        <f>IF(H329="","",VLOOKUP(H329,'PHIEU XT'!B:I,8,0))</f>
        <v>30/08/2025</v>
      </c>
      <c r="G329" s="32" t="str">
        <f t="shared" si="87"/>
        <v>30/08/2025</v>
      </c>
      <c r="H329" s="4">
        <v>9105870715</v>
      </c>
      <c r="I329" s="32" t="str">
        <f t="shared" si="88"/>
        <v>30/08/2025</v>
      </c>
      <c r="J329" s="33" t="str">
        <f t="shared" si="89"/>
        <v>NKHT2508/00012947</v>
      </c>
      <c r="K329" s="34"/>
      <c r="L329" s="46" t="str">
        <f t="shared" si="90"/>
        <v>K25TTM</v>
      </c>
      <c r="M329" s="33" t="str">
        <f>IF(H329="","",'PHIEU XT'!C329)</f>
        <v>00012947</v>
      </c>
      <c r="N329" s="35" t="str">
        <f t="shared" si="91"/>
        <v>30/08/2025</v>
      </c>
      <c r="O329" s="6" t="str">
        <f>IF(H329="","",'PHIEU XT'!E329)</f>
        <v>WIN-004</v>
      </c>
      <c r="P329" s="36"/>
      <c r="Q329" s="36"/>
      <c r="R329" s="36"/>
      <c r="S329" s="33" t="str">
        <f>IF(H329="","",'PHIEU XT'!F329)</f>
        <v>2A23 WM+ HTH Trung Hòa, Thạch Hà</v>
      </c>
      <c r="T329" s="36"/>
      <c r="U329" s="36"/>
      <c r="V329" s="33" t="str">
        <f t="shared" si="92"/>
        <v>2A23 WM+ HTH Trung Hòa, Thạch Hà</v>
      </c>
      <c r="W329" s="36"/>
      <c r="X329" s="36"/>
      <c r="Y329" s="33" t="str">
        <f>IF(H329="","",'PHIEU XT'!AC329)</f>
        <v>MNH250</v>
      </c>
      <c r="Z329" s="36"/>
      <c r="AA329" s="30"/>
      <c r="AB329" s="57">
        <f t="shared" si="93"/>
        <v>5111</v>
      </c>
      <c r="AC329" s="57">
        <f t="shared" si="94"/>
        <v>131</v>
      </c>
      <c r="AD329" s="30"/>
      <c r="AE329" s="58">
        <f>IF(H329="","",'PHIEU XT'!U329)</f>
        <v>3</v>
      </c>
      <c r="AF329" s="37"/>
      <c r="AG329" s="37">
        <f>IF(H329="","",'PHIEU XT'!T329)</f>
        <v>46000</v>
      </c>
      <c r="AH329" s="38">
        <f t="shared" si="95"/>
        <v>138000</v>
      </c>
      <c r="AI329" s="37"/>
      <c r="AJ329" s="37"/>
      <c r="AK329" s="39"/>
      <c r="AL329" s="40">
        <f t="shared" si="96"/>
        <v>8</v>
      </c>
      <c r="AM329" s="37"/>
      <c r="AN329" s="37">
        <f t="shared" si="97"/>
        <v>11040</v>
      </c>
      <c r="AO329" s="59">
        <f t="shared" si="98"/>
        <v>33311</v>
      </c>
      <c r="AP329" s="39"/>
      <c r="AQ329" s="59" t="str">
        <f t="shared" si="99"/>
        <v>K-hangtra</v>
      </c>
      <c r="AR329" s="60">
        <f t="shared" si="100"/>
        <v>156</v>
      </c>
      <c r="AS329" s="60">
        <f t="shared" si="101"/>
        <v>632</v>
      </c>
      <c r="AV329" s="39"/>
      <c r="AW329" s="42"/>
      <c r="AX329" s="42"/>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c r="BV329" s="42"/>
      <c r="BW329" s="42"/>
      <c r="BX329" s="42"/>
      <c r="BY329" s="42"/>
      <c r="BZ329" s="42"/>
      <c r="CA329" s="42"/>
      <c r="CB329" s="42"/>
      <c r="CC329" s="42"/>
      <c r="CD329" s="42"/>
      <c r="CE329" s="42"/>
      <c r="CF329" s="42"/>
      <c r="CG329" s="42"/>
      <c r="CH329" s="42"/>
      <c r="CI329" s="42"/>
      <c r="CJ329" s="42"/>
      <c r="CK329" s="42"/>
      <c r="CL329" s="42"/>
      <c r="CM329" s="42"/>
      <c r="CN329" s="42"/>
      <c r="CO329" s="42"/>
      <c r="CP329" s="42"/>
      <c r="CQ329" s="42"/>
      <c r="CR329" s="42"/>
      <c r="CS329" s="42"/>
      <c r="CT329" s="42"/>
      <c r="CU329" s="42"/>
      <c r="CV329" s="42"/>
      <c r="CW329" s="42"/>
      <c r="CX329" s="42"/>
      <c r="CY329" s="42"/>
      <c r="CZ329" s="42"/>
      <c r="DA329" s="42"/>
      <c r="DB329" s="42"/>
      <c r="DC329" s="42"/>
      <c r="DD329" s="42"/>
      <c r="DE329" s="42"/>
      <c r="DF329" s="42"/>
      <c r="DG329" s="42"/>
      <c r="DH329" s="42"/>
      <c r="DI329" s="42"/>
      <c r="DJ329" s="42"/>
      <c r="DK329" s="42"/>
      <c r="DL329" s="42"/>
      <c r="DM329" s="42"/>
      <c r="DN329" s="42"/>
      <c r="DO329" s="42"/>
      <c r="DP329" s="42"/>
      <c r="DQ329" s="42"/>
      <c r="DR329" s="42"/>
      <c r="DS329" s="42"/>
      <c r="DT329" s="42"/>
      <c r="DU329" s="42"/>
      <c r="DV329" s="42"/>
      <c r="DW329" s="42"/>
      <c r="DX329" s="42"/>
      <c r="DY329" s="42"/>
      <c r="DZ329" s="42"/>
      <c r="EA329" s="42"/>
      <c r="EB329" s="42"/>
      <c r="EC329" s="42"/>
      <c r="ED329" s="42"/>
      <c r="EE329" s="42"/>
      <c r="EF329" s="42"/>
      <c r="EG329" s="42"/>
      <c r="EH329" s="42"/>
      <c r="EI329" s="42"/>
      <c r="EJ329" s="42"/>
      <c r="EK329" s="42"/>
      <c r="EL329" s="42"/>
      <c r="EM329" s="42"/>
      <c r="EN329" s="42"/>
      <c r="EO329" s="42"/>
      <c r="EP329" s="42"/>
      <c r="EQ329" s="42"/>
      <c r="ER329" s="42"/>
      <c r="ES329" s="42"/>
      <c r="ET329" s="42"/>
      <c r="EU329" s="42"/>
      <c r="EV329" s="42"/>
      <c r="EW329" s="42"/>
      <c r="EX329" s="42"/>
      <c r="EY329" s="42"/>
      <c r="EZ329" s="42"/>
      <c r="FA329" s="42"/>
      <c r="FB329" s="42"/>
      <c r="FC329" s="42"/>
      <c r="FD329" s="42"/>
      <c r="FE329" s="42"/>
      <c r="FF329" s="42"/>
      <c r="FG329" s="42"/>
      <c r="FH329" s="42"/>
      <c r="FI329" s="42"/>
      <c r="FJ329" s="42"/>
      <c r="FK329" s="42"/>
      <c r="FL329" s="42"/>
      <c r="FM329" s="42"/>
      <c r="FN329" s="42"/>
      <c r="FO329" s="42"/>
      <c r="FP329" s="42"/>
      <c r="FQ329" s="42"/>
      <c r="FR329" s="42"/>
      <c r="FS329" s="42"/>
      <c r="FT329" s="42"/>
      <c r="FU329" s="42"/>
      <c r="FV329" s="42"/>
      <c r="FW329" s="42"/>
      <c r="FX329" s="42"/>
      <c r="FY329" s="42"/>
      <c r="FZ329" s="42"/>
      <c r="GA329" s="42"/>
      <c r="GB329" s="42"/>
      <c r="GC329" s="42"/>
      <c r="GD329" s="42"/>
      <c r="GE329" s="42"/>
      <c r="GF329" s="42"/>
      <c r="GG329" s="42"/>
      <c r="GH329" s="42"/>
      <c r="GI329" s="42"/>
      <c r="GJ329" s="42"/>
      <c r="GK329" s="42"/>
      <c r="GL329" s="42"/>
      <c r="GM329" s="42"/>
      <c r="GN329" s="42"/>
      <c r="GO329" s="42"/>
      <c r="GP329" s="42"/>
      <c r="GQ329" s="42"/>
      <c r="GR329" s="42"/>
      <c r="GS329" s="42"/>
      <c r="GT329" s="42"/>
      <c r="GU329" s="42"/>
      <c r="GV329" s="42"/>
      <c r="GW329" s="42"/>
      <c r="GX329" s="42"/>
      <c r="GY329" s="42"/>
      <c r="GZ329" s="42"/>
      <c r="HA329" s="42"/>
      <c r="HB329" s="42"/>
      <c r="HC329" s="42"/>
      <c r="HD329" s="42"/>
      <c r="HE329" s="42"/>
      <c r="HF329" s="42"/>
      <c r="HG329" s="42"/>
      <c r="HH329" s="42"/>
      <c r="HI329" s="42"/>
      <c r="HJ329" s="42"/>
      <c r="HK329" s="42"/>
      <c r="HL329" s="42"/>
      <c r="HM329" s="42"/>
      <c r="HN329" s="42"/>
      <c r="HO329" s="42"/>
      <c r="HP329" s="42"/>
      <c r="HQ329" s="42"/>
      <c r="HR329" s="42"/>
      <c r="HS329" s="42"/>
      <c r="HT329" s="42"/>
      <c r="HU329" s="42"/>
      <c r="HV329" s="42"/>
      <c r="HW329" s="42"/>
      <c r="HX329" s="42"/>
    </row>
    <row r="330" spans="1:232" s="41" customFormat="1" x14ac:dyDescent="0.25">
      <c r="A330" s="29"/>
      <c r="B330" s="30"/>
      <c r="C330" s="31" t="str">
        <f>IF(H330="","",VLOOKUP(O330,Khach_hang!B:G,6,0))</f>
        <v>N</v>
      </c>
      <c r="D330" s="57">
        <f t="shared" si="85"/>
        <v>0</v>
      </c>
      <c r="E330" s="57">
        <f t="shared" si="86"/>
        <v>1</v>
      </c>
      <c r="F330" s="32" t="str">
        <f>IF(H330="","",VLOOKUP(H330,'PHIEU XT'!B:I,8,0))</f>
        <v>30/08/2025</v>
      </c>
      <c r="G330" s="32" t="str">
        <f t="shared" si="87"/>
        <v>30/08/2025</v>
      </c>
      <c r="H330" s="4">
        <v>9105870723</v>
      </c>
      <c r="I330" s="32" t="str">
        <f t="shared" si="88"/>
        <v>30/08/2025</v>
      </c>
      <c r="J330" s="33" t="str">
        <f t="shared" si="89"/>
        <v>NKHT2508/00007881</v>
      </c>
      <c r="K330" s="34"/>
      <c r="L330" s="46" t="str">
        <f t="shared" si="90"/>
        <v>K25TTM</v>
      </c>
      <c r="M330" s="33" t="str">
        <f>IF(H330="","",'PHIEU XT'!C330)</f>
        <v>00007881</v>
      </c>
      <c r="N330" s="35" t="str">
        <f t="shared" si="91"/>
        <v>30/08/2025</v>
      </c>
      <c r="O330" s="6" t="str">
        <f>IF(H330="","",'PHIEU XT'!E330)</f>
        <v>WIN-071</v>
      </c>
      <c r="P330" s="36"/>
      <c r="Q330" s="36"/>
      <c r="R330" s="36"/>
      <c r="S330" s="33" t="str">
        <f>IF(H330="","",'PHIEU XT'!F330)</f>
        <v>2AW5 WM+ BDH 79 Phan Trọng Tuệ</v>
      </c>
      <c r="T330" s="36"/>
      <c r="U330" s="36"/>
      <c r="V330" s="33" t="str">
        <f t="shared" si="92"/>
        <v>2AW5 WM+ BDH 79 Phan Trọng Tuệ</v>
      </c>
      <c r="W330" s="36"/>
      <c r="X330" s="36"/>
      <c r="Y330" s="33" t="str">
        <f>IF(H330="","",'PHIEU XT'!AC330)</f>
        <v>TH200</v>
      </c>
      <c r="Z330" s="36"/>
      <c r="AA330" s="30"/>
      <c r="AB330" s="57">
        <f t="shared" si="93"/>
        <v>5111</v>
      </c>
      <c r="AC330" s="57">
        <f t="shared" si="94"/>
        <v>131</v>
      </c>
      <c r="AD330" s="30"/>
      <c r="AE330" s="58">
        <f>IF(H330="","",'PHIEU XT'!U330)</f>
        <v>4</v>
      </c>
      <c r="AF330" s="37"/>
      <c r="AG330" s="37">
        <f>IF(H330="","",'PHIEU XT'!T330)</f>
        <v>55595</v>
      </c>
      <c r="AH330" s="38">
        <f t="shared" si="95"/>
        <v>222380</v>
      </c>
      <c r="AI330" s="37"/>
      <c r="AJ330" s="37"/>
      <c r="AK330" s="39"/>
      <c r="AL330" s="40">
        <f t="shared" si="96"/>
        <v>8</v>
      </c>
      <c r="AM330" s="37"/>
      <c r="AN330" s="37">
        <f t="shared" si="97"/>
        <v>17790.400000000001</v>
      </c>
      <c r="AO330" s="59">
        <f t="shared" si="98"/>
        <v>33311</v>
      </c>
      <c r="AP330" s="39"/>
      <c r="AQ330" s="59" t="str">
        <f t="shared" si="99"/>
        <v>K-hangtra</v>
      </c>
      <c r="AR330" s="60">
        <f t="shared" si="100"/>
        <v>156</v>
      </c>
      <c r="AS330" s="60">
        <f t="shared" si="101"/>
        <v>632</v>
      </c>
      <c r="AV330" s="39"/>
      <c r="AW330" s="42"/>
      <c r="AX330" s="42"/>
      <c r="AY330" s="42"/>
      <c r="AZ330" s="42"/>
      <c r="BA330" s="42"/>
      <c r="BB330" s="42"/>
      <c r="BC330" s="42"/>
      <c r="BD330" s="42"/>
      <c r="BE330" s="42"/>
      <c r="BF330" s="42"/>
      <c r="BG330" s="42"/>
      <c r="BH330" s="42"/>
      <c r="BI330" s="42"/>
      <c r="BJ330" s="42"/>
      <c r="BK330" s="42"/>
      <c r="BL330" s="42"/>
      <c r="BM330" s="42"/>
      <c r="BN330" s="42"/>
      <c r="BO330" s="42"/>
      <c r="BP330" s="42"/>
      <c r="BQ330" s="42"/>
      <c r="BR330" s="42"/>
      <c r="BS330" s="42"/>
      <c r="BT330" s="42"/>
      <c r="BU330" s="42"/>
      <c r="BV330" s="42"/>
      <c r="BW330" s="42"/>
      <c r="BX330" s="42"/>
      <c r="BY330" s="42"/>
      <c r="BZ330" s="42"/>
      <c r="CA330" s="42"/>
      <c r="CB330" s="42"/>
      <c r="CC330" s="42"/>
      <c r="CD330" s="42"/>
      <c r="CE330" s="42"/>
      <c r="CF330" s="42"/>
      <c r="CG330" s="42"/>
      <c r="CH330" s="42"/>
      <c r="CI330" s="42"/>
      <c r="CJ330" s="42"/>
      <c r="CK330" s="42"/>
      <c r="CL330" s="42"/>
      <c r="CM330" s="42"/>
      <c r="CN330" s="42"/>
      <c r="CO330" s="42"/>
      <c r="CP330" s="42"/>
      <c r="CQ330" s="42"/>
      <c r="CR330" s="42"/>
      <c r="CS330" s="42"/>
      <c r="CT330" s="42"/>
      <c r="CU330" s="42"/>
      <c r="CV330" s="42"/>
      <c r="CW330" s="42"/>
      <c r="CX330" s="42"/>
      <c r="CY330" s="42"/>
      <c r="CZ330" s="42"/>
      <c r="DA330" s="42"/>
      <c r="DB330" s="42"/>
      <c r="DC330" s="42"/>
      <c r="DD330" s="42"/>
      <c r="DE330" s="42"/>
      <c r="DF330" s="42"/>
      <c r="DG330" s="42"/>
      <c r="DH330" s="42"/>
      <c r="DI330" s="42"/>
      <c r="DJ330" s="42"/>
      <c r="DK330" s="42"/>
      <c r="DL330" s="42"/>
      <c r="DM330" s="42"/>
      <c r="DN330" s="42"/>
      <c r="DO330" s="42"/>
      <c r="DP330" s="42"/>
      <c r="DQ330" s="42"/>
      <c r="DR330" s="42"/>
      <c r="DS330" s="42"/>
      <c r="DT330" s="42"/>
      <c r="DU330" s="42"/>
      <c r="DV330" s="42"/>
      <c r="DW330" s="42"/>
      <c r="DX330" s="42"/>
      <c r="DY330" s="42"/>
      <c r="DZ330" s="42"/>
      <c r="EA330" s="42"/>
      <c r="EB330" s="42"/>
      <c r="EC330" s="42"/>
      <c r="ED330" s="42"/>
      <c r="EE330" s="42"/>
      <c r="EF330" s="42"/>
      <c r="EG330" s="42"/>
      <c r="EH330" s="42"/>
      <c r="EI330" s="42"/>
      <c r="EJ330" s="42"/>
      <c r="EK330" s="42"/>
      <c r="EL330" s="42"/>
      <c r="EM330" s="42"/>
      <c r="EN330" s="42"/>
      <c r="EO330" s="42"/>
      <c r="EP330" s="42"/>
      <c r="EQ330" s="42"/>
      <c r="ER330" s="42"/>
      <c r="ES330" s="42"/>
      <c r="ET330" s="42"/>
      <c r="EU330" s="42"/>
      <c r="EV330" s="42"/>
      <c r="EW330" s="42"/>
      <c r="EX330" s="42"/>
      <c r="EY330" s="42"/>
      <c r="EZ330" s="42"/>
      <c r="FA330" s="42"/>
      <c r="FB330" s="42"/>
      <c r="FC330" s="42"/>
      <c r="FD330" s="42"/>
      <c r="FE330" s="42"/>
      <c r="FF330" s="42"/>
      <c r="FG330" s="42"/>
      <c r="FH330" s="42"/>
      <c r="FI330" s="42"/>
      <c r="FJ330" s="42"/>
      <c r="FK330" s="42"/>
      <c r="FL330" s="42"/>
      <c r="FM330" s="42"/>
      <c r="FN330" s="42"/>
      <c r="FO330" s="42"/>
      <c r="FP330" s="42"/>
      <c r="FQ330" s="42"/>
      <c r="FR330" s="42"/>
      <c r="FS330" s="42"/>
      <c r="FT330" s="42"/>
      <c r="FU330" s="42"/>
      <c r="FV330" s="42"/>
      <c r="FW330" s="42"/>
      <c r="FX330" s="42"/>
      <c r="FY330" s="42"/>
      <c r="FZ330" s="42"/>
      <c r="GA330" s="42"/>
      <c r="GB330" s="42"/>
      <c r="GC330" s="42"/>
      <c r="GD330" s="42"/>
      <c r="GE330" s="42"/>
      <c r="GF330" s="42"/>
      <c r="GG330" s="42"/>
      <c r="GH330" s="42"/>
      <c r="GI330" s="42"/>
      <c r="GJ330" s="42"/>
      <c r="GK330" s="42"/>
      <c r="GL330" s="42"/>
      <c r="GM330" s="42"/>
      <c r="GN330" s="42"/>
      <c r="GO330" s="42"/>
      <c r="GP330" s="42"/>
      <c r="GQ330" s="42"/>
      <c r="GR330" s="42"/>
      <c r="GS330" s="42"/>
      <c r="GT330" s="42"/>
      <c r="GU330" s="42"/>
      <c r="GV330" s="42"/>
      <c r="GW330" s="42"/>
      <c r="GX330" s="42"/>
      <c r="GY330" s="42"/>
      <c r="GZ330" s="42"/>
      <c r="HA330" s="42"/>
      <c r="HB330" s="42"/>
      <c r="HC330" s="42"/>
      <c r="HD330" s="42"/>
      <c r="HE330" s="42"/>
      <c r="HF330" s="42"/>
      <c r="HG330" s="42"/>
      <c r="HH330" s="42"/>
      <c r="HI330" s="42"/>
      <c r="HJ330" s="42"/>
      <c r="HK330" s="42"/>
      <c r="HL330" s="42"/>
      <c r="HM330" s="42"/>
      <c r="HN330" s="42"/>
      <c r="HO330" s="42"/>
      <c r="HP330" s="42"/>
      <c r="HQ330" s="42"/>
      <c r="HR330" s="42"/>
      <c r="HS330" s="42"/>
      <c r="HT330" s="42"/>
      <c r="HU330" s="42"/>
      <c r="HV330" s="42"/>
      <c r="HW330" s="42"/>
      <c r="HX330" s="42"/>
    </row>
    <row r="331" spans="1:232" s="41" customFormat="1" x14ac:dyDescent="0.25">
      <c r="A331" s="29"/>
      <c r="B331" s="30"/>
      <c r="C331" s="31" t="str">
        <f>IF(H331="","",VLOOKUP(O331,Khach_hang!B:G,6,0))</f>
        <v>N</v>
      </c>
      <c r="D331" s="57">
        <f t="shared" si="85"/>
        <v>0</v>
      </c>
      <c r="E331" s="57">
        <f t="shared" si="86"/>
        <v>1</v>
      </c>
      <c r="F331" s="32" t="str">
        <f>IF(H331="","",VLOOKUP(H331,'PHIEU XT'!B:I,8,0))</f>
        <v>30/08/2025</v>
      </c>
      <c r="G331" s="32" t="str">
        <f t="shared" si="87"/>
        <v>30/08/2025</v>
      </c>
      <c r="H331" s="4">
        <v>9105870800</v>
      </c>
      <c r="I331" s="32" t="str">
        <f t="shared" si="88"/>
        <v>30/08/2025</v>
      </c>
      <c r="J331" s="33" t="str">
        <f t="shared" si="89"/>
        <v>NKHT2508/00007883</v>
      </c>
      <c r="K331" s="34"/>
      <c r="L331" s="46" t="str">
        <f t="shared" si="90"/>
        <v>K25TTM</v>
      </c>
      <c r="M331" s="33" t="str">
        <f>IF(H331="","",'PHIEU XT'!C331)</f>
        <v>00007883</v>
      </c>
      <c r="N331" s="35" t="str">
        <f t="shared" si="91"/>
        <v>30/08/2025</v>
      </c>
      <c r="O331" s="6" t="str">
        <f>IF(H331="","",'PHIEU XT'!E331)</f>
        <v>WIN-071</v>
      </c>
      <c r="P331" s="36"/>
      <c r="Q331" s="36"/>
      <c r="R331" s="36"/>
      <c r="S331" s="33" t="str">
        <f>IF(H331="","",'PHIEU XT'!F331)</f>
        <v>2AIE WM+ BDH 143 Thành Thái</v>
      </c>
      <c r="T331" s="36"/>
      <c r="U331" s="36"/>
      <c r="V331" s="33" t="str">
        <f t="shared" si="92"/>
        <v>2AIE WM+ BDH 143 Thành Thái</v>
      </c>
      <c r="W331" s="36"/>
      <c r="X331" s="36"/>
      <c r="Y331" s="33" t="str">
        <f>IF(H331="","",'PHIEU XT'!AC331)</f>
        <v>CC300</v>
      </c>
      <c r="Z331" s="36"/>
      <c r="AA331" s="30"/>
      <c r="AB331" s="57">
        <f t="shared" si="93"/>
        <v>5111</v>
      </c>
      <c r="AC331" s="57">
        <f t="shared" si="94"/>
        <v>131</v>
      </c>
      <c r="AD331" s="30"/>
      <c r="AE331" s="58">
        <f>IF(H331="","",'PHIEU XT'!U331)</f>
        <v>2</v>
      </c>
      <c r="AF331" s="37"/>
      <c r="AG331" s="37">
        <f>IF(H331="","",'PHIEU XT'!T331)</f>
        <v>74250</v>
      </c>
      <c r="AH331" s="38">
        <f t="shared" si="95"/>
        <v>148500</v>
      </c>
      <c r="AI331" s="37"/>
      <c r="AJ331" s="37"/>
      <c r="AK331" s="39"/>
      <c r="AL331" s="40">
        <f t="shared" si="96"/>
        <v>8</v>
      </c>
      <c r="AM331" s="37"/>
      <c r="AN331" s="37">
        <f t="shared" si="97"/>
        <v>11880</v>
      </c>
      <c r="AO331" s="59">
        <f t="shared" si="98"/>
        <v>33311</v>
      </c>
      <c r="AP331" s="39"/>
      <c r="AQ331" s="59" t="str">
        <f t="shared" si="99"/>
        <v>K-hangtra</v>
      </c>
      <c r="AR331" s="60">
        <f t="shared" si="100"/>
        <v>156</v>
      </c>
      <c r="AS331" s="60">
        <f t="shared" si="101"/>
        <v>632</v>
      </c>
      <c r="AV331" s="39"/>
      <c r="AW331" s="42"/>
      <c r="AX331" s="42"/>
      <c r="AY331" s="42"/>
      <c r="AZ331" s="42"/>
      <c r="BA331" s="42"/>
      <c r="BB331" s="42"/>
      <c r="BC331" s="42"/>
      <c r="BD331" s="42"/>
      <c r="BE331" s="42"/>
      <c r="BF331" s="42"/>
      <c r="BG331" s="42"/>
      <c r="BH331" s="42"/>
      <c r="BI331" s="42"/>
      <c r="BJ331" s="42"/>
      <c r="BK331" s="42"/>
      <c r="BL331" s="42"/>
      <c r="BM331" s="42"/>
      <c r="BN331" s="42"/>
      <c r="BO331" s="42"/>
      <c r="BP331" s="42"/>
      <c r="BQ331" s="42"/>
      <c r="BR331" s="42"/>
      <c r="BS331" s="42"/>
      <c r="BT331" s="42"/>
      <c r="BU331" s="42"/>
      <c r="BV331" s="42"/>
      <c r="BW331" s="42"/>
      <c r="BX331" s="42"/>
      <c r="BY331" s="42"/>
      <c r="BZ331" s="42"/>
      <c r="CA331" s="42"/>
      <c r="CB331" s="42"/>
      <c r="CC331" s="42"/>
      <c r="CD331" s="42"/>
      <c r="CE331" s="42"/>
      <c r="CF331" s="42"/>
      <c r="CG331" s="42"/>
      <c r="CH331" s="42"/>
      <c r="CI331" s="42"/>
      <c r="CJ331" s="42"/>
      <c r="CK331" s="42"/>
      <c r="CL331" s="42"/>
      <c r="CM331" s="42"/>
      <c r="CN331" s="42"/>
      <c r="CO331" s="42"/>
      <c r="CP331" s="42"/>
      <c r="CQ331" s="42"/>
      <c r="CR331" s="42"/>
      <c r="CS331" s="42"/>
      <c r="CT331" s="42"/>
      <c r="CU331" s="42"/>
      <c r="CV331" s="42"/>
      <c r="CW331" s="42"/>
      <c r="CX331" s="42"/>
      <c r="CY331" s="42"/>
      <c r="CZ331" s="42"/>
      <c r="DA331" s="42"/>
      <c r="DB331" s="42"/>
      <c r="DC331" s="42"/>
      <c r="DD331" s="42"/>
      <c r="DE331" s="42"/>
      <c r="DF331" s="42"/>
      <c r="DG331" s="42"/>
      <c r="DH331" s="42"/>
      <c r="DI331" s="42"/>
      <c r="DJ331" s="42"/>
      <c r="DK331" s="42"/>
      <c r="DL331" s="42"/>
      <c r="DM331" s="42"/>
      <c r="DN331" s="42"/>
      <c r="DO331" s="42"/>
      <c r="DP331" s="42"/>
      <c r="DQ331" s="42"/>
      <c r="DR331" s="42"/>
      <c r="DS331" s="42"/>
      <c r="DT331" s="42"/>
      <c r="DU331" s="42"/>
      <c r="DV331" s="42"/>
      <c r="DW331" s="42"/>
      <c r="DX331" s="42"/>
      <c r="DY331" s="42"/>
      <c r="DZ331" s="42"/>
      <c r="EA331" s="42"/>
      <c r="EB331" s="42"/>
      <c r="EC331" s="42"/>
      <c r="ED331" s="42"/>
      <c r="EE331" s="42"/>
      <c r="EF331" s="42"/>
      <c r="EG331" s="42"/>
      <c r="EH331" s="42"/>
      <c r="EI331" s="42"/>
      <c r="EJ331" s="42"/>
      <c r="EK331" s="42"/>
      <c r="EL331" s="42"/>
      <c r="EM331" s="42"/>
      <c r="EN331" s="42"/>
      <c r="EO331" s="42"/>
      <c r="EP331" s="42"/>
      <c r="EQ331" s="42"/>
      <c r="ER331" s="42"/>
      <c r="ES331" s="42"/>
      <c r="ET331" s="42"/>
      <c r="EU331" s="42"/>
      <c r="EV331" s="42"/>
      <c r="EW331" s="42"/>
      <c r="EX331" s="42"/>
      <c r="EY331" s="42"/>
      <c r="EZ331" s="42"/>
      <c r="FA331" s="42"/>
      <c r="FB331" s="42"/>
      <c r="FC331" s="42"/>
      <c r="FD331" s="42"/>
      <c r="FE331" s="42"/>
      <c r="FF331" s="42"/>
      <c r="FG331" s="42"/>
      <c r="FH331" s="42"/>
      <c r="FI331" s="42"/>
      <c r="FJ331" s="42"/>
      <c r="FK331" s="42"/>
      <c r="FL331" s="42"/>
      <c r="FM331" s="42"/>
      <c r="FN331" s="42"/>
      <c r="FO331" s="42"/>
      <c r="FP331" s="42"/>
      <c r="FQ331" s="42"/>
      <c r="FR331" s="42"/>
      <c r="FS331" s="42"/>
      <c r="FT331" s="42"/>
      <c r="FU331" s="42"/>
      <c r="FV331" s="42"/>
      <c r="FW331" s="42"/>
      <c r="FX331" s="42"/>
      <c r="FY331" s="42"/>
      <c r="FZ331" s="42"/>
      <c r="GA331" s="42"/>
      <c r="GB331" s="42"/>
      <c r="GC331" s="42"/>
      <c r="GD331" s="42"/>
      <c r="GE331" s="42"/>
      <c r="GF331" s="42"/>
      <c r="GG331" s="42"/>
      <c r="GH331" s="42"/>
      <c r="GI331" s="42"/>
      <c r="GJ331" s="42"/>
      <c r="GK331" s="42"/>
      <c r="GL331" s="42"/>
      <c r="GM331" s="42"/>
      <c r="GN331" s="42"/>
      <c r="GO331" s="42"/>
      <c r="GP331" s="42"/>
      <c r="GQ331" s="42"/>
      <c r="GR331" s="42"/>
      <c r="GS331" s="42"/>
      <c r="GT331" s="42"/>
      <c r="GU331" s="42"/>
      <c r="GV331" s="42"/>
      <c r="GW331" s="42"/>
      <c r="GX331" s="42"/>
      <c r="GY331" s="42"/>
      <c r="GZ331" s="42"/>
      <c r="HA331" s="42"/>
      <c r="HB331" s="42"/>
      <c r="HC331" s="42"/>
      <c r="HD331" s="42"/>
      <c r="HE331" s="42"/>
      <c r="HF331" s="42"/>
      <c r="HG331" s="42"/>
      <c r="HH331" s="42"/>
      <c r="HI331" s="42"/>
      <c r="HJ331" s="42"/>
      <c r="HK331" s="42"/>
      <c r="HL331" s="42"/>
      <c r="HM331" s="42"/>
      <c r="HN331" s="42"/>
      <c r="HO331" s="42"/>
      <c r="HP331" s="42"/>
      <c r="HQ331" s="42"/>
      <c r="HR331" s="42"/>
      <c r="HS331" s="42"/>
      <c r="HT331" s="42"/>
      <c r="HU331" s="42"/>
      <c r="HV331" s="42"/>
      <c r="HW331" s="42"/>
      <c r="HX331" s="42"/>
    </row>
    <row r="332" spans="1:232" s="41" customFormat="1" x14ac:dyDescent="0.25">
      <c r="A332" s="29"/>
      <c r="B332" s="30"/>
      <c r="C332" s="31" t="str">
        <f>IF(H332="","",VLOOKUP(O332,Khach_hang!B:G,6,0))</f>
        <v>B</v>
      </c>
      <c r="D332" s="57">
        <f t="shared" si="85"/>
        <v>0</v>
      </c>
      <c r="E332" s="57">
        <f t="shared" si="86"/>
        <v>1</v>
      </c>
      <c r="F332" s="32" t="str">
        <f>IF(H332="","",VLOOKUP(H332,'PHIEU XT'!B:I,8,0))</f>
        <v>30/08/2025</v>
      </c>
      <c r="G332" s="32" t="str">
        <f t="shared" si="87"/>
        <v>30/08/2025</v>
      </c>
      <c r="H332" s="4">
        <v>9105870859</v>
      </c>
      <c r="I332" s="32" t="str">
        <f t="shared" si="88"/>
        <v>30/08/2025</v>
      </c>
      <c r="J332" s="33" t="str">
        <f t="shared" si="89"/>
        <v>NKHT2508/00421958</v>
      </c>
      <c r="K332" s="34"/>
      <c r="L332" s="46" t="str">
        <f t="shared" si="90"/>
        <v>K25TTM</v>
      </c>
      <c r="M332" s="33" t="str">
        <f>IF(H332="","",'PHIEU XT'!C332)</f>
        <v>00421958</v>
      </c>
      <c r="N332" s="35" t="str">
        <f t="shared" si="91"/>
        <v>30/08/2025</v>
      </c>
      <c r="O332" s="6" t="str">
        <f>IF(H332="","",'PHIEU XT'!E332)</f>
        <v>WIN-002</v>
      </c>
      <c r="P332" s="36"/>
      <c r="Q332" s="36"/>
      <c r="R332" s="36"/>
      <c r="S332" s="33" t="str">
        <f>IF(H332="","",'PHIEU XT'!F332)</f>
        <v>6777 WM+ HNI 39 Ngõ 192 Lê Trọng Tấn</v>
      </c>
      <c r="T332" s="36"/>
      <c r="U332" s="36"/>
      <c r="V332" s="33" t="str">
        <f t="shared" si="92"/>
        <v>6777 WM+ HNI 39 Ngõ 192 Lê Trọng Tấn</v>
      </c>
      <c r="W332" s="36"/>
      <c r="X332" s="36"/>
      <c r="Y332" s="33" t="str">
        <f>IF(H332="","",'PHIEU XT'!AC332)</f>
        <v>GM500</v>
      </c>
      <c r="Z332" s="36"/>
      <c r="AA332" s="30"/>
      <c r="AB332" s="57">
        <f t="shared" si="93"/>
        <v>5111</v>
      </c>
      <c r="AC332" s="57">
        <f t="shared" si="94"/>
        <v>131</v>
      </c>
      <c r="AD332" s="30"/>
      <c r="AE332" s="58">
        <f>IF(H332="","",'PHIEU XT'!U332)</f>
        <v>3</v>
      </c>
      <c r="AF332" s="37"/>
      <c r="AG332" s="37">
        <f>IF(H332="","",'PHIEU XT'!T332)</f>
        <v>111058</v>
      </c>
      <c r="AH332" s="38">
        <f t="shared" si="95"/>
        <v>333174</v>
      </c>
      <c r="AI332" s="37"/>
      <c r="AJ332" s="37"/>
      <c r="AK332" s="39"/>
      <c r="AL332" s="40">
        <f t="shared" si="96"/>
        <v>8</v>
      </c>
      <c r="AM332" s="37"/>
      <c r="AN332" s="37">
        <f t="shared" si="97"/>
        <v>26653.920000000002</v>
      </c>
      <c r="AO332" s="59">
        <f t="shared" si="98"/>
        <v>33311</v>
      </c>
      <c r="AP332" s="39"/>
      <c r="AQ332" s="59" t="str">
        <f t="shared" si="99"/>
        <v>K-hangtra</v>
      </c>
      <c r="AR332" s="60">
        <f t="shared" si="100"/>
        <v>156</v>
      </c>
      <c r="AS332" s="60">
        <f t="shared" si="101"/>
        <v>632</v>
      </c>
      <c r="AV332" s="39"/>
      <c r="AW332" s="42"/>
      <c r="AX332" s="42"/>
      <c r="AY332" s="42"/>
      <c r="AZ332" s="42"/>
      <c r="BA332" s="42"/>
      <c r="BB332" s="42"/>
      <c r="BC332" s="42"/>
      <c r="BD332" s="42"/>
      <c r="BE332" s="42"/>
      <c r="BF332" s="42"/>
      <c r="BG332" s="42"/>
      <c r="BH332" s="42"/>
      <c r="BI332" s="42"/>
      <c r="BJ332" s="42"/>
      <c r="BK332" s="42"/>
      <c r="BL332" s="42"/>
      <c r="BM332" s="42"/>
      <c r="BN332" s="42"/>
      <c r="BO332" s="42"/>
      <c r="BP332" s="42"/>
      <c r="BQ332" s="42"/>
      <c r="BR332" s="42"/>
      <c r="BS332" s="42"/>
      <c r="BT332" s="42"/>
      <c r="BU332" s="42"/>
      <c r="BV332" s="42"/>
      <c r="BW332" s="42"/>
      <c r="BX332" s="42"/>
      <c r="BY332" s="42"/>
      <c r="BZ332" s="42"/>
      <c r="CA332" s="42"/>
      <c r="CB332" s="42"/>
      <c r="CC332" s="42"/>
      <c r="CD332" s="42"/>
      <c r="CE332" s="42"/>
      <c r="CF332" s="42"/>
      <c r="CG332" s="42"/>
      <c r="CH332" s="42"/>
      <c r="CI332" s="42"/>
      <c r="CJ332" s="42"/>
      <c r="CK332" s="42"/>
      <c r="CL332" s="42"/>
      <c r="CM332" s="42"/>
      <c r="CN332" s="42"/>
      <c r="CO332" s="42"/>
      <c r="CP332" s="42"/>
      <c r="CQ332" s="42"/>
      <c r="CR332" s="42"/>
      <c r="CS332" s="42"/>
      <c r="CT332" s="42"/>
      <c r="CU332" s="42"/>
      <c r="CV332" s="42"/>
      <c r="CW332" s="42"/>
      <c r="CX332" s="42"/>
      <c r="CY332" s="42"/>
      <c r="CZ332" s="42"/>
      <c r="DA332" s="42"/>
      <c r="DB332" s="42"/>
      <c r="DC332" s="42"/>
      <c r="DD332" s="42"/>
      <c r="DE332" s="42"/>
      <c r="DF332" s="42"/>
      <c r="DG332" s="42"/>
      <c r="DH332" s="42"/>
      <c r="DI332" s="42"/>
      <c r="DJ332" s="42"/>
      <c r="DK332" s="42"/>
      <c r="DL332" s="42"/>
      <c r="DM332" s="42"/>
      <c r="DN332" s="42"/>
      <c r="DO332" s="42"/>
      <c r="DP332" s="42"/>
      <c r="DQ332" s="42"/>
      <c r="DR332" s="42"/>
      <c r="DS332" s="42"/>
      <c r="DT332" s="42"/>
      <c r="DU332" s="42"/>
      <c r="DV332" s="42"/>
      <c r="DW332" s="42"/>
      <c r="DX332" s="42"/>
      <c r="DY332" s="42"/>
      <c r="DZ332" s="42"/>
      <c r="EA332" s="42"/>
      <c r="EB332" s="42"/>
      <c r="EC332" s="42"/>
      <c r="ED332" s="42"/>
      <c r="EE332" s="42"/>
      <c r="EF332" s="42"/>
      <c r="EG332" s="42"/>
      <c r="EH332" s="42"/>
      <c r="EI332" s="42"/>
      <c r="EJ332" s="42"/>
      <c r="EK332" s="42"/>
      <c r="EL332" s="42"/>
      <c r="EM332" s="42"/>
      <c r="EN332" s="42"/>
      <c r="EO332" s="42"/>
      <c r="EP332" s="42"/>
      <c r="EQ332" s="42"/>
      <c r="ER332" s="42"/>
      <c r="ES332" s="42"/>
      <c r="ET332" s="42"/>
      <c r="EU332" s="42"/>
      <c r="EV332" s="42"/>
      <c r="EW332" s="42"/>
      <c r="EX332" s="42"/>
      <c r="EY332" s="42"/>
      <c r="EZ332" s="42"/>
      <c r="FA332" s="42"/>
      <c r="FB332" s="42"/>
      <c r="FC332" s="42"/>
      <c r="FD332" s="42"/>
      <c r="FE332" s="42"/>
      <c r="FF332" s="42"/>
      <c r="FG332" s="42"/>
      <c r="FH332" s="42"/>
      <c r="FI332" s="42"/>
      <c r="FJ332" s="42"/>
      <c r="FK332" s="42"/>
      <c r="FL332" s="42"/>
      <c r="FM332" s="42"/>
      <c r="FN332" s="42"/>
      <c r="FO332" s="42"/>
      <c r="FP332" s="42"/>
      <c r="FQ332" s="42"/>
      <c r="FR332" s="42"/>
      <c r="FS332" s="42"/>
      <c r="FT332" s="42"/>
      <c r="FU332" s="42"/>
      <c r="FV332" s="42"/>
      <c r="FW332" s="42"/>
      <c r="FX332" s="42"/>
      <c r="FY332" s="42"/>
      <c r="FZ332" s="42"/>
      <c r="GA332" s="42"/>
      <c r="GB332" s="42"/>
      <c r="GC332" s="42"/>
      <c r="GD332" s="42"/>
      <c r="GE332" s="42"/>
      <c r="GF332" s="42"/>
      <c r="GG332" s="42"/>
      <c r="GH332" s="42"/>
      <c r="GI332" s="42"/>
      <c r="GJ332" s="42"/>
      <c r="GK332" s="42"/>
      <c r="GL332" s="42"/>
      <c r="GM332" s="42"/>
      <c r="GN332" s="42"/>
      <c r="GO332" s="42"/>
      <c r="GP332" s="42"/>
      <c r="GQ332" s="42"/>
      <c r="GR332" s="42"/>
      <c r="GS332" s="42"/>
      <c r="GT332" s="42"/>
      <c r="GU332" s="42"/>
      <c r="GV332" s="42"/>
      <c r="GW332" s="42"/>
      <c r="GX332" s="42"/>
      <c r="GY332" s="42"/>
      <c r="GZ332" s="42"/>
      <c r="HA332" s="42"/>
      <c r="HB332" s="42"/>
      <c r="HC332" s="42"/>
      <c r="HD332" s="42"/>
      <c r="HE332" s="42"/>
      <c r="HF332" s="42"/>
      <c r="HG332" s="42"/>
      <c r="HH332" s="42"/>
      <c r="HI332" s="42"/>
      <c r="HJ332" s="42"/>
      <c r="HK332" s="42"/>
      <c r="HL332" s="42"/>
      <c r="HM332" s="42"/>
      <c r="HN332" s="42"/>
      <c r="HO332" s="42"/>
      <c r="HP332" s="42"/>
      <c r="HQ332" s="42"/>
      <c r="HR332" s="42"/>
      <c r="HS332" s="42"/>
      <c r="HT332" s="42"/>
      <c r="HU332" s="42"/>
      <c r="HV332" s="42"/>
      <c r="HW332" s="42"/>
      <c r="HX332" s="42"/>
    </row>
    <row r="333" spans="1:232" s="41" customFormat="1" x14ac:dyDescent="0.25">
      <c r="A333" s="29"/>
      <c r="B333" s="30"/>
      <c r="C333" s="31" t="str">
        <f>IF(H333="","",VLOOKUP(O333,Khach_hang!B:G,6,0))</f>
        <v>B</v>
      </c>
      <c r="D333" s="57">
        <f t="shared" si="85"/>
        <v>0</v>
      </c>
      <c r="E333" s="57">
        <f t="shared" si="86"/>
        <v>1</v>
      </c>
      <c r="F333" s="32" t="str">
        <f>IF(H333="","",VLOOKUP(H333,'PHIEU XT'!B:I,8,0))</f>
        <v>30/08/2025</v>
      </c>
      <c r="G333" s="32" t="str">
        <f t="shared" si="87"/>
        <v>30/08/2025</v>
      </c>
      <c r="H333" s="4">
        <v>9105870859</v>
      </c>
      <c r="I333" s="32" t="str">
        <f t="shared" si="88"/>
        <v>30/08/2025</v>
      </c>
      <c r="J333" s="33" t="str">
        <f t="shared" si="89"/>
        <v>NKHT2508/00421958</v>
      </c>
      <c r="K333" s="34"/>
      <c r="L333" s="46" t="str">
        <f t="shared" si="90"/>
        <v>K25TTM</v>
      </c>
      <c r="M333" s="33" t="str">
        <f>IF(H333="","",'PHIEU XT'!C333)</f>
        <v>00421958</v>
      </c>
      <c r="N333" s="35" t="str">
        <f t="shared" si="91"/>
        <v>30/08/2025</v>
      </c>
      <c r="O333" s="6" t="str">
        <f>IF(H333="","",'PHIEU XT'!E333)</f>
        <v>WIN-002</v>
      </c>
      <c r="P333" s="36"/>
      <c r="Q333" s="36"/>
      <c r="R333" s="36"/>
      <c r="S333" s="33" t="str">
        <f>IF(H333="","",'PHIEU XT'!F333)</f>
        <v>6777 WM+ HNI 39 Ngõ 192 Lê Trọng Tấn</v>
      </c>
      <c r="T333" s="36"/>
      <c r="U333" s="36"/>
      <c r="V333" s="33" t="str">
        <f t="shared" si="92"/>
        <v>6777 WM+ HNI 39 Ngõ 192 Lê Trọng Tấn</v>
      </c>
      <c r="W333" s="36"/>
      <c r="X333" s="36"/>
      <c r="Y333" s="33" t="str">
        <f>IF(H333="","",'PHIEU XT'!AC333)</f>
        <v>TH200</v>
      </c>
      <c r="Z333" s="36"/>
      <c r="AA333" s="30"/>
      <c r="AB333" s="57">
        <f t="shared" si="93"/>
        <v>5111</v>
      </c>
      <c r="AC333" s="57">
        <f t="shared" si="94"/>
        <v>131</v>
      </c>
      <c r="AD333" s="30"/>
      <c r="AE333" s="58">
        <f>IF(H333="","",'PHIEU XT'!U333)</f>
        <v>1</v>
      </c>
      <c r="AF333" s="37"/>
      <c r="AG333" s="37">
        <f>IF(H333="","",'PHIEU XT'!T333)</f>
        <v>55595</v>
      </c>
      <c r="AH333" s="38">
        <f t="shared" si="95"/>
        <v>55595</v>
      </c>
      <c r="AI333" s="37"/>
      <c r="AJ333" s="37"/>
      <c r="AK333" s="39"/>
      <c r="AL333" s="40">
        <f t="shared" si="96"/>
        <v>8</v>
      </c>
      <c r="AM333" s="37"/>
      <c r="AN333" s="37">
        <f t="shared" si="97"/>
        <v>4447.6000000000004</v>
      </c>
      <c r="AO333" s="59">
        <f t="shared" si="98"/>
        <v>33311</v>
      </c>
      <c r="AP333" s="39"/>
      <c r="AQ333" s="59" t="str">
        <f t="shared" si="99"/>
        <v>K-hangtra</v>
      </c>
      <c r="AR333" s="60">
        <f t="shared" si="100"/>
        <v>156</v>
      </c>
      <c r="AS333" s="60">
        <f t="shared" si="101"/>
        <v>632</v>
      </c>
      <c r="AV333" s="39"/>
      <c r="AW333" s="42"/>
      <c r="AX333" s="42"/>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c r="BV333" s="42"/>
      <c r="BW333" s="42"/>
      <c r="BX333" s="42"/>
      <c r="BY333" s="42"/>
      <c r="BZ333" s="42"/>
      <c r="CA333" s="42"/>
      <c r="CB333" s="42"/>
      <c r="CC333" s="42"/>
      <c r="CD333" s="42"/>
      <c r="CE333" s="42"/>
      <c r="CF333" s="42"/>
      <c r="CG333" s="42"/>
      <c r="CH333" s="42"/>
      <c r="CI333" s="42"/>
      <c r="CJ333" s="42"/>
      <c r="CK333" s="42"/>
      <c r="CL333" s="42"/>
      <c r="CM333" s="42"/>
      <c r="CN333" s="42"/>
      <c r="CO333" s="42"/>
      <c r="CP333" s="42"/>
      <c r="CQ333" s="42"/>
      <c r="CR333" s="42"/>
      <c r="CS333" s="42"/>
      <c r="CT333" s="42"/>
      <c r="CU333" s="42"/>
      <c r="CV333" s="42"/>
      <c r="CW333" s="42"/>
      <c r="CX333" s="42"/>
      <c r="CY333" s="42"/>
      <c r="CZ333" s="42"/>
      <c r="DA333" s="42"/>
      <c r="DB333" s="42"/>
      <c r="DC333" s="42"/>
      <c r="DD333" s="42"/>
      <c r="DE333" s="42"/>
      <c r="DF333" s="42"/>
      <c r="DG333" s="42"/>
      <c r="DH333" s="42"/>
      <c r="DI333" s="42"/>
      <c r="DJ333" s="42"/>
      <c r="DK333" s="42"/>
      <c r="DL333" s="42"/>
      <c r="DM333" s="42"/>
      <c r="DN333" s="42"/>
      <c r="DO333" s="42"/>
      <c r="DP333" s="42"/>
      <c r="DQ333" s="42"/>
      <c r="DR333" s="42"/>
      <c r="DS333" s="42"/>
      <c r="DT333" s="42"/>
      <c r="DU333" s="42"/>
      <c r="DV333" s="42"/>
      <c r="DW333" s="42"/>
      <c r="DX333" s="42"/>
      <c r="DY333" s="42"/>
      <c r="DZ333" s="42"/>
      <c r="EA333" s="42"/>
      <c r="EB333" s="42"/>
      <c r="EC333" s="42"/>
      <c r="ED333" s="42"/>
      <c r="EE333" s="42"/>
      <c r="EF333" s="42"/>
      <c r="EG333" s="42"/>
      <c r="EH333" s="42"/>
      <c r="EI333" s="42"/>
      <c r="EJ333" s="42"/>
      <c r="EK333" s="42"/>
      <c r="EL333" s="42"/>
      <c r="EM333" s="42"/>
      <c r="EN333" s="42"/>
      <c r="EO333" s="42"/>
      <c r="EP333" s="42"/>
      <c r="EQ333" s="42"/>
      <c r="ER333" s="42"/>
      <c r="ES333" s="42"/>
      <c r="ET333" s="42"/>
      <c r="EU333" s="42"/>
      <c r="EV333" s="42"/>
      <c r="EW333" s="42"/>
      <c r="EX333" s="42"/>
      <c r="EY333" s="42"/>
      <c r="EZ333" s="42"/>
      <c r="FA333" s="42"/>
      <c r="FB333" s="42"/>
      <c r="FC333" s="42"/>
      <c r="FD333" s="42"/>
      <c r="FE333" s="42"/>
      <c r="FF333" s="42"/>
      <c r="FG333" s="42"/>
      <c r="FH333" s="42"/>
      <c r="FI333" s="42"/>
      <c r="FJ333" s="42"/>
      <c r="FK333" s="42"/>
      <c r="FL333" s="42"/>
      <c r="FM333" s="42"/>
      <c r="FN333" s="42"/>
      <c r="FO333" s="42"/>
      <c r="FP333" s="42"/>
      <c r="FQ333" s="42"/>
      <c r="FR333" s="42"/>
      <c r="FS333" s="42"/>
      <c r="FT333" s="42"/>
      <c r="FU333" s="42"/>
      <c r="FV333" s="42"/>
      <c r="FW333" s="42"/>
      <c r="FX333" s="42"/>
      <c r="FY333" s="42"/>
      <c r="FZ333" s="42"/>
      <c r="GA333" s="42"/>
      <c r="GB333" s="42"/>
      <c r="GC333" s="42"/>
      <c r="GD333" s="42"/>
      <c r="GE333" s="42"/>
      <c r="GF333" s="42"/>
      <c r="GG333" s="42"/>
      <c r="GH333" s="42"/>
      <c r="GI333" s="42"/>
      <c r="GJ333" s="42"/>
      <c r="GK333" s="42"/>
      <c r="GL333" s="42"/>
      <c r="GM333" s="42"/>
      <c r="GN333" s="42"/>
      <c r="GO333" s="42"/>
      <c r="GP333" s="42"/>
      <c r="GQ333" s="42"/>
      <c r="GR333" s="42"/>
      <c r="GS333" s="42"/>
      <c r="GT333" s="42"/>
      <c r="GU333" s="42"/>
      <c r="GV333" s="42"/>
      <c r="GW333" s="42"/>
      <c r="GX333" s="42"/>
      <c r="GY333" s="42"/>
      <c r="GZ333" s="42"/>
      <c r="HA333" s="42"/>
      <c r="HB333" s="42"/>
      <c r="HC333" s="42"/>
      <c r="HD333" s="42"/>
      <c r="HE333" s="42"/>
      <c r="HF333" s="42"/>
      <c r="HG333" s="42"/>
      <c r="HH333" s="42"/>
      <c r="HI333" s="42"/>
      <c r="HJ333" s="42"/>
      <c r="HK333" s="42"/>
      <c r="HL333" s="42"/>
      <c r="HM333" s="42"/>
      <c r="HN333" s="42"/>
      <c r="HO333" s="42"/>
      <c r="HP333" s="42"/>
      <c r="HQ333" s="42"/>
      <c r="HR333" s="42"/>
      <c r="HS333" s="42"/>
      <c r="HT333" s="42"/>
      <c r="HU333" s="42"/>
      <c r="HV333" s="42"/>
      <c r="HW333" s="42"/>
      <c r="HX333" s="42"/>
    </row>
    <row r="334" spans="1:232" s="41" customFormat="1" x14ac:dyDescent="0.25">
      <c r="A334" s="29"/>
      <c r="B334" s="30"/>
      <c r="C334" s="31" t="str">
        <f>IF(H334="","",VLOOKUP(O334,Khach_hang!B:G,6,0))</f>
        <v>N</v>
      </c>
      <c r="D334" s="57">
        <f t="shared" si="85"/>
        <v>0</v>
      </c>
      <c r="E334" s="57">
        <f t="shared" si="86"/>
        <v>1</v>
      </c>
      <c r="F334" s="32" t="str">
        <f>IF(H334="","",VLOOKUP(H334,'PHIEU XT'!B:I,8,0))</f>
        <v>30/08/2025</v>
      </c>
      <c r="G334" s="32" t="str">
        <f t="shared" si="87"/>
        <v>30/08/2025</v>
      </c>
      <c r="H334" s="4">
        <v>9105870861</v>
      </c>
      <c r="I334" s="32" t="str">
        <f t="shared" si="88"/>
        <v>30/08/2025</v>
      </c>
      <c r="J334" s="33" t="str">
        <f t="shared" si="89"/>
        <v>NKHT2508/00004949</v>
      </c>
      <c r="K334" s="34"/>
      <c r="L334" s="46" t="str">
        <f t="shared" si="90"/>
        <v>K25TTM</v>
      </c>
      <c r="M334" s="33" t="str">
        <f>IF(H334="","",'PHIEU XT'!C334)</f>
        <v>00004949</v>
      </c>
      <c r="N334" s="35" t="str">
        <f t="shared" si="91"/>
        <v>30/08/2025</v>
      </c>
      <c r="O334" s="6" t="str">
        <f>IF(H334="","",'PHIEU XT'!E334)</f>
        <v>WIN-063</v>
      </c>
      <c r="P334" s="36"/>
      <c r="Q334" s="36"/>
      <c r="R334" s="36"/>
      <c r="S334" s="33" t="str">
        <f>IF(H334="","",'PHIEU XT'!F334)</f>
        <v>6192 WM+ TGG 6A Nguyễn Huệ</v>
      </c>
      <c r="T334" s="36"/>
      <c r="U334" s="36"/>
      <c r="V334" s="33" t="str">
        <f t="shared" si="92"/>
        <v>6192 WM+ TGG 6A Nguyễn Huệ</v>
      </c>
      <c r="W334" s="36"/>
      <c r="X334" s="36"/>
      <c r="Y334" s="33" t="str">
        <f>IF(H334="","",'PHIEU XT'!AC334)</f>
        <v>TH200</v>
      </c>
      <c r="Z334" s="36"/>
      <c r="AA334" s="30"/>
      <c r="AB334" s="57">
        <f t="shared" si="93"/>
        <v>5111</v>
      </c>
      <c r="AC334" s="57">
        <f t="shared" si="94"/>
        <v>131</v>
      </c>
      <c r="AD334" s="30"/>
      <c r="AE334" s="58">
        <f>IF(H334="","",'PHIEU XT'!U334)</f>
        <v>3</v>
      </c>
      <c r="AF334" s="37"/>
      <c r="AG334" s="37">
        <f>IF(H334="","",'PHIEU XT'!T334)</f>
        <v>55595</v>
      </c>
      <c r="AH334" s="38">
        <f t="shared" si="95"/>
        <v>166785</v>
      </c>
      <c r="AI334" s="37"/>
      <c r="AJ334" s="37"/>
      <c r="AK334" s="39"/>
      <c r="AL334" s="40">
        <f t="shared" si="96"/>
        <v>8</v>
      </c>
      <c r="AM334" s="37"/>
      <c r="AN334" s="37">
        <f t="shared" si="97"/>
        <v>13342.800000000001</v>
      </c>
      <c r="AO334" s="59">
        <f t="shared" si="98"/>
        <v>33311</v>
      </c>
      <c r="AP334" s="39"/>
      <c r="AQ334" s="59" t="str">
        <f t="shared" si="99"/>
        <v>K-hangtra</v>
      </c>
      <c r="AR334" s="60">
        <f t="shared" si="100"/>
        <v>156</v>
      </c>
      <c r="AS334" s="60">
        <f t="shared" si="101"/>
        <v>632</v>
      </c>
      <c r="AV334" s="39"/>
      <c r="AW334" s="42"/>
      <c r="AX334" s="42"/>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c r="BV334" s="42"/>
      <c r="BW334" s="42"/>
      <c r="BX334" s="42"/>
      <c r="BY334" s="42"/>
      <c r="BZ334" s="42"/>
      <c r="CA334" s="42"/>
      <c r="CB334" s="42"/>
      <c r="CC334" s="42"/>
      <c r="CD334" s="42"/>
      <c r="CE334" s="42"/>
      <c r="CF334" s="42"/>
      <c r="CG334" s="42"/>
      <c r="CH334" s="42"/>
      <c r="CI334" s="42"/>
      <c r="CJ334" s="42"/>
      <c r="CK334" s="42"/>
      <c r="CL334" s="42"/>
      <c r="CM334" s="42"/>
      <c r="CN334" s="42"/>
      <c r="CO334" s="42"/>
      <c r="CP334" s="42"/>
      <c r="CQ334" s="42"/>
      <c r="CR334" s="42"/>
      <c r="CS334" s="42"/>
      <c r="CT334" s="42"/>
      <c r="CU334" s="42"/>
      <c r="CV334" s="42"/>
      <c r="CW334" s="42"/>
      <c r="CX334" s="42"/>
      <c r="CY334" s="42"/>
      <c r="CZ334" s="42"/>
      <c r="DA334" s="42"/>
      <c r="DB334" s="42"/>
      <c r="DC334" s="42"/>
      <c r="DD334" s="42"/>
      <c r="DE334" s="42"/>
      <c r="DF334" s="42"/>
      <c r="DG334" s="42"/>
      <c r="DH334" s="42"/>
      <c r="DI334" s="42"/>
      <c r="DJ334" s="42"/>
      <c r="DK334" s="42"/>
      <c r="DL334" s="42"/>
      <c r="DM334" s="42"/>
      <c r="DN334" s="42"/>
      <c r="DO334" s="42"/>
      <c r="DP334" s="42"/>
      <c r="DQ334" s="42"/>
      <c r="DR334" s="42"/>
      <c r="DS334" s="42"/>
      <c r="DT334" s="42"/>
      <c r="DU334" s="42"/>
      <c r="DV334" s="42"/>
      <c r="DW334" s="42"/>
      <c r="DX334" s="42"/>
      <c r="DY334" s="42"/>
      <c r="DZ334" s="42"/>
      <c r="EA334" s="42"/>
      <c r="EB334" s="42"/>
      <c r="EC334" s="42"/>
      <c r="ED334" s="42"/>
      <c r="EE334" s="42"/>
      <c r="EF334" s="42"/>
      <c r="EG334" s="42"/>
      <c r="EH334" s="42"/>
      <c r="EI334" s="42"/>
      <c r="EJ334" s="42"/>
      <c r="EK334" s="42"/>
      <c r="EL334" s="42"/>
      <c r="EM334" s="42"/>
      <c r="EN334" s="42"/>
      <c r="EO334" s="42"/>
      <c r="EP334" s="42"/>
      <c r="EQ334" s="42"/>
      <c r="ER334" s="42"/>
      <c r="ES334" s="42"/>
      <c r="ET334" s="42"/>
      <c r="EU334" s="42"/>
      <c r="EV334" s="42"/>
      <c r="EW334" s="42"/>
      <c r="EX334" s="42"/>
      <c r="EY334" s="42"/>
      <c r="EZ334" s="42"/>
      <c r="FA334" s="42"/>
      <c r="FB334" s="42"/>
      <c r="FC334" s="42"/>
      <c r="FD334" s="42"/>
      <c r="FE334" s="42"/>
      <c r="FF334" s="42"/>
      <c r="FG334" s="42"/>
      <c r="FH334" s="42"/>
      <c r="FI334" s="42"/>
      <c r="FJ334" s="42"/>
      <c r="FK334" s="42"/>
      <c r="FL334" s="42"/>
      <c r="FM334" s="42"/>
      <c r="FN334" s="42"/>
      <c r="FO334" s="42"/>
      <c r="FP334" s="42"/>
      <c r="FQ334" s="42"/>
      <c r="FR334" s="42"/>
      <c r="FS334" s="42"/>
      <c r="FT334" s="42"/>
      <c r="FU334" s="42"/>
      <c r="FV334" s="42"/>
      <c r="FW334" s="42"/>
      <c r="FX334" s="42"/>
      <c r="FY334" s="42"/>
      <c r="FZ334" s="42"/>
      <c r="GA334" s="42"/>
      <c r="GB334" s="42"/>
      <c r="GC334" s="42"/>
      <c r="GD334" s="42"/>
      <c r="GE334" s="42"/>
      <c r="GF334" s="42"/>
      <c r="GG334" s="42"/>
      <c r="GH334" s="42"/>
      <c r="GI334" s="42"/>
      <c r="GJ334" s="42"/>
      <c r="GK334" s="42"/>
      <c r="GL334" s="42"/>
      <c r="GM334" s="42"/>
      <c r="GN334" s="42"/>
      <c r="GO334" s="42"/>
      <c r="GP334" s="42"/>
      <c r="GQ334" s="42"/>
      <c r="GR334" s="42"/>
      <c r="GS334" s="42"/>
      <c r="GT334" s="42"/>
      <c r="GU334" s="42"/>
      <c r="GV334" s="42"/>
      <c r="GW334" s="42"/>
      <c r="GX334" s="42"/>
      <c r="GY334" s="42"/>
      <c r="GZ334" s="42"/>
      <c r="HA334" s="42"/>
      <c r="HB334" s="42"/>
      <c r="HC334" s="42"/>
      <c r="HD334" s="42"/>
      <c r="HE334" s="42"/>
      <c r="HF334" s="42"/>
      <c r="HG334" s="42"/>
      <c r="HH334" s="42"/>
      <c r="HI334" s="42"/>
      <c r="HJ334" s="42"/>
      <c r="HK334" s="42"/>
      <c r="HL334" s="42"/>
      <c r="HM334" s="42"/>
      <c r="HN334" s="42"/>
      <c r="HO334" s="42"/>
      <c r="HP334" s="42"/>
      <c r="HQ334" s="42"/>
      <c r="HR334" s="42"/>
      <c r="HS334" s="42"/>
      <c r="HT334" s="42"/>
      <c r="HU334" s="42"/>
      <c r="HV334" s="42"/>
      <c r="HW334" s="42"/>
      <c r="HX334" s="42"/>
    </row>
    <row r="335" spans="1:232" s="41" customFormat="1" x14ac:dyDescent="0.25">
      <c r="A335" s="29"/>
      <c r="B335" s="30"/>
      <c r="C335" s="31" t="str">
        <f>IF(H335="","",VLOOKUP(O335,Khach_hang!B:G,6,0))</f>
        <v>B</v>
      </c>
      <c r="D335" s="57">
        <f t="shared" si="85"/>
        <v>0</v>
      </c>
      <c r="E335" s="57">
        <f t="shared" si="86"/>
        <v>1</v>
      </c>
      <c r="F335" s="32" t="str">
        <f>IF(H335="","",VLOOKUP(H335,'PHIEU XT'!B:I,8,0))</f>
        <v>30/08/2025</v>
      </c>
      <c r="G335" s="32" t="str">
        <f t="shared" si="87"/>
        <v>30/08/2025</v>
      </c>
      <c r="H335" s="4">
        <v>9105870832</v>
      </c>
      <c r="I335" s="32" t="str">
        <f t="shared" si="88"/>
        <v>30/08/2025</v>
      </c>
      <c r="J335" s="33" t="str">
        <f t="shared" si="89"/>
        <v>NKHT2508/00041013</v>
      </c>
      <c r="K335" s="34"/>
      <c r="L335" s="46" t="str">
        <f t="shared" si="90"/>
        <v>K25TTM</v>
      </c>
      <c r="M335" s="33" t="str">
        <f>IF(H335="","",'PHIEU XT'!C335)</f>
        <v>00041013</v>
      </c>
      <c r="N335" s="35" t="str">
        <f t="shared" si="91"/>
        <v>30/08/2025</v>
      </c>
      <c r="O335" s="6" t="str">
        <f>IF(H335="","",'PHIEU XT'!E335)</f>
        <v>WIN-007</v>
      </c>
      <c r="P335" s="36"/>
      <c r="Q335" s="36"/>
      <c r="R335" s="36"/>
      <c r="S335" s="33" t="str">
        <f>IF(H335="","",'PHIEU XT'!F335)</f>
        <v>5309 WM+ QNH 125 Lý Thường Kiệt</v>
      </c>
      <c r="T335" s="36"/>
      <c r="U335" s="36"/>
      <c r="V335" s="33" t="str">
        <f t="shared" si="92"/>
        <v>5309 WM+ QNH 125 Lý Thường Kiệt</v>
      </c>
      <c r="W335" s="36"/>
      <c r="X335" s="36"/>
      <c r="Y335" s="33" t="str">
        <f>IF(H335="","",'PHIEU XT'!AC335)</f>
        <v>GM500</v>
      </c>
      <c r="Z335" s="36"/>
      <c r="AA335" s="30"/>
      <c r="AB335" s="57">
        <f t="shared" si="93"/>
        <v>5111</v>
      </c>
      <c r="AC335" s="57">
        <f t="shared" si="94"/>
        <v>131</v>
      </c>
      <c r="AD335" s="30"/>
      <c r="AE335" s="58">
        <f>IF(H335="","",'PHIEU XT'!U335)</f>
        <v>1</v>
      </c>
      <c r="AF335" s="37"/>
      <c r="AG335" s="37">
        <f>IF(H335="","",'PHIEU XT'!T335)</f>
        <v>111058</v>
      </c>
      <c r="AH335" s="38">
        <f t="shared" si="95"/>
        <v>111058</v>
      </c>
      <c r="AI335" s="37"/>
      <c r="AJ335" s="37"/>
      <c r="AK335" s="39"/>
      <c r="AL335" s="40">
        <f t="shared" si="96"/>
        <v>8</v>
      </c>
      <c r="AM335" s="37"/>
      <c r="AN335" s="37">
        <f t="shared" si="97"/>
        <v>8884.64</v>
      </c>
      <c r="AO335" s="59">
        <f t="shared" si="98"/>
        <v>33311</v>
      </c>
      <c r="AP335" s="39"/>
      <c r="AQ335" s="59" t="str">
        <f t="shared" si="99"/>
        <v>K-hangtra</v>
      </c>
      <c r="AR335" s="60">
        <f t="shared" si="100"/>
        <v>156</v>
      </c>
      <c r="AS335" s="60">
        <f t="shared" si="101"/>
        <v>632</v>
      </c>
      <c r="AV335" s="39"/>
      <c r="AW335" s="42"/>
      <c r="AX335" s="42"/>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c r="BV335" s="42"/>
      <c r="BW335" s="42"/>
      <c r="BX335" s="42"/>
      <c r="BY335" s="42"/>
      <c r="BZ335" s="42"/>
      <c r="CA335" s="42"/>
      <c r="CB335" s="42"/>
      <c r="CC335" s="42"/>
      <c r="CD335" s="42"/>
      <c r="CE335" s="42"/>
      <c r="CF335" s="42"/>
      <c r="CG335" s="42"/>
      <c r="CH335" s="42"/>
      <c r="CI335" s="42"/>
      <c r="CJ335" s="42"/>
      <c r="CK335" s="42"/>
      <c r="CL335" s="42"/>
      <c r="CM335" s="42"/>
      <c r="CN335" s="42"/>
      <c r="CO335" s="42"/>
      <c r="CP335" s="42"/>
      <c r="CQ335" s="42"/>
      <c r="CR335" s="42"/>
      <c r="CS335" s="42"/>
      <c r="CT335" s="42"/>
      <c r="CU335" s="42"/>
      <c r="CV335" s="42"/>
      <c r="CW335" s="42"/>
      <c r="CX335" s="42"/>
      <c r="CY335" s="42"/>
      <c r="CZ335" s="42"/>
      <c r="DA335" s="42"/>
      <c r="DB335" s="42"/>
      <c r="DC335" s="42"/>
      <c r="DD335" s="42"/>
      <c r="DE335" s="42"/>
      <c r="DF335" s="42"/>
      <c r="DG335" s="42"/>
      <c r="DH335" s="42"/>
      <c r="DI335" s="42"/>
      <c r="DJ335" s="42"/>
      <c r="DK335" s="42"/>
      <c r="DL335" s="42"/>
      <c r="DM335" s="42"/>
      <c r="DN335" s="42"/>
      <c r="DO335" s="42"/>
      <c r="DP335" s="42"/>
      <c r="DQ335" s="42"/>
      <c r="DR335" s="42"/>
      <c r="DS335" s="42"/>
      <c r="DT335" s="42"/>
      <c r="DU335" s="42"/>
      <c r="DV335" s="42"/>
      <c r="DW335" s="42"/>
      <c r="DX335" s="42"/>
      <c r="DY335" s="42"/>
      <c r="DZ335" s="42"/>
      <c r="EA335" s="42"/>
      <c r="EB335" s="42"/>
      <c r="EC335" s="42"/>
      <c r="ED335" s="42"/>
      <c r="EE335" s="42"/>
      <c r="EF335" s="42"/>
      <c r="EG335" s="42"/>
      <c r="EH335" s="42"/>
      <c r="EI335" s="42"/>
      <c r="EJ335" s="42"/>
      <c r="EK335" s="42"/>
      <c r="EL335" s="42"/>
      <c r="EM335" s="42"/>
      <c r="EN335" s="42"/>
      <c r="EO335" s="42"/>
      <c r="EP335" s="42"/>
      <c r="EQ335" s="42"/>
      <c r="ER335" s="42"/>
      <c r="ES335" s="42"/>
      <c r="ET335" s="42"/>
      <c r="EU335" s="42"/>
      <c r="EV335" s="42"/>
      <c r="EW335" s="42"/>
      <c r="EX335" s="42"/>
      <c r="EY335" s="42"/>
      <c r="EZ335" s="42"/>
      <c r="FA335" s="42"/>
      <c r="FB335" s="42"/>
      <c r="FC335" s="42"/>
      <c r="FD335" s="42"/>
      <c r="FE335" s="42"/>
      <c r="FF335" s="42"/>
      <c r="FG335" s="42"/>
      <c r="FH335" s="42"/>
      <c r="FI335" s="42"/>
      <c r="FJ335" s="42"/>
      <c r="FK335" s="42"/>
      <c r="FL335" s="42"/>
      <c r="FM335" s="42"/>
      <c r="FN335" s="42"/>
      <c r="FO335" s="42"/>
      <c r="FP335" s="42"/>
      <c r="FQ335" s="42"/>
      <c r="FR335" s="42"/>
      <c r="FS335" s="42"/>
      <c r="FT335" s="42"/>
      <c r="FU335" s="42"/>
      <c r="FV335" s="42"/>
      <c r="FW335" s="42"/>
      <c r="FX335" s="42"/>
      <c r="FY335" s="42"/>
      <c r="FZ335" s="42"/>
      <c r="GA335" s="42"/>
      <c r="GB335" s="42"/>
      <c r="GC335" s="42"/>
      <c r="GD335" s="42"/>
      <c r="GE335" s="42"/>
      <c r="GF335" s="42"/>
      <c r="GG335" s="42"/>
      <c r="GH335" s="42"/>
      <c r="GI335" s="42"/>
      <c r="GJ335" s="42"/>
      <c r="GK335" s="42"/>
      <c r="GL335" s="42"/>
      <c r="GM335" s="42"/>
      <c r="GN335" s="42"/>
      <c r="GO335" s="42"/>
      <c r="GP335" s="42"/>
      <c r="GQ335" s="42"/>
      <c r="GR335" s="42"/>
      <c r="GS335" s="42"/>
      <c r="GT335" s="42"/>
      <c r="GU335" s="42"/>
      <c r="GV335" s="42"/>
      <c r="GW335" s="42"/>
      <c r="GX335" s="42"/>
      <c r="GY335" s="42"/>
      <c r="GZ335" s="42"/>
      <c r="HA335" s="42"/>
      <c r="HB335" s="42"/>
      <c r="HC335" s="42"/>
      <c r="HD335" s="42"/>
      <c r="HE335" s="42"/>
      <c r="HF335" s="42"/>
      <c r="HG335" s="42"/>
      <c r="HH335" s="42"/>
      <c r="HI335" s="42"/>
      <c r="HJ335" s="42"/>
      <c r="HK335" s="42"/>
      <c r="HL335" s="42"/>
      <c r="HM335" s="42"/>
      <c r="HN335" s="42"/>
      <c r="HO335" s="42"/>
      <c r="HP335" s="42"/>
      <c r="HQ335" s="42"/>
      <c r="HR335" s="42"/>
      <c r="HS335" s="42"/>
      <c r="HT335" s="42"/>
      <c r="HU335" s="42"/>
      <c r="HV335" s="42"/>
      <c r="HW335" s="42"/>
      <c r="HX335" s="42"/>
    </row>
    <row r="336" spans="1:232" s="41" customFormat="1" x14ac:dyDescent="0.25">
      <c r="A336" s="29"/>
      <c r="B336" s="30"/>
      <c r="C336" s="31" t="str">
        <f>IF(H336="","",VLOOKUP(O336,Khach_hang!B:G,6,0))</f>
        <v>B</v>
      </c>
      <c r="D336" s="57">
        <f t="shared" si="85"/>
        <v>0</v>
      </c>
      <c r="E336" s="57">
        <f t="shared" si="86"/>
        <v>1</v>
      </c>
      <c r="F336" s="32" t="str">
        <f>IF(H336="","",VLOOKUP(H336,'PHIEU XT'!B:I,8,0))</f>
        <v>30/08/2025</v>
      </c>
      <c r="G336" s="32" t="str">
        <f t="shared" si="87"/>
        <v>30/08/2025</v>
      </c>
      <c r="H336" s="4">
        <v>9105870832</v>
      </c>
      <c r="I336" s="32" t="str">
        <f t="shared" si="88"/>
        <v>30/08/2025</v>
      </c>
      <c r="J336" s="33" t="str">
        <f t="shared" si="89"/>
        <v>NKHT2508/00041013</v>
      </c>
      <c r="K336" s="34"/>
      <c r="L336" s="46" t="str">
        <f t="shared" si="90"/>
        <v>K25TTM</v>
      </c>
      <c r="M336" s="33" t="str">
        <f>IF(H336="","",'PHIEU XT'!C336)</f>
        <v>00041013</v>
      </c>
      <c r="N336" s="35" t="str">
        <f t="shared" si="91"/>
        <v>30/08/2025</v>
      </c>
      <c r="O336" s="6" t="str">
        <f>IF(H336="","",'PHIEU XT'!E336)</f>
        <v>WIN-007</v>
      </c>
      <c r="P336" s="36"/>
      <c r="Q336" s="36"/>
      <c r="R336" s="36"/>
      <c r="S336" s="33" t="str">
        <f>IF(H336="","",'PHIEU XT'!F336)</f>
        <v>5309 WM+ QNH 125 Lý Thường Kiệt</v>
      </c>
      <c r="T336" s="36"/>
      <c r="U336" s="36"/>
      <c r="V336" s="33" t="str">
        <f t="shared" si="92"/>
        <v>5309 WM+ QNH 125 Lý Thường Kiệt</v>
      </c>
      <c r="W336" s="36"/>
      <c r="X336" s="36"/>
      <c r="Y336" s="33" t="str">
        <f>IF(H336="","",'PHIEU XT'!AC336)</f>
        <v>MNH250</v>
      </c>
      <c r="Z336" s="36"/>
      <c r="AA336" s="30"/>
      <c r="AB336" s="57">
        <f t="shared" si="93"/>
        <v>5111</v>
      </c>
      <c r="AC336" s="57">
        <f t="shared" si="94"/>
        <v>131</v>
      </c>
      <c r="AD336" s="30"/>
      <c r="AE336" s="58">
        <f>IF(H336="","",'PHIEU XT'!U336)</f>
        <v>1</v>
      </c>
      <c r="AF336" s="37"/>
      <c r="AG336" s="37">
        <f>IF(H336="","",'PHIEU XT'!T336)</f>
        <v>46000</v>
      </c>
      <c r="AH336" s="38">
        <f t="shared" si="95"/>
        <v>46000</v>
      </c>
      <c r="AI336" s="37"/>
      <c r="AJ336" s="37"/>
      <c r="AK336" s="39"/>
      <c r="AL336" s="40">
        <f t="shared" si="96"/>
        <v>8</v>
      </c>
      <c r="AM336" s="37"/>
      <c r="AN336" s="37">
        <f t="shared" si="97"/>
        <v>3680</v>
      </c>
      <c r="AO336" s="59">
        <f t="shared" si="98"/>
        <v>33311</v>
      </c>
      <c r="AP336" s="39"/>
      <c r="AQ336" s="59" t="str">
        <f t="shared" si="99"/>
        <v>K-hangtra</v>
      </c>
      <c r="AR336" s="60">
        <f t="shared" si="100"/>
        <v>156</v>
      </c>
      <c r="AS336" s="60">
        <f t="shared" si="101"/>
        <v>632</v>
      </c>
      <c r="AV336" s="39"/>
      <c r="AW336" s="42"/>
      <c r="AX336" s="42"/>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c r="BV336" s="42"/>
      <c r="BW336" s="42"/>
      <c r="BX336" s="42"/>
      <c r="BY336" s="42"/>
      <c r="BZ336" s="42"/>
      <c r="CA336" s="42"/>
      <c r="CB336" s="42"/>
      <c r="CC336" s="42"/>
      <c r="CD336" s="42"/>
      <c r="CE336" s="42"/>
      <c r="CF336" s="42"/>
      <c r="CG336" s="42"/>
      <c r="CH336" s="42"/>
      <c r="CI336" s="42"/>
      <c r="CJ336" s="42"/>
      <c r="CK336" s="42"/>
      <c r="CL336" s="42"/>
      <c r="CM336" s="42"/>
      <c r="CN336" s="42"/>
      <c r="CO336" s="42"/>
      <c r="CP336" s="42"/>
      <c r="CQ336" s="42"/>
      <c r="CR336" s="42"/>
      <c r="CS336" s="42"/>
      <c r="CT336" s="42"/>
      <c r="CU336" s="42"/>
      <c r="CV336" s="42"/>
      <c r="CW336" s="42"/>
      <c r="CX336" s="42"/>
      <c r="CY336" s="42"/>
      <c r="CZ336" s="42"/>
      <c r="DA336" s="42"/>
      <c r="DB336" s="42"/>
      <c r="DC336" s="42"/>
      <c r="DD336" s="42"/>
      <c r="DE336" s="42"/>
      <c r="DF336" s="42"/>
      <c r="DG336" s="42"/>
      <c r="DH336" s="42"/>
      <c r="DI336" s="42"/>
      <c r="DJ336" s="42"/>
      <c r="DK336" s="42"/>
      <c r="DL336" s="42"/>
      <c r="DM336" s="42"/>
      <c r="DN336" s="42"/>
      <c r="DO336" s="42"/>
      <c r="DP336" s="42"/>
      <c r="DQ336" s="42"/>
      <c r="DR336" s="42"/>
      <c r="DS336" s="42"/>
      <c r="DT336" s="42"/>
      <c r="DU336" s="42"/>
      <c r="DV336" s="42"/>
      <c r="DW336" s="42"/>
      <c r="DX336" s="42"/>
      <c r="DY336" s="42"/>
      <c r="DZ336" s="42"/>
      <c r="EA336" s="42"/>
      <c r="EB336" s="42"/>
      <c r="EC336" s="42"/>
      <c r="ED336" s="42"/>
      <c r="EE336" s="42"/>
      <c r="EF336" s="42"/>
      <c r="EG336" s="42"/>
      <c r="EH336" s="42"/>
      <c r="EI336" s="42"/>
      <c r="EJ336" s="42"/>
      <c r="EK336" s="42"/>
      <c r="EL336" s="42"/>
      <c r="EM336" s="42"/>
      <c r="EN336" s="42"/>
      <c r="EO336" s="42"/>
      <c r="EP336" s="42"/>
      <c r="EQ336" s="42"/>
      <c r="ER336" s="42"/>
      <c r="ES336" s="42"/>
      <c r="ET336" s="42"/>
      <c r="EU336" s="42"/>
      <c r="EV336" s="42"/>
      <c r="EW336" s="42"/>
      <c r="EX336" s="42"/>
      <c r="EY336" s="42"/>
      <c r="EZ336" s="42"/>
      <c r="FA336" s="42"/>
      <c r="FB336" s="42"/>
      <c r="FC336" s="42"/>
      <c r="FD336" s="42"/>
      <c r="FE336" s="42"/>
      <c r="FF336" s="42"/>
      <c r="FG336" s="42"/>
      <c r="FH336" s="42"/>
      <c r="FI336" s="42"/>
      <c r="FJ336" s="42"/>
      <c r="FK336" s="42"/>
      <c r="FL336" s="42"/>
      <c r="FM336" s="42"/>
      <c r="FN336" s="42"/>
      <c r="FO336" s="42"/>
      <c r="FP336" s="42"/>
      <c r="FQ336" s="42"/>
      <c r="FR336" s="42"/>
      <c r="FS336" s="42"/>
      <c r="FT336" s="42"/>
      <c r="FU336" s="42"/>
      <c r="FV336" s="42"/>
      <c r="FW336" s="42"/>
      <c r="FX336" s="42"/>
      <c r="FY336" s="42"/>
      <c r="FZ336" s="42"/>
      <c r="GA336" s="42"/>
      <c r="GB336" s="42"/>
      <c r="GC336" s="42"/>
      <c r="GD336" s="42"/>
      <c r="GE336" s="42"/>
      <c r="GF336" s="42"/>
      <c r="GG336" s="42"/>
      <c r="GH336" s="42"/>
      <c r="GI336" s="42"/>
      <c r="GJ336" s="42"/>
      <c r="GK336" s="42"/>
      <c r="GL336" s="42"/>
      <c r="GM336" s="42"/>
      <c r="GN336" s="42"/>
      <c r="GO336" s="42"/>
      <c r="GP336" s="42"/>
      <c r="GQ336" s="42"/>
      <c r="GR336" s="42"/>
      <c r="GS336" s="42"/>
      <c r="GT336" s="42"/>
      <c r="GU336" s="42"/>
      <c r="GV336" s="42"/>
      <c r="GW336" s="42"/>
      <c r="GX336" s="42"/>
      <c r="GY336" s="42"/>
      <c r="GZ336" s="42"/>
      <c r="HA336" s="42"/>
      <c r="HB336" s="42"/>
      <c r="HC336" s="42"/>
      <c r="HD336" s="42"/>
      <c r="HE336" s="42"/>
      <c r="HF336" s="42"/>
      <c r="HG336" s="42"/>
      <c r="HH336" s="42"/>
      <c r="HI336" s="42"/>
      <c r="HJ336" s="42"/>
      <c r="HK336" s="42"/>
      <c r="HL336" s="42"/>
      <c r="HM336" s="42"/>
      <c r="HN336" s="42"/>
      <c r="HO336" s="42"/>
      <c r="HP336" s="42"/>
      <c r="HQ336" s="42"/>
      <c r="HR336" s="42"/>
      <c r="HS336" s="42"/>
      <c r="HT336" s="42"/>
      <c r="HU336" s="42"/>
      <c r="HV336" s="42"/>
      <c r="HW336" s="42"/>
      <c r="HX336" s="42"/>
    </row>
    <row r="337" spans="1:232" s="41" customFormat="1" x14ac:dyDescent="0.25">
      <c r="A337" s="29"/>
      <c r="B337" s="30"/>
      <c r="C337" s="31" t="str">
        <f>IF(H337="","",VLOOKUP(O337,Khach_hang!B:G,6,0))</f>
        <v>N</v>
      </c>
      <c r="D337" s="57">
        <f t="shared" si="85"/>
        <v>0</v>
      </c>
      <c r="E337" s="57">
        <f t="shared" si="86"/>
        <v>1</v>
      </c>
      <c r="F337" s="32" t="str">
        <f>IF(H337="","",VLOOKUP(H337,'PHIEU XT'!B:I,8,0))</f>
        <v>30/08/2025</v>
      </c>
      <c r="G337" s="32" t="str">
        <f t="shared" si="87"/>
        <v>30/08/2025</v>
      </c>
      <c r="H337" s="4">
        <v>9105870879</v>
      </c>
      <c r="I337" s="32" t="str">
        <f t="shared" si="88"/>
        <v>30/08/2025</v>
      </c>
      <c r="J337" s="33" t="str">
        <f t="shared" si="89"/>
        <v>NKHT2508/00003907</v>
      </c>
      <c r="K337" s="34"/>
      <c r="L337" s="46" t="str">
        <f t="shared" si="90"/>
        <v>K25TTM</v>
      </c>
      <c r="M337" s="33" t="str">
        <f>IF(H337="","",'PHIEU XT'!C337)</f>
        <v>00003907</v>
      </c>
      <c r="N337" s="35" t="str">
        <f t="shared" si="91"/>
        <v>30/08/2025</v>
      </c>
      <c r="O337" s="6" t="str">
        <f>IF(H337="","",'PHIEU XT'!E337)</f>
        <v>WIN-027</v>
      </c>
      <c r="P337" s="36"/>
      <c r="Q337" s="36"/>
      <c r="R337" s="36"/>
      <c r="S337" s="33" t="str">
        <f>IF(H337="","",'PHIEU XT'!F337)</f>
        <v>5201 WM+ NTN 95 Trường Chinh</v>
      </c>
      <c r="T337" s="36"/>
      <c r="U337" s="36"/>
      <c r="V337" s="33" t="str">
        <f t="shared" si="92"/>
        <v>5201 WM+ NTN 95 Trường Chinh</v>
      </c>
      <c r="W337" s="36"/>
      <c r="X337" s="36"/>
      <c r="Y337" s="33" t="str">
        <f>IF(H337="","",'PHIEU XT'!AC337)</f>
        <v>GM500</v>
      </c>
      <c r="Z337" s="36"/>
      <c r="AA337" s="30"/>
      <c r="AB337" s="57">
        <f t="shared" si="93"/>
        <v>5111</v>
      </c>
      <c r="AC337" s="57">
        <f t="shared" si="94"/>
        <v>131</v>
      </c>
      <c r="AD337" s="30"/>
      <c r="AE337" s="58">
        <f>IF(H337="","",'PHIEU XT'!U337)</f>
        <v>2</v>
      </c>
      <c r="AF337" s="37"/>
      <c r="AG337" s="37">
        <f>IF(H337="","",'PHIEU XT'!T337)</f>
        <v>111058</v>
      </c>
      <c r="AH337" s="38">
        <f t="shared" si="95"/>
        <v>222116</v>
      </c>
      <c r="AI337" s="37"/>
      <c r="AJ337" s="37"/>
      <c r="AK337" s="39"/>
      <c r="AL337" s="40">
        <f t="shared" si="96"/>
        <v>8</v>
      </c>
      <c r="AM337" s="37"/>
      <c r="AN337" s="37">
        <f t="shared" si="97"/>
        <v>17769.28</v>
      </c>
      <c r="AO337" s="59">
        <f t="shared" si="98"/>
        <v>33311</v>
      </c>
      <c r="AP337" s="39"/>
      <c r="AQ337" s="59" t="str">
        <f t="shared" si="99"/>
        <v>K-hangtra</v>
      </c>
      <c r="AR337" s="60">
        <f t="shared" si="100"/>
        <v>156</v>
      </c>
      <c r="AS337" s="60">
        <f t="shared" si="101"/>
        <v>632</v>
      </c>
      <c r="AV337" s="39"/>
      <c r="AW337" s="42"/>
      <c r="AX337" s="42"/>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c r="BV337" s="42"/>
      <c r="BW337" s="42"/>
      <c r="BX337" s="42"/>
      <c r="BY337" s="42"/>
      <c r="BZ337" s="42"/>
      <c r="CA337" s="42"/>
      <c r="CB337" s="42"/>
      <c r="CC337" s="42"/>
      <c r="CD337" s="42"/>
      <c r="CE337" s="42"/>
      <c r="CF337" s="42"/>
      <c r="CG337" s="42"/>
      <c r="CH337" s="42"/>
      <c r="CI337" s="42"/>
      <c r="CJ337" s="42"/>
      <c r="CK337" s="42"/>
      <c r="CL337" s="42"/>
      <c r="CM337" s="42"/>
      <c r="CN337" s="42"/>
      <c r="CO337" s="42"/>
      <c r="CP337" s="42"/>
      <c r="CQ337" s="42"/>
      <c r="CR337" s="42"/>
      <c r="CS337" s="42"/>
      <c r="CT337" s="42"/>
      <c r="CU337" s="42"/>
      <c r="CV337" s="42"/>
      <c r="CW337" s="42"/>
      <c r="CX337" s="42"/>
      <c r="CY337" s="42"/>
      <c r="CZ337" s="42"/>
      <c r="DA337" s="42"/>
      <c r="DB337" s="42"/>
      <c r="DC337" s="42"/>
      <c r="DD337" s="42"/>
      <c r="DE337" s="42"/>
      <c r="DF337" s="42"/>
      <c r="DG337" s="42"/>
      <c r="DH337" s="42"/>
      <c r="DI337" s="42"/>
      <c r="DJ337" s="42"/>
      <c r="DK337" s="42"/>
      <c r="DL337" s="42"/>
      <c r="DM337" s="42"/>
      <c r="DN337" s="42"/>
      <c r="DO337" s="42"/>
      <c r="DP337" s="42"/>
      <c r="DQ337" s="42"/>
      <c r="DR337" s="42"/>
      <c r="DS337" s="42"/>
      <c r="DT337" s="42"/>
      <c r="DU337" s="42"/>
      <c r="DV337" s="42"/>
      <c r="DW337" s="42"/>
      <c r="DX337" s="42"/>
      <c r="DY337" s="42"/>
      <c r="DZ337" s="42"/>
      <c r="EA337" s="42"/>
      <c r="EB337" s="42"/>
      <c r="EC337" s="42"/>
      <c r="ED337" s="42"/>
      <c r="EE337" s="42"/>
      <c r="EF337" s="42"/>
      <c r="EG337" s="42"/>
      <c r="EH337" s="42"/>
      <c r="EI337" s="42"/>
      <c r="EJ337" s="42"/>
      <c r="EK337" s="42"/>
      <c r="EL337" s="42"/>
      <c r="EM337" s="42"/>
      <c r="EN337" s="42"/>
      <c r="EO337" s="42"/>
      <c r="EP337" s="42"/>
      <c r="EQ337" s="42"/>
      <c r="ER337" s="42"/>
      <c r="ES337" s="42"/>
      <c r="ET337" s="42"/>
      <c r="EU337" s="42"/>
      <c r="EV337" s="42"/>
      <c r="EW337" s="42"/>
      <c r="EX337" s="42"/>
      <c r="EY337" s="42"/>
      <c r="EZ337" s="42"/>
      <c r="FA337" s="42"/>
      <c r="FB337" s="42"/>
      <c r="FC337" s="42"/>
      <c r="FD337" s="42"/>
      <c r="FE337" s="42"/>
      <c r="FF337" s="42"/>
      <c r="FG337" s="42"/>
      <c r="FH337" s="42"/>
      <c r="FI337" s="42"/>
      <c r="FJ337" s="42"/>
      <c r="FK337" s="42"/>
      <c r="FL337" s="42"/>
      <c r="FM337" s="42"/>
      <c r="FN337" s="42"/>
      <c r="FO337" s="42"/>
      <c r="FP337" s="42"/>
      <c r="FQ337" s="42"/>
      <c r="FR337" s="42"/>
      <c r="FS337" s="42"/>
      <c r="FT337" s="42"/>
      <c r="FU337" s="42"/>
      <c r="FV337" s="42"/>
      <c r="FW337" s="42"/>
      <c r="FX337" s="42"/>
      <c r="FY337" s="42"/>
      <c r="FZ337" s="42"/>
      <c r="GA337" s="42"/>
      <c r="GB337" s="42"/>
      <c r="GC337" s="42"/>
      <c r="GD337" s="42"/>
      <c r="GE337" s="42"/>
      <c r="GF337" s="42"/>
      <c r="GG337" s="42"/>
      <c r="GH337" s="42"/>
      <c r="GI337" s="42"/>
      <c r="GJ337" s="42"/>
      <c r="GK337" s="42"/>
      <c r="GL337" s="42"/>
      <c r="GM337" s="42"/>
      <c r="GN337" s="42"/>
      <c r="GO337" s="42"/>
      <c r="GP337" s="42"/>
      <c r="GQ337" s="42"/>
      <c r="GR337" s="42"/>
      <c r="GS337" s="42"/>
      <c r="GT337" s="42"/>
      <c r="GU337" s="42"/>
      <c r="GV337" s="42"/>
      <c r="GW337" s="42"/>
      <c r="GX337" s="42"/>
      <c r="GY337" s="42"/>
      <c r="GZ337" s="42"/>
      <c r="HA337" s="42"/>
      <c r="HB337" s="42"/>
      <c r="HC337" s="42"/>
      <c r="HD337" s="42"/>
      <c r="HE337" s="42"/>
      <c r="HF337" s="42"/>
      <c r="HG337" s="42"/>
      <c r="HH337" s="42"/>
      <c r="HI337" s="42"/>
      <c r="HJ337" s="42"/>
      <c r="HK337" s="42"/>
      <c r="HL337" s="42"/>
      <c r="HM337" s="42"/>
      <c r="HN337" s="42"/>
      <c r="HO337" s="42"/>
      <c r="HP337" s="42"/>
      <c r="HQ337" s="42"/>
      <c r="HR337" s="42"/>
      <c r="HS337" s="42"/>
      <c r="HT337" s="42"/>
      <c r="HU337" s="42"/>
      <c r="HV337" s="42"/>
      <c r="HW337" s="42"/>
      <c r="HX337" s="42"/>
    </row>
    <row r="338" spans="1:232" s="41" customFormat="1" x14ac:dyDescent="0.25">
      <c r="A338" s="29"/>
      <c r="B338" s="30"/>
      <c r="C338" s="31" t="str">
        <f>IF(H338="","",VLOOKUP(O338,Khach_hang!B:G,6,0))</f>
        <v>B</v>
      </c>
      <c r="D338" s="57">
        <f t="shared" si="85"/>
        <v>0</v>
      </c>
      <c r="E338" s="57">
        <f t="shared" si="86"/>
        <v>1</v>
      </c>
      <c r="F338" s="32" t="str">
        <f>IF(H338="","",VLOOKUP(H338,'PHIEU XT'!B:I,8,0))</f>
        <v>30/08/2025</v>
      </c>
      <c r="G338" s="32" t="str">
        <f t="shared" si="87"/>
        <v>30/08/2025</v>
      </c>
      <c r="H338" s="4">
        <v>9105871014</v>
      </c>
      <c r="I338" s="32" t="str">
        <f t="shared" si="88"/>
        <v>30/08/2025</v>
      </c>
      <c r="J338" s="33" t="str">
        <f t="shared" si="89"/>
        <v>NKHT2508/00422025</v>
      </c>
      <c r="K338" s="34"/>
      <c r="L338" s="46" t="str">
        <f t="shared" si="90"/>
        <v>K25TTM</v>
      </c>
      <c r="M338" s="33" t="str">
        <f>IF(H338="","",'PHIEU XT'!C338)</f>
        <v>00422025</v>
      </c>
      <c r="N338" s="35" t="str">
        <f t="shared" si="91"/>
        <v>30/08/2025</v>
      </c>
      <c r="O338" s="6" t="str">
        <f>IF(H338="","",'PHIEU XT'!E338)</f>
        <v>WIN-002</v>
      </c>
      <c r="P338" s="36"/>
      <c r="Q338" s="36"/>
      <c r="R338" s="36"/>
      <c r="S338" s="33" t="str">
        <f>IF(H338="","",'PHIEU XT'!F338)</f>
        <v>6387 WM+ HNI 36C Lý Nam Đế</v>
      </c>
      <c r="T338" s="36"/>
      <c r="U338" s="36"/>
      <c r="V338" s="33" t="str">
        <f t="shared" si="92"/>
        <v>6387 WM+ HNI 36C Lý Nam Đế</v>
      </c>
      <c r="W338" s="36"/>
      <c r="X338" s="36"/>
      <c r="Y338" s="33" t="str">
        <f>IF(H338="","",'PHIEU XT'!AC338)</f>
        <v>GM500</v>
      </c>
      <c r="Z338" s="36"/>
      <c r="AA338" s="30"/>
      <c r="AB338" s="57">
        <f t="shared" si="93"/>
        <v>5111</v>
      </c>
      <c r="AC338" s="57">
        <f t="shared" si="94"/>
        <v>131</v>
      </c>
      <c r="AD338" s="30"/>
      <c r="AE338" s="58">
        <f>IF(H338="","",'PHIEU XT'!U338)</f>
        <v>2</v>
      </c>
      <c r="AF338" s="37"/>
      <c r="AG338" s="37">
        <f>IF(H338="","",'PHIEU XT'!T338)</f>
        <v>111058</v>
      </c>
      <c r="AH338" s="38">
        <f t="shared" si="95"/>
        <v>222116</v>
      </c>
      <c r="AI338" s="37"/>
      <c r="AJ338" s="37"/>
      <c r="AK338" s="39"/>
      <c r="AL338" s="40">
        <f t="shared" si="96"/>
        <v>8</v>
      </c>
      <c r="AM338" s="37"/>
      <c r="AN338" s="37">
        <f t="shared" si="97"/>
        <v>17769.28</v>
      </c>
      <c r="AO338" s="59">
        <f t="shared" si="98"/>
        <v>33311</v>
      </c>
      <c r="AP338" s="39"/>
      <c r="AQ338" s="59" t="str">
        <f t="shared" si="99"/>
        <v>K-hangtra</v>
      </c>
      <c r="AR338" s="60">
        <f t="shared" si="100"/>
        <v>156</v>
      </c>
      <c r="AS338" s="60">
        <f t="shared" si="101"/>
        <v>632</v>
      </c>
      <c r="AV338" s="39"/>
      <c r="AW338" s="42"/>
      <c r="AX338" s="42"/>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c r="BV338" s="42"/>
      <c r="BW338" s="42"/>
      <c r="BX338" s="42"/>
      <c r="BY338" s="42"/>
      <c r="BZ338" s="42"/>
      <c r="CA338" s="42"/>
      <c r="CB338" s="42"/>
      <c r="CC338" s="42"/>
      <c r="CD338" s="42"/>
      <c r="CE338" s="42"/>
      <c r="CF338" s="42"/>
      <c r="CG338" s="42"/>
      <c r="CH338" s="42"/>
      <c r="CI338" s="42"/>
      <c r="CJ338" s="42"/>
      <c r="CK338" s="42"/>
      <c r="CL338" s="42"/>
      <c r="CM338" s="42"/>
      <c r="CN338" s="42"/>
      <c r="CO338" s="42"/>
      <c r="CP338" s="42"/>
      <c r="CQ338" s="42"/>
      <c r="CR338" s="42"/>
      <c r="CS338" s="42"/>
      <c r="CT338" s="42"/>
      <c r="CU338" s="42"/>
      <c r="CV338" s="42"/>
      <c r="CW338" s="42"/>
      <c r="CX338" s="42"/>
      <c r="CY338" s="42"/>
      <c r="CZ338" s="42"/>
      <c r="DA338" s="42"/>
      <c r="DB338" s="42"/>
      <c r="DC338" s="42"/>
      <c r="DD338" s="42"/>
      <c r="DE338" s="42"/>
      <c r="DF338" s="42"/>
      <c r="DG338" s="42"/>
      <c r="DH338" s="42"/>
      <c r="DI338" s="42"/>
      <c r="DJ338" s="42"/>
      <c r="DK338" s="42"/>
      <c r="DL338" s="42"/>
      <c r="DM338" s="42"/>
      <c r="DN338" s="42"/>
      <c r="DO338" s="42"/>
      <c r="DP338" s="42"/>
      <c r="DQ338" s="42"/>
      <c r="DR338" s="42"/>
      <c r="DS338" s="42"/>
      <c r="DT338" s="42"/>
      <c r="DU338" s="42"/>
      <c r="DV338" s="42"/>
      <c r="DW338" s="42"/>
      <c r="DX338" s="42"/>
      <c r="DY338" s="42"/>
      <c r="DZ338" s="42"/>
      <c r="EA338" s="42"/>
      <c r="EB338" s="42"/>
      <c r="EC338" s="42"/>
      <c r="ED338" s="42"/>
      <c r="EE338" s="42"/>
      <c r="EF338" s="42"/>
      <c r="EG338" s="42"/>
      <c r="EH338" s="42"/>
      <c r="EI338" s="42"/>
      <c r="EJ338" s="42"/>
      <c r="EK338" s="42"/>
      <c r="EL338" s="42"/>
      <c r="EM338" s="42"/>
      <c r="EN338" s="42"/>
      <c r="EO338" s="42"/>
      <c r="EP338" s="42"/>
      <c r="EQ338" s="42"/>
      <c r="ER338" s="42"/>
      <c r="ES338" s="42"/>
      <c r="ET338" s="42"/>
      <c r="EU338" s="42"/>
      <c r="EV338" s="42"/>
      <c r="EW338" s="42"/>
      <c r="EX338" s="42"/>
      <c r="EY338" s="42"/>
      <c r="EZ338" s="42"/>
      <c r="FA338" s="42"/>
      <c r="FB338" s="42"/>
      <c r="FC338" s="42"/>
      <c r="FD338" s="42"/>
      <c r="FE338" s="42"/>
      <c r="FF338" s="42"/>
      <c r="FG338" s="42"/>
      <c r="FH338" s="42"/>
      <c r="FI338" s="42"/>
      <c r="FJ338" s="42"/>
      <c r="FK338" s="42"/>
      <c r="FL338" s="42"/>
      <c r="FM338" s="42"/>
      <c r="FN338" s="42"/>
      <c r="FO338" s="42"/>
      <c r="FP338" s="42"/>
      <c r="FQ338" s="42"/>
      <c r="FR338" s="42"/>
      <c r="FS338" s="42"/>
      <c r="FT338" s="42"/>
      <c r="FU338" s="42"/>
      <c r="FV338" s="42"/>
      <c r="FW338" s="42"/>
      <c r="FX338" s="42"/>
      <c r="FY338" s="42"/>
      <c r="FZ338" s="42"/>
      <c r="GA338" s="42"/>
      <c r="GB338" s="42"/>
      <c r="GC338" s="42"/>
      <c r="GD338" s="42"/>
      <c r="GE338" s="42"/>
      <c r="GF338" s="42"/>
      <c r="GG338" s="42"/>
      <c r="GH338" s="42"/>
      <c r="GI338" s="42"/>
      <c r="GJ338" s="42"/>
      <c r="GK338" s="42"/>
      <c r="GL338" s="42"/>
      <c r="GM338" s="42"/>
      <c r="GN338" s="42"/>
      <c r="GO338" s="42"/>
      <c r="GP338" s="42"/>
      <c r="GQ338" s="42"/>
      <c r="GR338" s="42"/>
      <c r="GS338" s="42"/>
      <c r="GT338" s="42"/>
      <c r="GU338" s="42"/>
      <c r="GV338" s="42"/>
      <c r="GW338" s="42"/>
      <c r="GX338" s="42"/>
      <c r="GY338" s="42"/>
      <c r="GZ338" s="42"/>
      <c r="HA338" s="42"/>
      <c r="HB338" s="42"/>
      <c r="HC338" s="42"/>
      <c r="HD338" s="42"/>
      <c r="HE338" s="42"/>
      <c r="HF338" s="42"/>
      <c r="HG338" s="42"/>
      <c r="HH338" s="42"/>
      <c r="HI338" s="42"/>
      <c r="HJ338" s="42"/>
      <c r="HK338" s="42"/>
      <c r="HL338" s="42"/>
      <c r="HM338" s="42"/>
      <c r="HN338" s="42"/>
      <c r="HO338" s="42"/>
      <c r="HP338" s="42"/>
      <c r="HQ338" s="42"/>
      <c r="HR338" s="42"/>
      <c r="HS338" s="42"/>
      <c r="HT338" s="42"/>
      <c r="HU338" s="42"/>
      <c r="HV338" s="42"/>
      <c r="HW338" s="42"/>
      <c r="HX338" s="42"/>
    </row>
    <row r="339" spans="1:232" s="41" customFormat="1" x14ac:dyDescent="0.25">
      <c r="A339" s="29"/>
      <c r="B339" s="30"/>
      <c r="C339" s="31" t="str">
        <f>IF(H339="","",VLOOKUP(O339,Khach_hang!B:G,6,0))</f>
        <v>N</v>
      </c>
      <c r="D339" s="57">
        <f t="shared" si="85"/>
        <v>0</v>
      </c>
      <c r="E339" s="57">
        <f t="shared" si="86"/>
        <v>1</v>
      </c>
      <c r="F339" s="32" t="str">
        <f>IF(H339="","",VLOOKUP(H339,'PHIEU XT'!B:I,8,0))</f>
        <v>30/08/2025</v>
      </c>
      <c r="G339" s="32" t="str">
        <f t="shared" si="87"/>
        <v>30/08/2025</v>
      </c>
      <c r="H339" s="4">
        <v>9105870984</v>
      </c>
      <c r="I339" s="32" t="str">
        <f t="shared" si="88"/>
        <v>30/08/2025</v>
      </c>
      <c r="J339" s="33" t="str">
        <f t="shared" si="89"/>
        <v>NKHT2508/00007215</v>
      </c>
      <c r="K339" s="34"/>
      <c r="L339" s="46" t="str">
        <f t="shared" si="90"/>
        <v>K25TTM</v>
      </c>
      <c r="M339" s="33" t="str">
        <f>IF(H339="","",'PHIEU XT'!C339)</f>
        <v>00007215</v>
      </c>
      <c r="N339" s="35" t="str">
        <f t="shared" si="91"/>
        <v>30/08/2025</v>
      </c>
      <c r="O339" s="6" t="str">
        <f>IF(H339="","",'PHIEU XT'!E339)</f>
        <v>WIN-022</v>
      </c>
      <c r="P339" s="36"/>
      <c r="Q339" s="36"/>
      <c r="R339" s="36"/>
      <c r="S339" s="33" t="str">
        <f>IF(H339="","",'PHIEU XT'!F339)</f>
        <v>2BB9 WM+ GLI Thôn Phú Gia, Xuân An</v>
      </c>
      <c r="T339" s="36"/>
      <c r="U339" s="36"/>
      <c r="V339" s="33" t="str">
        <f t="shared" si="92"/>
        <v>2BB9 WM+ GLI Thôn Phú Gia, Xuân An</v>
      </c>
      <c r="W339" s="36"/>
      <c r="X339" s="36"/>
      <c r="Y339" s="33" t="str">
        <f>IF(H339="","",'PHIEU XT'!AC339)</f>
        <v>GM500</v>
      </c>
      <c r="Z339" s="36"/>
      <c r="AA339" s="30"/>
      <c r="AB339" s="57">
        <f t="shared" si="93"/>
        <v>5111</v>
      </c>
      <c r="AC339" s="57">
        <f t="shared" si="94"/>
        <v>131</v>
      </c>
      <c r="AD339" s="30"/>
      <c r="AE339" s="58">
        <f>IF(H339="","",'PHIEU XT'!U339)</f>
        <v>1</v>
      </c>
      <c r="AF339" s="37"/>
      <c r="AG339" s="37">
        <f>IF(H339="","",'PHIEU XT'!T339)</f>
        <v>111058</v>
      </c>
      <c r="AH339" s="38">
        <f t="shared" si="95"/>
        <v>111058</v>
      </c>
      <c r="AI339" s="37"/>
      <c r="AJ339" s="37"/>
      <c r="AK339" s="39"/>
      <c r="AL339" s="40">
        <f t="shared" si="96"/>
        <v>8</v>
      </c>
      <c r="AM339" s="37"/>
      <c r="AN339" s="37">
        <f t="shared" si="97"/>
        <v>8884.64</v>
      </c>
      <c r="AO339" s="59">
        <f t="shared" si="98"/>
        <v>33311</v>
      </c>
      <c r="AP339" s="39"/>
      <c r="AQ339" s="59" t="str">
        <f t="shared" si="99"/>
        <v>K-hangtra</v>
      </c>
      <c r="AR339" s="60">
        <f t="shared" si="100"/>
        <v>156</v>
      </c>
      <c r="AS339" s="60">
        <f t="shared" si="101"/>
        <v>632</v>
      </c>
      <c r="AV339" s="39"/>
      <c r="AW339" s="42"/>
      <c r="AX339" s="42"/>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c r="BV339" s="42"/>
      <c r="BW339" s="42"/>
      <c r="BX339" s="42"/>
      <c r="BY339" s="42"/>
      <c r="BZ339" s="42"/>
      <c r="CA339" s="42"/>
      <c r="CB339" s="42"/>
      <c r="CC339" s="42"/>
      <c r="CD339" s="42"/>
      <c r="CE339" s="42"/>
      <c r="CF339" s="42"/>
      <c r="CG339" s="42"/>
      <c r="CH339" s="42"/>
      <c r="CI339" s="42"/>
      <c r="CJ339" s="42"/>
      <c r="CK339" s="42"/>
      <c r="CL339" s="42"/>
      <c r="CM339" s="42"/>
      <c r="CN339" s="42"/>
      <c r="CO339" s="42"/>
      <c r="CP339" s="42"/>
      <c r="CQ339" s="42"/>
      <c r="CR339" s="42"/>
      <c r="CS339" s="42"/>
      <c r="CT339" s="42"/>
      <c r="CU339" s="42"/>
      <c r="CV339" s="42"/>
      <c r="CW339" s="42"/>
      <c r="CX339" s="42"/>
      <c r="CY339" s="42"/>
      <c r="CZ339" s="42"/>
      <c r="DA339" s="42"/>
      <c r="DB339" s="42"/>
      <c r="DC339" s="42"/>
      <c r="DD339" s="42"/>
      <c r="DE339" s="42"/>
      <c r="DF339" s="42"/>
      <c r="DG339" s="42"/>
      <c r="DH339" s="42"/>
      <c r="DI339" s="42"/>
      <c r="DJ339" s="42"/>
      <c r="DK339" s="42"/>
      <c r="DL339" s="42"/>
      <c r="DM339" s="42"/>
      <c r="DN339" s="42"/>
      <c r="DO339" s="42"/>
      <c r="DP339" s="42"/>
      <c r="DQ339" s="42"/>
      <c r="DR339" s="42"/>
      <c r="DS339" s="42"/>
      <c r="DT339" s="42"/>
      <c r="DU339" s="42"/>
      <c r="DV339" s="42"/>
      <c r="DW339" s="42"/>
      <c r="DX339" s="42"/>
      <c r="DY339" s="42"/>
      <c r="DZ339" s="42"/>
      <c r="EA339" s="42"/>
      <c r="EB339" s="42"/>
      <c r="EC339" s="42"/>
      <c r="ED339" s="42"/>
      <c r="EE339" s="42"/>
      <c r="EF339" s="42"/>
      <c r="EG339" s="42"/>
      <c r="EH339" s="42"/>
      <c r="EI339" s="42"/>
      <c r="EJ339" s="42"/>
      <c r="EK339" s="42"/>
      <c r="EL339" s="42"/>
      <c r="EM339" s="42"/>
      <c r="EN339" s="42"/>
      <c r="EO339" s="42"/>
      <c r="EP339" s="42"/>
      <c r="EQ339" s="42"/>
      <c r="ER339" s="42"/>
      <c r="ES339" s="42"/>
      <c r="ET339" s="42"/>
      <c r="EU339" s="42"/>
      <c r="EV339" s="42"/>
      <c r="EW339" s="42"/>
      <c r="EX339" s="42"/>
      <c r="EY339" s="42"/>
      <c r="EZ339" s="42"/>
      <c r="FA339" s="42"/>
      <c r="FB339" s="42"/>
      <c r="FC339" s="42"/>
      <c r="FD339" s="42"/>
      <c r="FE339" s="42"/>
      <c r="FF339" s="42"/>
      <c r="FG339" s="42"/>
      <c r="FH339" s="42"/>
      <c r="FI339" s="42"/>
      <c r="FJ339" s="42"/>
      <c r="FK339" s="42"/>
      <c r="FL339" s="42"/>
      <c r="FM339" s="42"/>
      <c r="FN339" s="42"/>
      <c r="FO339" s="42"/>
      <c r="FP339" s="42"/>
      <c r="FQ339" s="42"/>
      <c r="FR339" s="42"/>
      <c r="FS339" s="42"/>
      <c r="FT339" s="42"/>
      <c r="FU339" s="42"/>
      <c r="FV339" s="42"/>
      <c r="FW339" s="42"/>
      <c r="FX339" s="42"/>
      <c r="FY339" s="42"/>
      <c r="FZ339" s="42"/>
      <c r="GA339" s="42"/>
      <c r="GB339" s="42"/>
      <c r="GC339" s="42"/>
      <c r="GD339" s="42"/>
      <c r="GE339" s="42"/>
      <c r="GF339" s="42"/>
      <c r="GG339" s="42"/>
      <c r="GH339" s="42"/>
      <c r="GI339" s="42"/>
      <c r="GJ339" s="42"/>
      <c r="GK339" s="42"/>
      <c r="GL339" s="42"/>
      <c r="GM339" s="42"/>
      <c r="GN339" s="42"/>
      <c r="GO339" s="42"/>
      <c r="GP339" s="42"/>
      <c r="GQ339" s="42"/>
      <c r="GR339" s="42"/>
      <c r="GS339" s="42"/>
      <c r="GT339" s="42"/>
      <c r="GU339" s="42"/>
      <c r="GV339" s="42"/>
      <c r="GW339" s="42"/>
      <c r="GX339" s="42"/>
      <c r="GY339" s="42"/>
      <c r="GZ339" s="42"/>
      <c r="HA339" s="42"/>
      <c r="HB339" s="42"/>
      <c r="HC339" s="42"/>
      <c r="HD339" s="42"/>
      <c r="HE339" s="42"/>
      <c r="HF339" s="42"/>
      <c r="HG339" s="42"/>
      <c r="HH339" s="42"/>
      <c r="HI339" s="42"/>
      <c r="HJ339" s="42"/>
      <c r="HK339" s="42"/>
      <c r="HL339" s="42"/>
      <c r="HM339" s="42"/>
      <c r="HN339" s="42"/>
      <c r="HO339" s="42"/>
      <c r="HP339" s="42"/>
      <c r="HQ339" s="42"/>
      <c r="HR339" s="42"/>
      <c r="HS339" s="42"/>
      <c r="HT339" s="42"/>
      <c r="HU339" s="42"/>
      <c r="HV339" s="42"/>
      <c r="HW339" s="42"/>
      <c r="HX339" s="42"/>
    </row>
    <row r="340" spans="1:232" s="41" customFormat="1" x14ac:dyDescent="0.25">
      <c r="A340" s="29"/>
      <c r="B340" s="30"/>
      <c r="C340" s="31" t="str">
        <f>IF(H340="","",VLOOKUP(O340,Khach_hang!B:G,6,0))</f>
        <v>N</v>
      </c>
      <c r="D340" s="57">
        <f t="shared" si="85"/>
        <v>0</v>
      </c>
      <c r="E340" s="57">
        <f t="shared" si="86"/>
        <v>1</v>
      </c>
      <c r="F340" s="32" t="str">
        <f>IF(H340="","",VLOOKUP(H340,'PHIEU XT'!B:I,8,0))</f>
        <v>30/08/2025</v>
      </c>
      <c r="G340" s="32" t="str">
        <f t="shared" si="87"/>
        <v>30/08/2025</v>
      </c>
      <c r="H340" s="4">
        <v>9105871032</v>
      </c>
      <c r="I340" s="32" t="str">
        <f t="shared" si="88"/>
        <v>30/08/2025</v>
      </c>
      <c r="J340" s="33" t="str">
        <f t="shared" si="89"/>
        <v>NKHT2508/00007509</v>
      </c>
      <c r="K340" s="34"/>
      <c r="L340" s="46" t="str">
        <f t="shared" si="90"/>
        <v>K25TTM</v>
      </c>
      <c r="M340" s="33" t="str">
        <f>IF(H340="","",'PHIEU XT'!C340)</f>
        <v>00007509</v>
      </c>
      <c r="N340" s="35" t="str">
        <f t="shared" si="91"/>
        <v>30/08/2025</v>
      </c>
      <c r="O340" s="6" t="str">
        <f>IF(H340="","",'PHIEU XT'!E340)</f>
        <v>WIN-021</v>
      </c>
      <c r="P340" s="36"/>
      <c r="Q340" s="36"/>
      <c r="R340" s="36"/>
      <c r="S340" s="33" t="str">
        <f>IF(H340="","",'PHIEU XT'!F340)</f>
        <v>2AWS WM+ TTH 59 Yết Kiêu</v>
      </c>
      <c r="T340" s="36"/>
      <c r="U340" s="36"/>
      <c r="V340" s="33" t="str">
        <f t="shared" si="92"/>
        <v>2AWS WM+ TTH 59 Yết Kiêu</v>
      </c>
      <c r="W340" s="36"/>
      <c r="X340" s="36"/>
      <c r="Y340" s="33" t="str">
        <f>IF(H340="","",'PHIEU XT'!AC340)</f>
        <v>CGM300</v>
      </c>
      <c r="Z340" s="36"/>
      <c r="AA340" s="30"/>
      <c r="AB340" s="57">
        <f t="shared" si="93"/>
        <v>5111</v>
      </c>
      <c r="AC340" s="57">
        <f t="shared" si="94"/>
        <v>131</v>
      </c>
      <c r="AD340" s="30"/>
      <c r="AE340" s="58">
        <f>IF(H340="","",'PHIEU XT'!U340)</f>
        <v>2</v>
      </c>
      <c r="AF340" s="37"/>
      <c r="AG340" s="37">
        <f>IF(H340="","",'PHIEU XT'!T340)</f>
        <v>73431</v>
      </c>
      <c r="AH340" s="38">
        <f t="shared" si="95"/>
        <v>146862</v>
      </c>
      <c r="AI340" s="37"/>
      <c r="AJ340" s="37"/>
      <c r="AK340" s="39"/>
      <c r="AL340" s="40">
        <f t="shared" si="96"/>
        <v>8</v>
      </c>
      <c r="AM340" s="37"/>
      <c r="AN340" s="37">
        <f t="shared" si="97"/>
        <v>11748.960000000001</v>
      </c>
      <c r="AO340" s="59">
        <f t="shared" si="98"/>
        <v>33311</v>
      </c>
      <c r="AP340" s="39"/>
      <c r="AQ340" s="59" t="str">
        <f t="shared" si="99"/>
        <v>K-hangtra</v>
      </c>
      <c r="AR340" s="60">
        <f t="shared" si="100"/>
        <v>156</v>
      </c>
      <c r="AS340" s="60">
        <f t="shared" si="101"/>
        <v>632</v>
      </c>
      <c r="AV340" s="39"/>
      <c r="AW340" s="42"/>
      <c r="AX340" s="42"/>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c r="BV340" s="42"/>
      <c r="BW340" s="42"/>
      <c r="BX340" s="42"/>
      <c r="BY340" s="42"/>
      <c r="BZ340" s="42"/>
      <c r="CA340" s="42"/>
      <c r="CB340" s="42"/>
      <c r="CC340" s="42"/>
      <c r="CD340" s="42"/>
      <c r="CE340" s="42"/>
      <c r="CF340" s="42"/>
      <c r="CG340" s="42"/>
      <c r="CH340" s="42"/>
      <c r="CI340" s="42"/>
      <c r="CJ340" s="42"/>
      <c r="CK340" s="42"/>
      <c r="CL340" s="42"/>
      <c r="CM340" s="42"/>
      <c r="CN340" s="42"/>
      <c r="CO340" s="42"/>
      <c r="CP340" s="42"/>
      <c r="CQ340" s="42"/>
      <c r="CR340" s="42"/>
      <c r="CS340" s="42"/>
      <c r="CT340" s="42"/>
      <c r="CU340" s="42"/>
      <c r="CV340" s="42"/>
      <c r="CW340" s="42"/>
      <c r="CX340" s="42"/>
      <c r="CY340" s="42"/>
      <c r="CZ340" s="42"/>
      <c r="DA340" s="42"/>
      <c r="DB340" s="42"/>
      <c r="DC340" s="42"/>
      <c r="DD340" s="42"/>
      <c r="DE340" s="42"/>
      <c r="DF340" s="42"/>
      <c r="DG340" s="42"/>
      <c r="DH340" s="42"/>
      <c r="DI340" s="42"/>
      <c r="DJ340" s="42"/>
      <c r="DK340" s="42"/>
      <c r="DL340" s="42"/>
      <c r="DM340" s="42"/>
      <c r="DN340" s="42"/>
      <c r="DO340" s="42"/>
      <c r="DP340" s="42"/>
      <c r="DQ340" s="42"/>
      <c r="DR340" s="42"/>
      <c r="DS340" s="42"/>
      <c r="DT340" s="42"/>
      <c r="DU340" s="42"/>
      <c r="DV340" s="42"/>
      <c r="DW340" s="42"/>
      <c r="DX340" s="42"/>
      <c r="DY340" s="42"/>
      <c r="DZ340" s="42"/>
      <c r="EA340" s="42"/>
      <c r="EB340" s="42"/>
      <c r="EC340" s="42"/>
      <c r="ED340" s="42"/>
      <c r="EE340" s="42"/>
      <c r="EF340" s="42"/>
      <c r="EG340" s="42"/>
      <c r="EH340" s="42"/>
      <c r="EI340" s="42"/>
      <c r="EJ340" s="42"/>
      <c r="EK340" s="42"/>
      <c r="EL340" s="42"/>
      <c r="EM340" s="42"/>
      <c r="EN340" s="42"/>
      <c r="EO340" s="42"/>
      <c r="EP340" s="42"/>
      <c r="EQ340" s="42"/>
      <c r="ER340" s="42"/>
      <c r="ES340" s="42"/>
      <c r="ET340" s="42"/>
      <c r="EU340" s="42"/>
      <c r="EV340" s="42"/>
      <c r="EW340" s="42"/>
      <c r="EX340" s="42"/>
      <c r="EY340" s="42"/>
      <c r="EZ340" s="42"/>
      <c r="FA340" s="42"/>
      <c r="FB340" s="42"/>
      <c r="FC340" s="42"/>
      <c r="FD340" s="42"/>
      <c r="FE340" s="42"/>
      <c r="FF340" s="42"/>
      <c r="FG340" s="42"/>
      <c r="FH340" s="42"/>
      <c r="FI340" s="42"/>
      <c r="FJ340" s="42"/>
      <c r="FK340" s="42"/>
      <c r="FL340" s="42"/>
      <c r="FM340" s="42"/>
      <c r="FN340" s="42"/>
      <c r="FO340" s="42"/>
      <c r="FP340" s="42"/>
      <c r="FQ340" s="42"/>
      <c r="FR340" s="42"/>
      <c r="FS340" s="42"/>
      <c r="FT340" s="42"/>
      <c r="FU340" s="42"/>
      <c r="FV340" s="42"/>
      <c r="FW340" s="42"/>
      <c r="FX340" s="42"/>
      <c r="FY340" s="42"/>
      <c r="FZ340" s="42"/>
      <c r="GA340" s="42"/>
      <c r="GB340" s="42"/>
      <c r="GC340" s="42"/>
      <c r="GD340" s="42"/>
      <c r="GE340" s="42"/>
      <c r="GF340" s="42"/>
      <c r="GG340" s="42"/>
      <c r="GH340" s="42"/>
      <c r="GI340" s="42"/>
      <c r="GJ340" s="42"/>
      <c r="GK340" s="42"/>
      <c r="GL340" s="42"/>
      <c r="GM340" s="42"/>
      <c r="GN340" s="42"/>
      <c r="GO340" s="42"/>
      <c r="GP340" s="42"/>
      <c r="GQ340" s="42"/>
      <c r="GR340" s="42"/>
      <c r="GS340" s="42"/>
      <c r="GT340" s="42"/>
      <c r="GU340" s="42"/>
      <c r="GV340" s="42"/>
      <c r="GW340" s="42"/>
      <c r="GX340" s="42"/>
      <c r="GY340" s="42"/>
      <c r="GZ340" s="42"/>
      <c r="HA340" s="42"/>
      <c r="HB340" s="42"/>
      <c r="HC340" s="42"/>
      <c r="HD340" s="42"/>
      <c r="HE340" s="42"/>
      <c r="HF340" s="42"/>
      <c r="HG340" s="42"/>
      <c r="HH340" s="42"/>
      <c r="HI340" s="42"/>
      <c r="HJ340" s="42"/>
      <c r="HK340" s="42"/>
      <c r="HL340" s="42"/>
      <c r="HM340" s="42"/>
      <c r="HN340" s="42"/>
      <c r="HO340" s="42"/>
      <c r="HP340" s="42"/>
      <c r="HQ340" s="42"/>
      <c r="HR340" s="42"/>
      <c r="HS340" s="42"/>
      <c r="HT340" s="42"/>
      <c r="HU340" s="42"/>
      <c r="HV340" s="42"/>
      <c r="HW340" s="42"/>
      <c r="HX340" s="42"/>
    </row>
    <row r="341" spans="1:232" s="41" customFormat="1" x14ac:dyDescent="0.25">
      <c r="A341" s="29"/>
      <c r="B341" s="30"/>
      <c r="C341" s="31" t="str">
        <f>IF(H341="","",VLOOKUP(O341,Khach_hang!B:G,6,0))</f>
        <v>N</v>
      </c>
      <c r="D341" s="57">
        <f t="shared" si="85"/>
        <v>0</v>
      </c>
      <c r="E341" s="57">
        <f t="shared" si="86"/>
        <v>1</v>
      </c>
      <c r="F341" s="32" t="str">
        <f>IF(H341="","",VLOOKUP(H341,'PHIEU XT'!B:I,8,0))</f>
        <v>30/08/2025</v>
      </c>
      <c r="G341" s="32" t="str">
        <f t="shared" si="87"/>
        <v>30/08/2025</v>
      </c>
      <c r="H341" s="4">
        <v>9105871032</v>
      </c>
      <c r="I341" s="32" t="str">
        <f t="shared" si="88"/>
        <v>30/08/2025</v>
      </c>
      <c r="J341" s="33" t="str">
        <f t="shared" si="89"/>
        <v>NKHT2508/00007509</v>
      </c>
      <c r="K341" s="34"/>
      <c r="L341" s="46" t="str">
        <f t="shared" si="90"/>
        <v>K25TTM</v>
      </c>
      <c r="M341" s="33" t="str">
        <f>IF(H341="","",'PHIEU XT'!C341)</f>
        <v>00007509</v>
      </c>
      <c r="N341" s="35" t="str">
        <f t="shared" si="91"/>
        <v>30/08/2025</v>
      </c>
      <c r="O341" s="6" t="str">
        <f>IF(H341="","",'PHIEU XT'!E341)</f>
        <v>WIN-021</v>
      </c>
      <c r="P341" s="36"/>
      <c r="Q341" s="36"/>
      <c r="R341" s="36"/>
      <c r="S341" s="33" t="str">
        <f>IF(H341="","",'PHIEU XT'!F341)</f>
        <v>2AWS WM+ TTH 59 Yết Kiêu</v>
      </c>
      <c r="T341" s="36"/>
      <c r="U341" s="36"/>
      <c r="V341" s="33" t="str">
        <f t="shared" si="92"/>
        <v>2AWS WM+ TTH 59 Yết Kiêu</v>
      </c>
      <c r="W341" s="36"/>
      <c r="X341" s="36"/>
      <c r="Y341" s="33" t="str">
        <f>IF(H341="","",'PHIEU XT'!AC341)</f>
        <v>GXD500</v>
      </c>
      <c r="Z341" s="36"/>
      <c r="AA341" s="30"/>
      <c r="AB341" s="57">
        <f t="shared" si="93"/>
        <v>5111</v>
      </c>
      <c r="AC341" s="57">
        <f t="shared" si="94"/>
        <v>131</v>
      </c>
      <c r="AD341" s="30"/>
      <c r="AE341" s="58">
        <f>IF(H341="","",'PHIEU XT'!U341)</f>
        <v>2</v>
      </c>
      <c r="AF341" s="37"/>
      <c r="AG341" s="37">
        <f>IF(H341="","",'PHIEU XT'!T341)</f>
        <v>89285</v>
      </c>
      <c r="AH341" s="38">
        <f t="shared" si="95"/>
        <v>178570</v>
      </c>
      <c r="AI341" s="37"/>
      <c r="AJ341" s="37"/>
      <c r="AK341" s="39"/>
      <c r="AL341" s="40">
        <f t="shared" si="96"/>
        <v>8</v>
      </c>
      <c r="AM341" s="37"/>
      <c r="AN341" s="37">
        <f t="shared" si="97"/>
        <v>14285.6</v>
      </c>
      <c r="AO341" s="59">
        <f t="shared" si="98"/>
        <v>33311</v>
      </c>
      <c r="AP341" s="39"/>
      <c r="AQ341" s="59" t="str">
        <f t="shared" si="99"/>
        <v>K-hangtra</v>
      </c>
      <c r="AR341" s="60">
        <f t="shared" si="100"/>
        <v>156</v>
      </c>
      <c r="AS341" s="60">
        <f t="shared" si="101"/>
        <v>632</v>
      </c>
      <c r="AV341" s="39"/>
      <c r="AW341" s="42"/>
      <c r="AX341" s="42"/>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c r="BV341" s="42"/>
      <c r="BW341" s="42"/>
      <c r="BX341" s="42"/>
      <c r="BY341" s="42"/>
      <c r="BZ341" s="42"/>
      <c r="CA341" s="42"/>
      <c r="CB341" s="42"/>
      <c r="CC341" s="42"/>
      <c r="CD341" s="42"/>
      <c r="CE341" s="42"/>
      <c r="CF341" s="42"/>
      <c r="CG341" s="42"/>
      <c r="CH341" s="42"/>
      <c r="CI341" s="42"/>
      <c r="CJ341" s="42"/>
      <c r="CK341" s="42"/>
      <c r="CL341" s="42"/>
      <c r="CM341" s="42"/>
      <c r="CN341" s="42"/>
      <c r="CO341" s="42"/>
      <c r="CP341" s="42"/>
      <c r="CQ341" s="42"/>
      <c r="CR341" s="42"/>
      <c r="CS341" s="42"/>
      <c r="CT341" s="42"/>
      <c r="CU341" s="42"/>
      <c r="CV341" s="42"/>
      <c r="CW341" s="42"/>
      <c r="CX341" s="42"/>
      <c r="CY341" s="42"/>
      <c r="CZ341" s="42"/>
      <c r="DA341" s="42"/>
      <c r="DB341" s="42"/>
      <c r="DC341" s="42"/>
      <c r="DD341" s="42"/>
      <c r="DE341" s="42"/>
      <c r="DF341" s="42"/>
      <c r="DG341" s="42"/>
      <c r="DH341" s="42"/>
      <c r="DI341" s="42"/>
      <c r="DJ341" s="42"/>
      <c r="DK341" s="42"/>
      <c r="DL341" s="42"/>
      <c r="DM341" s="42"/>
      <c r="DN341" s="42"/>
      <c r="DO341" s="42"/>
      <c r="DP341" s="42"/>
      <c r="DQ341" s="42"/>
      <c r="DR341" s="42"/>
      <c r="DS341" s="42"/>
      <c r="DT341" s="42"/>
      <c r="DU341" s="42"/>
      <c r="DV341" s="42"/>
      <c r="DW341" s="42"/>
      <c r="DX341" s="42"/>
      <c r="DY341" s="42"/>
      <c r="DZ341" s="42"/>
      <c r="EA341" s="42"/>
      <c r="EB341" s="42"/>
      <c r="EC341" s="42"/>
      <c r="ED341" s="42"/>
      <c r="EE341" s="42"/>
      <c r="EF341" s="42"/>
      <c r="EG341" s="42"/>
      <c r="EH341" s="42"/>
      <c r="EI341" s="42"/>
      <c r="EJ341" s="42"/>
      <c r="EK341" s="42"/>
      <c r="EL341" s="42"/>
      <c r="EM341" s="42"/>
      <c r="EN341" s="42"/>
      <c r="EO341" s="42"/>
      <c r="EP341" s="42"/>
      <c r="EQ341" s="42"/>
      <c r="ER341" s="42"/>
      <c r="ES341" s="42"/>
      <c r="ET341" s="42"/>
      <c r="EU341" s="42"/>
      <c r="EV341" s="42"/>
      <c r="EW341" s="42"/>
      <c r="EX341" s="42"/>
      <c r="EY341" s="42"/>
      <c r="EZ341" s="42"/>
      <c r="FA341" s="42"/>
      <c r="FB341" s="42"/>
      <c r="FC341" s="42"/>
      <c r="FD341" s="42"/>
      <c r="FE341" s="42"/>
      <c r="FF341" s="42"/>
      <c r="FG341" s="42"/>
      <c r="FH341" s="42"/>
      <c r="FI341" s="42"/>
      <c r="FJ341" s="42"/>
      <c r="FK341" s="42"/>
      <c r="FL341" s="42"/>
      <c r="FM341" s="42"/>
      <c r="FN341" s="42"/>
      <c r="FO341" s="42"/>
      <c r="FP341" s="42"/>
      <c r="FQ341" s="42"/>
      <c r="FR341" s="42"/>
      <c r="FS341" s="42"/>
      <c r="FT341" s="42"/>
      <c r="FU341" s="42"/>
      <c r="FV341" s="42"/>
      <c r="FW341" s="42"/>
      <c r="FX341" s="42"/>
      <c r="FY341" s="42"/>
      <c r="FZ341" s="42"/>
      <c r="GA341" s="42"/>
      <c r="GB341" s="42"/>
      <c r="GC341" s="42"/>
      <c r="GD341" s="42"/>
      <c r="GE341" s="42"/>
      <c r="GF341" s="42"/>
      <c r="GG341" s="42"/>
      <c r="GH341" s="42"/>
      <c r="GI341" s="42"/>
      <c r="GJ341" s="42"/>
      <c r="GK341" s="42"/>
      <c r="GL341" s="42"/>
      <c r="GM341" s="42"/>
      <c r="GN341" s="42"/>
      <c r="GO341" s="42"/>
      <c r="GP341" s="42"/>
      <c r="GQ341" s="42"/>
      <c r="GR341" s="42"/>
      <c r="GS341" s="42"/>
      <c r="GT341" s="42"/>
      <c r="GU341" s="42"/>
      <c r="GV341" s="42"/>
      <c r="GW341" s="42"/>
      <c r="GX341" s="42"/>
      <c r="GY341" s="42"/>
      <c r="GZ341" s="42"/>
      <c r="HA341" s="42"/>
      <c r="HB341" s="42"/>
      <c r="HC341" s="42"/>
      <c r="HD341" s="42"/>
      <c r="HE341" s="42"/>
      <c r="HF341" s="42"/>
      <c r="HG341" s="42"/>
      <c r="HH341" s="42"/>
      <c r="HI341" s="42"/>
      <c r="HJ341" s="42"/>
      <c r="HK341" s="42"/>
      <c r="HL341" s="42"/>
      <c r="HM341" s="42"/>
      <c r="HN341" s="42"/>
      <c r="HO341" s="42"/>
      <c r="HP341" s="42"/>
      <c r="HQ341" s="42"/>
      <c r="HR341" s="42"/>
      <c r="HS341" s="42"/>
      <c r="HT341" s="42"/>
      <c r="HU341" s="42"/>
      <c r="HV341" s="42"/>
      <c r="HW341" s="42"/>
      <c r="HX341" s="42"/>
    </row>
    <row r="342" spans="1:232" s="41" customFormat="1" x14ac:dyDescent="0.25">
      <c r="A342" s="29"/>
      <c r="B342" s="30"/>
      <c r="C342" s="31" t="str">
        <f>IF(H342="","",VLOOKUP(O342,Khach_hang!B:G,6,0))</f>
        <v>N</v>
      </c>
      <c r="D342" s="57">
        <f t="shared" si="85"/>
        <v>0</v>
      </c>
      <c r="E342" s="57">
        <f t="shared" si="86"/>
        <v>1</v>
      </c>
      <c r="F342" s="32" t="str">
        <f>IF(H342="","",VLOOKUP(H342,'PHIEU XT'!B:I,8,0))</f>
        <v>30/08/2025</v>
      </c>
      <c r="G342" s="32" t="str">
        <f t="shared" si="87"/>
        <v>30/08/2025</v>
      </c>
      <c r="H342" s="4">
        <v>9105871032</v>
      </c>
      <c r="I342" s="32" t="str">
        <f t="shared" si="88"/>
        <v>30/08/2025</v>
      </c>
      <c r="J342" s="33" t="str">
        <f t="shared" si="89"/>
        <v>NKHT2508/00007509</v>
      </c>
      <c r="K342" s="34"/>
      <c r="L342" s="46" t="str">
        <f t="shared" si="90"/>
        <v>K25TTM</v>
      </c>
      <c r="M342" s="33" t="str">
        <f>IF(H342="","",'PHIEU XT'!C342)</f>
        <v>00007509</v>
      </c>
      <c r="N342" s="35" t="str">
        <f t="shared" si="91"/>
        <v>30/08/2025</v>
      </c>
      <c r="O342" s="6" t="str">
        <f>IF(H342="","",'PHIEU XT'!E342)</f>
        <v>WIN-021</v>
      </c>
      <c r="P342" s="36"/>
      <c r="Q342" s="36"/>
      <c r="R342" s="36"/>
      <c r="S342" s="33" t="str">
        <f>IF(H342="","",'PHIEU XT'!F342)</f>
        <v>2AWS WM+ TTH 59 Yết Kiêu</v>
      </c>
      <c r="T342" s="36"/>
      <c r="U342" s="36"/>
      <c r="V342" s="33" t="str">
        <f t="shared" si="92"/>
        <v>2AWS WM+ TTH 59 Yết Kiêu</v>
      </c>
      <c r="W342" s="36"/>
      <c r="X342" s="36"/>
      <c r="Y342" s="33" t="str">
        <f>IF(H342="","",'PHIEU XT'!AC342)</f>
        <v>GTLX250G</v>
      </c>
      <c r="Z342" s="36"/>
      <c r="AA342" s="30"/>
      <c r="AB342" s="57">
        <f t="shared" si="93"/>
        <v>5111</v>
      </c>
      <c r="AC342" s="57">
        <f t="shared" si="94"/>
        <v>131</v>
      </c>
      <c r="AD342" s="30"/>
      <c r="AE342" s="58">
        <f>IF(H342="","",'PHIEU XT'!U342)</f>
        <v>3</v>
      </c>
      <c r="AF342" s="37"/>
      <c r="AG342" s="37">
        <f>IF(H342="","",'PHIEU XT'!T342)</f>
        <v>50182</v>
      </c>
      <c r="AH342" s="38">
        <f t="shared" si="95"/>
        <v>150546</v>
      </c>
      <c r="AI342" s="37"/>
      <c r="AJ342" s="37"/>
      <c r="AK342" s="39"/>
      <c r="AL342" s="40">
        <f t="shared" si="96"/>
        <v>8</v>
      </c>
      <c r="AM342" s="37"/>
      <c r="AN342" s="37">
        <f t="shared" si="97"/>
        <v>12043.68</v>
      </c>
      <c r="AO342" s="59">
        <f t="shared" si="98"/>
        <v>33311</v>
      </c>
      <c r="AP342" s="39"/>
      <c r="AQ342" s="59" t="str">
        <f t="shared" si="99"/>
        <v>K-hangtra</v>
      </c>
      <c r="AR342" s="60">
        <f t="shared" si="100"/>
        <v>156</v>
      </c>
      <c r="AS342" s="60">
        <f t="shared" si="101"/>
        <v>632</v>
      </c>
      <c r="AV342" s="39"/>
      <c r="AW342" s="42"/>
      <c r="AX342" s="42"/>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c r="BV342" s="42"/>
      <c r="BW342" s="42"/>
      <c r="BX342" s="42"/>
      <c r="BY342" s="42"/>
      <c r="BZ342" s="42"/>
      <c r="CA342" s="42"/>
      <c r="CB342" s="42"/>
      <c r="CC342" s="42"/>
      <c r="CD342" s="42"/>
      <c r="CE342" s="42"/>
      <c r="CF342" s="42"/>
      <c r="CG342" s="42"/>
      <c r="CH342" s="42"/>
      <c r="CI342" s="42"/>
      <c r="CJ342" s="42"/>
      <c r="CK342" s="42"/>
      <c r="CL342" s="42"/>
      <c r="CM342" s="42"/>
      <c r="CN342" s="42"/>
      <c r="CO342" s="42"/>
      <c r="CP342" s="42"/>
      <c r="CQ342" s="42"/>
      <c r="CR342" s="42"/>
      <c r="CS342" s="42"/>
      <c r="CT342" s="42"/>
      <c r="CU342" s="42"/>
      <c r="CV342" s="42"/>
      <c r="CW342" s="42"/>
      <c r="CX342" s="42"/>
      <c r="CY342" s="42"/>
      <c r="CZ342" s="42"/>
      <c r="DA342" s="42"/>
      <c r="DB342" s="42"/>
      <c r="DC342" s="42"/>
      <c r="DD342" s="42"/>
      <c r="DE342" s="42"/>
      <c r="DF342" s="42"/>
      <c r="DG342" s="42"/>
      <c r="DH342" s="42"/>
      <c r="DI342" s="42"/>
      <c r="DJ342" s="42"/>
      <c r="DK342" s="42"/>
      <c r="DL342" s="42"/>
      <c r="DM342" s="42"/>
      <c r="DN342" s="42"/>
      <c r="DO342" s="42"/>
      <c r="DP342" s="42"/>
      <c r="DQ342" s="42"/>
      <c r="DR342" s="42"/>
      <c r="DS342" s="42"/>
      <c r="DT342" s="42"/>
      <c r="DU342" s="42"/>
      <c r="DV342" s="42"/>
      <c r="DW342" s="42"/>
      <c r="DX342" s="42"/>
      <c r="DY342" s="42"/>
      <c r="DZ342" s="42"/>
      <c r="EA342" s="42"/>
      <c r="EB342" s="42"/>
      <c r="EC342" s="42"/>
      <c r="ED342" s="42"/>
      <c r="EE342" s="42"/>
      <c r="EF342" s="42"/>
      <c r="EG342" s="42"/>
      <c r="EH342" s="42"/>
      <c r="EI342" s="42"/>
      <c r="EJ342" s="42"/>
      <c r="EK342" s="42"/>
      <c r="EL342" s="42"/>
      <c r="EM342" s="42"/>
      <c r="EN342" s="42"/>
      <c r="EO342" s="42"/>
      <c r="EP342" s="42"/>
      <c r="EQ342" s="42"/>
      <c r="ER342" s="42"/>
      <c r="ES342" s="42"/>
      <c r="ET342" s="42"/>
      <c r="EU342" s="42"/>
      <c r="EV342" s="42"/>
      <c r="EW342" s="42"/>
      <c r="EX342" s="42"/>
      <c r="EY342" s="42"/>
      <c r="EZ342" s="42"/>
      <c r="FA342" s="42"/>
      <c r="FB342" s="42"/>
      <c r="FC342" s="42"/>
      <c r="FD342" s="42"/>
      <c r="FE342" s="42"/>
      <c r="FF342" s="42"/>
      <c r="FG342" s="42"/>
      <c r="FH342" s="42"/>
      <c r="FI342" s="42"/>
      <c r="FJ342" s="42"/>
      <c r="FK342" s="42"/>
      <c r="FL342" s="42"/>
      <c r="FM342" s="42"/>
      <c r="FN342" s="42"/>
      <c r="FO342" s="42"/>
      <c r="FP342" s="42"/>
      <c r="FQ342" s="42"/>
      <c r="FR342" s="42"/>
      <c r="FS342" s="42"/>
      <c r="FT342" s="42"/>
      <c r="FU342" s="42"/>
      <c r="FV342" s="42"/>
      <c r="FW342" s="42"/>
      <c r="FX342" s="42"/>
      <c r="FY342" s="42"/>
      <c r="FZ342" s="42"/>
      <c r="GA342" s="42"/>
      <c r="GB342" s="42"/>
      <c r="GC342" s="42"/>
      <c r="GD342" s="42"/>
      <c r="GE342" s="42"/>
      <c r="GF342" s="42"/>
      <c r="GG342" s="42"/>
      <c r="GH342" s="42"/>
      <c r="GI342" s="42"/>
      <c r="GJ342" s="42"/>
      <c r="GK342" s="42"/>
      <c r="GL342" s="42"/>
      <c r="GM342" s="42"/>
      <c r="GN342" s="42"/>
      <c r="GO342" s="42"/>
      <c r="GP342" s="42"/>
      <c r="GQ342" s="42"/>
      <c r="GR342" s="42"/>
      <c r="GS342" s="42"/>
      <c r="GT342" s="42"/>
      <c r="GU342" s="42"/>
      <c r="GV342" s="42"/>
      <c r="GW342" s="42"/>
      <c r="GX342" s="42"/>
      <c r="GY342" s="42"/>
      <c r="GZ342" s="42"/>
      <c r="HA342" s="42"/>
      <c r="HB342" s="42"/>
      <c r="HC342" s="42"/>
      <c r="HD342" s="42"/>
      <c r="HE342" s="42"/>
      <c r="HF342" s="42"/>
      <c r="HG342" s="42"/>
      <c r="HH342" s="42"/>
      <c r="HI342" s="42"/>
      <c r="HJ342" s="42"/>
      <c r="HK342" s="42"/>
      <c r="HL342" s="42"/>
      <c r="HM342" s="42"/>
      <c r="HN342" s="42"/>
      <c r="HO342" s="42"/>
      <c r="HP342" s="42"/>
      <c r="HQ342" s="42"/>
      <c r="HR342" s="42"/>
      <c r="HS342" s="42"/>
      <c r="HT342" s="42"/>
      <c r="HU342" s="42"/>
      <c r="HV342" s="42"/>
      <c r="HW342" s="42"/>
      <c r="HX342" s="42"/>
    </row>
    <row r="343" spans="1:232" s="41" customFormat="1" x14ac:dyDescent="0.25">
      <c r="A343" s="29"/>
      <c r="B343" s="30"/>
      <c r="C343" s="31" t="str">
        <f>IF(H343="","",VLOOKUP(O343,Khach_hang!B:G,6,0))</f>
        <v>B</v>
      </c>
      <c r="D343" s="57">
        <f t="shared" si="85"/>
        <v>0</v>
      </c>
      <c r="E343" s="57">
        <f t="shared" si="86"/>
        <v>1</v>
      </c>
      <c r="F343" s="32" t="str">
        <f>IF(H343="","",VLOOKUP(H343,'PHIEU XT'!B:I,8,0))</f>
        <v>30/08/2025</v>
      </c>
      <c r="G343" s="32" t="str">
        <f t="shared" si="87"/>
        <v>30/08/2025</v>
      </c>
      <c r="H343" s="4">
        <v>9105871078</v>
      </c>
      <c r="I343" s="32" t="str">
        <f t="shared" si="88"/>
        <v>30/08/2025</v>
      </c>
      <c r="J343" s="33" t="str">
        <f t="shared" si="89"/>
        <v>NKHT2508/00015765</v>
      </c>
      <c r="K343" s="34"/>
      <c r="L343" s="46" t="str">
        <f t="shared" si="90"/>
        <v>K25TTM</v>
      </c>
      <c r="M343" s="33" t="str">
        <f>IF(H343="","",'PHIEU XT'!C343)</f>
        <v>00015765</v>
      </c>
      <c r="N343" s="35" t="str">
        <f t="shared" si="91"/>
        <v>30/08/2025</v>
      </c>
      <c r="O343" s="6" t="str">
        <f>IF(H343="","",'PHIEU XT'!E343)</f>
        <v>WIN-003</v>
      </c>
      <c r="P343" s="36"/>
      <c r="Q343" s="36"/>
      <c r="R343" s="36"/>
      <c r="S343" s="33" t="str">
        <f>IF(H343="","",'PHIEU XT'!F343)</f>
        <v>6399 WM+ PTO Khu 3 Hùng Lô, Việt Trì</v>
      </c>
      <c r="T343" s="36"/>
      <c r="U343" s="36"/>
      <c r="V343" s="33" t="str">
        <f t="shared" si="92"/>
        <v>6399 WM+ PTO Khu 3 Hùng Lô, Việt Trì</v>
      </c>
      <c r="W343" s="36"/>
      <c r="X343" s="36"/>
      <c r="Y343" s="33" t="str">
        <f>IF(H343="","",'PHIEU XT'!AC343)</f>
        <v>TH200</v>
      </c>
      <c r="Z343" s="36"/>
      <c r="AA343" s="30"/>
      <c r="AB343" s="57">
        <f t="shared" si="93"/>
        <v>5111</v>
      </c>
      <c r="AC343" s="57">
        <f t="shared" si="94"/>
        <v>131</v>
      </c>
      <c r="AD343" s="30"/>
      <c r="AE343" s="58">
        <f>IF(H343="","",'PHIEU XT'!U343)</f>
        <v>3</v>
      </c>
      <c r="AF343" s="37"/>
      <c r="AG343" s="37">
        <f>IF(H343="","",'PHIEU XT'!T343)</f>
        <v>55595</v>
      </c>
      <c r="AH343" s="38">
        <f t="shared" si="95"/>
        <v>166785</v>
      </c>
      <c r="AI343" s="37"/>
      <c r="AJ343" s="37"/>
      <c r="AK343" s="39"/>
      <c r="AL343" s="40">
        <f t="shared" si="96"/>
        <v>8</v>
      </c>
      <c r="AM343" s="37"/>
      <c r="AN343" s="37">
        <f t="shared" si="97"/>
        <v>13342.800000000001</v>
      </c>
      <c r="AO343" s="59">
        <f t="shared" si="98"/>
        <v>33311</v>
      </c>
      <c r="AP343" s="39"/>
      <c r="AQ343" s="59" t="str">
        <f t="shared" si="99"/>
        <v>K-hangtra</v>
      </c>
      <c r="AR343" s="60">
        <f t="shared" si="100"/>
        <v>156</v>
      </c>
      <c r="AS343" s="60">
        <f t="shared" si="101"/>
        <v>632</v>
      </c>
      <c r="AV343" s="39"/>
      <c r="AW343" s="42"/>
      <c r="AX343" s="42"/>
      <c r="AY343" s="42"/>
      <c r="AZ343" s="42"/>
      <c r="BA343" s="42"/>
      <c r="BB343" s="42"/>
      <c r="BC343" s="42"/>
      <c r="BD343" s="42"/>
      <c r="BE343" s="42"/>
      <c r="BF343" s="42"/>
      <c r="BG343" s="42"/>
      <c r="BH343" s="42"/>
      <c r="BI343" s="42"/>
      <c r="BJ343" s="42"/>
      <c r="BK343" s="42"/>
      <c r="BL343" s="42"/>
      <c r="BM343" s="42"/>
      <c r="BN343" s="42"/>
      <c r="BO343" s="42"/>
      <c r="BP343" s="42"/>
      <c r="BQ343" s="42"/>
      <c r="BR343" s="42"/>
      <c r="BS343" s="42"/>
      <c r="BT343" s="42"/>
      <c r="BU343" s="42"/>
      <c r="BV343" s="42"/>
      <c r="BW343" s="42"/>
      <c r="BX343" s="42"/>
      <c r="BY343" s="42"/>
      <c r="BZ343" s="42"/>
      <c r="CA343" s="42"/>
      <c r="CB343" s="42"/>
      <c r="CC343" s="42"/>
      <c r="CD343" s="42"/>
      <c r="CE343" s="42"/>
      <c r="CF343" s="42"/>
      <c r="CG343" s="42"/>
      <c r="CH343" s="42"/>
      <c r="CI343" s="42"/>
      <c r="CJ343" s="42"/>
      <c r="CK343" s="42"/>
      <c r="CL343" s="42"/>
      <c r="CM343" s="42"/>
      <c r="CN343" s="42"/>
      <c r="CO343" s="42"/>
      <c r="CP343" s="42"/>
      <c r="CQ343" s="42"/>
      <c r="CR343" s="42"/>
      <c r="CS343" s="42"/>
      <c r="CT343" s="42"/>
      <c r="CU343" s="42"/>
      <c r="CV343" s="42"/>
      <c r="CW343" s="42"/>
      <c r="CX343" s="42"/>
      <c r="CY343" s="42"/>
      <c r="CZ343" s="42"/>
      <c r="DA343" s="42"/>
      <c r="DB343" s="42"/>
      <c r="DC343" s="42"/>
      <c r="DD343" s="42"/>
      <c r="DE343" s="42"/>
      <c r="DF343" s="42"/>
      <c r="DG343" s="42"/>
      <c r="DH343" s="42"/>
      <c r="DI343" s="42"/>
      <c r="DJ343" s="42"/>
      <c r="DK343" s="42"/>
      <c r="DL343" s="42"/>
      <c r="DM343" s="42"/>
      <c r="DN343" s="42"/>
      <c r="DO343" s="42"/>
      <c r="DP343" s="42"/>
      <c r="DQ343" s="42"/>
      <c r="DR343" s="42"/>
      <c r="DS343" s="42"/>
      <c r="DT343" s="42"/>
      <c r="DU343" s="42"/>
      <c r="DV343" s="42"/>
      <c r="DW343" s="42"/>
      <c r="DX343" s="42"/>
      <c r="DY343" s="42"/>
      <c r="DZ343" s="42"/>
      <c r="EA343" s="42"/>
      <c r="EB343" s="42"/>
      <c r="EC343" s="42"/>
      <c r="ED343" s="42"/>
      <c r="EE343" s="42"/>
      <c r="EF343" s="42"/>
      <c r="EG343" s="42"/>
      <c r="EH343" s="42"/>
      <c r="EI343" s="42"/>
      <c r="EJ343" s="42"/>
      <c r="EK343" s="42"/>
      <c r="EL343" s="42"/>
      <c r="EM343" s="42"/>
      <c r="EN343" s="42"/>
      <c r="EO343" s="42"/>
      <c r="EP343" s="42"/>
      <c r="EQ343" s="42"/>
      <c r="ER343" s="42"/>
      <c r="ES343" s="42"/>
      <c r="ET343" s="42"/>
      <c r="EU343" s="42"/>
      <c r="EV343" s="42"/>
      <c r="EW343" s="42"/>
      <c r="EX343" s="42"/>
      <c r="EY343" s="42"/>
      <c r="EZ343" s="42"/>
      <c r="FA343" s="42"/>
      <c r="FB343" s="42"/>
      <c r="FC343" s="42"/>
      <c r="FD343" s="42"/>
      <c r="FE343" s="42"/>
      <c r="FF343" s="42"/>
      <c r="FG343" s="42"/>
      <c r="FH343" s="42"/>
      <c r="FI343" s="42"/>
      <c r="FJ343" s="42"/>
      <c r="FK343" s="42"/>
      <c r="FL343" s="42"/>
      <c r="FM343" s="42"/>
      <c r="FN343" s="42"/>
      <c r="FO343" s="42"/>
      <c r="FP343" s="42"/>
      <c r="FQ343" s="42"/>
      <c r="FR343" s="42"/>
      <c r="FS343" s="42"/>
      <c r="FT343" s="42"/>
      <c r="FU343" s="42"/>
      <c r="FV343" s="42"/>
      <c r="FW343" s="42"/>
      <c r="FX343" s="42"/>
      <c r="FY343" s="42"/>
      <c r="FZ343" s="42"/>
      <c r="GA343" s="42"/>
      <c r="GB343" s="42"/>
      <c r="GC343" s="42"/>
      <c r="GD343" s="42"/>
      <c r="GE343" s="42"/>
      <c r="GF343" s="42"/>
      <c r="GG343" s="42"/>
      <c r="GH343" s="42"/>
      <c r="GI343" s="42"/>
      <c r="GJ343" s="42"/>
      <c r="GK343" s="42"/>
      <c r="GL343" s="42"/>
      <c r="GM343" s="42"/>
      <c r="GN343" s="42"/>
      <c r="GO343" s="42"/>
      <c r="GP343" s="42"/>
      <c r="GQ343" s="42"/>
      <c r="GR343" s="42"/>
      <c r="GS343" s="42"/>
      <c r="GT343" s="42"/>
      <c r="GU343" s="42"/>
      <c r="GV343" s="42"/>
      <c r="GW343" s="42"/>
      <c r="GX343" s="42"/>
      <c r="GY343" s="42"/>
      <c r="GZ343" s="42"/>
      <c r="HA343" s="42"/>
      <c r="HB343" s="42"/>
      <c r="HC343" s="42"/>
      <c r="HD343" s="42"/>
      <c r="HE343" s="42"/>
      <c r="HF343" s="42"/>
      <c r="HG343" s="42"/>
      <c r="HH343" s="42"/>
      <c r="HI343" s="42"/>
      <c r="HJ343" s="42"/>
      <c r="HK343" s="42"/>
      <c r="HL343" s="42"/>
      <c r="HM343" s="42"/>
      <c r="HN343" s="42"/>
      <c r="HO343" s="42"/>
      <c r="HP343" s="42"/>
      <c r="HQ343" s="42"/>
      <c r="HR343" s="42"/>
      <c r="HS343" s="42"/>
      <c r="HT343" s="42"/>
      <c r="HU343" s="42"/>
      <c r="HV343" s="42"/>
      <c r="HW343" s="42"/>
      <c r="HX343" s="42"/>
    </row>
    <row r="344" spans="1:232" s="41" customFormat="1" x14ac:dyDescent="0.25">
      <c r="A344" s="29"/>
      <c r="B344" s="30"/>
      <c r="C344" s="31" t="str">
        <f>IF(H344="","",VLOOKUP(O344,Khach_hang!B:G,6,0))</f>
        <v>B</v>
      </c>
      <c r="D344" s="57">
        <f t="shared" si="85"/>
        <v>0</v>
      </c>
      <c r="E344" s="57">
        <f t="shared" si="86"/>
        <v>1</v>
      </c>
      <c r="F344" s="32" t="str">
        <f>IF(H344="","",VLOOKUP(H344,'PHIEU XT'!B:I,8,0))</f>
        <v>30/08/2025</v>
      </c>
      <c r="G344" s="32" t="str">
        <f t="shared" si="87"/>
        <v>30/08/2025</v>
      </c>
      <c r="H344" s="4">
        <v>9105871078</v>
      </c>
      <c r="I344" s="32" t="str">
        <f t="shared" si="88"/>
        <v>30/08/2025</v>
      </c>
      <c r="J344" s="33" t="str">
        <f t="shared" si="89"/>
        <v>NKHT2508/00015765</v>
      </c>
      <c r="K344" s="34"/>
      <c r="L344" s="46" t="str">
        <f t="shared" si="90"/>
        <v>K25TTM</v>
      </c>
      <c r="M344" s="33" t="str">
        <f>IF(H344="","",'PHIEU XT'!C344)</f>
        <v>00015765</v>
      </c>
      <c r="N344" s="35" t="str">
        <f t="shared" si="91"/>
        <v>30/08/2025</v>
      </c>
      <c r="O344" s="6" t="str">
        <f>IF(H344="","",'PHIEU XT'!E344)</f>
        <v>WIN-003</v>
      </c>
      <c r="P344" s="36"/>
      <c r="Q344" s="36"/>
      <c r="R344" s="36"/>
      <c r="S344" s="33" t="str">
        <f>IF(H344="","",'PHIEU XT'!F344)</f>
        <v>6399 WM+ PTO Khu 3 Hùng Lô, Việt Trì</v>
      </c>
      <c r="T344" s="36"/>
      <c r="U344" s="36"/>
      <c r="V344" s="33" t="str">
        <f t="shared" si="92"/>
        <v>6399 WM+ PTO Khu 3 Hùng Lô, Việt Trì</v>
      </c>
      <c r="W344" s="36"/>
      <c r="X344" s="36"/>
      <c r="Y344" s="33" t="str">
        <f>IF(H344="","",'PHIEU XT'!AC344)</f>
        <v>CC300</v>
      </c>
      <c r="Z344" s="36"/>
      <c r="AA344" s="30"/>
      <c r="AB344" s="57">
        <f t="shared" si="93"/>
        <v>5111</v>
      </c>
      <c r="AC344" s="57">
        <f t="shared" si="94"/>
        <v>131</v>
      </c>
      <c r="AD344" s="30"/>
      <c r="AE344" s="58">
        <f>IF(H344="","",'PHIEU XT'!U344)</f>
        <v>2</v>
      </c>
      <c r="AF344" s="37"/>
      <c r="AG344" s="37">
        <f>IF(H344="","",'PHIEU XT'!T344)</f>
        <v>74250</v>
      </c>
      <c r="AH344" s="38">
        <f t="shared" si="95"/>
        <v>148500</v>
      </c>
      <c r="AI344" s="37"/>
      <c r="AJ344" s="37"/>
      <c r="AK344" s="39"/>
      <c r="AL344" s="40">
        <f t="shared" si="96"/>
        <v>8</v>
      </c>
      <c r="AM344" s="37"/>
      <c r="AN344" s="37">
        <f t="shared" si="97"/>
        <v>11880</v>
      </c>
      <c r="AO344" s="59">
        <f t="shared" si="98"/>
        <v>33311</v>
      </c>
      <c r="AP344" s="39"/>
      <c r="AQ344" s="59" t="str">
        <f t="shared" si="99"/>
        <v>K-hangtra</v>
      </c>
      <c r="AR344" s="60">
        <f t="shared" si="100"/>
        <v>156</v>
      </c>
      <c r="AS344" s="60">
        <f t="shared" si="101"/>
        <v>632</v>
      </c>
      <c r="AV344" s="39"/>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42"/>
      <c r="BU344" s="42"/>
      <c r="BV344" s="42"/>
      <c r="BW344" s="42"/>
      <c r="BX344" s="42"/>
      <c r="BY344" s="42"/>
      <c r="BZ344" s="42"/>
      <c r="CA344" s="42"/>
      <c r="CB344" s="42"/>
      <c r="CC344" s="42"/>
      <c r="CD344" s="42"/>
      <c r="CE344" s="42"/>
      <c r="CF344" s="42"/>
      <c r="CG344" s="42"/>
      <c r="CH344" s="42"/>
      <c r="CI344" s="42"/>
      <c r="CJ344" s="42"/>
      <c r="CK344" s="42"/>
      <c r="CL344" s="42"/>
      <c r="CM344" s="42"/>
      <c r="CN344" s="42"/>
      <c r="CO344" s="42"/>
      <c r="CP344" s="42"/>
      <c r="CQ344" s="42"/>
      <c r="CR344" s="42"/>
      <c r="CS344" s="42"/>
      <c r="CT344" s="42"/>
      <c r="CU344" s="42"/>
      <c r="CV344" s="42"/>
      <c r="CW344" s="42"/>
      <c r="CX344" s="42"/>
      <c r="CY344" s="42"/>
      <c r="CZ344" s="42"/>
      <c r="DA344" s="42"/>
      <c r="DB344" s="42"/>
      <c r="DC344" s="42"/>
      <c r="DD344" s="42"/>
      <c r="DE344" s="42"/>
      <c r="DF344" s="42"/>
      <c r="DG344" s="42"/>
      <c r="DH344" s="42"/>
      <c r="DI344" s="42"/>
      <c r="DJ344" s="42"/>
      <c r="DK344" s="42"/>
      <c r="DL344" s="42"/>
      <c r="DM344" s="42"/>
      <c r="DN344" s="42"/>
      <c r="DO344" s="42"/>
      <c r="DP344" s="42"/>
      <c r="DQ344" s="42"/>
      <c r="DR344" s="42"/>
      <c r="DS344" s="42"/>
      <c r="DT344" s="42"/>
      <c r="DU344" s="42"/>
      <c r="DV344" s="42"/>
      <c r="DW344" s="42"/>
      <c r="DX344" s="42"/>
      <c r="DY344" s="42"/>
      <c r="DZ344" s="42"/>
      <c r="EA344" s="42"/>
      <c r="EB344" s="42"/>
      <c r="EC344" s="42"/>
      <c r="ED344" s="42"/>
      <c r="EE344" s="42"/>
      <c r="EF344" s="42"/>
      <c r="EG344" s="42"/>
      <c r="EH344" s="42"/>
      <c r="EI344" s="42"/>
      <c r="EJ344" s="42"/>
      <c r="EK344" s="42"/>
      <c r="EL344" s="42"/>
      <c r="EM344" s="42"/>
      <c r="EN344" s="42"/>
      <c r="EO344" s="42"/>
      <c r="EP344" s="42"/>
      <c r="EQ344" s="42"/>
      <c r="ER344" s="42"/>
      <c r="ES344" s="42"/>
      <c r="ET344" s="42"/>
      <c r="EU344" s="42"/>
      <c r="EV344" s="42"/>
      <c r="EW344" s="42"/>
      <c r="EX344" s="42"/>
      <c r="EY344" s="42"/>
      <c r="EZ344" s="42"/>
      <c r="FA344" s="42"/>
      <c r="FB344" s="42"/>
      <c r="FC344" s="42"/>
      <c r="FD344" s="42"/>
      <c r="FE344" s="42"/>
      <c r="FF344" s="42"/>
      <c r="FG344" s="42"/>
      <c r="FH344" s="42"/>
      <c r="FI344" s="42"/>
      <c r="FJ344" s="42"/>
      <c r="FK344" s="42"/>
      <c r="FL344" s="42"/>
      <c r="FM344" s="42"/>
      <c r="FN344" s="42"/>
      <c r="FO344" s="42"/>
      <c r="FP344" s="42"/>
      <c r="FQ344" s="42"/>
      <c r="FR344" s="42"/>
      <c r="FS344" s="42"/>
      <c r="FT344" s="42"/>
      <c r="FU344" s="42"/>
      <c r="FV344" s="42"/>
      <c r="FW344" s="42"/>
      <c r="FX344" s="42"/>
      <c r="FY344" s="42"/>
      <c r="FZ344" s="42"/>
      <c r="GA344" s="42"/>
      <c r="GB344" s="42"/>
      <c r="GC344" s="42"/>
      <c r="GD344" s="42"/>
      <c r="GE344" s="42"/>
      <c r="GF344" s="42"/>
      <c r="GG344" s="42"/>
      <c r="GH344" s="42"/>
      <c r="GI344" s="42"/>
      <c r="GJ344" s="42"/>
      <c r="GK344" s="42"/>
      <c r="GL344" s="42"/>
      <c r="GM344" s="42"/>
      <c r="GN344" s="42"/>
      <c r="GO344" s="42"/>
      <c r="GP344" s="42"/>
      <c r="GQ344" s="42"/>
      <c r="GR344" s="42"/>
      <c r="GS344" s="42"/>
      <c r="GT344" s="42"/>
      <c r="GU344" s="42"/>
      <c r="GV344" s="42"/>
      <c r="GW344" s="42"/>
      <c r="GX344" s="42"/>
      <c r="GY344" s="42"/>
      <c r="GZ344" s="42"/>
      <c r="HA344" s="42"/>
      <c r="HB344" s="42"/>
      <c r="HC344" s="42"/>
      <c r="HD344" s="42"/>
      <c r="HE344" s="42"/>
      <c r="HF344" s="42"/>
      <c r="HG344" s="42"/>
      <c r="HH344" s="42"/>
      <c r="HI344" s="42"/>
      <c r="HJ344" s="42"/>
      <c r="HK344" s="42"/>
      <c r="HL344" s="42"/>
      <c r="HM344" s="42"/>
      <c r="HN344" s="42"/>
      <c r="HO344" s="42"/>
      <c r="HP344" s="42"/>
      <c r="HQ344" s="42"/>
      <c r="HR344" s="42"/>
      <c r="HS344" s="42"/>
      <c r="HT344" s="42"/>
      <c r="HU344" s="42"/>
      <c r="HV344" s="42"/>
      <c r="HW344" s="42"/>
      <c r="HX344" s="42"/>
    </row>
    <row r="345" spans="1:232" s="41" customFormat="1" x14ac:dyDescent="0.25">
      <c r="A345" s="29"/>
      <c r="B345" s="30"/>
      <c r="C345" s="31" t="str">
        <f>IF(H345="","",VLOOKUP(O345,Khach_hang!B:G,6,0))</f>
        <v>B</v>
      </c>
      <c r="D345" s="57">
        <f t="shared" si="85"/>
        <v>0</v>
      </c>
      <c r="E345" s="57">
        <f t="shared" si="86"/>
        <v>1</v>
      </c>
      <c r="F345" s="32" t="str">
        <f>IF(H345="","",VLOOKUP(H345,'PHIEU XT'!B:I,8,0))</f>
        <v>30/08/2025</v>
      </c>
      <c r="G345" s="32" t="str">
        <f t="shared" si="87"/>
        <v>30/08/2025</v>
      </c>
      <c r="H345" s="4">
        <v>9105871078</v>
      </c>
      <c r="I345" s="32" t="str">
        <f t="shared" si="88"/>
        <v>30/08/2025</v>
      </c>
      <c r="J345" s="33" t="str">
        <f t="shared" si="89"/>
        <v>NKHT2508/00015765</v>
      </c>
      <c r="K345" s="34"/>
      <c r="L345" s="46" t="str">
        <f t="shared" si="90"/>
        <v>K25TTM</v>
      </c>
      <c r="M345" s="33" t="str">
        <f>IF(H345="","",'PHIEU XT'!C345)</f>
        <v>00015765</v>
      </c>
      <c r="N345" s="35" t="str">
        <f t="shared" si="91"/>
        <v>30/08/2025</v>
      </c>
      <c r="O345" s="6" t="str">
        <f>IF(H345="","",'PHIEU XT'!E345)</f>
        <v>WIN-003</v>
      </c>
      <c r="P345" s="36"/>
      <c r="Q345" s="36"/>
      <c r="R345" s="36"/>
      <c r="S345" s="33" t="str">
        <f>IF(H345="","",'PHIEU XT'!F345)</f>
        <v>6399 WM+ PTO Khu 3 Hùng Lô, Việt Trì</v>
      </c>
      <c r="T345" s="36"/>
      <c r="U345" s="36"/>
      <c r="V345" s="33" t="str">
        <f t="shared" si="92"/>
        <v>6399 WM+ PTO Khu 3 Hùng Lô, Việt Trì</v>
      </c>
      <c r="W345" s="36"/>
      <c r="X345" s="36"/>
      <c r="Y345" s="33" t="str">
        <f>IF(H345="","",'PHIEU XT'!AC345)</f>
        <v>GTLX250G</v>
      </c>
      <c r="Z345" s="36"/>
      <c r="AA345" s="30"/>
      <c r="AB345" s="57">
        <f t="shared" si="93"/>
        <v>5111</v>
      </c>
      <c r="AC345" s="57">
        <f t="shared" si="94"/>
        <v>131</v>
      </c>
      <c r="AD345" s="30"/>
      <c r="AE345" s="58">
        <f>IF(H345="","",'PHIEU XT'!U345)</f>
        <v>2</v>
      </c>
      <c r="AF345" s="37"/>
      <c r="AG345" s="37">
        <f>IF(H345="","",'PHIEU XT'!T345)</f>
        <v>50182</v>
      </c>
      <c r="AH345" s="38">
        <f t="shared" si="95"/>
        <v>100364</v>
      </c>
      <c r="AI345" s="37"/>
      <c r="AJ345" s="37"/>
      <c r="AK345" s="39"/>
      <c r="AL345" s="40">
        <f t="shared" si="96"/>
        <v>8</v>
      </c>
      <c r="AM345" s="37"/>
      <c r="AN345" s="37">
        <f t="shared" si="97"/>
        <v>8029.12</v>
      </c>
      <c r="AO345" s="59">
        <f t="shared" si="98"/>
        <v>33311</v>
      </c>
      <c r="AP345" s="39"/>
      <c r="AQ345" s="59" t="str">
        <f t="shared" si="99"/>
        <v>K-hangtra</v>
      </c>
      <c r="AR345" s="60">
        <f t="shared" si="100"/>
        <v>156</v>
      </c>
      <c r="AS345" s="60">
        <f t="shared" si="101"/>
        <v>632</v>
      </c>
      <c r="AV345" s="39"/>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42"/>
      <c r="BU345" s="42"/>
      <c r="BV345" s="42"/>
      <c r="BW345" s="42"/>
      <c r="BX345" s="42"/>
      <c r="BY345" s="42"/>
      <c r="BZ345" s="42"/>
      <c r="CA345" s="42"/>
      <c r="CB345" s="42"/>
      <c r="CC345" s="42"/>
      <c r="CD345" s="42"/>
      <c r="CE345" s="42"/>
      <c r="CF345" s="42"/>
      <c r="CG345" s="42"/>
      <c r="CH345" s="42"/>
      <c r="CI345" s="42"/>
      <c r="CJ345" s="42"/>
      <c r="CK345" s="42"/>
      <c r="CL345" s="42"/>
      <c r="CM345" s="42"/>
      <c r="CN345" s="42"/>
      <c r="CO345" s="42"/>
      <c r="CP345" s="42"/>
      <c r="CQ345" s="42"/>
      <c r="CR345" s="42"/>
      <c r="CS345" s="42"/>
      <c r="CT345" s="42"/>
      <c r="CU345" s="42"/>
      <c r="CV345" s="42"/>
      <c r="CW345" s="42"/>
      <c r="CX345" s="42"/>
      <c r="CY345" s="42"/>
      <c r="CZ345" s="42"/>
      <c r="DA345" s="42"/>
      <c r="DB345" s="42"/>
      <c r="DC345" s="42"/>
      <c r="DD345" s="42"/>
      <c r="DE345" s="42"/>
      <c r="DF345" s="42"/>
      <c r="DG345" s="42"/>
      <c r="DH345" s="42"/>
      <c r="DI345" s="42"/>
      <c r="DJ345" s="42"/>
      <c r="DK345" s="42"/>
      <c r="DL345" s="42"/>
      <c r="DM345" s="42"/>
      <c r="DN345" s="42"/>
      <c r="DO345" s="42"/>
      <c r="DP345" s="42"/>
      <c r="DQ345" s="42"/>
      <c r="DR345" s="42"/>
      <c r="DS345" s="42"/>
      <c r="DT345" s="42"/>
      <c r="DU345" s="42"/>
      <c r="DV345" s="42"/>
      <c r="DW345" s="42"/>
      <c r="DX345" s="42"/>
      <c r="DY345" s="42"/>
      <c r="DZ345" s="42"/>
      <c r="EA345" s="42"/>
      <c r="EB345" s="42"/>
      <c r="EC345" s="42"/>
      <c r="ED345" s="42"/>
      <c r="EE345" s="42"/>
      <c r="EF345" s="42"/>
      <c r="EG345" s="42"/>
      <c r="EH345" s="42"/>
      <c r="EI345" s="42"/>
      <c r="EJ345" s="42"/>
      <c r="EK345" s="42"/>
      <c r="EL345" s="42"/>
      <c r="EM345" s="42"/>
      <c r="EN345" s="42"/>
      <c r="EO345" s="42"/>
      <c r="EP345" s="42"/>
      <c r="EQ345" s="42"/>
      <c r="ER345" s="42"/>
      <c r="ES345" s="42"/>
      <c r="ET345" s="42"/>
      <c r="EU345" s="42"/>
      <c r="EV345" s="42"/>
      <c r="EW345" s="42"/>
      <c r="EX345" s="42"/>
      <c r="EY345" s="42"/>
      <c r="EZ345" s="42"/>
      <c r="FA345" s="42"/>
      <c r="FB345" s="42"/>
      <c r="FC345" s="42"/>
      <c r="FD345" s="42"/>
      <c r="FE345" s="42"/>
      <c r="FF345" s="42"/>
      <c r="FG345" s="42"/>
      <c r="FH345" s="42"/>
      <c r="FI345" s="42"/>
      <c r="FJ345" s="42"/>
      <c r="FK345" s="42"/>
      <c r="FL345" s="42"/>
      <c r="FM345" s="42"/>
      <c r="FN345" s="42"/>
      <c r="FO345" s="42"/>
      <c r="FP345" s="42"/>
      <c r="FQ345" s="42"/>
      <c r="FR345" s="42"/>
      <c r="FS345" s="42"/>
      <c r="FT345" s="42"/>
      <c r="FU345" s="42"/>
      <c r="FV345" s="42"/>
      <c r="FW345" s="42"/>
      <c r="FX345" s="42"/>
      <c r="FY345" s="42"/>
      <c r="FZ345" s="42"/>
      <c r="GA345" s="42"/>
      <c r="GB345" s="42"/>
      <c r="GC345" s="42"/>
      <c r="GD345" s="42"/>
      <c r="GE345" s="42"/>
      <c r="GF345" s="42"/>
      <c r="GG345" s="42"/>
      <c r="GH345" s="42"/>
      <c r="GI345" s="42"/>
      <c r="GJ345" s="42"/>
      <c r="GK345" s="42"/>
      <c r="GL345" s="42"/>
      <c r="GM345" s="42"/>
      <c r="GN345" s="42"/>
      <c r="GO345" s="42"/>
      <c r="GP345" s="42"/>
      <c r="GQ345" s="42"/>
      <c r="GR345" s="42"/>
      <c r="GS345" s="42"/>
      <c r="GT345" s="42"/>
      <c r="GU345" s="42"/>
      <c r="GV345" s="42"/>
      <c r="GW345" s="42"/>
      <c r="GX345" s="42"/>
      <c r="GY345" s="42"/>
      <c r="GZ345" s="42"/>
      <c r="HA345" s="42"/>
      <c r="HB345" s="42"/>
      <c r="HC345" s="42"/>
      <c r="HD345" s="42"/>
      <c r="HE345" s="42"/>
      <c r="HF345" s="42"/>
      <c r="HG345" s="42"/>
      <c r="HH345" s="42"/>
      <c r="HI345" s="42"/>
      <c r="HJ345" s="42"/>
      <c r="HK345" s="42"/>
      <c r="HL345" s="42"/>
      <c r="HM345" s="42"/>
      <c r="HN345" s="42"/>
      <c r="HO345" s="42"/>
      <c r="HP345" s="42"/>
      <c r="HQ345" s="42"/>
      <c r="HR345" s="42"/>
      <c r="HS345" s="42"/>
      <c r="HT345" s="42"/>
      <c r="HU345" s="42"/>
      <c r="HV345" s="42"/>
      <c r="HW345" s="42"/>
      <c r="HX345" s="42"/>
    </row>
    <row r="346" spans="1:232" s="41" customFormat="1" x14ac:dyDescent="0.25">
      <c r="A346" s="29"/>
      <c r="B346" s="30"/>
      <c r="C346" s="31" t="str">
        <f>IF(H346="","",VLOOKUP(O346,Khach_hang!B:G,6,0))</f>
        <v>B</v>
      </c>
      <c r="D346" s="57">
        <f t="shared" si="85"/>
        <v>0</v>
      </c>
      <c r="E346" s="57">
        <f t="shared" si="86"/>
        <v>1</v>
      </c>
      <c r="F346" s="32" t="str">
        <f>IF(H346="","",VLOOKUP(H346,'PHIEU XT'!B:I,8,0))</f>
        <v>30/08/2025</v>
      </c>
      <c r="G346" s="32" t="str">
        <f t="shared" si="87"/>
        <v>30/08/2025</v>
      </c>
      <c r="H346" s="4">
        <v>9105871079</v>
      </c>
      <c r="I346" s="32" t="str">
        <f t="shared" si="88"/>
        <v>30/08/2025</v>
      </c>
      <c r="J346" s="33" t="str">
        <f t="shared" si="89"/>
        <v>NKHT2508/00012790</v>
      </c>
      <c r="K346" s="34"/>
      <c r="L346" s="46" t="str">
        <f t="shared" si="90"/>
        <v>K25TTM</v>
      </c>
      <c r="M346" s="33" t="str">
        <f>IF(H346="","",'PHIEU XT'!C346)</f>
        <v>00012790</v>
      </c>
      <c r="N346" s="35" t="str">
        <f t="shared" si="91"/>
        <v>30/08/2025</v>
      </c>
      <c r="O346" s="6" t="str">
        <f>IF(H346="","",'PHIEU XT'!E346)</f>
        <v>WIN-006</v>
      </c>
      <c r="P346" s="36"/>
      <c r="Q346" s="36"/>
      <c r="R346" s="36"/>
      <c r="S346" s="33" t="str">
        <f>IF(H346="","",'PHIEU XT'!F346)</f>
        <v>2ARW WM+ HDG 1193 Trần Hưng Đạo</v>
      </c>
      <c r="T346" s="36"/>
      <c r="U346" s="36"/>
      <c r="V346" s="33" t="str">
        <f t="shared" si="92"/>
        <v>2ARW WM+ HDG 1193 Trần Hưng Đạo</v>
      </c>
      <c r="W346" s="36"/>
      <c r="X346" s="36"/>
      <c r="Y346" s="33" t="str">
        <f>IF(H346="","",'PHIEU XT'!AC346)</f>
        <v>GM500</v>
      </c>
      <c r="Z346" s="36"/>
      <c r="AA346" s="30"/>
      <c r="AB346" s="57">
        <f t="shared" si="93"/>
        <v>5111</v>
      </c>
      <c r="AC346" s="57">
        <f t="shared" si="94"/>
        <v>131</v>
      </c>
      <c r="AD346" s="30"/>
      <c r="AE346" s="58">
        <f>IF(H346="","",'PHIEU XT'!U346)</f>
        <v>3</v>
      </c>
      <c r="AF346" s="37"/>
      <c r="AG346" s="37">
        <f>IF(H346="","",'PHIEU XT'!T346)</f>
        <v>111058</v>
      </c>
      <c r="AH346" s="38">
        <f t="shared" si="95"/>
        <v>333174</v>
      </c>
      <c r="AI346" s="37"/>
      <c r="AJ346" s="37"/>
      <c r="AK346" s="39"/>
      <c r="AL346" s="40">
        <f t="shared" si="96"/>
        <v>8</v>
      </c>
      <c r="AM346" s="37"/>
      <c r="AN346" s="37">
        <f t="shared" si="97"/>
        <v>26653.920000000002</v>
      </c>
      <c r="AO346" s="59">
        <f t="shared" si="98"/>
        <v>33311</v>
      </c>
      <c r="AP346" s="39"/>
      <c r="AQ346" s="59" t="str">
        <f t="shared" si="99"/>
        <v>K-hangtra</v>
      </c>
      <c r="AR346" s="60">
        <f t="shared" si="100"/>
        <v>156</v>
      </c>
      <c r="AS346" s="60">
        <f t="shared" si="101"/>
        <v>632</v>
      </c>
      <c r="AV346" s="39"/>
      <c r="AW346" s="42"/>
      <c r="AX346" s="42"/>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42"/>
      <c r="BU346" s="42"/>
      <c r="BV346" s="42"/>
      <c r="BW346" s="42"/>
      <c r="BX346" s="42"/>
      <c r="BY346" s="42"/>
      <c r="BZ346" s="42"/>
      <c r="CA346" s="42"/>
      <c r="CB346" s="42"/>
      <c r="CC346" s="42"/>
      <c r="CD346" s="42"/>
      <c r="CE346" s="42"/>
      <c r="CF346" s="42"/>
      <c r="CG346" s="42"/>
      <c r="CH346" s="42"/>
      <c r="CI346" s="42"/>
      <c r="CJ346" s="42"/>
      <c r="CK346" s="42"/>
      <c r="CL346" s="42"/>
      <c r="CM346" s="42"/>
      <c r="CN346" s="42"/>
      <c r="CO346" s="42"/>
      <c r="CP346" s="42"/>
      <c r="CQ346" s="42"/>
      <c r="CR346" s="42"/>
      <c r="CS346" s="42"/>
      <c r="CT346" s="42"/>
      <c r="CU346" s="42"/>
      <c r="CV346" s="42"/>
      <c r="CW346" s="42"/>
      <c r="CX346" s="42"/>
      <c r="CY346" s="42"/>
      <c r="CZ346" s="42"/>
      <c r="DA346" s="42"/>
      <c r="DB346" s="42"/>
      <c r="DC346" s="42"/>
      <c r="DD346" s="42"/>
      <c r="DE346" s="42"/>
      <c r="DF346" s="42"/>
      <c r="DG346" s="42"/>
      <c r="DH346" s="42"/>
      <c r="DI346" s="42"/>
      <c r="DJ346" s="42"/>
      <c r="DK346" s="42"/>
      <c r="DL346" s="42"/>
      <c r="DM346" s="42"/>
      <c r="DN346" s="42"/>
      <c r="DO346" s="42"/>
      <c r="DP346" s="42"/>
      <c r="DQ346" s="42"/>
      <c r="DR346" s="42"/>
      <c r="DS346" s="42"/>
      <c r="DT346" s="42"/>
      <c r="DU346" s="42"/>
      <c r="DV346" s="42"/>
      <c r="DW346" s="42"/>
      <c r="DX346" s="42"/>
      <c r="DY346" s="42"/>
      <c r="DZ346" s="42"/>
      <c r="EA346" s="42"/>
      <c r="EB346" s="42"/>
      <c r="EC346" s="42"/>
      <c r="ED346" s="42"/>
      <c r="EE346" s="42"/>
      <c r="EF346" s="42"/>
      <c r="EG346" s="42"/>
      <c r="EH346" s="42"/>
      <c r="EI346" s="42"/>
      <c r="EJ346" s="42"/>
      <c r="EK346" s="42"/>
      <c r="EL346" s="42"/>
      <c r="EM346" s="42"/>
      <c r="EN346" s="42"/>
      <c r="EO346" s="42"/>
      <c r="EP346" s="42"/>
      <c r="EQ346" s="42"/>
      <c r="ER346" s="42"/>
      <c r="ES346" s="42"/>
      <c r="ET346" s="42"/>
      <c r="EU346" s="42"/>
      <c r="EV346" s="42"/>
      <c r="EW346" s="42"/>
      <c r="EX346" s="42"/>
      <c r="EY346" s="42"/>
      <c r="EZ346" s="42"/>
      <c r="FA346" s="42"/>
      <c r="FB346" s="42"/>
      <c r="FC346" s="42"/>
      <c r="FD346" s="42"/>
      <c r="FE346" s="42"/>
      <c r="FF346" s="42"/>
      <c r="FG346" s="42"/>
      <c r="FH346" s="42"/>
      <c r="FI346" s="42"/>
      <c r="FJ346" s="42"/>
      <c r="FK346" s="42"/>
      <c r="FL346" s="42"/>
      <c r="FM346" s="42"/>
      <c r="FN346" s="42"/>
      <c r="FO346" s="42"/>
      <c r="FP346" s="42"/>
      <c r="FQ346" s="42"/>
      <c r="FR346" s="42"/>
      <c r="FS346" s="42"/>
      <c r="FT346" s="42"/>
      <c r="FU346" s="42"/>
      <c r="FV346" s="42"/>
      <c r="FW346" s="42"/>
      <c r="FX346" s="42"/>
      <c r="FY346" s="42"/>
      <c r="FZ346" s="42"/>
      <c r="GA346" s="42"/>
      <c r="GB346" s="42"/>
      <c r="GC346" s="42"/>
      <c r="GD346" s="42"/>
      <c r="GE346" s="42"/>
      <c r="GF346" s="42"/>
      <c r="GG346" s="42"/>
      <c r="GH346" s="42"/>
      <c r="GI346" s="42"/>
      <c r="GJ346" s="42"/>
      <c r="GK346" s="42"/>
      <c r="GL346" s="42"/>
      <c r="GM346" s="42"/>
      <c r="GN346" s="42"/>
      <c r="GO346" s="42"/>
      <c r="GP346" s="42"/>
      <c r="GQ346" s="42"/>
      <c r="GR346" s="42"/>
      <c r="GS346" s="42"/>
      <c r="GT346" s="42"/>
      <c r="GU346" s="42"/>
      <c r="GV346" s="42"/>
      <c r="GW346" s="42"/>
      <c r="GX346" s="42"/>
      <c r="GY346" s="42"/>
      <c r="GZ346" s="42"/>
      <c r="HA346" s="42"/>
      <c r="HB346" s="42"/>
      <c r="HC346" s="42"/>
      <c r="HD346" s="42"/>
      <c r="HE346" s="42"/>
      <c r="HF346" s="42"/>
      <c r="HG346" s="42"/>
      <c r="HH346" s="42"/>
      <c r="HI346" s="42"/>
      <c r="HJ346" s="42"/>
      <c r="HK346" s="42"/>
      <c r="HL346" s="42"/>
      <c r="HM346" s="42"/>
      <c r="HN346" s="42"/>
      <c r="HO346" s="42"/>
      <c r="HP346" s="42"/>
      <c r="HQ346" s="42"/>
      <c r="HR346" s="42"/>
      <c r="HS346" s="42"/>
      <c r="HT346" s="42"/>
      <c r="HU346" s="42"/>
      <c r="HV346" s="42"/>
      <c r="HW346" s="42"/>
      <c r="HX346" s="42"/>
    </row>
    <row r="347" spans="1:232" s="41" customFormat="1" x14ac:dyDescent="0.25">
      <c r="A347" s="29"/>
      <c r="B347" s="30"/>
      <c r="C347" s="31" t="str">
        <f>IF(H347="","",VLOOKUP(O347,Khach_hang!B:G,6,0))</f>
        <v>B</v>
      </c>
      <c r="D347" s="57">
        <f t="shared" si="85"/>
        <v>0</v>
      </c>
      <c r="E347" s="57">
        <f t="shared" si="86"/>
        <v>1</v>
      </c>
      <c r="F347" s="32" t="str">
        <f>IF(H347="","",VLOOKUP(H347,'PHIEU XT'!B:I,8,0))</f>
        <v>30/08/2025</v>
      </c>
      <c r="G347" s="32" t="str">
        <f t="shared" si="87"/>
        <v>30/08/2025</v>
      </c>
      <c r="H347" s="4">
        <v>9105871082</v>
      </c>
      <c r="I347" s="32" t="str">
        <f t="shared" si="88"/>
        <v>30/08/2025</v>
      </c>
      <c r="J347" s="33" t="str">
        <f t="shared" si="89"/>
        <v>NKHT2508/00422045</v>
      </c>
      <c r="K347" s="34"/>
      <c r="L347" s="46" t="str">
        <f t="shared" si="90"/>
        <v>K25TTM</v>
      </c>
      <c r="M347" s="33" t="str">
        <f>IF(H347="","",'PHIEU XT'!C347)</f>
        <v>00422045</v>
      </c>
      <c r="N347" s="35" t="str">
        <f t="shared" si="91"/>
        <v>30/08/2025</v>
      </c>
      <c r="O347" s="6" t="str">
        <f>IF(H347="","",'PHIEU XT'!E347)</f>
        <v>WIN-002</v>
      </c>
      <c r="P347" s="36"/>
      <c r="Q347" s="36"/>
      <c r="R347" s="36"/>
      <c r="S347" s="33" t="str">
        <f>IF(H347="","",'PHIEU XT'!F347)</f>
        <v>4517 WM+ HNI 321 Lâm Du</v>
      </c>
      <c r="T347" s="36"/>
      <c r="U347" s="36"/>
      <c r="V347" s="33" t="str">
        <f t="shared" si="92"/>
        <v>4517 WM+ HNI 321 Lâm Du</v>
      </c>
      <c r="W347" s="36"/>
      <c r="X347" s="36"/>
      <c r="Y347" s="33" t="str">
        <f>IF(H347="","",'PHIEU XT'!AC347)</f>
        <v>TH200</v>
      </c>
      <c r="Z347" s="36"/>
      <c r="AA347" s="30"/>
      <c r="AB347" s="57">
        <f t="shared" si="93"/>
        <v>5111</v>
      </c>
      <c r="AC347" s="57">
        <f t="shared" si="94"/>
        <v>131</v>
      </c>
      <c r="AD347" s="30"/>
      <c r="AE347" s="58">
        <f>IF(H347="","",'PHIEU XT'!U347)</f>
        <v>2</v>
      </c>
      <c r="AF347" s="37"/>
      <c r="AG347" s="37">
        <f>IF(H347="","",'PHIEU XT'!T347)</f>
        <v>55595</v>
      </c>
      <c r="AH347" s="38">
        <f t="shared" si="95"/>
        <v>111190</v>
      </c>
      <c r="AI347" s="37"/>
      <c r="AJ347" s="37"/>
      <c r="AK347" s="39"/>
      <c r="AL347" s="40">
        <f t="shared" si="96"/>
        <v>8</v>
      </c>
      <c r="AM347" s="37"/>
      <c r="AN347" s="37">
        <f t="shared" si="97"/>
        <v>8895.2000000000007</v>
      </c>
      <c r="AO347" s="59">
        <f t="shared" si="98"/>
        <v>33311</v>
      </c>
      <c r="AP347" s="39"/>
      <c r="AQ347" s="59" t="str">
        <f t="shared" si="99"/>
        <v>K-hangtra</v>
      </c>
      <c r="AR347" s="60">
        <f t="shared" si="100"/>
        <v>156</v>
      </c>
      <c r="AS347" s="60">
        <f t="shared" si="101"/>
        <v>632</v>
      </c>
      <c r="AV347" s="39"/>
      <c r="AW347" s="42"/>
      <c r="AX347" s="42"/>
      <c r="AY347" s="42"/>
      <c r="AZ347" s="42"/>
      <c r="BA347" s="42"/>
      <c r="BB347" s="42"/>
      <c r="BC347" s="42"/>
      <c r="BD347" s="42"/>
      <c r="BE347" s="42"/>
      <c r="BF347" s="42"/>
      <c r="BG347" s="42"/>
      <c r="BH347" s="42"/>
      <c r="BI347" s="42"/>
      <c r="BJ347" s="42"/>
      <c r="BK347" s="42"/>
      <c r="BL347" s="42"/>
      <c r="BM347" s="42"/>
      <c r="BN347" s="42"/>
      <c r="BO347" s="42"/>
      <c r="BP347" s="42"/>
      <c r="BQ347" s="42"/>
      <c r="BR347" s="42"/>
      <c r="BS347" s="42"/>
      <c r="BT347" s="42"/>
      <c r="BU347" s="42"/>
      <c r="BV347" s="42"/>
      <c r="BW347" s="42"/>
      <c r="BX347" s="42"/>
      <c r="BY347" s="42"/>
      <c r="BZ347" s="42"/>
      <c r="CA347" s="42"/>
      <c r="CB347" s="42"/>
      <c r="CC347" s="42"/>
      <c r="CD347" s="42"/>
      <c r="CE347" s="42"/>
      <c r="CF347" s="42"/>
      <c r="CG347" s="42"/>
      <c r="CH347" s="42"/>
      <c r="CI347" s="42"/>
      <c r="CJ347" s="42"/>
      <c r="CK347" s="42"/>
      <c r="CL347" s="42"/>
      <c r="CM347" s="42"/>
      <c r="CN347" s="42"/>
      <c r="CO347" s="42"/>
      <c r="CP347" s="42"/>
      <c r="CQ347" s="42"/>
      <c r="CR347" s="42"/>
      <c r="CS347" s="42"/>
      <c r="CT347" s="42"/>
      <c r="CU347" s="42"/>
      <c r="CV347" s="42"/>
      <c r="CW347" s="42"/>
      <c r="CX347" s="42"/>
      <c r="CY347" s="42"/>
      <c r="CZ347" s="42"/>
      <c r="DA347" s="42"/>
      <c r="DB347" s="42"/>
      <c r="DC347" s="42"/>
      <c r="DD347" s="42"/>
      <c r="DE347" s="42"/>
      <c r="DF347" s="42"/>
      <c r="DG347" s="42"/>
      <c r="DH347" s="42"/>
      <c r="DI347" s="42"/>
      <c r="DJ347" s="42"/>
      <c r="DK347" s="42"/>
      <c r="DL347" s="42"/>
      <c r="DM347" s="42"/>
      <c r="DN347" s="42"/>
      <c r="DO347" s="42"/>
      <c r="DP347" s="42"/>
      <c r="DQ347" s="42"/>
      <c r="DR347" s="42"/>
      <c r="DS347" s="42"/>
      <c r="DT347" s="42"/>
      <c r="DU347" s="42"/>
      <c r="DV347" s="42"/>
      <c r="DW347" s="42"/>
      <c r="DX347" s="42"/>
      <c r="DY347" s="42"/>
      <c r="DZ347" s="42"/>
      <c r="EA347" s="42"/>
      <c r="EB347" s="42"/>
      <c r="EC347" s="42"/>
      <c r="ED347" s="42"/>
      <c r="EE347" s="42"/>
      <c r="EF347" s="42"/>
      <c r="EG347" s="42"/>
      <c r="EH347" s="42"/>
      <c r="EI347" s="42"/>
      <c r="EJ347" s="42"/>
      <c r="EK347" s="42"/>
      <c r="EL347" s="42"/>
      <c r="EM347" s="42"/>
      <c r="EN347" s="42"/>
      <c r="EO347" s="42"/>
      <c r="EP347" s="42"/>
      <c r="EQ347" s="42"/>
      <c r="ER347" s="42"/>
      <c r="ES347" s="42"/>
      <c r="ET347" s="42"/>
      <c r="EU347" s="42"/>
      <c r="EV347" s="42"/>
      <c r="EW347" s="42"/>
      <c r="EX347" s="42"/>
      <c r="EY347" s="42"/>
      <c r="EZ347" s="42"/>
      <c r="FA347" s="42"/>
      <c r="FB347" s="42"/>
      <c r="FC347" s="42"/>
      <c r="FD347" s="42"/>
      <c r="FE347" s="42"/>
      <c r="FF347" s="42"/>
      <c r="FG347" s="42"/>
      <c r="FH347" s="42"/>
      <c r="FI347" s="42"/>
      <c r="FJ347" s="42"/>
      <c r="FK347" s="42"/>
      <c r="FL347" s="42"/>
      <c r="FM347" s="42"/>
      <c r="FN347" s="42"/>
      <c r="FO347" s="42"/>
      <c r="FP347" s="42"/>
      <c r="FQ347" s="42"/>
      <c r="FR347" s="42"/>
      <c r="FS347" s="42"/>
      <c r="FT347" s="42"/>
      <c r="FU347" s="42"/>
      <c r="FV347" s="42"/>
      <c r="FW347" s="42"/>
      <c r="FX347" s="42"/>
      <c r="FY347" s="42"/>
      <c r="FZ347" s="42"/>
      <c r="GA347" s="42"/>
      <c r="GB347" s="42"/>
      <c r="GC347" s="42"/>
      <c r="GD347" s="42"/>
      <c r="GE347" s="42"/>
      <c r="GF347" s="42"/>
      <c r="GG347" s="42"/>
      <c r="GH347" s="42"/>
      <c r="GI347" s="42"/>
      <c r="GJ347" s="42"/>
      <c r="GK347" s="42"/>
      <c r="GL347" s="42"/>
      <c r="GM347" s="42"/>
      <c r="GN347" s="42"/>
      <c r="GO347" s="42"/>
      <c r="GP347" s="42"/>
      <c r="GQ347" s="42"/>
      <c r="GR347" s="42"/>
      <c r="GS347" s="42"/>
      <c r="GT347" s="42"/>
      <c r="GU347" s="42"/>
      <c r="GV347" s="42"/>
      <c r="GW347" s="42"/>
      <c r="GX347" s="42"/>
      <c r="GY347" s="42"/>
      <c r="GZ347" s="42"/>
      <c r="HA347" s="42"/>
      <c r="HB347" s="42"/>
      <c r="HC347" s="42"/>
      <c r="HD347" s="42"/>
      <c r="HE347" s="42"/>
      <c r="HF347" s="42"/>
      <c r="HG347" s="42"/>
      <c r="HH347" s="42"/>
      <c r="HI347" s="42"/>
      <c r="HJ347" s="42"/>
      <c r="HK347" s="42"/>
      <c r="HL347" s="42"/>
      <c r="HM347" s="42"/>
      <c r="HN347" s="42"/>
      <c r="HO347" s="42"/>
      <c r="HP347" s="42"/>
      <c r="HQ347" s="42"/>
      <c r="HR347" s="42"/>
      <c r="HS347" s="42"/>
      <c r="HT347" s="42"/>
      <c r="HU347" s="42"/>
      <c r="HV347" s="42"/>
      <c r="HW347" s="42"/>
      <c r="HX347" s="42"/>
    </row>
    <row r="348" spans="1:232" s="41" customFormat="1" x14ac:dyDescent="0.25">
      <c r="A348" s="29"/>
      <c r="B348" s="30"/>
      <c r="C348" s="31" t="str">
        <f>IF(H348="","",VLOOKUP(O348,Khach_hang!B:G,6,0))</f>
        <v>B</v>
      </c>
      <c r="D348" s="57">
        <f t="shared" si="85"/>
        <v>0</v>
      </c>
      <c r="E348" s="57">
        <f t="shared" si="86"/>
        <v>1</v>
      </c>
      <c r="F348" s="32" t="str">
        <f>IF(H348="","",VLOOKUP(H348,'PHIEU XT'!B:I,8,0))</f>
        <v>30/08/2025</v>
      </c>
      <c r="G348" s="32" t="str">
        <f t="shared" si="87"/>
        <v>30/08/2025</v>
      </c>
      <c r="H348" s="4">
        <v>9105871082</v>
      </c>
      <c r="I348" s="32" t="str">
        <f t="shared" si="88"/>
        <v>30/08/2025</v>
      </c>
      <c r="J348" s="33" t="str">
        <f t="shared" si="89"/>
        <v>NKHT2508/00422045</v>
      </c>
      <c r="K348" s="34"/>
      <c r="L348" s="46" t="str">
        <f t="shared" si="90"/>
        <v>K25TTM</v>
      </c>
      <c r="M348" s="33" t="str">
        <f>IF(H348="","",'PHIEU XT'!C348)</f>
        <v>00422045</v>
      </c>
      <c r="N348" s="35" t="str">
        <f t="shared" si="91"/>
        <v>30/08/2025</v>
      </c>
      <c r="O348" s="6" t="str">
        <f>IF(H348="","",'PHIEU XT'!E348)</f>
        <v>WIN-002</v>
      </c>
      <c r="P348" s="36"/>
      <c r="Q348" s="36"/>
      <c r="R348" s="36"/>
      <c r="S348" s="33" t="str">
        <f>IF(H348="","",'PHIEU XT'!F348)</f>
        <v>4517 WM+ HNI 321 Lâm Du</v>
      </c>
      <c r="T348" s="36"/>
      <c r="U348" s="36"/>
      <c r="V348" s="33" t="str">
        <f t="shared" si="92"/>
        <v>4517 WM+ HNI 321 Lâm Du</v>
      </c>
      <c r="W348" s="36"/>
      <c r="X348" s="36"/>
      <c r="Y348" s="33" t="str">
        <f>IF(H348="","",'PHIEU XT'!AC348)</f>
        <v>GM500</v>
      </c>
      <c r="Z348" s="36"/>
      <c r="AA348" s="30"/>
      <c r="AB348" s="57">
        <f t="shared" si="93"/>
        <v>5111</v>
      </c>
      <c r="AC348" s="57">
        <f t="shared" si="94"/>
        <v>131</v>
      </c>
      <c r="AD348" s="30"/>
      <c r="AE348" s="58">
        <f>IF(H348="","",'PHIEU XT'!U348)</f>
        <v>2</v>
      </c>
      <c r="AF348" s="37"/>
      <c r="AG348" s="37">
        <f>IF(H348="","",'PHIEU XT'!T348)</f>
        <v>111058</v>
      </c>
      <c r="AH348" s="38">
        <f t="shared" si="95"/>
        <v>222116</v>
      </c>
      <c r="AI348" s="37"/>
      <c r="AJ348" s="37"/>
      <c r="AK348" s="39"/>
      <c r="AL348" s="40">
        <f t="shared" si="96"/>
        <v>8</v>
      </c>
      <c r="AM348" s="37"/>
      <c r="AN348" s="37">
        <f t="shared" si="97"/>
        <v>17769.28</v>
      </c>
      <c r="AO348" s="59">
        <f t="shared" si="98"/>
        <v>33311</v>
      </c>
      <c r="AP348" s="39"/>
      <c r="AQ348" s="59" t="str">
        <f t="shared" si="99"/>
        <v>K-hangtra</v>
      </c>
      <c r="AR348" s="60">
        <f t="shared" si="100"/>
        <v>156</v>
      </c>
      <c r="AS348" s="60">
        <f t="shared" si="101"/>
        <v>632</v>
      </c>
      <c r="AV348" s="39"/>
      <c r="AW348" s="42"/>
      <c r="AX348" s="42"/>
      <c r="AY348" s="42"/>
      <c r="AZ348" s="42"/>
      <c r="BA348" s="42"/>
      <c r="BB348" s="42"/>
      <c r="BC348" s="42"/>
      <c r="BD348" s="42"/>
      <c r="BE348" s="42"/>
      <c r="BF348" s="42"/>
      <c r="BG348" s="42"/>
      <c r="BH348" s="42"/>
      <c r="BI348" s="42"/>
      <c r="BJ348" s="42"/>
      <c r="BK348" s="42"/>
      <c r="BL348" s="42"/>
      <c r="BM348" s="42"/>
      <c r="BN348" s="42"/>
      <c r="BO348" s="42"/>
      <c r="BP348" s="42"/>
      <c r="BQ348" s="42"/>
      <c r="BR348" s="42"/>
      <c r="BS348" s="42"/>
      <c r="BT348" s="42"/>
      <c r="BU348" s="42"/>
      <c r="BV348" s="42"/>
      <c r="BW348" s="42"/>
      <c r="BX348" s="42"/>
      <c r="BY348" s="42"/>
      <c r="BZ348" s="42"/>
      <c r="CA348" s="42"/>
      <c r="CB348" s="42"/>
      <c r="CC348" s="42"/>
      <c r="CD348" s="42"/>
      <c r="CE348" s="42"/>
      <c r="CF348" s="42"/>
      <c r="CG348" s="42"/>
      <c r="CH348" s="42"/>
      <c r="CI348" s="42"/>
      <c r="CJ348" s="42"/>
      <c r="CK348" s="42"/>
      <c r="CL348" s="42"/>
      <c r="CM348" s="42"/>
      <c r="CN348" s="42"/>
      <c r="CO348" s="42"/>
      <c r="CP348" s="42"/>
      <c r="CQ348" s="42"/>
      <c r="CR348" s="42"/>
      <c r="CS348" s="42"/>
      <c r="CT348" s="42"/>
      <c r="CU348" s="42"/>
      <c r="CV348" s="42"/>
      <c r="CW348" s="42"/>
      <c r="CX348" s="42"/>
      <c r="CY348" s="42"/>
      <c r="CZ348" s="42"/>
      <c r="DA348" s="42"/>
      <c r="DB348" s="42"/>
      <c r="DC348" s="42"/>
      <c r="DD348" s="42"/>
      <c r="DE348" s="42"/>
      <c r="DF348" s="42"/>
      <c r="DG348" s="42"/>
      <c r="DH348" s="42"/>
      <c r="DI348" s="42"/>
      <c r="DJ348" s="42"/>
      <c r="DK348" s="42"/>
      <c r="DL348" s="42"/>
      <c r="DM348" s="42"/>
      <c r="DN348" s="42"/>
      <c r="DO348" s="42"/>
      <c r="DP348" s="42"/>
      <c r="DQ348" s="42"/>
      <c r="DR348" s="42"/>
      <c r="DS348" s="42"/>
      <c r="DT348" s="42"/>
      <c r="DU348" s="42"/>
      <c r="DV348" s="42"/>
      <c r="DW348" s="42"/>
      <c r="DX348" s="42"/>
      <c r="DY348" s="42"/>
      <c r="DZ348" s="42"/>
      <c r="EA348" s="42"/>
      <c r="EB348" s="42"/>
      <c r="EC348" s="42"/>
      <c r="ED348" s="42"/>
      <c r="EE348" s="42"/>
      <c r="EF348" s="42"/>
      <c r="EG348" s="42"/>
      <c r="EH348" s="42"/>
      <c r="EI348" s="42"/>
      <c r="EJ348" s="42"/>
      <c r="EK348" s="42"/>
      <c r="EL348" s="42"/>
      <c r="EM348" s="42"/>
      <c r="EN348" s="42"/>
      <c r="EO348" s="42"/>
      <c r="EP348" s="42"/>
      <c r="EQ348" s="42"/>
      <c r="ER348" s="42"/>
      <c r="ES348" s="42"/>
      <c r="ET348" s="42"/>
      <c r="EU348" s="42"/>
      <c r="EV348" s="42"/>
      <c r="EW348" s="42"/>
      <c r="EX348" s="42"/>
      <c r="EY348" s="42"/>
      <c r="EZ348" s="42"/>
      <c r="FA348" s="42"/>
      <c r="FB348" s="42"/>
      <c r="FC348" s="42"/>
      <c r="FD348" s="42"/>
      <c r="FE348" s="42"/>
      <c r="FF348" s="42"/>
      <c r="FG348" s="42"/>
      <c r="FH348" s="42"/>
      <c r="FI348" s="42"/>
      <c r="FJ348" s="42"/>
      <c r="FK348" s="42"/>
      <c r="FL348" s="42"/>
      <c r="FM348" s="42"/>
      <c r="FN348" s="42"/>
      <c r="FO348" s="42"/>
      <c r="FP348" s="42"/>
      <c r="FQ348" s="42"/>
      <c r="FR348" s="42"/>
      <c r="FS348" s="42"/>
      <c r="FT348" s="42"/>
      <c r="FU348" s="42"/>
      <c r="FV348" s="42"/>
      <c r="FW348" s="42"/>
      <c r="FX348" s="42"/>
      <c r="FY348" s="42"/>
      <c r="FZ348" s="42"/>
      <c r="GA348" s="42"/>
      <c r="GB348" s="42"/>
      <c r="GC348" s="42"/>
      <c r="GD348" s="42"/>
      <c r="GE348" s="42"/>
      <c r="GF348" s="42"/>
      <c r="GG348" s="42"/>
      <c r="GH348" s="42"/>
      <c r="GI348" s="42"/>
      <c r="GJ348" s="42"/>
      <c r="GK348" s="42"/>
      <c r="GL348" s="42"/>
      <c r="GM348" s="42"/>
      <c r="GN348" s="42"/>
      <c r="GO348" s="42"/>
      <c r="GP348" s="42"/>
      <c r="GQ348" s="42"/>
      <c r="GR348" s="42"/>
      <c r="GS348" s="42"/>
      <c r="GT348" s="42"/>
      <c r="GU348" s="42"/>
      <c r="GV348" s="42"/>
      <c r="GW348" s="42"/>
      <c r="GX348" s="42"/>
      <c r="GY348" s="42"/>
      <c r="GZ348" s="42"/>
      <c r="HA348" s="42"/>
      <c r="HB348" s="42"/>
      <c r="HC348" s="42"/>
      <c r="HD348" s="42"/>
      <c r="HE348" s="42"/>
      <c r="HF348" s="42"/>
      <c r="HG348" s="42"/>
      <c r="HH348" s="42"/>
      <c r="HI348" s="42"/>
      <c r="HJ348" s="42"/>
      <c r="HK348" s="42"/>
      <c r="HL348" s="42"/>
      <c r="HM348" s="42"/>
      <c r="HN348" s="42"/>
      <c r="HO348" s="42"/>
      <c r="HP348" s="42"/>
      <c r="HQ348" s="42"/>
      <c r="HR348" s="42"/>
      <c r="HS348" s="42"/>
      <c r="HT348" s="42"/>
      <c r="HU348" s="42"/>
      <c r="HV348" s="42"/>
      <c r="HW348" s="42"/>
      <c r="HX348" s="42"/>
    </row>
    <row r="349" spans="1:232" s="41" customFormat="1" x14ac:dyDescent="0.25">
      <c r="A349" s="29"/>
      <c r="B349" s="30"/>
      <c r="C349" s="31" t="str">
        <f>IF(H349="","",VLOOKUP(O349,Khach_hang!B:G,6,0))</f>
        <v>B</v>
      </c>
      <c r="D349" s="57">
        <f t="shared" si="85"/>
        <v>0</v>
      </c>
      <c r="E349" s="57">
        <f t="shared" si="86"/>
        <v>1</v>
      </c>
      <c r="F349" s="32" t="str">
        <f>IF(H349="","",VLOOKUP(H349,'PHIEU XT'!B:I,8,0))</f>
        <v>30/08/2025</v>
      </c>
      <c r="G349" s="32" t="str">
        <f t="shared" si="87"/>
        <v>30/08/2025</v>
      </c>
      <c r="H349" s="4">
        <v>9105871082</v>
      </c>
      <c r="I349" s="32" t="str">
        <f t="shared" si="88"/>
        <v>30/08/2025</v>
      </c>
      <c r="J349" s="33" t="str">
        <f t="shared" si="89"/>
        <v>NKHT2508/00422045</v>
      </c>
      <c r="K349" s="34"/>
      <c r="L349" s="46" t="str">
        <f t="shared" si="90"/>
        <v>K25TTM</v>
      </c>
      <c r="M349" s="33" t="str">
        <f>IF(H349="","",'PHIEU XT'!C349)</f>
        <v>00422045</v>
      </c>
      <c r="N349" s="35" t="str">
        <f t="shared" si="91"/>
        <v>30/08/2025</v>
      </c>
      <c r="O349" s="6" t="str">
        <f>IF(H349="","",'PHIEU XT'!E349)</f>
        <v>WIN-002</v>
      </c>
      <c r="P349" s="36"/>
      <c r="Q349" s="36"/>
      <c r="R349" s="36"/>
      <c r="S349" s="33" t="str">
        <f>IF(H349="","",'PHIEU XT'!F349)</f>
        <v>4517 WM+ HNI 321 Lâm Du</v>
      </c>
      <c r="T349" s="36"/>
      <c r="U349" s="36"/>
      <c r="V349" s="33" t="str">
        <f t="shared" si="92"/>
        <v>4517 WM+ HNI 321 Lâm Du</v>
      </c>
      <c r="W349" s="36"/>
      <c r="X349" s="36"/>
      <c r="Y349" s="33" t="str">
        <f>IF(H349="","",'PHIEU XT'!AC349)</f>
        <v>CN300</v>
      </c>
      <c r="Z349" s="36"/>
      <c r="AA349" s="30"/>
      <c r="AB349" s="57">
        <f t="shared" si="93"/>
        <v>5111</v>
      </c>
      <c r="AC349" s="57">
        <f t="shared" si="94"/>
        <v>131</v>
      </c>
      <c r="AD349" s="30"/>
      <c r="AE349" s="58">
        <f>IF(H349="","",'PHIEU XT'!U349)</f>
        <v>1</v>
      </c>
      <c r="AF349" s="37"/>
      <c r="AG349" s="37">
        <f>IF(H349="","",'PHIEU XT'!T349)</f>
        <v>56760</v>
      </c>
      <c r="AH349" s="38">
        <f t="shared" si="95"/>
        <v>56760</v>
      </c>
      <c r="AI349" s="37"/>
      <c r="AJ349" s="37"/>
      <c r="AK349" s="39"/>
      <c r="AL349" s="40">
        <f t="shared" si="96"/>
        <v>8</v>
      </c>
      <c r="AM349" s="37"/>
      <c r="AN349" s="37">
        <f t="shared" si="97"/>
        <v>4540.8</v>
      </c>
      <c r="AO349" s="59">
        <f t="shared" si="98"/>
        <v>33311</v>
      </c>
      <c r="AP349" s="39"/>
      <c r="AQ349" s="59" t="str">
        <f t="shared" si="99"/>
        <v>K-hangtra</v>
      </c>
      <c r="AR349" s="60">
        <f t="shared" si="100"/>
        <v>156</v>
      </c>
      <c r="AS349" s="60">
        <f t="shared" si="101"/>
        <v>632</v>
      </c>
      <c r="AV349" s="39"/>
      <c r="AW349" s="42"/>
      <c r="AX349" s="42"/>
      <c r="AY349" s="42"/>
      <c r="AZ349" s="42"/>
      <c r="BA349" s="42"/>
      <c r="BB349" s="42"/>
      <c r="BC349" s="42"/>
      <c r="BD349" s="42"/>
      <c r="BE349" s="42"/>
      <c r="BF349" s="42"/>
      <c r="BG349" s="42"/>
      <c r="BH349" s="42"/>
      <c r="BI349" s="42"/>
      <c r="BJ349" s="42"/>
      <c r="BK349" s="42"/>
      <c r="BL349" s="42"/>
      <c r="BM349" s="42"/>
      <c r="BN349" s="42"/>
      <c r="BO349" s="42"/>
      <c r="BP349" s="42"/>
      <c r="BQ349" s="42"/>
      <c r="BR349" s="42"/>
      <c r="BS349" s="42"/>
      <c r="BT349" s="42"/>
      <c r="BU349" s="42"/>
      <c r="BV349" s="42"/>
      <c r="BW349" s="42"/>
      <c r="BX349" s="42"/>
      <c r="BY349" s="42"/>
      <c r="BZ349" s="42"/>
      <c r="CA349" s="42"/>
      <c r="CB349" s="42"/>
      <c r="CC349" s="42"/>
      <c r="CD349" s="42"/>
      <c r="CE349" s="42"/>
      <c r="CF349" s="42"/>
      <c r="CG349" s="42"/>
      <c r="CH349" s="42"/>
      <c r="CI349" s="42"/>
      <c r="CJ349" s="42"/>
      <c r="CK349" s="42"/>
      <c r="CL349" s="42"/>
      <c r="CM349" s="42"/>
      <c r="CN349" s="42"/>
      <c r="CO349" s="42"/>
      <c r="CP349" s="42"/>
      <c r="CQ349" s="42"/>
      <c r="CR349" s="42"/>
      <c r="CS349" s="42"/>
      <c r="CT349" s="42"/>
      <c r="CU349" s="42"/>
      <c r="CV349" s="42"/>
      <c r="CW349" s="42"/>
      <c r="CX349" s="42"/>
      <c r="CY349" s="42"/>
      <c r="CZ349" s="42"/>
      <c r="DA349" s="42"/>
      <c r="DB349" s="42"/>
      <c r="DC349" s="42"/>
      <c r="DD349" s="42"/>
      <c r="DE349" s="42"/>
      <c r="DF349" s="42"/>
      <c r="DG349" s="42"/>
      <c r="DH349" s="42"/>
      <c r="DI349" s="42"/>
      <c r="DJ349" s="42"/>
      <c r="DK349" s="42"/>
      <c r="DL349" s="42"/>
      <c r="DM349" s="42"/>
      <c r="DN349" s="42"/>
      <c r="DO349" s="42"/>
      <c r="DP349" s="42"/>
      <c r="DQ349" s="42"/>
      <c r="DR349" s="42"/>
      <c r="DS349" s="42"/>
      <c r="DT349" s="42"/>
      <c r="DU349" s="42"/>
      <c r="DV349" s="42"/>
      <c r="DW349" s="42"/>
      <c r="DX349" s="42"/>
      <c r="DY349" s="42"/>
      <c r="DZ349" s="42"/>
      <c r="EA349" s="42"/>
      <c r="EB349" s="42"/>
      <c r="EC349" s="42"/>
      <c r="ED349" s="42"/>
      <c r="EE349" s="42"/>
      <c r="EF349" s="42"/>
      <c r="EG349" s="42"/>
      <c r="EH349" s="42"/>
      <c r="EI349" s="42"/>
      <c r="EJ349" s="42"/>
      <c r="EK349" s="42"/>
      <c r="EL349" s="42"/>
      <c r="EM349" s="42"/>
      <c r="EN349" s="42"/>
      <c r="EO349" s="42"/>
      <c r="EP349" s="42"/>
      <c r="EQ349" s="42"/>
      <c r="ER349" s="42"/>
      <c r="ES349" s="42"/>
      <c r="ET349" s="42"/>
      <c r="EU349" s="42"/>
      <c r="EV349" s="42"/>
      <c r="EW349" s="42"/>
      <c r="EX349" s="42"/>
      <c r="EY349" s="42"/>
      <c r="EZ349" s="42"/>
      <c r="FA349" s="42"/>
      <c r="FB349" s="42"/>
      <c r="FC349" s="42"/>
      <c r="FD349" s="42"/>
      <c r="FE349" s="42"/>
      <c r="FF349" s="42"/>
      <c r="FG349" s="42"/>
      <c r="FH349" s="42"/>
      <c r="FI349" s="42"/>
      <c r="FJ349" s="42"/>
      <c r="FK349" s="42"/>
      <c r="FL349" s="42"/>
      <c r="FM349" s="42"/>
      <c r="FN349" s="42"/>
      <c r="FO349" s="42"/>
      <c r="FP349" s="42"/>
      <c r="FQ349" s="42"/>
      <c r="FR349" s="42"/>
      <c r="FS349" s="42"/>
      <c r="FT349" s="42"/>
      <c r="FU349" s="42"/>
      <c r="FV349" s="42"/>
      <c r="FW349" s="42"/>
      <c r="FX349" s="42"/>
      <c r="FY349" s="42"/>
      <c r="FZ349" s="42"/>
      <c r="GA349" s="42"/>
      <c r="GB349" s="42"/>
      <c r="GC349" s="42"/>
      <c r="GD349" s="42"/>
      <c r="GE349" s="42"/>
      <c r="GF349" s="42"/>
      <c r="GG349" s="42"/>
      <c r="GH349" s="42"/>
      <c r="GI349" s="42"/>
      <c r="GJ349" s="42"/>
      <c r="GK349" s="42"/>
      <c r="GL349" s="42"/>
      <c r="GM349" s="42"/>
      <c r="GN349" s="42"/>
      <c r="GO349" s="42"/>
      <c r="GP349" s="42"/>
      <c r="GQ349" s="42"/>
      <c r="GR349" s="42"/>
      <c r="GS349" s="42"/>
      <c r="GT349" s="42"/>
      <c r="GU349" s="42"/>
      <c r="GV349" s="42"/>
      <c r="GW349" s="42"/>
      <c r="GX349" s="42"/>
      <c r="GY349" s="42"/>
      <c r="GZ349" s="42"/>
      <c r="HA349" s="42"/>
      <c r="HB349" s="42"/>
      <c r="HC349" s="42"/>
      <c r="HD349" s="42"/>
      <c r="HE349" s="42"/>
      <c r="HF349" s="42"/>
      <c r="HG349" s="42"/>
      <c r="HH349" s="42"/>
      <c r="HI349" s="42"/>
      <c r="HJ349" s="42"/>
      <c r="HK349" s="42"/>
      <c r="HL349" s="42"/>
      <c r="HM349" s="42"/>
      <c r="HN349" s="42"/>
      <c r="HO349" s="42"/>
      <c r="HP349" s="42"/>
      <c r="HQ349" s="42"/>
      <c r="HR349" s="42"/>
      <c r="HS349" s="42"/>
      <c r="HT349" s="42"/>
      <c r="HU349" s="42"/>
      <c r="HV349" s="42"/>
      <c r="HW349" s="42"/>
      <c r="HX349" s="42"/>
    </row>
    <row r="350" spans="1:232" s="41" customFormat="1" x14ac:dyDescent="0.25">
      <c r="A350" s="29"/>
      <c r="B350" s="30"/>
      <c r="C350" s="31" t="str">
        <f>IF(H350="","",VLOOKUP(O350,Khach_hang!B:G,6,0))</f>
        <v>B</v>
      </c>
      <c r="D350" s="57">
        <f t="shared" si="85"/>
        <v>0</v>
      </c>
      <c r="E350" s="57">
        <f t="shared" si="86"/>
        <v>1</v>
      </c>
      <c r="F350" s="32" t="str">
        <f>IF(H350="","",VLOOKUP(H350,'PHIEU XT'!B:I,8,0))</f>
        <v>30/08/2025</v>
      </c>
      <c r="G350" s="32" t="str">
        <f t="shared" si="87"/>
        <v>30/08/2025</v>
      </c>
      <c r="H350" s="4">
        <v>9105871085</v>
      </c>
      <c r="I350" s="32" t="str">
        <f t="shared" si="88"/>
        <v>30/08/2025</v>
      </c>
      <c r="J350" s="33" t="str">
        <f t="shared" si="89"/>
        <v>NKHT2508/00422047</v>
      </c>
      <c r="K350" s="34"/>
      <c r="L350" s="46" t="str">
        <f t="shared" si="90"/>
        <v>K25TTM</v>
      </c>
      <c r="M350" s="33" t="str">
        <f>IF(H350="","",'PHIEU XT'!C350)</f>
        <v>00422047</v>
      </c>
      <c r="N350" s="35" t="str">
        <f t="shared" si="91"/>
        <v>30/08/2025</v>
      </c>
      <c r="O350" s="6" t="str">
        <f>IF(H350="","",'PHIEU XT'!E350)</f>
        <v>WIN-002</v>
      </c>
      <c r="P350" s="36"/>
      <c r="Q350" s="36"/>
      <c r="R350" s="36"/>
      <c r="S350" s="33" t="str">
        <f>IF(H350="","",'PHIEU XT'!F350)</f>
        <v>4517 WM+ HNI 321 Lâm Du</v>
      </c>
      <c r="T350" s="36"/>
      <c r="U350" s="36"/>
      <c r="V350" s="33" t="str">
        <f t="shared" si="92"/>
        <v>4517 WM+ HNI 321 Lâm Du</v>
      </c>
      <c r="W350" s="36"/>
      <c r="X350" s="36"/>
      <c r="Y350" s="33" t="str">
        <f>IF(H350="","",'PHIEU XT'!AC350)</f>
        <v>GM500</v>
      </c>
      <c r="Z350" s="36"/>
      <c r="AA350" s="30"/>
      <c r="AB350" s="57">
        <f t="shared" si="93"/>
        <v>5111</v>
      </c>
      <c r="AC350" s="57">
        <f t="shared" si="94"/>
        <v>131</v>
      </c>
      <c r="AD350" s="30"/>
      <c r="AE350" s="58">
        <f>IF(H350="","",'PHIEU XT'!U350)</f>
        <v>1</v>
      </c>
      <c r="AF350" s="37"/>
      <c r="AG350" s="37">
        <f>IF(H350="","",'PHIEU XT'!T350)</f>
        <v>111058</v>
      </c>
      <c r="AH350" s="38">
        <f t="shared" si="95"/>
        <v>111058</v>
      </c>
      <c r="AI350" s="37"/>
      <c r="AJ350" s="37"/>
      <c r="AK350" s="39"/>
      <c r="AL350" s="40">
        <f t="shared" si="96"/>
        <v>8</v>
      </c>
      <c r="AM350" s="37"/>
      <c r="AN350" s="37">
        <f t="shared" si="97"/>
        <v>8884.64</v>
      </c>
      <c r="AO350" s="59">
        <f t="shared" si="98"/>
        <v>33311</v>
      </c>
      <c r="AP350" s="39"/>
      <c r="AQ350" s="59" t="str">
        <f t="shared" si="99"/>
        <v>K-hangtra</v>
      </c>
      <c r="AR350" s="60">
        <f t="shared" si="100"/>
        <v>156</v>
      </c>
      <c r="AS350" s="60">
        <f t="shared" si="101"/>
        <v>632</v>
      </c>
      <c r="AV350" s="39"/>
      <c r="AW350" s="42"/>
      <c r="AX350" s="42"/>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c r="BV350" s="42"/>
      <c r="BW350" s="42"/>
      <c r="BX350" s="42"/>
      <c r="BY350" s="42"/>
      <c r="BZ350" s="42"/>
      <c r="CA350" s="42"/>
      <c r="CB350" s="42"/>
      <c r="CC350" s="42"/>
      <c r="CD350" s="42"/>
      <c r="CE350" s="42"/>
      <c r="CF350" s="42"/>
      <c r="CG350" s="42"/>
      <c r="CH350" s="42"/>
      <c r="CI350" s="42"/>
      <c r="CJ350" s="42"/>
      <c r="CK350" s="42"/>
      <c r="CL350" s="42"/>
      <c r="CM350" s="42"/>
      <c r="CN350" s="42"/>
      <c r="CO350" s="42"/>
      <c r="CP350" s="42"/>
      <c r="CQ350" s="42"/>
      <c r="CR350" s="42"/>
      <c r="CS350" s="42"/>
      <c r="CT350" s="42"/>
      <c r="CU350" s="42"/>
      <c r="CV350" s="42"/>
      <c r="CW350" s="42"/>
      <c r="CX350" s="42"/>
      <c r="CY350" s="42"/>
      <c r="CZ350" s="42"/>
      <c r="DA350" s="42"/>
      <c r="DB350" s="42"/>
      <c r="DC350" s="42"/>
      <c r="DD350" s="42"/>
      <c r="DE350" s="42"/>
      <c r="DF350" s="42"/>
      <c r="DG350" s="42"/>
      <c r="DH350" s="42"/>
      <c r="DI350" s="42"/>
      <c r="DJ350" s="42"/>
      <c r="DK350" s="42"/>
      <c r="DL350" s="42"/>
      <c r="DM350" s="42"/>
      <c r="DN350" s="42"/>
      <c r="DO350" s="42"/>
      <c r="DP350" s="42"/>
      <c r="DQ350" s="42"/>
      <c r="DR350" s="42"/>
      <c r="DS350" s="42"/>
      <c r="DT350" s="42"/>
      <c r="DU350" s="42"/>
      <c r="DV350" s="42"/>
      <c r="DW350" s="42"/>
      <c r="DX350" s="42"/>
      <c r="DY350" s="42"/>
      <c r="DZ350" s="42"/>
      <c r="EA350" s="42"/>
      <c r="EB350" s="42"/>
      <c r="EC350" s="42"/>
      <c r="ED350" s="42"/>
      <c r="EE350" s="42"/>
      <c r="EF350" s="42"/>
      <c r="EG350" s="42"/>
      <c r="EH350" s="42"/>
      <c r="EI350" s="42"/>
      <c r="EJ350" s="42"/>
      <c r="EK350" s="42"/>
      <c r="EL350" s="42"/>
      <c r="EM350" s="42"/>
      <c r="EN350" s="42"/>
      <c r="EO350" s="42"/>
      <c r="EP350" s="42"/>
      <c r="EQ350" s="42"/>
      <c r="ER350" s="42"/>
      <c r="ES350" s="42"/>
      <c r="ET350" s="42"/>
      <c r="EU350" s="42"/>
      <c r="EV350" s="42"/>
      <c r="EW350" s="42"/>
      <c r="EX350" s="42"/>
      <c r="EY350" s="42"/>
      <c r="EZ350" s="42"/>
      <c r="FA350" s="42"/>
      <c r="FB350" s="42"/>
      <c r="FC350" s="42"/>
      <c r="FD350" s="42"/>
      <c r="FE350" s="42"/>
      <c r="FF350" s="42"/>
      <c r="FG350" s="42"/>
      <c r="FH350" s="42"/>
      <c r="FI350" s="42"/>
      <c r="FJ350" s="42"/>
      <c r="FK350" s="42"/>
      <c r="FL350" s="42"/>
      <c r="FM350" s="42"/>
      <c r="FN350" s="42"/>
      <c r="FO350" s="42"/>
      <c r="FP350" s="42"/>
      <c r="FQ350" s="42"/>
      <c r="FR350" s="42"/>
      <c r="FS350" s="42"/>
      <c r="FT350" s="42"/>
      <c r="FU350" s="42"/>
      <c r="FV350" s="42"/>
      <c r="FW350" s="42"/>
      <c r="FX350" s="42"/>
      <c r="FY350" s="42"/>
      <c r="FZ350" s="42"/>
      <c r="GA350" s="42"/>
      <c r="GB350" s="42"/>
      <c r="GC350" s="42"/>
      <c r="GD350" s="42"/>
      <c r="GE350" s="42"/>
      <c r="GF350" s="42"/>
      <c r="GG350" s="42"/>
      <c r="GH350" s="42"/>
      <c r="GI350" s="42"/>
      <c r="GJ350" s="42"/>
      <c r="GK350" s="42"/>
      <c r="GL350" s="42"/>
      <c r="GM350" s="42"/>
      <c r="GN350" s="42"/>
      <c r="GO350" s="42"/>
      <c r="GP350" s="42"/>
      <c r="GQ350" s="42"/>
      <c r="GR350" s="42"/>
      <c r="GS350" s="42"/>
      <c r="GT350" s="42"/>
      <c r="GU350" s="42"/>
      <c r="GV350" s="42"/>
      <c r="GW350" s="42"/>
      <c r="GX350" s="42"/>
      <c r="GY350" s="42"/>
      <c r="GZ350" s="42"/>
      <c r="HA350" s="42"/>
      <c r="HB350" s="42"/>
      <c r="HC350" s="42"/>
      <c r="HD350" s="42"/>
      <c r="HE350" s="42"/>
      <c r="HF350" s="42"/>
      <c r="HG350" s="42"/>
      <c r="HH350" s="42"/>
      <c r="HI350" s="42"/>
      <c r="HJ350" s="42"/>
      <c r="HK350" s="42"/>
      <c r="HL350" s="42"/>
      <c r="HM350" s="42"/>
      <c r="HN350" s="42"/>
      <c r="HO350" s="42"/>
      <c r="HP350" s="42"/>
      <c r="HQ350" s="42"/>
      <c r="HR350" s="42"/>
      <c r="HS350" s="42"/>
      <c r="HT350" s="42"/>
      <c r="HU350" s="42"/>
      <c r="HV350" s="42"/>
      <c r="HW350" s="42"/>
      <c r="HX350" s="42"/>
    </row>
    <row r="351" spans="1:232" s="41" customFormat="1" x14ac:dyDescent="0.25">
      <c r="A351" s="29"/>
      <c r="B351" s="30"/>
      <c r="C351" s="31" t="str">
        <f>IF(H351="","",VLOOKUP(O351,Khach_hang!B:G,6,0))</f>
        <v>B</v>
      </c>
      <c r="D351" s="57">
        <f t="shared" si="85"/>
        <v>0</v>
      </c>
      <c r="E351" s="57">
        <f t="shared" si="86"/>
        <v>1</v>
      </c>
      <c r="F351" s="32" t="str">
        <f>IF(H351="","",VLOOKUP(H351,'PHIEU XT'!B:I,8,0))</f>
        <v>30/08/2025</v>
      </c>
      <c r="G351" s="32" t="str">
        <f t="shared" si="87"/>
        <v>30/08/2025</v>
      </c>
      <c r="H351" s="4">
        <v>9105871112</v>
      </c>
      <c r="I351" s="32" t="str">
        <f t="shared" si="88"/>
        <v>30/08/2025</v>
      </c>
      <c r="J351" s="33" t="str">
        <f t="shared" si="89"/>
        <v>NKHT2508/00012954</v>
      </c>
      <c r="K351" s="34"/>
      <c r="L351" s="46" t="str">
        <f t="shared" si="90"/>
        <v>K25TTM</v>
      </c>
      <c r="M351" s="33" t="str">
        <f>IF(H351="","",'PHIEU XT'!C351)</f>
        <v>00012954</v>
      </c>
      <c r="N351" s="35" t="str">
        <f t="shared" si="91"/>
        <v>30/08/2025</v>
      </c>
      <c r="O351" s="6" t="str">
        <f>IF(H351="","",'PHIEU XT'!E351)</f>
        <v>WIN-004</v>
      </c>
      <c r="P351" s="36"/>
      <c r="Q351" s="36"/>
      <c r="R351" s="36"/>
      <c r="S351" s="33" t="str">
        <f>IF(H351="","",'PHIEU XT'!F351)</f>
        <v>2AG8 WM+ HTH 138 Hà Huy Tập</v>
      </c>
      <c r="T351" s="36"/>
      <c r="U351" s="36"/>
      <c r="V351" s="33" t="str">
        <f t="shared" si="92"/>
        <v>2AG8 WM+ HTH 138 Hà Huy Tập</v>
      </c>
      <c r="W351" s="36"/>
      <c r="X351" s="36"/>
      <c r="Y351" s="33" t="str">
        <f>IF(H351="","",'PHIEU XT'!AC351)</f>
        <v>TH200</v>
      </c>
      <c r="Z351" s="36"/>
      <c r="AA351" s="30"/>
      <c r="AB351" s="57">
        <f t="shared" si="93"/>
        <v>5111</v>
      </c>
      <c r="AC351" s="57">
        <f t="shared" si="94"/>
        <v>131</v>
      </c>
      <c r="AD351" s="30"/>
      <c r="AE351" s="58">
        <f>IF(H351="","",'PHIEU XT'!U351)</f>
        <v>1</v>
      </c>
      <c r="AF351" s="37"/>
      <c r="AG351" s="37">
        <f>IF(H351="","",'PHIEU XT'!T351)</f>
        <v>55595</v>
      </c>
      <c r="AH351" s="38">
        <f t="shared" si="95"/>
        <v>55595</v>
      </c>
      <c r="AI351" s="37"/>
      <c r="AJ351" s="37"/>
      <c r="AK351" s="39"/>
      <c r="AL351" s="40">
        <f t="shared" si="96"/>
        <v>8</v>
      </c>
      <c r="AM351" s="37"/>
      <c r="AN351" s="37">
        <f t="shared" si="97"/>
        <v>4447.6000000000004</v>
      </c>
      <c r="AO351" s="59">
        <f t="shared" si="98"/>
        <v>33311</v>
      </c>
      <c r="AP351" s="39"/>
      <c r="AQ351" s="59" t="str">
        <f t="shared" si="99"/>
        <v>K-hangtra</v>
      </c>
      <c r="AR351" s="60">
        <f t="shared" si="100"/>
        <v>156</v>
      </c>
      <c r="AS351" s="60">
        <f t="shared" si="101"/>
        <v>632</v>
      </c>
      <c r="AV351" s="39"/>
      <c r="AW351" s="42"/>
      <c r="AX351" s="42"/>
      <c r="AY351" s="42"/>
      <c r="AZ351" s="42"/>
      <c r="BA351" s="42"/>
      <c r="BB351" s="42"/>
      <c r="BC351" s="42"/>
      <c r="BD351" s="42"/>
      <c r="BE351" s="42"/>
      <c r="BF351" s="42"/>
      <c r="BG351" s="42"/>
      <c r="BH351" s="42"/>
      <c r="BI351" s="42"/>
      <c r="BJ351" s="42"/>
      <c r="BK351" s="42"/>
      <c r="BL351" s="42"/>
      <c r="BM351" s="42"/>
      <c r="BN351" s="42"/>
      <c r="BO351" s="42"/>
      <c r="BP351" s="42"/>
      <c r="BQ351" s="42"/>
      <c r="BR351" s="42"/>
      <c r="BS351" s="42"/>
      <c r="BT351" s="42"/>
      <c r="BU351" s="42"/>
      <c r="BV351" s="42"/>
      <c r="BW351" s="42"/>
      <c r="BX351" s="42"/>
      <c r="BY351" s="42"/>
      <c r="BZ351" s="42"/>
      <c r="CA351" s="42"/>
      <c r="CB351" s="42"/>
      <c r="CC351" s="42"/>
      <c r="CD351" s="42"/>
      <c r="CE351" s="42"/>
      <c r="CF351" s="42"/>
      <c r="CG351" s="42"/>
      <c r="CH351" s="42"/>
      <c r="CI351" s="42"/>
      <c r="CJ351" s="42"/>
      <c r="CK351" s="42"/>
      <c r="CL351" s="42"/>
      <c r="CM351" s="42"/>
      <c r="CN351" s="42"/>
      <c r="CO351" s="42"/>
      <c r="CP351" s="42"/>
      <c r="CQ351" s="42"/>
      <c r="CR351" s="42"/>
      <c r="CS351" s="42"/>
      <c r="CT351" s="42"/>
      <c r="CU351" s="42"/>
      <c r="CV351" s="42"/>
      <c r="CW351" s="42"/>
      <c r="CX351" s="42"/>
      <c r="CY351" s="42"/>
      <c r="CZ351" s="42"/>
      <c r="DA351" s="42"/>
      <c r="DB351" s="42"/>
      <c r="DC351" s="42"/>
      <c r="DD351" s="42"/>
      <c r="DE351" s="42"/>
      <c r="DF351" s="42"/>
      <c r="DG351" s="42"/>
      <c r="DH351" s="42"/>
      <c r="DI351" s="42"/>
      <c r="DJ351" s="42"/>
      <c r="DK351" s="42"/>
      <c r="DL351" s="42"/>
      <c r="DM351" s="42"/>
      <c r="DN351" s="42"/>
      <c r="DO351" s="42"/>
      <c r="DP351" s="42"/>
      <c r="DQ351" s="42"/>
      <c r="DR351" s="42"/>
      <c r="DS351" s="42"/>
      <c r="DT351" s="42"/>
      <c r="DU351" s="42"/>
      <c r="DV351" s="42"/>
      <c r="DW351" s="42"/>
      <c r="DX351" s="42"/>
      <c r="DY351" s="42"/>
      <c r="DZ351" s="42"/>
      <c r="EA351" s="42"/>
      <c r="EB351" s="42"/>
      <c r="EC351" s="42"/>
      <c r="ED351" s="42"/>
      <c r="EE351" s="42"/>
      <c r="EF351" s="42"/>
      <c r="EG351" s="42"/>
      <c r="EH351" s="42"/>
      <c r="EI351" s="42"/>
      <c r="EJ351" s="42"/>
      <c r="EK351" s="42"/>
      <c r="EL351" s="42"/>
      <c r="EM351" s="42"/>
      <c r="EN351" s="42"/>
      <c r="EO351" s="42"/>
      <c r="EP351" s="42"/>
      <c r="EQ351" s="42"/>
      <c r="ER351" s="42"/>
      <c r="ES351" s="42"/>
      <c r="ET351" s="42"/>
      <c r="EU351" s="42"/>
      <c r="EV351" s="42"/>
      <c r="EW351" s="42"/>
      <c r="EX351" s="42"/>
      <c r="EY351" s="42"/>
      <c r="EZ351" s="42"/>
      <c r="FA351" s="42"/>
      <c r="FB351" s="42"/>
      <c r="FC351" s="42"/>
      <c r="FD351" s="42"/>
      <c r="FE351" s="42"/>
      <c r="FF351" s="42"/>
      <c r="FG351" s="42"/>
      <c r="FH351" s="42"/>
      <c r="FI351" s="42"/>
      <c r="FJ351" s="42"/>
      <c r="FK351" s="42"/>
      <c r="FL351" s="42"/>
      <c r="FM351" s="42"/>
      <c r="FN351" s="42"/>
      <c r="FO351" s="42"/>
      <c r="FP351" s="42"/>
      <c r="FQ351" s="42"/>
      <c r="FR351" s="42"/>
      <c r="FS351" s="42"/>
      <c r="FT351" s="42"/>
      <c r="FU351" s="42"/>
      <c r="FV351" s="42"/>
      <c r="FW351" s="42"/>
      <c r="FX351" s="42"/>
      <c r="FY351" s="42"/>
      <c r="FZ351" s="42"/>
      <c r="GA351" s="42"/>
      <c r="GB351" s="42"/>
      <c r="GC351" s="42"/>
      <c r="GD351" s="42"/>
      <c r="GE351" s="42"/>
      <c r="GF351" s="42"/>
      <c r="GG351" s="42"/>
      <c r="GH351" s="42"/>
      <c r="GI351" s="42"/>
      <c r="GJ351" s="42"/>
      <c r="GK351" s="42"/>
      <c r="GL351" s="42"/>
      <c r="GM351" s="42"/>
      <c r="GN351" s="42"/>
      <c r="GO351" s="42"/>
      <c r="GP351" s="42"/>
      <c r="GQ351" s="42"/>
      <c r="GR351" s="42"/>
      <c r="GS351" s="42"/>
      <c r="GT351" s="42"/>
      <c r="GU351" s="42"/>
      <c r="GV351" s="42"/>
      <c r="GW351" s="42"/>
      <c r="GX351" s="42"/>
      <c r="GY351" s="42"/>
      <c r="GZ351" s="42"/>
      <c r="HA351" s="42"/>
      <c r="HB351" s="42"/>
      <c r="HC351" s="42"/>
      <c r="HD351" s="42"/>
      <c r="HE351" s="42"/>
      <c r="HF351" s="42"/>
      <c r="HG351" s="42"/>
      <c r="HH351" s="42"/>
      <c r="HI351" s="42"/>
      <c r="HJ351" s="42"/>
      <c r="HK351" s="42"/>
      <c r="HL351" s="42"/>
      <c r="HM351" s="42"/>
      <c r="HN351" s="42"/>
      <c r="HO351" s="42"/>
      <c r="HP351" s="42"/>
      <c r="HQ351" s="42"/>
      <c r="HR351" s="42"/>
      <c r="HS351" s="42"/>
      <c r="HT351" s="42"/>
      <c r="HU351" s="42"/>
      <c r="HV351" s="42"/>
      <c r="HW351" s="42"/>
      <c r="HX351" s="42"/>
    </row>
    <row r="352" spans="1:232" s="41" customFormat="1" x14ac:dyDescent="0.25">
      <c r="A352" s="29"/>
      <c r="B352" s="30"/>
      <c r="C352" s="31" t="str">
        <f>IF(H352="","",VLOOKUP(O352,Khach_hang!B:G,6,0))</f>
        <v>N</v>
      </c>
      <c r="D352" s="57">
        <f t="shared" si="85"/>
        <v>0</v>
      </c>
      <c r="E352" s="57">
        <f t="shared" si="86"/>
        <v>1</v>
      </c>
      <c r="F352" s="32" t="str">
        <f>IF(H352="","",VLOOKUP(H352,'PHIEU XT'!B:I,8,0))</f>
        <v>30/08/2025</v>
      </c>
      <c r="G352" s="32" t="str">
        <f t="shared" si="87"/>
        <v>30/08/2025</v>
      </c>
      <c r="H352" s="4">
        <v>9105871096</v>
      </c>
      <c r="I352" s="32" t="str">
        <f t="shared" si="88"/>
        <v>30/08/2025</v>
      </c>
      <c r="J352" s="33" t="str">
        <f t="shared" si="89"/>
        <v>NKHT2508/00004951</v>
      </c>
      <c r="K352" s="34"/>
      <c r="L352" s="46" t="str">
        <f t="shared" si="90"/>
        <v>K25TTM</v>
      </c>
      <c r="M352" s="33" t="str">
        <f>IF(H352="","",'PHIEU XT'!C352)</f>
        <v>00004951</v>
      </c>
      <c r="N352" s="35" t="str">
        <f t="shared" si="91"/>
        <v>30/08/2025</v>
      </c>
      <c r="O352" s="6" t="str">
        <f>IF(H352="","",'PHIEU XT'!E352)</f>
        <v>WIN-063</v>
      </c>
      <c r="P352" s="36"/>
      <c r="Q352" s="36"/>
      <c r="R352" s="36"/>
      <c r="S352" s="33" t="str">
        <f>IF(H352="","",'PHIEU XT'!F352)</f>
        <v>4557 WM+ TGG 203 Lý Thường Kiệt</v>
      </c>
      <c r="T352" s="36"/>
      <c r="U352" s="36"/>
      <c r="V352" s="33" t="str">
        <f t="shared" si="92"/>
        <v>4557 WM+ TGG 203 Lý Thường Kiệt</v>
      </c>
      <c r="W352" s="36"/>
      <c r="X352" s="36"/>
      <c r="Y352" s="33" t="str">
        <f>IF(H352="","",'PHIEU XT'!AC352)</f>
        <v>GM500</v>
      </c>
      <c r="Z352" s="36"/>
      <c r="AA352" s="30"/>
      <c r="AB352" s="57">
        <f t="shared" si="93"/>
        <v>5111</v>
      </c>
      <c r="AC352" s="57">
        <f t="shared" si="94"/>
        <v>131</v>
      </c>
      <c r="AD352" s="30"/>
      <c r="AE352" s="58">
        <f>IF(H352="","",'PHIEU XT'!U352)</f>
        <v>2</v>
      </c>
      <c r="AF352" s="37"/>
      <c r="AG352" s="37">
        <f>IF(H352="","",'PHIEU XT'!T352)</f>
        <v>111058</v>
      </c>
      <c r="AH352" s="38">
        <f t="shared" si="95"/>
        <v>222116</v>
      </c>
      <c r="AI352" s="37"/>
      <c r="AJ352" s="37"/>
      <c r="AK352" s="39"/>
      <c r="AL352" s="40">
        <f t="shared" si="96"/>
        <v>8</v>
      </c>
      <c r="AM352" s="37"/>
      <c r="AN352" s="37">
        <f t="shared" si="97"/>
        <v>17769.28</v>
      </c>
      <c r="AO352" s="59">
        <f t="shared" si="98"/>
        <v>33311</v>
      </c>
      <c r="AP352" s="39"/>
      <c r="AQ352" s="59" t="str">
        <f t="shared" si="99"/>
        <v>K-hangtra</v>
      </c>
      <c r="AR352" s="60">
        <f t="shared" si="100"/>
        <v>156</v>
      </c>
      <c r="AS352" s="60">
        <f t="shared" si="101"/>
        <v>632</v>
      </c>
      <c r="AV352" s="39"/>
      <c r="AW352" s="42"/>
      <c r="AX352" s="42"/>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c r="BV352" s="42"/>
      <c r="BW352" s="42"/>
      <c r="BX352" s="42"/>
      <c r="BY352" s="42"/>
      <c r="BZ352" s="42"/>
      <c r="CA352" s="42"/>
      <c r="CB352" s="42"/>
      <c r="CC352" s="42"/>
      <c r="CD352" s="42"/>
      <c r="CE352" s="42"/>
      <c r="CF352" s="42"/>
      <c r="CG352" s="42"/>
      <c r="CH352" s="42"/>
      <c r="CI352" s="42"/>
      <c r="CJ352" s="42"/>
      <c r="CK352" s="42"/>
      <c r="CL352" s="42"/>
      <c r="CM352" s="42"/>
      <c r="CN352" s="42"/>
      <c r="CO352" s="42"/>
      <c r="CP352" s="42"/>
      <c r="CQ352" s="42"/>
      <c r="CR352" s="42"/>
      <c r="CS352" s="42"/>
      <c r="CT352" s="42"/>
      <c r="CU352" s="42"/>
      <c r="CV352" s="42"/>
      <c r="CW352" s="42"/>
      <c r="CX352" s="42"/>
      <c r="CY352" s="42"/>
      <c r="CZ352" s="42"/>
      <c r="DA352" s="42"/>
      <c r="DB352" s="42"/>
      <c r="DC352" s="42"/>
      <c r="DD352" s="42"/>
      <c r="DE352" s="42"/>
      <c r="DF352" s="42"/>
      <c r="DG352" s="42"/>
      <c r="DH352" s="42"/>
      <c r="DI352" s="42"/>
      <c r="DJ352" s="42"/>
      <c r="DK352" s="42"/>
      <c r="DL352" s="42"/>
      <c r="DM352" s="42"/>
      <c r="DN352" s="42"/>
      <c r="DO352" s="42"/>
      <c r="DP352" s="42"/>
      <c r="DQ352" s="42"/>
      <c r="DR352" s="42"/>
      <c r="DS352" s="42"/>
      <c r="DT352" s="42"/>
      <c r="DU352" s="42"/>
      <c r="DV352" s="42"/>
      <c r="DW352" s="42"/>
      <c r="DX352" s="42"/>
      <c r="DY352" s="42"/>
      <c r="DZ352" s="42"/>
      <c r="EA352" s="42"/>
      <c r="EB352" s="42"/>
      <c r="EC352" s="42"/>
      <c r="ED352" s="42"/>
      <c r="EE352" s="42"/>
      <c r="EF352" s="42"/>
      <c r="EG352" s="42"/>
      <c r="EH352" s="42"/>
      <c r="EI352" s="42"/>
      <c r="EJ352" s="42"/>
      <c r="EK352" s="42"/>
      <c r="EL352" s="42"/>
      <c r="EM352" s="42"/>
      <c r="EN352" s="42"/>
      <c r="EO352" s="42"/>
      <c r="EP352" s="42"/>
      <c r="EQ352" s="42"/>
      <c r="ER352" s="42"/>
      <c r="ES352" s="42"/>
      <c r="ET352" s="42"/>
      <c r="EU352" s="42"/>
      <c r="EV352" s="42"/>
      <c r="EW352" s="42"/>
      <c r="EX352" s="42"/>
      <c r="EY352" s="42"/>
      <c r="EZ352" s="42"/>
      <c r="FA352" s="42"/>
      <c r="FB352" s="42"/>
      <c r="FC352" s="42"/>
      <c r="FD352" s="42"/>
      <c r="FE352" s="42"/>
      <c r="FF352" s="42"/>
      <c r="FG352" s="42"/>
      <c r="FH352" s="42"/>
      <c r="FI352" s="42"/>
      <c r="FJ352" s="42"/>
      <c r="FK352" s="42"/>
      <c r="FL352" s="42"/>
      <c r="FM352" s="42"/>
      <c r="FN352" s="42"/>
      <c r="FO352" s="42"/>
      <c r="FP352" s="42"/>
      <c r="FQ352" s="42"/>
      <c r="FR352" s="42"/>
      <c r="FS352" s="42"/>
      <c r="FT352" s="42"/>
      <c r="FU352" s="42"/>
      <c r="FV352" s="42"/>
      <c r="FW352" s="42"/>
      <c r="FX352" s="42"/>
      <c r="FY352" s="42"/>
      <c r="FZ352" s="42"/>
      <c r="GA352" s="42"/>
      <c r="GB352" s="42"/>
      <c r="GC352" s="42"/>
      <c r="GD352" s="42"/>
      <c r="GE352" s="42"/>
      <c r="GF352" s="42"/>
      <c r="GG352" s="42"/>
      <c r="GH352" s="42"/>
      <c r="GI352" s="42"/>
      <c r="GJ352" s="42"/>
      <c r="GK352" s="42"/>
      <c r="GL352" s="42"/>
      <c r="GM352" s="42"/>
      <c r="GN352" s="42"/>
      <c r="GO352" s="42"/>
      <c r="GP352" s="42"/>
      <c r="GQ352" s="42"/>
      <c r="GR352" s="42"/>
      <c r="GS352" s="42"/>
      <c r="GT352" s="42"/>
      <c r="GU352" s="42"/>
      <c r="GV352" s="42"/>
      <c r="GW352" s="42"/>
      <c r="GX352" s="42"/>
      <c r="GY352" s="42"/>
      <c r="GZ352" s="42"/>
      <c r="HA352" s="42"/>
      <c r="HB352" s="42"/>
      <c r="HC352" s="42"/>
      <c r="HD352" s="42"/>
      <c r="HE352" s="42"/>
      <c r="HF352" s="42"/>
      <c r="HG352" s="42"/>
      <c r="HH352" s="42"/>
      <c r="HI352" s="42"/>
      <c r="HJ352" s="42"/>
      <c r="HK352" s="42"/>
      <c r="HL352" s="42"/>
      <c r="HM352" s="42"/>
      <c r="HN352" s="42"/>
      <c r="HO352" s="42"/>
      <c r="HP352" s="42"/>
      <c r="HQ352" s="42"/>
      <c r="HR352" s="42"/>
      <c r="HS352" s="42"/>
      <c r="HT352" s="42"/>
      <c r="HU352" s="42"/>
      <c r="HV352" s="42"/>
      <c r="HW352" s="42"/>
      <c r="HX352" s="42"/>
    </row>
    <row r="353" spans="1:232" s="41" customFormat="1" x14ac:dyDescent="0.25">
      <c r="A353" s="29"/>
      <c r="B353" s="30"/>
      <c r="C353" s="31" t="str">
        <f>IF(H353="","",VLOOKUP(O353,Khach_hang!B:G,6,0))</f>
        <v>B</v>
      </c>
      <c r="D353" s="57">
        <f t="shared" si="85"/>
        <v>0</v>
      </c>
      <c r="E353" s="57">
        <f t="shared" si="86"/>
        <v>1</v>
      </c>
      <c r="F353" s="32" t="str">
        <f>IF(H353="","",VLOOKUP(H353,'PHIEU XT'!B:I,8,0))</f>
        <v>30/08/2025</v>
      </c>
      <c r="G353" s="32" t="str">
        <f t="shared" si="87"/>
        <v>30/08/2025</v>
      </c>
      <c r="H353" s="4">
        <v>9105871173</v>
      </c>
      <c r="I353" s="32" t="str">
        <f t="shared" si="88"/>
        <v>30/08/2025</v>
      </c>
      <c r="J353" s="33" t="str">
        <f t="shared" si="89"/>
        <v>NKHT2508/00009917</v>
      </c>
      <c r="K353" s="34"/>
      <c r="L353" s="46" t="str">
        <f t="shared" si="90"/>
        <v>K25TTM</v>
      </c>
      <c r="M353" s="33" t="str">
        <f>IF(H353="","",'PHIEU XT'!C353)</f>
        <v>00009917</v>
      </c>
      <c r="N353" s="35" t="str">
        <f t="shared" si="91"/>
        <v>30/08/2025</v>
      </c>
      <c r="O353" s="6" t="str">
        <f>IF(H353="","",'PHIEU XT'!E353)</f>
        <v>WIN-029</v>
      </c>
      <c r="P353" s="36"/>
      <c r="Q353" s="36"/>
      <c r="R353" s="36"/>
      <c r="S353" s="33" t="str">
        <f>IF(H353="","",'PHIEU XT'!F353)</f>
        <v>6265 WM+ VPC TDP Cổ Độ, Bình Xuyên</v>
      </c>
      <c r="T353" s="36"/>
      <c r="U353" s="36"/>
      <c r="V353" s="33" t="str">
        <f t="shared" si="92"/>
        <v>6265 WM+ VPC TDP Cổ Độ, Bình Xuyên</v>
      </c>
      <c r="W353" s="36"/>
      <c r="X353" s="36"/>
      <c r="Y353" s="33" t="str">
        <f>IF(H353="","",'PHIEU XT'!AC353)</f>
        <v>MNH250</v>
      </c>
      <c r="Z353" s="36"/>
      <c r="AA353" s="30"/>
      <c r="AB353" s="57">
        <f t="shared" si="93"/>
        <v>5111</v>
      </c>
      <c r="AC353" s="57">
        <f t="shared" si="94"/>
        <v>131</v>
      </c>
      <c r="AD353" s="30"/>
      <c r="AE353" s="58">
        <f>IF(H353="","",'PHIEU XT'!U353)</f>
        <v>3</v>
      </c>
      <c r="AF353" s="37"/>
      <c r="AG353" s="37">
        <f>IF(H353="","",'PHIEU XT'!T353)</f>
        <v>46000</v>
      </c>
      <c r="AH353" s="38">
        <f t="shared" si="95"/>
        <v>138000</v>
      </c>
      <c r="AI353" s="37"/>
      <c r="AJ353" s="37"/>
      <c r="AK353" s="39"/>
      <c r="AL353" s="40">
        <f t="shared" si="96"/>
        <v>8</v>
      </c>
      <c r="AM353" s="37"/>
      <c r="AN353" s="37">
        <f t="shared" si="97"/>
        <v>11040</v>
      </c>
      <c r="AO353" s="59">
        <f t="shared" si="98"/>
        <v>33311</v>
      </c>
      <c r="AP353" s="39"/>
      <c r="AQ353" s="59" t="str">
        <f t="shared" si="99"/>
        <v>K-hangtra</v>
      </c>
      <c r="AR353" s="60">
        <f t="shared" si="100"/>
        <v>156</v>
      </c>
      <c r="AS353" s="60">
        <f t="shared" si="101"/>
        <v>632</v>
      </c>
      <c r="AV353" s="39"/>
      <c r="AW353" s="42"/>
      <c r="AX353" s="42"/>
      <c r="AY353" s="42"/>
      <c r="AZ353" s="42"/>
      <c r="BA353" s="42"/>
      <c r="BB353" s="42"/>
      <c r="BC353" s="42"/>
      <c r="BD353" s="42"/>
      <c r="BE353" s="42"/>
      <c r="BF353" s="42"/>
      <c r="BG353" s="42"/>
      <c r="BH353" s="42"/>
      <c r="BI353" s="42"/>
      <c r="BJ353" s="42"/>
      <c r="BK353" s="42"/>
      <c r="BL353" s="42"/>
      <c r="BM353" s="42"/>
      <c r="BN353" s="42"/>
      <c r="BO353" s="42"/>
      <c r="BP353" s="42"/>
      <c r="BQ353" s="42"/>
      <c r="BR353" s="42"/>
      <c r="BS353" s="42"/>
      <c r="BT353" s="42"/>
      <c r="BU353" s="42"/>
      <c r="BV353" s="42"/>
      <c r="BW353" s="42"/>
      <c r="BX353" s="42"/>
      <c r="BY353" s="42"/>
      <c r="BZ353" s="42"/>
      <c r="CA353" s="42"/>
      <c r="CB353" s="42"/>
      <c r="CC353" s="42"/>
      <c r="CD353" s="42"/>
      <c r="CE353" s="42"/>
      <c r="CF353" s="42"/>
      <c r="CG353" s="42"/>
      <c r="CH353" s="42"/>
      <c r="CI353" s="42"/>
      <c r="CJ353" s="42"/>
      <c r="CK353" s="42"/>
      <c r="CL353" s="42"/>
      <c r="CM353" s="42"/>
      <c r="CN353" s="42"/>
      <c r="CO353" s="42"/>
      <c r="CP353" s="42"/>
      <c r="CQ353" s="42"/>
      <c r="CR353" s="42"/>
      <c r="CS353" s="42"/>
      <c r="CT353" s="42"/>
      <c r="CU353" s="42"/>
      <c r="CV353" s="42"/>
      <c r="CW353" s="42"/>
      <c r="CX353" s="42"/>
      <c r="CY353" s="42"/>
      <c r="CZ353" s="42"/>
      <c r="DA353" s="42"/>
      <c r="DB353" s="42"/>
      <c r="DC353" s="42"/>
      <c r="DD353" s="42"/>
      <c r="DE353" s="42"/>
      <c r="DF353" s="42"/>
      <c r="DG353" s="42"/>
      <c r="DH353" s="42"/>
      <c r="DI353" s="42"/>
      <c r="DJ353" s="42"/>
      <c r="DK353" s="42"/>
      <c r="DL353" s="42"/>
      <c r="DM353" s="42"/>
      <c r="DN353" s="42"/>
      <c r="DO353" s="42"/>
      <c r="DP353" s="42"/>
      <c r="DQ353" s="42"/>
      <c r="DR353" s="42"/>
      <c r="DS353" s="42"/>
      <c r="DT353" s="42"/>
      <c r="DU353" s="42"/>
      <c r="DV353" s="42"/>
      <c r="DW353" s="42"/>
      <c r="DX353" s="42"/>
      <c r="DY353" s="42"/>
      <c r="DZ353" s="42"/>
      <c r="EA353" s="42"/>
      <c r="EB353" s="42"/>
      <c r="EC353" s="42"/>
      <c r="ED353" s="42"/>
      <c r="EE353" s="42"/>
      <c r="EF353" s="42"/>
      <c r="EG353" s="42"/>
      <c r="EH353" s="42"/>
      <c r="EI353" s="42"/>
      <c r="EJ353" s="42"/>
      <c r="EK353" s="42"/>
      <c r="EL353" s="42"/>
      <c r="EM353" s="42"/>
      <c r="EN353" s="42"/>
      <c r="EO353" s="42"/>
      <c r="EP353" s="42"/>
      <c r="EQ353" s="42"/>
      <c r="ER353" s="42"/>
      <c r="ES353" s="42"/>
      <c r="ET353" s="42"/>
      <c r="EU353" s="42"/>
      <c r="EV353" s="42"/>
      <c r="EW353" s="42"/>
      <c r="EX353" s="42"/>
      <c r="EY353" s="42"/>
      <c r="EZ353" s="42"/>
      <c r="FA353" s="42"/>
      <c r="FB353" s="42"/>
      <c r="FC353" s="42"/>
      <c r="FD353" s="42"/>
      <c r="FE353" s="42"/>
      <c r="FF353" s="42"/>
      <c r="FG353" s="42"/>
      <c r="FH353" s="42"/>
      <c r="FI353" s="42"/>
      <c r="FJ353" s="42"/>
      <c r="FK353" s="42"/>
      <c r="FL353" s="42"/>
      <c r="FM353" s="42"/>
      <c r="FN353" s="42"/>
      <c r="FO353" s="42"/>
      <c r="FP353" s="42"/>
      <c r="FQ353" s="42"/>
      <c r="FR353" s="42"/>
      <c r="FS353" s="42"/>
      <c r="FT353" s="42"/>
      <c r="FU353" s="42"/>
      <c r="FV353" s="42"/>
      <c r="FW353" s="42"/>
      <c r="FX353" s="42"/>
      <c r="FY353" s="42"/>
      <c r="FZ353" s="42"/>
      <c r="GA353" s="42"/>
      <c r="GB353" s="42"/>
      <c r="GC353" s="42"/>
      <c r="GD353" s="42"/>
      <c r="GE353" s="42"/>
      <c r="GF353" s="42"/>
      <c r="GG353" s="42"/>
      <c r="GH353" s="42"/>
      <c r="GI353" s="42"/>
      <c r="GJ353" s="42"/>
      <c r="GK353" s="42"/>
      <c r="GL353" s="42"/>
      <c r="GM353" s="42"/>
      <c r="GN353" s="42"/>
      <c r="GO353" s="42"/>
      <c r="GP353" s="42"/>
      <c r="GQ353" s="42"/>
      <c r="GR353" s="42"/>
      <c r="GS353" s="42"/>
      <c r="GT353" s="42"/>
      <c r="GU353" s="42"/>
      <c r="GV353" s="42"/>
      <c r="GW353" s="42"/>
      <c r="GX353" s="42"/>
      <c r="GY353" s="42"/>
      <c r="GZ353" s="42"/>
      <c r="HA353" s="42"/>
      <c r="HB353" s="42"/>
      <c r="HC353" s="42"/>
      <c r="HD353" s="42"/>
      <c r="HE353" s="42"/>
      <c r="HF353" s="42"/>
      <c r="HG353" s="42"/>
      <c r="HH353" s="42"/>
      <c r="HI353" s="42"/>
      <c r="HJ353" s="42"/>
      <c r="HK353" s="42"/>
      <c r="HL353" s="42"/>
      <c r="HM353" s="42"/>
      <c r="HN353" s="42"/>
      <c r="HO353" s="42"/>
      <c r="HP353" s="42"/>
      <c r="HQ353" s="42"/>
      <c r="HR353" s="42"/>
      <c r="HS353" s="42"/>
      <c r="HT353" s="42"/>
      <c r="HU353" s="42"/>
      <c r="HV353" s="42"/>
      <c r="HW353" s="42"/>
      <c r="HX353" s="42"/>
    </row>
    <row r="354" spans="1:232" s="41" customFormat="1" x14ac:dyDescent="0.25">
      <c r="A354" s="29"/>
      <c r="B354" s="30"/>
      <c r="C354" s="31" t="str">
        <f>IF(H354="","",VLOOKUP(O354,Khach_hang!B:G,6,0))</f>
        <v>B</v>
      </c>
      <c r="D354" s="57">
        <f t="shared" si="85"/>
        <v>0</v>
      </c>
      <c r="E354" s="57">
        <f t="shared" si="86"/>
        <v>1</v>
      </c>
      <c r="F354" s="32" t="str">
        <f>IF(H354="","",VLOOKUP(H354,'PHIEU XT'!B:I,8,0))</f>
        <v>30/08/2025</v>
      </c>
      <c r="G354" s="32" t="str">
        <f t="shared" si="87"/>
        <v>30/08/2025</v>
      </c>
      <c r="H354" s="4">
        <v>9105871174</v>
      </c>
      <c r="I354" s="32" t="str">
        <f t="shared" si="88"/>
        <v>30/08/2025</v>
      </c>
      <c r="J354" s="33" t="str">
        <f t="shared" si="89"/>
        <v>NKHT2508/00029008</v>
      </c>
      <c r="K354" s="34"/>
      <c r="L354" s="46" t="str">
        <f t="shared" si="90"/>
        <v>K25TTM</v>
      </c>
      <c r="M354" s="33" t="str">
        <f>IF(H354="","",'PHIEU XT'!C354)</f>
        <v>00029008</v>
      </c>
      <c r="N354" s="35" t="str">
        <f t="shared" si="91"/>
        <v>30/08/2025</v>
      </c>
      <c r="O354" s="6" t="str">
        <f>IF(H354="","",'PHIEU XT'!E354)</f>
        <v>WIN-020</v>
      </c>
      <c r="P354" s="36"/>
      <c r="Q354" s="36"/>
      <c r="R354" s="36"/>
      <c r="S354" s="33" t="str">
        <f>IF(H354="","",'PHIEU XT'!F354)</f>
        <v>2ANY WM+ THA Ngọc Chẩm, Thăng Long</v>
      </c>
      <c r="T354" s="36"/>
      <c r="U354" s="36"/>
      <c r="V354" s="33" t="str">
        <f t="shared" si="92"/>
        <v>2ANY WM+ THA Ngọc Chẩm, Thăng Long</v>
      </c>
      <c r="W354" s="36"/>
      <c r="X354" s="36"/>
      <c r="Y354" s="33" t="str">
        <f>IF(H354="","",'PHIEU XT'!AC354)</f>
        <v>GM500</v>
      </c>
      <c r="Z354" s="36"/>
      <c r="AA354" s="30"/>
      <c r="AB354" s="57">
        <f t="shared" si="93"/>
        <v>5111</v>
      </c>
      <c r="AC354" s="57">
        <f t="shared" si="94"/>
        <v>131</v>
      </c>
      <c r="AD354" s="30"/>
      <c r="AE354" s="58">
        <f>IF(H354="","",'PHIEU XT'!U354)</f>
        <v>2</v>
      </c>
      <c r="AF354" s="37"/>
      <c r="AG354" s="37">
        <f>IF(H354="","",'PHIEU XT'!T354)</f>
        <v>111058</v>
      </c>
      <c r="AH354" s="38">
        <f t="shared" si="95"/>
        <v>222116</v>
      </c>
      <c r="AI354" s="37"/>
      <c r="AJ354" s="37"/>
      <c r="AK354" s="39"/>
      <c r="AL354" s="40">
        <f t="shared" si="96"/>
        <v>8</v>
      </c>
      <c r="AM354" s="37"/>
      <c r="AN354" s="37">
        <f t="shared" si="97"/>
        <v>17769.28</v>
      </c>
      <c r="AO354" s="59">
        <f t="shared" si="98"/>
        <v>33311</v>
      </c>
      <c r="AP354" s="39"/>
      <c r="AQ354" s="59" t="str">
        <f t="shared" si="99"/>
        <v>K-hangtra</v>
      </c>
      <c r="AR354" s="60">
        <f t="shared" si="100"/>
        <v>156</v>
      </c>
      <c r="AS354" s="60">
        <f t="shared" si="101"/>
        <v>632</v>
      </c>
      <c r="AV354" s="39"/>
      <c r="AW354" s="42"/>
      <c r="AX354" s="42"/>
      <c r="AY354" s="42"/>
      <c r="AZ354" s="42"/>
      <c r="BA354" s="42"/>
      <c r="BB354" s="42"/>
      <c r="BC354" s="42"/>
      <c r="BD354" s="42"/>
      <c r="BE354" s="42"/>
      <c r="BF354" s="42"/>
      <c r="BG354" s="42"/>
      <c r="BH354" s="42"/>
      <c r="BI354" s="42"/>
      <c r="BJ354" s="42"/>
      <c r="BK354" s="42"/>
      <c r="BL354" s="42"/>
      <c r="BM354" s="42"/>
      <c r="BN354" s="42"/>
      <c r="BO354" s="42"/>
      <c r="BP354" s="42"/>
      <c r="BQ354" s="42"/>
      <c r="BR354" s="42"/>
      <c r="BS354" s="42"/>
      <c r="BT354" s="42"/>
      <c r="BU354" s="42"/>
      <c r="BV354" s="42"/>
      <c r="BW354" s="42"/>
      <c r="BX354" s="42"/>
      <c r="BY354" s="42"/>
      <c r="BZ354" s="42"/>
      <c r="CA354" s="42"/>
      <c r="CB354" s="42"/>
      <c r="CC354" s="42"/>
      <c r="CD354" s="42"/>
      <c r="CE354" s="42"/>
      <c r="CF354" s="42"/>
      <c r="CG354" s="42"/>
      <c r="CH354" s="42"/>
      <c r="CI354" s="42"/>
      <c r="CJ354" s="42"/>
      <c r="CK354" s="42"/>
      <c r="CL354" s="42"/>
      <c r="CM354" s="42"/>
      <c r="CN354" s="42"/>
      <c r="CO354" s="42"/>
      <c r="CP354" s="42"/>
      <c r="CQ354" s="42"/>
      <c r="CR354" s="42"/>
      <c r="CS354" s="42"/>
      <c r="CT354" s="42"/>
      <c r="CU354" s="42"/>
      <c r="CV354" s="42"/>
      <c r="CW354" s="42"/>
      <c r="CX354" s="42"/>
      <c r="CY354" s="42"/>
      <c r="CZ354" s="42"/>
      <c r="DA354" s="42"/>
      <c r="DB354" s="42"/>
      <c r="DC354" s="42"/>
      <c r="DD354" s="42"/>
      <c r="DE354" s="42"/>
      <c r="DF354" s="42"/>
      <c r="DG354" s="42"/>
      <c r="DH354" s="42"/>
      <c r="DI354" s="42"/>
      <c r="DJ354" s="42"/>
      <c r="DK354" s="42"/>
      <c r="DL354" s="42"/>
      <c r="DM354" s="42"/>
      <c r="DN354" s="42"/>
      <c r="DO354" s="42"/>
      <c r="DP354" s="42"/>
      <c r="DQ354" s="42"/>
      <c r="DR354" s="42"/>
      <c r="DS354" s="42"/>
      <c r="DT354" s="42"/>
      <c r="DU354" s="42"/>
      <c r="DV354" s="42"/>
      <c r="DW354" s="42"/>
      <c r="DX354" s="42"/>
      <c r="DY354" s="42"/>
      <c r="DZ354" s="42"/>
      <c r="EA354" s="42"/>
      <c r="EB354" s="42"/>
      <c r="EC354" s="42"/>
      <c r="ED354" s="42"/>
      <c r="EE354" s="42"/>
      <c r="EF354" s="42"/>
      <c r="EG354" s="42"/>
      <c r="EH354" s="42"/>
      <c r="EI354" s="42"/>
      <c r="EJ354" s="42"/>
      <c r="EK354" s="42"/>
      <c r="EL354" s="42"/>
      <c r="EM354" s="42"/>
      <c r="EN354" s="42"/>
      <c r="EO354" s="42"/>
      <c r="EP354" s="42"/>
      <c r="EQ354" s="42"/>
      <c r="ER354" s="42"/>
      <c r="ES354" s="42"/>
      <c r="ET354" s="42"/>
      <c r="EU354" s="42"/>
      <c r="EV354" s="42"/>
      <c r="EW354" s="42"/>
      <c r="EX354" s="42"/>
      <c r="EY354" s="42"/>
      <c r="EZ354" s="42"/>
      <c r="FA354" s="42"/>
      <c r="FB354" s="42"/>
      <c r="FC354" s="42"/>
      <c r="FD354" s="42"/>
      <c r="FE354" s="42"/>
      <c r="FF354" s="42"/>
      <c r="FG354" s="42"/>
      <c r="FH354" s="42"/>
      <c r="FI354" s="42"/>
      <c r="FJ354" s="42"/>
      <c r="FK354" s="42"/>
      <c r="FL354" s="42"/>
      <c r="FM354" s="42"/>
      <c r="FN354" s="42"/>
      <c r="FO354" s="42"/>
      <c r="FP354" s="42"/>
      <c r="FQ354" s="42"/>
      <c r="FR354" s="42"/>
      <c r="FS354" s="42"/>
      <c r="FT354" s="42"/>
      <c r="FU354" s="42"/>
      <c r="FV354" s="42"/>
      <c r="FW354" s="42"/>
      <c r="FX354" s="42"/>
      <c r="FY354" s="42"/>
      <c r="FZ354" s="42"/>
      <c r="GA354" s="42"/>
      <c r="GB354" s="42"/>
      <c r="GC354" s="42"/>
      <c r="GD354" s="42"/>
      <c r="GE354" s="42"/>
      <c r="GF354" s="42"/>
      <c r="GG354" s="42"/>
      <c r="GH354" s="42"/>
      <c r="GI354" s="42"/>
      <c r="GJ354" s="42"/>
      <c r="GK354" s="42"/>
      <c r="GL354" s="42"/>
      <c r="GM354" s="42"/>
      <c r="GN354" s="42"/>
      <c r="GO354" s="42"/>
      <c r="GP354" s="42"/>
      <c r="GQ354" s="42"/>
      <c r="GR354" s="42"/>
      <c r="GS354" s="42"/>
      <c r="GT354" s="42"/>
      <c r="GU354" s="42"/>
      <c r="GV354" s="42"/>
      <c r="GW354" s="42"/>
      <c r="GX354" s="42"/>
      <c r="GY354" s="42"/>
      <c r="GZ354" s="42"/>
      <c r="HA354" s="42"/>
      <c r="HB354" s="42"/>
      <c r="HC354" s="42"/>
      <c r="HD354" s="42"/>
      <c r="HE354" s="42"/>
      <c r="HF354" s="42"/>
      <c r="HG354" s="42"/>
      <c r="HH354" s="42"/>
      <c r="HI354" s="42"/>
      <c r="HJ354" s="42"/>
      <c r="HK354" s="42"/>
      <c r="HL354" s="42"/>
      <c r="HM354" s="42"/>
      <c r="HN354" s="42"/>
      <c r="HO354" s="42"/>
      <c r="HP354" s="42"/>
      <c r="HQ354" s="42"/>
      <c r="HR354" s="42"/>
      <c r="HS354" s="42"/>
      <c r="HT354" s="42"/>
      <c r="HU354" s="42"/>
      <c r="HV354" s="42"/>
      <c r="HW354" s="42"/>
      <c r="HX354" s="42"/>
    </row>
    <row r="355" spans="1:232" s="41" customFormat="1" x14ac:dyDescent="0.25">
      <c r="A355" s="29"/>
      <c r="B355" s="30"/>
      <c r="C355" s="31" t="str">
        <f>IF(H355="","",VLOOKUP(O355,Khach_hang!B:G,6,0))</f>
        <v>B</v>
      </c>
      <c r="D355" s="57">
        <f t="shared" si="85"/>
        <v>0</v>
      </c>
      <c r="E355" s="57">
        <f t="shared" si="86"/>
        <v>1</v>
      </c>
      <c r="F355" s="32" t="str">
        <f>IF(H355="","",VLOOKUP(H355,'PHIEU XT'!B:I,8,0))</f>
        <v>30/08/2025</v>
      </c>
      <c r="G355" s="32" t="str">
        <f t="shared" si="87"/>
        <v>30/08/2025</v>
      </c>
      <c r="H355" s="4">
        <v>9105871246</v>
      </c>
      <c r="I355" s="32" t="str">
        <f t="shared" si="88"/>
        <v>30/08/2025</v>
      </c>
      <c r="J355" s="33" t="str">
        <f t="shared" si="89"/>
        <v>NKHT2508/00008592</v>
      </c>
      <c r="K355" s="34"/>
      <c r="L355" s="46" t="str">
        <f t="shared" si="90"/>
        <v>K25TTM</v>
      </c>
      <c r="M355" s="33" t="str">
        <f>IF(H355="","",'PHIEU XT'!C355)</f>
        <v>00008592</v>
      </c>
      <c r="N355" s="35" t="str">
        <f t="shared" si="91"/>
        <v>30/08/2025</v>
      </c>
      <c r="O355" s="6" t="str">
        <f>IF(H355="","",'PHIEU XT'!E355)</f>
        <v>WIN-065</v>
      </c>
      <c r="P355" s="36"/>
      <c r="Q355" s="36"/>
      <c r="R355" s="36"/>
      <c r="S355" s="33" t="str">
        <f>IF(H355="","",'PHIEU XT'!F355)</f>
        <v>2ART WM+ BGG 430 Chợ Mía</v>
      </c>
      <c r="T355" s="36"/>
      <c r="U355" s="36"/>
      <c r="V355" s="33" t="str">
        <f t="shared" si="92"/>
        <v>2ART WM+ BGG 430 Chợ Mía</v>
      </c>
      <c r="W355" s="36"/>
      <c r="X355" s="36"/>
      <c r="Y355" s="33" t="str">
        <f>IF(H355="","",'PHIEU XT'!AC355)</f>
        <v>GM500</v>
      </c>
      <c r="Z355" s="36"/>
      <c r="AA355" s="30"/>
      <c r="AB355" s="57">
        <f t="shared" si="93"/>
        <v>5111</v>
      </c>
      <c r="AC355" s="57">
        <f t="shared" si="94"/>
        <v>131</v>
      </c>
      <c r="AD355" s="30"/>
      <c r="AE355" s="58">
        <f>IF(H355="","",'PHIEU XT'!U355)</f>
        <v>1</v>
      </c>
      <c r="AF355" s="37"/>
      <c r="AG355" s="37">
        <f>IF(H355="","",'PHIEU XT'!T355)</f>
        <v>111058</v>
      </c>
      <c r="AH355" s="38">
        <f t="shared" si="95"/>
        <v>111058</v>
      </c>
      <c r="AI355" s="37"/>
      <c r="AJ355" s="37"/>
      <c r="AK355" s="39"/>
      <c r="AL355" s="40">
        <f t="shared" si="96"/>
        <v>8</v>
      </c>
      <c r="AM355" s="37"/>
      <c r="AN355" s="37">
        <f t="shared" si="97"/>
        <v>8884.64</v>
      </c>
      <c r="AO355" s="59">
        <f t="shared" si="98"/>
        <v>33311</v>
      </c>
      <c r="AP355" s="39"/>
      <c r="AQ355" s="59" t="str">
        <f t="shared" si="99"/>
        <v>K-hangtra</v>
      </c>
      <c r="AR355" s="60">
        <f t="shared" si="100"/>
        <v>156</v>
      </c>
      <c r="AS355" s="60">
        <f t="shared" si="101"/>
        <v>632</v>
      </c>
      <c r="AV355" s="39"/>
      <c r="AW355" s="42"/>
      <c r="AX355" s="42"/>
      <c r="AY355" s="42"/>
      <c r="AZ355" s="42"/>
      <c r="BA355" s="42"/>
      <c r="BB355" s="42"/>
      <c r="BC355" s="42"/>
      <c r="BD355" s="42"/>
      <c r="BE355" s="42"/>
      <c r="BF355" s="42"/>
      <c r="BG355" s="42"/>
      <c r="BH355" s="42"/>
      <c r="BI355" s="42"/>
      <c r="BJ355" s="42"/>
      <c r="BK355" s="42"/>
      <c r="BL355" s="42"/>
      <c r="BM355" s="42"/>
      <c r="BN355" s="42"/>
      <c r="BO355" s="42"/>
      <c r="BP355" s="42"/>
      <c r="BQ355" s="42"/>
      <c r="BR355" s="42"/>
      <c r="BS355" s="42"/>
      <c r="BT355" s="42"/>
      <c r="BU355" s="42"/>
      <c r="BV355" s="42"/>
      <c r="BW355" s="42"/>
      <c r="BX355" s="42"/>
      <c r="BY355" s="42"/>
      <c r="BZ355" s="42"/>
      <c r="CA355" s="42"/>
      <c r="CB355" s="42"/>
      <c r="CC355" s="42"/>
      <c r="CD355" s="42"/>
      <c r="CE355" s="42"/>
      <c r="CF355" s="42"/>
      <c r="CG355" s="42"/>
      <c r="CH355" s="42"/>
      <c r="CI355" s="42"/>
      <c r="CJ355" s="42"/>
      <c r="CK355" s="42"/>
      <c r="CL355" s="42"/>
      <c r="CM355" s="42"/>
      <c r="CN355" s="42"/>
      <c r="CO355" s="42"/>
      <c r="CP355" s="42"/>
      <c r="CQ355" s="42"/>
      <c r="CR355" s="42"/>
      <c r="CS355" s="42"/>
      <c r="CT355" s="42"/>
      <c r="CU355" s="42"/>
      <c r="CV355" s="42"/>
      <c r="CW355" s="42"/>
      <c r="CX355" s="42"/>
      <c r="CY355" s="42"/>
      <c r="CZ355" s="42"/>
      <c r="DA355" s="42"/>
      <c r="DB355" s="42"/>
      <c r="DC355" s="42"/>
      <c r="DD355" s="42"/>
      <c r="DE355" s="42"/>
      <c r="DF355" s="42"/>
      <c r="DG355" s="42"/>
      <c r="DH355" s="42"/>
      <c r="DI355" s="42"/>
      <c r="DJ355" s="42"/>
      <c r="DK355" s="42"/>
      <c r="DL355" s="42"/>
      <c r="DM355" s="42"/>
      <c r="DN355" s="42"/>
      <c r="DO355" s="42"/>
      <c r="DP355" s="42"/>
      <c r="DQ355" s="42"/>
      <c r="DR355" s="42"/>
      <c r="DS355" s="42"/>
      <c r="DT355" s="42"/>
      <c r="DU355" s="42"/>
      <c r="DV355" s="42"/>
      <c r="DW355" s="42"/>
      <c r="DX355" s="42"/>
      <c r="DY355" s="42"/>
      <c r="DZ355" s="42"/>
      <c r="EA355" s="42"/>
      <c r="EB355" s="42"/>
      <c r="EC355" s="42"/>
      <c r="ED355" s="42"/>
      <c r="EE355" s="42"/>
      <c r="EF355" s="42"/>
      <c r="EG355" s="42"/>
      <c r="EH355" s="42"/>
      <c r="EI355" s="42"/>
      <c r="EJ355" s="42"/>
      <c r="EK355" s="42"/>
      <c r="EL355" s="42"/>
      <c r="EM355" s="42"/>
      <c r="EN355" s="42"/>
      <c r="EO355" s="42"/>
      <c r="EP355" s="42"/>
      <c r="EQ355" s="42"/>
      <c r="ER355" s="42"/>
      <c r="ES355" s="42"/>
      <c r="ET355" s="42"/>
      <c r="EU355" s="42"/>
      <c r="EV355" s="42"/>
      <c r="EW355" s="42"/>
      <c r="EX355" s="42"/>
      <c r="EY355" s="42"/>
      <c r="EZ355" s="42"/>
      <c r="FA355" s="42"/>
      <c r="FB355" s="42"/>
      <c r="FC355" s="42"/>
      <c r="FD355" s="42"/>
      <c r="FE355" s="42"/>
      <c r="FF355" s="42"/>
      <c r="FG355" s="42"/>
      <c r="FH355" s="42"/>
      <c r="FI355" s="42"/>
      <c r="FJ355" s="42"/>
      <c r="FK355" s="42"/>
      <c r="FL355" s="42"/>
      <c r="FM355" s="42"/>
      <c r="FN355" s="42"/>
      <c r="FO355" s="42"/>
      <c r="FP355" s="42"/>
      <c r="FQ355" s="42"/>
      <c r="FR355" s="42"/>
      <c r="FS355" s="42"/>
      <c r="FT355" s="42"/>
      <c r="FU355" s="42"/>
      <c r="FV355" s="42"/>
      <c r="FW355" s="42"/>
      <c r="FX355" s="42"/>
      <c r="FY355" s="42"/>
      <c r="FZ355" s="42"/>
      <c r="GA355" s="42"/>
      <c r="GB355" s="42"/>
      <c r="GC355" s="42"/>
      <c r="GD355" s="42"/>
      <c r="GE355" s="42"/>
      <c r="GF355" s="42"/>
      <c r="GG355" s="42"/>
      <c r="GH355" s="42"/>
      <c r="GI355" s="42"/>
      <c r="GJ355" s="42"/>
      <c r="GK355" s="42"/>
      <c r="GL355" s="42"/>
      <c r="GM355" s="42"/>
      <c r="GN355" s="42"/>
      <c r="GO355" s="42"/>
      <c r="GP355" s="42"/>
      <c r="GQ355" s="42"/>
      <c r="GR355" s="42"/>
      <c r="GS355" s="42"/>
      <c r="GT355" s="42"/>
      <c r="GU355" s="42"/>
      <c r="GV355" s="42"/>
      <c r="GW355" s="42"/>
      <c r="GX355" s="42"/>
      <c r="GY355" s="42"/>
      <c r="GZ355" s="42"/>
      <c r="HA355" s="42"/>
      <c r="HB355" s="42"/>
      <c r="HC355" s="42"/>
      <c r="HD355" s="42"/>
      <c r="HE355" s="42"/>
      <c r="HF355" s="42"/>
      <c r="HG355" s="42"/>
      <c r="HH355" s="42"/>
      <c r="HI355" s="42"/>
      <c r="HJ355" s="42"/>
      <c r="HK355" s="42"/>
      <c r="HL355" s="42"/>
      <c r="HM355" s="42"/>
      <c r="HN355" s="42"/>
      <c r="HO355" s="42"/>
      <c r="HP355" s="42"/>
      <c r="HQ355" s="42"/>
      <c r="HR355" s="42"/>
      <c r="HS355" s="42"/>
      <c r="HT355" s="42"/>
      <c r="HU355" s="42"/>
      <c r="HV355" s="42"/>
      <c r="HW355" s="42"/>
      <c r="HX355" s="42"/>
    </row>
    <row r="356" spans="1:232" s="41" customFormat="1" x14ac:dyDescent="0.25">
      <c r="A356" s="29"/>
      <c r="B356" s="30"/>
      <c r="C356" s="31" t="str">
        <f>IF(H356="","",VLOOKUP(O356,Khach_hang!B:G,6,0))</f>
        <v>B</v>
      </c>
      <c r="D356" s="57">
        <f t="shared" si="85"/>
        <v>0</v>
      </c>
      <c r="E356" s="57">
        <f t="shared" si="86"/>
        <v>1</v>
      </c>
      <c r="F356" s="32" t="str">
        <f>IF(H356="","",VLOOKUP(H356,'PHIEU XT'!B:I,8,0))</f>
        <v>30/08/2025</v>
      </c>
      <c r="G356" s="32" t="str">
        <f t="shared" si="87"/>
        <v>30/08/2025</v>
      </c>
      <c r="H356" s="4">
        <v>9105871308</v>
      </c>
      <c r="I356" s="32" t="str">
        <f t="shared" si="88"/>
        <v>30/08/2025</v>
      </c>
      <c r="J356" s="33" t="str">
        <f t="shared" si="89"/>
        <v>NKHT2508/00422127</v>
      </c>
      <c r="K356" s="34"/>
      <c r="L356" s="46" t="str">
        <f t="shared" si="90"/>
        <v>K25TTM</v>
      </c>
      <c r="M356" s="33" t="str">
        <f>IF(H356="","",'PHIEU XT'!C356)</f>
        <v>00422127</v>
      </c>
      <c r="N356" s="35" t="str">
        <f t="shared" si="91"/>
        <v>30/08/2025</v>
      </c>
      <c r="O356" s="6" t="str">
        <f>IF(H356="","",'PHIEU XT'!E356)</f>
        <v>WIN-002</v>
      </c>
      <c r="P356" s="36"/>
      <c r="Q356" s="36"/>
      <c r="R356" s="36"/>
      <c r="S356" s="33" t="str">
        <f>IF(H356="","",'PHIEU XT'!F356)</f>
        <v>5677 WM+ HNI Ki ốt 05-06 OCT5 Resco Cổ N</v>
      </c>
      <c r="T356" s="36"/>
      <c r="U356" s="36"/>
      <c r="V356" s="33" t="str">
        <f t="shared" si="92"/>
        <v>5677 WM+ HNI Ki ốt 05-06 OCT5 Resco Cổ N</v>
      </c>
      <c r="W356" s="36"/>
      <c r="X356" s="36"/>
      <c r="Y356" s="33" t="str">
        <f>IF(H356="","",'PHIEU XT'!AC356)</f>
        <v>GM500</v>
      </c>
      <c r="Z356" s="36"/>
      <c r="AA356" s="30"/>
      <c r="AB356" s="57">
        <f t="shared" si="93"/>
        <v>5111</v>
      </c>
      <c r="AC356" s="57">
        <f t="shared" si="94"/>
        <v>131</v>
      </c>
      <c r="AD356" s="30"/>
      <c r="AE356" s="58">
        <f>IF(H356="","",'PHIEU XT'!U356)</f>
        <v>2</v>
      </c>
      <c r="AF356" s="37"/>
      <c r="AG356" s="37">
        <f>IF(H356="","",'PHIEU XT'!T356)</f>
        <v>111058</v>
      </c>
      <c r="AH356" s="38">
        <f t="shared" si="95"/>
        <v>222116</v>
      </c>
      <c r="AI356" s="37"/>
      <c r="AJ356" s="37"/>
      <c r="AK356" s="39"/>
      <c r="AL356" s="40">
        <f t="shared" si="96"/>
        <v>8</v>
      </c>
      <c r="AM356" s="37"/>
      <c r="AN356" s="37">
        <f t="shared" si="97"/>
        <v>17769.28</v>
      </c>
      <c r="AO356" s="59">
        <f t="shared" si="98"/>
        <v>33311</v>
      </c>
      <c r="AP356" s="39"/>
      <c r="AQ356" s="59" t="str">
        <f t="shared" si="99"/>
        <v>K-hangtra</v>
      </c>
      <c r="AR356" s="60">
        <f t="shared" si="100"/>
        <v>156</v>
      </c>
      <c r="AS356" s="60">
        <f t="shared" si="101"/>
        <v>632</v>
      </c>
      <c r="AV356" s="39"/>
      <c r="AW356" s="42"/>
      <c r="AX356" s="42"/>
      <c r="AY356" s="42"/>
      <c r="AZ356" s="42"/>
      <c r="BA356" s="42"/>
      <c r="BB356" s="42"/>
      <c r="BC356" s="42"/>
      <c r="BD356" s="42"/>
      <c r="BE356" s="42"/>
      <c r="BF356" s="42"/>
      <c r="BG356" s="42"/>
      <c r="BH356" s="42"/>
      <c r="BI356" s="42"/>
      <c r="BJ356" s="42"/>
      <c r="BK356" s="42"/>
      <c r="BL356" s="42"/>
      <c r="BM356" s="42"/>
      <c r="BN356" s="42"/>
      <c r="BO356" s="42"/>
      <c r="BP356" s="42"/>
      <c r="BQ356" s="42"/>
      <c r="BR356" s="42"/>
      <c r="BS356" s="42"/>
      <c r="BT356" s="42"/>
      <c r="BU356" s="42"/>
      <c r="BV356" s="42"/>
      <c r="BW356" s="42"/>
      <c r="BX356" s="42"/>
      <c r="BY356" s="42"/>
      <c r="BZ356" s="42"/>
      <c r="CA356" s="42"/>
      <c r="CB356" s="42"/>
      <c r="CC356" s="42"/>
      <c r="CD356" s="42"/>
      <c r="CE356" s="42"/>
      <c r="CF356" s="42"/>
      <c r="CG356" s="42"/>
      <c r="CH356" s="42"/>
      <c r="CI356" s="42"/>
      <c r="CJ356" s="42"/>
      <c r="CK356" s="42"/>
      <c r="CL356" s="42"/>
      <c r="CM356" s="42"/>
      <c r="CN356" s="42"/>
      <c r="CO356" s="42"/>
      <c r="CP356" s="42"/>
      <c r="CQ356" s="42"/>
      <c r="CR356" s="42"/>
      <c r="CS356" s="42"/>
      <c r="CT356" s="42"/>
      <c r="CU356" s="42"/>
      <c r="CV356" s="42"/>
      <c r="CW356" s="42"/>
      <c r="CX356" s="42"/>
      <c r="CY356" s="42"/>
      <c r="CZ356" s="42"/>
      <c r="DA356" s="42"/>
      <c r="DB356" s="42"/>
      <c r="DC356" s="42"/>
      <c r="DD356" s="42"/>
      <c r="DE356" s="42"/>
      <c r="DF356" s="42"/>
      <c r="DG356" s="42"/>
      <c r="DH356" s="42"/>
      <c r="DI356" s="42"/>
      <c r="DJ356" s="42"/>
      <c r="DK356" s="42"/>
      <c r="DL356" s="42"/>
      <c r="DM356" s="42"/>
      <c r="DN356" s="42"/>
      <c r="DO356" s="42"/>
      <c r="DP356" s="42"/>
      <c r="DQ356" s="42"/>
      <c r="DR356" s="42"/>
      <c r="DS356" s="42"/>
      <c r="DT356" s="42"/>
      <c r="DU356" s="42"/>
      <c r="DV356" s="42"/>
      <c r="DW356" s="42"/>
      <c r="DX356" s="42"/>
      <c r="DY356" s="42"/>
      <c r="DZ356" s="42"/>
      <c r="EA356" s="42"/>
      <c r="EB356" s="42"/>
      <c r="EC356" s="42"/>
      <c r="ED356" s="42"/>
      <c r="EE356" s="42"/>
      <c r="EF356" s="42"/>
      <c r="EG356" s="42"/>
      <c r="EH356" s="42"/>
      <c r="EI356" s="42"/>
      <c r="EJ356" s="42"/>
      <c r="EK356" s="42"/>
      <c r="EL356" s="42"/>
      <c r="EM356" s="42"/>
      <c r="EN356" s="42"/>
      <c r="EO356" s="42"/>
      <c r="EP356" s="42"/>
      <c r="EQ356" s="42"/>
      <c r="ER356" s="42"/>
      <c r="ES356" s="42"/>
      <c r="ET356" s="42"/>
      <c r="EU356" s="42"/>
      <c r="EV356" s="42"/>
      <c r="EW356" s="42"/>
      <c r="EX356" s="42"/>
      <c r="EY356" s="42"/>
      <c r="EZ356" s="42"/>
      <c r="FA356" s="42"/>
      <c r="FB356" s="42"/>
      <c r="FC356" s="42"/>
      <c r="FD356" s="42"/>
      <c r="FE356" s="42"/>
      <c r="FF356" s="42"/>
      <c r="FG356" s="42"/>
      <c r="FH356" s="42"/>
      <c r="FI356" s="42"/>
      <c r="FJ356" s="42"/>
      <c r="FK356" s="42"/>
      <c r="FL356" s="42"/>
      <c r="FM356" s="42"/>
      <c r="FN356" s="42"/>
      <c r="FO356" s="42"/>
      <c r="FP356" s="42"/>
      <c r="FQ356" s="42"/>
      <c r="FR356" s="42"/>
      <c r="FS356" s="42"/>
      <c r="FT356" s="42"/>
      <c r="FU356" s="42"/>
      <c r="FV356" s="42"/>
      <c r="FW356" s="42"/>
      <c r="FX356" s="42"/>
      <c r="FY356" s="42"/>
      <c r="FZ356" s="42"/>
      <c r="GA356" s="42"/>
      <c r="GB356" s="42"/>
      <c r="GC356" s="42"/>
      <c r="GD356" s="42"/>
      <c r="GE356" s="42"/>
      <c r="GF356" s="42"/>
      <c r="GG356" s="42"/>
      <c r="GH356" s="42"/>
      <c r="GI356" s="42"/>
      <c r="GJ356" s="42"/>
      <c r="GK356" s="42"/>
      <c r="GL356" s="42"/>
      <c r="GM356" s="42"/>
      <c r="GN356" s="42"/>
      <c r="GO356" s="42"/>
      <c r="GP356" s="42"/>
      <c r="GQ356" s="42"/>
      <c r="GR356" s="42"/>
      <c r="GS356" s="42"/>
      <c r="GT356" s="42"/>
      <c r="GU356" s="42"/>
      <c r="GV356" s="42"/>
      <c r="GW356" s="42"/>
      <c r="GX356" s="42"/>
      <c r="GY356" s="42"/>
      <c r="GZ356" s="42"/>
      <c r="HA356" s="42"/>
      <c r="HB356" s="42"/>
      <c r="HC356" s="42"/>
      <c r="HD356" s="42"/>
      <c r="HE356" s="42"/>
      <c r="HF356" s="42"/>
      <c r="HG356" s="42"/>
      <c r="HH356" s="42"/>
      <c r="HI356" s="42"/>
      <c r="HJ356" s="42"/>
      <c r="HK356" s="42"/>
      <c r="HL356" s="42"/>
      <c r="HM356" s="42"/>
      <c r="HN356" s="42"/>
      <c r="HO356" s="42"/>
      <c r="HP356" s="42"/>
      <c r="HQ356" s="42"/>
      <c r="HR356" s="42"/>
      <c r="HS356" s="42"/>
      <c r="HT356" s="42"/>
      <c r="HU356" s="42"/>
      <c r="HV356" s="42"/>
      <c r="HW356" s="42"/>
      <c r="HX356" s="42"/>
    </row>
    <row r="357" spans="1:232" s="41" customFormat="1" x14ac:dyDescent="0.25">
      <c r="A357" s="29"/>
      <c r="B357" s="30"/>
      <c r="C357" s="31" t="str">
        <f>IF(H357="","",VLOOKUP(O357,Khach_hang!B:G,6,0))</f>
        <v>N</v>
      </c>
      <c r="D357" s="57">
        <f t="shared" si="85"/>
        <v>0</v>
      </c>
      <c r="E357" s="57">
        <f t="shared" si="86"/>
        <v>1</v>
      </c>
      <c r="F357" s="32" t="str">
        <f>IF(H357="","",VLOOKUP(H357,'PHIEU XT'!B:I,8,0))</f>
        <v>30/08/2025</v>
      </c>
      <c r="G357" s="32" t="str">
        <f t="shared" si="87"/>
        <v>30/08/2025</v>
      </c>
      <c r="H357" s="4">
        <v>9105871301</v>
      </c>
      <c r="I357" s="32" t="str">
        <f t="shared" si="88"/>
        <v>30/08/2025</v>
      </c>
      <c r="J357" s="33" t="str">
        <f t="shared" si="89"/>
        <v>NKHT2508/00007512</v>
      </c>
      <c r="K357" s="34"/>
      <c r="L357" s="46" t="str">
        <f t="shared" si="90"/>
        <v>K25TTM</v>
      </c>
      <c r="M357" s="33" t="str">
        <f>IF(H357="","",'PHIEU XT'!C357)</f>
        <v>00007512</v>
      </c>
      <c r="N357" s="35" t="str">
        <f t="shared" si="91"/>
        <v>30/08/2025</v>
      </c>
      <c r="O357" s="6" t="str">
        <f>IF(H357="","",'PHIEU XT'!E357)</f>
        <v>WIN-021</v>
      </c>
      <c r="P357" s="36"/>
      <c r="Q357" s="36"/>
      <c r="R357" s="36"/>
      <c r="S357" s="33" t="str">
        <f>IF(H357="","",'PHIEU XT'!F357)</f>
        <v>2AYS WM+ TTH Thôn Mậu Tài, Dương Nỗ</v>
      </c>
      <c r="T357" s="36"/>
      <c r="U357" s="36"/>
      <c r="V357" s="33" t="str">
        <f t="shared" si="92"/>
        <v>2AYS WM+ TTH Thôn Mậu Tài, Dương Nỗ</v>
      </c>
      <c r="W357" s="36"/>
      <c r="X357" s="36"/>
      <c r="Y357" s="33" t="str">
        <f>IF(H357="","",'PHIEU XT'!AC357)</f>
        <v>CGM300</v>
      </c>
      <c r="Z357" s="36"/>
      <c r="AA357" s="30"/>
      <c r="AB357" s="57">
        <f t="shared" si="93"/>
        <v>5111</v>
      </c>
      <c r="AC357" s="57">
        <f t="shared" si="94"/>
        <v>131</v>
      </c>
      <c r="AD357" s="30"/>
      <c r="AE357" s="58">
        <f>IF(H357="","",'PHIEU XT'!U357)</f>
        <v>1</v>
      </c>
      <c r="AF357" s="37"/>
      <c r="AG357" s="37">
        <f>IF(H357="","",'PHIEU XT'!T357)</f>
        <v>73431</v>
      </c>
      <c r="AH357" s="38">
        <f t="shared" si="95"/>
        <v>73431</v>
      </c>
      <c r="AI357" s="37"/>
      <c r="AJ357" s="37"/>
      <c r="AK357" s="39"/>
      <c r="AL357" s="40">
        <f t="shared" si="96"/>
        <v>8</v>
      </c>
      <c r="AM357" s="37"/>
      <c r="AN357" s="37">
        <f t="shared" si="97"/>
        <v>5874.4800000000005</v>
      </c>
      <c r="AO357" s="59">
        <f t="shared" si="98"/>
        <v>33311</v>
      </c>
      <c r="AP357" s="39"/>
      <c r="AQ357" s="59" t="str">
        <f t="shared" si="99"/>
        <v>K-hangtra</v>
      </c>
      <c r="AR357" s="60">
        <f t="shared" si="100"/>
        <v>156</v>
      </c>
      <c r="AS357" s="60">
        <f t="shared" si="101"/>
        <v>632</v>
      </c>
      <c r="AV357" s="39"/>
      <c r="AW357" s="42"/>
      <c r="AX357" s="42"/>
      <c r="AY357" s="42"/>
      <c r="AZ357" s="42"/>
      <c r="BA357" s="42"/>
      <c r="BB357" s="42"/>
      <c r="BC357" s="42"/>
      <c r="BD357" s="42"/>
      <c r="BE357" s="42"/>
      <c r="BF357" s="42"/>
      <c r="BG357" s="42"/>
      <c r="BH357" s="42"/>
      <c r="BI357" s="42"/>
      <c r="BJ357" s="42"/>
      <c r="BK357" s="42"/>
      <c r="BL357" s="42"/>
      <c r="BM357" s="42"/>
      <c r="BN357" s="42"/>
      <c r="BO357" s="42"/>
      <c r="BP357" s="42"/>
      <c r="BQ357" s="42"/>
      <c r="BR357" s="42"/>
      <c r="BS357" s="42"/>
      <c r="BT357" s="42"/>
      <c r="BU357" s="42"/>
      <c r="BV357" s="42"/>
      <c r="BW357" s="42"/>
      <c r="BX357" s="42"/>
      <c r="BY357" s="42"/>
      <c r="BZ357" s="42"/>
      <c r="CA357" s="42"/>
      <c r="CB357" s="42"/>
      <c r="CC357" s="42"/>
      <c r="CD357" s="42"/>
      <c r="CE357" s="42"/>
      <c r="CF357" s="42"/>
      <c r="CG357" s="42"/>
      <c r="CH357" s="42"/>
      <c r="CI357" s="42"/>
      <c r="CJ357" s="42"/>
      <c r="CK357" s="42"/>
      <c r="CL357" s="42"/>
      <c r="CM357" s="42"/>
      <c r="CN357" s="42"/>
      <c r="CO357" s="42"/>
      <c r="CP357" s="42"/>
      <c r="CQ357" s="42"/>
      <c r="CR357" s="42"/>
      <c r="CS357" s="42"/>
      <c r="CT357" s="42"/>
      <c r="CU357" s="42"/>
      <c r="CV357" s="42"/>
      <c r="CW357" s="42"/>
      <c r="CX357" s="42"/>
      <c r="CY357" s="42"/>
      <c r="CZ357" s="42"/>
      <c r="DA357" s="42"/>
      <c r="DB357" s="42"/>
      <c r="DC357" s="42"/>
      <c r="DD357" s="42"/>
      <c r="DE357" s="42"/>
      <c r="DF357" s="42"/>
      <c r="DG357" s="42"/>
      <c r="DH357" s="42"/>
      <c r="DI357" s="42"/>
      <c r="DJ357" s="42"/>
      <c r="DK357" s="42"/>
      <c r="DL357" s="42"/>
      <c r="DM357" s="42"/>
      <c r="DN357" s="42"/>
      <c r="DO357" s="42"/>
      <c r="DP357" s="42"/>
      <c r="DQ357" s="42"/>
      <c r="DR357" s="42"/>
      <c r="DS357" s="42"/>
      <c r="DT357" s="42"/>
      <c r="DU357" s="42"/>
      <c r="DV357" s="42"/>
      <c r="DW357" s="42"/>
      <c r="DX357" s="42"/>
      <c r="DY357" s="42"/>
      <c r="DZ357" s="42"/>
      <c r="EA357" s="42"/>
      <c r="EB357" s="42"/>
      <c r="EC357" s="42"/>
      <c r="ED357" s="42"/>
      <c r="EE357" s="42"/>
      <c r="EF357" s="42"/>
      <c r="EG357" s="42"/>
      <c r="EH357" s="42"/>
      <c r="EI357" s="42"/>
      <c r="EJ357" s="42"/>
      <c r="EK357" s="42"/>
      <c r="EL357" s="42"/>
      <c r="EM357" s="42"/>
      <c r="EN357" s="42"/>
      <c r="EO357" s="42"/>
      <c r="EP357" s="42"/>
      <c r="EQ357" s="42"/>
      <c r="ER357" s="42"/>
      <c r="ES357" s="42"/>
      <c r="ET357" s="42"/>
      <c r="EU357" s="42"/>
      <c r="EV357" s="42"/>
      <c r="EW357" s="42"/>
      <c r="EX357" s="42"/>
      <c r="EY357" s="42"/>
      <c r="EZ357" s="42"/>
      <c r="FA357" s="42"/>
      <c r="FB357" s="42"/>
      <c r="FC357" s="42"/>
      <c r="FD357" s="42"/>
      <c r="FE357" s="42"/>
      <c r="FF357" s="42"/>
      <c r="FG357" s="42"/>
      <c r="FH357" s="42"/>
      <c r="FI357" s="42"/>
      <c r="FJ357" s="42"/>
      <c r="FK357" s="42"/>
      <c r="FL357" s="42"/>
      <c r="FM357" s="42"/>
      <c r="FN357" s="42"/>
      <c r="FO357" s="42"/>
      <c r="FP357" s="42"/>
      <c r="FQ357" s="42"/>
      <c r="FR357" s="42"/>
      <c r="FS357" s="42"/>
      <c r="FT357" s="42"/>
      <c r="FU357" s="42"/>
      <c r="FV357" s="42"/>
      <c r="FW357" s="42"/>
      <c r="FX357" s="42"/>
      <c r="FY357" s="42"/>
      <c r="FZ357" s="42"/>
      <c r="GA357" s="42"/>
      <c r="GB357" s="42"/>
      <c r="GC357" s="42"/>
      <c r="GD357" s="42"/>
      <c r="GE357" s="42"/>
      <c r="GF357" s="42"/>
      <c r="GG357" s="42"/>
      <c r="GH357" s="42"/>
      <c r="GI357" s="42"/>
      <c r="GJ357" s="42"/>
      <c r="GK357" s="42"/>
      <c r="GL357" s="42"/>
      <c r="GM357" s="42"/>
      <c r="GN357" s="42"/>
      <c r="GO357" s="42"/>
      <c r="GP357" s="42"/>
      <c r="GQ357" s="42"/>
      <c r="GR357" s="42"/>
      <c r="GS357" s="42"/>
      <c r="GT357" s="42"/>
      <c r="GU357" s="42"/>
      <c r="GV357" s="42"/>
      <c r="GW357" s="42"/>
      <c r="GX357" s="42"/>
      <c r="GY357" s="42"/>
      <c r="GZ357" s="42"/>
      <c r="HA357" s="42"/>
      <c r="HB357" s="42"/>
      <c r="HC357" s="42"/>
      <c r="HD357" s="42"/>
      <c r="HE357" s="42"/>
      <c r="HF357" s="42"/>
      <c r="HG357" s="42"/>
      <c r="HH357" s="42"/>
      <c r="HI357" s="42"/>
      <c r="HJ357" s="42"/>
      <c r="HK357" s="42"/>
      <c r="HL357" s="42"/>
      <c r="HM357" s="42"/>
      <c r="HN357" s="42"/>
      <c r="HO357" s="42"/>
      <c r="HP357" s="42"/>
      <c r="HQ357" s="42"/>
      <c r="HR357" s="42"/>
      <c r="HS357" s="42"/>
      <c r="HT357" s="42"/>
      <c r="HU357" s="42"/>
      <c r="HV357" s="42"/>
      <c r="HW357" s="42"/>
      <c r="HX357" s="42"/>
    </row>
    <row r="358" spans="1:232" s="41" customFormat="1" x14ac:dyDescent="0.25">
      <c r="A358" s="29"/>
      <c r="B358" s="30"/>
      <c r="C358" s="31" t="str">
        <f>IF(H358="","",VLOOKUP(O358,Khach_hang!B:G,6,0))</f>
        <v>N</v>
      </c>
      <c r="D358" s="57">
        <f t="shared" si="85"/>
        <v>0</v>
      </c>
      <c r="E358" s="57">
        <f t="shared" si="86"/>
        <v>1</v>
      </c>
      <c r="F358" s="32" t="str">
        <f>IF(H358="","",VLOOKUP(H358,'PHIEU XT'!B:I,8,0))</f>
        <v>30/08/2025</v>
      </c>
      <c r="G358" s="32" t="str">
        <f t="shared" si="87"/>
        <v>30/08/2025</v>
      </c>
      <c r="H358" s="4">
        <v>9105871301</v>
      </c>
      <c r="I358" s="32" t="str">
        <f t="shared" si="88"/>
        <v>30/08/2025</v>
      </c>
      <c r="J358" s="33" t="str">
        <f t="shared" si="89"/>
        <v>NKHT2508/00007512</v>
      </c>
      <c r="K358" s="34"/>
      <c r="L358" s="46" t="str">
        <f t="shared" si="90"/>
        <v>K25TTM</v>
      </c>
      <c r="M358" s="33" t="str">
        <f>IF(H358="","",'PHIEU XT'!C358)</f>
        <v>00007512</v>
      </c>
      <c r="N358" s="35" t="str">
        <f t="shared" si="91"/>
        <v>30/08/2025</v>
      </c>
      <c r="O358" s="6" t="str">
        <f>IF(H358="","",'PHIEU XT'!E358)</f>
        <v>WIN-021</v>
      </c>
      <c r="P358" s="36"/>
      <c r="Q358" s="36"/>
      <c r="R358" s="36"/>
      <c r="S358" s="33" t="str">
        <f>IF(H358="","",'PHIEU XT'!F358)</f>
        <v>2AYS WM+ TTH Thôn Mậu Tài, Dương Nỗ</v>
      </c>
      <c r="T358" s="36"/>
      <c r="U358" s="36"/>
      <c r="V358" s="33" t="str">
        <f t="shared" si="92"/>
        <v>2AYS WM+ TTH Thôn Mậu Tài, Dương Nỗ</v>
      </c>
      <c r="W358" s="36"/>
      <c r="X358" s="36"/>
      <c r="Y358" s="33" t="str">
        <f>IF(H358="","",'PHIEU XT'!AC358)</f>
        <v>GM500</v>
      </c>
      <c r="Z358" s="36"/>
      <c r="AA358" s="30"/>
      <c r="AB358" s="57">
        <f t="shared" si="93"/>
        <v>5111</v>
      </c>
      <c r="AC358" s="57">
        <f t="shared" si="94"/>
        <v>131</v>
      </c>
      <c r="AD358" s="30"/>
      <c r="AE358" s="58">
        <f>IF(H358="","",'PHIEU XT'!U358)</f>
        <v>1</v>
      </c>
      <c r="AF358" s="37"/>
      <c r="AG358" s="37">
        <f>IF(H358="","",'PHIEU XT'!T358)</f>
        <v>111058</v>
      </c>
      <c r="AH358" s="38">
        <f t="shared" si="95"/>
        <v>111058</v>
      </c>
      <c r="AI358" s="37"/>
      <c r="AJ358" s="37"/>
      <c r="AK358" s="39"/>
      <c r="AL358" s="40">
        <f t="shared" si="96"/>
        <v>8</v>
      </c>
      <c r="AM358" s="37"/>
      <c r="AN358" s="37">
        <f t="shared" si="97"/>
        <v>8884.64</v>
      </c>
      <c r="AO358" s="59">
        <f t="shared" si="98"/>
        <v>33311</v>
      </c>
      <c r="AP358" s="39"/>
      <c r="AQ358" s="59" t="str">
        <f t="shared" si="99"/>
        <v>K-hangtra</v>
      </c>
      <c r="AR358" s="60">
        <f t="shared" si="100"/>
        <v>156</v>
      </c>
      <c r="AS358" s="60">
        <f t="shared" si="101"/>
        <v>632</v>
      </c>
      <c r="AV358" s="39"/>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c r="BV358" s="42"/>
      <c r="BW358" s="42"/>
      <c r="BX358" s="42"/>
      <c r="BY358" s="42"/>
      <c r="BZ358" s="42"/>
      <c r="CA358" s="42"/>
      <c r="CB358" s="42"/>
      <c r="CC358" s="42"/>
      <c r="CD358" s="42"/>
      <c r="CE358" s="42"/>
      <c r="CF358" s="42"/>
      <c r="CG358" s="42"/>
      <c r="CH358" s="42"/>
      <c r="CI358" s="42"/>
      <c r="CJ358" s="42"/>
      <c r="CK358" s="42"/>
      <c r="CL358" s="42"/>
      <c r="CM358" s="42"/>
      <c r="CN358" s="42"/>
      <c r="CO358" s="42"/>
      <c r="CP358" s="42"/>
      <c r="CQ358" s="42"/>
      <c r="CR358" s="42"/>
      <c r="CS358" s="42"/>
      <c r="CT358" s="42"/>
      <c r="CU358" s="42"/>
      <c r="CV358" s="42"/>
      <c r="CW358" s="42"/>
      <c r="CX358" s="42"/>
      <c r="CY358" s="42"/>
      <c r="CZ358" s="42"/>
      <c r="DA358" s="42"/>
      <c r="DB358" s="42"/>
      <c r="DC358" s="42"/>
      <c r="DD358" s="42"/>
      <c r="DE358" s="42"/>
      <c r="DF358" s="42"/>
      <c r="DG358" s="42"/>
      <c r="DH358" s="42"/>
      <c r="DI358" s="42"/>
      <c r="DJ358" s="42"/>
      <c r="DK358" s="42"/>
      <c r="DL358" s="42"/>
      <c r="DM358" s="42"/>
      <c r="DN358" s="42"/>
      <c r="DO358" s="42"/>
      <c r="DP358" s="42"/>
      <c r="DQ358" s="42"/>
      <c r="DR358" s="42"/>
      <c r="DS358" s="42"/>
      <c r="DT358" s="42"/>
      <c r="DU358" s="42"/>
      <c r="DV358" s="42"/>
      <c r="DW358" s="42"/>
      <c r="DX358" s="42"/>
      <c r="DY358" s="42"/>
      <c r="DZ358" s="42"/>
      <c r="EA358" s="42"/>
      <c r="EB358" s="42"/>
      <c r="EC358" s="42"/>
      <c r="ED358" s="42"/>
      <c r="EE358" s="42"/>
      <c r="EF358" s="42"/>
      <c r="EG358" s="42"/>
      <c r="EH358" s="42"/>
      <c r="EI358" s="42"/>
      <c r="EJ358" s="42"/>
      <c r="EK358" s="42"/>
      <c r="EL358" s="42"/>
      <c r="EM358" s="42"/>
      <c r="EN358" s="42"/>
      <c r="EO358" s="42"/>
      <c r="EP358" s="42"/>
      <c r="EQ358" s="42"/>
      <c r="ER358" s="42"/>
      <c r="ES358" s="42"/>
      <c r="ET358" s="42"/>
      <c r="EU358" s="42"/>
      <c r="EV358" s="42"/>
      <c r="EW358" s="42"/>
      <c r="EX358" s="42"/>
      <c r="EY358" s="42"/>
      <c r="EZ358" s="42"/>
      <c r="FA358" s="42"/>
      <c r="FB358" s="42"/>
      <c r="FC358" s="42"/>
      <c r="FD358" s="42"/>
      <c r="FE358" s="42"/>
      <c r="FF358" s="42"/>
      <c r="FG358" s="42"/>
      <c r="FH358" s="42"/>
      <c r="FI358" s="42"/>
      <c r="FJ358" s="42"/>
      <c r="FK358" s="42"/>
      <c r="FL358" s="42"/>
      <c r="FM358" s="42"/>
      <c r="FN358" s="42"/>
      <c r="FO358" s="42"/>
      <c r="FP358" s="42"/>
      <c r="FQ358" s="42"/>
      <c r="FR358" s="42"/>
      <c r="FS358" s="42"/>
      <c r="FT358" s="42"/>
      <c r="FU358" s="42"/>
      <c r="FV358" s="42"/>
      <c r="FW358" s="42"/>
      <c r="FX358" s="42"/>
      <c r="FY358" s="42"/>
      <c r="FZ358" s="42"/>
      <c r="GA358" s="42"/>
      <c r="GB358" s="42"/>
      <c r="GC358" s="42"/>
      <c r="GD358" s="42"/>
      <c r="GE358" s="42"/>
      <c r="GF358" s="42"/>
      <c r="GG358" s="42"/>
      <c r="GH358" s="42"/>
      <c r="GI358" s="42"/>
      <c r="GJ358" s="42"/>
      <c r="GK358" s="42"/>
      <c r="GL358" s="42"/>
      <c r="GM358" s="42"/>
      <c r="GN358" s="42"/>
      <c r="GO358" s="42"/>
      <c r="GP358" s="42"/>
      <c r="GQ358" s="42"/>
      <c r="GR358" s="42"/>
      <c r="GS358" s="42"/>
      <c r="GT358" s="42"/>
      <c r="GU358" s="42"/>
      <c r="GV358" s="42"/>
      <c r="GW358" s="42"/>
      <c r="GX358" s="42"/>
      <c r="GY358" s="42"/>
      <c r="GZ358" s="42"/>
      <c r="HA358" s="42"/>
      <c r="HB358" s="42"/>
      <c r="HC358" s="42"/>
      <c r="HD358" s="42"/>
      <c r="HE358" s="42"/>
      <c r="HF358" s="42"/>
      <c r="HG358" s="42"/>
      <c r="HH358" s="42"/>
      <c r="HI358" s="42"/>
      <c r="HJ358" s="42"/>
      <c r="HK358" s="42"/>
      <c r="HL358" s="42"/>
      <c r="HM358" s="42"/>
      <c r="HN358" s="42"/>
      <c r="HO358" s="42"/>
      <c r="HP358" s="42"/>
      <c r="HQ358" s="42"/>
      <c r="HR358" s="42"/>
      <c r="HS358" s="42"/>
      <c r="HT358" s="42"/>
      <c r="HU358" s="42"/>
      <c r="HV358" s="42"/>
      <c r="HW358" s="42"/>
      <c r="HX358" s="42"/>
    </row>
    <row r="359" spans="1:232" s="41" customFormat="1" x14ac:dyDescent="0.25">
      <c r="A359" s="29"/>
      <c r="B359" s="30"/>
      <c r="C359" s="31" t="str">
        <f>IF(H359="","",VLOOKUP(O359,Khach_hang!B:G,6,0))</f>
        <v>N</v>
      </c>
      <c r="D359" s="57">
        <f t="shared" si="85"/>
        <v>0</v>
      </c>
      <c r="E359" s="57">
        <f t="shared" si="86"/>
        <v>1</v>
      </c>
      <c r="F359" s="32" t="str">
        <f>IF(H359="","",VLOOKUP(H359,'PHIEU XT'!B:I,8,0))</f>
        <v>30/08/2025</v>
      </c>
      <c r="G359" s="32" t="str">
        <f t="shared" si="87"/>
        <v>30/08/2025</v>
      </c>
      <c r="H359" s="4">
        <v>9105871321</v>
      </c>
      <c r="I359" s="32" t="str">
        <f t="shared" si="88"/>
        <v>30/08/2025</v>
      </c>
      <c r="J359" s="33" t="str">
        <f t="shared" si="89"/>
        <v>NKHT2508/00069582</v>
      </c>
      <c r="K359" s="34"/>
      <c r="L359" s="46" t="str">
        <f t="shared" si="90"/>
        <v>K25TTM</v>
      </c>
      <c r="M359" s="33" t="str">
        <f>IF(H359="","",'PHIEU XT'!C359)</f>
        <v>00069582</v>
      </c>
      <c r="N359" s="35" t="str">
        <f t="shared" si="91"/>
        <v>30/08/2025</v>
      </c>
      <c r="O359" s="6" t="str">
        <f>IF(H359="","",'PHIEU XT'!E359)</f>
        <v>WIN-009</v>
      </c>
      <c r="P359" s="36"/>
      <c r="Q359" s="36"/>
      <c r="R359" s="36"/>
      <c r="S359" s="33" t="str">
        <f>IF(H359="","",'PHIEU XT'!F359)</f>
        <v>3789 WM+ DNG 36 Trần Quý Hai</v>
      </c>
      <c r="T359" s="36"/>
      <c r="U359" s="36"/>
      <c r="V359" s="33" t="str">
        <f t="shared" si="92"/>
        <v>3789 WM+ DNG 36 Trần Quý Hai</v>
      </c>
      <c r="W359" s="36"/>
      <c r="X359" s="36"/>
      <c r="Y359" s="33" t="str">
        <f>IF(H359="","",'PHIEU XT'!AC359)</f>
        <v>GM500</v>
      </c>
      <c r="Z359" s="36"/>
      <c r="AA359" s="30"/>
      <c r="AB359" s="57">
        <f t="shared" si="93"/>
        <v>5111</v>
      </c>
      <c r="AC359" s="57">
        <f t="shared" si="94"/>
        <v>131</v>
      </c>
      <c r="AD359" s="30"/>
      <c r="AE359" s="58">
        <f>IF(H359="","",'PHIEU XT'!U359)</f>
        <v>2</v>
      </c>
      <c r="AF359" s="37"/>
      <c r="AG359" s="37">
        <f>IF(H359="","",'PHIEU XT'!T359)</f>
        <v>111058</v>
      </c>
      <c r="AH359" s="38">
        <f t="shared" si="95"/>
        <v>222116</v>
      </c>
      <c r="AI359" s="37"/>
      <c r="AJ359" s="37"/>
      <c r="AK359" s="39"/>
      <c r="AL359" s="40">
        <f t="shared" si="96"/>
        <v>8</v>
      </c>
      <c r="AM359" s="37"/>
      <c r="AN359" s="37">
        <f t="shared" si="97"/>
        <v>17769.28</v>
      </c>
      <c r="AO359" s="59">
        <f t="shared" si="98"/>
        <v>33311</v>
      </c>
      <c r="AP359" s="39"/>
      <c r="AQ359" s="59" t="str">
        <f t="shared" si="99"/>
        <v>K-hangtra</v>
      </c>
      <c r="AR359" s="60">
        <f t="shared" si="100"/>
        <v>156</v>
      </c>
      <c r="AS359" s="60">
        <f t="shared" si="101"/>
        <v>632</v>
      </c>
      <c r="AV359" s="39"/>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c r="BV359" s="42"/>
      <c r="BW359" s="42"/>
      <c r="BX359" s="42"/>
      <c r="BY359" s="42"/>
      <c r="BZ359" s="42"/>
      <c r="CA359" s="42"/>
      <c r="CB359" s="42"/>
      <c r="CC359" s="42"/>
      <c r="CD359" s="42"/>
      <c r="CE359" s="42"/>
      <c r="CF359" s="42"/>
      <c r="CG359" s="42"/>
      <c r="CH359" s="42"/>
      <c r="CI359" s="42"/>
      <c r="CJ359" s="42"/>
      <c r="CK359" s="42"/>
      <c r="CL359" s="42"/>
      <c r="CM359" s="42"/>
      <c r="CN359" s="42"/>
      <c r="CO359" s="42"/>
      <c r="CP359" s="42"/>
      <c r="CQ359" s="42"/>
      <c r="CR359" s="42"/>
      <c r="CS359" s="42"/>
      <c r="CT359" s="42"/>
      <c r="CU359" s="42"/>
      <c r="CV359" s="42"/>
      <c r="CW359" s="42"/>
      <c r="CX359" s="42"/>
      <c r="CY359" s="42"/>
      <c r="CZ359" s="42"/>
      <c r="DA359" s="42"/>
      <c r="DB359" s="42"/>
      <c r="DC359" s="42"/>
      <c r="DD359" s="42"/>
      <c r="DE359" s="42"/>
      <c r="DF359" s="42"/>
      <c r="DG359" s="42"/>
      <c r="DH359" s="42"/>
      <c r="DI359" s="42"/>
      <c r="DJ359" s="42"/>
      <c r="DK359" s="42"/>
      <c r="DL359" s="42"/>
      <c r="DM359" s="42"/>
      <c r="DN359" s="42"/>
      <c r="DO359" s="42"/>
      <c r="DP359" s="42"/>
      <c r="DQ359" s="42"/>
      <c r="DR359" s="42"/>
      <c r="DS359" s="42"/>
      <c r="DT359" s="42"/>
      <c r="DU359" s="42"/>
      <c r="DV359" s="42"/>
      <c r="DW359" s="42"/>
      <c r="DX359" s="42"/>
      <c r="DY359" s="42"/>
      <c r="DZ359" s="42"/>
      <c r="EA359" s="42"/>
      <c r="EB359" s="42"/>
      <c r="EC359" s="42"/>
      <c r="ED359" s="42"/>
      <c r="EE359" s="42"/>
      <c r="EF359" s="42"/>
      <c r="EG359" s="42"/>
      <c r="EH359" s="42"/>
      <c r="EI359" s="42"/>
      <c r="EJ359" s="42"/>
      <c r="EK359" s="42"/>
      <c r="EL359" s="42"/>
      <c r="EM359" s="42"/>
      <c r="EN359" s="42"/>
      <c r="EO359" s="42"/>
      <c r="EP359" s="42"/>
      <c r="EQ359" s="42"/>
      <c r="ER359" s="42"/>
      <c r="ES359" s="42"/>
      <c r="ET359" s="42"/>
      <c r="EU359" s="42"/>
      <c r="EV359" s="42"/>
      <c r="EW359" s="42"/>
      <c r="EX359" s="42"/>
      <c r="EY359" s="42"/>
      <c r="EZ359" s="42"/>
      <c r="FA359" s="42"/>
      <c r="FB359" s="42"/>
      <c r="FC359" s="42"/>
      <c r="FD359" s="42"/>
      <c r="FE359" s="42"/>
      <c r="FF359" s="42"/>
      <c r="FG359" s="42"/>
      <c r="FH359" s="42"/>
      <c r="FI359" s="42"/>
      <c r="FJ359" s="42"/>
      <c r="FK359" s="42"/>
      <c r="FL359" s="42"/>
      <c r="FM359" s="42"/>
      <c r="FN359" s="42"/>
      <c r="FO359" s="42"/>
      <c r="FP359" s="42"/>
      <c r="FQ359" s="42"/>
      <c r="FR359" s="42"/>
      <c r="FS359" s="42"/>
      <c r="FT359" s="42"/>
      <c r="FU359" s="42"/>
      <c r="FV359" s="42"/>
      <c r="FW359" s="42"/>
      <c r="FX359" s="42"/>
      <c r="FY359" s="42"/>
      <c r="FZ359" s="42"/>
      <c r="GA359" s="42"/>
      <c r="GB359" s="42"/>
      <c r="GC359" s="42"/>
      <c r="GD359" s="42"/>
      <c r="GE359" s="42"/>
      <c r="GF359" s="42"/>
      <c r="GG359" s="42"/>
      <c r="GH359" s="42"/>
      <c r="GI359" s="42"/>
      <c r="GJ359" s="42"/>
      <c r="GK359" s="42"/>
      <c r="GL359" s="42"/>
      <c r="GM359" s="42"/>
      <c r="GN359" s="42"/>
      <c r="GO359" s="42"/>
      <c r="GP359" s="42"/>
      <c r="GQ359" s="42"/>
      <c r="GR359" s="42"/>
      <c r="GS359" s="42"/>
      <c r="GT359" s="42"/>
      <c r="GU359" s="42"/>
      <c r="GV359" s="42"/>
      <c r="GW359" s="42"/>
      <c r="GX359" s="42"/>
      <c r="GY359" s="42"/>
      <c r="GZ359" s="42"/>
      <c r="HA359" s="42"/>
      <c r="HB359" s="42"/>
      <c r="HC359" s="42"/>
      <c r="HD359" s="42"/>
      <c r="HE359" s="42"/>
      <c r="HF359" s="42"/>
      <c r="HG359" s="42"/>
      <c r="HH359" s="42"/>
      <c r="HI359" s="42"/>
      <c r="HJ359" s="42"/>
      <c r="HK359" s="42"/>
      <c r="HL359" s="42"/>
      <c r="HM359" s="42"/>
      <c r="HN359" s="42"/>
      <c r="HO359" s="42"/>
      <c r="HP359" s="42"/>
      <c r="HQ359" s="42"/>
      <c r="HR359" s="42"/>
      <c r="HS359" s="42"/>
      <c r="HT359" s="42"/>
      <c r="HU359" s="42"/>
      <c r="HV359" s="42"/>
      <c r="HW359" s="42"/>
      <c r="HX359" s="42"/>
    </row>
    <row r="360" spans="1:232" s="41" customFormat="1" x14ac:dyDescent="0.25">
      <c r="A360" s="29"/>
      <c r="B360" s="30"/>
      <c r="C360" s="31" t="str">
        <f>IF(H360="","",VLOOKUP(O360,Khach_hang!B:G,6,0))</f>
        <v>N</v>
      </c>
      <c r="D360" s="57">
        <f t="shared" si="85"/>
        <v>0</v>
      </c>
      <c r="E360" s="57">
        <f t="shared" si="86"/>
        <v>1</v>
      </c>
      <c r="F360" s="32" t="str">
        <f>IF(H360="","",VLOOKUP(H360,'PHIEU XT'!B:I,8,0))</f>
        <v>30/08/2025</v>
      </c>
      <c r="G360" s="32" t="str">
        <f t="shared" si="87"/>
        <v>30/08/2025</v>
      </c>
      <c r="H360" s="4">
        <v>9105871321</v>
      </c>
      <c r="I360" s="32" t="str">
        <f t="shared" si="88"/>
        <v>30/08/2025</v>
      </c>
      <c r="J360" s="33" t="str">
        <f t="shared" si="89"/>
        <v>NKHT2508/00069582</v>
      </c>
      <c r="K360" s="34"/>
      <c r="L360" s="46" t="str">
        <f t="shared" si="90"/>
        <v>K25TTM</v>
      </c>
      <c r="M360" s="33" t="str">
        <f>IF(H360="","",'PHIEU XT'!C360)</f>
        <v>00069582</v>
      </c>
      <c r="N360" s="35" t="str">
        <f t="shared" si="91"/>
        <v>30/08/2025</v>
      </c>
      <c r="O360" s="6" t="str">
        <f>IF(H360="","",'PHIEU XT'!E360)</f>
        <v>WIN-009</v>
      </c>
      <c r="P360" s="36"/>
      <c r="Q360" s="36"/>
      <c r="R360" s="36"/>
      <c r="S360" s="33" t="str">
        <f>IF(H360="","",'PHIEU XT'!F360)</f>
        <v>3789 WM+ DNG 36 Trần Quý Hai</v>
      </c>
      <c r="T360" s="36"/>
      <c r="U360" s="36"/>
      <c r="V360" s="33" t="str">
        <f t="shared" si="92"/>
        <v>3789 WM+ DNG 36 Trần Quý Hai</v>
      </c>
      <c r="W360" s="36"/>
      <c r="X360" s="36"/>
      <c r="Y360" s="33" t="str">
        <f>IF(H360="","",'PHIEU XT'!AC360)</f>
        <v>GXD500</v>
      </c>
      <c r="Z360" s="36"/>
      <c r="AA360" s="30"/>
      <c r="AB360" s="57">
        <f t="shared" si="93"/>
        <v>5111</v>
      </c>
      <c r="AC360" s="57">
        <f t="shared" si="94"/>
        <v>131</v>
      </c>
      <c r="AD360" s="30"/>
      <c r="AE360" s="58">
        <f>IF(H360="","",'PHIEU XT'!U360)</f>
        <v>1</v>
      </c>
      <c r="AF360" s="37"/>
      <c r="AG360" s="37">
        <f>IF(H360="","",'PHIEU XT'!T360)</f>
        <v>89285</v>
      </c>
      <c r="AH360" s="38">
        <f t="shared" si="95"/>
        <v>89285</v>
      </c>
      <c r="AI360" s="37"/>
      <c r="AJ360" s="37"/>
      <c r="AK360" s="39"/>
      <c r="AL360" s="40">
        <f t="shared" si="96"/>
        <v>8</v>
      </c>
      <c r="AM360" s="37"/>
      <c r="AN360" s="37">
        <f t="shared" si="97"/>
        <v>7142.8</v>
      </c>
      <c r="AO360" s="59">
        <f t="shared" si="98"/>
        <v>33311</v>
      </c>
      <c r="AP360" s="39"/>
      <c r="AQ360" s="59" t="str">
        <f t="shared" si="99"/>
        <v>K-hangtra</v>
      </c>
      <c r="AR360" s="60">
        <f t="shared" si="100"/>
        <v>156</v>
      </c>
      <c r="AS360" s="60">
        <f t="shared" si="101"/>
        <v>632</v>
      </c>
      <c r="AV360" s="39"/>
      <c r="AW360" s="42"/>
      <c r="AX360" s="42"/>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c r="BV360" s="42"/>
      <c r="BW360" s="42"/>
      <c r="BX360" s="42"/>
      <c r="BY360" s="42"/>
      <c r="BZ360" s="42"/>
      <c r="CA360" s="42"/>
      <c r="CB360" s="42"/>
      <c r="CC360" s="42"/>
      <c r="CD360" s="42"/>
      <c r="CE360" s="42"/>
      <c r="CF360" s="42"/>
      <c r="CG360" s="42"/>
      <c r="CH360" s="42"/>
      <c r="CI360" s="42"/>
      <c r="CJ360" s="42"/>
      <c r="CK360" s="42"/>
      <c r="CL360" s="42"/>
      <c r="CM360" s="42"/>
      <c r="CN360" s="42"/>
      <c r="CO360" s="42"/>
      <c r="CP360" s="42"/>
      <c r="CQ360" s="42"/>
      <c r="CR360" s="42"/>
      <c r="CS360" s="42"/>
      <c r="CT360" s="42"/>
      <c r="CU360" s="42"/>
      <c r="CV360" s="42"/>
      <c r="CW360" s="42"/>
      <c r="CX360" s="42"/>
      <c r="CY360" s="42"/>
      <c r="CZ360" s="42"/>
      <c r="DA360" s="42"/>
      <c r="DB360" s="42"/>
      <c r="DC360" s="42"/>
      <c r="DD360" s="42"/>
      <c r="DE360" s="42"/>
      <c r="DF360" s="42"/>
      <c r="DG360" s="42"/>
      <c r="DH360" s="42"/>
      <c r="DI360" s="42"/>
      <c r="DJ360" s="42"/>
      <c r="DK360" s="42"/>
      <c r="DL360" s="42"/>
      <c r="DM360" s="42"/>
      <c r="DN360" s="42"/>
      <c r="DO360" s="42"/>
      <c r="DP360" s="42"/>
      <c r="DQ360" s="42"/>
      <c r="DR360" s="42"/>
      <c r="DS360" s="42"/>
      <c r="DT360" s="42"/>
      <c r="DU360" s="42"/>
      <c r="DV360" s="42"/>
      <c r="DW360" s="42"/>
      <c r="DX360" s="42"/>
      <c r="DY360" s="42"/>
      <c r="DZ360" s="42"/>
      <c r="EA360" s="42"/>
      <c r="EB360" s="42"/>
      <c r="EC360" s="42"/>
      <c r="ED360" s="42"/>
      <c r="EE360" s="42"/>
      <c r="EF360" s="42"/>
      <c r="EG360" s="42"/>
      <c r="EH360" s="42"/>
      <c r="EI360" s="42"/>
      <c r="EJ360" s="42"/>
      <c r="EK360" s="42"/>
      <c r="EL360" s="42"/>
      <c r="EM360" s="42"/>
      <c r="EN360" s="42"/>
      <c r="EO360" s="42"/>
      <c r="EP360" s="42"/>
      <c r="EQ360" s="42"/>
      <c r="ER360" s="42"/>
      <c r="ES360" s="42"/>
      <c r="ET360" s="42"/>
      <c r="EU360" s="42"/>
      <c r="EV360" s="42"/>
      <c r="EW360" s="42"/>
      <c r="EX360" s="42"/>
      <c r="EY360" s="42"/>
      <c r="EZ360" s="42"/>
      <c r="FA360" s="42"/>
      <c r="FB360" s="42"/>
      <c r="FC360" s="42"/>
      <c r="FD360" s="42"/>
      <c r="FE360" s="42"/>
      <c r="FF360" s="42"/>
      <c r="FG360" s="42"/>
      <c r="FH360" s="42"/>
      <c r="FI360" s="42"/>
      <c r="FJ360" s="42"/>
      <c r="FK360" s="42"/>
      <c r="FL360" s="42"/>
      <c r="FM360" s="42"/>
      <c r="FN360" s="42"/>
      <c r="FO360" s="42"/>
      <c r="FP360" s="42"/>
      <c r="FQ360" s="42"/>
      <c r="FR360" s="42"/>
      <c r="FS360" s="42"/>
      <c r="FT360" s="42"/>
      <c r="FU360" s="42"/>
      <c r="FV360" s="42"/>
      <c r="FW360" s="42"/>
      <c r="FX360" s="42"/>
      <c r="FY360" s="42"/>
      <c r="FZ360" s="42"/>
      <c r="GA360" s="42"/>
      <c r="GB360" s="42"/>
      <c r="GC360" s="42"/>
      <c r="GD360" s="42"/>
      <c r="GE360" s="42"/>
      <c r="GF360" s="42"/>
      <c r="GG360" s="42"/>
      <c r="GH360" s="42"/>
      <c r="GI360" s="42"/>
      <c r="GJ360" s="42"/>
      <c r="GK360" s="42"/>
      <c r="GL360" s="42"/>
      <c r="GM360" s="42"/>
      <c r="GN360" s="42"/>
      <c r="GO360" s="42"/>
      <c r="GP360" s="42"/>
      <c r="GQ360" s="42"/>
      <c r="GR360" s="42"/>
      <c r="GS360" s="42"/>
      <c r="GT360" s="42"/>
      <c r="GU360" s="42"/>
      <c r="GV360" s="42"/>
      <c r="GW360" s="42"/>
      <c r="GX360" s="42"/>
      <c r="GY360" s="42"/>
      <c r="GZ360" s="42"/>
      <c r="HA360" s="42"/>
      <c r="HB360" s="42"/>
      <c r="HC360" s="42"/>
      <c r="HD360" s="42"/>
      <c r="HE360" s="42"/>
      <c r="HF360" s="42"/>
      <c r="HG360" s="42"/>
      <c r="HH360" s="42"/>
      <c r="HI360" s="42"/>
      <c r="HJ360" s="42"/>
      <c r="HK360" s="42"/>
      <c r="HL360" s="42"/>
      <c r="HM360" s="42"/>
      <c r="HN360" s="42"/>
      <c r="HO360" s="42"/>
      <c r="HP360" s="42"/>
      <c r="HQ360" s="42"/>
      <c r="HR360" s="42"/>
      <c r="HS360" s="42"/>
      <c r="HT360" s="42"/>
      <c r="HU360" s="42"/>
      <c r="HV360" s="42"/>
      <c r="HW360" s="42"/>
      <c r="HX360" s="42"/>
    </row>
    <row r="361" spans="1:232" s="41" customFormat="1" x14ac:dyDescent="0.25">
      <c r="A361" s="29"/>
      <c r="B361" s="30"/>
      <c r="C361" s="31" t="str">
        <f>IF(H361="","",VLOOKUP(O361,Khach_hang!B:G,6,0))</f>
        <v>B</v>
      </c>
      <c r="D361" s="57">
        <f t="shared" si="85"/>
        <v>0</v>
      </c>
      <c r="E361" s="57">
        <f t="shared" si="86"/>
        <v>1</v>
      </c>
      <c r="F361" s="32" t="str">
        <f>IF(H361="","",VLOOKUP(H361,'PHIEU XT'!B:I,8,0))</f>
        <v>30/08/2025</v>
      </c>
      <c r="G361" s="32" t="str">
        <f t="shared" si="87"/>
        <v>30/08/2025</v>
      </c>
      <c r="H361" s="4">
        <v>9105871334</v>
      </c>
      <c r="I361" s="32" t="str">
        <f t="shared" si="88"/>
        <v>30/08/2025</v>
      </c>
      <c r="J361" s="33" t="str">
        <f t="shared" si="89"/>
        <v>NKHT2508/00007205</v>
      </c>
      <c r="K361" s="34"/>
      <c r="L361" s="46" t="str">
        <f t="shared" si="90"/>
        <v>K25TTM</v>
      </c>
      <c r="M361" s="33" t="str">
        <f>IF(H361="","",'PHIEU XT'!C361)</f>
        <v>00007205</v>
      </c>
      <c r="N361" s="35" t="str">
        <f t="shared" si="91"/>
        <v>30/08/2025</v>
      </c>
      <c r="O361" s="6" t="str">
        <f>IF(H361="","",'PHIEU XT'!E361)</f>
        <v>WIN-064</v>
      </c>
      <c r="P361" s="36"/>
      <c r="Q361" s="36"/>
      <c r="R361" s="36"/>
      <c r="S361" s="33" t="str">
        <f>IF(H361="","",'PHIEU XT'!F361)</f>
        <v>2AY0 WM+ NDH Khu Đông Bình, Nghĩa Hưng</v>
      </c>
      <c r="T361" s="36"/>
      <c r="U361" s="36"/>
      <c r="V361" s="33" t="str">
        <f t="shared" si="92"/>
        <v>2AY0 WM+ NDH Khu Đông Bình, Nghĩa Hưng</v>
      </c>
      <c r="W361" s="36"/>
      <c r="X361" s="36"/>
      <c r="Y361" s="33" t="str">
        <f>IF(H361="","",'PHIEU XT'!AC361)</f>
        <v>CC300</v>
      </c>
      <c r="Z361" s="36"/>
      <c r="AA361" s="30"/>
      <c r="AB361" s="57">
        <f t="shared" si="93"/>
        <v>5111</v>
      </c>
      <c r="AC361" s="57">
        <f t="shared" si="94"/>
        <v>131</v>
      </c>
      <c r="AD361" s="30"/>
      <c r="AE361" s="58">
        <f>IF(H361="","",'PHIEU XT'!U361)</f>
        <v>1</v>
      </c>
      <c r="AF361" s="37"/>
      <c r="AG361" s="37">
        <f>IF(H361="","",'PHIEU XT'!T361)</f>
        <v>74250</v>
      </c>
      <c r="AH361" s="38">
        <f t="shared" si="95"/>
        <v>74250</v>
      </c>
      <c r="AI361" s="37"/>
      <c r="AJ361" s="37"/>
      <c r="AK361" s="39"/>
      <c r="AL361" s="40">
        <f t="shared" si="96"/>
        <v>8</v>
      </c>
      <c r="AM361" s="37"/>
      <c r="AN361" s="37">
        <f t="shared" si="97"/>
        <v>5940</v>
      </c>
      <c r="AO361" s="59">
        <f t="shared" si="98"/>
        <v>33311</v>
      </c>
      <c r="AP361" s="39"/>
      <c r="AQ361" s="59" t="str">
        <f t="shared" si="99"/>
        <v>K-hangtra</v>
      </c>
      <c r="AR361" s="60">
        <f t="shared" si="100"/>
        <v>156</v>
      </c>
      <c r="AS361" s="60">
        <f t="shared" si="101"/>
        <v>632</v>
      </c>
      <c r="AV361" s="39"/>
      <c r="AW361" s="42"/>
      <c r="AX361" s="42"/>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c r="BV361" s="42"/>
      <c r="BW361" s="42"/>
      <c r="BX361" s="42"/>
      <c r="BY361" s="42"/>
      <c r="BZ361" s="42"/>
      <c r="CA361" s="42"/>
      <c r="CB361" s="42"/>
      <c r="CC361" s="42"/>
      <c r="CD361" s="42"/>
      <c r="CE361" s="42"/>
      <c r="CF361" s="42"/>
      <c r="CG361" s="42"/>
      <c r="CH361" s="42"/>
      <c r="CI361" s="42"/>
      <c r="CJ361" s="42"/>
      <c r="CK361" s="42"/>
      <c r="CL361" s="42"/>
      <c r="CM361" s="42"/>
      <c r="CN361" s="42"/>
      <c r="CO361" s="42"/>
      <c r="CP361" s="42"/>
      <c r="CQ361" s="42"/>
      <c r="CR361" s="42"/>
      <c r="CS361" s="42"/>
      <c r="CT361" s="42"/>
      <c r="CU361" s="42"/>
      <c r="CV361" s="42"/>
      <c r="CW361" s="42"/>
      <c r="CX361" s="42"/>
      <c r="CY361" s="42"/>
      <c r="CZ361" s="42"/>
      <c r="DA361" s="42"/>
      <c r="DB361" s="42"/>
      <c r="DC361" s="42"/>
      <c r="DD361" s="42"/>
      <c r="DE361" s="42"/>
      <c r="DF361" s="42"/>
      <c r="DG361" s="42"/>
      <c r="DH361" s="42"/>
      <c r="DI361" s="42"/>
      <c r="DJ361" s="42"/>
      <c r="DK361" s="42"/>
      <c r="DL361" s="42"/>
      <c r="DM361" s="42"/>
      <c r="DN361" s="42"/>
      <c r="DO361" s="42"/>
      <c r="DP361" s="42"/>
      <c r="DQ361" s="42"/>
      <c r="DR361" s="42"/>
      <c r="DS361" s="42"/>
      <c r="DT361" s="42"/>
      <c r="DU361" s="42"/>
      <c r="DV361" s="42"/>
      <c r="DW361" s="42"/>
      <c r="DX361" s="42"/>
      <c r="DY361" s="42"/>
      <c r="DZ361" s="42"/>
      <c r="EA361" s="42"/>
      <c r="EB361" s="42"/>
      <c r="EC361" s="42"/>
      <c r="ED361" s="42"/>
      <c r="EE361" s="42"/>
      <c r="EF361" s="42"/>
      <c r="EG361" s="42"/>
      <c r="EH361" s="42"/>
      <c r="EI361" s="42"/>
      <c r="EJ361" s="42"/>
      <c r="EK361" s="42"/>
      <c r="EL361" s="42"/>
      <c r="EM361" s="42"/>
      <c r="EN361" s="42"/>
      <c r="EO361" s="42"/>
      <c r="EP361" s="42"/>
      <c r="EQ361" s="42"/>
      <c r="ER361" s="42"/>
      <c r="ES361" s="42"/>
      <c r="ET361" s="42"/>
      <c r="EU361" s="42"/>
      <c r="EV361" s="42"/>
      <c r="EW361" s="42"/>
      <c r="EX361" s="42"/>
      <c r="EY361" s="42"/>
      <c r="EZ361" s="42"/>
      <c r="FA361" s="42"/>
      <c r="FB361" s="42"/>
      <c r="FC361" s="42"/>
      <c r="FD361" s="42"/>
      <c r="FE361" s="42"/>
      <c r="FF361" s="42"/>
      <c r="FG361" s="42"/>
      <c r="FH361" s="42"/>
      <c r="FI361" s="42"/>
      <c r="FJ361" s="42"/>
      <c r="FK361" s="42"/>
      <c r="FL361" s="42"/>
      <c r="FM361" s="42"/>
      <c r="FN361" s="42"/>
      <c r="FO361" s="42"/>
      <c r="FP361" s="42"/>
      <c r="FQ361" s="42"/>
      <c r="FR361" s="42"/>
      <c r="FS361" s="42"/>
      <c r="FT361" s="42"/>
      <c r="FU361" s="42"/>
      <c r="FV361" s="42"/>
      <c r="FW361" s="42"/>
      <c r="FX361" s="42"/>
      <c r="FY361" s="42"/>
      <c r="FZ361" s="42"/>
      <c r="GA361" s="42"/>
      <c r="GB361" s="42"/>
      <c r="GC361" s="42"/>
      <c r="GD361" s="42"/>
      <c r="GE361" s="42"/>
      <c r="GF361" s="42"/>
      <c r="GG361" s="42"/>
      <c r="GH361" s="42"/>
      <c r="GI361" s="42"/>
      <c r="GJ361" s="42"/>
      <c r="GK361" s="42"/>
      <c r="GL361" s="42"/>
      <c r="GM361" s="42"/>
      <c r="GN361" s="42"/>
      <c r="GO361" s="42"/>
      <c r="GP361" s="42"/>
      <c r="GQ361" s="42"/>
      <c r="GR361" s="42"/>
      <c r="GS361" s="42"/>
      <c r="GT361" s="42"/>
      <c r="GU361" s="42"/>
      <c r="GV361" s="42"/>
      <c r="GW361" s="42"/>
      <c r="GX361" s="42"/>
      <c r="GY361" s="42"/>
      <c r="GZ361" s="42"/>
      <c r="HA361" s="42"/>
      <c r="HB361" s="42"/>
      <c r="HC361" s="42"/>
      <c r="HD361" s="42"/>
      <c r="HE361" s="42"/>
      <c r="HF361" s="42"/>
      <c r="HG361" s="42"/>
      <c r="HH361" s="42"/>
      <c r="HI361" s="42"/>
      <c r="HJ361" s="42"/>
      <c r="HK361" s="42"/>
      <c r="HL361" s="42"/>
      <c r="HM361" s="42"/>
      <c r="HN361" s="42"/>
      <c r="HO361" s="42"/>
      <c r="HP361" s="42"/>
      <c r="HQ361" s="42"/>
      <c r="HR361" s="42"/>
      <c r="HS361" s="42"/>
      <c r="HT361" s="42"/>
      <c r="HU361" s="42"/>
      <c r="HV361" s="42"/>
      <c r="HW361" s="42"/>
      <c r="HX361" s="42"/>
    </row>
    <row r="362" spans="1:232" s="41" customFormat="1" x14ac:dyDescent="0.25">
      <c r="A362" s="29"/>
      <c r="B362" s="30"/>
      <c r="C362" s="31" t="str">
        <f>IF(H362="","",VLOOKUP(O362,Khach_hang!B:G,6,0))</f>
        <v>B</v>
      </c>
      <c r="D362" s="57">
        <f t="shared" si="85"/>
        <v>0</v>
      </c>
      <c r="E362" s="57">
        <f t="shared" si="86"/>
        <v>1</v>
      </c>
      <c r="F362" s="32" t="str">
        <f>IF(H362="","",VLOOKUP(H362,'PHIEU XT'!B:I,8,0))</f>
        <v>30/08/2025</v>
      </c>
      <c r="G362" s="32" t="str">
        <f t="shared" si="87"/>
        <v>30/08/2025</v>
      </c>
      <c r="H362" s="4">
        <v>9105871304</v>
      </c>
      <c r="I362" s="32" t="str">
        <f t="shared" si="88"/>
        <v>30/08/2025</v>
      </c>
      <c r="J362" s="33" t="str">
        <f t="shared" si="89"/>
        <v>NKHT2508/00012442</v>
      </c>
      <c r="K362" s="34"/>
      <c r="L362" s="46" t="str">
        <f t="shared" si="90"/>
        <v>K25TTM</v>
      </c>
      <c r="M362" s="33" t="str">
        <f>IF(H362="","",'PHIEU XT'!C362)</f>
        <v>00012442</v>
      </c>
      <c r="N362" s="35" t="str">
        <f t="shared" si="91"/>
        <v>30/08/2025</v>
      </c>
      <c r="O362" s="6" t="str">
        <f>IF(H362="","",'PHIEU XT'!E362)</f>
        <v>WIN-044</v>
      </c>
      <c r="P362" s="36"/>
      <c r="Q362" s="36"/>
      <c r="R362" s="36"/>
      <c r="S362" s="33" t="str">
        <f>IF(H362="","",'PHIEU XT'!F362)</f>
        <v>2AAZ WM+ TBH Xuân Bàng, Thụy Xuân</v>
      </c>
      <c r="T362" s="36"/>
      <c r="U362" s="36"/>
      <c r="V362" s="33" t="str">
        <f t="shared" si="92"/>
        <v>2AAZ WM+ TBH Xuân Bàng, Thụy Xuân</v>
      </c>
      <c r="W362" s="36"/>
      <c r="X362" s="36"/>
      <c r="Y362" s="33" t="str">
        <f>IF(H362="","",'PHIEU XT'!AC362)</f>
        <v>GM500</v>
      </c>
      <c r="Z362" s="36"/>
      <c r="AA362" s="30"/>
      <c r="AB362" s="57">
        <f t="shared" si="93"/>
        <v>5111</v>
      </c>
      <c r="AC362" s="57">
        <f t="shared" si="94"/>
        <v>131</v>
      </c>
      <c r="AD362" s="30"/>
      <c r="AE362" s="58">
        <f>IF(H362="","",'PHIEU XT'!U362)</f>
        <v>1</v>
      </c>
      <c r="AF362" s="37"/>
      <c r="AG362" s="37">
        <f>IF(H362="","",'PHIEU XT'!T362)</f>
        <v>111058</v>
      </c>
      <c r="AH362" s="38">
        <f t="shared" si="95"/>
        <v>111058</v>
      </c>
      <c r="AI362" s="37"/>
      <c r="AJ362" s="37"/>
      <c r="AK362" s="39"/>
      <c r="AL362" s="40">
        <f t="shared" si="96"/>
        <v>8</v>
      </c>
      <c r="AM362" s="37"/>
      <c r="AN362" s="37">
        <f t="shared" si="97"/>
        <v>8884.64</v>
      </c>
      <c r="AO362" s="59">
        <f t="shared" si="98"/>
        <v>33311</v>
      </c>
      <c r="AP362" s="39"/>
      <c r="AQ362" s="59" t="str">
        <f t="shared" si="99"/>
        <v>K-hangtra</v>
      </c>
      <c r="AR362" s="60">
        <f t="shared" si="100"/>
        <v>156</v>
      </c>
      <c r="AS362" s="60">
        <f t="shared" si="101"/>
        <v>632</v>
      </c>
      <c r="AV362" s="39"/>
      <c r="AW362" s="42"/>
      <c r="AX362" s="42"/>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c r="BV362" s="42"/>
      <c r="BW362" s="42"/>
      <c r="BX362" s="42"/>
      <c r="BY362" s="42"/>
      <c r="BZ362" s="42"/>
      <c r="CA362" s="42"/>
      <c r="CB362" s="42"/>
      <c r="CC362" s="42"/>
      <c r="CD362" s="42"/>
      <c r="CE362" s="42"/>
      <c r="CF362" s="42"/>
      <c r="CG362" s="42"/>
      <c r="CH362" s="42"/>
      <c r="CI362" s="42"/>
      <c r="CJ362" s="42"/>
      <c r="CK362" s="42"/>
      <c r="CL362" s="42"/>
      <c r="CM362" s="42"/>
      <c r="CN362" s="42"/>
      <c r="CO362" s="42"/>
      <c r="CP362" s="42"/>
      <c r="CQ362" s="42"/>
      <c r="CR362" s="42"/>
      <c r="CS362" s="42"/>
      <c r="CT362" s="42"/>
      <c r="CU362" s="42"/>
      <c r="CV362" s="42"/>
      <c r="CW362" s="42"/>
      <c r="CX362" s="42"/>
      <c r="CY362" s="42"/>
      <c r="CZ362" s="42"/>
      <c r="DA362" s="42"/>
      <c r="DB362" s="42"/>
      <c r="DC362" s="42"/>
      <c r="DD362" s="42"/>
      <c r="DE362" s="42"/>
      <c r="DF362" s="42"/>
      <c r="DG362" s="42"/>
      <c r="DH362" s="42"/>
      <c r="DI362" s="42"/>
      <c r="DJ362" s="42"/>
      <c r="DK362" s="42"/>
      <c r="DL362" s="42"/>
      <c r="DM362" s="42"/>
      <c r="DN362" s="42"/>
      <c r="DO362" s="42"/>
      <c r="DP362" s="42"/>
      <c r="DQ362" s="42"/>
      <c r="DR362" s="42"/>
      <c r="DS362" s="42"/>
      <c r="DT362" s="42"/>
      <c r="DU362" s="42"/>
      <c r="DV362" s="42"/>
      <c r="DW362" s="42"/>
      <c r="DX362" s="42"/>
      <c r="DY362" s="42"/>
      <c r="DZ362" s="42"/>
      <c r="EA362" s="42"/>
      <c r="EB362" s="42"/>
      <c r="EC362" s="42"/>
      <c r="ED362" s="42"/>
      <c r="EE362" s="42"/>
      <c r="EF362" s="42"/>
      <c r="EG362" s="42"/>
      <c r="EH362" s="42"/>
      <c r="EI362" s="42"/>
      <c r="EJ362" s="42"/>
      <c r="EK362" s="42"/>
      <c r="EL362" s="42"/>
      <c r="EM362" s="42"/>
      <c r="EN362" s="42"/>
      <c r="EO362" s="42"/>
      <c r="EP362" s="42"/>
      <c r="EQ362" s="42"/>
      <c r="ER362" s="42"/>
      <c r="ES362" s="42"/>
      <c r="ET362" s="42"/>
      <c r="EU362" s="42"/>
      <c r="EV362" s="42"/>
      <c r="EW362" s="42"/>
      <c r="EX362" s="42"/>
      <c r="EY362" s="42"/>
      <c r="EZ362" s="42"/>
      <c r="FA362" s="42"/>
      <c r="FB362" s="42"/>
      <c r="FC362" s="42"/>
      <c r="FD362" s="42"/>
      <c r="FE362" s="42"/>
      <c r="FF362" s="42"/>
      <c r="FG362" s="42"/>
      <c r="FH362" s="42"/>
      <c r="FI362" s="42"/>
      <c r="FJ362" s="42"/>
      <c r="FK362" s="42"/>
      <c r="FL362" s="42"/>
      <c r="FM362" s="42"/>
      <c r="FN362" s="42"/>
      <c r="FO362" s="42"/>
      <c r="FP362" s="42"/>
      <c r="FQ362" s="42"/>
      <c r="FR362" s="42"/>
      <c r="FS362" s="42"/>
      <c r="FT362" s="42"/>
      <c r="FU362" s="42"/>
      <c r="FV362" s="42"/>
      <c r="FW362" s="42"/>
      <c r="FX362" s="42"/>
      <c r="FY362" s="42"/>
      <c r="FZ362" s="42"/>
      <c r="GA362" s="42"/>
      <c r="GB362" s="42"/>
      <c r="GC362" s="42"/>
      <c r="GD362" s="42"/>
      <c r="GE362" s="42"/>
      <c r="GF362" s="42"/>
      <c r="GG362" s="42"/>
      <c r="GH362" s="42"/>
      <c r="GI362" s="42"/>
      <c r="GJ362" s="42"/>
      <c r="GK362" s="42"/>
      <c r="GL362" s="42"/>
      <c r="GM362" s="42"/>
      <c r="GN362" s="42"/>
      <c r="GO362" s="42"/>
      <c r="GP362" s="42"/>
      <c r="GQ362" s="42"/>
      <c r="GR362" s="42"/>
      <c r="GS362" s="42"/>
      <c r="GT362" s="42"/>
      <c r="GU362" s="42"/>
      <c r="GV362" s="42"/>
      <c r="GW362" s="42"/>
      <c r="GX362" s="42"/>
      <c r="GY362" s="42"/>
      <c r="GZ362" s="42"/>
      <c r="HA362" s="42"/>
      <c r="HB362" s="42"/>
      <c r="HC362" s="42"/>
      <c r="HD362" s="42"/>
      <c r="HE362" s="42"/>
      <c r="HF362" s="42"/>
      <c r="HG362" s="42"/>
      <c r="HH362" s="42"/>
      <c r="HI362" s="42"/>
      <c r="HJ362" s="42"/>
      <c r="HK362" s="42"/>
      <c r="HL362" s="42"/>
      <c r="HM362" s="42"/>
      <c r="HN362" s="42"/>
      <c r="HO362" s="42"/>
      <c r="HP362" s="42"/>
      <c r="HQ362" s="42"/>
      <c r="HR362" s="42"/>
      <c r="HS362" s="42"/>
      <c r="HT362" s="42"/>
      <c r="HU362" s="42"/>
      <c r="HV362" s="42"/>
      <c r="HW362" s="42"/>
      <c r="HX362" s="42"/>
    </row>
    <row r="363" spans="1:232" s="41" customFormat="1" x14ac:dyDescent="0.25">
      <c r="A363" s="29"/>
      <c r="B363" s="30"/>
      <c r="C363" s="31" t="str">
        <f>IF(H363="","",VLOOKUP(O363,Khach_hang!B:G,6,0))</f>
        <v>B</v>
      </c>
      <c r="D363" s="57">
        <f t="shared" si="85"/>
        <v>0</v>
      </c>
      <c r="E363" s="57">
        <f t="shared" si="86"/>
        <v>1</v>
      </c>
      <c r="F363" s="32" t="str">
        <f>IF(H363="","",VLOOKUP(H363,'PHIEU XT'!B:I,8,0))</f>
        <v>30/08/2025</v>
      </c>
      <c r="G363" s="32" t="str">
        <f t="shared" si="87"/>
        <v>30/08/2025</v>
      </c>
      <c r="H363" s="4">
        <v>9105871356</v>
      </c>
      <c r="I363" s="32" t="str">
        <f t="shared" si="88"/>
        <v>30/08/2025</v>
      </c>
      <c r="J363" s="33" t="str">
        <f t="shared" si="89"/>
        <v>NKHT2508/00041026</v>
      </c>
      <c r="K363" s="34"/>
      <c r="L363" s="46" t="str">
        <f t="shared" si="90"/>
        <v>K25TTM</v>
      </c>
      <c r="M363" s="33" t="str">
        <f>IF(H363="","",'PHIEU XT'!C363)</f>
        <v>00041026</v>
      </c>
      <c r="N363" s="35" t="str">
        <f t="shared" si="91"/>
        <v>30/08/2025</v>
      </c>
      <c r="O363" s="6" t="str">
        <f>IF(H363="","",'PHIEU XT'!E363)</f>
        <v>WIN-007</v>
      </c>
      <c r="P363" s="36"/>
      <c r="Q363" s="36"/>
      <c r="R363" s="36"/>
      <c r="S363" s="33" t="str">
        <f>IF(H363="","",'PHIEU XT'!F363)</f>
        <v>6467 WM+ QNH 93A Minh Khai</v>
      </c>
      <c r="T363" s="36"/>
      <c r="U363" s="36"/>
      <c r="V363" s="33" t="str">
        <f t="shared" si="92"/>
        <v>6467 WM+ QNH 93A Minh Khai</v>
      </c>
      <c r="W363" s="36"/>
      <c r="X363" s="36"/>
      <c r="Y363" s="33" t="str">
        <f>IF(H363="","",'PHIEU XT'!AC363)</f>
        <v>MNH250</v>
      </c>
      <c r="Z363" s="36"/>
      <c r="AA363" s="30"/>
      <c r="AB363" s="57">
        <f t="shared" si="93"/>
        <v>5111</v>
      </c>
      <c r="AC363" s="57">
        <f t="shared" si="94"/>
        <v>131</v>
      </c>
      <c r="AD363" s="30"/>
      <c r="AE363" s="58">
        <f>IF(H363="","",'PHIEU XT'!U363)</f>
        <v>1</v>
      </c>
      <c r="AF363" s="37"/>
      <c r="AG363" s="37">
        <f>IF(H363="","",'PHIEU XT'!T363)</f>
        <v>46000</v>
      </c>
      <c r="AH363" s="38">
        <f t="shared" si="95"/>
        <v>46000</v>
      </c>
      <c r="AI363" s="37"/>
      <c r="AJ363" s="37"/>
      <c r="AK363" s="39"/>
      <c r="AL363" s="40">
        <f t="shared" si="96"/>
        <v>8</v>
      </c>
      <c r="AM363" s="37"/>
      <c r="AN363" s="37">
        <f t="shared" si="97"/>
        <v>3680</v>
      </c>
      <c r="AO363" s="59">
        <f t="shared" si="98"/>
        <v>33311</v>
      </c>
      <c r="AP363" s="39"/>
      <c r="AQ363" s="59" t="str">
        <f t="shared" si="99"/>
        <v>K-hangtra</v>
      </c>
      <c r="AR363" s="60">
        <f t="shared" si="100"/>
        <v>156</v>
      </c>
      <c r="AS363" s="60">
        <f t="shared" si="101"/>
        <v>632</v>
      </c>
      <c r="AV363" s="39"/>
      <c r="AW363" s="42"/>
      <c r="AX363" s="42"/>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c r="BV363" s="42"/>
      <c r="BW363" s="42"/>
      <c r="BX363" s="42"/>
      <c r="BY363" s="42"/>
      <c r="BZ363" s="42"/>
      <c r="CA363" s="42"/>
      <c r="CB363" s="42"/>
      <c r="CC363" s="42"/>
      <c r="CD363" s="42"/>
      <c r="CE363" s="42"/>
      <c r="CF363" s="42"/>
      <c r="CG363" s="42"/>
      <c r="CH363" s="42"/>
      <c r="CI363" s="42"/>
      <c r="CJ363" s="42"/>
      <c r="CK363" s="42"/>
      <c r="CL363" s="42"/>
      <c r="CM363" s="42"/>
      <c r="CN363" s="42"/>
      <c r="CO363" s="42"/>
      <c r="CP363" s="42"/>
      <c r="CQ363" s="42"/>
      <c r="CR363" s="42"/>
      <c r="CS363" s="42"/>
      <c r="CT363" s="42"/>
      <c r="CU363" s="42"/>
      <c r="CV363" s="42"/>
      <c r="CW363" s="42"/>
      <c r="CX363" s="42"/>
      <c r="CY363" s="42"/>
      <c r="CZ363" s="42"/>
      <c r="DA363" s="42"/>
      <c r="DB363" s="42"/>
      <c r="DC363" s="42"/>
      <c r="DD363" s="42"/>
      <c r="DE363" s="42"/>
      <c r="DF363" s="42"/>
      <c r="DG363" s="42"/>
      <c r="DH363" s="42"/>
      <c r="DI363" s="42"/>
      <c r="DJ363" s="42"/>
      <c r="DK363" s="42"/>
      <c r="DL363" s="42"/>
      <c r="DM363" s="42"/>
      <c r="DN363" s="42"/>
      <c r="DO363" s="42"/>
      <c r="DP363" s="42"/>
      <c r="DQ363" s="42"/>
      <c r="DR363" s="42"/>
      <c r="DS363" s="42"/>
      <c r="DT363" s="42"/>
      <c r="DU363" s="42"/>
      <c r="DV363" s="42"/>
      <c r="DW363" s="42"/>
      <c r="DX363" s="42"/>
      <c r="DY363" s="42"/>
      <c r="DZ363" s="42"/>
      <c r="EA363" s="42"/>
      <c r="EB363" s="42"/>
      <c r="EC363" s="42"/>
      <c r="ED363" s="42"/>
      <c r="EE363" s="42"/>
      <c r="EF363" s="42"/>
      <c r="EG363" s="42"/>
      <c r="EH363" s="42"/>
      <c r="EI363" s="42"/>
      <c r="EJ363" s="42"/>
      <c r="EK363" s="42"/>
      <c r="EL363" s="42"/>
      <c r="EM363" s="42"/>
      <c r="EN363" s="42"/>
      <c r="EO363" s="42"/>
      <c r="EP363" s="42"/>
      <c r="EQ363" s="42"/>
      <c r="ER363" s="42"/>
      <c r="ES363" s="42"/>
      <c r="ET363" s="42"/>
      <c r="EU363" s="42"/>
      <c r="EV363" s="42"/>
      <c r="EW363" s="42"/>
      <c r="EX363" s="42"/>
      <c r="EY363" s="42"/>
      <c r="EZ363" s="42"/>
      <c r="FA363" s="42"/>
      <c r="FB363" s="42"/>
      <c r="FC363" s="42"/>
      <c r="FD363" s="42"/>
      <c r="FE363" s="42"/>
      <c r="FF363" s="42"/>
      <c r="FG363" s="42"/>
      <c r="FH363" s="42"/>
      <c r="FI363" s="42"/>
      <c r="FJ363" s="42"/>
      <c r="FK363" s="42"/>
      <c r="FL363" s="42"/>
      <c r="FM363" s="42"/>
      <c r="FN363" s="42"/>
      <c r="FO363" s="42"/>
      <c r="FP363" s="42"/>
      <c r="FQ363" s="42"/>
      <c r="FR363" s="42"/>
      <c r="FS363" s="42"/>
      <c r="FT363" s="42"/>
      <c r="FU363" s="42"/>
      <c r="FV363" s="42"/>
      <c r="FW363" s="42"/>
      <c r="FX363" s="42"/>
      <c r="FY363" s="42"/>
      <c r="FZ363" s="42"/>
      <c r="GA363" s="42"/>
      <c r="GB363" s="42"/>
      <c r="GC363" s="42"/>
      <c r="GD363" s="42"/>
      <c r="GE363" s="42"/>
      <c r="GF363" s="42"/>
      <c r="GG363" s="42"/>
      <c r="GH363" s="42"/>
      <c r="GI363" s="42"/>
      <c r="GJ363" s="42"/>
      <c r="GK363" s="42"/>
      <c r="GL363" s="42"/>
      <c r="GM363" s="42"/>
      <c r="GN363" s="42"/>
      <c r="GO363" s="42"/>
      <c r="GP363" s="42"/>
      <c r="GQ363" s="42"/>
      <c r="GR363" s="42"/>
      <c r="GS363" s="42"/>
      <c r="GT363" s="42"/>
      <c r="GU363" s="42"/>
      <c r="GV363" s="42"/>
      <c r="GW363" s="42"/>
      <c r="GX363" s="42"/>
      <c r="GY363" s="42"/>
      <c r="GZ363" s="42"/>
      <c r="HA363" s="42"/>
      <c r="HB363" s="42"/>
      <c r="HC363" s="42"/>
      <c r="HD363" s="42"/>
      <c r="HE363" s="42"/>
      <c r="HF363" s="42"/>
      <c r="HG363" s="42"/>
      <c r="HH363" s="42"/>
      <c r="HI363" s="42"/>
      <c r="HJ363" s="42"/>
      <c r="HK363" s="42"/>
      <c r="HL363" s="42"/>
      <c r="HM363" s="42"/>
      <c r="HN363" s="42"/>
      <c r="HO363" s="42"/>
      <c r="HP363" s="42"/>
      <c r="HQ363" s="42"/>
      <c r="HR363" s="42"/>
      <c r="HS363" s="42"/>
      <c r="HT363" s="42"/>
      <c r="HU363" s="42"/>
      <c r="HV363" s="42"/>
      <c r="HW363" s="42"/>
      <c r="HX363" s="42"/>
    </row>
    <row r="364" spans="1:232" s="41" customFormat="1" x14ac:dyDescent="0.25">
      <c r="A364" s="29"/>
      <c r="B364" s="30"/>
      <c r="C364" s="31" t="str">
        <f>IF(H364="","",VLOOKUP(O364,Khach_hang!B:G,6,0))</f>
        <v>B</v>
      </c>
      <c r="D364" s="57">
        <f t="shared" si="85"/>
        <v>0</v>
      </c>
      <c r="E364" s="57">
        <f t="shared" si="86"/>
        <v>1</v>
      </c>
      <c r="F364" s="32" t="str">
        <f>IF(H364="","",VLOOKUP(H364,'PHIEU XT'!B:I,8,0))</f>
        <v>30/08/2025</v>
      </c>
      <c r="G364" s="32" t="str">
        <f t="shared" si="87"/>
        <v>30/08/2025</v>
      </c>
      <c r="H364" s="4">
        <v>9105871356</v>
      </c>
      <c r="I364" s="32" t="str">
        <f t="shared" si="88"/>
        <v>30/08/2025</v>
      </c>
      <c r="J364" s="33" t="str">
        <f t="shared" si="89"/>
        <v>NKHT2508/00041026</v>
      </c>
      <c r="K364" s="34"/>
      <c r="L364" s="46" t="str">
        <f t="shared" si="90"/>
        <v>K25TTM</v>
      </c>
      <c r="M364" s="33" t="str">
        <f>IF(H364="","",'PHIEU XT'!C364)</f>
        <v>00041026</v>
      </c>
      <c r="N364" s="35" t="str">
        <f t="shared" si="91"/>
        <v>30/08/2025</v>
      </c>
      <c r="O364" s="6" t="str">
        <f>IF(H364="","",'PHIEU XT'!E364)</f>
        <v>WIN-007</v>
      </c>
      <c r="P364" s="36"/>
      <c r="Q364" s="36"/>
      <c r="R364" s="36"/>
      <c r="S364" s="33" t="str">
        <f>IF(H364="","",'PHIEU XT'!F364)</f>
        <v>6467 WM+ QNH 93A Minh Khai</v>
      </c>
      <c r="T364" s="36"/>
      <c r="U364" s="36"/>
      <c r="V364" s="33" t="str">
        <f t="shared" si="92"/>
        <v>6467 WM+ QNH 93A Minh Khai</v>
      </c>
      <c r="W364" s="36"/>
      <c r="X364" s="36"/>
      <c r="Y364" s="33" t="str">
        <f>IF(H364="","",'PHIEU XT'!AC364)</f>
        <v>GL250KT</v>
      </c>
      <c r="Z364" s="36"/>
      <c r="AA364" s="30"/>
      <c r="AB364" s="57">
        <f t="shared" si="93"/>
        <v>5111</v>
      </c>
      <c r="AC364" s="57">
        <f t="shared" si="94"/>
        <v>131</v>
      </c>
      <c r="AD364" s="30"/>
      <c r="AE364" s="58">
        <f>IF(H364="","",'PHIEU XT'!U364)</f>
        <v>3</v>
      </c>
      <c r="AF364" s="37"/>
      <c r="AG364" s="37">
        <f>IF(H364="","",'PHIEU XT'!T364)</f>
        <v>49500</v>
      </c>
      <c r="AH364" s="38">
        <f t="shared" si="95"/>
        <v>148500</v>
      </c>
      <c r="AI364" s="37"/>
      <c r="AJ364" s="37"/>
      <c r="AK364" s="39"/>
      <c r="AL364" s="40">
        <f t="shared" si="96"/>
        <v>8</v>
      </c>
      <c r="AM364" s="37"/>
      <c r="AN364" s="37">
        <f t="shared" si="97"/>
        <v>11880</v>
      </c>
      <c r="AO364" s="59">
        <f t="shared" si="98"/>
        <v>33311</v>
      </c>
      <c r="AP364" s="39"/>
      <c r="AQ364" s="59" t="str">
        <f t="shared" si="99"/>
        <v>K-hangtra</v>
      </c>
      <c r="AR364" s="60">
        <f t="shared" si="100"/>
        <v>156</v>
      </c>
      <c r="AS364" s="60">
        <f t="shared" si="101"/>
        <v>632</v>
      </c>
      <c r="AV364" s="39"/>
      <c r="AW364" s="42"/>
      <c r="AX364" s="42"/>
      <c r="AY364" s="42"/>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c r="BV364" s="42"/>
      <c r="BW364" s="42"/>
      <c r="BX364" s="42"/>
      <c r="BY364" s="42"/>
      <c r="BZ364" s="42"/>
      <c r="CA364" s="42"/>
      <c r="CB364" s="42"/>
      <c r="CC364" s="42"/>
      <c r="CD364" s="42"/>
      <c r="CE364" s="42"/>
      <c r="CF364" s="42"/>
      <c r="CG364" s="42"/>
      <c r="CH364" s="42"/>
      <c r="CI364" s="42"/>
      <c r="CJ364" s="42"/>
      <c r="CK364" s="42"/>
      <c r="CL364" s="42"/>
      <c r="CM364" s="42"/>
      <c r="CN364" s="42"/>
      <c r="CO364" s="42"/>
      <c r="CP364" s="42"/>
      <c r="CQ364" s="42"/>
      <c r="CR364" s="42"/>
      <c r="CS364" s="42"/>
      <c r="CT364" s="42"/>
      <c r="CU364" s="42"/>
      <c r="CV364" s="42"/>
      <c r="CW364" s="42"/>
      <c r="CX364" s="42"/>
      <c r="CY364" s="42"/>
      <c r="CZ364" s="42"/>
      <c r="DA364" s="42"/>
      <c r="DB364" s="42"/>
      <c r="DC364" s="42"/>
      <c r="DD364" s="42"/>
      <c r="DE364" s="42"/>
      <c r="DF364" s="42"/>
      <c r="DG364" s="42"/>
      <c r="DH364" s="42"/>
      <c r="DI364" s="42"/>
      <c r="DJ364" s="42"/>
      <c r="DK364" s="42"/>
      <c r="DL364" s="42"/>
      <c r="DM364" s="42"/>
      <c r="DN364" s="42"/>
      <c r="DO364" s="42"/>
      <c r="DP364" s="42"/>
      <c r="DQ364" s="42"/>
      <c r="DR364" s="42"/>
      <c r="DS364" s="42"/>
      <c r="DT364" s="42"/>
      <c r="DU364" s="42"/>
      <c r="DV364" s="42"/>
      <c r="DW364" s="42"/>
      <c r="DX364" s="42"/>
      <c r="DY364" s="42"/>
      <c r="DZ364" s="42"/>
      <c r="EA364" s="42"/>
      <c r="EB364" s="42"/>
      <c r="EC364" s="42"/>
      <c r="ED364" s="42"/>
      <c r="EE364" s="42"/>
      <c r="EF364" s="42"/>
      <c r="EG364" s="42"/>
      <c r="EH364" s="42"/>
      <c r="EI364" s="42"/>
      <c r="EJ364" s="42"/>
      <c r="EK364" s="42"/>
      <c r="EL364" s="42"/>
      <c r="EM364" s="42"/>
      <c r="EN364" s="42"/>
      <c r="EO364" s="42"/>
      <c r="EP364" s="42"/>
      <c r="EQ364" s="42"/>
      <c r="ER364" s="42"/>
      <c r="ES364" s="42"/>
      <c r="ET364" s="42"/>
      <c r="EU364" s="42"/>
      <c r="EV364" s="42"/>
      <c r="EW364" s="42"/>
      <c r="EX364" s="42"/>
      <c r="EY364" s="42"/>
      <c r="EZ364" s="42"/>
      <c r="FA364" s="42"/>
      <c r="FB364" s="42"/>
      <c r="FC364" s="42"/>
      <c r="FD364" s="42"/>
      <c r="FE364" s="42"/>
      <c r="FF364" s="42"/>
      <c r="FG364" s="42"/>
      <c r="FH364" s="42"/>
      <c r="FI364" s="42"/>
      <c r="FJ364" s="42"/>
      <c r="FK364" s="42"/>
      <c r="FL364" s="42"/>
      <c r="FM364" s="42"/>
      <c r="FN364" s="42"/>
      <c r="FO364" s="42"/>
      <c r="FP364" s="42"/>
      <c r="FQ364" s="42"/>
      <c r="FR364" s="42"/>
      <c r="FS364" s="42"/>
      <c r="FT364" s="42"/>
      <c r="FU364" s="42"/>
      <c r="FV364" s="42"/>
      <c r="FW364" s="42"/>
      <c r="FX364" s="42"/>
      <c r="FY364" s="42"/>
      <c r="FZ364" s="42"/>
      <c r="GA364" s="42"/>
      <c r="GB364" s="42"/>
      <c r="GC364" s="42"/>
      <c r="GD364" s="42"/>
      <c r="GE364" s="42"/>
      <c r="GF364" s="42"/>
      <c r="GG364" s="42"/>
      <c r="GH364" s="42"/>
      <c r="GI364" s="42"/>
      <c r="GJ364" s="42"/>
      <c r="GK364" s="42"/>
      <c r="GL364" s="42"/>
      <c r="GM364" s="42"/>
      <c r="GN364" s="42"/>
      <c r="GO364" s="42"/>
      <c r="GP364" s="42"/>
      <c r="GQ364" s="42"/>
      <c r="GR364" s="42"/>
      <c r="GS364" s="42"/>
      <c r="GT364" s="42"/>
      <c r="GU364" s="42"/>
      <c r="GV364" s="42"/>
      <c r="GW364" s="42"/>
      <c r="GX364" s="42"/>
      <c r="GY364" s="42"/>
      <c r="GZ364" s="42"/>
      <c r="HA364" s="42"/>
      <c r="HB364" s="42"/>
      <c r="HC364" s="42"/>
      <c r="HD364" s="42"/>
      <c r="HE364" s="42"/>
      <c r="HF364" s="42"/>
      <c r="HG364" s="42"/>
      <c r="HH364" s="42"/>
      <c r="HI364" s="42"/>
      <c r="HJ364" s="42"/>
      <c r="HK364" s="42"/>
      <c r="HL364" s="42"/>
      <c r="HM364" s="42"/>
      <c r="HN364" s="42"/>
      <c r="HO364" s="42"/>
      <c r="HP364" s="42"/>
      <c r="HQ364" s="42"/>
      <c r="HR364" s="42"/>
      <c r="HS364" s="42"/>
      <c r="HT364" s="42"/>
      <c r="HU364" s="42"/>
      <c r="HV364" s="42"/>
      <c r="HW364" s="42"/>
      <c r="HX364" s="42"/>
    </row>
    <row r="365" spans="1:232" s="41" customFormat="1" x14ac:dyDescent="0.25">
      <c r="A365" s="29"/>
      <c r="B365" s="30"/>
      <c r="C365" s="31" t="str">
        <f>IF(H365="","",VLOOKUP(O365,Khach_hang!B:G,6,0))</f>
        <v>B</v>
      </c>
      <c r="D365" s="57">
        <f t="shared" si="85"/>
        <v>0</v>
      </c>
      <c r="E365" s="57">
        <f t="shared" si="86"/>
        <v>1</v>
      </c>
      <c r="F365" s="32" t="str">
        <f>IF(H365="","",VLOOKUP(H365,'PHIEU XT'!B:I,8,0))</f>
        <v>30/08/2025</v>
      </c>
      <c r="G365" s="32" t="str">
        <f t="shared" si="87"/>
        <v>30/08/2025</v>
      </c>
      <c r="H365" s="4">
        <v>9105871356</v>
      </c>
      <c r="I365" s="32" t="str">
        <f t="shared" si="88"/>
        <v>30/08/2025</v>
      </c>
      <c r="J365" s="33" t="str">
        <f t="shared" si="89"/>
        <v>NKHT2508/00041026</v>
      </c>
      <c r="K365" s="34"/>
      <c r="L365" s="46" t="str">
        <f t="shared" si="90"/>
        <v>K25TTM</v>
      </c>
      <c r="M365" s="33" t="str">
        <f>IF(H365="","",'PHIEU XT'!C365)</f>
        <v>00041026</v>
      </c>
      <c r="N365" s="35" t="str">
        <f t="shared" si="91"/>
        <v>30/08/2025</v>
      </c>
      <c r="O365" s="6" t="str">
        <f>IF(H365="","",'PHIEU XT'!E365)</f>
        <v>WIN-007</v>
      </c>
      <c r="P365" s="36"/>
      <c r="Q365" s="36"/>
      <c r="R365" s="36"/>
      <c r="S365" s="33" t="str">
        <f>IF(H365="","",'PHIEU XT'!F365)</f>
        <v>6467 WM+ QNH 93A Minh Khai</v>
      </c>
      <c r="T365" s="36"/>
      <c r="U365" s="36"/>
      <c r="V365" s="33" t="str">
        <f t="shared" si="92"/>
        <v>6467 WM+ QNH 93A Minh Khai</v>
      </c>
      <c r="W365" s="36"/>
      <c r="X365" s="36"/>
      <c r="Y365" s="33" t="str">
        <f>IF(H365="","",'PHIEU XT'!AC365)</f>
        <v>GTLX250G</v>
      </c>
      <c r="Z365" s="36"/>
      <c r="AA365" s="30"/>
      <c r="AB365" s="57">
        <f t="shared" si="93"/>
        <v>5111</v>
      </c>
      <c r="AC365" s="57">
        <f t="shared" si="94"/>
        <v>131</v>
      </c>
      <c r="AD365" s="30"/>
      <c r="AE365" s="58">
        <f>IF(H365="","",'PHIEU XT'!U365)</f>
        <v>4</v>
      </c>
      <c r="AF365" s="37"/>
      <c r="AG365" s="37">
        <f>IF(H365="","",'PHIEU XT'!T365)</f>
        <v>50182</v>
      </c>
      <c r="AH365" s="38">
        <f t="shared" si="95"/>
        <v>200728</v>
      </c>
      <c r="AI365" s="37"/>
      <c r="AJ365" s="37"/>
      <c r="AK365" s="39"/>
      <c r="AL365" s="40">
        <f t="shared" si="96"/>
        <v>8</v>
      </c>
      <c r="AM365" s="37"/>
      <c r="AN365" s="37">
        <f t="shared" si="97"/>
        <v>16058.24</v>
      </c>
      <c r="AO365" s="59">
        <f t="shared" si="98"/>
        <v>33311</v>
      </c>
      <c r="AP365" s="39"/>
      <c r="AQ365" s="59" t="str">
        <f t="shared" si="99"/>
        <v>K-hangtra</v>
      </c>
      <c r="AR365" s="60">
        <f t="shared" si="100"/>
        <v>156</v>
      </c>
      <c r="AS365" s="60">
        <f t="shared" si="101"/>
        <v>632</v>
      </c>
      <c r="AV365" s="39"/>
      <c r="AW365" s="42"/>
      <c r="AX365" s="42"/>
      <c r="AY365" s="42"/>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c r="BV365" s="42"/>
      <c r="BW365" s="42"/>
      <c r="BX365" s="42"/>
      <c r="BY365" s="42"/>
      <c r="BZ365" s="42"/>
      <c r="CA365" s="42"/>
      <c r="CB365" s="42"/>
      <c r="CC365" s="42"/>
      <c r="CD365" s="42"/>
      <c r="CE365" s="42"/>
      <c r="CF365" s="42"/>
      <c r="CG365" s="42"/>
      <c r="CH365" s="42"/>
      <c r="CI365" s="42"/>
      <c r="CJ365" s="42"/>
      <c r="CK365" s="42"/>
      <c r="CL365" s="42"/>
      <c r="CM365" s="42"/>
      <c r="CN365" s="42"/>
      <c r="CO365" s="42"/>
      <c r="CP365" s="42"/>
      <c r="CQ365" s="42"/>
      <c r="CR365" s="42"/>
      <c r="CS365" s="42"/>
      <c r="CT365" s="42"/>
      <c r="CU365" s="42"/>
      <c r="CV365" s="42"/>
      <c r="CW365" s="42"/>
      <c r="CX365" s="42"/>
      <c r="CY365" s="42"/>
      <c r="CZ365" s="42"/>
      <c r="DA365" s="42"/>
      <c r="DB365" s="42"/>
      <c r="DC365" s="42"/>
      <c r="DD365" s="42"/>
      <c r="DE365" s="42"/>
      <c r="DF365" s="42"/>
      <c r="DG365" s="42"/>
      <c r="DH365" s="42"/>
      <c r="DI365" s="42"/>
      <c r="DJ365" s="42"/>
      <c r="DK365" s="42"/>
      <c r="DL365" s="42"/>
      <c r="DM365" s="42"/>
      <c r="DN365" s="42"/>
      <c r="DO365" s="42"/>
      <c r="DP365" s="42"/>
      <c r="DQ365" s="42"/>
      <c r="DR365" s="42"/>
      <c r="DS365" s="42"/>
      <c r="DT365" s="42"/>
      <c r="DU365" s="42"/>
      <c r="DV365" s="42"/>
      <c r="DW365" s="42"/>
      <c r="DX365" s="42"/>
      <c r="DY365" s="42"/>
      <c r="DZ365" s="42"/>
      <c r="EA365" s="42"/>
      <c r="EB365" s="42"/>
      <c r="EC365" s="42"/>
      <c r="ED365" s="42"/>
      <c r="EE365" s="42"/>
      <c r="EF365" s="42"/>
      <c r="EG365" s="42"/>
      <c r="EH365" s="42"/>
      <c r="EI365" s="42"/>
      <c r="EJ365" s="42"/>
      <c r="EK365" s="42"/>
      <c r="EL365" s="42"/>
      <c r="EM365" s="42"/>
      <c r="EN365" s="42"/>
      <c r="EO365" s="42"/>
      <c r="EP365" s="42"/>
      <c r="EQ365" s="42"/>
      <c r="ER365" s="42"/>
      <c r="ES365" s="42"/>
      <c r="ET365" s="42"/>
      <c r="EU365" s="42"/>
      <c r="EV365" s="42"/>
      <c r="EW365" s="42"/>
      <c r="EX365" s="42"/>
      <c r="EY365" s="42"/>
      <c r="EZ365" s="42"/>
      <c r="FA365" s="42"/>
      <c r="FB365" s="42"/>
      <c r="FC365" s="42"/>
      <c r="FD365" s="42"/>
      <c r="FE365" s="42"/>
      <c r="FF365" s="42"/>
      <c r="FG365" s="42"/>
      <c r="FH365" s="42"/>
      <c r="FI365" s="42"/>
      <c r="FJ365" s="42"/>
      <c r="FK365" s="42"/>
      <c r="FL365" s="42"/>
      <c r="FM365" s="42"/>
      <c r="FN365" s="42"/>
      <c r="FO365" s="42"/>
      <c r="FP365" s="42"/>
      <c r="FQ365" s="42"/>
      <c r="FR365" s="42"/>
      <c r="FS365" s="42"/>
      <c r="FT365" s="42"/>
      <c r="FU365" s="42"/>
      <c r="FV365" s="42"/>
      <c r="FW365" s="42"/>
      <c r="FX365" s="42"/>
      <c r="FY365" s="42"/>
      <c r="FZ365" s="42"/>
      <c r="GA365" s="42"/>
      <c r="GB365" s="42"/>
      <c r="GC365" s="42"/>
      <c r="GD365" s="42"/>
      <c r="GE365" s="42"/>
      <c r="GF365" s="42"/>
      <c r="GG365" s="42"/>
      <c r="GH365" s="42"/>
      <c r="GI365" s="42"/>
      <c r="GJ365" s="42"/>
      <c r="GK365" s="42"/>
      <c r="GL365" s="42"/>
      <c r="GM365" s="42"/>
      <c r="GN365" s="42"/>
      <c r="GO365" s="42"/>
      <c r="GP365" s="42"/>
      <c r="GQ365" s="42"/>
      <c r="GR365" s="42"/>
      <c r="GS365" s="42"/>
      <c r="GT365" s="42"/>
      <c r="GU365" s="42"/>
      <c r="GV365" s="42"/>
      <c r="GW365" s="42"/>
      <c r="GX365" s="42"/>
      <c r="GY365" s="42"/>
      <c r="GZ365" s="42"/>
      <c r="HA365" s="42"/>
      <c r="HB365" s="42"/>
      <c r="HC365" s="42"/>
      <c r="HD365" s="42"/>
      <c r="HE365" s="42"/>
      <c r="HF365" s="42"/>
      <c r="HG365" s="42"/>
      <c r="HH365" s="42"/>
      <c r="HI365" s="42"/>
      <c r="HJ365" s="42"/>
      <c r="HK365" s="42"/>
      <c r="HL365" s="42"/>
      <c r="HM365" s="42"/>
      <c r="HN365" s="42"/>
      <c r="HO365" s="42"/>
      <c r="HP365" s="42"/>
      <c r="HQ365" s="42"/>
      <c r="HR365" s="42"/>
      <c r="HS365" s="42"/>
      <c r="HT365" s="42"/>
      <c r="HU365" s="42"/>
      <c r="HV365" s="42"/>
      <c r="HW365" s="42"/>
      <c r="HX365" s="42"/>
    </row>
    <row r="366" spans="1:232" s="41" customFormat="1" x14ac:dyDescent="0.25">
      <c r="A366" s="29"/>
      <c r="B366" s="30"/>
      <c r="C366" s="31" t="str">
        <f>IF(H366="","",VLOOKUP(O366,Khach_hang!B:G,6,0))</f>
        <v>B</v>
      </c>
      <c r="D366" s="57">
        <f t="shared" si="85"/>
        <v>0</v>
      </c>
      <c r="E366" s="57">
        <f t="shared" si="86"/>
        <v>1</v>
      </c>
      <c r="F366" s="32" t="str">
        <f>IF(H366="","",VLOOKUP(H366,'PHIEU XT'!B:I,8,0))</f>
        <v>30/08/2025</v>
      </c>
      <c r="G366" s="32" t="str">
        <f t="shared" si="87"/>
        <v>30/08/2025</v>
      </c>
      <c r="H366" s="4">
        <v>9105871356</v>
      </c>
      <c r="I366" s="32" t="str">
        <f t="shared" si="88"/>
        <v>30/08/2025</v>
      </c>
      <c r="J366" s="33" t="str">
        <f t="shared" si="89"/>
        <v>NKHT2508/00041026</v>
      </c>
      <c r="K366" s="34"/>
      <c r="L366" s="46" t="str">
        <f t="shared" si="90"/>
        <v>K25TTM</v>
      </c>
      <c r="M366" s="33" t="str">
        <f>IF(H366="","",'PHIEU XT'!C366)</f>
        <v>00041026</v>
      </c>
      <c r="N366" s="35" t="str">
        <f t="shared" si="91"/>
        <v>30/08/2025</v>
      </c>
      <c r="O366" s="6" t="str">
        <f>IF(H366="","",'PHIEU XT'!E366)</f>
        <v>WIN-007</v>
      </c>
      <c r="P366" s="36"/>
      <c r="Q366" s="36"/>
      <c r="R366" s="36"/>
      <c r="S366" s="33" t="str">
        <f>IF(H366="","",'PHIEU XT'!F366)</f>
        <v>6467 WM+ QNH 93A Minh Khai</v>
      </c>
      <c r="T366" s="36"/>
      <c r="U366" s="36"/>
      <c r="V366" s="33" t="str">
        <f t="shared" si="92"/>
        <v>6467 WM+ QNH 93A Minh Khai</v>
      </c>
      <c r="W366" s="36"/>
      <c r="X366" s="36"/>
      <c r="Y366" s="33" t="str">
        <f>IF(H366="","",'PHIEU XT'!AC366)</f>
        <v>GSG250</v>
      </c>
      <c r="Z366" s="36"/>
      <c r="AA366" s="30"/>
      <c r="AB366" s="57">
        <f t="shared" si="93"/>
        <v>5111</v>
      </c>
      <c r="AC366" s="57">
        <f t="shared" si="94"/>
        <v>131</v>
      </c>
      <c r="AD366" s="30"/>
      <c r="AE366" s="58">
        <f>IF(H366="","",'PHIEU XT'!U366)</f>
        <v>2</v>
      </c>
      <c r="AF366" s="37"/>
      <c r="AG366" s="37">
        <f>IF(H366="","",'PHIEU XT'!T366)</f>
        <v>50400</v>
      </c>
      <c r="AH366" s="38">
        <f t="shared" si="95"/>
        <v>100800</v>
      </c>
      <c r="AI366" s="37"/>
      <c r="AJ366" s="37"/>
      <c r="AK366" s="39"/>
      <c r="AL366" s="40">
        <f t="shared" si="96"/>
        <v>8</v>
      </c>
      <c r="AM366" s="37"/>
      <c r="AN366" s="37">
        <f t="shared" si="97"/>
        <v>8064</v>
      </c>
      <c r="AO366" s="59">
        <f t="shared" si="98"/>
        <v>33311</v>
      </c>
      <c r="AP366" s="39"/>
      <c r="AQ366" s="59" t="str">
        <f t="shared" si="99"/>
        <v>K-hangtra</v>
      </c>
      <c r="AR366" s="60">
        <f t="shared" si="100"/>
        <v>156</v>
      </c>
      <c r="AS366" s="60">
        <f t="shared" si="101"/>
        <v>632</v>
      </c>
      <c r="AV366" s="39"/>
      <c r="AW366" s="42"/>
      <c r="AX366" s="42"/>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c r="BV366" s="42"/>
      <c r="BW366" s="42"/>
      <c r="BX366" s="42"/>
      <c r="BY366" s="42"/>
      <c r="BZ366" s="42"/>
      <c r="CA366" s="42"/>
      <c r="CB366" s="42"/>
      <c r="CC366" s="42"/>
      <c r="CD366" s="42"/>
      <c r="CE366" s="42"/>
      <c r="CF366" s="42"/>
      <c r="CG366" s="42"/>
      <c r="CH366" s="42"/>
      <c r="CI366" s="42"/>
      <c r="CJ366" s="42"/>
      <c r="CK366" s="42"/>
      <c r="CL366" s="42"/>
      <c r="CM366" s="42"/>
      <c r="CN366" s="42"/>
      <c r="CO366" s="42"/>
      <c r="CP366" s="42"/>
      <c r="CQ366" s="42"/>
      <c r="CR366" s="42"/>
      <c r="CS366" s="42"/>
      <c r="CT366" s="42"/>
      <c r="CU366" s="42"/>
      <c r="CV366" s="42"/>
      <c r="CW366" s="42"/>
      <c r="CX366" s="42"/>
      <c r="CY366" s="42"/>
      <c r="CZ366" s="42"/>
      <c r="DA366" s="42"/>
      <c r="DB366" s="42"/>
      <c r="DC366" s="42"/>
      <c r="DD366" s="42"/>
      <c r="DE366" s="42"/>
      <c r="DF366" s="42"/>
      <c r="DG366" s="42"/>
      <c r="DH366" s="42"/>
      <c r="DI366" s="42"/>
      <c r="DJ366" s="42"/>
      <c r="DK366" s="42"/>
      <c r="DL366" s="42"/>
      <c r="DM366" s="42"/>
      <c r="DN366" s="42"/>
      <c r="DO366" s="42"/>
      <c r="DP366" s="42"/>
      <c r="DQ366" s="42"/>
      <c r="DR366" s="42"/>
      <c r="DS366" s="42"/>
      <c r="DT366" s="42"/>
      <c r="DU366" s="42"/>
      <c r="DV366" s="42"/>
      <c r="DW366" s="42"/>
      <c r="DX366" s="42"/>
      <c r="DY366" s="42"/>
      <c r="DZ366" s="42"/>
      <c r="EA366" s="42"/>
      <c r="EB366" s="42"/>
      <c r="EC366" s="42"/>
      <c r="ED366" s="42"/>
      <c r="EE366" s="42"/>
      <c r="EF366" s="42"/>
      <c r="EG366" s="42"/>
      <c r="EH366" s="42"/>
      <c r="EI366" s="42"/>
      <c r="EJ366" s="42"/>
      <c r="EK366" s="42"/>
      <c r="EL366" s="42"/>
      <c r="EM366" s="42"/>
      <c r="EN366" s="42"/>
      <c r="EO366" s="42"/>
      <c r="EP366" s="42"/>
      <c r="EQ366" s="42"/>
      <c r="ER366" s="42"/>
      <c r="ES366" s="42"/>
      <c r="ET366" s="42"/>
      <c r="EU366" s="42"/>
      <c r="EV366" s="42"/>
      <c r="EW366" s="42"/>
      <c r="EX366" s="42"/>
      <c r="EY366" s="42"/>
      <c r="EZ366" s="42"/>
      <c r="FA366" s="42"/>
      <c r="FB366" s="42"/>
      <c r="FC366" s="42"/>
      <c r="FD366" s="42"/>
      <c r="FE366" s="42"/>
      <c r="FF366" s="42"/>
      <c r="FG366" s="42"/>
      <c r="FH366" s="42"/>
      <c r="FI366" s="42"/>
      <c r="FJ366" s="42"/>
      <c r="FK366" s="42"/>
      <c r="FL366" s="42"/>
      <c r="FM366" s="42"/>
      <c r="FN366" s="42"/>
      <c r="FO366" s="42"/>
      <c r="FP366" s="42"/>
      <c r="FQ366" s="42"/>
      <c r="FR366" s="42"/>
      <c r="FS366" s="42"/>
      <c r="FT366" s="42"/>
      <c r="FU366" s="42"/>
      <c r="FV366" s="42"/>
      <c r="FW366" s="42"/>
      <c r="FX366" s="42"/>
      <c r="FY366" s="42"/>
      <c r="FZ366" s="42"/>
      <c r="GA366" s="42"/>
      <c r="GB366" s="42"/>
      <c r="GC366" s="42"/>
      <c r="GD366" s="42"/>
      <c r="GE366" s="42"/>
      <c r="GF366" s="42"/>
      <c r="GG366" s="42"/>
      <c r="GH366" s="42"/>
      <c r="GI366" s="42"/>
      <c r="GJ366" s="42"/>
      <c r="GK366" s="42"/>
      <c r="GL366" s="42"/>
      <c r="GM366" s="42"/>
      <c r="GN366" s="42"/>
      <c r="GO366" s="42"/>
      <c r="GP366" s="42"/>
      <c r="GQ366" s="42"/>
      <c r="GR366" s="42"/>
      <c r="GS366" s="42"/>
      <c r="GT366" s="42"/>
      <c r="GU366" s="42"/>
      <c r="GV366" s="42"/>
      <c r="GW366" s="42"/>
      <c r="GX366" s="42"/>
      <c r="GY366" s="42"/>
      <c r="GZ366" s="42"/>
      <c r="HA366" s="42"/>
      <c r="HB366" s="42"/>
      <c r="HC366" s="42"/>
      <c r="HD366" s="42"/>
      <c r="HE366" s="42"/>
      <c r="HF366" s="42"/>
      <c r="HG366" s="42"/>
      <c r="HH366" s="42"/>
      <c r="HI366" s="42"/>
      <c r="HJ366" s="42"/>
      <c r="HK366" s="42"/>
      <c r="HL366" s="42"/>
      <c r="HM366" s="42"/>
      <c r="HN366" s="42"/>
      <c r="HO366" s="42"/>
      <c r="HP366" s="42"/>
      <c r="HQ366" s="42"/>
      <c r="HR366" s="42"/>
      <c r="HS366" s="42"/>
      <c r="HT366" s="42"/>
      <c r="HU366" s="42"/>
      <c r="HV366" s="42"/>
      <c r="HW366" s="42"/>
      <c r="HX366" s="42"/>
    </row>
    <row r="367" spans="1:232" s="41" customFormat="1" x14ac:dyDescent="0.25">
      <c r="A367" s="29"/>
      <c r="B367" s="30"/>
      <c r="C367" s="31" t="str">
        <f>IF(H367="","",VLOOKUP(O367,Khach_hang!B:G,6,0))</f>
        <v>B</v>
      </c>
      <c r="D367" s="57">
        <f t="shared" si="85"/>
        <v>0</v>
      </c>
      <c r="E367" s="57">
        <f t="shared" si="86"/>
        <v>1</v>
      </c>
      <c r="F367" s="32" t="str">
        <f>IF(H367="","",VLOOKUP(H367,'PHIEU XT'!B:I,8,0))</f>
        <v>30/08/2025</v>
      </c>
      <c r="G367" s="32" t="str">
        <f t="shared" si="87"/>
        <v>30/08/2025</v>
      </c>
      <c r="H367" s="4">
        <v>9105871356</v>
      </c>
      <c r="I367" s="32" t="str">
        <f t="shared" si="88"/>
        <v>30/08/2025</v>
      </c>
      <c r="J367" s="33" t="str">
        <f t="shared" si="89"/>
        <v>NKHT2508/00041026</v>
      </c>
      <c r="K367" s="34"/>
      <c r="L367" s="46" t="str">
        <f t="shared" si="90"/>
        <v>K25TTM</v>
      </c>
      <c r="M367" s="33" t="str">
        <f>IF(H367="","",'PHIEU XT'!C367)</f>
        <v>00041026</v>
      </c>
      <c r="N367" s="35" t="str">
        <f t="shared" si="91"/>
        <v>30/08/2025</v>
      </c>
      <c r="O367" s="6" t="str">
        <f>IF(H367="","",'PHIEU XT'!E367)</f>
        <v>WIN-007</v>
      </c>
      <c r="P367" s="36"/>
      <c r="Q367" s="36"/>
      <c r="R367" s="36"/>
      <c r="S367" s="33" t="str">
        <f>IF(H367="","",'PHIEU XT'!F367)</f>
        <v>6467 WM+ QNH 93A Minh Khai</v>
      </c>
      <c r="T367" s="36"/>
      <c r="U367" s="36"/>
      <c r="V367" s="33" t="str">
        <f t="shared" si="92"/>
        <v>6467 WM+ QNH 93A Minh Khai</v>
      </c>
      <c r="W367" s="36"/>
      <c r="X367" s="36"/>
      <c r="Y367" s="33" t="str">
        <f>IF(H367="","",'PHIEU XT'!AC367)</f>
        <v>CC300</v>
      </c>
      <c r="Z367" s="36"/>
      <c r="AA367" s="30"/>
      <c r="AB367" s="57">
        <f t="shared" si="93"/>
        <v>5111</v>
      </c>
      <c r="AC367" s="57">
        <f t="shared" si="94"/>
        <v>131</v>
      </c>
      <c r="AD367" s="30"/>
      <c r="AE367" s="58">
        <f>IF(H367="","",'PHIEU XT'!U367)</f>
        <v>1</v>
      </c>
      <c r="AF367" s="37"/>
      <c r="AG367" s="37">
        <f>IF(H367="","",'PHIEU XT'!T367)</f>
        <v>74250</v>
      </c>
      <c r="AH367" s="38">
        <f t="shared" si="95"/>
        <v>74250</v>
      </c>
      <c r="AI367" s="37"/>
      <c r="AJ367" s="37"/>
      <c r="AK367" s="39"/>
      <c r="AL367" s="40">
        <f t="shared" si="96"/>
        <v>8</v>
      </c>
      <c r="AM367" s="37"/>
      <c r="AN367" s="37">
        <f t="shared" si="97"/>
        <v>5940</v>
      </c>
      <c r="AO367" s="59">
        <f t="shared" si="98"/>
        <v>33311</v>
      </c>
      <c r="AP367" s="39"/>
      <c r="AQ367" s="59" t="str">
        <f t="shared" si="99"/>
        <v>K-hangtra</v>
      </c>
      <c r="AR367" s="60">
        <f t="shared" si="100"/>
        <v>156</v>
      </c>
      <c r="AS367" s="60">
        <f t="shared" si="101"/>
        <v>632</v>
      </c>
      <c r="AV367" s="39"/>
      <c r="AW367" s="42"/>
      <c r="AX367" s="42"/>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c r="BV367" s="42"/>
      <c r="BW367" s="42"/>
      <c r="BX367" s="42"/>
      <c r="BY367" s="42"/>
      <c r="BZ367" s="42"/>
      <c r="CA367" s="42"/>
      <c r="CB367" s="42"/>
      <c r="CC367" s="42"/>
      <c r="CD367" s="42"/>
      <c r="CE367" s="42"/>
      <c r="CF367" s="42"/>
      <c r="CG367" s="42"/>
      <c r="CH367" s="42"/>
      <c r="CI367" s="42"/>
      <c r="CJ367" s="42"/>
      <c r="CK367" s="42"/>
      <c r="CL367" s="42"/>
      <c r="CM367" s="42"/>
      <c r="CN367" s="42"/>
      <c r="CO367" s="42"/>
      <c r="CP367" s="42"/>
      <c r="CQ367" s="42"/>
      <c r="CR367" s="42"/>
      <c r="CS367" s="42"/>
      <c r="CT367" s="42"/>
      <c r="CU367" s="42"/>
      <c r="CV367" s="42"/>
      <c r="CW367" s="42"/>
      <c r="CX367" s="42"/>
      <c r="CY367" s="42"/>
      <c r="CZ367" s="42"/>
      <c r="DA367" s="42"/>
      <c r="DB367" s="42"/>
      <c r="DC367" s="42"/>
      <c r="DD367" s="42"/>
      <c r="DE367" s="42"/>
      <c r="DF367" s="42"/>
      <c r="DG367" s="42"/>
      <c r="DH367" s="42"/>
      <c r="DI367" s="42"/>
      <c r="DJ367" s="42"/>
      <c r="DK367" s="42"/>
      <c r="DL367" s="42"/>
      <c r="DM367" s="42"/>
      <c r="DN367" s="42"/>
      <c r="DO367" s="42"/>
      <c r="DP367" s="42"/>
      <c r="DQ367" s="42"/>
      <c r="DR367" s="42"/>
      <c r="DS367" s="42"/>
      <c r="DT367" s="42"/>
      <c r="DU367" s="42"/>
      <c r="DV367" s="42"/>
      <c r="DW367" s="42"/>
      <c r="DX367" s="42"/>
      <c r="DY367" s="42"/>
      <c r="DZ367" s="42"/>
      <c r="EA367" s="42"/>
      <c r="EB367" s="42"/>
      <c r="EC367" s="42"/>
      <c r="ED367" s="42"/>
      <c r="EE367" s="42"/>
      <c r="EF367" s="42"/>
      <c r="EG367" s="42"/>
      <c r="EH367" s="42"/>
      <c r="EI367" s="42"/>
      <c r="EJ367" s="42"/>
      <c r="EK367" s="42"/>
      <c r="EL367" s="42"/>
      <c r="EM367" s="42"/>
      <c r="EN367" s="42"/>
      <c r="EO367" s="42"/>
      <c r="EP367" s="42"/>
      <c r="EQ367" s="42"/>
      <c r="ER367" s="42"/>
      <c r="ES367" s="42"/>
      <c r="ET367" s="42"/>
      <c r="EU367" s="42"/>
      <c r="EV367" s="42"/>
      <c r="EW367" s="42"/>
      <c r="EX367" s="42"/>
      <c r="EY367" s="42"/>
      <c r="EZ367" s="42"/>
      <c r="FA367" s="42"/>
      <c r="FB367" s="42"/>
      <c r="FC367" s="42"/>
      <c r="FD367" s="42"/>
      <c r="FE367" s="42"/>
      <c r="FF367" s="42"/>
      <c r="FG367" s="42"/>
      <c r="FH367" s="42"/>
      <c r="FI367" s="42"/>
      <c r="FJ367" s="42"/>
      <c r="FK367" s="42"/>
      <c r="FL367" s="42"/>
      <c r="FM367" s="42"/>
      <c r="FN367" s="42"/>
      <c r="FO367" s="42"/>
      <c r="FP367" s="42"/>
      <c r="FQ367" s="42"/>
      <c r="FR367" s="42"/>
      <c r="FS367" s="42"/>
      <c r="FT367" s="42"/>
      <c r="FU367" s="42"/>
      <c r="FV367" s="42"/>
      <c r="FW367" s="42"/>
      <c r="FX367" s="42"/>
      <c r="FY367" s="42"/>
      <c r="FZ367" s="42"/>
      <c r="GA367" s="42"/>
      <c r="GB367" s="42"/>
      <c r="GC367" s="42"/>
      <c r="GD367" s="42"/>
      <c r="GE367" s="42"/>
      <c r="GF367" s="42"/>
      <c r="GG367" s="42"/>
      <c r="GH367" s="42"/>
      <c r="GI367" s="42"/>
      <c r="GJ367" s="42"/>
      <c r="GK367" s="42"/>
      <c r="GL367" s="42"/>
      <c r="GM367" s="42"/>
      <c r="GN367" s="42"/>
      <c r="GO367" s="42"/>
      <c r="GP367" s="42"/>
      <c r="GQ367" s="42"/>
      <c r="GR367" s="42"/>
      <c r="GS367" s="42"/>
      <c r="GT367" s="42"/>
      <c r="GU367" s="42"/>
      <c r="GV367" s="42"/>
      <c r="GW367" s="42"/>
      <c r="GX367" s="42"/>
      <c r="GY367" s="42"/>
      <c r="GZ367" s="42"/>
      <c r="HA367" s="42"/>
      <c r="HB367" s="42"/>
      <c r="HC367" s="42"/>
      <c r="HD367" s="42"/>
      <c r="HE367" s="42"/>
      <c r="HF367" s="42"/>
      <c r="HG367" s="42"/>
      <c r="HH367" s="42"/>
      <c r="HI367" s="42"/>
      <c r="HJ367" s="42"/>
      <c r="HK367" s="42"/>
      <c r="HL367" s="42"/>
      <c r="HM367" s="42"/>
      <c r="HN367" s="42"/>
      <c r="HO367" s="42"/>
      <c r="HP367" s="42"/>
      <c r="HQ367" s="42"/>
      <c r="HR367" s="42"/>
      <c r="HS367" s="42"/>
      <c r="HT367" s="42"/>
      <c r="HU367" s="42"/>
      <c r="HV367" s="42"/>
      <c r="HW367" s="42"/>
      <c r="HX367" s="42"/>
    </row>
    <row r="368" spans="1:232" s="41" customFormat="1" x14ac:dyDescent="0.25">
      <c r="A368" s="29"/>
      <c r="B368" s="30"/>
      <c r="C368" s="31" t="str">
        <f>IF(H368="","",VLOOKUP(O368,Khach_hang!B:G,6,0))</f>
        <v>B</v>
      </c>
      <c r="D368" s="57">
        <f t="shared" si="85"/>
        <v>0</v>
      </c>
      <c r="E368" s="57">
        <f t="shared" si="86"/>
        <v>1</v>
      </c>
      <c r="F368" s="32" t="str">
        <f>IF(H368="","",VLOOKUP(H368,'PHIEU XT'!B:I,8,0))</f>
        <v>30/08/2025</v>
      </c>
      <c r="G368" s="32" t="str">
        <f t="shared" si="87"/>
        <v>30/08/2025</v>
      </c>
      <c r="H368" s="4">
        <v>9105871373</v>
      </c>
      <c r="I368" s="32" t="str">
        <f t="shared" si="88"/>
        <v>30/08/2025</v>
      </c>
      <c r="J368" s="33" t="str">
        <f t="shared" si="89"/>
        <v>NKHT2508/00422147</v>
      </c>
      <c r="K368" s="34"/>
      <c r="L368" s="46" t="str">
        <f t="shared" si="90"/>
        <v>K25TTM</v>
      </c>
      <c r="M368" s="33" t="str">
        <f>IF(H368="","",'PHIEU XT'!C368)</f>
        <v>00422147</v>
      </c>
      <c r="N368" s="35" t="str">
        <f t="shared" si="91"/>
        <v>30/08/2025</v>
      </c>
      <c r="O368" s="6" t="str">
        <f>IF(H368="","",'PHIEU XT'!E368)</f>
        <v>WIN-002</v>
      </c>
      <c r="P368" s="36"/>
      <c r="Q368" s="36"/>
      <c r="R368" s="36"/>
      <c r="S368" s="33" t="str">
        <f>IF(H368="","",'PHIEU XT'!F368)</f>
        <v>3276 WM+ HNI 250 Lạc Long Quân</v>
      </c>
      <c r="T368" s="36"/>
      <c r="U368" s="36"/>
      <c r="V368" s="33" t="str">
        <f t="shared" si="92"/>
        <v>3276 WM+ HNI 250 Lạc Long Quân</v>
      </c>
      <c r="W368" s="36"/>
      <c r="X368" s="36"/>
      <c r="Y368" s="33" t="str">
        <f>IF(H368="","",'PHIEU XT'!AC368)</f>
        <v>CN300</v>
      </c>
      <c r="Z368" s="36"/>
      <c r="AA368" s="30"/>
      <c r="AB368" s="57">
        <f t="shared" si="93"/>
        <v>5111</v>
      </c>
      <c r="AC368" s="57">
        <f t="shared" si="94"/>
        <v>131</v>
      </c>
      <c r="AD368" s="30"/>
      <c r="AE368" s="58">
        <f>IF(H368="","",'PHIEU XT'!U368)</f>
        <v>3</v>
      </c>
      <c r="AF368" s="37"/>
      <c r="AG368" s="37">
        <f>IF(H368="","",'PHIEU XT'!T368)</f>
        <v>56760</v>
      </c>
      <c r="AH368" s="38">
        <f t="shared" si="95"/>
        <v>170280</v>
      </c>
      <c r="AI368" s="37"/>
      <c r="AJ368" s="37"/>
      <c r="AK368" s="39"/>
      <c r="AL368" s="40">
        <f t="shared" si="96"/>
        <v>8</v>
      </c>
      <c r="AM368" s="37"/>
      <c r="AN368" s="37">
        <f t="shared" si="97"/>
        <v>13622.4</v>
      </c>
      <c r="AO368" s="59">
        <f t="shared" si="98"/>
        <v>33311</v>
      </c>
      <c r="AP368" s="39"/>
      <c r="AQ368" s="59" t="str">
        <f t="shared" si="99"/>
        <v>K-hangtra</v>
      </c>
      <c r="AR368" s="60">
        <f t="shared" si="100"/>
        <v>156</v>
      </c>
      <c r="AS368" s="60">
        <f t="shared" si="101"/>
        <v>632</v>
      </c>
      <c r="AV368" s="39"/>
      <c r="AW368" s="42"/>
      <c r="AX368" s="42"/>
      <c r="AY368" s="42"/>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c r="BV368" s="42"/>
      <c r="BW368" s="42"/>
      <c r="BX368" s="42"/>
      <c r="BY368" s="42"/>
      <c r="BZ368" s="42"/>
      <c r="CA368" s="42"/>
      <c r="CB368" s="42"/>
      <c r="CC368" s="42"/>
      <c r="CD368" s="42"/>
      <c r="CE368" s="42"/>
      <c r="CF368" s="42"/>
      <c r="CG368" s="42"/>
      <c r="CH368" s="42"/>
      <c r="CI368" s="42"/>
      <c r="CJ368" s="42"/>
      <c r="CK368" s="42"/>
      <c r="CL368" s="42"/>
      <c r="CM368" s="42"/>
      <c r="CN368" s="42"/>
      <c r="CO368" s="42"/>
      <c r="CP368" s="42"/>
      <c r="CQ368" s="42"/>
      <c r="CR368" s="42"/>
      <c r="CS368" s="42"/>
      <c r="CT368" s="42"/>
      <c r="CU368" s="42"/>
      <c r="CV368" s="42"/>
      <c r="CW368" s="42"/>
      <c r="CX368" s="42"/>
      <c r="CY368" s="42"/>
      <c r="CZ368" s="42"/>
      <c r="DA368" s="42"/>
      <c r="DB368" s="42"/>
      <c r="DC368" s="42"/>
      <c r="DD368" s="42"/>
      <c r="DE368" s="42"/>
      <c r="DF368" s="42"/>
      <c r="DG368" s="42"/>
      <c r="DH368" s="42"/>
      <c r="DI368" s="42"/>
      <c r="DJ368" s="42"/>
      <c r="DK368" s="42"/>
      <c r="DL368" s="42"/>
      <c r="DM368" s="42"/>
      <c r="DN368" s="42"/>
      <c r="DO368" s="42"/>
      <c r="DP368" s="42"/>
      <c r="DQ368" s="42"/>
      <c r="DR368" s="42"/>
      <c r="DS368" s="42"/>
      <c r="DT368" s="42"/>
      <c r="DU368" s="42"/>
      <c r="DV368" s="42"/>
      <c r="DW368" s="42"/>
      <c r="DX368" s="42"/>
      <c r="DY368" s="42"/>
      <c r="DZ368" s="42"/>
      <c r="EA368" s="42"/>
      <c r="EB368" s="42"/>
      <c r="EC368" s="42"/>
      <c r="ED368" s="42"/>
      <c r="EE368" s="42"/>
      <c r="EF368" s="42"/>
      <c r="EG368" s="42"/>
      <c r="EH368" s="42"/>
      <c r="EI368" s="42"/>
      <c r="EJ368" s="42"/>
      <c r="EK368" s="42"/>
      <c r="EL368" s="42"/>
      <c r="EM368" s="42"/>
      <c r="EN368" s="42"/>
      <c r="EO368" s="42"/>
      <c r="EP368" s="42"/>
      <c r="EQ368" s="42"/>
      <c r="ER368" s="42"/>
      <c r="ES368" s="42"/>
      <c r="ET368" s="42"/>
      <c r="EU368" s="42"/>
      <c r="EV368" s="42"/>
      <c r="EW368" s="42"/>
      <c r="EX368" s="42"/>
      <c r="EY368" s="42"/>
      <c r="EZ368" s="42"/>
      <c r="FA368" s="42"/>
      <c r="FB368" s="42"/>
      <c r="FC368" s="42"/>
      <c r="FD368" s="42"/>
      <c r="FE368" s="42"/>
      <c r="FF368" s="42"/>
      <c r="FG368" s="42"/>
      <c r="FH368" s="42"/>
      <c r="FI368" s="42"/>
      <c r="FJ368" s="42"/>
      <c r="FK368" s="42"/>
      <c r="FL368" s="42"/>
      <c r="FM368" s="42"/>
      <c r="FN368" s="42"/>
      <c r="FO368" s="42"/>
      <c r="FP368" s="42"/>
      <c r="FQ368" s="42"/>
      <c r="FR368" s="42"/>
      <c r="FS368" s="42"/>
      <c r="FT368" s="42"/>
      <c r="FU368" s="42"/>
      <c r="FV368" s="42"/>
      <c r="FW368" s="42"/>
      <c r="FX368" s="42"/>
      <c r="FY368" s="42"/>
      <c r="FZ368" s="42"/>
      <c r="GA368" s="42"/>
      <c r="GB368" s="42"/>
      <c r="GC368" s="42"/>
      <c r="GD368" s="42"/>
      <c r="GE368" s="42"/>
      <c r="GF368" s="42"/>
      <c r="GG368" s="42"/>
      <c r="GH368" s="42"/>
      <c r="GI368" s="42"/>
      <c r="GJ368" s="42"/>
      <c r="GK368" s="42"/>
      <c r="GL368" s="42"/>
      <c r="GM368" s="42"/>
      <c r="GN368" s="42"/>
      <c r="GO368" s="42"/>
      <c r="GP368" s="42"/>
      <c r="GQ368" s="42"/>
      <c r="GR368" s="42"/>
      <c r="GS368" s="42"/>
      <c r="GT368" s="42"/>
      <c r="GU368" s="42"/>
      <c r="GV368" s="42"/>
      <c r="GW368" s="42"/>
      <c r="GX368" s="42"/>
      <c r="GY368" s="42"/>
      <c r="GZ368" s="42"/>
      <c r="HA368" s="42"/>
      <c r="HB368" s="42"/>
      <c r="HC368" s="42"/>
      <c r="HD368" s="42"/>
      <c r="HE368" s="42"/>
      <c r="HF368" s="42"/>
      <c r="HG368" s="42"/>
      <c r="HH368" s="42"/>
      <c r="HI368" s="42"/>
      <c r="HJ368" s="42"/>
      <c r="HK368" s="42"/>
      <c r="HL368" s="42"/>
      <c r="HM368" s="42"/>
      <c r="HN368" s="42"/>
      <c r="HO368" s="42"/>
      <c r="HP368" s="42"/>
      <c r="HQ368" s="42"/>
      <c r="HR368" s="42"/>
      <c r="HS368" s="42"/>
      <c r="HT368" s="42"/>
      <c r="HU368" s="42"/>
      <c r="HV368" s="42"/>
      <c r="HW368" s="42"/>
      <c r="HX368" s="42"/>
    </row>
    <row r="369" spans="1:232" s="41" customFormat="1" x14ac:dyDescent="0.25">
      <c r="A369" s="29"/>
      <c r="B369" s="30"/>
      <c r="C369" s="31" t="str">
        <f>IF(H369="","",VLOOKUP(O369,Khach_hang!B:G,6,0))</f>
        <v>B</v>
      </c>
      <c r="D369" s="57">
        <f t="shared" si="85"/>
        <v>0</v>
      </c>
      <c r="E369" s="57">
        <f t="shared" si="86"/>
        <v>1</v>
      </c>
      <c r="F369" s="32" t="str">
        <f>IF(H369="","",VLOOKUP(H369,'PHIEU XT'!B:I,8,0))</f>
        <v>30/08/2025</v>
      </c>
      <c r="G369" s="32" t="str">
        <f t="shared" si="87"/>
        <v>30/08/2025</v>
      </c>
      <c r="H369" s="4">
        <v>9105871373</v>
      </c>
      <c r="I369" s="32" t="str">
        <f t="shared" si="88"/>
        <v>30/08/2025</v>
      </c>
      <c r="J369" s="33" t="str">
        <f t="shared" si="89"/>
        <v>NKHT2508/00422147</v>
      </c>
      <c r="K369" s="34"/>
      <c r="L369" s="46" t="str">
        <f t="shared" si="90"/>
        <v>K25TTM</v>
      </c>
      <c r="M369" s="33" t="str">
        <f>IF(H369="","",'PHIEU XT'!C369)</f>
        <v>00422147</v>
      </c>
      <c r="N369" s="35" t="str">
        <f t="shared" si="91"/>
        <v>30/08/2025</v>
      </c>
      <c r="O369" s="6" t="str">
        <f>IF(H369="","",'PHIEU XT'!E369)</f>
        <v>WIN-002</v>
      </c>
      <c r="P369" s="36"/>
      <c r="Q369" s="36"/>
      <c r="R369" s="36"/>
      <c r="S369" s="33" t="str">
        <f>IF(H369="","",'PHIEU XT'!F369)</f>
        <v>3276 WM+ HNI 250 Lạc Long Quân</v>
      </c>
      <c r="T369" s="36"/>
      <c r="U369" s="36"/>
      <c r="V369" s="33" t="str">
        <f t="shared" si="92"/>
        <v>3276 WM+ HNI 250 Lạc Long Quân</v>
      </c>
      <c r="W369" s="36"/>
      <c r="X369" s="36"/>
      <c r="Y369" s="33" t="str">
        <f>IF(H369="","",'PHIEU XT'!AC369)</f>
        <v>GM500</v>
      </c>
      <c r="Z369" s="36"/>
      <c r="AA369" s="30"/>
      <c r="AB369" s="57">
        <f t="shared" si="93"/>
        <v>5111</v>
      </c>
      <c r="AC369" s="57">
        <f t="shared" si="94"/>
        <v>131</v>
      </c>
      <c r="AD369" s="30"/>
      <c r="AE369" s="58">
        <f>IF(H369="","",'PHIEU XT'!U369)</f>
        <v>1</v>
      </c>
      <c r="AF369" s="37"/>
      <c r="AG369" s="37">
        <f>IF(H369="","",'PHIEU XT'!T369)</f>
        <v>111058</v>
      </c>
      <c r="AH369" s="38">
        <f t="shared" si="95"/>
        <v>111058</v>
      </c>
      <c r="AI369" s="37"/>
      <c r="AJ369" s="37"/>
      <c r="AK369" s="39"/>
      <c r="AL369" s="40">
        <f t="shared" si="96"/>
        <v>8</v>
      </c>
      <c r="AM369" s="37"/>
      <c r="AN369" s="37">
        <f t="shared" si="97"/>
        <v>8884.64</v>
      </c>
      <c r="AO369" s="59">
        <f t="shared" si="98"/>
        <v>33311</v>
      </c>
      <c r="AP369" s="39"/>
      <c r="AQ369" s="59" t="str">
        <f t="shared" si="99"/>
        <v>K-hangtra</v>
      </c>
      <c r="AR369" s="60">
        <f t="shared" si="100"/>
        <v>156</v>
      </c>
      <c r="AS369" s="60">
        <f t="shared" si="101"/>
        <v>632</v>
      </c>
      <c r="AV369" s="39"/>
      <c r="AW369" s="42"/>
      <c r="AX369" s="42"/>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c r="BV369" s="42"/>
      <c r="BW369" s="42"/>
      <c r="BX369" s="42"/>
      <c r="BY369" s="42"/>
      <c r="BZ369" s="42"/>
      <c r="CA369" s="42"/>
      <c r="CB369" s="42"/>
      <c r="CC369" s="42"/>
      <c r="CD369" s="42"/>
      <c r="CE369" s="42"/>
      <c r="CF369" s="42"/>
      <c r="CG369" s="42"/>
      <c r="CH369" s="42"/>
      <c r="CI369" s="42"/>
      <c r="CJ369" s="42"/>
      <c r="CK369" s="42"/>
      <c r="CL369" s="42"/>
      <c r="CM369" s="42"/>
      <c r="CN369" s="42"/>
      <c r="CO369" s="42"/>
      <c r="CP369" s="42"/>
      <c r="CQ369" s="42"/>
      <c r="CR369" s="42"/>
      <c r="CS369" s="42"/>
      <c r="CT369" s="42"/>
      <c r="CU369" s="42"/>
      <c r="CV369" s="42"/>
      <c r="CW369" s="42"/>
      <c r="CX369" s="42"/>
      <c r="CY369" s="42"/>
      <c r="CZ369" s="42"/>
      <c r="DA369" s="42"/>
      <c r="DB369" s="42"/>
      <c r="DC369" s="42"/>
      <c r="DD369" s="42"/>
      <c r="DE369" s="42"/>
      <c r="DF369" s="42"/>
      <c r="DG369" s="42"/>
      <c r="DH369" s="42"/>
      <c r="DI369" s="42"/>
      <c r="DJ369" s="42"/>
      <c r="DK369" s="42"/>
      <c r="DL369" s="42"/>
      <c r="DM369" s="42"/>
      <c r="DN369" s="42"/>
      <c r="DO369" s="42"/>
      <c r="DP369" s="42"/>
      <c r="DQ369" s="42"/>
      <c r="DR369" s="42"/>
      <c r="DS369" s="42"/>
      <c r="DT369" s="42"/>
      <c r="DU369" s="42"/>
      <c r="DV369" s="42"/>
      <c r="DW369" s="42"/>
      <c r="DX369" s="42"/>
      <c r="DY369" s="42"/>
      <c r="DZ369" s="42"/>
      <c r="EA369" s="42"/>
      <c r="EB369" s="42"/>
      <c r="EC369" s="42"/>
      <c r="ED369" s="42"/>
      <c r="EE369" s="42"/>
      <c r="EF369" s="42"/>
      <c r="EG369" s="42"/>
      <c r="EH369" s="42"/>
      <c r="EI369" s="42"/>
      <c r="EJ369" s="42"/>
      <c r="EK369" s="42"/>
      <c r="EL369" s="42"/>
      <c r="EM369" s="42"/>
      <c r="EN369" s="42"/>
      <c r="EO369" s="42"/>
      <c r="EP369" s="42"/>
      <c r="EQ369" s="42"/>
      <c r="ER369" s="42"/>
      <c r="ES369" s="42"/>
      <c r="ET369" s="42"/>
      <c r="EU369" s="42"/>
      <c r="EV369" s="42"/>
      <c r="EW369" s="42"/>
      <c r="EX369" s="42"/>
      <c r="EY369" s="42"/>
      <c r="EZ369" s="42"/>
      <c r="FA369" s="42"/>
      <c r="FB369" s="42"/>
      <c r="FC369" s="42"/>
      <c r="FD369" s="42"/>
      <c r="FE369" s="42"/>
      <c r="FF369" s="42"/>
      <c r="FG369" s="42"/>
      <c r="FH369" s="42"/>
      <c r="FI369" s="42"/>
      <c r="FJ369" s="42"/>
      <c r="FK369" s="42"/>
      <c r="FL369" s="42"/>
      <c r="FM369" s="42"/>
      <c r="FN369" s="42"/>
      <c r="FO369" s="42"/>
      <c r="FP369" s="42"/>
      <c r="FQ369" s="42"/>
      <c r="FR369" s="42"/>
      <c r="FS369" s="42"/>
      <c r="FT369" s="42"/>
      <c r="FU369" s="42"/>
      <c r="FV369" s="42"/>
      <c r="FW369" s="42"/>
      <c r="FX369" s="42"/>
      <c r="FY369" s="42"/>
      <c r="FZ369" s="42"/>
      <c r="GA369" s="42"/>
      <c r="GB369" s="42"/>
      <c r="GC369" s="42"/>
      <c r="GD369" s="42"/>
      <c r="GE369" s="42"/>
      <c r="GF369" s="42"/>
      <c r="GG369" s="42"/>
      <c r="GH369" s="42"/>
      <c r="GI369" s="42"/>
      <c r="GJ369" s="42"/>
      <c r="GK369" s="42"/>
      <c r="GL369" s="42"/>
      <c r="GM369" s="42"/>
      <c r="GN369" s="42"/>
      <c r="GO369" s="42"/>
      <c r="GP369" s="42"/>
      <c r="GQ369" s="42"/>
      <c r="GR369" s="42"/>
      <c r="GS369" s="42"/>
      <c r="GT369" s="42"/>
      <c r="GU369" s="42"/>
      <c r="GV369" s="42"/>
      <c r="GW369" s="42"/>
      <c r="GX369" s="42"/>
      <c r="GY369" s="42"/>
      <c r="GZ369" s="42"/>
      <c r="HA369" s="42"/>
      <c r="HB369" s="42"/>
      <c r="HC369" s="42"/>
      <c r="HD369" s="42"/>
      <c r="HE369" s="42"/>
      <c r="HF369" s="42"/>
      <c r="HG369" s="42"/>
      <c r="HH369" s="42"/>
      <c r="HI369" s="42"/>
      <c r="HJ369" s="42"/>
      <c r="HK369" s="42"/>
      <c r="HL369" s="42"/>
      <c r="HM369" s="42"/>
      <c r="HN369" s="42"/>
      <c r="HO369" s="42"/>
      <c r="HP369" s="42"/>
      <c r="HQ369" s="42"/>
      <c r="HR369" s="42"/>
      <c r="HS369" s="42"/>
      <c r="HT369" s="42"/>
      <c r="HU369" s="42"/>
      <c r="HV369" s="42"/>
      <c r="HW369" s="42"/>
      <c r="HX369" s="42"/>
    </row>
    <row r="370" spans="1:232" s="41" customFormat="1" x14ac:dyDescent="0.25">
      <c r="A370" s="29"/>
      <c r="B370" s="30"/>
      <c r="C370" s="31" t="str">
        <f>IF(H370="","",VLOOKUP(O370,Khach_hang!B:G,6,0))</f>
        <v>B</v>
      </c>
      <c r="D370" s="57">
        <f t="shared" si="85"/>
        <v>0</v>
      </c>
      <c r="E370" s="57">
        <f t="shared" si="86"/>
        <v>1</v>
      </c>
      <c r="F370" s="32" t="str">
        <f>IF(H370="","",VLOOKUP(H370,'PHIEU XT'!B:I,8,0))</f>
        <v>30/08/2025</v>
      </c>
      <c r="G370" s="32" t="str">
        <f t="shared" si="87"/>
        <v>30/08/2025</v>
      </c>
      <c r="H370" s="4">
        <v>9105871373</v>
      </c>
      <c r="I370" s="32" t="str">
        <f t="shared" si="88"/>
        <v>30/08/2025</v>
      </c>
      <c r="J370" s="33" t="str">
        <f t="shared" si="89"/>
        <v>NKHT2508/00422147</v>
      </c>
      <c r="K370" s="34"/>
      <c r="L370" s="46" t="str">
        <f t="shared" si="90"/>
        <v>K25TTM</v>
      </c>
      <c r="M370" s="33" t="str">
        <f>IF(H370="","",'PHIEU XT'!C370)</f>
        <v>00422147</v>
      </c>
      <c r="N370" s="35" t="str">
        <f t="shared" si="91"/>
        <v>30/08/2025</v>
      </c>
      <c r="O370" s="6" t="str">
        <f>IF(H370="","",'PHIEU XT'!E370)</f>
        <v>WIN-002</v>
      </c>
      <c r="P370" s="36"/>
      <c r="Q370" s="36"/>
      <c r="R370" s="36"/>
      <c r="S370" s="33" t="str">
        <f>IF(H370="","",'PHIEU XT'!F370)</f>
        <v>3276 WM+ HNI 250 Lạc Long Quân</v>
      </c>
      <c r="T370" s="36"/>
      <c r="U370" s="36"/>
      <c r="V370" s="33" t="str">
        <f t="shared" si="92"/>
        <v>3276 WM+ HNI 250 Lạc Long Quân</v>
      </c>
      <c r="W370" s="36"/>
      <c r="X370" s="36"/>
      <c r="Y370" s="33" t="str">
        <f>IF(H370="","",'PHIEU XT'!AC370)</f>
        <v>CC300</v>
      </c>
      <c r="Z370" s="36"/>
      <c r="AA370" s="30"/>
      <c r="AB370" s="57">
        <f t="shared" si="93"/>
        <v>5111</v>
      </c>
      <c r="AC370" s="57">
        <f t="shared" si="94"/>
        <v>131</v>
      </c>
      <c r="AD370" s="30"/>
      <c r="AE370" s="58">
        <f>IF(H370="","",'PHIEU XT'!U370)</f>
        <v>2</v>
      </c>
      <c r="AF370" s="37"/>
      <c r="AG370" s="37">
        <f>IF(H370="","",'PHIEU XT'!T370)</f>
        <v>74250</v>
      </c>
      <c r="AH370" s="38">
        <f t="shared" si="95"/>
        <v>148500</v>
      </c>
      <c r="AI370" s="37"/>
      <c r="AJ370" s="37"/>
      <c r="AK370" s="39"/>
      <c r="AL370" s="40">
        <f t="shared" si="96"/>
        <v>8</v>
      </c>
      <c r="AM370" s="37"/>
      <c r="AN370" s="37">
        <f t="shared" si="97"/>
        <v>11880</v>
      </c>
      <c r="AO370" s="59">
        <f t="shared" si="98"/>
        <v>33311</v>
      </c>
      <c r="AP370" s="39"/>
      <c r="AQ370" s="59" t="str">
        <f t="shared" si="99"/>
        <v>K-hangtra</v>
      </c>
      <c r="AR370" s="60">
        <f t="shared" si="100"/>
        <v>156</v>
      </c>
      <c r="AS370" s="60">
        <f t="shared" si="101"/>
        <v>632</v>
      </c>
      <c r="AV370" s="39"/>
      <c r="AW370" s="42"/>
      <c r="AX370" s="42"/>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c r="BV370" s="42"/>
      <c r="BW370" s="42"/>
      <c r="BX370" s="42"/>
      <c r="BY370" s="42"/>
      <c r="BZ370" s="42"/>
      <c r="CA370" s="42"/>
      <c r="CB370" s="42"/>
      <c r="CC370" s="42"/>
      <c r="CD370" s="42"/>
      <c r="CE370" s="42"/>
      <c r="CF370" s="42"/>
      <c r="CG370" s="42"/>
      <c r="CH370" s="42"/>
      <c r="CI370" s="42"/>
      <c r="CJ370" s="42"/>
      <c r="CK370" s="42"/>
      <c r="CL370" s="42"/>
      <c r="CM370" s="42"/>
      <c r="CN370" s="42"/>
      <c r="CO370" s="42"/>
      <c r="CP370" s="42"/>
      <c r="CQ370" s="42"/>
      <c r="CR370" s="42"/>
      <c r="CS370" s="42"/>
      <c r="CT370" s="42"/>
      <c r="CU370" s="42"/>
      <c r="CV370" s="42"/>
      <c r="CW370" s="42"/>
      <c r="CX370" s="42"/>
      <c r="CY370" s="42"/>
      <c r="CZ370" s="42"/>
      <c r="DA370" s="42"/>
      <c r="DB370" s="42"/>
      <c r="DC370" s="42"/>
      <c r="DD370" s="42"/>
      <c r="DE370" s="42"/>
      <c r="DF370" s="42"/>
      <c r="DG370" s="42"/>
      <c r="DH370" s="42"/>
      <c r="DI370" s="42"/>
      <c r="DJ370" s="42"/>
      <c r="DK370" s="42"/>
      <c r="DL370" s="42"/>
      <c r="DM370" s="42"/>
      <c r="DN370" s="42"/>
      <c r="DO370" s="42"/>
      <c r="DP370" s="42"/>
      <c r="DQ370" s="42"/>
      <c r="DR370" s="42"/>
      <c r="DS370" s="42"/>
      <c r="DT370" s="42"/>
      <c r="DU370" s="42"/>
      <c r="DV370" s="42"/>
      <c r="DW370" s="42"/>
      <c r="DX370" s="42"/>
      <c r="DY370" s="42"/>
      <c r="DZ370" s="42"/>
      <c r="EA370" s="42"/>
      <c r="EB370" s="42"/>
      <c r="EC370" s="42"/>
      <c r="ED370" s="42"/>
      <c r="EE370" s="42"/>
      <c r="EF370" s="42"/>
      <c r="EG370" s="42"/>
      <c r="EH370" s="42"/>
      <c r="EI370" s="42"/>
      <c r="EJ370" s="42"/>
      <c r="EK370" s="42"/>
      <c r="EL370" s="42"/>
      <c r="EM370" s="42"/>
      <c r="EN370" s="42"/>
      <c r="EO370" s="42"/>
      <c r="EP370" s="42"/>
      <c r="EQ370" s="42"/>
      <c r="ER370" s="42"/>
      <c r="ES370" s="42"/>
      <c r="ET370" s="42"/>
      <c r="EU370" s="42"/>
      <c r="EV370" s="42"/>
      <c r="EW370" s="42"/>
      <c r="EX370" s="42"/>
      <c r="EY370" s="42"/>
      <c r="EZ370" s="42"/>
      <c r="FA370" s="42"/>
      <c r="FB370" s="42"/>
      <c r="FC370" s="42"/>
      <c r="FD370" s="42"/>
      <c r="FE370" s="42"/>
      <c r="FF370" s="42"/>
      <c r="FG370" s="42"/>
      <c r="FH370" s="42"/>
      <c r="FI370" s="42"/>
      <c r="FJ370" s="42"/>
      <c r="FK370" s="42"/>
      <c r="FL370" s="42"/>
      <c r="FM370" s="42"/>
      <c r="FN370" s="42"/>
      <c r="FO370" s="42"/>
      <c r="FP370" s="42"/>
      <c r="FQ370" s="42"/>
      <c r="FR370" s="42"/>
      <c r="FS370" s="42"/>
      <c r="FT370" s="42"/>
      <c r="FU370" s="42"/>
      <c r="FV370" s="42"/>
      <c r="FW370" s="42"/>
      <c r="FX370" s="42"/>
      <c r="FY370" s="42"/>
      <c r="FZ370" s="42"/>
      <c r="GA370" s="42"/>
      <c r="GB370" s="42"/>
      <c r="GC370" s="42"/>
      <c r="GD370" s="42"/>
      <c r="GE370" s="42"/>
      <c r="GF370" s="42"/>
      <c r="GG370" s="42"/>
      <c r="GH370" s="42"/>
      <c r="GI370" s="42"/>
      <c r="GJ370" s="42"/>
      <c r="GK370" s="42"/>
      <c r="GL370" s="42"/>
      <c r="GM370" s="42"/>
      <c r="GN370" s="42"/>
      <c r="GO370" s="42"/>
      <c r="GP370" s="42"/>
      <c r="GQ370" s="42"/>
      <c r="GR370" s="42"/>
      <c r="GS370" s="42"/>
      <c r="GT370" s="42"/>
      <c r="GU370" s="42"/>
      <c r="GV370" s="42"/>
      <c r="GW370" s="42"/>
      <c r="GX370" s="42"/>
      <c r="GY370" s="42"/>
      <c r="GZ370" s="42"/>
      <c r="HA370" s="42"/>
      <c r="HB370" s="42"/>
      <c r="HC370" s="42"/>
      <c r="HD370" s="42"/>
      <c r="HE370" s="42"/>
      <c r="HF370" s="42"/>
      <c r="HG370" s="42"/>
      <c r="HH370" s="42"/>
      <c r="HI370" s="42"/>
      <c r="HJ370" s="42"/>
      <c r="HK370" s="42"/>
      <c r="HL370" s="42"/>
      <c r="HM370" s="42"/>
      <c r="HN370" s="42"/>
      <c r="HO370" s="42"/>
      <c r="HP370" s="42"/>
      <c r="HQ370" s="42"/>
      <c r="HR370" s="42"/>
      <c r="HS370" s="42"/>
      <c r="HT370" s="42"/>
      <c r="HU370" s="42"/>
      <c r="HV370" s="42"/>
      <c r="HW370" s="42"/>
      <c r="HX370" s="42"/>
    </row>
    <row r="371" spans="1:232" s="41" customFormat="1" x14ac:dyDescent="0.25">
      <c r="A371" s="29"/>
      <c r="B371" s="30"/>
      <c r="C371" s="31" t="str">
        <f>IF(H371="","",VLOOKUP(O371,Khach_hang!B:G,6,0))</f>
        <v>B</v>
      </c>
      <c r="D371" s="57">
        <f t="shared" si="85"/>
        <v>0</v>
      </c>
      <c r="E371" s="57">
        <f t="shared" si="86"/>
        <v>1</v>
      </c>
      <c r="F371" s="32" t="str">
        <f>IF(H371="","",VLOOKUP(H371,'PHIEU XT'!B:I,8,0))</f>
        <v>30/08/2025</v>
      </c>
      <c r="G371" s="32" t="str">
        <f t="shared" si="87"/>
        <v>30/08/2025</v>
      </c>
      <c r="H371" s="4">
        <v>9105871395</v>
      </c>
      <c r="I371" s="32" t="str">
        <f t="shared" si="88"/>
        <v>30/08/2025</v>
      </c>
      <c r="J371" s="33" t="str">
        <f t="shared" si="89"/>
        <v>NKHT2508/00041031</v>
      </c>
      <c r="K371" s="34"/>
      <c r="L371" s="46" t="str">
        <f t="shared" si="90"/>
        <v>K25TTM</v>
      </c>
      <c r="M371" s="33" t="str">
        <f>IF(H371="","",'PHIEU XT'!C371)</f>
        <v>00041031</v>
      </c>
      <c r="N371" s="35" t="str">
        <f t="shared" si="91"/>
        <v>30/08/2025</v>
      </c>
      <c r="O371" s="6" t="str">
        <f>IF(H371="","",'PHIEU XT'!E371)</f>
        <v>WIN-007</v>
      </c>
      <c r="P371" s="36"/>
      <c r="Q371" s="36"/>
      <c r="R371" s="36"/>
      <c r="S371" s="33" t="str">
        <f>IF(H371="","",'PHIEU XT'!F371)</f>
        <v>4930 WM+ QNH 1060-1062 Trần Phú</v>
      </c>
      <c r="T371" s="36"/>
      <c r="U371" s="36"/>
      <c r="V371" s="33" t="str">
        <f t="shared" si="92"/>
        <v>4930 WM+ QNH 1060-1062 Trần Phú</v>
      </c>
      <c r="W371" s="36"/>
      <c r="X371" s="36"/>
      <c r="Y371" s="33" t="str">
        <f>IF(H371="","",'PHIEU XT'!AC371)</f>
        <v>GM500</v>
      </c>
      <c r="Z371" s="36"/>
      <c r="AA371" s="30"/>
      <c r="AB371" s="57">
        <f t="shared" si="93"/>
        <v>5111</v>
      </c>
      <c r="AC371" s="57">
        <f t="shared" si="94"/>
        <v>131</v>
      </c>
      <c r="AD371" s="30"/>
      <c r="AE371" s="58">
        <f>IF(H371="","",'PHIEU XT'!U371)</f>
        <v>1</v>
      </c>
      <c r="AF371" s="37"/>
      <c r="AG371" s="37">
        <f>IF(H371="","",'PHIEU XT'!T371)</f>
        <v>111058</v>
      </c>
      <c r="AH371" s="38">
        <f t="shared" si="95"/>
        <v>111058</v>
      </c>
      <c r="AI371" s="37"/>
      <c r="AJ371" s="37"/>
      <c r="AK371" s="39"/>
      <c r="AL371" s="40">
        <f t="shared" si="96"/>
        <v>8</v>
      </c>
      <c r="AM371" s="37"/>
      <c r="AN371" s="37">
        <f t="shared" si="97"/>
        <v>8884.64</v>
      </c>
      <c r="AO371" s="59">
        <f t="shared" si="98"/>
        <v>33311</v>
      </c>
      <c r="AP371" s="39"/>
      <c r="AQ371" s="59" t="str">
        <f t="shared" si="99"/>
        <v>K-hangtra</v>
      </c>
      <c r="AR371" s="60">
        <f t="shared" si="100"/>
        <v>156</v>
      </c>
      <c r="AS371" s="60">
        <f t="shared" si="101"/>
        <v>632</v>
      </c>
      <c r="AV371" s="39"/>
      <c r="AW371" s="42"/>
      <c r="AX371" s="42"/>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c r="BV371" s="42"/>
      <c r="BW371" s="42"/>
      <c r="BX371" s="42"/>
      <c r="BY371" s="42"/>
      <c r="BZ371" s="42"/>
      <c r="CA371" s="42"/>
      <c r="CB371" s="42"/>
      <c r="CC371" s="42"/>
      <c r="CD371" s="42"/>
      <c r="CE371" s="42"/>
      <c r="CF371" s="42"/>
      <c r="CG371" s="42"/>
      <c r="CH371" s="42"/>
      <c r="CI371" s="42"/>
      <c r="CJ371" s="42"/>
      <c r="CK371" s="42"/>
      <c r="CL371" s="42"/>
      <c r="CM371" s="42"/>
      <c r="CN371" s="42"/>
      <c r="CO371" s="42"/>
      <c r="CP371" s="42"/>
      <c r="CQ371" s="42"/>
      <c r="CR371" s="42"/>
      <c r="CS371" s="42"/>
      <c r="CT371" s="42"/>
      <c r="CU371" s="42"/>
      <c r="CV371" s="42"/>
      <c r="CW371" s="42"/>
      <c r="CX371" s="42"/>
      <c r="CY371" s="42"/>
      <c r="CZ371" s="42"/>
      <c r="DA371" s="42"/>
      <c r="DB371" s="42"/>
      <c r="DC371" s="42"/>
      <c r="DD371" s="42"/>
      <c r="DE371" s="42"/>
      <c r="DF371" s="42"/>
      <c r="DG371" s="42"/>
      <c r="DH371" s="42"/>
      <c r="DI371" s="42"/>
      <c r="DJ371" s="42"/>
      <c r="DK371" s="42"/>
      <c r="DL371" s="42"/>
      <c r="DM371" s="42"/>
      <c r="DN371" s="42"/>
      <c r="DO371" s="42"/>
      <c r="DP371" s="42"/>
      <c r="DQ371" s="42"/>
      <c r="DR371" s="42"/>
      <c r="DS371" s="42"/>
      <c r="DT371" s="42"/>
      <c r="DU371" s="42"/>
      <c r="DV371" s="42"/>
      <c r="DW371" s="42"/>
      <c r="DX371" s="42"/>
      <c r="DY371" s="42"/>
      <c r="DZ371" s="42"/>
      <c r="EA371" s="42"/>
      <c r="EB371" s="42"/>
      <c r="EC371" s="42"/>
      <c r="ED371" s="42"/>
      <c r="EE371" s="42"/>
      <c r="EF371" s="42"/>
      <c r="EG371" s="42"/>
      <c r="EH371" s="42"/>
      <c r="EI371" s="42"/>
      <c r="EJ371" s="42"/>
      <c r="EK371" s="42"/>
      <c r="EL371" s="42"/>
      <c r="EM371" s="42"/>
      <c r="EN371" s="42"/>
      <c r="EO371" s="42"/>
      <c r="EP371" s="42"/>
      <c r="EQ371" s="42"/>
      <c r="ER371" s="42"/>
      <c r="ES371" s="42"/>
      <c r="ET371" s="42"/>
      <c r="EU371" s="42"/>
      <c r="EV371" s="42"/>
      <c r="EW371" s="42"/>
      <c r="EX371" s="42"/>
      <c r="EY371" s="42"/>
      <c r="EZ371" s="42"/>
      <c r="FA371" s="42"/>
      <c r="FB371" s="42"/>
      <c r="FC371" s="42"/>
      <c r="FD371" s="42"/>
      <c r="FE371" s="42"/>
      <c r="FF371" s="42"/>
      <c r="FG371" s="42"/>
      <c r="FH371" s="42"/>
      <c r="FI371" s="42"/>
      <c r="FJ371" s="42"/>
      <c r="FK371" s="42"/>
      <c r="FL371" s="42"/>
      <c r="FM371" s="42"/>
      <c r="FN371" s="42"/>
      <c r="FO371" s="42"/>
      <c r="FP371" s="42"/>
      <c r="FQ371" s="42"/>
      <c r="FR371" s="42"/>
      <c r="FS371" s="42"/>
      <c r="FT371" s="42"/>
      <c r="FU371" s="42"/>
      <c r="FV371" s="42"/>
      <c r="FW371" s="42"/>
      <c r="FX371" s="42"/>
      <c r="FY371" s="42"/>
      <c r="FZ371" s="42"/>
      <c r="GA371" s="42"/>
      <c r="GB371" s="42"/>
      <c r="GC371" s="42"/>
      <c r="GD371" s="42"/>
      <c r="GE371" s="42"/>
      <c r="GF371" s="42"/>
      <c r="GG371" s="42"/>
      <c r="GH371" s="42"/>
      <c r="GI371" s="42"/>
      <c r="GJ371" s="42"/>
      <c r="GK371" s="42"/>
      <c r="GL371" s="42"/>
      <c r="GM371" s="42"/>
      <c r="GN371" s="42"/>
      <c r="GO371" s="42"/>
      <c r="GP371" s="42"/>
      <c r="GQ371" s="42"/>
      <c r="GR371" s="42"/>
      <c r="GS371" s="42"/>
      <c r="GT371" s="42"/>
      <c r="GU371" s="42"/>
      <c r="GV371" s="42"/>
      <c r="GW371" s="42"/>
      <c r="GX371" s="42"/>
      <c r="GY371" s="42"/>
      <c r="GZ371" s="42"/>
      <c r="HA371" s="42"/>
      <c r="HB371" s="42"/>
      <c r="HC371" s="42"/>
      <c r="HD371" s="42"/>
      <c r="HE371" s="42"/>
      <c r="HF371" s="42"/>
      <c r="HG371" s="42"/>
      <c r="HH371" s="42"/>
      <c r="HI371" s="42"/>
      <c r="HJ371" s="42"/>
      <c r="HK371" s="42"/>
      <c r="HL371" s="42"/>
      <c r="HM371" s="42"/>
      <c r="HN371" s="42"/>
      <c r="HO371" s="42"/>
      <c r="HP371" s="42"/>
      <c r="HQ371" s="42"/>
      <c r="HR371" s="42"/>
      <c r="HS371" s="42"/>
      <c r="HT371" s="42"/>
      <c r="HU371" s="42"/>
      <c r="HV371" s="42"/>
      <c r="HW371" s="42"/>
      <c r="HX371" s="42"/>
    </row>
    <row r="372" spans="1:232" s="41" customFormat="1" x14ac:dyDescent="0.25">
      <c r="A372" s="29"/>
      <c r="B372" s="30"/>
      <c r="C372" s="31" t="str">
        <f>IF(H372="","",VLOOKUP(O372,Khach_hang!B:G,6,0))</f>
        <v>B</v>
      </c>
      <c r="D372" s="57">
        <f t="shared" si="85"/>
        <v>0</v>
      </c>
      <c r="E372" s="57">
        <f t="shared" si="86"/>
        <v>1</v>
      </c>
      <c r="F372" s="32" t="str">
        <f>IF(H372="","",VLOOKUP(H372,'PHIEU XT'!B:I,8,0))</f>
        <v>30/08/2025</v>
      </c>
      <c r="G372" s="32" t="str">
        <f t="shared" si="87"/>
        <v>30/08/2025</v>
      </c>
      <c r="H372" s="4">
        <v>9105871471</v>
      </c>
      <c r="I372" s="32" t="str">
        <f t="shared" si="88"/>
        <v>30/08/2025</v>
      </c>
      <c r="J372" s="33" t="str">
        <f t="shared" si="89"/>
        <v>NKHT2508/00422186</v>
      </c>
      <c r="K372" s="34"/>
      <c r="L372" s="46" t="str">
        <f t="shared" si="90"/>
        <v>K25TTM</v>
      </c>
      <c r="M372" s="33" t="str">
        <f>IF(H372="","",'PHIEU XT'!C372)</f>
        <v>00422186</v>
      </c>
      <c r="N372" s="35" t="str">
        <f t="shared" si="91"/>
        <v>30/08/2025</v>
      </c>
      <c r="O372" s="6" t="str">
        <f>IF(H372="","",'PHIEU XT'!E372)</f>
        <v>WIN-002</v>
      </c>
      <c r="P372" s="36"/>
      <c r="Q372" s="36"/>
      <c r="R372" s="36"/>
      <c r="S372" s="33" t="str">
        <f>IF(H372="","",'PHIEU XT'!F372)</f>
        <v>2ARP WM+ HNI 176 -178 Vân Hòa</v>
      </c>
      <c r="T372" s="36"/>
      <c r="U372" s="36"/>
      <c r="V372" s="33" t="str">
        <f t="shared" si="92"/>
        <v>2ARP WM+ HNI 176 -178 Vân Hòa</v>
      </c>
      <c r="W372" s="36"/>
      <c r="X372" s="36"/>
      <c r="Y372" s="33" t="str">
        <f>IF(H372="","",'PHIEU XT'!AC372)</f>
        <v>CGM300</v>
      </c>
      <c r="Z372" s="36"/>
      <c r="AA372" s="30"/>
      <c r="AB372" s="57">
        <f t="shared" si="93"/>
        <v>5111</v>
      </c>
      <c r="AC372" s="57">
        <f t="shared" si="94"/>
        <v>131</v>
      </c>
      <c r="AD372" s="30"/>
      <c r="AE372" s="58">
        <f>IF(H372="","",'PHIEU XT'!U372)</f>
        <v>1</v>
      </c>
      <c r="AF372" s="37"/>
      <c r="AG372" s="37">
        <f>IF(H372="","",'PHIEU XT'!T372)</f>
        <v>73431</v>
      </c>
      <c r="AH372" s="38">
        <f t="shared" si="95"/>
        <v>73431</v>
      </c>
      <c r="AI372" s="37"/>
      <c r="AJ372" s="37"/>
      <c r="AK372" s="39"/>
      <c r="AL372" s="40">
        <f t="shared" si="96"/>
        <v>8</v>
      </c>
      <c r="AM372" s="37"/>
      <c r="AN372" s="37">
        <f t="shared" si="97"/>
        <v>5874.4800000000005</v>
      </c>
      <c r="AO372" s="59">
        <f t="shared" si="98"/>
        <v>33311</v>
      </c>
      <c r="AP372" s="39"/>
      <c r="AQ372" s="59" t="str">
        <f t="shared" si="99"/>
        <v>K-hangtra</v>
      </c>
      <c r="AR372" s="60">
        <f t="shared" si="100"/>
        <v>156</v>
      </c>
      <c r="AS372" s="60">
        <f t="shared" si="101"/>
        <v>632</v>
      </c>
      <c r="AV372" s="39"/>
      <c r="AW372" s="42"/>
      <c r="AX372" s="42"/>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c r="BV372" s="42"/>
      <c r="BW372" s="42"/>
      <c r="BX372" s="42"/>
      <c r="BY372" s="42"/>
      <c r="BZ372" s="42"/>
      <c r="CA372" s="42"/>
      <c r="CB372" s="42"/>
      <c r="CC372" s="42"/>
      <c r="CD372" s="42"/>
      <c r="CE372" s="42"/>
      <c r="CF372" s="42"/>
      <c r="CG372" s="42"/>
      <c r="CH372" s="42"/>
      <c r="CI372" s="42"/>
      <c r="CJ372" s="42"/>
      <c r="CK372" s="42"/>
      <c r="CL372" s="42"/>
      <c r="CM372" s="42"/>
      <c r="CN372" s="42"/>
      <c r="CO372" s="42"/>
      <c r="CP372" s="42"/>
      <c r="CQ372" s="42"/>
      <c r="CR372" s="42"/>
      <c r="CS372" s="42"/>
      <c r="CT372" s="42"/>
      <c r="CU372" s="42"/>
      <c r="CV372" s="42"/>
      <c r="CW372" s="42"/>
      <c r="CX372" s="42"/>
      <c r="CY372" s="42"/>
      <c r="CZ372" s="42"/>
      <c r="DA372" s="42"/>
      <c r="DB372" s="42"/>
      <c r="DC372" s="42"/>
      <c r="DD372" s="42"/>
      <c r="DE372" s="42"/>
      <c r="DF372" s="42"/>
      <c r="DG372" s="42"/>
      <c r="DH372" s="42"/>
      <c r="DI372" s="42"/>
      <c r="DJ372" s="42"/>
      <c r="DK372" s="42"/>
      <c r="DL372" s="42"/>
      <c r="DM372" s="42"/>
      <c r="DN372" s="42"/>
      <c r="DO372" s="42"/>
      <c r="DP372" s="42"/>
      <c r="DQ372" s="42"/>
      <c r="DR372" s="42"/>
      <c r="DS372" s="42"/>
      <c r="DT372" s="42"/>
      <c r="DU372" s="42"/>
      <c r="DV372" s="42"/>
      <c r="DW372" s="42"/>
      <c r="DX372" s="42"/>
      <c r="DY372" s="42"/>
      <c r="DZ372" s="42"/>
      <c r="EA372" s="42"/>
      <c r="EB372" s="42"/>
      <c r="EC372" s="42"/>
      <c r="ED372" s="42"/>
      <c r="EE372" s="42"/>
      <c r="EF372" s="42"/>
      <c r="EG372" s="42"/>
      <c r="EH372" s="42"/>
      <c r="EI372" s="42"/>
      <c r="EJ372" s="42"/>
      <c r="EK372" s="42"/>
      <c r="EL372" s="42"/>
      <c r="EM372" s="42"/>
      <c r="EN372" s="42"/>
      <c r="EO372" s="42"/>
      <c r="EP372" s="42"/>
      <c r="EQ372" s="42"/>
      <c r="ER372" s="42"/>
      <c r="ES372" s="42"/>
      <c r="ET372" s="42"/>
      <c r="EU372" s="42"/>
      <c r="EV372" s="42"/>
      <c r="EW372" s="42"/>
      <c r="EX372" s="42"/>
      <c r="EY372" s="42"/>
      <c r="EZ372" s="42"/>
      <c r="FA372" s="42"/>
      <c r="FB372" s="42"/>
      <c r="FC372" s="42"/>
      <c r="FD372" s="42"/>
      <c r="FE372" s="42"/>
      <c r="FF372" s="42"/>
      <c r="FG372" s="42"/>
      <c r="FH372" s="42"/>
      <c r="FI372" s="42"/>
      <c r="FJ372" s="42"/>
      <c r="FK372" s="42"/>
      <c r="FL372" s="42"/>
      <c r="FM372" s="42"/>
      <c r="FN372" s="42"/>
      <c r="FO372" s="42"/>
      <c r="FP372" s="42"/>
      <c r="FQ372" s="42"/>
      <c r="FR372" s="42"/>
      <c r="FS372" s="42"/>
      <c r="FT372" s="42"/>
      <c r="FU372" s="42"/>
      <c r="FV372" s="42"/>
      <c r="FW372" s="42"/>
      <c r="FX372" s="42"/>
      <c r="FY372" s="42"/>
      <c r="FZ372" s="42"/>
      <c r="GA372" s="42"/>
      <c r="GB372" s="42"/>
      <c r="GC372" s="42"/>
      <c r="GD372" s="42"/>
      <c r="GE372" s="42"/>
      <c r="GF372" s="42"/>
      <c r="GG372" s="42"/>
      <c r="GH372" s="42"/>
      <c r="GI372" s="42"/>
      <c r="GJ372" s="42"/>
      <c r="GK372" s="42"/>
      <c r="GL372" s="42"/>
      <c r="GM372" s="42"/>
      <c r="GN372" s="42"/>
      <c r="GO372" s="42"/>
      <c r="GP372" s="42"/>
      <c r="GQ372" s="42"/>
      <c r="GR372" s="42"/>
      <c r="GS372" s="42"/>
      <c r="GT372" s="42"/>
      <c r="GU372" s="42"/>
      <c r="GV372" s="42"/>
      <c r="GW372" s="42"/>
      <c r="GX372" s="42"/>
      <c r="GY372" s="42"/>
      <c r="GZ372" s="42"/>
      <c r="HA372" s="42"/>
      <c r="HB372" s="42"/>
      <c r="HC372" s="42"/>
      <c r="HD372" s="42"/>
      <c r="HE372" s="42"/>
      <c r="HF372" s="42"/>
      <c r="HG372" s="42"/>
      <c r="HH372" s="42"/>
      <c r="HI372" s="42"/>
      <c r="HJ372" s="42"/>
      <c r="HK372" s="42"/>
      <c r="HL372" s="42"/>
      <c r="HM372" s="42"/>
      <c r="HN372" s="42"/>
      <c r="HO372" s="42"/>
      <c r="HP372" s="42"/>
      <c r="HQ372" s="42"/>
      <c r="HR372" s="42"/>
      <c r="HS372" s="42"/>
      <c r="HT372" s="42"/>
      <c r="HU372" s="42"/>
      <c r="HV372" s="42"/>
      <c r="HW372" s="42"/>
      <c r="HX372" s="42"/>
    </row>
    <row r="373" spans="1:232" s="41" customFormat="1" x14ac:dyDescent="0.25">
      <c r="A373" s="29"/>
      <c r="B373" s="30"/>
      <c r="C373" s="31" t="str">
        <f>IF(H373="","",VLOOKUP(O373,Khach_hang!B:G,6,0))</f>
        <v>B</v>
      </c>
      <c r="D373" s="57">
        <f t="shared" si="85"/>
        <v>0</v>
      </c>
      <c r="E373" s="57">
        <f t="shared" si="86"/>
        <v>1</v>
      </c>
      <c r="F373" s="32" t="str">
        <f>IF(H373="","",VLOOKUP(H373,'PHIEU XT'!B:I,8,0))</f>
        <v>30/08/2025</v>
      </c>
      <c r="G373" s="32" t="str">
        <f t="shared" si="87"/>
        <v>30/08/2025</v>
      </c>
      <c r="H373" s="4">
        <v>9105871488</v>
      </c>
      <c r="I373" s="32" t="str">
        <f t="shared" si="88"/>
        <v>30/08/2025</v>
      </c>
      <c r="J373" s="33" t="str">
        <f t="shared" si="89"/>
        <v>NKHT2508/00041037</v>
      </c>
      <c r="K373" s="34"/>
      <c r="L373" s="46" t="str">
        <f t="shared" si="90"/>
        <v>K25TTM</v>
      </c>
      <c r="M373" s="33" t="str">
        <f>IF(H373="","",'PHIEU XT'!C373)</f>
        <v>00041037</v>
      </c>
      <c r="N373" s="35" t="str">
        <f t="shared" si="91"/>
        <v>30/08/2025</v>
      </c>
      <c r="O373" s="6" t="str">
        <f>IF(H373="","",'PHIEU XT'!E373)</f>
        <v>WIN-007</v>
      </c>
      <c r="P373" s="36"/>
      <c r="Q373" s="36"/>
      <c r="R373" s="36"/>
      <c r="S373" s="33" t="str">
        <f>IF(H373="","",'PHIEU XT'!F373)</f>
        <v>5395 WM+ QNH Dự án quỹ đất đường sắt</v>
      </c>
      <c r="T373" s="36"/>
      <c r="U373" s="36"/>
      <c r="V373" s="33" t="str">
        <f t="shared" si="92"/>
        <v>5395 WM+ QNH Dự án quỹ đất đường sắt</v>
      </c>
      <c r="W373" s="36"/>
      <c r="X373" s="36"/>
      <c r="Y373" s="33" t="str">
        <f>IF(H373="","",'PHIEU XT'!AC373)</f>
        <v>CN300</v>
      </c>
      <c r="Z373" s="36"/>
      <c r="AA373" s="30"/>
      <c r="AB373" s="57">
        <f t="shared" si="93"/>
        <v>5111</v>
      </c>
      <c r="AC373" s="57">
        <f t="shared" si="94"/>
        <v>131</v>
      </c>
      <c r="AD373" s="30"/>
      <c r="AE373" s="58">
        <f>IF(H373="","",'PHIEU XT'!U373)</f>
        <v>1</v>
      </c>
      <c r="AF373" s="37"/>
      <c r="AG373" s="37">
        <f>IF(H373="","",'PHIEU XT'!T373)</f>
        <v>56760</v>
      </c>
      <c r="AH373" s="38">
        <f t="shared" si="95"/>
        <v>56760</v>
      </c>
      <c r="AI373" s="37"/>
      <c r="AJ373" s="37"/>
      <c r="AK373" s="39"/>
      <c r="AL373" s="40">
        <f t="shared" si="96"/>
        <v>8</v>
      </c>
      <c r="AM373" s="37"/>
      <c r="AN373" s="37">
        <f t="shared" si="97"/>
        <v>4540.8</v>
      </c>
      <c r="AO373" s="59">
        <f t="shared" si="98"/>
        <v>33311</v>
      </c>
      <c r="AP373" s="39"/>
      <c r="AQ373" s="59" t="str">
        <f t="shared" si="99"/>
        <v>K-hangtra</v>
      </c>
      <c r="AR373" s="60">
        <f t="shared" si="100"/>
        <v>156</v>
      </c>
      <c r="AS373" s="60">
        <f t="shared" si="101"/>
        <v>632</v>
      </c>
      <c r="AV373" s="39"/>
      <c r="AW373" s="42"/>
      <c r="AX373" s="42"/>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c r="BV373" s="42"/>
      <c r="BW373" s="42"/>
      <c r="BX373" s="42"/>
      <c r="BY373" s="42"/>
      <c r="BZ373" s="42"/>
      <c r="CA373" s="42"/>
      <c r="CB373" s="42"/>
      <c r="CC373" s="42"/>
      <c r="CD373" s="42"/>
      <c r="CE373" s="42"/>
      <c r="CF373" s="42"/>
      <c r="CG373" s="42"/>
      <c r="CH373" s="42"/>
      <c r="CI373" s="42"/>
      <c r="CJ373" s="42"/>
      <c r="CK373" s="42"/>
      <c r="CL373" s="42"/>
      <c r="CM373" s="42"/>
      <c r="CN373" s="42"/>
      <c r="CO373" s="42"/>
      <c r="CP373" s="42"/>
      <c r="CQ373" s="42"/>
      <c r="CR373" s="42"/>
      <c r="CS373" s="42"/>
      <c r="CT373" s="42"/>
      <c r="CU373" s="42"/>
      <c r="CV373" s="42"/>
      <c r="CW373" s="42"/>
      <c r="CX373" s="42"/>
      <c r="CY373" s="42"/>
      <c r="CZ373" s="42"/>
      <c r="DA373" s="42"/>
      <c r="DB373" s="42"/>
      <c r="DC373" s="42"/>
      <c r="DD373" s="42"/>
      <c r="DE373" s="42"/>
      <c r="DF373" s="42"/>
      <c r="DG373" s="42"/>
      <c r="DH373" s="42"/>
      <c r="DI373" s="42"/>
      <c r="DJ373" s="42"/>
      <c r="DK373" s="42"/>
      <c r="DL373" s="42"/>
      <c r="DM373" s="42"/>
      <c r="DN373" s="42"/>
      <c r="DO373" s="42"/>
      <c r="DP373" s="42"/>
      <c r="DQ373" s="42"/>
      <c r="DR373" s="42"/>
      <c r="DS373" s="42"/>
      <c r="DT373" s="42"/>
      <c r="DU373" s="42"/>
      <c r="DV373" s="42"/>
      <c r="DW373" s="42"/>
      <c r="DX373" s="42"/>
      <c r="DY373" s="42"/>
      <c r="DZ373" s="42"/>
      <c r="EA373" s="42"/>
      <c r="EB373" s="42"/>
      <c r="EC373" s="42"/>
      <c r="ED373" s="42"/>
      <c r="EE373" s="42"/>
      <c r="EF373" s="42"/>
      <c r="EG373" s="42"/>
      <c r="EH373" s="42"/>
      <c r="EI373" s="42"/>
      <c r="EJ373" s="42"/>
      <c r="EK373" s="42"/>
      <c r="EL373" s="42"/>
      <c r="EM373" s="42"/>
      <c r="EN373" s="42"/>
      <c r="EO373" s="42"/>
      <c r="EP373" s="42"/>
      <c r="EQ373" s="42"/>
      <c r="ER373" s="42"/>
      <c r="ES373" s="42"/>
      <c r="ET373" s="42"/>
      <c r="EU373" s="42"/>
      <c r="EV373" s="42"/>
      <c r="EW373" s="42"/>
      <c r="EX373" s="42"/>
      <c r="EY373" s="42"/>
      <c r="EZ373" s="42"/>
      <c r="FA373" s="42"/>
      <c r="FB373" s="42"/>
      <c r="FC373" s="42"/>
      <c r="FD373" s="42"/>
      <c r="FE373" s="42"/>
      <c r="FF373" s="42"/>
      <c r="FG373" s="42"/>
      <c r="FH373" s="42"/>
      <c r="FI373" s="42"/>
      <c r="FJ373" s="42"/>
      <c r="FK373" s="42"/>
      <c r="FL373" s="42"/>
      <c r="FM373" s="42"/>
      <c r="FN373" s="42"/>
      <c r="FO373" s="42"/>
      <c r="FP373" s="42"/>
      <c r="FQ373" s="42"/>
      <c r="FR373" s="42"/>
      <c r="FS373" s="42"/>
      <c r="FT373" s="42"/>
      <c r="FU373" s="42"/>
      <c r="FV373" s="42"/>
      <c r="FW373" s="42"/>
      <c r="FX373" s="42"/>
      <c r="FY373" s="42"/>
      <c r="FZ373" s="42"/>
      <c r="GA373" s="42"/>
      <c r="GB373" s="42"/>
      <c r="GC373" s="42"/>
      <c r="GD373" s="42"/>
      <c r="GE373" s="42"/>
      <c r="GF373" s="42"/>
      <c r="GG373" s="42"/>
      <c r="GH373" s="42"/>
      <c r="GI373" s="42"/>
      <c r="GJ373" s="42"/>
      <c r="GK373" s="42"/>
      <c r="GL373" s="42"/>
      <c r="GM373" s="42"/>
      <c r="GN373" s="42"/>
      <c r="GO373" s="42"/>
      <c r="GP373" s="42"/>
      <c r="GQ373" s="42"/>
      <c r="GR373" s="42"/>
      <c r="GS373" s="42"/>
      <c r="GT373" s="42"/>
      <c r="GU373" s="42"/>
      <c r="GV373" s="42"/>
      <c r="GW373" s="42"/>
      <c r="GX373" s="42"/>
      <c r="GY373" s="42"/>
      <c r="GZ373" s="42"/>
      <c r="HA373" s="42"/>
      <c r="HB373" s="42"/>
      <c r="HC373" s="42"/>
      <c r="HD373" s="42"/>
      <c r="HE373" s="42"/>
      <c r="HF373" s="42"/>
      <c r="HG373" s="42"/>
      <c r="HH373" s="42"/>
      <c r="HI373" s="42"/>
      <c r="HJ373" s="42"/>
      <c r="HK373" s="42"/>
      <c r="HL373" s="42"/>
      <c r="HM373" s="42"/>
      <c r="HN373" s="42"/>
      <c r="HO373" s="42"/>
      <c r="HP373" s="42"/>
      <c r="HQ373" s="42"/>
      <c r="HR373" s="42"/>
      <c r="HS373" s="42"/>
      <c r="HT373" s="42"/>
      <c r="HU373" s="42"/>
      <c r="HV373" s="42"/>
      <c r="HW373" s="42"/>
      <c r="HX373" s="42"/>
    </row>
    <row r="374" spans="1:232" s="41" customFormat="1" x14ac:dyDescent="0.25">
      <c r="A374" s="29"/>
      <c r="B374" s="30"/>
      <c r="C374" s="31" t="str">
        <f>IF(H374="","",VLOOKUP(O374,Khach_hang!B:G,6,0))</f>
        <v>B</v>
      </c>
      <c r="D374" s="57">
        <f t="shared" si="85"/>
        <v>0</v>
      </c>
      <c r="E374" s="57">
        <f t="shared" si="86"/>
        <v>1</v>
      </c>
      <c r="F374" s="32" t="str">
        <f>IF(H374="","",VLOOKUP(H374,'PHIEU XT'!B:I,8,0))</f>
        <v>30/08/2025</v>
      </c>
      <c r="G374" s="32" t="str">
        <f t="shared" si="87"/>
        <v>30/08/2025</v>
      </c>
      <c r="H374" s="4">
        <v>9105871488</v>
      </c>
      <c r="I374" s="32" t="str">
        <f t="shared" si="88"/>
        <v>30/08/2025</v>
      </c>
      <c r="J374" s="33" t="str">
        <f t="shared" si="89"/>
        <v>NKHT2508/00041037</v>
      </c>
      <c r="K374" s="34"/>
      <c r="L374" s="46" t="str">
        <f t="shared" si="90"/>
        <v>K25TTM</v>
      </c>
      <c r="M374" s="33" t="str">
        <f>IF(H374="","",'PHIEU XT'!C374)</f>
        <v>00041037</v>
      </c>
      <c r="N374" s="35" t="str">
        <f t="shared" si="91"/>
        <v>30/08/2025</v>
      </c>
      <c r="O374" s="6" t="str">
        <f>IF(H374="","",'PHIEU XT'!E374)</f>
        <v>WIN-007</v>
      </c>
      <c r="P374" s="36"/>
      <c r="Q374" s="36"/>
      <c r="R374" s="36"/>
      <c r="S374" s="33" t="str">
        <f>IF(H374="","",'PHIEU XT'!F374)</f>
        <v>5395 WM+ QNH Dự án quỹ đất đường sắt</v>
      </c>
      <c r="T374" s="36"/>
      <c r="U374" s="36"/>
      <c r="V374" s="33" t="str">
        <f t="shared" si="92"/>
        <v>5395 WM+ QNH Dự án quỹ đất đường sắt</v>
      </c>
      <c r="W374" s="36"/>
      <c r="X374" s="36"/>
      <c r="Y374" s="33" t="str">
        <f>IF(H374="","",'PHIEU XT'!AC374)</f>
        <v>GTLX250G</v>
      </c>
      <c r="Z374" s="36"/>
      <c r="AA374" s="30"/>
      <c r="AB374" s="57">
        <f t="shared" si="93"/>
        <v>5111</v>
      </c>
      <c r="AC374" s="57">
        <f t="shared" si="94"/>
        <v>131</v>
      </c>
      <c r="AD374" s="30"/>
      <c r="AE374" s="58">
        <f>IF(H374="","",'PHIEU XT'!U374)</f>
        <v>1</v>
      </c>
      <c r="AF374" s="37"/>
      <c r="AG374" s="37">
        <f>IF(H374="","",'PHIEU XT'!T374)</f>
        <v>50182</v>
      </c>
      <c r="AH374" s="38">
        <f t="shared" si="95"/>
        <v>50182</v>
      </c>
      <c r="AI374" s="37"/>
      <c r="AJ374" s="37"/>
      <c r="AK374" s="39"/>
      <c r="AL374" s="40">
        <f t="shared" si="96"/>
        <v>8</v>
      </c>
      <c r="AM374" s="37"/>
      <c r="AN374" s="37">
        <f t="shared" si="97"/>
        <v>4014.56</v>
      </c>
      <c r="AO374" s="59">
        <f t="shared" si="98"/>
        <v>33311</v>
      </c>
      <c r="AP374" s="39"/>
      <c r="AQ374" s="59" t="str">
        <f t="shared" si="99"/>
        <v>K-hangtra</v>
      </c>
      <c r="AR374" s="60">
        <f t="shared" si="100"/>
        <v>156</v>
      </c>
      <c r="AS374" s="60">
        <f t="shared" si="101"/>
        <v>632</v>
      </c>
      <c r="AV374" s="39"/>
      <c r="AW374" s="42"/>
      <c r="AX374" s="42"/>
      <c r="AY374" s="42"/>
      <c r="AZ374" s="42"/>
      <c r="BA374" s="42"/>
      <c r="BB374" s="42"/>
      <c r="BC374" s="42"/>
      <c r="BD374" s="42"/>
      <c r="BE374" s="42"/>
      <c r="BF374" s="42"/>
      <c r="BG374" s="42"/>
      <c r="BH374" s="42"/>
      <c r="BI374" s="42"/>
      <c r="BJ374" s="42"/>
      <c r="BK374" s="42"/>
      <c r="BL374" s="42"/>
      <c r="BM374" s="42"/>
      <c r="BN374" s="42"/>
      <c r="BO374" s="42"/>
      <c r="BP374" s="42"/>
      <c r="BQ374" s="42"/>
      <c r="BR374" s="42"/>
      <c r="BS374" s="42"/>
      <c r="BT374" s="42"/>
      <c r="BU374" s="42"/>
      <c r="BV374" s="42"/>
      <c r="BW374" s="42"/>
      <c r="BX374" s="42"/>
      <c r="BY374" s="42"/>
      <c r="BZ374" s="42"/>
      <c r="CA374" s="42"/>
      <c r="CB374" s="42"/>
      <c r="CC374" s="42"/>
      <c r="CD374" s="42"/>
      <c r="CE374" s="42"/>
      <c r="CF374" s="42"/>
      <c r="CG374" s="42"/>
      <c r="CH374" s="42"/>
      <c r="CI374" s="42"/>
      <c r="CJ374" s="42"/>
      <c r="CK374" s="42"/>
      <c r="CL374" s="42"/>
      <c r="CM374" s="42"/>
      <c r="CN374" s="42"/>
      <c r="CO374" s="42"/>
      <c r="CP374" s="42"/>
      <c r="CQ374" s="42"/>
      <c r="CR374" s="42"/>
      <c r="CS374" s="42"/>
      <c r="CT374" s="42"/>
      <c r="CU374" s="42"/>
      <c r="CV374" s="42"/>
      <c r="CW374" s="42"/>
      <c r="CX374" s="42"/>
      <c r="CY374" s="42"/>
      <c r="CZ374" s="42"/>
      <c r="DA374" s="42"/>
      <c r="DB374" s="42"/>
      <c r="DC374" s="42"/>
      <c r="DD374" s="42"/>
      <c r="DE374" s="42"/>
      <c r="DF374" s="42"/>
      <c r="DG374" s="42"/>
      <c r="DH374" s="42"/>
      <c r="DI374" s="42"/>
      <c r="DJ374" s="42"/>
      <c r="DK374" s="42"/>
      <c r="DL374" s="42"/>
      <c r="DM374" s="42"/>
      <c r="DN374" s="42"/>
      <c r="DO374" s="42"/>
      <c r="DP374" s="42"/>
      <c r="DQ374" s="42"/>
      <c r="DR374" s="42"/>
      <c r="DS374" s="42"/>
      <c r="DT374" s="42"/>
      <c r="DU374" s="42"/>
      <c r="DV374" s="42"/>
      <c r="DW374" s="42"/>
      <c r="DX374" s="42"/>
      <c r="DY374" s="42"/>
      <c r="DZ374" s="42"/>
      <c r="EA374" s="42"/>
      <c r="EB374" s="42"/>
      <c r="EC374" s="42"/>
      <c r="ED374" s="42"/>
      <c r="EE374" s="42"/>
      <c r="EF374" s="42"/>
      <c r="EG374" s="42"/>
      <c r="EH374" s="42"/>
      <c r="EI374" s="42"/>
      <c r="EJ374" s="42"/>
      <c r="EK374" s="42"/>
      <c r="EL374" s="42"/>
      <c r="EM374" s="42"/>
      <c r="EN374" s="42"/>
      <c r="EO374" s="42"/>
      <c r="EP374" s="42"/>
      <c r="EQ374" s="42"/>
      <c r="ER374" s="42"/>
      <c r="ES374" s="42"/>
      <c r="ET374" s="42"/>
      <c r="EU374" s="42"/>
      <c r="EV374" s="42"/>
      <c r="EW374" s="42"/>
      <c r="EX374" s="42"/>
      <c r="EY374" s="42"/>
      <c r="EZ374" s="42"/>
      <c r="FA374" s="42"/>
      <c r="FB374" s="42"/>
      <c r="FC374" s="42"/>
      <c r="FD374" s="42"/>
      <c r="FE374" s="42"/>
      <c r="FF374" s="42"/>
      <c r="FG374" s="42"/>
      <c r="FH374" s="42"/>
      <c r="FI374" s="42"/>
      <c r="FJ374" s="42"/>
      <c r="FK374" s="42"/>
      <c r="FL374" s="42"/>
      <c r="FM374" s="42"/>
      <c r="FN374" s="42"/>
      <c r="FO374" s="42"/>
      <c r="FP374" s="42"/>
      <c r="FQ374" s="42"/>
      <c r="FR374" s="42"/>
      <c r="FS374" s="42"/>
      <c r="FT374" s="42"/>
      <c r="FU374" s="42"/>
      <c r="FV374" s="42"/>
      <c r="FW374" s="42"/>
      <c r="FX374" s="42"/>
      <c r="FY374" s="42"/>
      <c r="FZ374" s="42"/>
      <c r="GA374" s="42"/>
      <c r="GB374" s="42"/>
      <c r="GC374" s="42"/>
      <c r="GD374" s="42"/>
      <c r="GE374" s="42"/>
      <c r="GF374" s="42"/>
      <c r="GG374" s="42"/>
      <c r="GH374" s="42"/>
      <c r="GI374" s="42"/>
      <c r="GJ374" s="42"/>
      <c r="GK374" s="42"/>
      <c r="GL374" s="42"/>
      <c r="GM374" s="42"/>
      <c r="GN374" s="42"/>
      <c r="GO374" s="42"/>
      <c r="GP374" s="42"/>
      <c r="GQ374" s="42"/>
      <c r="GR374" s="42"/>
      <c r="GS374" s="42"/>
      <c r="GT374" s="42"/>
      <c r="GU374" s="42"/>
      <c r="GV374" s="42"/>
      <c r="GW374" s="42"/>
      <c r="GX374" s="42"/>
      <c r="GY374" s="42"/>
      <c r="GZ374" s="42"/>
      <c r="HA374" s="42"/>
      <c r="HB374" s="42"/>
      <c r="HC374" s="42"/>
      <c r="HD374" s="42"/>
      <c r="HE374" s="42"/>
      <c r="HF374" s="42"/>
      <c r="HG374" s="42"/>
      <c r="HH374" s="42"/>
      <c r="HI374" s="42"/>
      <c r="HJ374" s="42"/>
      <c r="HK374" s="42"/>
      <c r="HL374" s="42"/>
      <c r="HM374" s="42"/>
      <c r="HN374" s="42"/>
      <c r="HO374" s="42"/>
      <c r="HP374" s="42"/>
      <c r="HQ374" s="42"/>
      <c r="HR374" s="42"/>
      <c r="HS374" s="42"/>
      <c r="HT374" s="42"/>
      <c r="HU374" s="42"/>
      <c r="HV374" s="42"/>
      <c r="HW374" s="42"/>
      <c r="HX374" s="42"/>
    </row>
    <row r="375" spans="1:232" s="41" customFormat="1" x14ac:dyDescent="0.25">
      <c r="A375" s="29"/>
      <c r="B375" s="30"/>
      <c r="C375" s="31" t="str">
        <f>IF(H375="","",VLOOKUP(O375,Khach_hang!B:G,6,0))</f>
        <v>B</v>
      </c>
      <c r="D375" s="57">
        <f t="shared" si="85"/>
        <v>0</v>
      </c>
      <c r="E375" s="57">
        <f t="shared" si="86"/>
        <v>1</v>
      </c>
      <c r="F375" s="32" t="str">
        <f>IF(H375="","",VLOOKUP(H375,'PHIEU XT'!B:I,8,0))</f>
        <v>30/08/2025</v>
      </c>
      <c r="G375" s="32" t="str">
        <f t="shared" si="87"/>
        <v>30/08/2025</v>
      </c>
      <c r="H375" s="4">
        <v>9105871488</v>
      </c>
      <c r="I375" s="32" t="str">
        <f t="shared" si="88"/>
        <v>30/08/2025</v>
      </c>
      <c r="J375" s="33" t="str">
        <f t="shared" si="89"/>
        <v>NKHT2508/00041037</v>
      </c>
      <c r="K375" s="34"/>
      <c r="L375" s="46" t="str">
        <f t="shared" si="90"/>
        <v>K25TTM</v>
      </c>
      <c r="M375" s="33" t="str">
        <f>IF(H375="","",'PHIEU XT'!C375)</f>
        <v>00041037</v>
      </c>
      <c r="N375" s="35" t="str">
        <f t="shared" si="91"/>
        <v>30/08/2025</v>
      </c>
      <c r="O375" s="6" t="str">
        <f>IF(H375="","",'PHIEU XT'!E375)</f>
        <v>WIN-007</v>
      </c>
      <c r="P375" s="36"/>
      <c r="Q375" s="36"/>
      <c r="R375" s="36"/>
      <c r="S375" s="33" t="str">
        <f>IF(H375="","",'PHIEU XT'!F375)</f>
        <v>5395 WM+ QNH Dự án quỹ đất đường sắt</v>
      </c>
      <c r="T375" s="36"/>
      <c r="U375" s="36"/>
      <c r="V375" s="33" t="str">
        <f t="shared" si="92"/>
        <v>5395 WM+ QNH Dự án quỹ đất đường sắt</v>
      </c>
      <c r="W375" s="36"/>
      <c r="X375" s="36"/>
      <c r="Y375" s="33" t="str">
        <f>IF(H375="","",'PHIEU XT'!AC375)</f>
        <v>MNH250</v>
      </c>
      <c r="Z375" s="36"/>
      <c r="AA375" s="30"/>
      <c r="AB375" s="57">
        <f t="shared" si="93"/>
        <v>5111</v>
      </c>
      <c r="AC375" s="57">
        <f t="shared" si="94"/>
        <v>131</v>
      </c>
      <c r="AD375" s="30"/>
      <c r="AE375" s="58">
        <f>IF(H375="","",'PHIEU XT'!U375)</f>
        <v>4</v>
      </c>
      <c r="AF375" s="37"/>
      <c r="AG375" s="37">
        <f>IF(H375="","",'PHIEU XT'!T375)</f>
        <v>46000</v>
      </c>
      <c r="AH375" s="38">
        <f t="shared" si="95"/>
        <v>184000</v>
      </c>
      <c r="AI375" s="37"/>
      <c r="AJ375" s="37"/>
      <c r="AK375" s="39"/>
      <c r="AL375" s="40">
        <f t="shared" si="96"/>
        <v>8</v>
      </c>
      <c r="AM375" s="37"/>
      <c r="AN375" s="37">
        <f t="shared" si="97"/>
        <v>14720</v>
      </c>
      <c r="AO375" s="59">
        <f t="shared" si="98"/>
        <v>33311</v>
      </c>
      <c r="AP375" s="39"/>
      <c r="AQ375" s="59" t="str">
        <f t="shared" si="99"/>
        <v>K-hangtra</v>
      </c>
      <c r="AR375" s="60">
        <f t="shared" si="100"/>
        <v>156</v>
      </c>
      <c r="AS375" s="60">
        <f t="shared" si="101"/>
        <v>632</v>
      </c>
      <c r="AV375" s="39"/>
      <c r="AW375" s="42"/>
      <c r="AX375" s="42"/>
      <c r="AY375" s="42"/>
      <c r="AZ375" s="42"/>
      <c r="BA375" s="42"/>
      <c r="BB375" s="42"/>
      <c r="BC375" s="42"/>
      <c r="BD375" s="42"/>
      <c r="BE375" s="42"/>
      <c r="BF375" s="42"/>
      <c r="BG375" s="42"/>
      <c r="BH375" s="42"/>
      <c r="BI375" s="42"/>
      <c r="BJ375" s="42"/>
      <c r="BK375" s="42"/>
      <c r="BL375" s="42"/>
      <c r="BM375" s="42"/>
      <c r="BN375" s="42"/>
      <c r="BO375" s="42"/>
      <c r="BP375" s="42"/>
      <c r="BQ375" s="42"/>
      <c r="BR375" s="42"/>
      <c r="BS375" s="42"/>
      <c r="BT375" s="42"/>
      <c r="BU375" s="42"/>
      <c r="BV375" s="42"/>
      <c r="BW375" s="42"/>
      <c r="BX375" s="42"/>
      <c r="BY375" s="42"/>
      <c r="BZ375" s="42"/>
      <c r="CA375" s="42"/>
      <c r="CB375" s="42"/>
      <c r="CC375" s="42"/>
      <c r="CD375" s="42"/>
      <c r="CE375" s="42"/>
      <c r="CF375" s="42"/>
      <c r="CG375" s="42"/>
      <c r="CH375" s="42"/>
      <c r="CI375" s="42"/>
      <c r="CJ375" s="42"/>
      <c r="CK375" s="42"/>
      <c r="CL375" s="42"/>
      <c r="CM375" s="42"/>
      <c r="CN375" s="42"/>
      <c r="CO375" s="42"/>
      <c r="CP375" s="42"/>
      <c r="CQ375" s="42"/>
      <c r="CR375" s="42"/>
      <c r="CS375" s="42"/>
      <c r="CT375" s="42"/>
      <c r="CU375" s="42"/>
      <c r="CV375" s="42"/>
      <c r="CW375" s="42"/>
      <c r="CX375" s="42"/>
      <c r="CY375" s="42"/>
      <c r="CZ375" s="42"/>
      <c r="DA375" s="42"/>
      <c r="DB375" s="42"/>
      <c r="DC375" s="42"/>
      <c r="DD375" s="42"/>
      <c r="DE375" s="42"/>
      <c r="DF375" s="42"/>
      <c r="DG375" s="42"/>
      <c r="DH375" s="42"/>
      <c r="DI375" s="42"/>
      <c r="DJ375" s="42"/>
      <c r="DK375" s="42"/>
      <c r="DL375" s="42"/>
      <c r="DM375" s="42"/>
      <c r="DN375" s="42"/>
      <c r="DO375" s="42"/>
      <c r="DP375" s="42"/>
      <c r="DQ375" s="42"/>
      <c r="DR375" s="42"/>
      <c r="DS375" s="42"/>
      <c r="DT375" s="42"/>
      <c r="DU375" s="42"/>
      <c r="DV375" s="42"/>
      <c r="DW375" s="42"/>
      <c r="DX375" s="42"/>
      <c r="DY375" s="42"/>
      <c r="DZ375" s="42"/>
      <c r="EA375" s="42"/>
      <c r="EB375" s="42"/>
      <c r="EC375" s="42"/>
      <c r="ED375" s="42"/>
      <c r="EE375" s="42"/>
      <c r="EF375" s="42"/>
      <c r="EG375" s="42"/>
      <c r="EH375" s="42"/>
      <c r="EI375" s="42"/>
      <c r="EJ375" s="42"/>
      <c r="EK375" s="42"/>
      <c r="EL375" s="42"/>
      <c r="EM375" s="42"/>
      <c r="EN375" s="42"/>
      <c r="EO375" s="42"/>
      <c r="EP375" s="42"/>
      <c r="EQ375" s="42"/>
      <c r="ER375" s="42"/>
      <c r="ES375" s="42"/>
      <c r="ET375" s="42"/>
      <c r="EU375" s="42"/>
      <c r="EV375" s="42"/>
      <c r="EW375" s="42"/>
      <c r="EX375" s="42"/>
      <c r="EY375" s="42"/>
      <c r="EZ375" s="42"/>
      <c r="FA375" s="42"/>
      <c r="FB375" s="42"/>
      <c r="FC375" s="42"/>
      <c r="FD375" s="42"/>
      <c r="FE375" s="42"/>
      <c r="FF375" s="42"/>
      <c r="FG375" s="42"/>
      <c r="FH375" s="42"/>
      <c r="FI375" s="42"/>
      <c r="FJ375" s="42"/>
      <c r="FK375" s="42"/>
      <c r="FL375" s="42"/>
      <c r="FM375" s="42"/>
      <c r="FN375" s="42"/>
      <c r="FO375" s="42"/>
      <c r="FP375" s="42"/>
      <c r="FQ375" s="42"/>
      <c r="FR375" s="42"/>
      <c r="FS375" s="42"/>
      <c r="FT375" s="42"/>
      <c r="FU375" s="42"/>
      <c r="FV375" s="42"/>
      <c r="FW375" s="42"/>
      <c r="FX375" s="42"/>
      <c r="FY375" s="42"/>
      <c r="FZ375" s="42"/>
      <c r="GA375" s="42"/>
      <c r="GB375" s="42"/>
      <c r="GC375" s="42"/>
      <c r="GD375" s="42"/>
      <c r="GE375" s="42"/>
      <c r="GF375" s="42"/>
      <c r="GG375" s="42"/>
      <c r="GH375" s="42"/>
      <c r="GI375" s="42"/>
      <c r="GJ375" s="42"/>
      <c r="GK375" s="42"/>
      <c r="GL375" s="42"/>
      <c r="GM375" s="42"/>
      <c r="GN375" s="42"/>
      <c r="GO375" s="42"/>
      <c r="GP375" s="42"/>
      <c r="GQ375" s="42"/>
      <c r="GR375" s="42"/>
      <c r="GS375" s="42"/>
      <c r="GT375" s="42"/>
      <c r="GU375" s="42"/>
      <c r="GV375" s="42"/>
      <c r="GW375" s="42"/>
      <c r="GX375" s="42"/>
      <c r="GY375" s="42"/>
      <c r="GZ375" s="42"/>
      <c r="HA375" s="42"/>
      <c r="HB375" s="42"/>
      <c r="HC375" s="42"/>
      <c r="HD375" s="42"/>
      <c r="HE375" s="42"/>
      <c r="HF375" s="42"/>
      <c r="HG375" s="42"/>
      <c r="HH375" s="42"/>
      <c r="HI375" s="42"/>
      <c r="HJ375" s="42"/>
      <c r="HK375" s="42"/>
      <c r="HL375" s="42"/>
      <c r="HM375" s="42"/>
      <c r="HN375" s="42"/>
      <c r="HO375" s="42"/>
      <c r="HP375" s="42"/>
      <c r="HQ375" s="42"/>
      <c r="HR375" s="42"/>
      <c r="HS375" s="42"/>
      <c r="HT375" s="42"/>
      <c r="HU375" s="42"/>
      <c r="HV375" s="42"/>
      <c r="HW375" s="42"/>
      <c r="HX375" s="42"/>
    </row>
    <row r="376" spans="1:232" s="41" customFormat="1" x14ac:dyDescent="0.25">
      <c r="A376" s="29"/>
      <c r="B376" s="30"/>
      <c r="C376" s="31" t="str">
        <f>IF(H376="","",VLOOKUP(O376,Khach_hang!B:G,6,0))</f>
        <v>B</v>
      </c>
      <c r="D376" s="57">
        <f t="shared" si="85"/>
        <v>0</v>
      </c>
      <c r="E376" s="57">
        <f t="shared" si="86"/>
        <v>1</v>
      </c>
      <c r="F376" s="32" t="str">
        <f>IF(H376="","",VLOOKUP(H376,'PHIEU XT'!B:I,8,0))</f>
        <v>30/08/2025</v>
      </c>
      <c r="G376" s="32" t="str">
        <f t="shared" si="87"/>
        <v>30/08/2025</v>
      </c>
      <c r="H376" s="4">
        <v>9105871515</v>
      </c>
      <c r="I376" s="32" t="str">
        <f t="shared" si="88"/>
        <v>30/08/2025</v>
      </c>
      <c r="J376" s="33" t="str">
        <f t="shared" si="89"/>
        <v>NKHT2508/00004491</v>
      </c>
      <c r="K376" s="34"/>
      <c r="L376" s="46" t="str">
        <f t="shared" si="90"/>
        <v>K25TTM</v>
      </c>
      <c r="M376" s="33" t="str">
        <f>IF(H376="","",'PHIEU XT'!C376)</f>
        <v>00004491</v>
      </c>
      <c r="N376" s="35" t="str">
        <f t="shared" si="91"/>
        <v>30/08/2025</v>
      </c>
      <c r="O376" s="6" t="str">
        <f>IF(H376="","",'PHIEU XT'!E376)</f>
        <v>WIN-045</v>
      </c>
      <c r="P376" s="36"/>
      <c r="Q376" s="36"/>
      <c r="R376" s="36"/>
      <c r="S376" s="33" t="str">
        <f>IF(H376="","",'PHIEU XT'!F376)</f>
        <v>2ASP WM+ QBH Thôn 3, Phúc Trạch</v>
      </c>
      <c r="T376" s="36"/>
      <c r="U376" s="36"/>
      <c r="V376" s="33" t="str">
        <f t="shared" si="92"/>
        <v>2ASP WM+ QBH Thôn 3, Phúc Trạch</v>
      </c>
      <c r="W376" s="36"/>
      <c r="X376" s="36"/>
      <c r="Y376" s="33" t="str">
        <f>IF(H376="","",'PHIEU XT'!AC376)</f>
        <v>GL250KT</v>
      </c>
      <c r="Z376" s="36"/>
      <c r="AA376" s="30"/>
      <c r="AB376" s="57">
        <f t="shared" si="93"/>
        <v>5111</v>
      </c>
      <c r="AC376" s="57">
        <f t="shared" si="94"/>
        <v>131</v>
      </c>
      <c r="AD376" s="30"/>
      <c r="AE376" s="58">
        <f>IF(H376="","",'PHIEU XT'!U376)</f>
        <v>1</v>
      </c>
      <c r="AF376" s="37"/>
      <c r="AG376" s="37">
        <f>IF(H376="","",'PHIEU XT'!T376)</f>
        <v>49500</v>
      </c>
      <c r="AH376" s="38">
        <f t="shared" si="95"/>
        <v>49500</v>
      </c>
      <c r="AI376" s="37"/>
      <c r="AJ376" s="37"/>
      <c r="AK376" s="39"/>
      <c r="AL376" s="40">
        <f t="shared" si="96"/>
        <v>8</v>
      </c>
      <c r="AM376" s="37"/>
      <c r="AN376" s="37">
        <f t="shared" si="97"/>
        <v>3960</v>
      </c>
      <c r="AO376" s="59">
        <f t="shared" si="98"/>
        <v>33311</v>
      </c>
      <c r="AP376" s="39"/>
      <c r="AQ376" s="59" t="str">
        <f t="shared" si="99"/>
        <v>K-hangtra</v>
      </c>
      <c r="AR376" s="60">
        <f t="shared" si="100"/>
        <v>156</v>
      </c>
      <c r="AS376" s="60">
        <f t="shared" si="101"/>
        <v>632</v>
      </c>
      <c r="AV376" s="39"/>
      <c r="AW376" s="42"/>
      <c r="AX376" s="42"/>
      <c r="AY376" s="42"/>
      <c r="AZ376" s="42"/>
      <c r="BA376" s="42"/>
      <c r="BB376" s="42"/>
      <c r="BC376" s="42"/>
      <c r="BD376" s="42"/>
      <c r="BE376" s="42"/>
      <c r="BF376" s="42"/>
      <c r="BG376" s="42"/>
      <c r="BH376" s="42"/>
      <c r="BI376" s="42"/>
      <c r="BJ376" s="42"/>
      <c r="BK376" s="42"/>
      <c r="BL376" s="42"/>
      <c r="BM376" s="42"/>
      <c r="BN376" s="42"/>
      <c r="BO376" s="42"/>
      <c r="BP376" s="42"/>
      <c r="BQ376" s="42"/>
      <c r="BR376" s="42"/>
      <c r="BS376" s="42"/>
      <c r="BT376" s="42"/>
      <c r="BU376" s="42"/>
      <c r="BV376" s="42"/>
      <c r="BW376" s="42"/>
      <c r="BX376" s="42"/>
      <c r="BY376" s="42"/>
      <c r="BZ376" s="42"/>
      <c r="CA376" s="42"/>
      <c r="CB376" s="42"/>
      <c r="CC376" s="42"/>
      <c r="CD376" s="42"/>
      <c r="CE376" s="42"/>
      <c r="CF376" s="42"/>
      <c r="CG376" s="42"/>
      <c r="CH376" s="42"/>
      <c r="CI376" s="42"/>
      <c r="CJ376" s="42"/>
      <c r="CK376" s="42"/>
      <c r="CL376" s="42"/>
      <c r="CM376" s="42"/>
      <c r="CN376" s="42"/>
      <c r="CO376" s="42"/>
      <c r="CP376" s="42"/>
      <c r="CQ376" s="42"/>
      <c r="CR376" s="42"/>
      <c r="CS376" s="42"/>
      <c r="CT376" s="42"/>
      <c r="CU376" s="42"/>
      <c r="CV376" s="42"/>
      <c r="CW376" s="42"/>
      <c r="CX376" s="42"/>
      <c r="CY376" s="42"/>
      <c r="CZ376" s="42"/>
      <c r="DA376" s="42"/>
      <c r="DB376" s="42"/>
      <c r="DC376" s="42"/>
      <c r="DD376" s="42"/>
      <c r="DE376" s="42"/>
      <c r="DF376" s="42"/>
      <c r="DG376" s="42"/>
      <c r="DH376" s="42"/>
      <c r="DI376" s="42"/>
      <c r="DJ376" s="42"/>
      <c r="DK376" s="42"/>
      <c r="DL376" s="42"/>
      <c r="DM376" s="42"/>
      <c r="DN376" s="42"/>
      <c r="DO376" s="42"/>
      <c r="DP376" s="42"/>
      <c r="DQ376" s="42"/>
      <c r="DR376" s="42"/>
      <c r="DS376" s="42"/>
      <c r="DT376" s="42"/>
      <c r="DU376" s="42"/>
      <c r="DV376" s="42"/>
      <c r="DW376" s="42"/>
      <c r="DX376" s="42"/>
      <c r="DY376" s="42"/>
      <c r="DZ376" s="42"/>
      <c r="EA376" s="42"/>
      <c r="EB376" s="42"/>
      <c r="EC376" s="42"/>
      <c r="ED376" s="42"/>
      <c r="EE376" s="42"/>
      <c r="EF376" s="42"/>
      <c r="EG376" s="42"/>
      <c r="EH376" s="42"/>
      <c r="EI376" s="42"/>
      <c r="EJ376" s="42"/>
      <c r="EK376" s="42"/>
      <c r="EL376" s="42"/>
      <c r="EM376" s="42"/>
      <c r="EN376" s="42"/>
      <c r="EO376" s="42"/>
      <c r="EP376" s="42"/>
      <c r="EQ376" s="42"/>
      <c r="ER376" s="42"/>
      <c r="ES376" s="42"/>
      <c r="ET376" s="42"/>
      <c r="EU376" s="42"/>
      <c r="EV376" s="42"/>
      <c r="EW376" s="42"/>
      <c r="EX376" s="42"/>
      <c r="EY376" s="42"/>
      <c r="EZ376" s="42"/>
      <c r="FA376" s="42"/>
      <c r="FB376" s="42"/>
      <c r="FC376" s="42"/>
      <c r="FD376" s="42"/>
      <c r="FE376" s="42"/>
      <c r="FF376" s="42"/>
      <c r="FG376" s="42"/>
      <c r="FH376" s="42"/>
      <c r="FI376" s="42"/>
      <c r="FJ376" s="42"/>
      <c r="FK376" s="42"/>
      <c r="FL376" s="42"/>
      <c r="FM376" s="42"/>
      <c r="FN376" s="42"/>
      <c r="FO376" s="42"/>
      <c r="FP376" s="42"/>
      <c r="FQ376" s="42"/>
      <c r="FR376" s="42"/>
      <c r="FS376" s="42"/>
      <c r="FT376" s="42"/>
      <c r="FU376" s="42"/>
      <c r="FV376" s="42"/>
      <c r="FW376" s="42"/>
      <c r="FX376" s="42"/>
      <c r="FY376" s="42"/>
      <c r="FZ376" s="42"/>
      <c r="GA376" s="42"/>
      <c r="GB376" s="42"/>
      <c r="GC376" s="42"/>
      <c r="GD376" s="42"/>
      <c r="GE376" s="42"/>
      <c r="GF376" s="42"/>
      <c r="GG376" s="42"/>
      <c r="GH376" s="42"/>
      <c r="GI376" s="42"/>
      <c r="GJ376" s="42"/>
      <c r="GK376" s="42"/>
      <c r="GL376" s="42"/>
      <c r="GM376" s="42"/>
      <c r="GN376" s="42"/>
      <c r="GO376" s="42"/>
      <c r="GP376" s="42"/>
      <c r="GQ376" s="42"/>
      <c r="GR376" s="42"/>
      <c r="GS376" s="42"/>
      <c r="GT376" s="42"/>
      <c r="GU376" s="42"/>
      <c r="GV376" s="42"/>
      <c r="GW376" s="42"/>
      <c r="GX376" s="42"/>
      <c r="GY376" s="42"/>
      <c r="GZ376" s="42"/>
      <c r="HA376" s="42"/>
      <c r="HB376" s="42"/>
      <c r="HC376" s="42"/>
      <c r="HD376" s="42"/>
      <c r="HE376" s="42"/>
      <c r="HF376" s="42"/>
      <c r="HG376" s="42"/>
      <c r="HH376" s="42"/>
      <c r="HI376" s="42"/>
      <c r="HJ376" s="42"/>
      <c r="HK376" s="42"/>
      <c r="HL376" s="42"/>
      <c r="HM376" s="42"/>
      <c r="HN376" s="42"/>
      <c r="HO376" s="42"/>
      <c r="HP376" s="42"/>
      <c r="HQ376" s="42"/>
      <c r="HR376" s="42"/>
      <c r="HS376" s="42"/>
      <c r="HT376" s="42"/>
      <c r="HU376" s="42"/>
      <c r="HV376" s="42"/>
      <c r="HW376" s="42"/>
      <c r="HX376" s="42"/>
    </row>
    <row r="377" spans="1:232" s="41" customFormat="1" x14ac:dyDescent="0.25">
      <c r="A377" s="29"/>
      <c r="B377" s="30"/>
      <c r="C377" s="31" t="str">
        <f>IF(H377="","",VLOOKUP(O377,Khach_hang!B:G,6,0))</f>
        <v>B</v>
      </c>
      <c r="D377" s="57">
        <f t="shared" si="85"/>
        <v>0</v>
      </c>
      <c r="E377" s="57">
        <f t="shared" si="86"/>
        <v>1</v>
      </c>
      <c r="F377" s="32" t="str">
        <f>IF(H377="","",VLOOKUP(H377,'PHIEU XT'!B:I,8,0))</f>
        <v>30/08/2025</v>
      </c>
      <c r="G377" s="32" t="str">
        <f t="shared" si="87"/>
        <v>30/08/2025</v>
      </c>
      <c r="H377" s="4">
        <v>9105871515</v>
      </c>
      <c r="I377" s="32" t="str">
        <f t="shared" si="88"/>
        <v>30/08/2025</v>
      </c>
      <c r="J377" s="33" t="str">
        <f t="shared" si="89"/>
        <v>NKHT2508/00004491</v>
      </c>
      <c r="K377" s="34"/>
      <c r="L377" s="46" t="str">
        <f t="shared" si="90"/>
        <v>K25TTM</v>
      </c>
      <c r="M377" s="33" t="str">
        <f>IF(H377="","",'PHIEU XT'!C377)</f>
        <v>00004491</v>
      </c>
      <c r="N377" s="35" t="str">
        <f t="shared" si="91"/>
        <v>30/08/2025</v>
      </c>
      <c r="O377" s="6" t="str">
        <f>IF(H377="","",'PHIEU XT'!E377)</f>
        <v>WIN-045</v>
      </c>
      <c r="P377" s="36"/>
      <c r="Q377" s="36"/>
      <c r="R377" s="36"/>
      <c r="S377" s="33" t="str">
        <f>IF(H377="","",'PHIEU XT'!F377)</f>
        <v>2ASP WM+ QBH Thôn 3, Phúc Trạch</v>
      </c>
      <c r="T377" s="36"/>
      <c r="U377" s="36"/>
      <c r="V377" s="33" t="str">
        <f t="shared" si="92"/>
        <v>2ASP WM+ QBH Thôn 3, Phúc Trạch</v>
      </c>
      <c r="W377" s="36"/>
      <c r="X377" s="36"/>
      <c r="Y377" s="33" t="str">
        <f>IF(H377="","",'PHIEU XT'!AC377)</f>
        <v>MNH250</v>
      </c>
      <c r="Z377" s="36"/>
      <c r="AA377" s="30"/>
      <c r="AB377" s="57">
        <f t="shared" si="93"/>
        <v>5111</v>
      </c>
      <c r="AC377" s="57">
        <f t="shared" si="94"/>
        <v>131</v>
      </c>
      <c r="AD377" s="30"/>
      <c r="AE377" s="58">
        <f>IF(H377="","",'PHIEU XT'!U377)</f>
        <v>3</v>
      </c>
      <c r="AF377" s="37"/>
      <c r="AG377" s="37">
        <f>IF(H377="","",'PHIEU XT'!T377)</f>
        <v>46000</v>
      </c>
      <c r="AH377" s="38">
        <f t="shared" si="95"/>
        <v>138000</v>
      </c>
      <c r="AI377" s="37"/>
      <c r="AJ377" s="37"/>
      <c r="AK377" s="39"/>
      <c r="AL377" s="40">
        <f t="shared" si="96"/>
        <v>8</v>
      </c>
      <c r="AM377" s="37"/>
      <c r="AN377" s="37">
        <f t="shared" si="97"/>
        <v>11040</v>
      </c>
      <c r="AO377" s="59">
        <f t="shared" si="98"/>
        <v>33311</v>
      </c>
      <c r="AP377" s="39"/>
      <c r="AQ377" s="59" t="str">
        <f t="shared" si="99"/>
        <v>K-hangtra</v>
      </c>
      <c r="AR377" s="60">
        <f t="shared" si="100"/>
        <v>156</v>
      </c>
      <c r="AS377" s="60">
        <f t="shared" si="101"/>
        <v>632</v>
      </c>
      <c r="AV377" s="39"/>
      <c r="AW377" s="42"/>
      <c r="AX377" s="42"/>
      <c r="AY377" s="42"/>
      <c r="AZ377" s="42"/>
      <c r="BA377" s="42"/>
      <c r="BB377" s="42"/>
      <c r="BC377" s="42"/>
      <c r="BD377" s="42"/>
      <c r="BE377" s="42"/>
      <c r="BF377" s="42"/>
      <c r="BG377" s="42"/>
      <c r="BH377" s="42"/>
      <c r="BI377" s="42"/>
      <c r="BJ377" s="42"/>
      <c r="BK377" s="42"/>
      <c r="BL377" s="42"/>
      <c r="BM377" s="42"/>
      <c r="BN377" s="42"/>
      <c r="BO377" s="42"/>
      <c r="BP377" s="42"/>
      <c r="BQ377" s="42"/>
      <c r="BR377" s="42"/>
      <c r="BS377" s="42"/>
      <c r="BT377" s="42"/>
      <c r="BU377" s="42"/>
      <c r="BV377" s="42"/>
      <c r="BW377" s="42"/>
      <c r="BX377" s="42"/>
      <c r="BY377" s="42"/>
      <c r="BZ377" s="42"/>
      <c r="CA377" s="42"/>
      <c r="CB377" s="42"/>
      <c r="CC377" s="42"/>
      <c r="CD377" s="42"/>
      <c r="CE377" s="42"/>
      <c r="CF377" s="42"/>
      <c r="CG377" s="42"/>
      <c r="CH377" s="42"/>
      <c r="CI377" s="42"/>
      <c r="CJ377" s="42"/>
      <c r="CK377" s="42"/>
      <c r="CL377" s="42"/>
      <c r="CM377" s="42"/>
      <c r="CN377" s="42"/>
      <c r="CO377" s="42"/>
      <c r="CP377" s="42"/>
      <c r="CQ377" s="42"/>
      <c r="CR377" s="42"/>
      <c r="CS377" s="42"/>
      <c r="CT377" s="42"/>
      <c r="CU377" s="42"/>
      <c r="CV377" s="42"/>
      <c r="CW377" s="42"/>
      <c r="CX377" s="42"/>
      <c r="CY377" s="42"/>
      <c r="CZ377" s="42"/>
      <c r="DA377" s="42"/>
      <c r="DB377" s="42"/>
      <c r="DC377" s="42"/>
      <c r="DD377" s="42"/>
      <c r="DE377" s="42"/>
      <c r="DF377" s="42"/>
      <c r="DG377" s="42"/>
      <c r="DH377" s="42"/>
      <c r="DI377" s="42"/>
      <c r="DJ377" s="42"/>
      <c r="DK377" s="42"/>
      <c r="DL377" s="42"/>
      <c r="DM377" s="42"/>
      <c r="DN377" s="42"/>
      <c r="DO377" s="42"/>
      <c r="DP377" s="42"/>
      <c r="DQ377" s="42"/>
      <c r="DR377" s="42"/>
      <c r="DS377" s="42"/>
      <c r="DT377" s="42"/>
      <c r="DU377" s="42"/>
      <c r="DV377" s="42"/>
      <c r="DW377" s="42"/>
      <c r="DX377" s="42"/>
      <c r="DY377" s="42"/>
      <c r="DZ377" s="42"/>
      <c r="EA377" s="42"/>
      <c r="EB377" s="42"/>
      <c r="EC377" s="42"/>
      <c r="ED377" s="42"/>
      <c r="EE377" s="42"/>
      <c r="EF377" s="42"/>
      <c r="EG377" s="42"/>
      <c r="EH377" s="42"/>
      <c r="EI377" s="42"/>
      <c r="EJ377" s="42"/>
      <c r="EK377" s="42"/>
      <c r="EL377" s="42"/>
      <c r="EM377" s="42"/>
      <c r="EN377" s="42"/>
      <c r="EO377" s="42"/>
      <c r="EP377" s="42"/>
      <c r="EQ377" s="42"/>
      <c r="ER377" s="42"/>
      <c r="ES377" s="42"/>
      <c r="ET377" s="42"/>
      <c r="EU377" s="42"/>
      <c r="EV377" s="42"/>
      <c r="EW377" s="42"/>
      <c r="EX377" s="42"/>
      <c r="EY377" s="42"/>
      <c r="EZ377" s="42"/>
      <c r="FA377" s="42"/>
      <c r="FB377" s="42"/>
      <c r="FC377" s="42"/>
      <c r="FD377" s="42"/>
      <c r="FE377" s="42"/>
      <c r="FF377" s="42"/>
      <c r="FG377" s="42"/>
      <c r="FH377" s="42"/>
      <c r="FI377" s="42"/>
      <c r="FJ377" s="42"/>
      <c r="FK377" s="42"/>
      <c r="FL377" s="42"/>
      <c r="FM377" s="42"/>
      <c r="FN377" s="42"/>
      <c r="FO377" s="42"/>
      <c r="FP377" s="42"/>
      <c r="FQ377" s="42"/>
      <c r="FR377" s="42"/>
      <c r="FS377" s="42"/>
      <c r="FT377" s="42"/>
      <c r="FU377" s="42"/>
      <c r="FV377" s="42"/>
      <c r="FW377" s="42"/>
      <c r="FX377" s="42"/>
      <c r="FY377" s="42"/>
      <c r="FZ377" s="42"/>
      <c r="GA377" s="42"/>
      <c r="GB377" s="42"/>
      <c r="GC377" s="42"/>
      <c r="GD377" s="42"/>
      <c r="GE377" s="42"/>
      <c r="GF377" s="42"/>
      <c r="GG377" s="42"/>
      <c r="GH377" s="42"/>
      <c r="GI377" s="42"/>
      <c r="GJ377" s="42"/>
      <c r="GK377" s="42"/>
      <c r="GL377" s="42"/>
      <c r="GM377" s="42"/>
      <c r="GN377" s="42"/>
      <c r="GO377" s="42"/>
      <c r="GP377" s="42"/>
      <c r="GQ377" s="42"/>
      <c r="GR377" s="42"/>
      <c r="GS377" s="42"/>
      <c r="GT377" s="42"/>
      <c r="GU377" s="42"/>
      <c r="GV377" s="42"/>
      <c r="GW377" s="42"/>
      <c r="GX377" s="42"/>
      <c r="GY377" s="42"/>
      <c r="GZ377" s="42"/>
      <c r="HA377" s="42"/>
      <c r="HB377" s="42"/>
      <c r="HC377" s="42"/>
      <c r="HD377" s="42"/>
      <c r="HE377" s="42"/>
      <c r="HF377" s="42"/>
      <c r="HG377" s="42"/>
      <c r="HH377" s="42"/>
      <c r="HI377" s="42"/>
      <c r="HJ377" s="42"/>
      <c r="HK377" s="42"/>
      <c r="HL377" s="42"/>
      <c r="HM377" s="42"/>
      <c r="HN377" s="42"/>
      <c r="HO377" s="42"/>
      <c r="HP377" s="42"/>
      <c r="HQ377" s="42"/>
      <c r="HR377" s="42"/>
      <c r="HS377" s="42"/>
      <c r="HT377" s="42"/>
      <c r="HU377" s="42"/>
      <c r="HV377" s="42"/>
      <c r="HW377" s="42"/>
      <c r="HX377" s="42"/>
    </row>
    <row r="378" spans="1:232" s="41" customFormat="1" x14ac:dyDescent="0.25">
      <c r="A378" s="29"/>
      <c r="B378" s="30"/>
      <c r="C378" s="31" t="str">
        <f>IF(H378="","",VLOOKUP(O378,Khach_hang!B:G,6,0))</f>
        <v>N</v>
      </c>
      <c r="D378" s="57">
        <f t="shared" si="85"/>
        <v>0</v>
      </c>
      <c r="E378" s="57">
        <f t="shared" si="86"/>
        <v>1</v>
      </c>
      <c r="F378" s="32" t="str">
        <f>IF(H378="","",VLOOKUP(H378,'PHIEU XT'!B:I,8,0))</f>
        <v>30/08/2025</v>
      </c>
      <c r="G378" s="32" t="str">
        <f t="shared" si="87"/>
        <v>30/08/2025</v>
      </c>
      <c r="H378" s="4">
        <v>9105871552</v>
      </c>
      <c r="I378" s="32" t="str">
        <f t="shared" si="88"/>
        <v>30/08/2025</v>
      </c>
      <c r="J378" s="33" t="str">
        <f t="shared" si="89"/>
        <v>NKHT2508/00054633</v>
      </c>
      <c r="K378" s="34"/>
      <c r="L378" s="46" t="str">
        <f t="shared" si="90"/>
        <v>K25TTM</v>
      </c>
      <c r="M378" s="33" t="str">
        <f>IF(H378="","",'PHIEU XT'!C378)</f>
        <v>00054633</v>
      </c>
      <c r="N378" s="35" t="str">
        <f t="shared" si="91"/>
        <v>30/08/2025</v>
      </c>
      <c r="O378" s="6" t="str">
        <f>IF(H378="","",'PHIEU XT'!E378)</f>
        <v>WIN-024</v>
      </c>
      <c r="P378" s="36"/>
      <c r="Q378" s="36"/>
      <c r="R378" s="36"/>
      <c r="S378" s="33" t="str">
        <f>IF(H378="","",'PHIEU XT'!F378)</f>
        <v>5198 WM+ BDG 23/1 Khu phố Tân Thắng</v>
      </c>
      <c r="T378" s="36"/>
      <c r="U378" s="36"/>
      <c r="V378" s="33" t="str">
        <f t="shared" si="92"/>
        <v>5198 WM+ BDG 23/1 Khu phố Tân Thắng</v>
      </c>
      <c r="W378" s="36"/>
      <c r="X378" s="36"/>
      <c r="Y378" s="33" t="str">
        <f>IF(H378="","",'PHIEU XT'!AC378)</f>
        <v>GXD500</v>
      </c>
      <c r="Z378" s="36"/>
      <c r="AA378" s="30"/>
      <c r="AB378" s="57">
        <f t="shared" si="93"/>
        <v>5111</v>
      </c>
      <c r="AC378" s="57">
        <f t="shared" si="94"/>
        <v>131</v>
      </c>
      <c r="AD378" s="30"/>
      <c r="AE378" s="58">
        <f>IF(H378="","",'PHIEU XT'!U378)</f>
        <v>3</v>
      </c>
      <c r="AF378" s="37"/>
      <c r="AG378" s="37">
        <f>IF(H378="","",'PHIEU XT'!T378)</f>
        <v>89285</v>
      </c>
      <c r="AH378" s="38">
        <f t="shared" si="95"/>
        <v>267855</v>
      </c>
      <c r="AI378" s="37"/>
      <c r="AJ378" s="37"/>
      <c r="AK378" s="39"/>
      <c r="AL378" s="40">
        <f t="shared" si="96"/>
        <v>8</v>
      </c>
      <c r="AM378" s="37"/>
      <c r="AN378" s="37">
        <f t="shared" si="97"/>
        <v>21428.400000000001</v>
      </c>
      <c r="AO378" s="59">
        <f t="shared" si="98"/>
        <v>33311</v>
      </c>
      <c r="AP378" s="39"/>
      <c r="AQ378" s="59" t="str">
        <f t="shared" si="99"/>
        <v>K-hangtra</v>
      </c>
      <c r="AR378" s="60">
        <f t="shared" si="100"/>
        <v>156</v>
      </c>
      <c r="AS378" s="60">
        <f t="shared" si="101"/>
        <v>632</v>
      </c>
      <c r="AV378" s="39"/>
      <c r="AW378" s="42"/>
      <c r="AX378" s="42"/>
      <c r="AY378" s="42"/>
      <c r="AZ378" s="42"/>
      <c r="BA378" s="42"/>
      <c r="BB378" s="42"/>
      <c r="BC378" s="42"/>
      <c r="BD378" s="42"/>
      <c r="BE378" s="42"/>
      <c r="BF378" s="42"/>
      <c r="BG378" s="42"/>
      <c r="BH378" s="42"/>
      <c r="BI378" s="42"/>
      <c r="BJ378" s="42"/>
      <c r="BK378" s="42"/>
      <c r="BL378" s="42"/>
      <c r="BM378" s="42"/>
      <c r="BN378" s="42"/>
      <c r="BO378" s="42"/>
      <c r="BP378" s="42"/>
      <c r="BQ378" s="42"/>
      <c r="BR378" s="42"/>
      <c r="BS378" s="42"/>
      <c r="BT378" s="42"/>
      <c r="BU378" s="42"/>
      <c r="BV378" s="42"/>
      <c r="BW378" s="42"/>
      <c r="BX378" s="42"/>
      <c r="BY378" s="42"/>
      <c r="BZ378" s="42"/>
      <c r="CA378" s="42"/>
      <c r="CB378" s="42"/>
      <c r="CC378" s="42"/>
      <c r="CD378" s="42"/>
      <c r="CE378" s="42"/>
      <c r="CF378" s="42"/>
      <c r="CG378" s="42"/>
      <c r="CH378" s="42"/>
      <c r="CI378" s="42"/>
      <c r="CJ378" s="42"/>
      <c r="CK378" s="42"/>
      <c r="CL378" s="42"/>
      <c r="CM378" s="42"/>
      <c r="CN378" s="42"/>
      <c r="CO378" s="42"/>
      <c r="CP378" s="42"/>
      <c r="CQ378" s="42"/>
      <c r="CR378" s="42"/>
      <c r="CS378" s="42"/>
      <c r="CT378" s="42"/>
      <c r="CU378" s="42"/>
      <c r="CV378" s="42"/>
      <c r="CW378" s="42"/>
      <c r="CX378" s="42"/>
      <c r="CY378" s="42"/>
      <c r="CZ378" s="42"/>
      <c r="DA378" s="42"/>
      <c r="DB378" s="42"/>
      <c r="DC378" s="42"/>
      <c r="DD378" s="42"/>
      <c r="DE378" s="42"/>
      <c r="DF378" s="42"/>
      <c r="DG378" s="42"/>
      <c r="DH378" s="42"/>
      <c r="DI378" s="42"/>
      <c r="DJ378" s="42"/>
      <c r="DK378" s="42"/>
      <c r="DL378" s="42"/>
      <c r="DM378" s="42"/>
      <c r="DN378" s="42"/>
      <c r="DO378" s="42"/>
      <c r="DP378" s="42"/>
      <c r="DQ378" s="42"/>
      <c r="DR378" s="42"/>
      <c r="DS378" s="42"/>
      <c r="DT378" s="42"/>
      <c r="DU378" s="42"/>
      <c r="DV378" s="42"/>
      <c r="DW378" s="42"/>
      <c r="DX378" s="42"/>
      <c r="DY378" s="42"/>
      <c r="DZ378" s="42"/>
      <c r="EA378" s="42"/>
      <c r="EB378" s="42"/>
      <c r="EC378" s="42"/>
      <c r="ED378" s="42"/>
      <c r="EE378" s="42"/>
      <c r="EF378" s="42"/>
      <c r="EG378" s="42"/>
      <c r="EH378" s="42"/>
      <c r="EI378" s="42"/>
      <c r="EJ378" s="42"/>
      <c r="EK378" s="42"/>
      <c r="EL378" s="42"/>
      <c r="EM378" s="42"/>
      <c r="EN378" s="42"/>
      <c r="EO378" s="42"/>
      <c r="EP378" s="42"/>
      <c r="EQ378" s="42"/>
      <c r="ER378" s="42"/>
      <c r="ES378" s="42"/>
      <c r="ET378" s="42"/>
      <c r="EU378" s="42"/>
      <c r="EV378" s="42"/>
      <c r="EW378" s="42"/>
      <c r="EX378" s="42"/>
      <c r="EY378" s="42"/>
      <c r="EZ378" s="42"/>
      <c r="FA378" s="42"/>
      <c r="FB378" s="42"/>
      <c r="FC378" s="42"/>
      <c r="FD378" s="42"/>
      <c r="FE378" s="42"/>
      <c r="FF378" s="42"/>
      <c r="FG378" s="42"/>
      <c r="FH378" s="42"/>
      <c r="FI378" s="42"/>
      <c r="FJ378" s="42"/>
      <c r="FK378" s="42"/>
      <c r="FL378" s="42"/>
      <c r="FM378" s="42"/>
      <c r="FN378" s="42"/>
      <c r="FO378" s="42"/>
      <c r="FP378" s="42"/>
      <c r="FQ378" s="42"/>
      <c r="FR378" s="42"/>
      <c r="FS378" s="42"/>
      <c r="FT378" s="42"/>
      <c r="FU378" s="42"/>
      <c r="FV378" s="42"/>
      <c r="FW378" s="42"/>
      <c r="FX378" s="42"/>
      <c r="FY378" s="42"/>
      <c r="FZ378" s="42"/>
      <c r="GA378" s="42"/>
      <c r="GB378" s="42"/>
      <c r="GC378" s="42"/>
      <c r="GD378" s="42"/>
      <c r="GE378" s="42"/>
      <c r="GF378" s="42"/>
      <c r="GG378" s="42"/>
      <c r="GH378" s="42"/>
      <c r="GI378" s="42"/>
      <c r="GJ378" s="42"/>
      <c r="GK378" s="42"/>
      <c r="GL378" s="42"/>
      <c r="GM378" s="42"/>
      <c r="GN378" s="42"/>
      <c r="GO378" s="42"/>
      <c r="GP378" s="42"/>
      <c r="GQ378" s="42"/>
      <c r="GR378" s="42"/>
      <c r="GS378" s="42"/>
      <c r="GT378" s="42"/>
      <c r="GU378" s="42"/>
      <c r="GV378" s="42"/>
      <c r="GW378" s="42"/>
      <c r="GX378" s="42"/>
      <c r="GY378" s="42"/>
      <c r="GZ378" s="42"/>
      <c r="HA378" s="42"/>
      <c r="HB378" s="42"/>
      <c r="HC378" s="42"/>
      <c r="HD378" s="42"/>
      <c r="HE378" s="42"/>
      <c r="HF378" s="42"/>
      <c r="HG378" s="42"/>
      <c r="HH378" s="42"/>
      <c r="HI378" s="42"/>
      <c r="HJ378" s="42"/>
      <c r="HK378" s="42"/>
      <c r="HL378" s="42"/>
      <c r="HM378" s="42"/>
      <c r="HN378" s="42"/>
      <c r="HO378" s="42"/>
      <c r="HP378" s="42"/>
      <c r="HQ378" s="42"/>
      <c r="HR378" s="42"/>
      <c r="HS378" s="42"/>
      <c r="HT378" s="42"/>
      <c r="HU378" s="42"/>
      <c r="HV378" s="42"/>
      <c r="HW378" s="42"/>
      <c r="HX378" s="42"/>
    </row>
    <row r="379" spans="1:232" s="41" customFormat="1" x14ac:dyDescent="0.25">
      <c r="A379" s="29"/>
      <c r="B379" s="30"/>
      <c r="C379" s="31" t="str">
        <f>IF(H379="","",VLOOKUP(O379,Khach_hang!B:G,6,0))</f>
        <v>N</v>
      </c>
      <c r="D379" s="57">
        <f t="shared" si="85"/>
        <v>0</v>
      </c>
      <c r="E379" s="57">
        <f t="shared" si="86"/>
        <v>1</v>
      </c>
      <c r="F379" s="32" t="str">
        <f>IF(H379="","",VLOOKUP(H379,'PHIEU XT'!B:I,8,0))</f>
        <v>30/08/2025</v>
      </c>
      <c r="G379" s="32" t="str">
        <f t="shared" si="87"/>
        <v>30/08/2025</v>
      </c>
      <c r="H379" s="4">
        <v>9105871552</v>
      </c>
      <c r="I379" s="32" t="str">
        <f t="shared" si="88"/>
        <v>30/08/2025</v>
      </c>
      <c r="J379" s="33" t="str">
        <f t="shared" si="89"/>
        <v>NKHT2508/00054633</v>
      </c>
      <c r="K379" s="34"/>
      <c r="L379" s="46" t="str">
        <f t="shared" si="90"/>
        <v>K25TTM</v>
      </c>
      <c r="M379" s="33" t="str">
        <f>IF(H379="","",'PHIEU XT'!C379)</f>
        <v>00054633</v>
      </c>
      <c r="N379" s="35" t="str">
        <f t="shared" si="91"/>
        <v>30/08/2025</v>
      </c>
      <c r="O379" s="6" t="str">
        <f>IF(H379="","",'PHIEU XT'!E379)</f>
        <v>WIN-024</v>
      </c>
      <c r="P379" s="36"/>
      <c r="Q379" s="36"/>
      <c r="R379" s="36"/>
      <c r="S379" s="33" t="str">
        <f>IF(H379="","",'PHIEU XT'!F379)</f>
        <v>5198 WM+ BDG 23/1 Khu phố Tân Thắng</v>
      </c>
      <c r="T379" s="36"/>
      <c r="U379" s="36"/>
      <c r="V379" s="33" t="str">
        <f t="shared" si="92"/>
        <v>5198 WM+ BDG 23/1 Khu phố Tân Thắng</v>
      </c>
      <c r="W379" s="36"/>
      <c r="X379" s="36"/>
      <c r="Y379" s="33" t="str">
        <f>IF(H379="","",'PHIEU XT'!AC379)</f>
        <v>GM500</v>
      </c>
      <c r="Z379" s="36"/>
      <c r="AA379" s="30"/>
      <c r="AB379" s="57">
        <f t="shared" si="93"/>
        <v>5111</v>
      </c>
      <c r="AC379" s="57">
        <f t="shared" si="94"/>
        <v>131</v>
      </c>
      <c r="AD379" s="30"/>
      <c r="AE379" s="58">
        <f>IF(H379="","",'PHIEU XT'!U379)</f>
        <v>1</v>
      </c>
      <c r="AF379" s="37"/>
      <c r="AG379" s="37">
        <f>IF(H379="","",'PHIEU XT'!T379)</f>
        <v>111058</v>
      </c>
      <c r="AH379" s="38">
        <f t="shared" si="95"/>
        <v>111058</v>
      </c>
      <c r="AI379" s="37"/>
      <c r="AJ379" s="37"/>
      <c r="AK379" s="39"/>
      <c r="AL379" s="40">
        <f t="shared" si="96"/>
        <v>8</v>
      </c>
      <c r="AM379" s="37"/>
      <c r="AN379" s="37">
        <f t="shared" si="97"/>
        <v>8884.64</v>
      </c>
      <c r="AO379" s="59">
        <f t="shared" si="98"/>
        <v>33311</v>
      </c>
      <c r="AP379" s="39"/>
      <c r="AQ379" s="59" t="str">
        <f t="shared" si="99"/>
        <v>K-hangtra</v>
      </c>
      <c r="AR379" s="60">
        <f t="shared" si="100"/>
        <v>156</v>
      </c>
      <c r="AS379" s="60">
        <f t="shared" si="101"/>
        <v>632</v>
      </c>
      <c r="AV379" s="39"/>
      <c r="AW379" s="42"/>
      <c r="AX379" s="42"/>
      <c r="AY379" s="42"/>
      <c r="AZ379" s="42"/>
      <c r="BA379" s="42"/>
      <c r="BB379" s="42"/>
      <c r="BC379" s="42"/>
      <c r="BD379" s="42"/>
      <c r="BE379" s="42"/>
      <c r="BF379" s="42"/>
      <c r="BG379" s="42"/>
      <c r="BH379" s="42"/>
      <c r="BI379" s="42"/>
      <c r="BJ379" s="42"/>
      <c r="BK379" s="42"/>
      <c r="BL379" s="42"/>
      <c r="BM379" s="42"/>
      <c r="BN379" s="42"/>
      <c r="BO379" s="42"/>
      <c r="BP379" s="42"/>
      <c r="BQ379" s="42"/>
      <c r="BR379" s="42"/>
      <c r="BS379" s="42"/>
      <c r="BT379" s="42"/>
      <c r="BU379" s="42"/>
      <c r="BV379" s="42"/>
      <c r="BW379" s="42"/>
      <c r="BX379" s="42"/>
      <c r="BY379" s="42"/>
      <c r="BZ379" s="42"/>
      <c r="CA379" s="42"/>
      <c r="CB379" s="42"/>
      <c r="CC379" s="42"/>
      <c r="CD379" s="42"/>
      <c r="CE379" s="42"/>
      <c r="CF379" s="42"/>
      <c r="CG379" s="42"/>
      <c r="CH379" s="42"/>
      <c r="CI379" s="42"/>
      <c r="CJ379" s="42"/>
      <c r="CK379" s="42"/>
      <c r="CL379" s="42"/>
      <c r="CM379" s="42"/>
      <c r="CN379" s="42"/>
      <c r="CO379" s="42"/>
      <c r="CP379" s="42"/>
      <c r="CQ379" s="42"/>
      <c r="CR379" s="42"/>
      <c r="CS379" s="42"/>
      <c r="CT379" s="42"/>
      <c r="CU379" s="42"/>
      <c r="CV379" s="42"/>
      <c r="CW379" s="42"/>
      <c r="CX379" s="42"/>
      <c r="CY379" s="42"/>
      <c r="CZ379" s="42"/>
      <c r="DA379" s="42"/>
      <c r="DB379" s="42"/>
      <c r="DC379" s="42"/>
      <c r="DD379" s="42"/>
      <c r="DE379" s="42"/>
      <c r="DF379" s="42"/>
      <c r="DG379" s="42"/>
      <c r="DH379" s="42"/>
      <c r="DI379" s="42"/>
      <c r="DJ379" s="42"/>
      <c r="DK379" s="42"/>
      <c r="DL379" s="42"/>
      <c r="DM379" s="42"/>
      <c r="DN379" s="42"/>
      <c r="DO379" s="42"/>
      <c r="DP379" s="42"/>
      <c r="DQ379" s="42"/>
      <c r="DR379" s="42"/>
      <c r="DS379" s="42"/>
      <c r="DT379" s="42"/>
      <c r="DU379" s="42"/>
      <c r="DV379" s="42"/>
      <c r="DW379" s="42"/>
      <c r="DX379" s="42"/>
      <c r="DY379" s="42"/>
      <c r="DZ379" s="42"/>
      <c r="EA379" s="42"/>
      <c r="EB379" s="42"/>
      <c r="EC379" s="42"/>
      <c r="ED379" s="42"/>
      <c r="EE379" s="42"/>
      <c r="EF379" s="42"/>
      <c r="EG379" s="42"/>
      <c r="EH379" s="42"/>
      <c r="EI379" s="42"/>
      <c r="EJ379" s="42"/>
      <c r="EK379" s="42"/>
      <c r="EL379" s="42"/>
      <c r="EM379" s="42"/>
      <c r="EN379" s="42"/>
      <c r="EO379" s="42"/>
      <c r="EP379" s="42"/>
      <c r="EQ379" s="42"/>
      <c r="ER379" s="42"/>
      <c r="ES379" s="42"/>
      <c r="ET379" s="42"/>
      <c r="EU379" s="42"/>
      <c r="EV379" s="42"/>
      <c r="EW379" s="42"/>
      <c r="EX379" s="42"/>
      <c r="EY379" s="42"/>
      <c r="EZ379" s="42"/>
      <c r="FA379" s="42"/>
      <c r="FB379" s="42"/>
      <c r="FC379" s="42"/>
      <c r="FD379" s="42"/>
      <c r="FE379" s="42"/>
      <c r="FF379" s="42"/>
      <c r="FG379" s="42"/>
      <c r="FH379" s="42"/>
      <c r="FI379" s="42"/>
      <c r="FJ379" s="42"/>
      <c r="FK379" s="42"/>
      <c r="FL379" s="42"/>
      <c r="FM379" s="42"/>
      <c r="FN379" s="42"/>
      <c r="FO379" s="42"/>
      <c r="FP379" s="42"/>
      <c r="FQ379" s="42"/>
      <c r="FR379" s="42"/>
      <c r="FS379" s="42"/>
      <c r="FT379" s="42"/>
      <c r="FU379" s="42"/>
      <c r="FV379" s="42"/>
      <c r="FW379" s="42"/>
      <c r="FX379" s="42"/>
      <c r="FY379" s="42"/>
      <c r="FZ379" s="42"/>
      <c r="GA379" s="42"/>
      <c r="GB379" s="42"/>
      <c r="GC379" s="42"/>
      <c r="GD379" s="42"/>
      <c r="GE379" s="42"/>
      <c r="GF379" s="42"/>
      <c r="GG379" s="42"/>
      <c r="GH379" s="42"/>
      <c r="GI379" s="42"/>
      <c r="GJ379" s="42"/>
      <c r="GK379" s="42"/>
      <c r="GL379" s="42"/>
      <c r="GM379" s="42"/>
      <c r="GN379" s="42"/>
      <c r="GO379" s="42"/>
      <c r="GP379" s="42"/>
      <c r="GQ379" s="42"/>
      <c r="GR379" s="42"/>
      <c r="GS379" s="42"/>
      <c r="GT379" s="42"/>
      <c r="GU379" s="42"/>
      <c r="GV379" s="42"/>
      <c r="GW379" s="42"/>
      <c r="GX379" s="42"/>
      <c r="GY379" s="42"/>
      <c r="GZ379" s="42"/>
      <c r="HA379" s="42"/>
      <c r="HB379" s="42"/>
      <c r="HC379" s="42"/>
      <c r="HD379" s="42"/>
      <c r="HE379" s="42"/>
      <c r="HF379" s="42"/>
      <c r="HG379" s="42"/>
      <c r="HH379" s="42"/>
      <c r="HI379" s="42"/>
      <c r="HJ379" s="42"/>
      <c r="HK379" s="42"/>
      <c r="HL379" s="42"/>
      <c r="HM379" s="42"/>
      <c r="HN379" s="42"/>
      <c r="HO379" s="42"/>
      <c r="HP379" s="42"/>
      <c r="HQ379" s="42"/>
      <c r="HR379" s="42"/>
      <c r="HS379" s="42"/>
      <c r="HT379" s="42"/>
      <c r="HU379" s="42"/>
      <c r="HV379" s="42"/>
      <c r="HW379" s="42"/>
      <c r="HX379" s="42"/>
    </row>
    <row r="380" spans="1:232" s="41" customFormat="1" x14ac:dyDescent="0.25">
      <c r="A380" s="29"/>
      <c r="B380" s="30"/>
      <c r="C380" s="31" t="str">
        <f>IF(H380="","",VLOOKUP(O380,Khach_hang!B:G,6,0))</f>
        <v>N</v>
      </c>
      <c r="D380" s="57">
        <f t="shared" si="85"/>
        <v>0</v>
      </c>
      <c r="E380" s="57">
        <f t="shared" si="86"/>
        <v>1</v>
      </c>
      <c r="F380" s="32" t="str">
        <f>IF(H380="","",VLOOKUP(H380,'PHIEU XT'!B:I,8,0))</f>
        <v>30/08/2025</v>
      </c>
      <c r="G380" s="32" t="str">
        <f t="shared" si="87"/>
        <v>30/08/2025</v>
      </c>
      <c r="H380" s="4">
        <v>9105871552</v>
      </c>
      <c r="I380" s="32" t="str">
        <f t="shared" si="88"/>
        <v>30/08/2025</v>
      </c>
      <c r="J380" s="33" t="str">
        <f t="shared" si="89"/>
        <v>NKHT2508/00054633</v>
      </c>
      <c r="K380" s="34"/>
      <c r="L380" s="46" t="str">
        <f t="shared" si="90"/>
        <v>K25TTM</v>
      </c>
      <c r="M380" s="33" t="str">
        <f>IF(H380="","",'PHIEU XT'!C380)</f>
        <v>00054633</v>
      </c>
      <c r="N380" s="35" t="str">
        <f t="shared" si="91"/>
        <v>30/08/2025</v>
      </c>
      <c r="O380" s="6" t="str">
        <f>IF(H380="","",'PHIEU XT'!E380)</f>
        <v>WIN-024</v>
      </c>
      <c r="P380" s="36"/>
      <c r="Q380" s="36"/>
      <c r="R380" s="36"/>
      <c r="S380" s="33" t="str">
        <f>IF(H380="","",'PHIEU XT'!F380)</f>
        <v>5198 WM+ BDG 23/1 Khu phố Tân Thắng</v>
      </c>
      <c r="T380" s="36"/>
      <c r="U380" s="36"/>
      <c r="V380" s="33" t="str">
        <f t="shared" si="92"/>
        <v>5198 WM+ BDG 23/1 Khu phố Tân Thắng</v>
      </c>
      <c r="W380" s="36"/>
      <c r="X380" s="36"/>
      <c r="Y380" s="33" t="str">
        <f>IF(H380="","",'PHIEU XT'!AC380)</f>
        <v>CGM300</v>
      </c>
      <c r="Z380" s="36"/>
      <c r="AA380" s="30"/>
      <c r="AB380" s="57">
        <f t="shared" si="93"/>
        <v>5111</v>
      </c>
      <c r="AC380" s="57">
        <f t="shared" si="94"/>
        <v>131</v>
      </c>
      <c r="AD380" s="30"/>
      <c r="AE380" s="58">
        <f>IF(H380="","",'PHIEU XT'!U380)</f>
        <v>2</v>
      </c>
      <c r="AF380" s="37"/>
      <c r="AG380" s="37">
        <f>IF(H380="","",'PHIEU XT'!T380)</f>
        <v>73431</v>
      </c>
      <c r="AH380" s="38">
        <f t="shared" si="95"/>
        <v>146862</v>
      </c>
      <c r="AI380" s="37"/>
      <c r="AJ380" s="37"/>
      <c r="AK380" s="39"/>
      <c r="AL380" s="40">
        <f t="shared" si="96"/>
        <v>8</v>
      </c>
      <c r="AM380" s="37"/>
      <c r="AN380" s="37">
        <f t="shared" si="97"/>
        <v>11748.960000000001</v>
      </c>
      <c r="AO380" s="59">
        <f t="shared" si="98"/>
        <v>33311</v>
      </c>
      <c r="AP380" s="39"/>
      <c r="AQ380" s="59" t="str">
        <f t="shared" si="99"/>
        <v>K-hangtra</v>
      </c>
      <c r="AR380" s="60">
        <f t="shared" si="100"/>
        <v>156</v>
      </c>
      <c r="AS380" s="60">
        <f t="shared" si="101"/>
        <v>632</v>
      </c>
      <c r="AV380" s="39"/>
      <c r="AW380" s="42"/>
      <c r="AX380" s="42"/>
      <c r="AY380" s="42"/>
      <c r="AZ380" s="42"/>
      <c r="BA380" s="42"/>
      <c r="BB380" s="42"/>
      <c r="BC380" s="42"/>
      <c r="BD380" s="42"/>
      <c r="BE380" s="42"/>
      <c r="BF380" s="42"/>
      <c r="BG380" s="42"/>
      <c r="BH380" s="42"/>
      <c r="BI380" s="42"/>
      <c r="BJ380" s="42"/>
      <c r="BK380" s="42"/>
      <c r="BL380" s="42"/>
      <c r="BM380" s="42"/>
      <c r="BN380" s="42"/>
      <c r="BO380" s="42"/>
      <c r="BP380" s="42"/>
      <c r="BQ380" s="42"/>
      <c r="BR380" s="42"/>
      <c r="BS380" s="42"/>
      <c r="BT380" s="42"/>
      <c r="BU380" s="42"/>
      <c r="BV380" s="42"/>
      <c r="BW380" s="42"/>
      <c r="BX380" s="42"/>
      <c r="BY380" s="42"/>
      <c r="BZ380" s="42"/>
      <c r="CA380" s="42"/>
      <c r="CB380" s="42"/>
      <c r="CC380" s="42"/>
      <c r="CD380" s="42"/>
      <c r="CE380" s="42"/>
      <c r="CF380" s="42"/>
      <c r="CG380" s="42"/>
      <c r="CH380" s="42"/>
      <c r="CI380" s="42"/>
      <c r="CJ380" s="42"/>
      <c r="CK380" s="42"/>
      <c r="CL380" s="42"/>
      <c r="CM380" s="42"/>
      <c r="CN380" s="42"/>
      <c r="CO380" s="42"/>
      <c r="CP380" s="42"/>
      <c r="CQ380" s="42"/>
      <c r="CR380" s="42"/>
      <c r="CS380" s="42"/>
      <c r="CT380" s="42"/>
      <c r="CU380" s="42"/>
      <c r="CV380" s="42"/>
      <c r="CW380" s="42"/>
      <c r="CX380" s="42"/>
      <c r="CY380" s="42"/>
      <c r="CZ380" s="42"/>
      <c r="DA380" s="42"/>
      <c r="DB380" s="42"/>
      <c r="DC380" s="42"/>
      <c r="DD380" s="42"/>
      <c r="DE380" s="42"/>
      <c r="DF380" s="42"/>
      <c r="DG380" s="42"/>
      <c r="DH380" s="42"/>
      <c r="DI380" s="42"/>
      <c r="DJ380" s="42"/>
      <c r="DK380" s="42"/>
      <c r="DL380" s="42"/>
      <c r="DM380" s="42"/>
      <c r="DN380" s="42"/>
      <c r="DO380" s="42"/>
      <c r="DP380" s="42"/>
      <c r="DQ380" s="42"/>
      <c r="DR380" s="42"/>
      <c r="DS380" s="42"/>
      <c r="DT380" s="42"/>
      <c r="DU380" s="42"/>
      <c r="DV380" s="42"/>
      <c r="DW380" s="42"/>
      <c r="DX380" s="42"/>
      <c r="DY380" s="42"/>
      <c r="DZ380" s="42"/>
      <c r="EA380" s="42"/>
      <c r="EB380" s="42"/>
      <c r="EC380" s="42"/>
      <c r="ED380" s="42"/>
      <c r="EE380" s="42"/>
      <c r="EF380" s="42"/>
      <c r="EG380" s="42"/>
      <c r="EH380" s="42"/>
      <c r="EI380" s="42"/>
      <c r="EJ380" s="42"/>
      <c r="EK380" s="42"/>
      <c r="EL380" s="42"/>
      <c r="EM380" s="42"/>
      <c r="EN380" s="42"/>
      <c r="EO380" s="42"/>
      <c r="EP380" s="42"/>
      <c r="EQ380" s="42"/>
      <c r="ER380" s="42"/>
      <c r="ES380" s="42"/>
      <c r="ET380" s="42"/>
      <c r="EU380" s="42"/>
      <c r="EV380" s="42"/>
      <c r="EW380" s="42"/>
      <c r="EX380" s="42"/>
      <c r="EY380" s="42"/>
      <c r="EZ380" s="42"/>
      <c r="FA380" s="42"/>
      <c r="FB380" s="42"/>
      <c r="FC380" s="42"/>
      <c r="FD380" s="42"/>
      <c r="FE380" s="42"/>
      <c r="FF380" s="42"/>
      <c r="FG380" s="42"/>
      <c r="FH380" s="42"/>
      <c r="FI380" s="42"/>
      <c r="FJ380" s="42"/>
      <c r="FK380" s="42"/>
      <c r="FL380" s="42"/>
      <c r="FM380" s="42"/>
      <c r="FN380" s="42"/>
      <c r="FO380" s="42"/>
      <c r="FP380" s="42"/>
      <c r="FQ380" s="42"/>
      <c r="FR380" s="42"/>
      <c r="FS380" s="42"/>
      <c r="FT380" s="42"/>
      <c r="FU380" s="42"/>
      <c r="FV380" s="42"/>
      <c r="FW380" s="42"/>
      <c r="FX380" s="42"/>
      <c r="FY380" s="42"/>
      <c r="FZ380" s="42"/>
      <c r="GA380" s="42"/>
      <c r="GB380" s="42"/>
      <c r="GC380" s="42"/>
      <c r="GD380" s="42"/>
      <c r="GE380" s="42"/>
      <c r="GF380" s="42"/>
      <c r="GG380" s="42"/>
      <c r="GH380" s="42"/>
      <c r="GI380" s="42"/>
      <c r="GJ380" s="42"/>
      <c r="GK380" s="42"/>
      <c r="GL380" s="42"/>
      <c r="GM380" s="42"/>
      <c r="GN380" s="42"/>
      <c r="GO380" s="42"/>
      <c r="GP380" s="42"/>
      <c r="GQ380" s="42"/>
      <c r="GR380" s="42"/>
      <c r="GS380" s="42"/>
      <c r="GT380" s="42"/>
      <c r="GU380" s="42"/>
      <c r="GV380" s="42"/>
      <c r="GW380" s="42"/>
      <c r="GX380" s="42"/>
      <c r="GY380" s="42"/>
      <c r="GZ380" s="42"/>
      <c r="HA380" s="42"/>
      <c r="HB380" s="42"/>
      <c r="HC380" s="42"/>
      <c r="HD380" s="42"/>
      <c r="HE380" s="42"/>
      <c r="HF380" s="42"/>
      <c r="HG380" s="42"/>
      <c r="HH380" s="42"/>
      <c r="HI380" s="42"/>
      <c r="HJ380" s="42"/>
      <c r="HK380" s="42"/>
      <c r="HL380" s="42"/>
      <c r="HM380" s="42"/>
      <c r="HN380" s="42"/>
      <c r="HO380" s="42"/>
      <c r="HP380" s="42"/>
      <c r="HQ380" s="42"/>
      <c r="HR380" s="42"/>
      <c r="HS380" s="42"/>
      <c r="HT380" s="42"/>
      <c r="HU380" s="42"/>
      <c r="HV380" s="42"/>
      <c r="HW380" s="42"/>
      <c r="HX380" s="42"/>
    </row>
    <row r="381" spans="1:232" s="41" customFormat="1" x14ac:dyDescent="0.25">
      <c r="A381" s="29"/>
      <c r="B381" s="30"/>
      <c r="C381" s="31" t="str">
        <f>IF(H381="","",VLOOKUP(O381,Khach_hang!B:G,6,0))</f>
        <v>N</v>
      </c>
      <c r="D381" s="57">
        <f t="shared" si="85"/>
        <v>0</v>
      </c>
      <c r="E381" s="57">
        <f t="shared" si="86"/>
        <v>1</v>
      </c>
      <c r="F381" s="32" t="str">
        <f>IF(H381="","",VLOOKUP(H381,'PHIEU XT'!B:I,8,0))</f>
        <v>30/08/2025</v>
      </c>
      <c r="G381" s="32" t="str">
        <f t="shared" si="87"/>
        <v>30/08/2025</v>
      </c>
      <c r="H381" s="4">
        <v>9105871552</v>
      </c>
      <c r="I381" s="32" t="str">
        <f t="shared" si="88"/>
        <v>30/08/2025</v>
      </c>
      <c r="J381" s="33" t="str">
        <f t="shared" si="89"/>
        <v>NKHT2508/00054633</v>
      </c>
      <c r="K381" s="34"/>
      <c r="L381" s="46" t="str">
        <f t="shared" si="90"/>
        <v>K25TTM</v>
      </c>
      <c r="M381" s="33" t="str">
        <f>IF(H381="","",'PHIEU XT'!C381)</f>
        <v>00054633</v>
      </c>
      <c r="N381" s="35" t="str">
        <f t="shared" si="91"/>
        <v>30/08/2025</v>
      </c>
      <c r="O381" s="6" t="str">
        <f>IF(H381="","",'PHIEU XT'!E381)</f>
        <v>WIN-024</v>
      </c>
      <c r="P381" s="36"/>
      <c r="Q381" s="36"/>
      <c r="R381" s="36"/>
      <c r="S381" s="33" t="str">
        <f>IF(H381="","",'PHIEU XT'!F381)</f>
        <v>5198 WM+ BDG 23/1 Khu phố Tân Thắng</v>
      </c>
      <c r="T381" s="36"/>
      <c r="U381" s="36"/>
      <c r="V381" s="33" t="str">
        <f t="shared" si="92"/>
        <v>5198 WM+ BDG 23/1 Khu phố Tân Thắng</v>
      </c>
      <c r="W381" s="36"/>
      <c r="X381" s="36"/>
      <c r="Y381" s="33" t="str">
        <f>IF(H381="","",'PHIEU XT'!AC381)</f>
        <v>CC300</v>
      </c>
      <c r="Z381" s="36"/>
      <c r="AA381" s="30"/>
      <c r="AB381" s="57">
        <f t="shared" si="93"/>
        <v>5111</v>
      </c>
      <c r="AC381" s="57">
        <f t="shared" si="94"/>
        <v>131</v>
      </c>
      <c r="AD381" s="30"/>
      <c r="AE381" s="58">
        <f>IF(H381="","",'PHIEU XT'!U381)</f>
        <v>1</v>
      </c>
      <c r="AF381" s="37"/>
      <c r="AG381" s="37">
        <f>IF(H381="","",'PHIEU XT'!T381)</f>
        <v>74250</v>
      </c>
      <c r="AH381" s="38">
        <f t="shared" si="95"/>
        <v>74250</v>
      </c>
      <c r="AI381" s="37"/>
      <c r="AJ381" s="37"/>
      <c r="AK381" s="39"/>
      <c r="AL381" s="40">
        <f t="shared" si="96"/>
        <v>8</v>
      </c>
      <c r="AM381" s="37"/>
      <c r="AN381" s="37">
        <f t="shared" si="97"/>
        <v>5940</v>
      </c>
      <c r="AO381" s="59">
        <f t="shared" si="98"/>
        <v>33311</v>
      </c>
      <c r="AP381" s="39"/>
      <c r="AQ381" s="59" t="str">
        <f t="shared" si="99"/>
        <v>K-hangtra</v>
      </c>
      <c r="AR381" s="60">
        <f t="shared" si="100"/>
        <v>156</v>
      </c>
      <c r="AS381" s="60">
        <f t="shared" si="101"/>
        <v>632</v>
      </c>
      <c r="AV381" s="39"/>
      <c r="AW381" s="42"/>
      <c r="AX381" s="42"/>
      <c r="AY381" s="42"/>
      <c r="AZ381" s="42"/>
      <c r="BA381" s="42"/>
      <c r="BB381" s="42"/>
      <c r="BC381" s="42"/>
      <c r="BD381" s="42"/>
      <c r="BE381" s="42"/>
      <c r="BF381" s="42"/>
      <c r="BG381" s="42"/>
      <c r="BH381" s="42"/>
      <c r="BI381" s="42"/>
      <c r="BJ381" s="42"/>
      <c r="BK381" s="42"/>
      <c r="BL381" s="42"/>
      <c r="BM381" s="42"/>
      <c r="BN381" s="42"/>
      <c r="BO381" s="42"/>
      <c r="BP381" s="42"/>
      <c r="BQ381" s="42"/>
      <c r="BR381" s="42"/>
      <c r="BS381" s="42"/>
      <c r="BT381" s="42"/>
      <c r="BU381" s="42"/>
      <c r="BV381" s="42"/>
      <c r="BW381" s="42"/>
      <c r="BX381" s="42"/>
      <c r="BY381" s="42"/>
      <c r="BZ381" s="42"/>
      <c r="CA381" s="42"/>
      <c r="CB381" s="42"/>
      <c r="CC381" s="42"/>
      <c r="CD381" s="42"/>
      <c r="CE381" s="42"/>
      <c r="CF381" s="42"/>
      <c r="CG381" s="42"/>
      <c r="CH381" s="42"/>
      <c r="CI381" s="42"/>
      <c r="CJ381" s="42"/>
      <c r="CK381" s="42"/>
      <c r="CL381" s="42"/>
      <c r="CM381" s="42"/>
      <c r="CN381" s="42"/>
      <c r="CO381" s="42"/>
      <c r="CP381" s="42"/>
      <c r="CQ381" s="42"/>
      <c r="CR381" s="42"/>
      <c r="CS381" s="42"/>
      <c r="CT381" s="42"/>
      <c r="CU381" s="42"/>
      <c r="CV381" s="42"/>
      <c r="CW381" s="42"/>
      <c r="CX381" s="42"/>
      <c r="CY381" s="42"/>
      <c r="CZ381" s="42"/>
      <c r="DA381" s="42"/>
      <c r="DB381" s="42"/>
      <c r="DC381" s="42"/>
      <c r="DD381" s="42"/>
      <c r="DE381" s="42"/>
      <c r="DF381" s="42"/>
      <c r="DG381" s="42"/>
      <c r="DH381" s="42"/>
      <c r="DI381" s="42"/>
      <c r="DJ381" s="42"/>
      <c r="DK381" s="42"/>
      <c r="DL381" s="42"/>
      <c r="DM381" s="42"/>
      <c r="DN381" s="42"/>
      <c r="DO381" s="42"/>
      <c r="DP381" s="42"/>
      <c r="DQ381" s="42"/>
      <c r="DR381" s="42"/>
      <c r="DS381" s="42"/>
      <c r="DT381" s="42"/>
      <c r="DU381" s="42"/>
      <c r="DV381" s="42"/>
      <c r="DW381" s="42"/>
      <c r="DX381" s="42"/>
      <c r="DY381" s="42"/>
      <c r="DZ381" s="42"/>
      <c r="EA381" s="42"/>
      <c r="EB381" s="42"/>
      <c r="EC381" s="42"/>
      <c r="ED381" s="42"/>
      <c r="EE381" s="42"/>
      <c r="EF381" s="42"/>
      <c r="EG381" s="42"/>
      <c r="EH381" s="42"/>
      <c r="EI381" s="42"/>
      <c r="EJ381" s="42"/>
      <c r="EK381" s="42"/>
      <c r="EL381" s="42"/>
      <c r="EM381" s="42"/>
      <c r="EN381" s="42"/>
      <c r="EO381" s="42"/>
      <c r="EP381" s="42"/>
      <c r="EQ381" s="42"/>
      <c r="ER381" s="42"/>
      <c r="ES381" s="42"/>
      <c r="ET381" s="42"/>
      <c r="EU381" s="42"/>
      <c r="EV381" s="42"/>
      <c r="EW381" s="42"/>
      <c r="EX381" s="42"/>
      <c r="EY381" s="42"/>
      <c r="EZ381" s="42"/>
      <c r="FA381" s="42"/>
      <c r="FB381" s="42"/>
      <c r="FC381" s="42"/>
      <c r="FD381" s="42"/>
      <c r="FE381" s="42"/>
      <c r="FF381" s="42"/>
      <c r="FG381" s="42"/>
      <c r="FH381" s="42"/>
      <c r="FI381" s="42"/>
      <c r="FJ381" s="42"/>
      <c r="FK381" s="42"/>
      <c r="FL381" s="42"/>
      <c r="FM381" s="42"/>
      <c r="FN381" s="42"/>
      <c r="FO381" s="42"/>
      <c r="FP381" s="42"/>
      <c r="FQ381" s="42"/>
      <c r="FR381" s="42"/>
      <c r="FS381" s="42"/>
      <c r="FT381" s="42"/>
      <c r="FU381" s="42"/>
      <c r="FV381" s="42"/>
      <c r="FW381" s="42"/>
      <c r="FX381" s="42"/>
      <c r="FY381" s="42"/>
      <c r="FZ381" s="42"/>
      <c r="GA381" s="42"/>
      <c r="GB381" s="42"/>
      <c r="GC381" s="42"/>
      <c r="GD381" s="42"/>
      <c r="GE381" s="42"/>
      <c r="GF381" s="42"/>
      <c r="GG381" s="42"/>
      <c r="GH381" s="42"/>
      <c r="GI381" s="42"/>
      <c r="GJ381" s="42"/>
      <c r="GK381" s="42"/>
      <c r="GL381" s="42"/>
      <c r="GM381" s="42"/>
      <c r="GN381" s="42"/>
      <c r="GO381" s="42"/>
      <c r="GP381" s="42"/>
      <c r="GQ381" s="42"/>
      <c r="GR381" s="42"/>
      <c r="GS381" s="42"/>
      <c r="GT381" s="42"/>
      <c r="GU381" s="42"/>
      <c r="GV381" s="42"/>
      <c r="GW381" s="42"/>
      <c r="GX381" s="42"/>
      <c r="GY381" s="42"/>
      <c r="GZ381" s="42"/>
      <c r="HA381" s="42"/>
      <c r="HB381" s="42"/>
      <c r="HC381" s="42"/>
      <c r="HD381" s="42"/>
      <c r="HE381" s="42"/>
      <c r="HF381" s="42"/>
      <c r="HG381" s="42"/>
      <c r="HH381" s="42"/>
      <c r="HI381" s="42"/>
      <c r="HJ381" s="42"/>
      <c r="HK381" s="42"/>
      <c r="HL381" s="42"/>
      <c r="HM381" s="42"/>
      <c r="HN381" s="42"/>
      <c r="HO381" s="42"/>
      <c r="HP381" s="42"/>
      <c r="HQ381" s="42"/>
      <c r="HR381" s="42"/>
      <c r="HS381" s="42"/>
      <c r="HT381" s="42"/>
      <c r="HU381" s="42"/>
      <c r="HV381" s="42"/>
      <c r="HW381" s="42"/>
      <c r="HX381" s="42"/>
    </row>
    <row r="382" spans="1:232" s="41" customFormat="1" x14ac:dyDescent="0.25">
      <c r="A382" s="29"/>
      <c r="B382" s="30"/>
      <c r="C382" s="31" t="str">
        <f>IF(H382="","",VLOOKUP(O382,Khach_hang!B:G,6,0))</f>
        <v>N</v>
      </c>
      <c r="D382" s="57">
        <f t="shared" si="85"/>
        <v>0</v>
      </c>
      <c r="E382" s="57">
        <f t="shared" si="86"/>
        <v>1</v>
      </c>
      <c r="F382" s="32" t="str">
        <f>IF(H382="","",VLOOKUP(H382,'PHIEU XT'!B:I,8,0))</f>
        <v>30/08/2025</v>
      </c>
      <c r="G382" s="32" t="str">
        <f t="shared" si="87"/>
        <v>30/08/2025</v>
      </c>
      <c r="H382" s="4">
        <v>9105871552</v>
      </c>
      <c r="I382" s="32" t="str">
        <f t="shared" si="88"/>
        <v>30/08/2025</v>
      </c>
      <c r="J382" s="33" t="str">
        <f t="shared" si="89"/>
        <v>NKHT2508/00054633</v>
      </c>
      <c r="K382" s="34"/>
      <c r="L382" s="46" t="str">
        <f t="shared" si="90"/>
        <v>K25TTM</v>
      </c>
      <c r="M382" s="33" t="str">
        <f>IF(H382="","",'PHIEU XT'!C382)</f>
        <v>00054633</v>
      </c>
      <c r="N382" s="35" t="str">
        <f t="shared" si="91"/>
        <v>30/08/2025</v>
      </c>
      <c r="O382" s="6" t="str">
        <f>IF(H382="","",'PHIEU XT'!E382)</f>
        <v>WIN-024</v>
      </c>
      <c r="P382" s="36"/>
      <c r="Q382" s="36"/>
      <c r="R382" s="36"/>
      <c r="S382" s="33" t="str">
        <f>IF(H382="","",'PHIEU XT'!F382)</f>
        <v>5198 WM+ BDG 23/1 Khu phố Tân Thắng</v>
      </c>
      <c r="T382" s="36"/>
      <c r="U382" s="36"/>
      <c r="V382" s="33" t="str">
        <f t="shared" si="92"/>
        <v>5198 WM+ BDG 23/1 Khu phố Tân Thắng</v>
      </c>
      <c r="W382" s="36"/>
      <c r="X382" s="36"/>
      <c r="Y382" s="33" t="str">
        <f>IF(H382="","",'PHIEU XT'!AC382)</f>
        <v>CN300</v>
      </c>
      <c r="Z382" s="36"/>
      <c r="AA382" s="30"/>
      <c r="AB382" s="57">
        <f t="shared" si="93"/>
        <v>5111</v>
      </c>
      <c r="AC382" s="57">
        <f t="shared" si="94"/>
        <v>131</v>
      </c>
      <c r="AD382" s="30"/>
      <c r="AE382" s="58">
        <f>IF(H382="","",'PHIEU XT'!U382)</f>
        <v>1</v>
      </c>
      <c r="AF382" s="37"/>
      <c r="AG382" s="37">
        <f>IF(H382="","",'PHIEU XT'!T382)</f>
        <v>56760</v>
      </c>
      <c r="AH382" s="38">
        <f t="shared" si="95"/>
        <v>56760</v>
      </c>
      <c r="AI382" s="37"/>
      <c r="AJ382" s="37"/>
      <c r="AK382" s="39"/>
      <c r="AL382" s="40">
        <f t="shared" si="96"/>
        <v>8</v>
      </c>
      <c r="AM382" s="37"/>
      <c r="AN382" s="37">
        <f t="shared" si="97"/>
        <v>4540.8</v>
      </c>
      <c r="AO382" s="59">
        <f t="shared" si="98"/>
        <v>33311</v>
      </c>
      <c r="AP382" s="39"/>
      <c r="AQ382" s="59" t="str">
        <f t="shared" si="99"/>
        <v>K-hangtra</v>
      </c>
      <c r="AR382" s="60">
        <f t="shared" si="100"/>
        <v>156</v>
      </c>
      <c r="AS382" s="60">
        <f t="shared" si="101"/>
        <v>632</v>
      </c>
      <c r="AV382" s="39"/>
      <c r="AW382" s="42"/>
      <c r="AX382" s="42"/>
      <c r="AY382" s="42"/>
      <c r="AZ382" s="42"/>
      <c r="BA382" s="42"/>
      <c r="BB382" s="42"/>
      <c r="BC382" s="42"/>
      <c r="BD382" s="42"/>
      <c r="BE382" s="42"/>
      <c r="BF382" s="42"/>
      <c r="BG382" s="42"/>
      <c r="BH382" s="42"/>
      <c r="BI382" s="42"/>
      <c r="BJ382" s="42"/>
      <c r="BK382" s="42"/>
      <c r="BL382" s="42"/>
      <c r="BM382" s="42"/>
      <c r="BN382" s="42"/>
      <c r="BO382" s="42"/>
      <c r="BP382" s="42"/>
      <c r="BQ382" s="42"/>
      <c r="BR382" s="42"/>
      <c r="BS382" s="42"/>
      <c r="BT382" s="42"/>
      <c r="BU382" s="42"/>
      <c r="BV382" s="42"/>
      <c r="BW382" s="42"/>
      <c r="BX382" s="42"/>
      <c r="BY382" s="42"/>
      <c r="BZ382" s="42"/>
      <c r="CA382" s="42"/>
      <c r="CB382" s="42"/>
      <c r="CC382" s="42"/>
      <c r="CD382" s="42"/>
      <c r="CE382" s="42"/>
      <c r="CF382" s="42"/>
      <c r="CG382" s="42"/>
      <c r="CH382" s="42"/>
      <c r="CI382" s="42"/>
      <c r="CJ382" s="42"/>
      <c r="CK382" s="42"/>
      <c r="CL382" s="42"/>
      <c r="CM382" s="42"/>
      <c r="CN382" s="42"/>
      <c r="CO382" s="42"/>
      <c r="CP382" s="42"/>
      <c r="CQ382" s="42"/>
      <c r="CR382" s="42"/>
      <c r="CS382" s="42"/>
      <c r="CT382" s="42"/>
      <c r="CU382" s="42"/>
      <c r="CV382" s="42"/>
      <c r="CW382" s="42"/>
      <c r="CX382" s="42"/>
      <c r="CY382" s="42"/>
      <c r="CZ382" s="42"/>
      <c r="DA382" s="42"/>
      <c r="DB382" s="42"/>
      <c r="DC382" s="42"/>
      <c r="DD382" s="42"/>
      <c r="DE382" s="42"/>
      <c r="DF382" s="42"/>
      <c r="DG382" s="42"/>
      <c r="DH382" s="42"/>
      <c r="DI382" s="42"/>
      <c r="DJ382" s="42"/>
      <c r="DK382" s="42"/>
      <c r="DL382" s="42"/>
      <c r="DM382" s="42"/>
      <c r="DN382" s="42"/>
      <c r="DO382" s="42"/>
      <c r="DP382" s="42"/>
      <c r="DQ382" s="42"/>
      <c r="DR382" s="42"/>
      <c r="DS382" s="42"/>
      <c r="DT382" s="42"/>
      <c r="DU382" s="42"/>
      <c r="DV382" s="42"/>
      <c r="DW382" s="42"/>
      <c r="DX382" s="42"/>
      <c r="DY382" s="42"/>
      <c r="DZ382" s="42"/>
      <c r="EA382" s="42"/>
      <c r="EB382" s="42"/>
      <c r="EC382" s="42"/>
      <c r="ED382" s="42"/>
      <c r="EE382" s="42"/>
      <c r="EF382" s="42"/>
      <c r="EG382" s="42"/>
      <c r="EH382" s="42"/>
      <c r="EI382" s="42"/>
      <c r="EJ382" s="42"/>
      <c r="EK382" s="42"/>
      <c r="EL382" s="42"/>
      <c r="EM382" s="42"/>
      <c r="EN382" s="42"/>
      <c r="EO382" s="42"/>
      <c r="EP382" s="42"/>
      <c r="EQ382" s="42"/>
      <c r="ER382" s="42"/>
      <c r="ES382" s="42"/>
      <c r="ET382" s="42"/>
      <c r="EU382" s="42"/>
      <c r="EV382" s="42"/>
      <c r="EW382" s="42"/>
      <c r="EX382" s="42"/>
      <c r="EY382" s="42"/>
      <c r="EZ382" s="42"/>
      <c r="FA382" s="42"/>
      <c r="FB382" s="42"/>
      <c r="FC382" s="42"/>
      <c r="FD382" s="42"/>
      <c r="FE382" s="42"/>
      <c r="FF382" s="42"/>
      <c r="FG382" s="42"/>
      <c r="FH382" s="42"/>
      <c r="FI382" s="42"/>
      <c r="FJ382" s="42"/>
      <c r="FK382" s="42"/>
      <c r="FL382" s="42"/>
      <c r="FM382" s="42"/>
      <c r="FN382" s="42"/>
      <c r="FO382" s="42"/>
      <c r="FP382" s="42"/>
      <c r="FQ382" s="42"/>
      <c r="FR382" s="42"/>
      <c r="FS382" s="42"/>
      <c r="FT382" s="42"/>
      <c r="FU382" s="42"/>
      <c r="FV382" s="42"/>
      <c r="FW382" s="42"/>
      <c r="FX382" s="42"/>
      <c r="FY382" s="42"/>
      <c r="FZ382" s="42"/>
      <c r="GA382" s="42"/>
      <c r="GB382" s="42"/>
      <c r="GC382" s="42"/>
      <c r="GD382" s="42"/>
      <c r="GE382" s="42"/>
      <c r="GF382" s="42"/>
      <c r="GG382" s="42"/>
      <c r="GH382" s="42"/>
      <c r="GI382" s="42"/>
      <c r="GJ382" s="42"/>
      <c r="GK382" s="42"/>
      <c r="GL382" s="42"/>
      <c r="GM382" s="42"/>
      <c r="GN382" s="42"/>
      <c r="GO382" s="42"/>
      <c r="GP382" s="42"/>
      <c r="GQ382" s="42"/>
      <c r="GR382" s="42"/>
      <c r="GS382" s="42"/>
      <c r="GT382" s="42"/>
      <c r="GU382" s="42"/>
      <c r="GV382" s="42"/>
      <c r="GW382" s="42"/>
      <c r="GX382" s="42"/>
      <c r="GY382" s="42"/>
      <c r="GZ382" s="42"/>
      <c r="HA382" s="42"/>
      <c r="HB382" s="42"/>
      <c r="HC382" s="42"/>
      <c r="HD382" s="42"/>
      <c r="HE382" s="42"/>
      <c r="HF382" s="42"/>
      <c r="HG382" s="42"/>
      <c r="HH382" s="42"/>
      <c r="HI382" s="42"/>
      <c r="HJ382" s="42"/>
      <c r="HK382" s="42"/>
      <c r="HL382" s="42"/>
      <c r="HM382" s="42"/>
      <c r="HN382" s="42"/>
      <c r="HO382" s="42"/>
      <c r="HP382" s="42"/>
      <c r="HQ382" s="42"/>
      <c r="HR382" s="42"/>
      <c r="HS382" s="42"/>
      <c r="HT382" s="42"/>
      <c r="HU382" s="42"/>
      <c r="HV382" s="42"/>
      <c r="HW382" s="42"/>
      <c r="HX382" s="42"/>
    </row>
    <row r="383" spans="1:232" s="41" customFormat="1" x14ac:dyDescent="0.25">
      <c r="A383" s="29"/>
      <c r="B383" s="30"/>
      <c r="C383" s="31" t="str">
        <f>IF(H383="","",VLOOKUP(O383,Khach_hang!B:G,6,0))</f>
        <v>B</v>
      </c>
      <c r="D383" s="57">
        <f t="shared" si="85"/>
        <v>0</v>
      </c>
      <c r="E383" s="57">
        <f t="shared" si="86"/>
        <v>1</v>
      </c>
      <c r="F383" s="32" t="str">
        <f>IF(H383="","",VLOOKUP(H383,'PHIEU XT'!B:I,8,0))</f>
        <v>30/08/2025</v>
      </c>
      <c r="G383" s="32" t="str">
        <f t="shared" si="87"/>
        <v>30/08/2025</v>
      </c>
      <c r="H383" s="4">
        <v>9105871556</v>
      </c>
      <c r="I383" s="32" t="str">
        <f t="shared" si="88"/>
        <v>30/08/2025</v>
      </c>
      <c r="J383" s="33" t="str">
        <f t="shared" si="89"/>
        <v>NKHT2508/00422220</v>
      </c>
      <c r="K383" s="34"/>
      <c r="L383" s="46" t="str">
        <f t="shared" si="90"/>
        <v>K25TTM</v>
      </c>
      <c r="M383" s="33" t="str">
        <f>IF(H383="","",'PHIEU XT'!C383)</f>
        <v>00422220</v>
      </c>
      <c r="N383" s="35" t="str">
        <f t="shared" si="91"/>
        <v>30/08/2025</v>
      </c>
      <c r="O383" s="6" t="str">
        <f>IF(H383="","",'PHIEU XT'!E383)</f>
        <v>WIN-002</v>
      </c>
      <c r="P383" s="36"/>
      <c r="Q383" s="36"/>
      <c r="R383" s="36"/>
      <c r="S383" s="33" t="str">
        <f>IF(H383="","",'PHIEU XT'!F383)</f>
        <v>4101 WM+ HNI 5 ngõ 464 Âu Cơ</v>
      </c>
      <c r="T383" s="36"/>
      <c r="U383" s="36"/>
      <c r="V383" s="33" t="str">
        <f t="shared" si="92"/>
        <v>4101 WM+ HNI 5 ngõ 464 Âu Cơ</v>
      </c>
      <c r="W383" s="36"/>
      <c r="X383" s="36"/>
      <c r="Y383" s="33" t="str">
        <f>IF(H383="","",'PHIEU XT'!AC383)</f>
        <v>GM500</v>
      </c>
      <c r="Z383" s="36"/>
      <c r="AA383" s="30"/>
      <c r="AB383" s="57">
        <f t="shared" si="93"/>
        <v>5111</v>
      </c>
      <c r="AC383" s="57">
        <f t="shared" si="94"/>
        <v>131</v>
      </c>
      <c r="AD383" s="30"/>
      <c r="AE383" s="58">
        <f>IF(H383="","",'PHIEU XT'!U383)</f>
        <v>1</v>
      </c>
      <c r="AF383" s="37"/>
      <c r="AG383" s="37">
        <f>IF(H383="","",'PHIEU XT'!T383)</f>
        <v>111058</v>
      </c>
      <c r="AH383" s="38">
        <f t="shared" si="95"/>
        <v>111058</v>
      </c>
      <c r="AI383" s="37"/>
      <c r="AJ383" s="37"/>
      <c r="AK383" s="39"/>
      <c r="AL383" s="40">
        <f t="shared" si="96"/>
        <v>8</v>
      </c>
      <c r="AM383" s="37"/>
      <c r="AN383" s="37">
        <f t="shared" si="97"/>
        <v>8884.64</v>
      </c>
      <c r="AO383" s="59">
        <f t="shared" si="98"/>
        <v>33311</v>
      </c>
      <c r="AP383" s="39"/>
      <c r="AQ383" s="59" t="str">
        <f t="shared" si="99"/>
        <v>K-hangtra</v>
      </c>
      <c r="AR383" s="60">
        <f t="shared" si="100"/>
        <v>156</v>
      </c>
      <c r="AS383" s="60">
        <f t="shared" si="101"/>
        <v>632</v>
      </c>
      <c r="AV383" s="39"/>
      <c r="AW383" s="42"/>
      <c r="AX383" s="42"/>
      <c r="AY383" s="42"/>
      <c r="AZ383" s="42"/>
      <c r="BA383" s="42"/>
      <c r="BB383" s="42"/>
      <c r="BC383" s="42"/>
      <c r="BD383" s="42"/>
      <c r="BE383" s="42"/>
      <c r="BF383" s="42"/>
      <c r="BG383" s="42"/>
      <c r="BH383" s="42"/>
      <c r="BI383" s="42"/>
      <c r="BJ383" s="42"/>
      <c r="BK383" s="42"/>
      <c r="BL383" s="42"/>
      <c r="BM383" s="42"/>
      <c r="BN383" s="42"/>
      <c r="BO383" s="42"/>
      <c r="BP383" s="42"/>
      <c r="BQ383" s="42"/>
      <c r="BR383" s="42"/>
      <c r="BS383" s="42"/>
      <c r="BT383" s="42"/>
      <c r="BU383" s="42"/>
      <c r="BV383" s="42"/>
      <c r="BW383" s="42"/>
      <c r="BX383" s="42"/>
      <c r="BY383" s="42"/>
      <c r="BZ383" s="42"/>
      <c r="CA383" s="42"/>
      <c r="CB383" s="42"/>
      <c r="CC383" s="42"/>
      <c r="CD383" s="42"/>
      <c r="CE383" s="42"/>
      <c r="CF383" s="42"/>
      <c r="CG383" s="42"/>
      <c r="CH383" s="42"/>
      <c r="CI383" s="42"/>
      <c r="CJ383" s="42"/>
      <c r="CK383" s="42"/>
      <c r="CL383" s="42"/>
      <c r="CM383" s="42"/>
      <c r="CN383" s="42"/>
      <c r="CO383" s="42"/>
      <c r="CP383" s="42"/>
      <c r="CQ383" s="42"/>
      <c r="CR383" s="42"/>
      <c r="CS383" s="42"/>
      <c r="CT383" s="42"/>
      <c r="CU383" s="42"/>
      <c r="CV383" s="42"/>
      <c r="CW383" s="42"/>
      <c r="CX383" s="42"/>
      <c r="CY383" s="42"/>
      <c r="CZ383" s="42"/>
      <c r="DA383" s="42"/>
      <c r="DB383" s="42"/>
      <c r="DC383" s="42"/>
      <c r="DD383" s="42"/>
      <c r="DE383" s="42"/>
      <c r="DF383" s="42"/>
      <c r="DG383" s="42"/>
      <c r="DH383" s="42"/>
      <c r="DI383" s="42"/>
      <c r="DJ383" s="42"/>
      <c r="DK383" s="42"/>
      <c r="DL383" s="42"/>
      <c r="DM383" s="42"/>
      <c r="DN383" s="42"/>
      <c r="DO383" s="42"/>
      <c r="DP383" s="42"/>
      <c r="DQ383" s="42"/>
      <c r="DR383" s="42"/>
      <c r="DS383" s="42"/>
      <c r="DT383" s="42"/>
      <c r="DU383" s="42"/>
      <c r="DV383" s="42"/>
      <c r="DW383" s="42"/>
      <c r="DX383" s="42"/>
      <c r="DY383" s="42"/>
      <c r="DZ383" s="42"/>
      <c r="EA383" s="42"/>
      <c r="EB383" s="42"/>
      <c r="EC383" s="42"/>
      <c r="ED383" s="42"/>
      <c r="EE383" s="42"/>
      <c r="EF383" s="42"/>
      <c r="EG383" s="42"/>
      <c r="EH383" s="42"/>
      <c r="EI383" s="42"/>
      <c r="EJ383" s="42"/>
      <c r="EK383" s="42"/>
      <c r="EL383" s="42"/>
      <c r="EM383" s="42"/>
      <c r="EN383" s="42"/>
      <c r="EO383" s="42"/>
      <c r="EP383" s="42"/>
      <c r="EQ383" s="42"/>
      <c r="ER383" s="42"/>
      <c r="ES383" s="42"/>
      <c r="ET383" s="42"/>
      <c r="EU383" s="42"/>
      <c r="EV383" s="42"/>
      <c r="EW383" s="42"/>
      <c r="EX383" s="42"/>
      <c r="EY383" s="42"/>
      <c r="EZ383" s="42"/>
      <c r="FA383" s="42"/>
      <c r="FB383" s="42"/>
      <c r="FC383" s="42"/>
      <c r="FD383" s="42"/>
      <c r="FE383" s="42"/>
      <c r="FF383" s="42"/>
      <c r="FG383" s="42"/>
      <c r="FH383" s="42"/>
      <c r="FI383" s="42"/>
      <c r="FJ383" s="42"/>
      <c r="FK383" s="42"/>
      <c r="FL383" s="42"/>
      <c r="FM383" s="42"/>
      <c r="FN383" s="42"/>
      <c r="FO383" s="42"/>
      <c r="FP383" s="42"/>
      <c r="FQ383" s="42"/>
      <c r="FR383" s="42"/>
      <c r="FS383" s="42"/>
      <c r="FT383" s="42"/>
      <c r="FU383" s="42"/>
      <c r="FV383" s="42"/>
      <c r="FW383" s="42"/>
      <c r="FX383" s="42"/>
      <c r="FY383" s="42"/>
      <c r="FZ383" s="42"/>
      <c r="GA383" s="42"/>
      <c r="GB383" s="42"/>
      <c r="GC383" s="42"/>
      <c r="GD383" s="42"/>
      <c r="GE383" s="42"/>
      <c r="GF383" s="42"/>
      <c r="GG383" s="42"/>
      <c r="GH383" s="42"/>
      <c r="GI383" s="42"/>
      <c r="GJ383" s="42"/>
      <c r="GK383" s="42"/>
      <c r="GL383" s="42"/>
      <c r="GM383" s="42"/>
      <c r="GN383" s="42"/>
      <c r="GO383" s="42"/>
      <c r="GP383" s="42"/>
      <c r="GQ383" s="42"/>
      <c r="GR383" s="42"/>
      <c r="GS383" s="42"/>
      <c r="GT383" s="42"/>
      <c r="GU383" s="42"/>
      <c r="GV383" s="42"/>
      <c r="GW383" s="42"/>
      <c r="GX383" s="42"/>
      <c r="GY383" s="42"/>
      <c r="GZ383" s="42"/>
      <c r="HA383" s="42"/>
      <c r="HB383" s="42"/>
      <c r="HC383" s="42"/>
      <c r="HD383" s="42"/>
      <c r="HE383" s="42"/>
      <c r="HF383" s="42"/>
      <c r="HG383" s="42"/>
      <c r="HH383" s="42"/>
      <c r="HI383" s="42"/>
      <c r="HJ383" s="42"/>
      <c r="HK383" s="42"/>
      <c r="HL383" s="42"/>
      <c r="HM383" s="42"/>
      <c r="HN383" s="42"/>
      <c r="HO383" s="42"/>
      <c r="HP383" s="42"/>
      <c r="HQ383" s="42"/>
      <c r="HR383" s="42"/>
      <c r="HS383" s="42"/>
      <c r="HT383" s="42"/>
      <c r="HU383" s="42"/>
      <c r="HV383" s="42"/>
      <c r="HW383" s="42"/>
      <c r="HX383" s="42"/>
    </row>
    <row r="384" spans="1:232" s="41" customFormat="1" x14ac:dyDescent="0.25">
      <c r="A384" s="29"/>
      <c r="B384" s="30"/>
      <c r="C384" s="31" t="str">
        <f>IF(H384="","",VLOOKUP(O384,Khach_hang!B:G,6,0))</f>
        <v>B</v>
      </c>
      <c r="D384" s="57">
        <f t="shared" si="85"/>
        <v>0</v>
      </c>
      <c r="E384" s="57">
        <f t="shared" si="86"/>
        <v>1</v>
      </c>
      <c r="F384" s="32" t="str">
        <f>IF(H384="","",VLOOKUP(H384,'PHIEU XT'!B:I,8,0))</f>
        <v>30/08/2025</v>
      </c>
      <c r="G384" s="32" t="str">
        <f t="shared" si="87"/>
        <v>30/08/2025</v>
      </c>
      <c r="H384" s="4">
        <v>9105871571</v>
      </c>
      <c r="I384" s="32" t="str">
        <f t="shared" si="88"/>
        <v>30/08/2025</v>
      </c>
      <c r="J384" s="33" t="str">
        <f t="shared" si="89"/>
        <v>NKHT2508/00422224</v>
      </c>
      <c r="K384" s="34"/>
      <c r="L384" s="46" t="str">
        <f t="shared" si="90"/>
        <v>K25TTM</v>
      </c>
      <c r="M384" s="33" t="str">
        <f>IF(H384="","",'PHIEU XT'!C384)</f>
        <v>00422224</v>
      </c>
      <c r="N384" s="35" t="str">
        <f t="shared" si="91"/>
        <v>30/08/2025</v>
      </c>
      <c r="O384" s="6" t="str">
        <f>IF(H384="","",'PHIEU XT'!E384)</f>
        <v>WIN-002</v>
      </c>
      <c r="P384" s="36"/>
      <c r="Q384" s="36"/>
      <c r="R384" s="36"/>
      <c r="S384" s="33" t="str">
        <f>IF(H384="","",'PHIEU XT'!F384)</f>
        <v>4356 WM+ HNI 103-105 Đa Phúc</v>
      </c>
      <c r="T384" s="36"/>
      <c r="U384" s="36"/>
      <c r="V384" s="33" t="str">
        <f t="shared" si="92"/>
        <v>4356 WM+ HNI 103-105 Đa Phúc</v>
      </c>
      <c r="W384" s="36"/>
      <c r="X384" s="36"/>
      <c r="Y384" s="33" t="str">
        <f>IF(H384="","",'PHIEU XT'!AC384)</f>
        <v>MNH250</v>
      </c>
      <c r="Z384" s="36"/>
      <c r="AA384" s="30"/>
      <c r="AB384" s="57">
        <f t="shared" si="93"/>
        <v>5111</v>
      </c>
      <c r="AC384" s="57">
        <f t="shared" si="94"/>
        <v>131</v>
      </c>
      <c r="AD384" s="30"/>
      <c r="AE384" s="58">
        <f>IF(H384="","",'PHIEU XT'!U384)</f>
        <v>1</v>
      </c>
      <c r="AF384" s="37"/>
      <c r="AG384" s="37">
        <f>IF(H384="","",'PHIEU XT'!T384)</f>
        <v>46000</v>
      </c>
      <c r="AH384" s="38">
        <f t="shared" si="95"/>
        <v>46000</v>
      </c>
      <c r="AI384" s="37"/>
      <c r="AJ384" s="37"/>
      <c r="AK384" s="39"/>
      <c r="AL384" s="40">
        <f t="shared" si="96"/>
        <v>8</v>
      </c>
      <c r="AM384" s="37"/>
      <c r="AN384" s="37">
        <f t="shared" si="97"/>
        <v>3680</v>
      </c>
      <c r="AO384" s="59">
        <f t="shared" si="98"/>
        <v>33311</v>
      </c>
      <c r="AP384" s="39"/>
      <c r="AQ384" s="59" t="str">
        <f t="shared" si="99"/>
        <v>K-hangtra</v>
      </c>
      <c r="AR384" s="60">
        <f t="shared" si="100"/>
        <v>156</v>
      </c>
      <c r="AS384" s="60">
        <f t="shared" si="101"/>
        <v>632</v>
      </c>
      <c r="AV384" s="39"/>
      <c r="AW384" s="42"/>
      <c r="AX384" s="42"/>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c r="BV384" s="42"/>
      <c r="BW384" s="42"/>
      <c r="BX384" s="42"/>
      <c r="BY384" s="42"/>
      <c r="BZ384" s="42"/>
      <c r="CA384" s="42"/>
      <c r="CB384" s="42"/>
      <c r="CC384" s="42"/>
      <c r="CD384" s="42"/>
      <c r="CE384" s="42"/>
      <c r="CF384" s="42"/>
      <c r="CG384" s="42"/>
      <c r="CH384" s="42"/>
      <c r="CI384" s="42"/>
      <c r="CJ384" s="42"/>
      <c r="CK384" s="42"/>
      <c r="CL384" s="42"/>
      <c r="CM384" s="42"/>
      <c r="CN384" s="42"/>
      <c r="CO384" s="42"/>
      <c r="CP384" s="42"/>
      <c r="CQ384" s="42"/>
      <c r="CR384" s="42"/>
      <c r="CS384" s="42"/>
      <c r="CT384" s="42"/>
      <c r="CU384" s="42"/>
      <c r="CV384" s="42"/>
      <c r="CW384" s="42"/>
      <c r="CX384" s="42"/>
      <c r="CY384" s="42"/>
      <c r="CZ384" s="42"/>
      <c r="DA384" s="42"/>
      <c r="DB384" s="42"/>
      <c r="DC384" s="42"/>
      <c r="DD384" s="42"/>
      <c r="DE384" s="42"/>
      <c r="DF384" s="42"/>
      <c r="DG384" s="42"/>
      <c r="DH384" s="42"/>
      <c r="DI384" s="42"/>
      <c r="DJ384" s="42"/>
      <c r="DK384" s="42"/>
      <c r="DL384" s="42"/>
      <c r="DM384" s="42"/>
      <c r="DN384" s="42"/>
      <c r="DO384" s="42"/>
      <c r="DP384" s="42"/>
      <c r="DQ384" s="42"/>
      <c r="DR384" s="42"/>
      <c r="DS384" s="42"/>
      <c r="DT384" s="42"/>
      <c r="DU384" s="42"/>
      <c r="DV384" s="42"/>
      <c r="DW384" s="42"/>
      <c r="DX384" s="42"/>
      <c r="DY384" s="42"/>
      <c r="DZ384" s="42"/>
      <c r="EA384" s="42"/>
      <c r="EB384" s="42"/>
      <c r="EC384" s="42"/>
      <c r="ED384" s="42"/>
      <c r="EE384" s="42"/>
      <c r="EF384" s="42"/>
      <c r="EG384" s="42"/>
      <c r="EH384" s="42"/>
      <c r="EI384" s="42"/>
      <c r="EJ384" s="42"/>
      <c r="EK384" s="42"/>
      <c r="EL384" s="42"/>
      <c r="EM384" s="42"/>
      <c r="EN384" s="42"/>
      <c r="EO384" s="42"/>
      <c r="EP384" s="42"/>
      <c r="EQ384" s="42"/>
      <c r="ER384" s="42"/>
      <c r="ES384" s="42"/>
      <c r="ET384" s="42"/>
      <c r="EU384" s="42"/>
      <c r="EV384" s="42"/>
      <c r="EW384" s="42"/>
      <c r="EX384" s="42"/>
      <c r="EY384" s="42"/>
      <c r="EZ384" s="42"/>
      <c r="FA384" s="42"/>
      <c r="FB384" s="42"/>
      <c r="FC384" s="42"/>
      <c r="FD384" s="42"/>
      <c r="FE384" s="42"/>
      <c r="FF384" s="42"/>
      <c r="FG384" s="42"/>
      <c r="FH384" s="42"/>
      <c r="FI384" s="42"/>
      <c r="FJ384" s="42"/>
      <c r="FK384" s="42"/>
      <c r="FL384" s="42"/>
      <c r="FM384" s="42"/>
      <c r="FN384" s="42"/>
      <c r="FO384" s="42"/>
      <c r="FP384" s="42"/>
      <c r="FQ384" s="42"/>
      <c r="FR384" s="42"/>
      <c r="FS384" s="42"/>
      <c r="FT384" s="42"/>
      <c r="FU384" s="42"/>
      <c r="FV384" s="42"/>
      <c r="FW384" s="42"/>
      <c r="FX384" s="42"/>
      <c r="FY384" s="42"/>
      <c r="FZ384" s="42"/>
      <c r="GA384" s="42"/>
      <c r="GB384" s="42"/>
      <c r="GC384" s="42"/>
      <c r="GD384" s="42"/>
      <c r="GE384" s="42"/>
      <c r="GF384" s="42"/>
      <c r="GG384" s="42"/>
      <c r="GH384" s="42"/>
      <c r="GI384" s="42"/>
      <c r="GJ384" s="42"/>
      <c r="GK384" s="42"/>
      <c r="GL384" s="42"/>
      <c r="GM384" s="42"/>
      <c r="GN384" s="42"/>
      <c r="GO384" s="42"/>
      <c r="GP384" s="42"/>
      <c r="GQ384" s="42"/>
      <c r="GR384" s="42"/>
      <c r="GS384" s="42"/>
      <c r="GT384" s="42"/>
      <c r="GU384" s="42"/>
      <c r="GV384" s="42"/>
      <c r="GW384" s="42"/>
      <c r="GX384" s="42"/>
      <c r="GY384" s="42"/>
      <c r="GZ384" s="42"/>
      <c r="HA384" s="42"/>
      <c r="HB384" s="42"/>
      <c r="HC384" s="42"/>
      <c r="HD384" s="42"/>
      <c r="HE384" s="42"/>
      <c r="HF384" s="42"/>
      <c r="HG384" s="42"/>
      <c r="HH384" s="42"/>
      <c r="HI384" s="42"/>
      <c r="HJ384" s="42"/>
      <c r="HK384" s="42"/>
      <c r="HL384" s="42"/>
      <c r="HM384" s="42"/>
      <c r="HN384" s="42"/>
      <c r="HO384" s="42"/>
      <c r="HP384" s="42"/>
      <c r="HQ384" s="42"/>
      <c r="HR384" s="42"/>
      <c r="HS384" s="42"/>
      <c r="HT384" s="42"/>
      <c r="HU384" s="42"/>
      <c r="HV384" s="42"/>
      <c r="HW384" s="42"/>
      <c r="HX384" s="42"/>
    </row>
    <row r="385" spans="1:232" s="41" customFormat="1" x14ac:dyDescent="0.25">
      <c r="A385" s="29"/>
      <c r="B385" s="30"/>
      <c r="C385" s="31" t="str">
        <f>IF(H385="","",VLOOKUP(O385,Khach_hang!B:G,6,0))</f>
        <v>B</v>
      </c>
      <c r="D385" s="57">
        <f t="shared" si="85"/>
        <v>0</v>
      </c>
      <c r="E385" s="57">
        <f t="shared" si="86"/>
        <v>1</v>
      </c>
      <c r="F385" s="32" t="str">
        <f>IF(H385="","",VLOOKUP(H385,'PHIEU XT'!B:I,8,0))</f>
        <v>30/08/2025</v>
      </c>
      <c r="G385" s="32" t="str">
        <f t="shared" si="87"/>
        <v>30/08/2025</v>
      </c>
      <c r="H385" s="4">
        <v>9105871665</v>
      </c>
      <c r="I385" s="32" t="str">
        <f t="shared" si="88"/>
        <v>30/08/2025</v>
      </c>
      <c r="J385" s="33" t="str">
        <f t="shared" si="89"/>
        <v>NKHT2508/00032731</v>
      </c>
      <c r="K385" s="34"/>
      <c r="L385" s="46" t="str">
        <f t="shared" si="90"/>
        <v>K25TTM</v>
      </c>
      <c r="M385" s="33" t="str">
        <f>IF(H385="","",'PHIEU XT'!C385)</f>
        <v>00032731</v>
      </c>
      <c r="N385" s="35" t="str">
        <f t="shared" si="91"/>
        <v>30/08/2025</v>
      </c>
      <c r="O385" s="6" t="str">
        <f>IF(H385="","",'PHIEU XT'!E385)</f>
        <v>WIN-058</v>
      </c>
      <c r="P385" s="36"/>
      <c r="Q385" s="36"/>
      <c r="R385" s="36"/>
      <c r="S385" s="33" t="str">
        <f>IF(H385="","",'PHIEU XT'!F385)</f>
        <v>1678 WM VC+ NAN Thái Hòa</v>
      </c>
      <c r="T385" s="36"/>
      <c r="U385" s="36"/>
      <c r="V385" s="33" t="str">
        <f t="shared" si="92"/>
        <v>1678 WM VC+ NAN Thái Hòa</v>
      </c>
      <c r="W385" s="36"/>
      <c r="X385" s="36"/>
      <c r="Y385" s="33" t="str">
        <f>IF(H385="","",'PHIEU XT'!AC385)</f>
        <v>CGM300</v>
      </c>
      <c r="Z385" s="36"/>
      <c r="AA385" s="30"/>
      <c r="AB385" s="57">
        <f t="shared" si="93"/>
        <v>5111</v>
      </c>
      <c r="AC385" s="57">
        <f t="shared" si="94"/>
        <v>131</v>
      </c>
      <c r="AD385" s="30"/>
      <c r="AE385" s="58">
        <f>IF(H385="","",'PHIEU XT'!U385)</f>
        <v>1</v>
      </c>
      <c r="AF385" s="37"/>
      <c r="AG385" s="37">
        <f>IF(H385="","",'PHIEU XT'!T385)</f>
        <v>73431</v>
      </c>
      <c r="AH385" s="38">
        <f t="shared" si="95"/>
        <v>73431</v>
      </c>
      <c r="AI385" s="37"/>
      <c r="AJ385" s="37"/>
      <c r="AK385" s="39"/>
      <c r="AL385" s="40">
        <f t="shared" si="96"/>
        <v>8</v>
      </c>
      <c r="AM385" s="37"/>
      <c r="AN385" s="37">
        <f t="shared" si="97"/>
        <v>5874.4800000000005</v>
      </c>
      <c r="AO385" s="59">
        <f t="shared" si="98"/>
        <v>33311</v>
      </c>
      <c r="AP385" s="39"/>
      <c r="AQ385" s="59" t="str">
        <f t="shared" si="99"/>
        <v>K-hangtra</v>
      </c>
      <c r="AR385" s="60">
        <f t="shared" si="100"/>
        <v>156</v>
      </c>
      <c r="AS385" s="60">
        <f t="shared" si="101"/>
        <v>632</v>
      </c>
      <c r="AV385" s="39"/>
      <c r="AW385" s="42"/>
      <c r="AX385" s="42"/>
      <c r="AY385" s="42"/>
      <c r="AZ385" s="42"/>
      <c r="BA385" s="42"/>
      <c r="BB385" s="42"/>
      <c r="BC385" s="42"/>
      <c r="BD385" s="42"/>
      <c r="BE385" s="42"/>
      <c r="BF385" s="42"/>
      <c r="BG385" s="42"/>
      <c r="BH385" s="42"/>
      <c r="BI385" s="42"/>
      <c r="BJ385" s="42"/>
      <c r="BK385" s="42"/>
      <c r="BL385" s="42"/>
      <c r="BM385" s="42"/>
      <c r="BN385" s="42"/>
      <c r="BO385" s="42"/>
      <c r="BP385" s="42"/>
      <c r="BQ385" s="42"/>
      <c r="BR385" s="42"/>
      <c r="BS385" s="42"/>
      <c r="BT385" s="42"/>
      <c r="BU385" s="42"/>
      <c r="BV385" s="42"/>
      <c r="BW385" s="42"/>
      <c r="BX385" s="42"/>
      <c r="BY385" s="42"/>
      <c r="BZ385" s="42"/>
      <c r="CA385" s="42"/>
      <c r="CB385" s="42"/>
      <c r="CC385" s="42"/>
      <c r="CD385" s="42"/>
      <c r="CE385" s="42"/>
      <c r="CF385" s="42"/>
      <c r="CG385" s="42"/>
      <c r="CH385" s="42"/>
      <c r="CI385" s="42"/>
      <c r="CJ385" s="42"/>
      <c r="CK385" s="42"/>
      <c r="CL385" s="42"/>
      <c r="CM385" s="42"/>
      <c r="CN385" s="42"/>
      <c r="CO385" s="42"/>
      <c r="CP385" s="42"/>
      <c r="CQ385" s="42"/>
      <c r="CR385" s="42"/>
      <c r="CS385" s="42"/>
      <c r="CT385" s="42"/>
      <c r="CU385" s="42"/>
      <c r="CV385" s="42"/>
      <c r="CW385" s="42"/>
      <c r="CX385" s="42"/>
      <c r="CY385" s="42"/>
      <c r="CZ385" s="42"/>
      <c r="DA385" s="42"/>
      <c r="DB385" s="42"/>
      <c r="DC385" s="42"/>
      <c r="DD385" s="42"/>
      <c r="DE385" s="42"/>
      <c r="DF385" s="42"/>
      <c r="DG385" s="42"/>
      <c r="DH385" s="42"/>
      <c r="DI385" s="42"/>
      <c r="DJ385" s="42"/>
      <c r="DK385" s="42"/>
      <c r="DL385" s="42"/>
      <c r="DM385" s="42"/>
      <c r="DN385" s="42"/>
      <c r="DO385" s="42"/>
      <c r="DP385" s="42"/>
      <c r="DQ385" s="42"/>
      <c r="DR385" s="42"/>
      <c r="DS385" s="42"/>
      <c r="DT385" s="42"/>
      <c r="DU385" s="42"/>
      <c r="DV385" s="42"/>
      <c r="DW385" s="42"/>
      <c r="DX385" s="42"/>
      <c r="DY385" s="42"/>
      <c r="DZ385" s="42"/>
      <c r="EA385" s="42"/>
      <c r="EB385" s="42"/>
      <c r="EC385" s="42"/>
      <c r="ED385" s="42"/>
      <c r="EE385" s="42"/>
      <c r="EF385" s="42"/>
      <c r="EG385" s="42"/>
      <c r="EH385" s="42"/>
      <c r="EI385" s="42"/>
      <c r="EJ385" s="42"/>
      <c r="EK385" s="42"/>
      <c r="EL385" s="42"/>
      <c r="EM385" s="42"/>
      <c r="EN385" s="42"/>
      <c r="EO385" s="42"/>
      <c r="EP385" s="42"/>
      <c r="EQ385" s="42"/>
      <c r="ER385" s="42"/>
      <c r="ES385" s="42"/>
      <c r="ET385" s="42"/>
      <c r="EU385" s="42"/>
      <c r="EV385" s="42"/>
      <c r="EW385" s="42"/>
      <c r="EX385" s="42"/>
      <c r="EY385" s="42"/>
      <c r="EZ385" s="42"/>
      <c r="FA385" s="42"/>
      <c r="FB385" s="42"/>
      <c r="FC385" s="42"/>
      <c r="FD385" s="42"/>
      <c r="FE385" s="42"/>
      <c r="FF385" s="42"/>
      <c r="FG385" s="42"/>
      <c r="FH385" s="42"/>
      <c r="FI385" s="42"/>
      <c r="FJ385" s="42"/>
      <c r="FK385" s="42"/>
      <c r="FL385" s="42"/>
      <c r="FM385" s="42"/>
      <c r="FN385" s="42"/>
      <c r="FO385" s="42"/>
      <c r="FP385" s="42"/>
      <c r="FQ385" s="42"/>
      <c r="FR385" s="42"/>
      <c r="FS385" s="42"/>
      <c r="FT385" s="42"/>
      <c r="FU385" s="42"/>
      <c r="FV385" s="42"/>
      <c r="FW385" s="42"/>
      <c r="FX385" s="42"/>
      <c r="FY385" s="42"/>
      <c r="FZ385" s="42"/>
      <c r="GA385" s="42"/>
      <c r="GB385" s="42"/>
      <c r="GC385" s="42"/>
      <c r="GD385" s="42"/>
      <c r="GE385" s="42"/>
      <c r="GF385" s="42"/>
      <c r="GG385" s="42"/>
      <c r="GH385" s="42"/>
      <c r="GI385" s="42"/>
      <c r="GJ385" s="42"/>
      <c r="GK385" s="42"/>
      <c r="GL385" s="42"/>
      <c r="GM385" s="42"/>
      <c r="GN385" s="42"/>
      <c r="GO385" s="42"/>
      <c r="GP385" s="42"/>
      <c r="GQ385" s="42"/>
      <c r="GR385" s="42"/>
      <c r="GS385" s="42"/>
      <c r="GT385" s="42"/>
      <c r="GU385" s="42"/>
      <c r="GV385" s="42"/>
      <c r="GW385" s="42"/>
      <c r="GX385" s="42"/>
      <c r="GY385" s="42"/>
      <c r="GZ385" s="42"/>
      <c r="HA385" s="42"/>
      <c r="HB385" s="42"/>
      <c r="HC385" s="42"/>
      <c r="HD385" s="42"/>
      <c r="HE385" s="42"/>
      <c r="HF385" s="42"/>
      <c r="HG385" s="42"/>
      <c r="HH385" s="42"/>
      <c r="HI385" s="42"/>
      <c r="HJ385" s="42"/>
      <c r="HK385" s="42"/>
      <c r="HL385" s="42"/>
      <c r="HM385" s="42"/>
      <c r="HN385" s="42"/>
      <c r="HO385" s="42"/>
      <c r="HP385" s="42"/>
      <c r="HQ385" s="42"/>
      <c r="HR385" s="42"/>
      <c r="HS385" s="42"/>
      <c r="HT385" s="42"/>
      <c r="HU385" s="42"/>
      <c r="HV385" s="42"/>
      <c r="HW385" s="42"/>
      <c r="HX385" s="42"/>
    </row>
    <row r="386" spans="1:232" s="41" customFormat="1" x14ac:dyDescent="0.25">
      <c r="A386" s="29"/>
      <c r="B386" s="30"/>
      <c r="C386" s="31" t="str">
        <f>IF(H386="","",VLOOKUP(O386,Khach_hang!B:G,6,0))</f>
        <v>B</v>
      </c>
      <c r="D386" s="57">
        <f t="shared" si="85"/>
        <v>0</v>
      </c>
      <c r="E386" s="57">
        <f t="shared" si="86"/>
        <v>1</v>
      </c>
      <c r="F386" s="32" t="str">
        <f>IF(H386="","",VLOOKUP(H386,'PHIEU XT'!B:I,8,0))</f>
        <v>30/08/2025</v>
      </c>
      <c r="G386" s="32" t="str">
        <f t="shared" si="87"/>
        <v>30/08/2025</v>
      </c>
      <c r="H386" s="4">
        <v>9105871665</v>
      </c>
      <c r="I386" s="32" t="str">
        <f t="shared" si="88"/>
        <v>30/08/2025</v>
      </c>
      <c r="J386" s="33" t="str">
        <f t="shared" si="89"/>
        <v>NKHT2508/00032731</v>
      </c>
      <c r="K386" s="34"/>
      <c r="L386" s="46" t="str">
        <f t="shared" si="90"/>
        <v>K25TTM</v>
      </c>
      <c r="M386" s="33" t="str">
        <f>IF(H386="","",'PHIEU XT'!C386)</f>
        <v>00032731</v>
      </c>
      <c r="N386" s="35" t="str">
        <f t="shared" si="91"/>
        <v>30/08/2025</v>
      </c>
      <c r="O386" s="6" t="str">
        <f>IF(H386="","",'PHIEU XT'!E386)</f>
        <v>WIN-058</v>
      </c>
      <c r="P386" s="36"/>
      <c r="Q386" s="36"/>
      <c r="R386" s="36"/>
      <c r="S386" s="33" t="str">
        <f>IF(H386="","",'PHIEU XT'!F386)</f>
        <v>1678 WM VC+ NAN Thái Hòa</v>
      </c>
      <c r="T386" s="36"/>
      <c r="U386" s="36"/>
      <c r="V386" s="33" t="str">
        <f t="shared" si="92"/>
        <v>1678 WM VC+ NAN Thái Hòa</v>
      </c>
      <c r="W386" s="36"/>
      <c r="X386" s="36"/>
      <c r="Y386" s="33" t="str">
        <f>IF(H386="","",'PHIEU XT'!AC386)</f>
        <v>GM500</v>
      </c>
      <c r="Z386" s="36"/>
      <c r="AA386" s="30"/>
      <c r="AB386" s="57">
        <f t="shared" si="93"/>
        <v>5111</v>
      </c>
      <c r="AC386" s="57">
        <f t="shared" si="94"/>
        <v>131</v>
      </c>
      <c r="AD386" s="30"/>
      <c r="AE386" s="58">
        <f>IF(H386="","",'PHIEU XT'!U386)</f>
        <v>2</v>
      </c>
      <c r="AF386" s="37"/>
      <c r="AG386" s="37">
        <f>IF(H386="","",'PHIEU XT'!T386)</f>
        <v>111058</v>
      </c>
      <c r="AH386" s="38">
        <f t="shared" si="95"/>
        <v>222116</v>
      </c>
      <c r="AI386" s="37"/>
      <c r="AJ386" s="37"/>
      <c r="AK386" s="39"/>
      <c r="AL386" s="40">
        <f t="shared" si="96"/>
        <v>8</v>
      </c>
      <c r="AM386" s="37"/>
      <c r="AN386" s="37">
        <f t="shared" si="97"/>
        <v>17769.28</v>
      </c>
      <c r="AO386" s="59">
        <f t="shared" si="98"/>
        <v>33311</v>
      </c>
      <c r="AP386" s="39"/>
      <c r="AQ386" s="59" t="str">
        <f t="shared" si="99"/>
        <v>K-hangtra</v>
      </c>
      <c r="AR386" s="60">
        <f t="shared" si="100"/>
        <v>156</v>
      </c>
      <c r="AS386" s="60">
        <f t="shared" si="101"/>
        <v>632</v>
      </c>
      <c r="AV386" s="39"/>
      <c r="AW386" s="42"/>
      <c r="AX386" s="42"/>
      <c r="AY386" s="42"/>
      <c r="AZ386" s="42"/>
      <c r="BA386" s="42"/>
      <c r="BB386" s="42"/>
      <c r="BC386" s="42"/>
      <c r="BD386" s="42"/>
      <c r="BE386" s="42"/>
      <c r="BF386" s="42"/>
      <c r="BG386" s="42"/>
      <c r="BH386" s="42"/>
      <c r="BI386" s="42"/>
      <c r="BJ386" s="42"/>
      <c r="BK386" s="42"/>
      <c r="BL386" s="42"/>
      <c r="BM386" s="42"/>
      <c r="BN386" s="42"/>
      <c r="BO386" s="42"/>
      <c r="BP386" s="42"/>
      <c r="BQ386" s="42"/>
      <c r="BR386" s="42"/>
      <c r="BS386" s="42"/>
      <c r="BT386" s="42"/>
      <c r="BU386" s="42"/>
      <c r="BV386" s="42"/>
      <c r="BW386" s="42"/>
      <c r="BX386" s="42"/>
      <c r="BY386" s="42"/>
      <c r="BZ386" s="42"/>
      <c r="CA386" s="42"/>
      <c r="CB386" s="42"/>
      <c r="CC386" s="42"/>
      <c r="CD386" s="42"/>
      <c r="CE386" s="42"/>
      <c r="CF386" s="42"/>
      <c r="CG386" s="42"/>
      <c r="CH386" s="42"/>
      <c r="CI386" s="42"/>
      <c r="CJ386" s="42"/>
      <c r="CK386" s="42"/>
      <c r="CL386" s="42"/>
      <c r="CM386" s="42"/>
      <c r="CN386" s="42"/>
      <c r="CO386" s="42"/>
      <c r="CP386" s="42"/>
      <c r="CQ386" s="42"/>
      <c r="CR386" s="42"/>
      <c r="CS386" s="42"/>
      <c r="CT386" s="42"/>
      <c r="CU386" s="42"/>
      <c r="CV386" s="42"/>
      <c r="CW386" s="42"/>
      <c r="CX386" s="42"/>
      <c r="CY386" s="42"/>
      <c r="CZ386" s="42"/>
      <c r="DA386" s="42"/>
      <c r="DB386" s="42"/>
      <c r="DC386" s="42"/>
      <c r="DD386" s="42"/>
      <c r="DE386" s="42"/>
      <c r="DF386" s="42"/>
      <c r="DG386" s="42"/>
      <c r="DH386" s="42"/>
      <c r="DI386" s="42"/>
      <c r="DJ386" s="42"/>
      <c r="DK386" s="42"/>
      <c r="DL386" s="42"/>
      <c r="DM386" s="42"/>
      <c r="DN386" s="42"/>
      <c r="DO386" s="42"/>
      <c r="DP386" s="42"/>
      <c r="DQ386" s="42"/>
      <c r="DR386" s="42"/>
      <c r="DS386" s="42"/>
      <c r="DT386" s="42"/>
      <c r="DU386" s="42"/>
      <c r="DV386" s="42"/>
      <c r="DW386" s="42"/>
      <c r="DX386" s="42"/>
      <c r="DY386" s="42"/>
      <c r="DZ386" s="42"/>
      <c r="EA386" s="42"/>
      <c r="EB386" s="42"/>
      <c r="EC386" s="42"/>
      <c r="ED386" s="42"/>
      <c r="EE386" s="42"/>
      <c r="EF386" s="42"/>
      <c r="EG386" s="42"/>
      <c r="EH386" s="42"/>
      <c r="EI386" s="42"/>
      <c r="EJ386" s="42"/>
      <c r="EK386" s="42"/>
      <c r="EL386" s="42"/>
      <c r="EM386" s="42"/>
      <c r="EN386" s="42"/>
      <c r="EO386" s="42"/>
      <c r="EP386" s="42"/>
      <c r="EQ386" s="42"/>
      <c r="ER386" s="42"/>
      <c r="ES386" s="42"/>
      <c r="ET386" s="42"/>
      <c r="EU386" s="42"/>
      <c r="EV386" s="42"/>
      <c r="EW386" s="42"/>
      <c r="EX386" s="42"/>
      <c r="EY386" s="42"/>
      <c r="EZ386" s="42"/>
      <c r="FA386" s="42"/>
      <c r="FB386" s="42"/>
      <c r="FC386" s="42"/>
      <c r="FD386" s="42"/>
      <c r="FE386" s="42"/>
      <c r="FF386" s="42"/>
      <c r="FG386" s="42"/>
      <c r="FH386" s="42"/>
      <c r="FI386" s="42"/>
      <c r="FJ386" s="42"/>
      <c r="FK386" s="42"/>
      <c r="FL386" s="42"/>
      <c r="FM386" s="42"/>
      <c r="FN386" s="42"/>
      <c r="FO386" s="42"/>
      <c r="FP386" s="42"/>
      <c r="FQ386" s="42"/>
      <c r="FR386" s="42"/>
      <c r="FS386" s="42"/>
      <c r="FT386" s="42"/>
      <c r="FU386" s="42"/>
      <c r="FV386" s="42"/>
      <c r="FW386" s="42"/>
      <c r="FX386" s="42"/>
      <c r="FY386" s="42"/>
      <c r="FZ386" s="42"/>
      <c r="GA386" s="42"/>
      <c r="GB386" s="42"/>
      <c r="GC386" s="42"/>
      <c r="GD386" s="42"/>
      <c r="GE386" s="42"/>
      <c r="GF386" s="42"/>
      <c r="GG386" s="42"/>
      <c r="GH386" s="42"/>
      <c r="GI386" s="42"/>
      <c r="GJ386" s="42"/>
      <c r="GK386" s="42"/>
      <c r="GL386" s="42"/>
      <c r="GM386" s="42"/>
      <c r="GN386" s="42"/>
      <c r="GO386" s="42"/>
      <c r="GP386" s="42"/>
      <c r="GQ386" s="42"/>
      <c r="GR386" s="42"/>
      <c r="GS386" s="42"/>
      <c r="GT386" s="42"/>
      <c r="GU386" s="42"/>
      <c r="GV386" s="42"/>
      <c r="GW386" s="42"/>
      <c r="GX386" s="42"/>
      <c r="GY386" s="42"/>
      <c r="GZ386" s="42"/>
      <c r="HA386" s="42"/>
      <c r="HB386" s="42"/>
      <c r="HC386" s="42"/>
      <c r="HD386" s="42"/>
      <c r="HE386" s="42"/>
      <c r="HF386" s="42"/>
      <c r="HG386" s="42"/>
      <c r="HH386" s="42"/>
      <c r="HI386" s="42"/>
      <c r="HJ386" s="42"/>
      <c r="HK386" s="42"/>
      <c r="HL386" s="42"/>
      <c r="HM386" s="42"/>
      <c r="HN386" s="42"/>
      <c r="HO386" s="42"/>
      <c r="HP386" s="42"/>
      <c r="HQ386" s="42"/>
      <c r="HR386" s="42"/>
      <c r="HS386" s="42"/>
      <c r="HT386" s="42"/>
      <c r="HU386" s="42"/>
      <c r="HV386" s="42"/>
      <c r="HW386" s="42"/>
      <c r="HX386" s="42"/>
    </row>
    <row r="387" spans="1:232" s="41" customFormat="1" x14ac:dyDescent="0.25">
      <c r="A387" s="29"/>
      <c r="B387" s="30"/>
      <c r="C387" s="31" t="str">
        <f>IF(H387="","",VLOOKUP(O387,Khach_hang!B:G,6,0))</f>
        <v>N</v>
      </c>
      <c r="D387" s="57">
        <f t="shared" ref="D387:D450" si="102">IF(H387="","",0)</f>
        <v>0</v>
      </c>
      <c r="E387" s="57">
        <f t="shared" ref="E387:E450" si="103">IF(H387="","",1)</f>
        <v>1</v>
      </c>
      <c r="F387" s="32" t="str">
        <f>IF(H387="","",VLOOKUP(H387,'PHIEU XT'!B:I,8,0))</f>
        <v>30/08/2025</v>
      </c>
      <c r="G387" s="32" t="str">
        <f t="shared" ref="G387:G450" si="104">IF(F387="","",F387)</f>
        <v>30/08/2025</v>
      </c>
      <c r="H387" s="4">
        <v>9105871708</v>
      </c>
      <c r="I387" s="32" t="str">
        <f t="shared" ref="I387:I450" si="105">IF(F387="","",F387)</f>
        <v>30/08/2025</v>
      </c>
      <c r="J387" s="33" t="str">
        <f t="shared" ref="J387:J450" si="106">IF(H387="","","NKHT2508/"&amp;M387)</f>
        <v>NKHT2508/00004952</v>
      </c>
      <c r="K387" s="34"/>
      <c r="L387" s="46" t="str">
        <f t="shared" ref="L387:L450" si="107">IF(H387="","","K25TTM")</f>
        <v>K25TTM</v>
      </c>
      <c r="M387" s="33" t="str">
        <f>IF(H387="","",'PHIEU XT'!C387)</f>
        <v>00004952</v>
      </c>
      <c r="N387" s="35" t="str">
        <f t="shared" ref="N387:N450" si="108">IF(H387="","",G387)</f>
        <v>30/08/2025</v>
      </c>
      <c r="O387" s="6" t="str">
        <f>IF(H387="","",'PHIEU XT'!E387)</f>
        <v>WIN-063</v>
      </c>
      <c r="P387" s="36"/>
      <c r="Q387" s="36"/>
      <c r="R387" s="36"/>
      <c r="S387" s="33" t="str">
        <f>IF(H387="","",'PHIEU XT'!F387)</f>
        <v>4557 WM+ TGG 203 Lý Thường Kiệt</v>
      </c>
      <c r="T387" s="36"/>
      <c r="U387" s="36"/>
      <c r="V387" s="33" t="str">
        <f t="shared" ref="V387:V450" si="109">S387</f>
        <v>4557 WM+ TGG 203 Lý Thường Kiệt</v>
      </c>
      <c r="W387" s="36"/>
      <c r="X387" s="36"/>
      <c r="Y387" s="33" t="str">
        <f>IF(H387="","",'PHIEU XT'!AC387)</f>
        <v>TH200</v>
      </c>
      <c r="Z387" s="36"/>
      <c r="AA387" s="30"/>
      <c r="AB387" s="57">
        <f t="shared" ref="AB387:AB450" si="110">IF(H387="","",5111)</f>
        <v>5111</v>
      </c>
      <c r="AC387" s="57">
        <f t="shared" ref="AC387:AC450" si="111">IF(H387="","",131)</f>
        <v>131</v>
      </c>
      <c r="AD387" s="30"/>
      <c r="AE387" s="58">
        <f>IF(H387="","",'PHIEU XT'!U387)</f>
        <v>1</v>
      </c>
      <c r="AF387" s="37"/>
      <c r="AG387" s="37">
        <f>IF(H387="","",'PHIEU XT'!T387)</f>
        <v>55595</v>
      </c>
      <c r="AH387" s="38">
        <f t="shared" ref="AH387:AH450" si="112">AE387*AG387</f>
        <v>55595</v>
      </c>
      <c r="AI387" s="37"/>
      <c r="AJ387" s="37"/>
      <c r="AK387" s="39"/>
      <c r="AL387" s="40">
        <f t="shared" ref="AL387:AL450" si="113">IF(H387="","",8)</f>
        <v>8</v>
      </c>
      <c r="AM387" s="37"/>
      <c r="AN387" s="37">
        <f t="shared" ref="AN387:AN450" si="114">IF(H387="","",AH387*8%)</f>
        <v>4447.6000000000004</v>
      </c>
      <c r="AO387" s="59">
        <f t="shared" ref="AO387:AO450" si="115">IF(H387="","",33311)</f>
        <v>33311</v>
      </c>
      <c r="AP387" s="39"/>
      <c r="AQ387" s="59" t="str">
        <f t="shared" ref="AQ387:AQ450" si="116">IF(H387="","","K-hangtra")</f>
        <v>K-hangtra</v>
      </c>
      <c r="AR387" s="60">
        <f t="shared" ref="AR387:AR450" si="117">IF(H387="","",156)</f>
        <v>156</v>
      </c>
      <c r="AS387" s="60">
        <f t="shared" ref="AS387:AS450" si="118">IF(H387="","",632)</f>
        <v>632</v>
      </c>
      <c r="AV387" s="39"/>
      <c r="AW387" s="42"/>
      <c r="AX387" s="42"/>
      <c r="AY387" s="42"/>
      <c r="AZ387" s="42"/>
      <c r="BA387" s="42"/>
      <c r="BB387" s="42"/>
      <c r="BC387" s="42"/>
      <c r="BD387" s="42"/>
      <c r="BE387" s="42"/>
      <c r="BF387" s="42"/>
      <c r="BG387" s="42"/>
      <c r="BH387" s="42"/>
      <c r="BI387" s="42"/>
      <c r="BJ387" s="42"/>
      <c r="BK387" s="42"/>
      <c r="BL387" s="42"/>
      <c r="BM387" s="42"/>
      <c r="BN387" s="42"/>
      <c r="BO387" s="42"/>
      <c r="BP387" s="42"/>
      <c r="BQ387" s="42"/>
      <c r="BR387" s="42"/>
      <c r="BS387" s="42"/>
      <c r="BT387" s="42"/>
      <c r="BU387" s="42"/>
      <c r="BV387" s="42"/>
      <c r="BW387" s="42"/>
      <c r="BX387" s="42"/>
      <c r="BY387" s="42"/>
      <c r="BZ387" s="42"/>
      <c r="CA387" s="42"/>
      <c r="CB387" s="42"/>
      <c r="CC387" s="42"/>
      <c r="CD387" s="42"/>
      <c r="CE387" s="42"/>
      <c r="CF387" s="42"/>
      <c r="CG387" s="42"/>
      <c r="CH387" s="42"/>
      <c r="CI387" s="42"/>
      <c r="CJ387" s="42"/>
      <c r="CK387" s="42"/>
      <c r="CL387" s="42"/>
      <c r="CM387" s="42"/>
      <c r="CN387" s="42"/>
      <c r="CO387" s="42"/>
      <c r="CP387" s="42"/>
      <c r="CQ387" s="42"/>
      <c r="CR387" s="42"/>
      <c r="CS387" s="42"/>
      <c r="CT387" s="42"/>
      <c r="CU387" s="42"/>
      <c r="CV387" s="42"/>
      <c r="CW387" s="42"/>
      <c r="CX387" s="42"/>
      <c r="CY387" s="42"/>
      <c r="CZ387" s="42"/>
      <c r="DA387" s="42"/>
      <c r="DB387" s="42"/>
      <c r="DC387" s="42"/>
      <c r="DD387" s="42"/>
      <c r="DE387" s="42"/>
      <c r="DF387" s="42"/>
      <c r="DG387" s="42"/>
      <c r="DH387" s="42"/>
      <c r="DI387" s="42"/>
      <c r="DJ387" s="42"/>
      <c r="DK387" s="42"/>
      <c r="DL387" s="42"/>
      <c r="DM387" s="42"/>
      <c r="DN387" s="42"/>
      <c r="DO387" s="42"/>
      <c r="DP387" s="42"/>
      <c r="DQ387" s="42"/>
      <c r="DR387" s="42"/>
      <c r="DS387" s="42"/>
      <c r="DT387" s="42"/>
      <c r="DU387" s="42"/>
      <c r="DV387" s="42"/>
      <c r="DW387" s="42"/>
      <c r="DX387" s="42"/>
      <c r="DY387" s="42"/>
      <c r="DZ387" s="42"/>
      <c r="EA387" s="42"/>
      <c r="EB387" s="42"/>
      <c r="EC387" s="42"/>
      <c r="ED387" s="42"/>
      <c r="EE387" s="42"/>
      <c r="EF387" s="42"/>
      <c r="EG387" s="42"/>
      <c r="EH387" s="42"/>
      <c r="EI387" s="42"/>
      <c r="EJ387" s="42"/>
      <c r="EK387" s="42"/>
      <c r="EL387" s="42"/>
      <c r="EM387" s="42"/>
      <c r="EN387" s="42"/>
      <c r="EO387" s="42"/>
      <c r="EP387" s="42"/>
      <c r="EQ387" s="42"/>
      <c r="ER387" s="42"/>
      <c r="ES387" s="42"/>
      <c r="ET387" s="42"/>
      <c r="EU387" s="42"/>
      <c r="EV387" s="42"/>
      <c r="EW387" s="42"/>
      <c r="EX387" s="42"/>
      <c r="EY387" s="42"/>
      <c r="EZ387" s="42"/>
      <c r="FA387" s="42"/>
      <c r="FB387" s="42"/>
      <c r="FC387" s="42"/>
      <c r="FD387" s="42"/>
      <c r="FE387" s="42"/>
      <c r="FF387" s="42"/>
      <c r="FG387" s="42"/>
      <c r="FH387" s="42"/>
      <c r="FI387" s="42"/>
      <c r="FJ387" s="42"/>
      <c r="FK387" s="42"/>
      <c r="FL387" s="42"/>
      <c r="FM387" s="42"/>
      <c r="FN387" s="42"/>
      <c r="FO387" s="42"/>
      <c r="FP387" s="42"/>
      <c r="FQ387" s="42"/>
      <c r="FR387" s="42"/>
      <c r="FS387" s="42"/>
      <c r="FT387" s="42"/>
      <c r="FU387" s="42"/>
      <c r="FV387" s="42"/>
      <c r="FW387" s="42"/>
      <c r="FX387" s="42"/>
      <c r="FY387" s="42"/>
      <c r="FZ387" s="42"/>
      <c r="GA387" s="42"/>
      <c r="GB387" s="42"/>
      <c r="GC387" s="42"/>
      <c r="GD387" s="42"/>
      <c r="GE387" s="42"/>
      <c r="GF387" s="42"/>
      <c r="GG387" s="42"/>
      <c r="GH387" s="42"/>
      <c r="GI387" s="42"/>
      <c r="GJ387" s="42"/>
      <c r="GK387" s="42"/>
      <c r="GL387" s="42"/>
      <c r="GM387" s="42"/>
      <c r="GN387" s="42"/>
      <c r="GO387" s="42"/>
      <c r="GP387" s="42"/>
      <c r="GQ387" s="42"/>
      <c r="GR387" s="42"/>
      <c r="GS387" s="42"/>
      <c r="GT387" s="42"/>
      <c r="GU387" s="42"/>
      <c r="GV387" s="42"/>
      <c r="GW387" s="42"/>
      <c r="GX387" s="42"/>
      <c r="GY387" s="42"/>
      <c r="GZ387" s="42"/>
      <c r="HA387" s="42"/>
      <c r="HB387" s="42"/>
      <c r="HC387" s="42"/>
      <c r="HD387" s="42"/>
      <c r="HE387" s="42"/>
      <c r="HF387" s="42"/>
      <c r="HG387" s="42"/>
      <c r="HH387" s="42"/>
      <c r="HI387" s="42"/>
      <c r="HJ387" s="42"/>
      <c r="HK387" s="42"/>
      <c r="HL387" s="42"/>
      <c r="HM387" s="42"/>
      <c r="HN387" s="42"/>
      <c r="HO387" s="42"/>
      <c r="HP387" s="42"/>
      <c r="HQ387" s="42"/>
      <c r="HR387" s="42"/>
      <c r="HS387" s="42"/>
      <c r="HT387" s="42"/>
      <c r="HU387" s="42"/>
      <c r="HV387" s="42"/>
      <c r="HW387" s="42"/>
      <c r="HX387" s="42"/>
    </row>
    <row r="388" spans="1:232" s="41" customFormat="1" x14ac:dyDescent="0.25">
      <c r="A388" s="29"/>
      <c r="B388" s="30"/>
      <c r="C388" s="31" t="str">
        <f>IF(H388="","",VLOOKUP(O388,Khach_hang!B:G,6,0))</f>
        <v>N</v>
      </c>
      <c r="D388" s="57">
        <f t="shared" si="102"/>
        <v>0</v>
      </c>
      <c r="E388" s="57">
        <f t="shared" si="103"/>
        <v>1</v>
      </c>
      <c r="F388" s="32" t="str">
        <f>IF(H388="","",VLOOKUP(H388,'PHIEU XT'!B:I,8,0))</f>
        <v>30/08/2025</v>
      </c>
      <c r="G388" s="32" t="str">
        <f t="shared" si="104"/>
        <v>30/08/2025</v>
      </c>
      <c r="H388" s="4">
        <v>9105871708</v>
      </c>
      <c r="I388" s="32" t="str">
        <f t="shared" si="105"/>
        <v>30/08/2025</v>
      </c>
      <c r="J388" s="33" t="str">
        <f t="shared" si="106"/>
        <v>NKHT2508/00004952</v>
      </c>
      <c r="K388" s="34"/>
      <c r="L388" s="46" t="str">
        <f t="shared" si="107"/>
        <v>K25TTM</v>
      </c>
      <c r="M388" s="33" t="str">
        <f>IF(H388="","",'PHIEU XT'!C388)</f>
        <v>00004952</v>
      </c>
      <c r="N388" s="35" t="str">
        <f t="shared" si="108"/>
        <v>30/08/2025</v>
      </c>
      <c r="O388" s="6" t="str">
        <f>IF(H388="","",'PHIEU XT'!E388)</f>
        <v>WIN-063</v>
      </c>
      <c r="P388" s="36"/>
      <c r="Q388" s="36"/>
      <c r="R388" s="36"/>
      <c r="S388" s="33" t="str">
        <f>IF(H388="","",'PHIEU XT'!F388)</f>
        <v>4557 WM+ TGG 203 Lý Thường Kiệt</v>
      </c>
      <c r="T388" s="36"/>
      <c r="U388" s="36"/>
      <c r="V388" s="33" t="str">
        <f t="shared" si="109"/>
        <v>4557 WM+ TGG 203 Lý Thường Kiệt</v>
      </c>
      <c r="W388" s="36"/>
      <c r="X388" s="36"/>
      <c r="Y388" s="33" t="str">
        <f>IF(H388="","",'PHIEU XT'!AC388)</f>
        <v>TH200</v>
      </c>
      <c r="Z388" s="36"/>
      <c r="AA388" s="30"/>
      <c r="AB388" s="57">
        <f t="shared" si="110"/>
        <v>5111</v>
      </c>
      <c r="AC388" s="57">
        <f t="shared" si="111"/>
        <v>131</v>
      </c>
      <c r="AD388" s="30"/>
      <c r="AE388" s="58">
        <f>IF(H388="","",'PHIEU XT'!U388)</f>
        <v>2</v>
      </c>
      <c r="AF388" s="37"/>
      <c r="AG388" s="37">
        <f>IF(H388="","",'PHIEU XT'!T388)</f>
        <v>55595</v>
      </c>
      <c r="AH388" s="38">
        <f t="shared" si="112"/>
        <v>111190</v>
      </c>
      <c r="AI388" s="37"/>
      <c r="AJ388" s="37"/>
      <c r="AK388" s="39"/>
      <c r="AL388" s="40">
        <f t="shared" si="113"/>
        <v>8</v>
      </c>
      <c r="AM388" s="37"/>
      <c r="AN388" s="37">
        <f t="shared" si="114"/>
        <v>8895.2000000000007</v>
      </c>
      <c r="AO388" s="59">
        <f t="shared" si="115"/>
        <v>33311</v>
      </c>
      <c r="AP388" s="39"/>
      <c r="AQ388" s="59" t="str">
        <f t="shared" si="116"/>
        <v>K-hangtra</v>
      </c>
      <c r="AR388" s="60">
        <f t="shared" si="117"/>
        <v>156</v>
      </c>
      <c r="AS388" s="60">
        <f t="shared" si="118"/>
        <v>632</v>
      </c>
      <c r="AV388" s="39"/>
      <c r="AW388" s="42"/>
      <c r="AX388" s="42"/>
      <c r="AY388" s="42"/>
      <c r="AZ388" s="42"/>
      <c r="BA388" s="42"/>
      <c r="BB388" s="42"/>
      <c r="BC388" s="42"/>
      <c r="BD388" s="42"/>
      <c r="BE388" s="42"/>
      <c r="BF388" s="42"/>
      <c r="BG388" s="42"/>
      <c r="BH388" s="42"/>
      <c r="BI388" s="42"/>
      <c r="BJ388" s="42"/>
      <c r="BK388" s="42"/>
      <c r="BL388" s="42"/>
      <c r="BM388" s="42"/>
      <c r="BN388" s="42"/>
      <c r="BO388" s="42"/>
      <c r="BP388" s="42"/>
      <c r="BQ388" s="42"/>
      <c r="BR388" s="42"/>
      <c r="BS388" s="42"/>
      <c r="BT388" s="42"/>
      <c r="BU388" s="42"/>
      <c r="BV388" s="42"/>
      <c r="BW388" s="42"/>
      <c r="BX388" s="42"/>
      <c r="BY388" s="42"/>
      <c r="BZ388" s="42"/>
      <c r="CA388" s="42"/>
      <c r="CB388" s="42"/>
      <c r="CC388" s="42"/>
      <c r="CD388" s="42"/>
      <c r="CE388" s="42"/>
      <c r="CF388" s="42"/>
      <c r="CG388" s="42"/>
      <c r="CH388" s="42"/>
      <c r="CI388" s="42"/>
      <c r="CJ388" s="42"/>
      <c r="CK388" s="42"/>
      <c r="CL388" s="42"/>
      <c r="CM388" s="42"/>
      <c r="CN388" s="42"/>
      <c r="CO388" s="42"/>
      <c r="CP388" s="42"/>
      <c r="CQ388" s="42"/>
      <c r="CR388" s="42"/>
      <c r="CS388" s="42"/>
      <c r="CT388" s="42"/>
      <c r="CU388" s="42"/>
      <c r="CV388" s="42"/>
      <c r="CW388" s="42"/>
      <c r="CX388" s="42"/>
      <c r="CY388" s="42"/>
      <c r="CZ388" s="42"/>
      <c r="DA388" s="42"/>
      <c r="DB388" s="42"/>
      <c r="DC388" s="42"/>
      <c r="DD388" s="42"/>
      <c r="DE388" s="42"/>
      <c r="DF388" s="42"/>
      <c r="DG388" s="42"/>
      <c r="DH388" s="42"/>
      <c r="DI388" s="42"/>
      <c r="DJ388" s="42"/>
      <c r="DK388" s="42"/>
      <c r="DL388" s="42"/>
      <c r="DM388" s="42"/>
      <c r="DN388" s="42"/>
      <c r="DO388" s="42"/>
      <c r="DP388" s="42"/>
      <c r="DQ388" s="42"/>
      <c r="DR388" s="42"/>
      <c r="DS388" s="42"/>
      <c r="DT388" s="42"/>
      <c r="DU388" s="42"/>
      <c r="DV388" s="42"/>
      <c r="DW388" s="42"/>
      <c r="DX388" s="42"/>
      <c r="DY388" s="42"/>
      <c r="DZ388" s="42"/>
      <c r="EA388" s="42"/>
      <c r="EB388" s="42"/>
      <c r="EC388" s="42"/>
      <c r="ED388" s="42"/>
      <c r="EE388" s="42"/>
      <c r="EF388" s="42"/>
      <c r="EG388" s="42"/>
      <c r="EH388" s="42"/>
      <c r="EI388" s="42"/>
      <c r="EJ388" s="42"/>
      <c r="EK388" s="42"/>
      <c r="EL388" s="42"/>
      <c r="EM388" s="42"/>
      <c r="EN388" s="42"/>
      <c r="EO388" s="42"/>
      <c r="EP388" s="42"/>
      <c r="EQ388" s="42"/>
      <c r="ER388" s="42"/>
      <c r="ES388" s="42"/>
      <c r="ET388" s="42"/>
      <c r="EU388" s="42"/>
      <c r="EV388" s="42"/>
      <c r="EW388" s="42"/>
      <c r="EX388" s="42"/>
      <c r="EY388" s="42"/>
      <c r="EZ388" s="42"/>
      <c r="FA388" s="42"/>
      <c r="FB388" s="42"/>
      <c r="FC388" s="42"/>
      <c r="FD388" s="42"/>
      <c r="FE388" s="42"/>
      <c r="FF388" s="42"/>
      <c r="FG388" s="42"/>
      <c r="FH388" s="42"/>
      <c r="FI388" s="42"/>
      <c r="FJ388" s="42"/>
      <c r="FK388" s="42"/>
      <c r="FL388" s="42"/>
      <c r="FM388" s="42"/>
      <c r="FN388" s="42"/>
      <c r="FO388" s="42"/>
      <c r="FP388" s="42"/>
      <c r="FQ388" s="42"/>
      <c r="FR388" s="42"/>
      <c r="FS388" s="42"/>
      <c r="FT388" s="42"/>
      <c r="FU388" s="42"/>
      <c r="FV388" s="42"/>
      <c r="FW388" s="42"/>
      <c r="FX388" s="42"/>
      <c r="FY388" s="42"/>
      <c r="FZ388" s="42"/>
      <c r="GA388" s="42"/>
      <c r="GB388" s="42"/>
      <c r="GC388" s="42"/>
      <c r="GD388" s="42"/>
      <c r="GE388" s="42"/>
      <c r="GF388" s="42"/>
      <c r="GG388" s="42"/>
      <c r="GH388" s="42"/>
      <c r="GI388" s="42"/>
      <c r="GJ388" s="42"/>
      <c r="GK388" s="42"/>
      <c r="GL388" s="42"/>
      <c r="GM388" s="42"/>
      <c r="GN388" s="42"/>
      <c r="GO388" s="42"/>
      <c r="GP388" s="42"/>
      <c r="GQ388" s="42"/>
      <c r="GR388" s="42"/>
      <c r="GS388" s="42"/>
      <c r="GT388" s="42"/>
      <c r="GU388" s="42"/>
      <c r="GV388" s="42"/>
      <c r="GW388" s="42"/>
      <c r="GX388" s="42"/>
      <c r="GY388" s="42"/>
      <c r="GZ388" s="42"/>
      <c r="HA388" s="42"/>
      <c r="HB388" s="42"/>
      <c r="HC388" s="42"/>
      <c r="HD388" s="42"/>
      <c r="HE388" s="42"/>
      <c r="HF388" s="42"/>
      <c r="HG388" s="42"/>
      <c r="HH388" s="42"/>
      <c r="HI388" s="42"/>
      <c r="HJ388" s="42"/>
      <c r="HK388" s="42"/>
      <c r="HL388" s="42"/>
      <c r="HM388" s="42"/>
      <c r="HN388" s="42"/>
      <c r="HO388" s="42"/>
      <c r="HP388" s="42"/>
      <c r="HQ388" s="42"/>
      <c r="HR388" s="42"/>
      <c r="HS388" s="42"/>
      <c r="HT388" s="42"/>
      <c r="HU388" s="42"/>
      <c r="HV388" s="42"/>
      <c r="HW388" s="42"/>
      <c r="HX388" s="42"/>
    </row>
    <row r="389" spans="1:232" s="41" customFormat="1" x14ac:dyDescent="0.25">
      <c r="A389" s="29"/>
      <c r="B389" s="30"/>
      <c r="C389" s="31" t="str">
        <f>IF(H389="","",VLOOKUP(O389,Khach_hang!B:G,6,0))</f>
        <v>N</v>
      </c>
      <c r="D389" s="57">
        <f t="shared" si="102"/>
        <v>0</v>
      </c>
      <c r="E389" s="57">
        <f t="shared" si="103"/>
        <v>1</v>
      </c>
      <c r="F389" s="32" t="str">
        <f>IF(H389="","",VLOOKUP(H389,'PHIEU XT'!B:I,8,0))</f>
        <v>30/08/2025</v>
      </c>
      <c r="G389" s="32" t="str">
        <f t="shared" si="104"/>
        <v>30/08/2025</v>
      </c>
      <c r="H389" s="4">
        <v>9105871777</v>
      </c>
      <c r="I389" s="32" t="str">
        <f t="shared" si="105"/>
        <v>30/08/2025</v>
      </c>
      <c r="J389" s="33" t="str">
        <f t="shared" si="106"/>
        <v>NKHT2508/00002190</v>
      </c>
      <c r="K389" s="34"/>
      <c r="L389" s="46" t="str">
        <f t="shared" si="107"/>
        <v>K25TTM</v>
      </c>
      <c r="M389" s="33" t="str">
        <f>IF(H389="","",'PHIEU XT'!C389)</f>
        <v>00002190</v>
      </c>
      <c r="N389" s="35" t="str">
        <f t="shared" si="108"/>
        <v>30/08/2025</v>
      </c>
      <c r="O389" s="6" t="str">
        <f>IF(H389="","",'PHIEU XT'!E389)</f>
        <v>WIN-067</v>
      </c>
      <c r="P389" s="36"/>
      <c r="Q389" s="36"/>
      <c r="R389" s="36"/>
      <c r="S389" s="33" t="str">
        <f>IF(H389="","",'PHIEU XT'!F389)</f>
        <v>5106 WM+ BTE 298F Khu phố 2</v>
      </c>
      <c r="T389" s="36"/>
      <c r="U389" s="36"/>
      <c r="V389" s="33" t="str">
        <f t="shared" si="109"/>
        <v>5106 WM+ BTE 298F Khu phố 2</v>
      </c>
      <c r="W389" s="36"/>
      <c r="X389" s="36"/>
      <c r="Y389" s="33" t="str">
        <f>IF(H389="","",'PHIEU XT'!AC389)</f>
        <v>GM500</v>
      </c>
      <c r="Z389" s="36"/>
      <c r="AA389" s="30"/>
      <c r="AB389" s="57">
        <f t="shared" si="110"/>
        <v>5111</v>
      </c>
      <c r="AC389" s="57">
        <f t="shared" si="111"/>
        <v>131</v>
      </c>
      <c r="AD389" s="30"/>
      <c r="AE389" s="58">
        <f>IF(H389="","",'PHIEU XT'!U389)</f>
        <v>4</v>
      </c>
      <c r="AF389" s="37"/>
      <c r="AG389" s="37">
        <f>IF(H389="","",'PHIEU XT'!T389)</f>
        <v>111058</v>
      </c>
      <c r="AH389" s="38">
        <f t="shared" si="112"/>
        <v>444232</v>
      </c>
      <c r="AI389" s="37"/>
      <c r="AJ389" s="37"/>
      <c r="AK389" s="39"/>
      <c r="AL389" s="40">
        <f t="shared" si="113"/>
        <v>8</v>
      </c>
      <c r="AM389" s="37"/>
      <c r="AN389" s="37">
        <f t="shared" si="114"/>
        <v>35538.559999999998</v>
      </c>
      <c r="AO389" s="59">
        <f t="shared" si="115"/>
        <v>33311</v>
      </c>
      <c r="AP389" s="39"/>
      <c r="AQ389" s="59" t="str">
        <f t="shared" si="116"/>
        <v>K-hangtra</v>
      </c>
      <c r="AR389" s="60">
        <f t="shared" si="117"/>
        <v>156</v>
      </c>
      <c r="AS389" s="60">
        <f t="shared" si="118"/>
        <v>632</v>
      </c>
      <c r="AV389" s="39"/>
      <c r="AW389" s="42"/>
      <c r="AX389" s="42"/>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c r="BV389" s="42"/>
      <c r="BW389" s="42"/>
      <c r="BX389" s="42"/>
      <c r="BY389" s="42"/>
      <c r="BZ389" s="42"/>
      <c r="CA389" s="42"/>
      <c r="CB389" s="42"/>
      <c r="CC389" s="42"/>
      <c r="CD389" s="42"/>
      <c r="CE389" s="42"/>
      <c r="CF389" s="42"/>
      <c r="CG389" s="42"/>
      <c r="CH389" s="42"/>
      <c r="CI389" s="42"/>
      <c r="CJ389" s="42"/>
      <c r="CK389" s="42"/>
      <c r="CL389" s="42"/>
      <c r="CM389" s="42"/>
      <c r="CN389" s="42"/>
      <c r="CO389" s="42"/>
      <c r="CP389" s="42"/>
      <c r="CQ389" s="42"/>
      <c r="CR389" s="42"/>
      <c r="CS389" s="42"/>
      <c r="CT389" s="42"/>
      <c r="CU389" s="42"/>
      <c r="CV389" s="42"/>
      <c r="CW389" s="42"/>
      <c r="CX389" s="42"/>
      <c r="CY389" s="42"/>
      <c r="CZ389" s="42"/>
      <c r="DA389" s="42"/>
      <c r="DB389" s="42"/>
      <c r="DC389" s="42"/>
      <c r="DD389" s="42"/>
      <c r="DE389" s="42"/>
      <c r="DF389" s="42"/>
      <c r="DG389" s="42"/>
      <c r="DH389" s="42"/>
      <c r="DI389" s="42"/>
      <c r="DJ389" s="42"/>
      <c r="DK389" s="42"/>
      <c r="DL389" s="42"/>
      <c r="DM389" s="42"/>
      <c r="DN389" s="42"/>
      <c r="DO389" s="42"/>
      <c r="DP389" s="42"/>
      <c r="DQ389" s="42"/>
      <c r="DR389" s="42"/>
      <c r="DS389" s="42"/>
      <c r="DT389" s="42"/>
      <c r="DU389" s="42"/>
      <c r="DV389" s="42"/>
      <c r="DW389" s="42"/>
      <c r="DX389" s="42"/>
      <c r="DY389" s="42"/>
      <c r="DZ389" s="42"/>
      <c r="EA389" s="42"/>
      <c r="EB389" s="42"/>
      <c r="EC389" s="42"/>
      <c r="ED389" s="42"/>
      <c r="EE389" s="42"/>
      <c r="EF389" s="42"/>
      <c r="EG389" s="42"/>
      <c r="EH389" s="42"/>
      <c r="EI389" s="42"/>
      <c r="EJ389" s="42"/>
      <c r="EK389" s="42"/>
      <c r="EL389" s="42"/>
      <c r="EM389" s="42"/>
      <c r="EN389" s="42"/>
      <c r="EO389" s="42"/>
      <c r="EP389" s="42"/>
      <c r="EQ389" s="42"/>
      <c r="ER389" s="42"/>
      <c r="ES389" s="42"/>
      <c r="ET389" s="42"/>
      <c r="EU389" s="42"/>
      <c r="EV389" s="42"/>
      <c r="EW389" s="42"/>
      <c r="EX389" s="42"/>
      <c r="EY389" s="42"/>
      <c r="EZ389" s="42"/>
      <c r="FA389" s="42"/>
      <c r="FB389" s="42"/>
      <c r="FC389" s="42"/>
      <c r="FD389" s="42"/>
      <c r="FE389" s="42"/>
      <c r="FF389" s="42"/>
      <c r="FG389" s="42"/>
      <c r="FH389" s="42"/>
      <c r="FI389" s="42"/>
      <c r="FJ389" s="42"/>
      <c r="FK389" s="42"/>
      <c r="FL389" s="42"/>
      <c r="FM389" s="42"/>
      <c r="FN389" s="42"/>
      <c r="FO389" s="42"/>
      <c r="FP389" s="42"/>
      <c r="FQ389" s="42"/>
      <c r="FR389" s="42"/>
      <c r="FS389" s="42"/>
      <c r="FT389" s="42"/>
      <c r="FU389" s="42"/>
      <c r="FV389" s="42"/>
      <c r="FW389" s="42"/>
      <c r="FX389" s="42"/>
      <c r="FY389" s="42"/>
      <c r="FZ389" s="42"/>
      <c r="GA389" s="42"/>
      <c r="GB389" s="42"/>
      <c r="GC389" s="42"/>
      <c r="GD389" s="42"/>
      <c r="GE389" s="42"/>
      <c r="GF389" s="42"/>
      <c r="GG389" s="42"/>
      <c r="GH389" s="42"/>
      <c r="GI389" s="42"/>
      <c r="GJ389" s="42"/>
      <c r="GK389" s="42"/>
      <c r="GL389" s="42"/>
      <c r="GM389" s="42"/>
      <c r="GN389" s="42"/>
      <c r="GO389" s="42"/>
      <c r="GP389" s="42"/>
      <c r="GQ389" s="42"/>
      <c r="GR389" s="42"/>
      <c r="GS389" s="42"/>
      <c r="GT389" s="42"/>
      <c r="GU389" s="42"/>
      <c r="GV389" s="42"/>
      <c r="GW389" s="42"/>
      <c r="GX389" s="42"/>
      <c r="GY389" s="42"/>
      <c r="GZ389" s="42"/>
      <c r="HA389" s="42"/>
      <c r="HB389" s="42"/>
      <c r="HC389" s="42"/>
      <c r="HD389" s="42"/>
      <c r="HE389" s="42"/>
      <c r="HF389" s="42"/>
      <c r="HG389" s="42"/>
      <c r="HH389" s="42"/>
      <c r="HI389" s="42"/>
      <c r="HJ389" s="42"/>
      <c r="HK389" s="42"/>
      <c r="HL389" s="42"/>
      <c r="HM389" s="42"/>
      <c r="HN389" s="42"/>
      <c r="HO389" s="42"/>
      <c r="HP389" s="42"/>
      <c r="HQ389" s="42"/>
      <c r="HR389" s="42"/>
      <c r="HS389" s="42"/>
      <c r="HT389" s="42"/>
      <c r="HU389" s="42"/>
      <c r="HV389" s="42"/>
      <c r="HW389" s="42"/>
      <c r="HX389" s="42"/>
    </row>
    <row r="390" spans="1:232" s="41" customFormat="1" x14ac:dyDescent="0.25">
      <c r="A390" s="29"/>
      <c r="B390" s="30"/>
      <c r="C390" s="31" t="str">
        <f>IF(H390="","",VLOOKUP(O390,Khach_hang!B:G,6,0))</f>
        <v>B</v>
      </c>
      <c r="D390" s="57">
        <f t="shared" si="102"/>
        <v>0</v>
      </c>
      <c r="E390" s="57">
        <f t="shared" si="103"/>
        <v>1</v>
      </c>
      <c r="F390" s="32" t="str">
        <f>IF(H390="","",VLOOKUP(H390,'PHIEU XT'!B:I,8,0))</f>
        <v>30/08/2025</v>
      </c>
      <c r="G390" s="32" t="str">
        <f t="shared" si="104"/>
        <v>30/08/2025</v>
      </c>
      <c r="H390" s="4">
        <v>9105871756</v>
      </c>
      <c r="I390" s="32" t="str">
        <f t="shared" si="105"/>
        <v>30/08/2025</v>
      </c>
      <c r="J390" s="33" t="str">
        <f t="shared" si="106"/>
        <v>NKHT2508/00003389</v>
      </c>
      <c r="K390" s="34"/>
      <c r="L390" s="46" t="str">
        <f t="shared" si="107"/>
        <v>K25TTM</v>
      </c>
      <c r="M390" s="33" t="str">
        <f>IF(H390="","",'PHIEU XT'!C390)</f>
        <v>00003389</v>
      </c>
      <c r="N390" s="35" t="str">
        <f t="shared" si="108"/>
        <v>30/08/2025</v>
      </c>
      <c r="O390" s="6" t="str">
        <f>IF(H390="","",'PHIEU XT'!E390)</f>
        <v>WIN-072</v>
      </c>
      <c r="P390" s="36"/>
      <c r="Q390" s="36"/>
      <c r="R390" s="36"/>
      <c r="S390" s="33" t="str">
        <f>IF(H390="","",'PHIEU XT'!F390)</f>
        <v>5001 WM+ LCI Số 489 Ngô Quyền</v>
      </c>
      <c r="T390" s="36"/>
      <c r="U390" s="36"/>
      <c r="V390" s="33" t="str">
        <f t="shared" si="109"/>
        <v>5001 WM+ LCI Số 489 Ngô Quyền</v>
      </c>
      <c r="W390" s="36"/>
      <c r="X390" s="36"/>
      <c r="Y390" s="33" t="str">
        <f>IF(H390="","",'PHIEU XT'!AC390)</f>
        <v>GTLX250G</v>
      </c>
      <c r="Z390" s="36"/>
      <c r="AA390" s="30"/>
      <c r="AB390" s="57">
        <f t="shared" si="110"/>
        <v>5111</v>
      </c>
      <c r="AC390" s="57">
        <f t="shared" si="111"/>
        <v>131</v>
      </c>
      <c r="AD390" s="30"/>
      <c r="AE390" s="58">
        <f>IF(H390="","",'PHIEU XT'!U390)</f>
        <v>3</v>
      </c>
      <c r="AF390" s="37"/>
      <c r="AG390" s="37">
        <f>IF(H390="","",'PHIEU XT'!T390)</f>
        <v>50182</v>
      </c>
      <c r="AH390" s="38">
        <f t="shared" si="112"/>
        <v>150546</v>
      </c>
      <c r="AI390" s="37"/>
      <c r="AJ390" s="37"/>
      <c r="AK390" s="39"/>
      <c r="AL390" s="40">
        <f t="shared" si="113"/>
        <v>8</v>
      </c>
      <c r="AM390" s="37"/>
      <c r="AN390" s="37">
        <f t="shared" si="114"/>
        <v>12043.68</v>
      </c>
      <c r="AO390" s="59">
        <f t="shared" si="115"/>
        <v>33311</v>
      </c>
      <c r="AP390" s="39"/>
      <c r="AQ390" s="59" t="str">
        <f t="shared" si="116"/>
        <v>K-hangtra</v>
      </c>
      <c r="AR390" s="60">
        <f t="shared" si="117"/>
        <v>156</v>
      </c>
      <c r="AS390" s="60">
        <f t="shared" si="118"/>
        <v>632</v>
      </c>
      <c r="AV390" s="39"/>
      <c r="AW390" s="42"/>
      <c r="AX390" s="42"/>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c r="BV390" s="42"/>
      <c r="BW390" s="42"/>
      <c r="BX390" s="42"/>
      <c r="BY390" s="42"/>
      <c r="BZ390" s="42"/>
      <c r="CA390" s="42"/>
      <c r="CB390" s="42"/>
      <c r="CC390" s="42"/>
      <c r="CD390" s="42"/>
      <c r="CE390" s="42"/>
      <c r="CF390" s="42"/>
      <c r="CG390" s="42"/>
      <c r="CH390" s="42"/>
      <c r="CI390" s="42"/>
      <c r="CJ390" s="42"/>
      <c r="CK390" s="42"/>
      <c r="CL390" s="42"/>
      <c r="CM390" s="42"/>
      <c r="CN390" s="42"/>
      <c r="CO390" s="42"/>
      <c r="CP390" s="42"/>
      <c r="CQ390" s="42"/>
      <c r="CR390" s="42"/>
      <c r="CS390" s="42"/>
      <c r="CT390" s="42"/>
      <c r="CU390" s="42"/>
      <c r="CV390" s="42"/>
      <c r="CW390" s="42"/>
      <c r="CX390" s="42"/>
      <c r="CY390" s="42"/>
      <c r="CZ390" s="42"/>
      <c r="DA390" s="42"/>
      <c r="DB390" s="42"/>
      <c r="DC390" s="42"/>
      <c r="DD390" s="42"/>
      <c r="DE390" s="42"/>
      <c r="DF390" s="42"/>
      <c r="DG390" s="42"/>
      <c r="DH390" s="42"/>
      <c r="DI390" s="42"/>
      <c r="DJ390" s="42"/>
      <c r="DK390" s="42"/>
      <c r="DL390" s="42"/>
      <c r="DM390" s="42"/>
      <c r="DN390" s="42"/>
      <c r="DO390" s="42"/>
      <c r="DP390" s="42"/>
      <c r="DQ390" s="42"/>
      <c r="DR390" s="42"/>
      <c r="DS390" s="42"/>
      <c r="DT390" s="42"/>
      <c r="DU390" s="42"/>
      <c r="DV390" s="42"/>
      <c r="DW390" s="42"/>
      <c r="DX390" s="42"/>
      <c r="DY390" s="42"/>
      <c r="DZ390" s="42"/>
      <c r="EA390" s="42"/>
      <c r="EB390" s="42"/>
      <c r="EC390" s="42"/>
      <c r="ED390" s="42"/>
      <c r="EE390" s="42"/>
      <c r="EF390" s="42"/>
      <c r="EG390" s="42"/>
      <c r="EH390" s="42"/>
      <c r="EI390" s="42"/>
      <c r="EJ390" s="42"/>
      <c r="EK390" s="42"/>
      <c r="EL390" s="42"/>
      <c r="EM390" s="42"/>
      <c r="EN390" s="42"/>
      <c r="EO390" s="42"/>
      <c r="EP390" s="42"/>
      <c r="EQ390" s="42"/>
      <c r="ER390" s="42"/>
      <c r="ES390" s="42"/>
      <c r="ET390" s="42"/>
      <c r="EU390" s="42"/>
      <c r="EV390" s="42"/>
      <c r="EW390" s="42"/>
      <c r="EX390" s="42"/>
      <c r="EY390" s="42"/>
      <c r="EZ390" s="42"/>
      <c r="FA390" s="42"/>
      <c r="FB390" s="42"/>
      <c r="FC390" s="42"/>
      <c r="FD390" s="42"/>
      <c r="FE390" s="42"/>
      <c r="FF390" s="42"/>
      <c r="FG390" s="42"/>
      <c r="FH390" s="42"/>
      <c r="FI390" s="42"/>
      <c r="FJ390" s="42"/>
      <c r="FK390" s="42"/>
      <c r="FL390" s="42"/>
      <c r="FM390" s="42"/>
      <c r="FN390" s="42"/>
      <c r="FO390" s="42"/>
      <c r="FP390" s="42"/>
      <c r="FQ390" s="42"/>
      <c r="FR390" s="42"/>
      <c r="FS390" s="42"/>
      <c r="FT390" s="42"/>
      <c r="FU390" s="42"/>
      <c r="FV390" s="42"/>
      <c r="FW390" s="42"/>
      <c r="FX390" s="42"/>
      <c r="FY390" s="42"/>
      <c r="FZ390" s="42"/>
      <c r="GA390" s="42"/>
      <c r="GB390" s="42"/>
      <c r="GC390" s="42"/>
      <c r="GD390" s="42"/>
      <c r="GE390" s="42"/>
      <c r="GF390" s="42"/>
      <c r="GG390" s="42"/>
      <c r="GH390" s="42"/>
      <c r="GI390" s="42"/>
      <c r="GJ390" s="42"/>
      <c r="GK390" s="42"/>
      <c r="GL390" s="42"/>
      <c r="GM390" s="42"/>
      <c r="GN390" s="42"/>
      <c r="GO390" s="42"/>
      <c r="GP390" s="42"/>
      <c r="GQ390" s="42"/>
      <c r="GR390" s="42"/>
      <c r="GS390" s="42"/>
      <c r="GT390" s="42"/>
      <c r="GU390" s="42"/>
      <c r="GV390" s="42"/>
      <c r="GW390" s="42"/>
      <c r="GX390" s="42"/>
      <c r="GY390" s="42"/>
      <c r="GZ390" s="42"/>
      <c r="HA390" s="42"/>
      <c r="HB390" s="42"/>
      <c r="HC390" s="42"/>
      <c r="HD390" s="42"/>
      <c r="HE390" s="42"/>
      <c r="HF390" s="42"/>
      <c r="HG390" s="42"/>
      <c r="HH390" s="42"/>
      <c r="HI390" s="42"/>
      <c r="HJ390" s="42"/>
      <c r="HK390" s="42"/>
      <c r="HL390" s="42"/>
      <c r="HM390" s="42"/>
      <c r="HN390" s="42"/>
      <c r="HO390" s="42"/>
      <c r="HP390" s="42"/>
      <c r="HQ390" s="42"/>
      <c r="HR390" s="42"/>
      <c r="HS390" s="42"/>
      <c r="HT390" s="42"/>
      <c r="HU390" s="42"/>
      <c r="HV390" s="42"/>
      <c r="HW390" s="42"/>
      <c r="HX390" s="42"/>
    </row>
    <row r="391" spans="1:232" s="41" customFormat="1" x14ac:dyDescent="0.25">
      <c r="A391" s="29"/>
      <c r="B391" s="30"/>
      <c r="C391" s="31" t="str">
        <f>IF(H391="","",VLOOKUP(O391,Khach_hang!B:G,6,0))</f>
        <v>B</v>
      </c>
      <c r="D391" s="57">
        <f t="shared" si="102"/>
        <v>0</v>
      </c>
      <c r="E391" s="57">
        <f t="shared" si="103"/>
        <v>1</v>
      </c>
      <c r="F391" s="32" t="str">
        <f>IF(H391="","",VLOOKUP(H391,'PHIEU XT'!B:I,8,0))</f>
        <v>30/08/2025</v>
      </c>
      <c r="G391" s="32" t="str">
        <f t="shared" si="104"/>
        <v>30/08/2025</v>
      </c>
      <c r="H391" s="4">
        <v>9105871831</v>
      </c>
      <c r="I391" s="32" t="str">
        <f t="shared" si="105"/>
        <v>30/08/2025</v>
      </c>
      <c r="J391" s="33" t="str">
        <f t="shared" si="106"/>
        <v>NKHT2508/00041049</v>
      </c>
      <c r="K391" s="34"/>
      <c r="L391" s="46" t="str">
        <f t="shared" si="107"/>
        <v>K25TTM</v>
      </c>
      <c r="M391" s="33" t="str">
        <f>IF(H391="","",'PHIEU XT'!C391)</f>
        <v>00041049</v>
      </c>
      <c r="N391" s="35" t="str">
        <f t="shared" si="108"/>
        <v>30/08/2025</v>
      </c>
      <c r="O391" s="6" t="str">
        <f>IF(H391="","",'PHIEU XT'!E391)</f>
        <v>WIN-007</v>
      </c>
      <c r="P391" s="36"/>
      <c r="Q391" s="36"/>
      <c r="R391" s="36"/>
      <c r="S391" s="33" t="str">
        <f>IF(H391="","",'PHIEU XT'!F391)</f>
        <v>5933 WM+ QNH Phố II</v>
      </c>
      <c r="T391" s="36"/>
      <c r="U391" s="36"/>
      <c r="V391" s="33" t="str">
        <f t="shared" si="109"/>
        <v>5933 WM+ QNH Phố II</v>
      </c>
      <c r="W391" s="36"/>
      <c r="X391" s="36"/>
      <c r="Y391" s="33" t="str">
        <f>IF(H391="","",'PHIEU XT'!AC391)</f>
        <v>CC300</v>
      </c>
      <c r="Z391" s="36"/>
      <c r="AA391" s="30"/>
      <c r="AB391" s="57">
        <f t="shared" si="110"/>
        <v>5111</v>
      </c>
      <c r="AC391" s="57">
        <f t="shared" si="111"/>
        <v>131</v>
      </c>
      <c r="AD391" s="30"/>
      <c r="AE391" s="58">
        <f>IF(H391="","",'PHIEU XT'!U391)</f>
        <v>1</v>
      </c>
      <c r="AF391" s="37"/>
      <c r="AG391" s="37">
        <f>IF(H391="","",'PHIEU XT'!T391)</f>
        <v>74250</v>
      </c>
      <c r="AH391" s="38">
        <f t="shared" si="112"/>
        <v>74250</v>
      </c>
      <c r="AI391" s="37"/>
      <c r="AJ391" s="37"/>
      <c r="AK391" s="39"/>
      <c r="AL391" s="40">
        <f t="shared" si="113"/>
        <v>8</v>
      </c>
      <c r="AM391" s="37"/>
      <c r="AN391" s="37">
        <f t="shared" si="114"/>
        <v>5940</v>
      </c>
      <c r="AO391" s="59">
        <f t="shared" si="115"/>
        <v>33311</v>
      </c>
      <c r="AP391" s="39"/>
      <c r="AQ391" s="59" t="str">
        <f t="shared" si="116"/>
        <v>K-hangtra</v>
      </c>
      <c r="AR391" s="60">
        <f t="shared" si="117"/>
        <v>156</v>
      </c>
      <c r="AS391" s="60">
        <f t="shared" si="118"/>
        <v>632</v>
      </c>
      <c r="AV391" s="39"/>
      <c r="AW391" s="42"/>
      <c r="AX391" s="42"/>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c r="BV391" s="42"/>
      <c r="BW391" s="42"/>
      <c r="BX391" s="42"/>
      <c r="BY391" s="42"/>
      <c r="BZ391" s="42"/>
      <c r="CA391" s="42"/>
      <c r="CB391" s="42"/>
      <c r="CC391" s="42"/>
      <c r="CD391" s="42"/>
      <c r="CE391" s="42"/>
      <c r="CF391" s="42"/>
      <c r="CG391" s="42"/>
      <c r="CH391" s="42"/>
      <c r="CI391" s="42"/>
      <c r="CJ391" s="42"/>
      <c r="CK391" s="42"/>
      <c r="CL391" s="42"/>
      <c r="CM391" s="42"/>
      <c r="CN391" s="42"/>
      <c r="CO391" s="42"/>
      <c r="CP391" s="42"/>
      <c r="CQ391" s="42"/>
      <c r="CR391" s="42"/>
      <c r="CS391" s="42"/>
      <c r="CT391" s="42"/>
      <c r="CU391" s="42"/>
      <c r="CV391" s="42"/>
      <c r="CW391" s="42"/>
      <c r="CX391" s="42"/>
      <c r="CY391" s="42"/>
      <c r="CZ391" s="42"/>
      <c r="DA391" s="42"/>
      <c r="DB391" s="42"/>
      <c r="DC391" s="42"/>
      <c r="DD391" s="42"/>
      <c r="DE391" s="42"/>
      <c r="DF391" s="42"/>
      <c r="DG391" s="42"/>
      <c r="DH391" s="42"/>
      <c r="DI391" s="42"/>
      <c r="DJ391" s="42"/>
      <c r="DK391" s="42"/>
      <c r="DL391" s="42"/>
      <c r="DM391" s="42"/>
      <c r="DN391" s="42"/>
      <c r="DO391" s="42"/>
      <c r="DP391" s="42"/>
      <c r="DQ391" s="42"/>
      <c r="DR391" s="42"/>
      <c r="DS391" s="42"/>
      <c r="DT391" s="42"/>
      <c r="DU391" s="42"/>
      <c r="DV391" s="42"/>
      <c r="DW391" s="42"/>
      <c r="DX391" s="42"/>
      <c r="DY391" s="42"/>
      <c r="DZ391" s="42"/>
      <c r="EA391" s="42"/>
      <c r="EB391" s="42"/>
      <c r="EC391" s="42"/>
      <c r="ED391" s="42"/>
      <c r="EE391" s="42"/>
      <c r="EF391" s="42"/>
      <c r="EG391" s="42"/>
      <c r="EH391" s="42"/>
      <c r="EI391" s="42"/>
      <c r="EJ391" s="42"/>
      <c r="EK391" s="42"/>
      <c r="EL391" s="42"/>
      <c r="EM391" s="42"/>
      <c r="EN391" s="42"/>
      <c r="EO391" s="42"/>
      <c r="EP391" s="42"/>
      <c r="EQ391" s="42"/>
      <c r="ER391" s="42"/>
      <c r="ES391" s="42"/>
      <c r="ET391" s="42"/>
      <c r="EU391" s="42"/>
      <c r="EV391" s="42"/>
      <c r="EW391" s="42"/>
      <c r="EX391" s="42"/>
      <c r="EY391" s="42"/>
      <c r="EZ391" s="42"/>
      <c r="FA391" s="42"/>
      <c r="FB391" s="42"/>
      <c r="FC391" s="42"/>
      <c r="FD391" s="42"/>
      <c r="FE391" s="42"/>
      <c r="FF391" s="42"/>
      <c r="FG391" s="42"/>
      <c r="FH391" s="42"/>
      <c r="FI391" s="42"/>
      <c r="FJ391" s="42"/>
      <c r="FK391" s="42"/>
      <c r="FL391" s="42"/>
      <c r="FM391" s="42"/>
      <c r="FN391" s="42"/>
      <c r="FO391" s="42"/>
      <c r="FP391" s="42"/>
      <c r="FQ391" s="42"/>
      <c r="FR391" s="42"/>
      <c r="FS391" s="42"/>
      <c r="FT391" s="42"/>
      <c r="FU391" s="42"/>
      <c r="FV391" s="42"/>
      <c r="FW391" s="42"/>
      <c r="FX391" s="42"/>
      <c r="FY391" s="42"/>
      <c r="FZ391" s="42"/>
      <c r="GA391" s="42"/>
      <c r="GB391" s="42"/>
      <c r="GC391" s="42"/>
      <c r="GD391" s="42"/>
      <c r="GE391" s="42"/>
      <c r="GF391" s="42"/>
      <c r="GG391" s="42"/>
      <c r="GH391" s="42"/>
      <c r="GI391" s="42"/>
      <c r="GJ391" s="42"/>
      <c r="GK391" s="42"/>
      <c r="GL391" s="42"/>
      <c r="GM391" s="42"/>
      <c r="GN391" s="42"/>
      <c r="GO391" s="42"/>
      <c r="GP391" s="42"/>
      <c r="GQ391" s="42"/>
      <c r="GR391" s="42"/>
      <c r="GS391" s="42"/>
      <c r="GT391" s="42"/>
      <c r="GU391" s="42"/>
      <c r="GV391" s="42"/>
      <c r="GW391" s="42"/>
      <c r="GX391" s="42"/>
      <c r="GY391" s="42"/>
      <c r="GZ391" s="42"/>
      <c r="HA391" s="42"/>
      <c r="HB391" s="42"/>
      <c r="HC391" s="42"/>
      <c r="HD391" s="42"/>
      <c r="HE391" s="42"/>
      <c r="HF391" s="42"/>
      <c r="HG391" s="42"/>
      <c r="HH391" s="42"/>
      <c r="HI391" s="42"/>
      <c r="HJ391" s="42"/>
      <c r="HK391" s="42"/>
      <c r="HL391" s="42"/>
      <c r="HM391" s="42"/>
      <c r="HN391" s="42"/>
      <c r="HO391" s="42"/>
      <c r="HP391" s="42"/>
      <c r="HQ391" s="42"/>
      <c r="HR391" s="42"/>
      <c r="HS391" s="42"/>
      <c r="HT391" s="42"/>
      <c r="HU391" s="42"/>
      <c r="HV391" s="42"/>
      <c r="HW391" s="42"/>
      <c r="HX391" s="42"/>
    </row>
    <row r="392" spans="1:232" s="41" customFormat="1" x14ac:dyDescent="0.25">
      <c r="A392" s="29"/>
      <c r="B392" s="30"/>
      <c r="C392" s="31" t="str">
        <f>IF(H392="","",VLOOKUP(O392,Khach_hang!B:G,6,0))</f>
        <v>B</v>
      </c>
      <c r="D392" s="57">
        <f t="shared" si="102"/>
        <v>0</v>
      </c>
      <c r="E392" s="57">
        <f t="shared" si="103"/>
        <v>1</v>
      </c>
      <c r="F392" s="32" t="str">
        <f>IF(H392="","",VLOOKUP(H392,'PHIEU XT'!B:I,8,0))</f>
        <v>30/08/2025</v>
      </c>
      <c r="G392" s="32" t="str">
        <f t="shared" si="104"/>
        <v>30/08/2025</v>
      </c>
      <c r="H392" s="4">
        <v>9105871831</v>
      </c>
      <c r="I392" s="32" t="str">
        <f t="shared" si="105"/>
        <v>30/08/2025</v>
      </c>
      <c r="J392" s="33" t="str">
        <f t="shared" si="106"/>
        <v>NKHT2508/00041049</v>
      </c>
      <c r="K392" s="34"/>
      <c r="L392" s="46" t="str">
        <f t="shared" si="107"/>
        <v>K25TTM</v>
      </c>
      <c r="M392" s="33" t="str">
        <f>IF(H392="","",'PHIEU XT'!C392)</f>
        <v>00041049</v>
      </c>
      <c r="N392" s="35" t="str">
        <f t="shared" si="108"/>
        <v>30/08/2025</v>
      </c>
      <c r="O392" s="6" t="str">
        <f>IF(H392="","",'PHIEU XT'!E392)</f>
        <v>WIN-007</v>
      </c>
      <c r="P392" s="36"/>
      <c r="Q392" s="36"/>
      <c r="R392" s="36"/>
      <c r="S392" s="33" t="str">
        <f>IF(H392="","",'PHIEU XT'!F392)</f>
        <v>5933 WM+ QNH Phố II</v>
      </c>
      <c r="T392" s="36"/>
      <c r="U392" s="36"/>
      <c r="V392" s="33" t="str">
        <f t="shared" si="109"/>
        <v>5933 WM+ QNH Phố II</v>
      </c>
      <c r="W392" s="36"/>
      <c r="X392" s="36"/>
      <c r="Y392" s="33" t="str">
        <f>IF(H392="","",'PHIEU XT'!AC392)</f>
        <v>GTLX250G</v>
      </c>
      <c r="Z392" s="36"/>
      <c r="AA392" s="30"/>
      <c r="AB392" s="57">
        <f t="shared" si="110"/>
        <v>5111</v>
      </c>
      <c r="AC392" s="57">
        <f t="shared" si="111"/>
        <v>131</v>
      </c>
      <c r="AD392" s="30"/>
      <c r="AE392" s="58">
        <f>IF(H392="","",'PHIEU XT'!U392)</f>
        <v>1</v>
      </c>
      <c r="AF392" s="37"/>
      <c r="AG392" s="37">
        <f>IF(H392="","",'PHIEU XT'!T392)</f>
        <v>50182</v>
      </c>
      <c r="AH392" s="38">
        <f t="shared" si="112"/>
        <v>50182</v>
      </c>
      <c r="AI392" s="37"/>
      <c r="AJ392" s="37"/>
      <c r="AK392" s="39"/>
      <c r="AL392" s="40">
        <f t="shared" si="113"/>
        <v>8</v>
      </c>
      <c r="AM392" s="37"/>
      <c r="AN392" s="37">
        <f t="shared" si="114"/>
        <v>4014.56</v>
      </c>
      <c r="AO392" s="59">
        <f t="shared" si="115"/>
        <v>33311</v>
      </c>
      <c r="AP392" s="39"/>
      <c r="AQ392" s="59" t="str">
        <f t="shared" si="116"/>
        <v>K-hangtra</v>
      </c>
      <c r="AR392" s="60">
        <f t="shared" si="117"/>
        <v>156</v>
      </c>
      <c r="AS392" s="60">
        <f t="shared" si="118"/>
        <v>632</v>
      </c>
      <c r="AV392" s="39"/>
      <c r="AW392" s="42"/>
      <c r="AX392" s="42"/>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c r="BV392" s="42"/>
      <c r="BW392" s="42"/>
      <c r="BX392" s="42"/>
      <c r="BY392" s="42"/>
      <c r="BZ392" s="42"/>
      <c r="CA392" s="42"/>
      <c r="CB392" s="42"/>
      <c r="CC392" s="42"/>
      <c r="CD392" s="42"/>
      <c r="CE392" s="42"/>
      <c r="CF392" s="42"/>
      <c r="CG392" s="42"/>
      <c r="CH392" s="42"/>
      <c r="CI392" s="42"/>
      <c r="CJ392" s="42"/>
      <c r="CK392" s="42"/>
      <c r="CL392" s="42"/>
      <c r="CM392" s="42"/>
      <c r="CN392" s="42"/>
      <c r="CO392" s="42"/>
      <c r="CP392" s="42"/>
      <c r="CQ392" s="42"/>
      <c r="CR392" s="42"/>
      <c r="CS392" s="42"/>
      <c r="CT392" s="42"/>
      <c r="CU392" s="42"/>
      <c r="CV392" s="42"/>
      <c r="CW392" s="42"/>
      <c r="CX392" s="42"/>
      <c r="CY392" s="42"/>
      <c r="CZ392" s="42"/>
      <c r="DA392" s="42"/>
      <c r="DB392" s="42"/>
      <c r="DC392" s="42"/>
      <c r="DD392" s="42"/>
      <c r="DE392" s="42"/>
      <c r="DF392" s="42"/>
      <c r="DG392" s="42"/>
      <c r="DH392" s="42"/>
      <c r="DI392" s="42"/>
      <c r="DJ392" s="42"/>
      <c r="DK392" s="42"/>
      <c r="DL392" s="42"/>
      <c r="DM392" s="42"/>
      <c r="DN392" s="42"/>
      <c r="DO392" s="42"/>
      <c r="DP392" s="42"/>
      <c r="DQ392" s="42"/>
      <c r="DR392" s="42"/>
      <c r="DS392" s="42"/>
      <c r="DT392" s="42"/>
      <c r="DU392" s="42"/>
      <c r="DV392" s="42"/>
      <c r="DW392" s="42"/>
      <c r="DX392" s="42"/>
      <c r="DY392" s="42"/>
      <c r="DZ392" s="42"/>
      <c r="EA392" s="42"/>
      <c r="EB392" s="42"/>
      <c r="EC392" s="42"/>
      <c r="ED392" s="42"/>
      <c r="EE392" s="42"/>
      <c r="EF392" s="42"/>
      <c r="EG392" s="42"/>
      <c r="EH392" s="42"/>
      <c r="EI392" s="42"/>
      <c r="EJ392" s="42"/>
      <c r="EK392" s="42"/>
      <c r="EL392" s="42"/>
      <c r="EM392" s="42"/>
      <c r="EN392" s="42"/>
      <c r="EO392" s="42"/>
      <c r="EP392" s="42"/>
      <c r="EQ392" s="42"/>
      <c r="ER392" s="42"/>
      <c r="ES392" s="42"/>
      <c r="ET392" s="42"/>
      <c r="EU392" s="42"/>
      <c r="EV392" s="42"/>
      <c r="EW392" s="42"/>
      <c r="EX392" s="42"/>
      <c r="EY392" s="42"/>
      <c r="EZ392" s="42"/>
      <c r="FA392" s="42"/>
      <c r="FB392" s="42"/>
      <c r="FC392" s="42"/>
      <c r="FD392" s="42"/>
      <c r="FE392" s="42"/>
      <c r="FF392" s="42"/>
      <c r="FG392" s="42"/>
      <c r="FH392" s="42"/>
      <c r="FI392" s="42"/>
      <c r="FJ392" s="42"/>
      <c r="FK392" s="42"/>
      <c r="FL392" s="42"/>
      <c r="FM392" s="42"/>
      <c r="FN392" s="42"/>
      <c r="FO392" s="42"/>
      <c r="FP392" s="42"/>
      <c r="FQ392" s="42"/>
      <c r="FR392" s="42"/>
      <c r="FS392" s="42"/>
      <c r="FT392" s="42"/>
      <c r="FU392" s="42"/>
      <c r="FV392" s="42"/>
      <c r="FW392" s="42"/>
      <c r="FX392" s="42"/>
      <c r="FY392" s="42"/>
      <c r="FZ392" s="42"/>
      <c r="GA392" s="42"/>
      <c r="GB392" s="42"/>
      <c r="GC392" s="42"/>
      <c r="GD392" s="42"/>
      <c r="GE392" s="42"/>
      <c r="GF392" s="42"/>
      <c r="GG392" s="42"/>
      <c r="GH392" s="42"/>
      <c r="GI392" s="42"/>
      <c r="GJ392" s="42"/>
      <c r="GK392" s="42"/>
      <c r="GL392" s="42"/>
      <c r="GM392" s="42"/>
      <c r="GN392" s="42"/>
      <c r="GO392" s="42"/>
      <c r="GP392" s="42"/>
      <c r="GQ392" s="42"/>
      <c r="GR392" s="42"/>
      <c r="GS392" s="42"/>
      <c r="GT392" s="42"/>
      <c r="GU392" s="42"/>
      <c r="GV392" s="42"/>
      <c r="GW392" s="42"/>
      <c r="GX392" s="42"/>
      <c r="GY392" s="42"/>
      <c r="GZ392" s="42"/>
      <c r="HA392" s="42"/>
      <c r="HB392" s="42"/>
      <c r="HC392" s="42"/>
      <c r="HD392" s="42"/>
      <c r="HE392" s="42"/>
      <c r="HF392" s="42"/>
      <c r="HG392" s="42"/>
      <c r="HH392" s="42"/>
      <c r="HI392" s="42"/>
      <c r="HJ392" s="42"/>
      <c r="HK392" s="42"/>
      <c r="HL392" s="42"/>
      <c r="HM392" s="42"/>
      <c r="HN392" s="42"/>
      <c r="HO392" s="42"/>
      <c r="HP392" s="42"/>
      <c r="HQ392" s="42"/>
      <c r="HR392" s="42"/>
      <c r="HS392" s="42"/>
      <c r="HT392" s="42"/>
      <c r="HU392" s="42"/>
      <c r="HV392" s="42"/>
      <c r="HW392" s="42"/>
      <c r="HX392" s="42"/>
    </row>
    <row r="393" spans="1:232" s="41" customFormat="1" x14ac:dyDescent="0.25">
      <c r="A393" s="29"/>
      <c r="B393" s="30"/>
      <c r="C393" s="31" t="str">
        <f>IF(H393="","",VLOOKUP(O393,Khach_hang!B:G,6,0))</f>
        <v>B</v>
      </c>
      <c r="D393" s="57">
        <f t="shared" si="102"/>
        <v>0</v>
      </c>
      <c r="E393" s="57">
        <f t="shared" si="103"/>
        <v>1</v>
      </c>
      <c r="F393" s="32" t="str">
        <f>IF(H393="","",VLOOKUP(H393,'PHIEU XT'!B:I,8,0))</f>
        <v>30/08/2025</v>
      </c>
      <c r="G393" s="32" t="str">
        <f t="shared" si="104"/>
        <v>30/08/2025</v>
      </c>
      <c r="H393" s="4">
        <v>9105871845</v>
      </c>
      <c r="I393" s="32" t="str">
        <f t="shared" si="105"/>
        <v>30/08/2025</v>
      </c>
      <c r="J393" s="33" t="str">
        <f t="shared" si="106"/>
        <v>NKHT2508/00009608</v>
      </c>
      <c r="K393" s="34"/>
      <c r="L393" s="46" t="str">
        <f t="shared" si="107"/>
        <v>K25TTM</v>
      </c>
      <c r="M393" s="33" t="str">
        <f>IF(H393="","",'PHIEU XT'!C393)</f>
        <v>00009608</v>
      </c>
      <c r="N393" s="35" t="str">
        <f t="shared" si="108"/>
        <v>30/08/2025</v>
      </c>
      <c r="O393" s="6" t="str">
        <f>IF(H393="","",'PHIEU XT'!E393)</f>
        <v>WIN-059</v>
      </c>
      <c r="P393" s="36"/>
      <c r="Q393" s="36"/>
      <c r="R393" s="36"/>
      <c r="S393" s="33" t="str">
        <f>IF(H393="","",'PHIEU XT'!F393)</f>
        <v>4828 WM+ TNN 815 Dương Tự Minh</v>
      </c>
      <c r="T393" s="36"/>
      <c r="U393" s="36"/>
      <c r="V393" s="33" t="str">
        <f t="shared" si="109"/>
        <v>4828 WM+ TNN 815 Dương Tự Minh</v>
      </c>
      <c r="W393" s="36"/>
      <c r="X393" s="36"/>
      <c r="Y393" s="33" t="str">
        <f>IF(H393="","",'PHIEU XT'!AC393)</f>
        <v>GTLX250G</v>
      </c>
      <c r="Z393" s="36"/>
      <c r="AA393" s="30"/>
      <c r="AB393" s="57">
        <f t="shared" si="110"/>
        <v>5111</v>
      </c>
      <c r="AC393" s="57">
        <f t="shared" si="111"/>
        <v>131</v>
      </c>
      <c r="AD393" s="30"/>
      <c r="AE393" s="58">
        <f>IF(H393="","",'PHIEU XT'!U393)</f>
        <v>1</v>
      </c>
      <c r="AF393" s="37"/>
      <c r="AG393" s="37">
        <f>IF(H393="","",'PHIEU XT'!T393)</f>
        <v>50182</v>
      </c>
      <c r="AH393" s="38">
        <f t="shared" si="112"/>
        <v>50182</v>
      </c>
      <c r="AI393" s="37"/>
      <c r="AJ393" s="37"/>
      <c r="AK393" s="39"/>
      <c r="AL393" s="40">
        <f t="shared" si="113"/>
        <v>8</v>
      </c>
      <c r="AM393" s="37"/>
      <c r="AN393" s="37">
        <f t="shared" si="114"/>
        <v>4014.56</v>
      </c>
      <c r="AO393" s="59">
        <f t="shared" si="115"/>
        <v>33311</v>
      </c>
      <c r="AP393" s="39"/>
      <c r="AQ393" s="59" t="str">
        <f t="shared" si="116"/>
        <v>K-hangtra</v>
      </c>
      <c r="AR393" s="60">
        <f t="shared" si="117"/>
        <v>156</v>
      </c>
      <c r="AS393" s="60">
        <f t="shared" si="118"/>
        <v>632</v>
      </c>
      <c r="AV393" s="39"/>
      <c r="AW393" s="42"/>
      <c r="AX393" s="42"/>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c r="BV393" s="42"/>
      <c r="BW393" s="42"/>
      <c r="BX393" s="42"/>
      <c r="BY393" s="42"/>
      <c r="BZ393" s="42"/>
      <c r="CA393" s="42"/>
      <c r="CB393" s="42"/>
      <c r="CC393" s="42"/>
      <c r="CD393" s="42"/>
      <c r="CE393" s="42"/>
      <c r="CF393" s="42"/>
      <c r="CG393" s="42"/>
      <c r="CH393" s="42"/>
      <c r="CI393" s="42"/>
      <c r="CJ393" s="42"/>
      <c r="CK393" s="42"/>
      <c r="CL393" s="42"/>
      <c r="CM393" s="42"/>
      <c r="CN393" s="42"/>
      <c r="CO393" s="42"/>
      <c r="CP393" s="42"/>
      <c r="CQ393" s="42"/>
      <c r="CR393" s="42"/>
      <c r="CS393" s="42"/>
      <c r="CT393" s="42"/>
      <c r="CU393" s="42"/>
      <c r="CV393" s="42"/>
      <c r="CW393" s="42"/>
      <c r="CX393" s="42"/>
      <c r="CY393" s="42"/>
      <c r="CZ393" s="42"/>
      <c r="DA393" s="42"/>
      <c r="DB393" s="42"/>
      <c r="DC393" s="42"/>
      <c r="DD393" s="42"/>
      <c r="DE393" s="42"/>
      <c r="DF393" s="42"/>
      <c r="DG393" s="42"/>
      <c r="DH393" s="42"/>
      <c r="DI393" s="42"/>
      <c r="DJ393" s="42"/>
      <c r="DK393" s="42"/>
      <c r="DL393" s="42"/>
      <c r="DM393" s="42"/>
      <c r="DN393" s="42"/>
      <c r="DO393" s="42"/>
      <c r="DP393" s="42"/>
      <c r="DQ393" s="42"/>
      <c r="DR393" s="42"/>
      <c r="DS393" s="42"/>
      <c r="DT393" s="42"/>
      <c r="DU393" s="42"/>
      <c r="DV393" s="42"/>
      <c r="DW393" s="42"/>
      <c r="DX393" s="42"/>
      <c r="DY393" s="42"/>
      <c r="DZ393" s="42"/>
      <c r="EA393" s="42"/>
      <c r="EB393" s="42"/>
      <c r="EC393" s="42"/>
      <c r="ED393" s="42"/>
      <c r="EE393" s="42"/>
      <c r="EF393" s="42"/>
      <c r="EG393" s="42"/>
      <c r="EH393" s="42"/>
      <c r="EI393" s="42"/>
      <c r="EJ393" s="42"/>
      <c r="EK393" s="42"/>
      <c r="EL393" s="42"/>
      <c r="EM393" s="42"/>
      <c r="EN393" s="42"/>
      <c r="EO393" s="42"/>
      <c r="EP393" s="42"/>
      <c r="EQ393" s="42"/>
      <c r="ER393" s="42"/>
      <c r="ES393" s="42"/>
      <c r="ET393" s="42"/>
      <c r="EU393" s="42"/>
      <c r="EV393" s="42"/>
      <c r="EW393" s="42"/>
      <c r="EX393" s="42"/>
      <c r="EY393" s="42"/>
      <c r="EZ393" s="42"/>
      <c r="FA393" s="42"/>
      <c r="FB393" s="42"/>
      <c r="FC393" s="42"/>
      <c r="FD393" s="42"/>
      <c r="FE393" s="42"/>
      <c r="FF393" s="42"/>
      <c r="FG393" s="42"/>
      <c r="FH393" s="42"/>
      <c r="FI393" s="42"/>
      <c r="FJ393" s="42"/>
      <c r="FK393" s="42"/>
      <c r="FL393" s="42"/>
      <c r="FM393" s="42"/>
      <c r="FN393" s="42"/>
      <c r="FO393" s="42"/>
      <c r="FP393" s="42"/>
      <c r="FQ393" s="42"/>
      <c r="FR393" s="42"/>
      <c r="FS393" s="42"/>
      <c r="FT393" s="42"/>
      <c r="FU393" s="42"/>
      <c r="FV393" s="42"/>
      <c r="FW393" s="42"/>
      <c r="FX393" s="42"/>
      <c r="FY393" s="42"/>
      <c r="FZ393" s="42"/>
      <c r="GA393" s="42"/>
      <c r="GB393" s="42"/>
      <c r="GC393" s="42"/>
      <c r="GD393" s="42"/>
      <c r="GE393" s="42"/>
      <c r="GF393" s="42"/>
      <c r="GG393" s="42"/>
      <c r="GH393" s="42"/>
      <c r="GI393" s="42"/>
      <c r="GJ393" s="42"/>
      <c r="GK393" s="42"/>
      <c r="GL393" s="42"/>
      <c r="GM393" s="42"/>
      <c r="GN393" s="42"/>
      <c r="GO393" s="42"/>
      <c r="GP393" s="42"/>
      <c r="GQ393" s="42"/>
      <c r="GR393" s="42"/>
      <c r="GS393" s="42"/>
      <c r="GT393" s="42"/>
      <c r="GU393" s="42"/>
      <c r="GV393" s="42"/>
      <c r="GW393" s="42"/>
      <c r="GX393" s="42"/>
      <c r="GY393" s="42"/>
      <c r="GZ393" s="42"/>
      <c r="HA393" s="42"/>
      <c r="HB393" s="42"/>
      <c r="HC393" s="42"/>
      <c r="HD393" s="42"/>
      <c r="HE393" s="42"/>
      <c r="HF393" s="42"/>
      <c r="HG393" s="42"/>
      <c r="HH393" s="42"/>
      <c r="HI393" s="42"/>
      <c r="HJ393" s="42"/>
      <c r="HK393" s="42"/>
      <c r="HL393" s="42"/>
      <c r="HM393" s="42"/>
      <c r="HN393" s="42"/>
      <c r="HO393" s="42"/>
      <c r="HP393" s="42"/>
      <c r="HQ393" s="42"/>
      <c r="HR393" s="42"/>
      <c r="HS393" s="42"/>
      <c r="HT393" s="42"/>
      <c r="HU393" s="42"/>
      <c r="HV393" s="42"/>
      <c r="HW393" s="42"/>
      <c r="HX393" s="42"/>
    </row>
    <row r="394" spans="1:232" s="41" customFormat="1" x14ac:dyDescent="0.25">
      <c r="A394" s="29"/>
      <c r="B394" s="30"/>
      <c r="C394" s="31" t="str">
        <f>IF(H394="","",VLOOKUP(O394,Khach_hang!B:G,6,0))</f>
        <v>B</v>
      </c>
      <c r="D394" s="57">
        <f t="shared" si="102"/>
        <v>0</v>
      </c>
      <c r="E394" s="57">
        <f t="shared" si="103"/>
        <v>1</v>
      </c>
      <c r="F394" s="32" t="str">
        <f>IF(H394="","",VLOOKUP(H394,'PHIEU XT'!B:I,8,0))</f>
        <v>31/08/2025</v>
      </c>
      <c r="G394" s="32" t="str">
        <f t="shared" si="104"/>
        <v>31/08/2025</v>
      </c>
      <c r="H394" s="4">
        <v>9105871949</v>
      </c>
      <c r="I394" s="32" t="str">
        <f t="shared" si="105"/>
        <v>31/08/2025</v>
      </c>
      <c r="J394" s="33" t="str">
        <f t="shared" si="106"/>
        <v>NKHT2508/00422771</v>
      </c>
      <c r="K394" s="34"/>
      <c r="L394" s="46" t="str">
        <f t="shared" si="107"/>
        <v>K25TTM</v>
      </c>
      <c r="M394" s="33" t="str">
        <f>IF(H394="","",'PHIEU XT'!C394)</f>
        <v>00422771</v>
      </c>
      <c r="N394" s="35" t="str">
        <f t="shared" si="108"/>
        <v>31/08/2025</v>
      </c>
      <c r="O394" s="6" t="str">
        <f>IF(H394="","",'PHIEU XT'!E394)</f>
        <v>WIN-002</v>
      </c>
      <c r="P394" s="36"/>
      <c r="Q394" s="36"/>
      <c r="R394" s="36"/>
      <c r="S394" s="33" t="str">
        <f>IF(H394="","",'PHIEU XT'!F394)</f>
        <v>1533 WM HNI Trung Hòa</v>
      </c>
      <c r="T394" s="36"/>
      <c r="U394" s="36"/>
      <c r="V394" s="33" t="str">
        <f t="shared" si="109"/>
        <v>1533 WM HNI Trung Hòa</v>
      </c>
      <c r="W394" s="36"/>
      <c r="X394" s="36"/>
      <c r="Y394" s="33" t="str">
        <f>IF(H394="","",'PHIEU XT'!AC394)</f>
        <v>TH200</v>
      </c>
      <c r="Z394" s="36"/>
      <c r="AA394" s="30"/>
      <c r="AB394" s="57">
        <f t="shared" si="110"/>
        <v>5111</v>
      </c>
      <c r="AC394" s="57">
        <f t="shared" si="111"/>
        <v>131</v>
      </c>
      <c r="AD394" s="30"/>
      <c r="AE394" s="58">
        <f>IF(H394="","",'PHIEU XT'!U394)</f>
        <v>3</v>
      </c>
      <c r="AF394" s="37"/>
      <c r="AG394" s="37">
        <f>IF(H394="","",'PHIEU XT'!T394)</f>
        <v>55595</v>
      </c>
      <c r="AH394" s="38">
        <f t="shared" si="112"/>
        <v>166785</v>
      </c>
      <c r="AI394" s="37"/>
      <c r="AJ394" s="37"/>
      <c r="AK394" s="39"/>
      <c r="AL394" s="40">
        <f t="shared" si="113"/>
        <v>8</v>
      </c>
      <c r="AM394" s="37"/>
      <c r="AN394" s="37">
        <f t="shared" si="114"/>
        <v>13342.800000000001</v>
      </c>
      <c r="AO394" s="59">
        <f t="shared" si="115"/>
        <v>33311</v>
      </c>
      <c r="AP394" s="39"/>
      <c r="AQ394" s="59" t="str">
        <f t="shared" si="116"/>
        <v>K-hangtra</v>
      </c>
      <c r="AR394" s="60">
        <f t="shared" si="117"/>
        <v>156</v>
      </c>
      <c r="AS394" s="60">
        <f t="shared" si="118"/>
        <v>632</v>
      </c>
      <c r="AV394" s="39"/>
      <c r="AW394" s="42"/>
      <c r="AX394" s="42"/>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c r="BV394" s="42"/>
      <c r="BW394" s="42"/>
      <c r="BX394" s="42"/>
      <c r="BY394" s="42"/>
      <c r="BZ394" s="42"/>
      <c r="CA394" s="42"/>
      <c r="CB394" s="42"/>
      <c r="CC394" s="42"/>
      <c r="CD394" s="42"/>
      <c r="CE394" s="42"/>
      <c r="CF394" s="42"/>
      <c r="CG394" s="42"/>
      <c r="CH394" s="42"/>
      <c r="CI394" s="42"/>
      <c r="CJ394" s="42"/>
      <c r="CK394" s="42"/>
      <c r="CL394" s="42"/>
      <c r="CM394" s="42"/>
      <c r="CN394" s="42"/>
      <c r="CO394" s="42"/>
      <c r="CP394" s="42"/>
      <c r="CQ394" s="42"/>
      <c r="CR394" s="42"/>
      <c r="CS394" s="42"/>
      <c r="CT394" s="42"/>
      <c r="CU394" s="42"/>
      <c r="CV394" s="42"/>
      <c r="CW394" s="42"/>
      <c r="CX394" s="42"/>
      <c r="CY394" s="42"/>
      <c r="CZ394" s="42"/>
      <c r="DA394" s="42"/>
      <c r="DB394" s="42"/>
      <c r="DC394" s="42"/>
      <c r="DD394" s="42"/>
      <c r="DE394" s="42"/>
      <c r="DF394" s="42"/>
      <c r="DG394" s="42"/>
      <c r="DH394" s="42"/>
      <c r="DI394" s="42"/>
      <c r="DJ394" s="42"/>
      <c r="DK394" s="42"/>
      <c r="DL394" s="42"/>
      <c r="DM394" s="42"/>
      <c r="DN394" s="42"/>
      <c r="DO394" s="42"/>
      <c r="DP394" s="42"/>
      <c r="DQ394" s="42"/>
      <c r="DR394" s="42"/>
      <c r="DS394" s="42"/>
      <c r="DT394" s="42"/>
      <c r="DU394" s="42"/>
      <c r="DV394" s="42"/>
      <c r="DW394" s="42"/>
      <c r="DX394" s="42"/>
      <c r="DY394" s="42"/>
      <c r="DZ394" s="42"/>
      <c r="EA394" s="42"/>
      <c r="EB394" s="42"/>
      <c r="EC394" s="42"/>
      <c r="ED394" s="42"/>
      <c r="EE394" s="42"/>
      <c r="EF394" s="42"/>
      <c r="EG394" s="42"/>
      <c r="EH394" s="42"/>
      <c r="EI394" s="42"/>
      <c r="EJ394" s="42"/>
      <c r="EK394" s="42"/>
      <c r="EL394" s="42"/>
      <c r="EM394" s="42"/>
      <c r="EN394" s="42"/>
      <c r="EO394" s="42"/>
      <c r="EP394" s="42"/>
      <c r="EQ394" s="42"/>
      <c r="ER394" s="42"/>
      <c r="ES394" s="42"/>
      <c r="ET394" s="42"/>
      <c r="EU394" s="42"/>
      <c r="EV394" s="42"/>
      <c r="EW394" s="42"/>
      <c r="EX394" s="42"/>
      <c r="EY394" s="42"/>
      <c r="EZ394" s="42"/>
      <c r="FA394" s="42"/>
      <c r="FB394" s="42"/>
      <c r="FC394" s="42"/>
      <c r="FD394" s="42"/>
      <c r="FE394" s="42"/>
      <c r="FF394" s="42"/>
      <c r="FG394" s="42"/>
      <c r="FH394" s="42"/>
      <c r="FI394" s="42"/>
      <c r="FJ394" s="42"/>
      <c r="FK394" s="42"/>
      <c r="FL394" s="42"/>
      <c r="FM394" s="42"/>
      <c r="FN394" s="42"/>
      <c r="FO394" s="42"/>
      <c r="FP394" s="42"/>
      <c r="FQ394" s="42"/>
      <c r="FR394" s="42"/>
      <c r="FS394" s="42"/>
      <c r="FT394" s="42"/>
      <c r="FU394" s="42"/>
      <c r="FV394" s="42"/>
      <c r="FW394" s="42"/>
      <c r="FX394" s="42"/>
      <c r="FY394" s="42"/>
      <c r="FZ394" s="42"/>
      <c r="GA394" s="42"/>
      <c r="GB394" s="42"/>
      <c r="GC394" s="42"/>
      <c r="GD394" s="42"/>
      <c r="GE394" s="42"/>
      <c r="GF394" s="42"/>
      <c r="GG394" s="42"/>
      <c r="GH394" s="42"/>
      <c r="GI394" s="42"/>
      <c r="GJ394" s="42"/>
      <c r="GK394" s="42"/>
      <c r="GL394" s="42"/>
      <c r="GM394" s="42"/>
      <c r="GN394" s="42"/>
      <c r="GO394" s="42"/>
      <c r="GP394" s="42"/>
      <c r="GQ394" s="42"/>
      <c r="GR394" s="42"/>
      <c r="GS394" s="42"/>
      <c r="GT394" s="42"/>
      <c r="GU394" s="42"/>
      <c r="GV394" s="42"/>
      <c r="GW394" s="42"/>
      <c r="GX394" s="42"/>
      <c r="GY394" s="42"/>
      <c r="GZ394" s="42"/>
      <c r="HA394" s="42"/>
      <c r="HB394" s="42"/>
      <c r="HC394" s="42"/>
      <c r="HD394" s="42"/>
      <c r="HE394" s="42"/>
      <c r="HF394" s="42"/>
      <c r="HG394" s="42"/>
      <c r="HH394" s="42"/>
      <c r="HI394" s="42"/>
      <c r="HJ394" s="42"/>
      <c r="HK394" s="42"/>
      <c r="HL394" s="42"/>
      <c r="HM394" s="42"/>
      <c r="HN394" s="42"/>
      <c r="HO394" s="42"/>
      <c r="HP394" s="42"/>
      <c r="HQ394" s="42"/>
      <c r="HR394" s="42"/>
      <c r="HS394" s="42"/>
      <c r="HT394" s="42"/>
      <c r="HU394" s="42"/>
      <c r="HV394" s="42"/>
      <c r="HW394" s="42"/>
      <c r="HX394" s="42"/>
    </row>
    <row r="395" spans="1:232" s="41" customFormat="1" x14ac:dyDescent="0.25">
      <c r="A395" s="29"/>
      <c r="B395" s="30"/>
      <c r="C395" s="31" t="str">
        <f>IF(H395="","",VLOOKUP(O395,Khach_hang!B:G,6,0))</f>
        <v>B</v>
      </c>
      <c r="D395" s="57">
        <f t="shared" si="102"/>
        <v>0</v>
      </c>
      <c r="E395" s="57">
        <f t="shared" si="103"/>
        <v>1</v>
      </c>
      <c r="F395" s="32" t="str">
        <f>IF(H395="","",VLOOKUP(H395,'PHIEU XT'!B:I,8,0))</f>
        <v>31/08/2025</v>
      </c>
      <c r="G395" s="32" t="str">
        <f t="shared" si="104"/>
        <v>31/08/2025</v>
      </c>
      <c r="H395" s="4">
        <v>9105871949</v>
      </c>
      <c r="I395" s="32" t="str">
        <f t="shared" si="105"/>
        <v>31/08/2025</v>
      </c>
      <c r="J395" s="33" t="str">
        <f t="shared" si="106"/>
        <v>NKHT2508/00422771</v>
      </c>
      <c r="K395" s="34"/>
      <c r="L395" s="46" t="str">
        <f t="shared" si="107"/>
        <v>K25TTM</v>
      </c>
      <c r="M395" s="33" t="str">
        <f>IF(H395="","",'PHIEU XT'!C395)</f>
        <v>00422771</v>
      </c>
      <c r="N395" s="35" t="str">
        <f t="shared" si="108"/>
        <v>31/08/2025</v>
      </c>
      <c r="O395" s="6" t="str">
        <f>IF(H395="","",'PHIEU XT'!E395)</f>
        <v>WIN-002</v>
      </c>
      <c r="P395" s="36"/>
      <c r="Q395" s="36"/>
      <c r="R395" s="36"/>
      <c r="S395" s="33" t="str">
        <f>IF(H395="","",'PHIEU XT'!F395)</f>
        <v>1533 WM HNI Trung Hòa</v>
      </c>
      <c r="T395" s="36"/>
      <c r="U395" s="36"/>
      <c r="V395" s="33" t="str">
        <f t="shared" si="109"/>
        <v>1533 WM HNI Trung Hòa</v>
      </c>
      <c r="W395" s="36"/>
      <c r="X395" s="36"/>
      <c r="Y395" s="33" t="str">
        <f>IF(H395="","",'PHIEU XT'!AC395)</f>
        <v>GTLX250G</v>
      </c>
      <c r="Z395" s="36"/>
      <c r="AA395" s="30"/>
      <c r="AB395" s="57">
        <f t="shared" si="110"/>
        <v>5111</v>
      </c>
      <c r="AC395" s="57">
        <f t="shared" si="111"/>
        <v>131</v>
      </c>
      <c r="AD395" s="30"/>
      <c r="AE395" s="58">
        <f>IF(H395="","",'PHIEU XT'!U395)</f>
        <v>3</v>
      </c>
      <c r="AF395" s="37"/>
      <c r="AG395" s="37">
        <f>IF(H395="","",'PHIEU XT'!T395)</f>
        <v>50182</v>
      </c>
      <c r="AH395" s="38">
        <f t="shared" si="112"/>
        <v>150546</v>
      </c>
      <c r="AI395" s="37"/>
      <c r="AJ395" s="37"/>
      <c r="AK395" s="39"/>
      <c r="AL395" s="40">
        <f t="shared" si="113"/>
        <v>8</v>
      </c>
      <c r="AM395" s="37"/>
      <c r="AN395" s="37">
        <f t="shared" si="114"/>
        <v>12043.68</v>
      </c>
      <c r="AO395" s="59">
        <f t="shared" si="115"/>
        <v>33311</v>
      </c>
      <c r="AP395" s="39"/>
      <c r="AQ395" s="59" t="str">
        <f t="shared" si="116"/>
        <v>K-hangtra</v>
      </c>
      <c r="AR395" s="60">
        <f t="shared" si="117"/>
        <v>156</v>
      </c>
      <c r="AS395" s="60">
        <f t="shared" si="118"/>
        <v>632</v>
      </c>
      <c r="AV395" s="39"/>
      <c r="AW395" s="42"/>
      <c r="AX395" s="42"/>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c r="BV395" s="42"/>
      <c r="BW395" s="42"/>
      <c r="BX395" s="42"/>
      <c r="BY395" s="42"/>
      <c r="BZ395" s="42"/>
      <c r="CA395" s="42"/>
      <c r="CB395" s="42"/>
      <c r="CC395" s="42"/>
      <c r="CD395" s="42"/>
      <c r="CE395" s="42"/>
      <c r="CF395" s="42"/>
      <c r="CG395" s="42"/>
      <c r="CH395" s="42"/>
      <c r="CI395" s="42"/>
      <c r="CJ395" s="42"/>
      <c r="CK395" s="42"/>
      <c r="CL395" s="42"/>
      <c r="CM395" s="42"/>
      <c r="CN395" s="42"/>
      <c r="CO395" s="42"/>
      <c r="CP395" s="42"/>
      <c r="CQ395" s="42"/>
      <c r="CR395" s="42"/>
      <c r="CS395" s="42"/>
      <c r="CT395" s="42"/>
      <c r="CU395" s="42"/>
      <c r="CV395" s="42"/>
      <c r="CW395" s="42"/>
      <c r="CX395" s="42"/>
      <c r="CY395" s="42"/>
      <c r="CZ395" s="42"/>
      <c r="DA395" s="42"/>
      <c r="DB395" s="42"/>
      <c r="DC395" s="42"/>
      <c r="DD395" s="42"/>
      <c r="DE395" s="42"/>
      <c r="DF395" s="42"/>
      <c r="DG395" s="42"/>
      <c r="DH395" s="42"/>
      <c r="DI395" s="42"/>
      <c r="DJ395" s="42"/>
      <c r="DK395" s="42"/>
      <c r="DL395" s="42"/>
      <c r="DM395" s="42"/>
      <c r="DN395" s="42"/>
      <c r="DO395" s="42"/>
      <c r="DP395" s="42"/>
      <c r="DQ395" s="42"/>
      <c r="DR395" s="42"/>
      <c r="DS395" s="42"/>
      <c r="DT395" s="42"/>
      <c r="DU395" s="42"/>
      <c r="DV395" s="42"/>
      <c r="DW395" s="42"/>
      <c r="DX395" s="42"/>
      <c r="DY395" s="42"/>
      <c r="DZ395" s="42"/>
      <c r="EA395" s="42"/>
      <c r="EB395" s="42"/>
      <c r="EC395" s="42"/>
      <c r="ED395" s="42"/>
      <c r="EE395" s="42"/>
      <c r="EF395" s="42"/>
      <c r="EG395" s="42"/>
      <c r="EH395" s="42"/>
      <c r="EI395" s="42"/>
      <c r="EJ395" s="42"/>
      <c r="EK395" s="42"/>
      <c r="EL395" s="42"/>
      <c r="EM395" s="42"/>
      <c r="EN395" s="42"/>
      <c r="EO395" s="42"/>
      <c r="EP395" s="42"/>
      <c r="EQ395" s="42"/>
      <c r="ER395" s="42"/>
      <c r="ES395" s="42"/>
      <c r="ET395" s="42"/>
      <c r="EU395" s="42"/>
      <c r="EV395" s="42"/>
      <c r="EW395" s="42"/>
      <c r="EX395" s="42"/>
      <c r="EY395" s="42"/>
      <c r="EZ395" s="42"/>
      <c r="FA395" s="42"/>
      <c r="FB395" s="42"/>
      <c r="FC395" s="42"/>
      <c r="FD395" s="42"/>
      <c r="FE395" s="42"/>
      <c r="FF395" s="42"/>
      <c r="FG395" s="42"/>
      <c r="FH395" s="42"/>
      <c r="FI395" s="42"/>
      <c r="FJ395" s="42"/>
      <c r="FK395" s="42"/>
      <c r="FL395" s="42"/>
      <c r="FM395" s="42"/>
      <c r="FN395" s="42"/>
      <c r="FO395" s="42"/>
      <c r="FP395" s="42"/>
      <c r="FQ395" s="42"/>
      <c r="FR395" s="42"/>
      <c r="FS395" s="42"/>
      <c r="FT395" s="42"/>
      <c r="FU395" s="42"/>
      <c r="FV395" s="42"/>
      <c r="FW395" s="42"/>
      <c r="FX395" s="42"/>
      <c r="FY395" s="42"/>
      <c r="FZ395" s="42"/>
      <c r="GA395" s="42"/>
      <c r="GB395" s="42"/>
      <c r="GC395" s="42"/>
      <c r="GD395" s="42"/>
      <c r="GE395" s="42"/>
      <c r="GF395" s="42"/>
      <c r="GG395" s="42"/>
      <c r="GH395" s="42"/>
      <c r="GI395" s="42"/>
      <c r="GJ395" s="42"/>
      <c r="GK395" s="42"/>
      <c r="GL395" s="42"/>
      <c r="GM395" s="42"/>
      <c r="GN395" s="42"/>
      <c r="GO395" s="42"/>
      <c r="GP395" s="42"/>
      <c r="GQ395" s="42"/>
      <c r="GR395" s="42"/>
      <c r="GS395" s="42"/>
      <c r="GT395" s="42"/>
      <c r="GU395" s="42"/>
      <c r="GV395" s="42"/>
      <c r="GW395" s="42"/>
      <c r="GX395" s="42"/>
      <c r="GY395" s="42"/>
      <c r="GZ395" s="42"/>
      <c r="HA395" s="42"/>
      <c r="HB395" s="42"/>
      <c r="HC395" s="42"/>
      <c r="HD395" s="42"/>
      <c r="HE395" s="42"/>
      <c r="HF395" s="42"/>
      <c r="HG395" s="42"/>
      <c r="HH395" s="42"/>
      <c r="HI395" s="42"/>
      <c r="HJ395" s="42"/>
      <c r="HK395" s="42"/>
      <c r="HL395" s="42"/>
      <c r="HM395" s="42"/>
      <c r="HN395" s="42"/>
      <c r="HO395" s="42"/>
      <c r="HP395" s="42"/>
      <c r="HQ395" s="42"/>
      <c r="HR395" s="42"/>
      <c r="HS395" s="42"/>
      <c r="HT395" s="42"/>
      <c r="HU395" s="42"/>
      <c r="HV395" s="42"/>
      <c r="HW395" s="42"/>
      <c r="HX395" s="42"/>
    </row>
    <row r="396" spans="1:232" s="41" customFormat="1" x14ac:dyDescent="0.25">
      <c r="A396" s="29"/>
      <c r="B396" s="30"/>
      <c r="C396" s="31" t="str">
        <f>IF(H396="","",VLOOKUP(O396,Khach_hang!B:G,6,0))</f>
        <v>B</v>
      </c>
      <c r="D396" s="57">
        <f t="shared" si="102"/>
        <v>0</v>
      </c>
      <c r="E396" s="57">
        <f t="shared" si="103"/>
        <v>1</v>
      </c>
      <c r="F396" s="32" t="str">
        <f>IF(H396="","",VLOOKUP(H396,'PHIEU XT'!B:I,8,0))</f>
        <v>31/08/2025</v>
      </c>
      <c r="G396" s="32" t="str">
        <f t="shared" si="104"/>
        <v>31/08/2025</v>
      </c>
      <c r="H396" s="4">
        <v>9105871949</v>
      </c>
      <c r="I396" s="32" t="str">
        <f t="shared" si="105"/>
        <v>31/08/2025</v>
      </c>
      <c r="J396" s="33" t="str">
        <f t="shared" si="106"/>
        <v>NKHT2508/00422771</v>
      </c>
      <c r="K396" s="34"/>
      <c r="L396" s="46" t="str">
        <f t="shared" si="107"/>
        <v>K25TTM</v>
      </c>
      <c r="M396" s="33" t="str">
        <f>IF(H396="","",'PHIEU XT'!C396)</f>
        <v>00422771</v>
      </c>
      <c r="N396" s="35" t="str">
        <f t="shared" si="108"/>
        <v>31/08/2025</v>
      </c>
      <c r="O396" s="6" t="str">
        <f>IF(H396="","",'PHIEU XT'!E396)</f>
        <v>WIN-002</v>
      </c>
      <c r="P396" s="36"/>
      <c r="Q396" s="36"/>
      <c r="R396" s="36"/>
      <c r="S396" s="33" t="str">
        <f>IF(H396="","",'PHIEU XT'!F396)</f>
        <v>1533 WM HNI Trung Hòa</v>
      </c>
      <c r="T396" s="36"/>
      <c r="U396" s="36"/>
      <c r="V396" s="33" t="str">
        <f t="shared" si="109"/>
        <v>1533 WM HNI Trung Hòa</v>
      </c>
      <c r="W396" s="36"/>
      <c r="X396" s="36"/>
      <c r="Y396" s="33" t="str">
        <f>IF(H396="","",'PHIEU XT'!AC396)</f>
        <v>CN300</v>
      </c>
      <c r="Z396" s="36"/>
      <c r="AA396" s="30"/>
      <c r="AB396" s="57">
        <f t="shared" si="110"/>
        <v>5111</v>
      </c>
      <c r="AC396" s="57">
        <f t="shared" si="111"/>
        <v>131</v>
      </c>
      <c r="AD396" s="30"/>
      <c r="AE396" s="58">
        <f>IF(H396="","",'PHIEU XT'!U396)</f>
        <v>3</v>
      </c>
      <c r="AF396" s="37"/>
      <c r="AG396" s="37">
        <f>IF(H396="","",'PHIEU XT'!T396)</f>
        <v>56760</v>
      </c>
      <c r="AH396" s="38">
        <f t="shared" si="112"/>
        <v>170280</v>
      </c>
      <c r="AI396" s="37"/>
      <c r="AJ396" s="37"/>
      <c r="AK396" s="39"/>
      <c r="AL396" s="40">
        <f t="shared" si="113"/>
        <v>8</v>
      </c>
      <c r="AM396" s="37"/>
      <c r="AN396" s="37">
        <f t="shared" si="114"/>
        <v>13622.4</v>
      </c>
      <c r="AO396" s="59">
        <f t="shared" si="115"/>
        <v>33311</v>
      </c>
      <c r="AP396" s="39"/>
      <c r="AQ396" s="59" t="str">
        <f t="shared" si="116"/>
        <v>K-hangtra</v>
      </c>
      <c r="AR396" s="60">
        <f t="shared" si="117"/>
        <v>156</v>
      </c>
      <c r="AS396" s="60">
        <f t="shared" si="118"/>
        <v>632</v>
      </c>
      <c r="AV396" s="39"/>
      <c r="AW396" s="42"/>
      <c r="AX396" s="42"/>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c r="BV396" s="42"/>
      <c r="BW396" s="42"/>
      <c r="BX396" s="42"/>
      <c r="BY396" s="42"/>
      <c r="BZ396" s="42"/>
      <c r="CA396" s="42"/>
      <c r="CB396" s="42"/>
      <c r="CC396" s="42"/>
      <c r="CD396" s="42"/>
      <c r="CE396" s="42"/>
      <c r="CF396" s="42"/>
      <c r="CG396" s="42"/>
      <c r="CH396" s="42"/>
      <c r="CI396" s="42"/>
      <c r="CJ396" s="42"/>
      <c r="CK396" s="42"/>
      <c r="CL396" s="42"/>
      <c r="CM396" s="42"/>
      <c r="CN396" s="42"/>
      <c r="CO396" s="42"/>
      <c r="CP396" s="42"/>
      <c r="CQ396" s="42"/>
      <c r="CR396" s="42"/>
      <c r="CS396" s="42"/>
      <c r="CT396" s="42"/>
      <c r="CU396" s="42"/>
      <c r="CV396" s="42"/>
      <c r="CW396" s="42"/>
      <c r="CX396" s="42"/>
      <c r="CY396" s="42"/>
      <c r="CZ396" s="42"/>
      <c r="DA396" s="42"/>
      <c r="DB396" s="42"/>
      <c r="DC396" s="42"/>
      <c r="DD396" s="42"/>
      <c r="DE396" s="42"/>
      <c r="DF396" s="42"/>
      <c r="DG396" s="42"/>
      <c r="DH396" s="42"/>
      <c r="DI396" s="42"/>
      <c r="DJ396" s="42"/>
      <c r="DK396" s="42"/>
      <c r="DL396" s="42"/>
      <c r="DM396" s="42"/>
      <c r="DN396" s="42"/>
      <c r="DO396" s="42"/>
      <c r="DP396" s="42"/>
      <c r="DQ396" s="42"/>
      <c r="DR396" s="42"/>
      <c r="DS396" s="42"/>
      <c r="DT396" s="42"/>
      <c r="DU396" s="42"/>
      <c r="DV396" s="42"/>
      <c r="DW396" s="42"/>
      <c r="DX396" s="42"/>
      <c r="DY396" s="42"/>
      <c r="DZ396" s="42"/>
      <c r="EA396" s="42"/>
      <c r="EB396" s="42"/>
      <c r="EC396" s="42"/>
      <c r="ED396" s="42"/>
      <c r="EE396" s="42"/>
      <c r="EF396" s="42"/>
      <c r="EG396" s="42"/>
      <c r="EH396" s="42"/>
      <c r="EI396" s="42"/>
      <c r="EJ396" s="42"/>
      <c r="EK396" s="42"/>
      <c r="EL396" s="42"/>
      <c r="EM396" s="42"/>
      <c r="EN396" s="42"/>
      <c r="EO396" s="42"/>
      <c r="EP396" s="42"/>
      <c r="EQ396" s="42"/>
      <c r="ER396" s="42"/>
      <c r="ES396" s="42"/>
      <c r="ET396" s="42"/>
      <c r="EU396" s="42"/>
      <c r="EV396" s="42"/>
      <c r="EW396" s="42"/>
      <c r="EX396" s="42"/>
      <c r="EY396" s="42"/>
      <c r="EZ396" s="42"/>
      <c r="FA396" s="42"/>
      <c r="FB396" s="42"/>
      <c r="FC396" s="42"/>
      <c r="FD396" s="42"/>
      <c r="FE396" s="42"/>
      <c r="FF396" s="42"/>
      <c r="FG396" s="42"/>
      <c r="FH396" s="42"/>
      <c r="FI396" s="42"/>
      <c r="FJ396" s="42"/>
      <c r="FK396" s="42"/>
      <c r="FL396" s="42"/>
      <c r="FM396" s="42"/>
      <c r="FN396" s="42"/>
      <c r="FO396" s="42"/>
      <c r="FP396" s="42"/>
      <c r="FQ396" s="42"/>
      <c r="FR396" s="42"/>
      <c r="FS396" s="42"/>
      <c r="FT396" s="42"/>
      <c r="FU396" s="42"/>
      <c r="FV396" s="42"/>
      <c r="FW396" s="42"/>
      <c r="FX396" s="42"/>
      <c r="FY396" s="42"/>
      <c r="FZ396" s="42"/>
      <c r="GA396" s="42"/>
      <c r="GB396" s="42"/>
      <c r="GC396" s="42"/>
      <c r="GD396" s="42"/>
      <c r="GE396" s="42"/>
      <c r="GF396" s="42"/>
      <c r="GG396" s="42"/>
      <c r="GH396" s="42"/>
      <c r="GI396" s="42"/>
      <c r="GJ396" s="42"/>
      <c r="GK396" s="42"/>
      <c r="GL396" s="42"/>
      <c r="GM396" s="42"/>
      <c r="GN396" s="42"/>
      <c r="GO396" s="42"/>
      <c r="GP396" s="42"/>
      <c r="GQ396" s="42"/>
      <c r="GR396" s="42"/>
      <c r="GS396" s="42"/>
      <c r="GT396" s="42"/>
      <c r="GU396" s="42"/>
      <c r="GV396" s="42"/>
      <c r="GW396" s="42"/>
      <c r="GX396" s="42"/>
      <c r="GY396" s="42"/>
      <c r="GZ396" s="42"/>
      <c r="HA396" s="42"/>
      <c r="HB396" s="42"/>
      <c r="HC396" s="42"/>
      <c r="HD396" s="42"/>
      <c r="HE396" s="42"/>
      <c r="HF396" s="42"/>
      <c r="HG396" s="42"/>
      <c r="HH396" s="42"/>
      <c r="HI396" s="42"/>
      <c r="HJ396" s="42"/>
      <c r="HK396" s="42"/>
      <c r="HL396" s="42"/>
      <c r="HM396" s="42"/>
      <c r="HN396" s="42"/>
      <c r="HO396" s="42"/>
      <c r="HP396" s="42"/>
      <c r="HQ396" s="42"/>
      <c r="HR396" s="42"/>
      <c r="HS396" s="42"/>
      <c r="HT396" s="42"/>
      <c r="HU396" s="42"/>
      <c r="HV396" s="42"/>
      <c r="HW396" s="42"/>
      <c r="HX396" s="42"/>
    </row>
    <row r="397" spans="1:232" s="41" customFormat="1" x14ac:dyDescent="0.25">
      <c r="A397" s="29"/>
      <c r="B397" s="30"/>
      <c r="C397" s="31" t="str">
        <f>IF(H397="","",VLOOKUP(O397,Khach_hang!B:G,6,0))</f>
        <v>B</v>
      </c>
      <c r="D397" s="57">
        <f t="shared" si="102"/>
        <v>0</v>
      </c>
      <c r="E397" s="57">
        <f t="shared" si="103"/>
        <v>1</v>
      </c>
      <c r="F397" s="32" t="str">
        <f>IF(H397="","",VLOOKUP(H397,'PHIEU XT'!B:I,8,0))</f>
        <v>31/08/2025</v>
      </c>
      <c r="G397" s="32" t="str">
        <f t="shared" si="104"/>
        <v>31/08/2025</v>
      </c>
      <c r="H397" s="4">
        <v>9105871950</v>
      </c>
      <c r="I397" s="32" t="str">
        <f t="shared" si="105"/>
        <v>31/08/2025</v>
      </c>
      <c r="J397" s="33" t="str">
        <f t="shared" si="106"/>
        <v>NKHT2508/00422772</v>
      </c>
      <c r="K397" s="34"/>
      <c r="L397" s="46" t="str">
        <f t="shared" si="107"/>
        <v>K25TTM</v>
      </c>
      <c r="M397" s="33" t="str">
        <f>IF(H397="","",'PHIEU XT'!C397)</f>
        <v>00422772</v>
      </c>
      <c r="N397" s="35" t="str">
        <f t="shared" si="108"/>
        <v>31/08/2025</v>
      </c>
      <c r="O397" s="6" t="str">
        <f>IF(H397="","",'PHIEU XT'!E397)</f>
        <v>WIN-002</v>
      </c>
      <c r="P397" s="36"/>
      <c r="Q397" s="36"/>
      <c r="R397" s="36"/>
      <c r="S397" s="33" t="str">
        <f>IF(H397="","",'PHIEU XT'!F397)</f>
        <v>1533 WM HNI Trung Hòa</v>
      </c>
      <c r="T397" s="36"/>
      <c r="U397" s="36"/>
      <c r="V397" s="33" t="str">
        <f t="shared" si="109"/>
        <v>1533 WM HNI Trung Hòa</v>
      </c>
      <c r="W397" s="36"/>
      <c r="X397" s="36"/>
      <c r="Y397" s="33" t="str">
        <f>IF(H397="","",'PHIEU XT'!AC397)</f>
        <v>CC300</v>
      </c>
      <c r="Z397" s="36"/>
      <c r="AA397" s="30"/>
      <c r="AB397" s="57">
        <f t="shared" si="110"/>
        <v>5111</v>
      </c>
      <c r="AC397" s="57">
        <f t="shared" si="111"/>
        <v>131</v>
      </c>
      <c r="AD397" s="30"/>
      <c r="AE397" s="58">
        <f>IF(H397="","",'PHIEU XT'!U397)</f>
        <v>2</v>
      </c>
      <c r="AF397" s="37"/>
      <c r="AG397" s="37">
        <f>IF(H397="","",'PHIEU XT'!T397)</f>
        <v>74250</v>
      </c>
      <c r="AH397" s="38">
        <f t="shared" si="112"/>
        <v>148500</v>
      </c>
      <c r="AI397" s="37"/>
      <c r="AJ397" s="37"/>
      <c r="AK397" s="39"/>
      <c r="AL397" s="40">
        <f t="shared" si="113"/>
        <v>8</v>
      </c>
      <c r="AM397" s="37"/>
      <c r="AN397" s="37">
        <f t="shared" si="114"/>
        <v>11880</v>
      </c>
      <c r="AO397" s="59">
        <f t="shared" si="115"/>
        <v>33311</v>
      </c>
      <c r="AP397" s="39"/>
      <c r="AQ397" s="59" t="str">
        <f t="shared" si="116"/>
        <v>K-hangtra</v>
      </c>
      <c r="AR397" s="60">
        <f t="shared" si="117"/>
        <v>156</v>
      </c>
      <c r="AS397" s="60">
        <f t="shared" si="118"/>
        <v>632</v>
      </c>
      <c r="AV397" s="39"/>
      <c r="AW397" s="42"/>
      <c r="AX397" s="42"/>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c r="BV397" s="42"/>
      <c r="BW397" s="42"/>
      <c r="BX397" s="42"/>
      <c r="BY397" s="42"/>
      <c r="BZ397" s="42"/>
      <c r="CA397" s="42"/>
      <c r="CB397" s="42"/>
      <c r="CC397" s="42"/>
      <c r="CD397" s="42"/>
      <c r="CE397" s="42"/>
      <c r="CF397" s="42"/>
      <c r="CG397" s="42"/>
      <c r="CH397" s="42"/>
      <c r="CI397" s="42"/>
      <c r="CJ397" s="42"/>
      <c r="CK397" s="42"/>
      <c r="CL397" s="42"/>
      <c r="CM397" s="42"/>
      <c r="CN397" s="42"/>
      <c r="CO397" s="42"/>
      <c r="CP397" s="42"/>
      <c r="CQ397" s="42"/>
      <c r="CR397" s="42"/>
      <c r="CS397" s="42"/>
      <c r="CT397" s="42"/>
      <c r="CU397" s="42"/>
      <c r="CV397" s="42"/>
      <c r="CW397" s="42"/>
      <c r="CX397" s="42"/>
      <c r="CY397" s="42"/>
      <c r="CZ397" s="42"/>
      <c r="DA397" s="42"/>
      <c r="DB397" s="42"/>
      <c r="DC397" s="42"/>
      <c r="DD397" s="42"/>
      <c r="DE397" s="42"/>
      <c r="DF397" s="42"/>
      <c r="DG397" s="42"/>
      <c r="DH397" s="42"/>
      <c r="DI397" s="42"/>
      <c r="DJ397" s="42"/>
      <c r="DK397" s="42"/>
      <c r="DL397" s="42"/>
      <c r="DM397" s="42"/>
      <c r="DN397" s="42"/>
      <c r="DO397" s="42"/>
      <c r="DP397" s="42"/>
      <c r="DQ397" s="42"/>
      <c r="DR397" s="42"/>
      <c r="DS397" s="42"/>
      <c r="DT397" s="42"/>
      <c r="DU397" s="42"/>
      <c r="DV397" s="42"/>
      <c r="DW397" s="42"/>
      <c r="DX397" s="42"/>
      <c r="DY397" s="42"/>
      <c r="DZ397" s="42"/>
      <c r="EA397" s="42"/>
      <c r="EB397" s="42"/>
      <c r="EC397" s="42"/>
      <c r="ED397" s="42"/>
      <c r="EE397" s="42"/>
      <c r="EF397" s="42"/>
      <c r="EG397" s="42"/>
      <c r="EH397" s="42"/>
      <c r="EI397" s="42"/>
      <c r="EJ397" s="42"/>
      <c r="EK397" s="42"/>
      <c r="EL397" s="42"/>
      <c r="EM397" s="42"/>
      <c r="EN397" s="42"/>
      <c r="EO397" s="42"/>
      <c r="EP397" s="42"/>
      <c r="EQ397" s="42"/>
      <c r="ER397" s="42"/>
      <c r="ES397" s="42"/>
      <c r="ET397" s="42"/>
      <c r="EU397" s="42"/>
      <c r="EV397" s="42"/>
      <c r="EW397" s="42"/>
      <c r="EX397" s="42"/>
      <c r="EY397" s="42"/>
      <c r="EZ397" s="42"/>
      <c r="FA397" s="42"/>
      <c r="FB397" s="42"/>
      <c r="FC397" s="42"/>
      <c r="FD397" s="42"/>
      <c r="FE397" s="42"/>
      <c r="FF397" s="42"/>
      <c r="FG397" s="42"/>
      <c r="FH397" s="42"/>
      <c r="FI397" s="42"/>
      <c r="FJ397" s="42"/>
      <c r="FK397" s="42"/>
      <c r="FL397" s="42"/>
      <c r="FM397" s="42"/>
      <c r="FN397" s="42"/>
      <c r="FO397" s="42"/>
      <c r="FP397" s="42"/>
      <c r="FQ397" s="42"/>
      <c r="FR397" s="42"/>
      <c r="FS397" s="42"/>
      <c r="FT397" s="42"/>
      <c r="FU397" s="42"/>
      <c r="FV397" s="42"/>
      <c r="FW397" s="42"/>
      <c r="FX397" s="42"/>
      <c r="FY397" s="42"/>
      <c r="FZ397" s="42"/>
      <c r="GA397" s="42"/>
      <c r="GB397" s="42"/>
      <c r="GC397" s="42"/>
      <c r="GD397" s="42"/>
      <c r="GE397" s="42"/>
      <c r="GF397" s="42"/>
      <c r="GG397" s="42"/>
      <c r="GH397" s="42"/>
      <c r="GI397" s="42"/>
      <c r="GJ397" s="42"/>
      <c r="GK397" s="42"/>
      <c r="GL397" s="42"/>
      <c r="GM397" s="42"/>
      <c r="GN397" s="42"/>
      <c r="GO397" s="42"/>
      <c r="GP397" s="42"/>
      <c r="GQ397" s="42"/>
      <c r="GR397" s="42"/>
      <c r="GS397" s="42"/>
      <c r="GT397" s="42"/>
      <c r="GU397" s="42"/>
      <c r="GV397" s="42"/>
      <c r="GW397" s="42"/>
      <c r="GX397" s="42"/>
      <c r="GY397" s="42"/>
      <c r="GZ397" s="42"/>
      <c r="HA397" s="42"/>
      <c r="HB397" s="42"/>
      <c r="HC397" s="42"/>
      <c r="HD397" s="42"/>
      <c r="HE397" s="42"/>
      <c r="HF397" s="42"/>
      <c r="HG397" s="42"/>
      <c r="HH397" s="42"/>
      <c r="HI397" s="42"/>
      <c r="HJ397" s="42"/>
      <c r="HK397" s="42"/>
      <c r="HL397" s="42"/>
      <c r="HM397" s="42"/>
      <c r="HN397" s="42"/>
      <c r="HO397" s="42"/>
      <c r="HP397" s="42"/>
      <c r="HQ397" s="42"/>
      <c r="HR397" s="42"/>
      <c r="HS397" s="42"/>
      <c r="HT397" s="42"/>
      <c r="HU397" s="42"/>
      <c r="HV397" s="42"/>
      <c r="HW397" s="42"/>
      <c r="HX397" s="42"/>
    </row>
    <row r="398" spans="1:232" s="41" customFormat="1" x14ac:dyDescent="0.25">
      <c r="A398" s="29"/>
      <c r="B398" s="30"/>
      <c r="C398" s="31" t="str">
        <f>IF(H398="","",VLOOKUP(O398,Khach_hang!B:G,6,0))</f>
        <v>N</v>
      </c>
      <c r="D398" s="57">
        <f t="shared" si="102"/>
        <v>0</v>
      </c>
      <c r="E398" s="57">
        <f t="shared" si="103"/>
        <v>1</v>
      </c>
      <c r="F398" s="32" t="str">
        <f>IF(H398="","",VLOOKUP(H398,'PHIEU XT'!B:I,8,0))</f>
        <v>30/08/2025</v>
      </c>
      <c r="G398" s="32" t="str">
        <f t="shared" si="104"/>
        <v>30/08/2025</v>
      </c>
      <c r="H398" s="4">
        <v>9105871998</v>
      </c>
      <c r="I398" s="32" t="str">
        <f t="shared" si="105"/>
        <v>30/08/2025</v>
      </c>
      <c r="J398" s="33" t="str">
        <f t="shared" si="106"/>
        <v>NKHT2508/00138300</v>
      </c>
      <c r="K398" s="34"/>
      <c r="L398" s="46" t="str">
        <f t="shared" si="107"/>
        <v>K25TTM</v>
      </c>
      <c r="M398" s="33" t="str">
        <f>IF(H398="","",'PHIEU XT'!C398)</f>
        <v>00138300</v>
      </c>
      <c r="N398" s="35" t="str">
        <f t="shared" si="108"/>
        <v>30/08/2025</v>
      </c>
      <c r="O398" s="6" t="str">
        <f>IF(H398="","",'PHIEU XT'!E398)</f>
        <v>WIN</v>
      </c>
      <c r="P398" s="36"/>
      <c r="Q398" s="36"/>
      <c r="R398" s="36"/>
      <c r="S398" s="33" t="str">
        <f>IF(H398="","",'PHIEU XT'!F398)</f>
        <v>6670 WM+ HCM 172/16A - 18 An Phú Đông 09</v>
      </c>
      <c r="T398" s="36"/>
      <c r="U398" s="36"/>
      <c r="V398" s="33" t="str">
        <f t="shared" si="109"/>
        <v>6670 WM+ HCM 172/16A - 18 An Phú Đông 09</v>
      </c>
      <c r="W398" s="36"/>
      <c r="X398" s="36"/>
      <c r="Y398" s="33" t="str">
        <f>IF(H398="","",'PHIEU XT'!AC398)</f>
        <v>CC300</v>
      </c>
      <c r="Z398" s="36"/>
      <c r="AA398" s="30"/>
      <c r="AB398" s="57">
        <f t="shared" si="110"/>
        <v>5111</v>
      </c>
      <c r="AC398" s="57">
        <f t="shared" si="111"/>
        <v>131</v>
      </c>
      <c r="AD398" s="30"/>
      <c r="AE398" s="58">
        <f>IF(H398="","",'PHIEU XT'!U398)</f>
        <v>1</v>
      </c>
      <c r="AF398" s="37"/>
      <c r="AG398" s="37">
        <f>IF(H398="","",'PHIEU XT'!T398)</f>
        <v>74250</v>
      </c>
      <c r="AH398" s="38">
        <f t="shared" si="112"/>
        <v>74250</v>
      </c>
      <c r="AI398" s="37"/>
      <c r="AJ398" s="37"/>
      <c r="AK398" s="39"/>
      <c r="AL398" s="40">
        <f t="shared" si="113"/>
        <v>8</v>
      </c>
      <c r="AM398" s="37"/>
      <c r="AN398" s="37">
        <f t="shared" si="114"/>
        <v>5940</v>
      </c>
      <c r="AO398" s="59">
        <f t="shared" si="115"/>
        <v>33311</v>
      </c>
      <c r="AP398" s="39"/>
      <c r="AQ398" s="59" t="str">
        <f t="shared" si="116"/>
        <v>K-hangtra</v>
      </c>
      <c r="AR398" s="60">
        <f t="shared" si="117"/>
        <v>156</v>
      </c>
      <c r="AS398" s="60">
        <f t="shared" si="118"/>
        <v>632</v>
      </c>
      <c r="AV398" s="39"/>
      <c r="AW398" s="42"/>
      <c r="AX398" s="42"/>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c r="BV398" s="42"/>
      <c r="BW398" s="42"/>
      <c r="BX398" s="42"/>
      <c r="BY398" s="42"/>
      <c r="BZ398" s="42"/>
      <c r="CA398" s="42"/>
      <c r="CB398" s="42"/>
      <c r="CC398" s="42"/>
      <c r="CD398" s="42"/>
      <c r="CE398" s="42"/>
      <c r="CF398" s="42"/>
      <c r="CG398" s="42"/>
      <c r="CH398" s="42"/>
      <c r="CI398" s="42"/>
      <c r="CJ398" s="42"/>
      <c r="CK398" s="42"/>
      <c r="CL398" s="42"/>
      <c r="CM398" s="42"/>
      <c r="CN398" s="42"/>
      <c r="CO398" s="42"/>
      <c r="CP398" s="42"/>
      <c r="CQ398" s="42"/>
      <c r="CR398" s="42"/>
      <c r="CS398" s="42"/>
      <c r="CT398" s="42"/>
      <c r="CU398" s="42"/>
      <c r="CV398" s="42"/>
      <c r="CW398" s="42"/>
      <c r="CX398" s="42"/>
      <c r="CY398" s="42"/>
      <c r="CZ398" s="42"/>
      <c r="DA398" s="42"/>
      <c r="DB398" s="42"/>
      <c r="DC398" s="42"/>
      <c r="DD398" s="42"/>
      <c r="DE398" s="42"/>
      <c r="DF398" s="42"/>
      <c r="DG398" s="42"/>
      <c r="DH398" s="42"/>
      <c r="DI398" s="42"/>
      <c r="DJ398" s="42"/>
      <c r="DK398" s="42"/>
      <c r="DL398" s="42"/>
      <c r="DM398" s="42"/>
      <c r="DN398" s="42"/>
      <c r="DO398" s="42"/>
      <c r="DP398" s="42"/>
      <c r="DQ398" s="42"/>
      <c r="DR398" s="42"/>
      <c r="DS398" s="42"/>
      <c r="DT398" s="42"/>
      <c r="DU398" s="42"/>
      <c r="DV398" s="42"/>
      <c r="DW398" s="42"/>
      <c r="DX398" s="42"/>
      <c r="DY398" s="42"/>
      <c r="DZ398" s="42"/>
      <c r="EA398" s="42"/>
      <c r="EB398" s="42"/>
      <c r="EC398" s="42"/>
      <c r="ED398" s="42"/>
      <c r="EE398" s="42"/>
      <c r="EF398" s="42"/>
      <c r="EG398" s="42"/>
      <c r="EH398" s="42"/>
      <c r="EI398" s="42"/>
      <c r="EJ398" s="42"/>
      <c r="EK398" s="42"/>
      <c r="EL398" s="42"/>
      <c r="EM398" s="42"/>
      <c r="EN398" s="42"/>
      <c r="EO398" s="42"/>
      <c r="EP398" s="42"/>
      <c r="EQ398" s="42"/>
      <c r="ER398" s="42"/>
      <c r="ES398" s="42"/>
      <c r="ET398" s="42"/>
      <c r="EU398" s="42"/>
      <c r="EV398" s="42"/>
      <c r="EW398" s="42"/>
      <c r="EX398" s="42"/>
      <c r="EY398" s="42"/>
      <c r="EZ398" s="42"/>
      <c r="FA398" s="42"/>
      <c r="FB398" s="42"/>
      <c r="FC398" s="42"/>
      <c r="FD398" s="42"/>
      <c r="FE398" s="42"/>
      <c r="FF398" s="42"/>
      <c r="FG398" s="42"/>
      <c r="FH398" s="42"/>
      <c r="FI398" s="42"/>
      <c r="FJ398" s="42"/>
      <c r="FK398" s="42"/>
      <c r="FL398" s="42"/>
      <c r="FM398" s="42"/>
      <c r="FN398" s="42"/>
      <c r="FO398" s="42"/>
      <c r="FP398" s="42"/>
      <c r="FQ398" s="42"/>
      <c r="FR398" s="42"/>
      <c r="FS398" s="42"/>
      <c r="FT398" s="42"/>
      <c r="FU398" s="42"/>
      <c r="FV398" s="42"/>
      <c r="FW398" s="42"/>
      <c r="FX398" s="42"/>
      <c r="FY398" s="42"/>
      <c r="FZ398" s="42"/>
      <c r="GA398" s="42"/>
      <c r="GB398" s="42"/>
      <c r="GC398" s="42"/>
      <c r="GD398" s="42"/>
      <c r="GE398" s="42"/>
      <c r="GF398" s="42"/>
      <c r="GG398" s="42"/>
      <c r="GH398" s="42"/>
      <c r="GI398" s="42"/>
      <c r="GJ398" s="42"/>
      <c r="GK398" s="42"/>
      <c r="GL398" s="42"/>
      <c r="GM398" s="42"/>
      <c r="GN398" s="42"/>
      <c r="GO398" s="42"/>
      <c r="GP398" s="42"/>
      <c r="GQ398" s="42"/>
      <c r="GR398" s="42"/>
      <c r="GS398" s="42"/>
      <c r="GT398" s="42"/>
      <c r="GU398" s="42"/>
      <c r="GV398" s="42"/>
      <c r="GW398" s="42"/>
      <c r="GX398" s="42"/>
      <c r="GY398" s="42"/>
      <c r="GZ398" s="42"/>
      <c r="HA398" s="42"/>
      <c r="HB398" s="42"/>
      <c r="HC398" s="42"/>
      <c r="HD398" s="42"/>
      <c r="HE398" s="42"/>
      <c r="HF398" s="42"/>
      <c r="HG398" s="42"/>
      <c r="HH398" s="42"/>
      <c r="HI398" s="42"/>
      <c r="HJ398" s="42"/>
      <c r="HK398" s="42"/>
      <c r="HL398" s="42"/>
      <c r="HM398" s="42"/>
      <c r="HN398" s="42"/>
      <c r="HO398" s="42"/>
      <c r="HP398" s="42"/>
      <c r="HQ398" s="42"/>
      <c r="HR398" s="42"/>
      <c r="HS398" s="42"/>
      <c r="HT398" s="42"/>
      <c r="HU398" s="42"/>
      <c r="HV398" s="42"/>
      <c r="HW398" s="42"/>
      <c r="HX398" s="42"/>
    </row>
    <row r="399" spans="1:232" s="41" customFormat="1" x14ac:dyDescent="0.25">
      <c r="A399" s="29"/>
      <c r="B399" s="30"/>
      <c r="C399" s="31" t="str">
        <f>IF(H399="","",VLOOKUP(O399,Khach_hang!B:G,6,0))</f>
        <v>B</v>
      </c>
      <c r="D399" s="57">
        <f t="shared" si="102"/>
        <v>0</v>
      </c>
      <c r="E399" s="57">
        <f t="shared" si="103"/>
        <v>1</v>
      </c>
      <c r="F399" s="32" t="str">
        <f>IF(H399="","",VLOOKUP(H399,'PHIEU XT'!B:I,8,0))</f>
        <v>30/08/2025</v>
      </c>
      <c r="G399" s="32" t="str">
        <f t="shared" si="104"/>
        <v>30/08/2025</v>
      </c>
      <c r="H399" s="4">
        <v>9105871985</v>
      </c>
      <c r="I399" s="32" t="str">
        <f t="shared" si="105"/>
        <v>30/08/2025</v>
      </c>
      <c r="J399" s="33" t="str">
        <f t="shared" si="106"/>
        <v>NKHT2508/00422352</v>
      </c>
      <c r="K399" s="34"/>
      <c r="L399" s="46" t="str">
        <f t="shared" si="107"/>
        <v>K25TTM</v>
      </c>
      <c r="M399" s="33" t="str">
        <f>IF(H399="","",'PHIEU XT'!C399)</f>
        <v>00422352</v>
      </c>
      <c r="N399" s="35" t="str">
        <f t="shared" si="108"/>
        <v>30/08/2025</v>
      </c>
      <c r="O399" s="6" t="str">
        <f>IF(H399="","",'PHIEU XT'!E399)</f>
        <v>WIN-002</v>
      </c>
      <c r="P399" s="36"/>
      <c r="Q399" s="36"/>
      <c r="R399" s="36"/>
      <c r="S399" s="33" t="str">
        <f>IF(H399="","",'PHIEU XT'!F399)</f>
        <v>4656 WM+ HNI 126A Thanh Vị</v>
      </c>
      <c r="T399" s="36"/>
      <c r="U399" s="36"/>
      <c r="V399" s="33" t="str">
        <f t="shared" si="109"/>
        <v>4656 WM+ HNI 126A Thanh Vị</v>
      </c>
      <c r="W399" s="36"/>
      <c r="X399" s="36"/>
      <c r="Y399" s="33" t="str">
        <f>IF(H399="","",'PHIEU XT'!AC399)</f>
        <v>CC300</v>
      </c>
      <c r="Z399" s="36"/>
      <c r="AA399" s="30"/>
      <c r="AB399" s="57">
        <f t="shared" si="110"/>
        <v>5111</v>
      </c>
      <c r="AC399" s="57">
        <f t="shared" si="111"/>
        <v>131</v>
      </c>
      <c r="AD399" s="30"/>
      <c r="AE399" s="58">
        <f>IF(H399="","",'PHIEU XT'!U399)</f>
        <v>4</v>
      </c>
      <c r="AF399" s="37"/>
      <c r="AG399" s="37">
        <f>IF(H399="","",'PHIEU XT'!T399)</f>
        <v>74250</v>
      </c>
      <c r="AH399" s="38">
        <f t="shared" si="112"/>
        <v>297000</v>
      </c>
      <c r="AI399" s="37"/>
      <c r="AJ399" s="37"/>
      <c r="AK399" s="39"/>
      <c r="AL399" s="40">
        <f t="shared" si="113"/>
        <v>8</v>
      </c>
      <c r="AM399" s="37"/>
      <c r="AN399" s="37">
        <f t="shared" si="114"/>
        <v>23760</v>
      </c>
      <c r="AO399" s="59">
        <f t="shared" si="115"/>
        <v>33311</v>
      </c>
      <c r="AP399" s="39"/>
      <c r="AQ399" s="59" t="str">
        <f t="shared" si="116"/>
        <v>K-hangtra</v>
      </c>
      <c r="AR399" s="60">
        <f t="shared" si="117"/>
        <v>156</v>
      </c>
      <c r="AS399" s="60">
        <f t="shared" si="118"/>
        <v>632</v>
      </c>
      <c r="AV399" s="39"/>
      <c r="AW399" s="42"/>
      <c r="AX399" s="42"/>
      <c r="AY399" s="42"/>
      <c r="AZ399" s="42"/>
      <c r="BA399" s="42"/>
      <c r="BB399" s="42"/>
      <c r="BC399" s="42"/>
      <c r="BD399" s="42"/>
      <c r="BE399" s="42"/>
      <c r="BF399" s="42"/>
      <c r="BG399" s="42"/>
      <c r="BH399" s="42"/>
      <c r="BI399" s="42"/>
      <c r="BJ399" s="42"/>
      <c r="BK399" s="42"/>
      <c r="BL399" s="42"/>
      <c r="BM399" s="42"/>
      <c r="BN399" s="42"/>
      <c r="BO399" s="42"/>
      <c r="BP399" s="42"/>
      <c r="BQ399" s="42"/>
      <c r="BR399" s="42"/>
      <c r="BS399" s="42"/>
      <c r="BT399" s="42"/>
      <c r="BU399" s="42"/>
      <c r="BV399" s="42"/>
      <c r="BW399" s="42"/>
      <c r="BX399" s="42"/>
      <c r="BY399" s="42"/>
      <c r="BZ399" s="42"/>
      <c r="CA399" s="42"/>
      <c r="CB399" s="42"/>
      <c r="CC399" s="42"/>
      <c r="CD399" s="42"/>
      <c r="CE399" s="42"/>
      <c r="CF399" s="42"/>
      <c r="CG399" s="42"/>
      <c r="CH399" s="42"/>
      <c r="CI399" s="42"/>
      <c r="CJ399" s="42"/>
      <c r="CK399" s="42"/>
      <c r="CL399" s="42"/>
      <c r="CM399" s="42"/>
      <c r="CN399" s="42"/>
      <c r="CO399" s="42"/>
      <c r="CP399" s="42"/>
      <c r="CQ399" s="42"/>
      <c r="CR399" s="42"/>
      <c r="CS399" s="42"/>
      <c r="CT399" s="42"/>
      <c r="CU399" s="42"/>
      <c r="CV399" s="42"/>
      <c r="CW399" s="42"/>
      <c r="CX399" s="42"/>
      <c r="CY399" s="42"/>
      <c r="CZ399" s="42"/>
      <c r="DA399" s="42"/>
      <c r="DB399" s="42"/>
      <c r="DC399" s="42"/>
      <c r="DD399" s="42"/>
      <c r="DE399" s="42"/>
      <c r="DF399" s="42"/>
      <c r="DG399" s="42"/>
      <c r="DH399" s="42"/>
      <c r="DI399" s="42"/>
      <c r="DJ399" s="42"/>
      <c r="DK399" s="42"/>
      <c r="DL399" s="42"/>
      <c r="DM399" s="42"/>
      <c r="DN399" s="42"/>
      <c r="DO399" s="42"/>
      <c r="DP399" s="42"/>
      <c r="DQ399" s="42"/>
      <c r="DR399" s="42"/>
      <c r="DS399" s="42"/>
      <c r="DT399" s="42"/>
      <c r="DU399" s="42"/>
      <c r="DV399" s="42"/>
      <c r="DW399" s="42"/>
      <c r="DX399" s="42"/>
      <c r="DY399" s="42"/>
      <c r="DZ399" s="42"/>
      <c r="EA399" s="42"/>
      <c r="EB399" s="42"/>
      <c r="EC399" s="42"/>
      <c r="ED399" s="42"/>
      <c r="EE399" s="42"/>
      <c r="EF399" s="42"/>
      <c r="EG399" s="42"/>
      <c r="EH399" s="42"/>
      <c r="EI399" s="42"/>
      <c r="EJ399" s="42"/>
      <c r="EK399" s="42"/>
      <c r="EL399" s="42"/>
      <c r="EM399" s="42"/>
      <c r="EN399" s="42"/>
      <c r="EO399" s="42"/>
      <c r="EP399" s="42"/>
      <c r="EQ399" s="42"/>
      <c r="ER399" s="42"/>
      <c r="ES399" s="42"/>
      <c r="ET399" s="42"/>
      <c r="EU399" s="42"/>
      <c r="EV399" s="42"/>
      <c r="EW399" s="42"/>
      <c r="EX399" s="42"/>
      <c r="EY399" s="42"/>
      <c r="EZ399" s="42"/>
      <c r="FA399" s="42"/>
      <c r="FB399" s="42"/>
      <c r="FC399" s="42"/>
      <c r="FD399" s="42"/>
      <c r="FE399" s="42"/>
      <c r="FF399" s="42"/>
      <c r="FG399" s="42"/>
      <c r="FH399" s="42"/>
      <c r="FI399" s="42"/>
      <c r="FJ399" s="42"/>
      <c r="FK399" s="42"/>
      <c r="FL399" s="42"/>
      <c r="FM399" s="42"/>
      <c r="FN399" s="42"/>
      <c r="FO399" s="42"/>
      <c r="FP399" s="42"/>
      <c r="FQ399" s="42"/>
      <c r="FR399" s="42"/>
      <c r="FS399" s="42"/>
      <c r="FT399" s="42"/>
      <c r="FU399" s="42"/>
      <c r="FV399" s="42"/>
      <c r="FW399" s="42"/>
      <c r="FX399" s="42"/>
      <c r="FY399" s="42"/>
      <c r="FZ399" s="42"/>
      <c r="GA399" s="42"/>
      <c r="GB399" s="42"/>
      <c r="GC399" s="42"/>
      <c r="GD399" s="42"/>
      <c r="GE399" s="42"/>
      <c r="GF399" s="42"/>
      <c r="GG399" s="42"/>
      <c r="GH399" s="42"/>
      <c r="GI399" s="42"/>
      <c r="GJ399" s="42"/>
      <c r="GK399" s="42"/>
      <c r="GL399" s="42"/>
      <c r="GM399" s="42"/>
      <c r="GN399" s="42"/>
      <c r="GO399" s="42"/>
      <c r="GP399" s="42"/>
      <c r="GQ399" s="42"/>
      <c r="GR399" s="42"/>
      <c r="GS399" s="42"/>
      <c r="GT399" s="42"/>
      <c r="GU399" s="42"/>
      <c r="GV399" s="42"/>
      <c r="GW399" s="42"/>
      <c r="GX399" s="42"/>
      <c r="GY399" s="42"/>
      <c r="GZ399" s="42"/>
      <c r="HA399" s="42"/>
      <c r="HB399" s="42"/>
      <c r="HC399" s="42"/>
      <c r="HD399" s="42"/>
      <c r="HE399" s="42"/>
      <c r="HF399" s="42"/>
      <c r="HG399" s="42"/>
      <c r="HH399" s="42"/>
      <c r="HI399" s="42"/>
      <c r="HJ399" s="42"/>
      <c r="HK399" s="42"/>
      <c r="HL399" s="42"/>
      <c r="HM399" s="42"/>
      <c r="HN399" s="42"/>
      <c r="HO399" s="42"/>
      <c r="HP399" s="42"/>
      <c r="HQ399" s="42"/>
      <c r="HR399" s="42"/>
      <c r="HS399" s="42"/>
      <c r="HT399" s="42"/>
      <c r="HU399" s="42"/>
      <c r="HV399" s="42"/>
      <c r="HW399" s="42"/>
      <c r="HX399" s="42"/>
    </row>
    <row r="400" spans="1:232" s="41" customFormat="1" x14ac:dyDescent="0.25">
      <c r="A400" s="29"/>
      <c r="B400" s="30"/>
      <c r="C400" s="31" t="str">
        <f>IF(H400="","",VLOOKUP(O400,Khach_hang!B:G,6,0))</f>
        <v>B</v>
      </c>
      <c r="D400" s="57">
        <f t="shared" si="102"/>
        <v>0</v>
      </c>
      <c r="E400" s="57">
        <f t="shared" si="103"/>
        <v>1</v>
      </c>
      <c r="F400" s="32" t="str">
        <f>IF(H400="","",VLOOKUP(H400,'PHIEU XT'!B:I,8,0))</f>
        <v>30/08/2025</v>
      </c>
      <c r="G400" s="32" t="str">
        <f t="shared" si="104"/>
        <v>30/08/2025</v>
      </c>
      <c r="H400" s="4">
        <v>9105872085</v>
      </c>
      <c r="I400" s="32" t="str">
        <f t="shared" si="105"/>
        <v>30/08/2025</v>
      </c>
      <c r="J400" s="33" t="str">
        <f t="shared" si="106"/>
        <v>NKHT2508/00032738</v>
      </c>
      <c r="K400" s="34"/>
      <c r="L400" s="46" t="str">
        <f t="shared" si="107"/>
        <v>K25TTM</v>
      </c>
      <c r="M400" s="33" t="str">
        <f>IF(H400="","",'PHIEU XT'!C400)</f>
        <v>00032738</v>
      </c>
      <c r="N400" s="35" t="str">
        <f t="shared" si="108"/>
        <v>30/08/2025</v>
      </c>
      <c r="O400" s="6" t="str">
        <f>IF(H400="","",'PHIEU XT'!E400)</f>
        <v>WIN-058</v>
      </c>
      <c r="P400" s="36"/>
      <c r="Q400" s="36"/>
      <c r="R400" s="36"/>
      <c r="S400" s="33" t="str">
        <f>IF(H400="","",'PHIEU XT'!F400)</f>
        <v>2AL6 WM+ NAN 640 Trần Hưng Đạo</v>
      </c>
      <c r="T400" s="36"/>
      <c r="U400" s="36"/>
      <c r="V400" s="33" t="str">
        <f t="shared" si="109"/>
        <v>2AL6 WM+ NAN 640 Trần Hưng Đạo</v>
      </c>
      <c r="W400" s="36"/>
      <c r="X400" s="36"/>
      <c r="Y400" s="33" t="str">
        <f>IF(H400="","",'PHIEU XT'!AC400)</f>
        <v>GM500</v>
      </c>
      <c r="Z400" s="36"/>
      <c r="AA400" s="30"/>
      <c r="AB400" s="57">
        <f t="shared" si="110"/>
        <v>5111</v>
      </c>
      <c r="AC400" s="57">
        <f t="shared" si="111"/>
        <v>131</v>
      </c>
      <c r="AD400" s="30"/>
      <c r="AE400" s="58">
        <f>IF(H400="","",'PHIEU XT'!U400)</f>
        <v>5</v>
      </c>
      <c r="AF400" s="37"/>
      <c r="AG400" s="37">
        <f>IF(H400="","",'PHIEU XT'!T400)</f>
        <v>111058</v>
      </c>
      <c r="AH400" s="38">
        <f t="shared" si="112"/>
        <v>555290</v>
      </c>
      <c r="AI400" s="37"/>
      <c r="AJ400" s="37"/>
      <c r="AK400" s="39"/>
      <c r="AL400" s="40">
        <f t="shared" si="113"/>
        <v>8</v>
      </c>
      <c r="AM400" s="37"/>
      <c r="AN400" s="37">
        <f t="shared" si="114"/>
        <v>44423.200000000004</v>
      </c>
      <c r="AO400" s="59">
        <f t="shared" si="115"/>
        <v>33311</v>
      </c>
      <c r="AP400" s="39"/>
      <c r="AQ400" s="59" t="str">
        <f t="shared" si="116"/>
        <v>K-hangtra</v>
      </c>
      <c r="AR400" s="60">
        <f t="shared" si="117"/>
        <v>156</v>
      </c>
      <c r="AS400" s="60">
        <f t="shared" si="118"/>
        <v>632</v>
      </c>
      <c r="AV400" s="39"/>
      <c r="AW400" s="42"/>
      <c r="AX400" s="42"/>
      <c r="AY400" s="42"/>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c r="BV400" s="42"/>
      <c r="BW400" s="42"/>
      <c r="BX400" s="42"/>
      <c r="BY400" s="42"/>
      <c r="BZ400" s="42"/>
      <c r="CA400" s="42"/>
      <c r="CB400" s="42"/>
      <c r="CC400" s="42"/>
      <c r="CD400" s="42"/>
      <c r="CE400" s="42"/>
      <c r="CF400" s="42"/>
      <c r="CG400" s="42"/>
      <c r="CH400" s="42"/>
      <c r="CI400" s="42"/>
      <c r="CJ400" s="42"/>
      <c r="CK400" s="42"/>
      <c r="CL400" s="42"/>
      <c r="CM400" s="42"/>
      <c r="CN400" s="42"/>
      <c r="CO400" s="42"/>
      <c r="CP400" s="42"/>
      <c r="CQ400" s="42"/>
      <c r="CR400" s="42"/>
      <c r="CS400" s="42"/>
      <c r="CT400" s="42"/>
      <c r="CU400" s="42"/>
      <c r="CV400" s="42"/>
      <c r="CW400" s="42"/>
      <c r="CX400" s="42"/>
      <c r="CY400" s="42"/>
      <c r="CZ400" s="42"/>
      <c r="DA400" s="42"/>
      <c r="DB400" s="42"/>
      <c r="DC400" s="42"/>
      <c r="DD400" s="42"/>
      <c r="DE400" s="42"/>
      <c r="DF400" s="42"/>
      <c r="DG400" s="42"/>
      <c r="DH400" s="42"/>
      <c r="DI400" s="42"/>
      <c r="DJ400" s="42"/>
      <c r="DK400" s="42"/>
      <c r="DL400" s="42"/>
      <c r="DM400" s="42"/>
      <c r="DN400" s="42"/>
      <c r="DO400" s="42"/>
      <c r="DP400" s="42"/>
      <c r="DQ400" s="42"/>
      <c r="DR400" s="42"/>
      <c r="DS400" s="42"/>
      <c r="DT400" s="42"/>
      <c r="DU400" s="42"/>
      <c r="DV400" s="42"/>
      <c r="DW400" s="42"/>
      <c r="DX400" s="42"/>
      <c r="DY400" s="42"/>
      <c r="DZ400" s="42"/>
      <c r="EA400" s="42"/>
      <c r="EB400" s="42"/>
      <c r="EC400" s="42"/>
      <c r="ED400" s="42"/>
      <c r="EE400" s="42"/>
      <c r="EF400" s="42"/>
      <c r="EG400" s="42"/>
      <c r="EH400" s="42"/>
      <c r="EI400" s="42"/>
      <c r="EJ400" s="42"/>
      <c r="EK400" s="42"/>
      <c r="EL400" s="42"/>
      <c r="EM400" s="42"/>
      <c r="EN400" s="42"/>
      <c r="EO400" s="42"/>
      <c r="EP400" s="42"/>
      <c r="EQ400" s="42"/>
      <c r="ER400" s="42"/>
      <c r="ES400" s="42"/>
      <c r="ET400" s="42"/>
      <c r="EU400" s="42"/>
      <c r="EV400" s="42"/>
      <c r="EW400" s="42"/>
      <c r="EX400" s="42"/>
      <c r="EY400" s="42"/>
      <c r="EZ400" s="42"/>
      <c r="FA400" s="42"/>
      <c r="FB400" s="42"/>
      <c r="FC400" s="42"/>
      <c r="FD400" s="42"/>
      <c r="FE400" s="42"/>
      <c r="FF400" s="42"/>
      <c r="FG400" s="42"/>
      <c r="FH400" s="42"/>
      <c r="FI400" s="42"/>
      <c r="FJ400" s="42"/>
      <c r="FK400" s="42"/>
      <c r="FL400" s="42"/>
      <c r="FM400" s="42"/>
      <c r="FN400" s="42"/>
      <c r="FO400" s="42"/>
      <c r="FP400" s="42"/>
      <c r="FQ400" s="42"/>
      <c r="FR400" s="42"/>
      <c r="FS400" s="42"/>
      <c r="FT400" s="42"/>
      <c r="FU400" s="42"/>
      <c r="FV400" s="42"/>
      <c r="FW400" s="42"/>
      <c r="FX400" s="42"/>
      <c r="FY400" s="42"/>
      <c r="FZ400" s="42"/>
      <c r="GA400" s="42"/>
      <c r="GB400" s="42"/>
      <c r="GC400" s="42"/>
      <c r="GD400" s="42"/>
      <c r="GE400" s="42"/>
      <c r="GF400" s="42"/>
      <c r="GG400" s="42"/>
      <c r="GH400" s="42"/>
      <c r="GI400" s="42"/>
      <c r="GJ400" s="42"/>
      <c r="GK400" s="42"/>
      <c r="GL400" s="42"/>
      <c r="GM400" s="42"/>
      <c r="GN400" s="42"/>
      <c r="GO400" s="42"/>
      <c r="GP400" s="42"/>
      <c r="GQ400" s="42"/>
      <c r="GR400" s="42"/>
      <c r="GS400" s="42"/>
      <c r="GT400" s="42"/>
      <c r="GU400" s="42"/>
      <c r="GV400" s="42"/>
      <c r="GW400" s="42"/>
      <c r="GX400" s="42"/>
      <c r="GY400" s="42"/>
      <c r="GZ400" s="42"/>
      <c r="HA400" s="42"/>
      <c r="HB400" s="42"/>
      <c r="HC400" s="42"/>
      <c r="HD400" s="42"/>
      <c r="HE400" s="42"/>
      <c r="HF400" s="42"/>
      <c r="HG400" s="42"/>
      <c r="HH400" s="42"/>
      <c r="HI400" s="42"/>
      <c r="HJ400" s="42"/>
      <c r="HK400" s="42"/>
      <c r="HL400" s="42"/>
      <c r="HM400" s="42"/>
      <c r="HN400" s="42"/>
      <c r="HO400" s="42"/>
      <c r="HP400" s="42"/>
      <c r="HQ400" s="42"/>
      <c r="HR400" s="42"/>
      <c r="HS400" s="42"/>
      <c r="HT400" s="42"/>
      <c r="HU400" s="42"/>
      <c r="HV400" s="42"/>
      <c r="HW400" s="42"/>
      <c r="HX400" s="42"/>
    </row>
    <row r="401" spans="1:232" s="41" customFormat="1" x14ac:dyDescent="0.25">
      <c r="A401" s="29"/>
      <c r="B401" s="30"/>
      <c r="C401" s="31" t="str">
        <f>IF(H401="","",VLOOKUP(O401,Khach_hang!B:G,6,0))</f>
        <v>B</v>
      </c>
      <c r="D401" s="57">
        <f t="shared" si="102"/>
        <v>0</v>
      </c>
      <c r="E401" s="57">
        <f t="shared" si="103"/>
        <v>1</v>
      </c>
      <c r="F401" s="32" t="str">
        <f>IF(H401="","",VLOOKUP(H401,'PHIEU XT'!B:I,8,0))</f>
        <v>30/08/2025</v>
      </c>
      <c r="G401" s="32" t="str">
        <f t="shared" si="104"/>
        <v>30/08/2025</v>
      </c>
      <c r="H401" s="4">
        <v>9105872085</v>
      </c>
      <c r="I401" s="32" t="str">
        <f t="shared" si="105"/>
        <v>30/08/2025</v>
      </c>
      <c r="J401" s="33" t="str">
        <f t="shared" si="106"/>
        <v>NKHT2508/00032738</v>
      </c>
      <c r="K401" s="34"/>
      <c r="L401" s="46" t="str">
        <f t="shared" si="107"/>
        <v>K25TTM</v>
      </c>
      <c r="M401" s="33" t="str">
        <f>IF(H401="","",'PHIEU XT'!C401)</f>
        <v>00032738</v>
      </c>
      <c r="N401" s="35" t="str">
        <f t="shared" si="108"/>
        <v>30/08/2025</v>
      </c>
      <c r="O401" s="6" t="str">
        <f>IF(H401="","",'PHIEU XT'!E401)</f>
        <v>WIN-058</v>
      </c>
      <c r="P401" s="36"/>
      <c r="Q401" s="36"/>
      <c r="R401" s="36"/>
      <c r="S401" s="33" t="str">
        <f>IF(H401="","",'PHIEU XT'!F401)</f>
        <v>2AL6 WM+ NAN 640 Trần Hưng Đạo</v>
      </c>
      <c r="T401" s="36"/>
      <c r="U401" s="36"/>
      <c r="V401" s="33" t="str">
        <f t="shared" si="109"/>
        <v>2AL6 WM+ NAN 640 Trần Hưng Đạo</v>
      </c>
      <c r="W401" s="36"/>
      <c r="X401" s="36"/>
      <c r="Y401" s="33" t="str">
        <f>IF(H401="","",'PHIEU XT'!AC401)</f>
        <v>TH200</v>
      </c>
      <c r="Z401" s="36"/>
      <c r="AA401" s="30"/>
      <c r="AB401" s="57">
        <f t="shared" si="110"/>
        <v>5111</v>
      </c>
      <c r="AC401" s="57">
        <f t="shared" si="111"/>
        <v>131</v>
      </c>
      <c r="AD401" s="30"/>
      <c r="AE401" s="58">
        <f>IF(H401="","",'PHIEU XT'!U401)</f>
        <v>1</v>
      </c>
      <c r="AF401" s="37"/>
      <c r="AG401" s="37">
        <f>IF(H401="","",'PHIEU XT'!T401)</f>
        <v>55595</v>
      </c>
      <c r="AH401" s="38">
        <f t="shared" si="112"/>
        <v>55595</v>
      </c>
      <c r="AI401" s="37"/>
      <c r="AJ401" s="37"/>
      <c r="AK401" s="39"/>
      <c r="AL401" s="40">
        <f t="shared" si="113"/>
        <v>8</v>
      </c>
      <c r="AM401" s="37"/>
      <c r="AN401" s="37">
        <f t="shared" si="114"/>
        <v>4447.6000000000004</v>
      </c>
      <c r="AO401" s="59">
        <f t="shared" si="115"/>
        <v>33311</v>
      </c>
      <c r="AP401" s="39"/>
      <c r="AQ401" s="59" t="str">
        <f t="shared" si="116"/>
        <v>K-hangtra</v>
      </c>
      <c r="AR401" s="60">
        <f t="shared" si="117"/>
        <v>156</v>
      </c>
      <c r="AS401" s="60">
        <f t="shared" si="118"/>
        <v>632</v>
      </c>
      <c r="AV401" s="39"/>
      <c r="AW401" s="42"/>
      <c r="AX401" s="42"/>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c r="BV401" s="42"/>
      <c r="BW401" s="42"/>
      <c r="BX401" s="42"/>
      <c r="BY401" s="42"/>
      <c r="BZ401" s="42"/>
      <c r="CA401" s="42"/>
      <c r="CB401" s="42"/>
      <c r="CC401" s="42"/>
      <c r="CD401" s="42"/>
      <c r="CE401" s="42"/>
      <c r="CF401" s="42"/>
      <c r="CG401" s="42"/>
      <c r="CH401" s="42"/>
      <c r="CI401" s="42"/>
      <c r="CJ401" s="42"/>
      <c r="CK401" s="42"/>
      <c r="CL401" s="42"/>
      <c r="CM401" s="42"/>
      <c r="CN401" s="42"/>
      <c r="CO401" s="42"/>
      <c r="CP401" s="42"/>
      <c r="CQ401" s="42"/>
      <c r="CR401" s="42"/>
      <c r="CS401" s="42"/>
      <c r="CT401" s="42"/>
      <c r="CU401" s="42"/>
      <c r="CV401" s="42"/>
      <c r="CW401" s="42"/>
      <c r="CX401" s="42"/>
      <c r="CY401" s="42"/>
      <c r="CZ401" s="42"/>
      <c r="DA401" s="42"/>
      <c r="DB401" s="42"/>
      <c r="DC401" s="42"/>
      <c r="DD401" s="42"/>
      <c r="DE401" s="42"/>
      <c r="DF401" s="42"/>
      <c r="DG401" s="42"/>
      <c r="DH401" s="42"/>
      <c r="DI401" s="42"/>
      <c r="DJ401" s="42"/>
      <c r="DK401" s="42"/>
      <c r="DL401" s="42"/>
      <c r="DM401" s="42"/>
      <c r="DN401" s="42"/>
      <c r="DO401" s="42"/>
      <c r="DP401" s="42"/>
      <c r="DQ401" s="42"/>
      <c r="DR401" s="42"/>
      <c r="DS401" s="42"/>
      <c r="DT401" s="42"/>
      <c r="DU401" s="42"/>
      <c r="DV401" s="42"/>
      <c r="DW401" s="42"/>
      <c r="DX401" s="42"/>
      <c r="DY401" s="42"/>
      <c r="DZ401" s="42"/>
      <c r="EA401" s="42"/>
      <c r="EB401" s="42"/>
      <c r="EC401" s="42"/>
      <c r="ED401" s="42"/>
      <c r="EE401" s="42"/>
      <c r="EF401" s="42"/>
      <c r="EG401" s="42"/>
      <c r="EH401" s="42"/>
      <c r="EI401" s="42"/>
      <c r="EJ401" s="42"/>
      <c r="EK401" s="42"/>
      <c r="EL401" s="42"/>
      <c r="EM401" s="42"/>
      <c r="EN401" s="42"/>
      <c r="EO401" s="42"/>
      <c r="EP401" s="42"/>
      <c r="EQ401" s="42"/>
      <c r="ER401" s="42"/>
      <c r="ES401" s="42"/>
      <c r="ET401" s="42"/>
      <c r="EU401" s="42"/>
      <c r="EV401" s="42"/>
      <c r="EW401" s="42"/>
      <c r="EX401" s="42"/>
      <c r="EY401" s="42"/>
      <c r="EZ401" s="42"/>
      <c r="FA401" s="42"/>
      <c r="FB401" s="42"/>
      <c r="FC401" s="42"/>
      <c r="FD401" s="42"/>
      <c r="FE401" s="42"/>
      <c r="FF401" s="42"/>
      <c r="FG401" s="42"/>
      <c r="FH401" s="42"/>
      <c r="FI401" s="42"/>
      <c r="FJ401" s="42"/>
      <c r="FK401" s="42"/>
      <c r="FL401" s="42"/>
      <c r="FM401" s="42"/>
      <c r="FN401" s="42"/>
      <c r="FO401" s="42"/>
      <c r="FP401" s="42"/>
      <c r="FQ401" s="42"/>
      <c r="FR401" s="42"/>
      <c r="FS401" s="42"/>
      <c r="FT401" s="42"/>
      <c r="FU401" s="42"/>
      <c r="FV401" s="42"/>
      <c r="FW401" s="42"/>
      <c r="FX401" s="42"/>
      <c r="FY401" s="42"/>
      <c r="FZ401" s="42"/>
      <c r="GA401" s="42"/>
      <c r="GB401" s="42"/>
      <c r="GC401" s="42"/>
      <c r="GD401" s="42"/>
      <c r="GE401" s="42"/>
      <c r="GF401" s="42"/>
      <c r="GG401" s="42"/>
      <c r="GH401" s="42"/>
      <c r="GI401" s="42"/>
      <c r="GJ401" s="42"/>
      <c r="GK401" s="42"/>
      <c r="GL401" s="42"/>
      <c r="GM401" s="42"/>
      <c r="GN401" s="42"/>
      <c r="GO401" s="42"/>
      <c r="GP401" s="42"/>
      <c r="GQ401" s="42"/>
      <c r="GR401" s="42"/>
      <c r="GS401" s="42"/>
      <c r="GT401" s="42"/>
      <c r="GU401" s="42"/>
      <c r="GV401" s="42"/>
      <c r="GW401" s="42"/>
      <c r="GX401" s="42"/>
      <c r="GY401" s="42"/>
      <c r="GZ401" s="42"/>
      <c r="HA401" s="42"/>
      <c r="HB401" s="42"/>
      <c r="HC401" s="42"/>
      <c r="HD401" s="42"/>
      <c r="HE401" s="42"/>
      <c r="HF401" s="42"/>
      <c r="HG401" s="42"/>
      <c r="HH401" s="42"/>
      <c r="HI401" s="42"/>
      <c r="HJ401" s="42"/>
      <c r="HK401" s="42"/>
      <c r="HL401" s="42"/>
      <c r="HM401" s="42"/>
      <c r="HN401" s="42"/>
      <c r="HO401" s="42"/>
      <c r="HP401" s="42"/>
      <c r="HQ401" s="42"/>
      <c r="HR401" s="42"/>
      <c r="HS401" s="42"/>
      <c r="HT401" s="42"/>
      <c r="HU401" s="42"/>
      <c r="HV401" s="42"/>
      <c r="HW401" s="42"/>
      <c r="HX401" s="42"/>
    </row>
    <row r="402" spans="1:232" s="41" customFormat="1" x14ac:dyDescent="0.25">
      <c r="A402" s="29"/>
      <c r="B402" s="30"/>
      <c r="C402" s="31" t="str">
        <f>IF(H402="","",VLOOKUP(O402,Khach_hang!B:G,6,0))</f>
        <v>B</v>
      </c>
      <c r="D402" s="57">
        <f t="shared" si="102"/>
        <v>0</v>
      </c>
      <c r="E402" s="57">
        <f t="shared" si="103"/>
        <v>1</v>
      </c>
      <c r="F402" s="32" t="str">
        <f>IF(H402="","",VLOOKUP(H402,'PHIEU XT'!B:I,8,0))</f>
        <v>30/08/2025</v>
      </c>
      <c r="G402" s="32" t="str">
        <f t="shared" si="104"/>
        <v>30/08/2025</v>
      </c>
      <c r="H402" s="4">
        <v>9105872139</v>
      </c>
      <c r="I402" s="32" t="str">
        <f t="shared" si="105"/>
        <v>30/08/2025</v>
      </c>
      <c r="J402" s="33" t="str">
        <f t="shared" si="106"/>
        <v>NKHT2508/00032740</v>
      </c>
      <c r="K402" s="34"/>
      <c r="L402" s="46" t="str">
        <f t="shared" si="107"/>
        <v>K25TTM</v>
      </c>
      <c r="M402" s="33" t="str">
        <f>IF(H402="","",'PHIEU XT'!C402)</f>
        <v>00032740</v>
      </c>
      <c r="N402" s="35" t="str">
        <f t="shared" si="108"/>
        <v>30/08/2025</v>
      </c>
      <c r="O402" s="6" t="str">
        <f>IF(H402="","",'PHIEU XT'!E402)</f>
        <v>WIN-058</v>
      </c>
      <c r="P402" s="36"/>
      <c r="Q402" s="36"/>
      <c r="R402" s="36"/>
      <c r="S402" s="33" t="str">
        <f>IF(H402="","",'PHIEU XT'!F402)</f>
        <v>2AL6 WM+ NAN 640 Trần Hưng Đạo</v>
      </c>
      <c r="T402" s="36"/>
      <c r="U402" s="36"/>
      <c r="V402" s="33" t="str">
        <f t="shared" si="109"/>
        <v>2AL6 WM+ NAN 640 Trần Hưng Đạo</v>
      </c>
      <c r="W402" s="36"/>
      <c r="X402" s="36"/>
      <c r="Y402" s="33" t="str">
        <f>IF(H402="","",'PHIEU XT'!AC402)</f>
        <v>GM500</v>
      </c>
      <c r="Z402" s="36"/>
      <c r="AA402" s="30"/>
      <c r="AB402" s="57">
        <f t="shared" si="110"/>
        <v>5111</v>
      </c>
      <c r="AC402" s="57">
        <f t="shared" si="111"/>
        <v>131</v>
      </c>
      <c r="AD402" s="30"/>
      <c r="AE402" s="58">
        <f>IF(H402="","",'PHIEU XT'!U402)</f>
        <v>7</v>
      </c>
      <c r="AF402" s="37"/>
      <c r="AG402" s="37">
        <f>IF(H402="","",'PHIEU XT'!T402)</f>
        <v>111058</v>
      </c>
      <c r="AH402" s="38">
        <f t="shared" si="112"/>
        <v>777406</v>
      </c>
      <c r="AI402" s="37"/>
      <c r="AJ402" s="37"/>
      <c r="AK402" s="39"/>
      <c r="AL402" s="40">
        <f t="shared" si="113"/>
        <v>8</v>
      </c>
      <c r="AM402" s="37"/>
      <c r="AN402" s="37">
        <f t="shared" si="114"/>
        <v>62192.480000000003</v>
      </c>
      <c r="AO402" s="59">
        <f t="shared" si="115"/>
        <v>33311</v>
      </c>
      <c r="AP402" s="39"/>
      <c r="AQ402" s="59" t="str">
        <f t="shared" si="116"/>
        <v>K-hangtra</v>
      </c>
      <c r="AR402" s="60">
        <f t="shared" si="117"/>
        <v>156</v>
      </c>
      <c r="AS402" s="60">
        <f t="shared" si="118"/>
        <v>632</v>
      </c>
      <c r="AV402" s="39"/>
      <c r="AW402" s="42"/>
      <c r="AX402" s="42"/>
      <c r="AY402" s="42"/>
      <c r="AZ402" s="42"/>
      <c r="BA402" s="42"/>
      <c r="BB402" s="42"/>
      <c r="BC402" s="42"/>
      <c r="BD402" s="42"/>
      <c r="BE402" s="42"/>
      <c r="BF402" s="42"/>
      <c r="BG402" s="42"/>
      <c r="BH402" s="42"/>
      <c r="BI402" s="42"/>
      <c r="BJ402" s="42"/>
      <c r="BK402" s="42"/>
      <c r="BL402" s="42"/>
      <c r="BM402" s="42"/>
      <c r="BN402" s="42"/>
      <c r="BO402" s="42"/>
      <c r="BP402" s="42"/>
      <c r="BQ402" s="42"/>
      <c r="BR402" s="42"/>
      <c r="BS402" s="42"/>
      <c r="BT402" s="42"/>
      <c r="BU402" s="42"/>
      <c r="BV402" s="42"/>
      <c r="BW402" s="42"/>
      <c r="BX402" s="42"/>
      <c r="BY402" s="42"/>
      <c r="BZ402" s="42"/>
      <c r="CA402" s="42"/>
      <c r="CB402" s="42"/>
      <c r="CC402" s="42"/>
      <c r="CD402" s="42"/>
      <c r="CE402" s="42"/>
      <c r="CF402" s="42"/>
      <c r="CG402" s="42"/>
      <c r="CH402" s="42"/>
      <c r="CI402" s="42"/>
      <c r="CJ402" s="42"/>
      <c r="CK402" s="42"/>
      <c r="CL402" s="42"/>
      <c r="CM402" s="42"/>
      <c r="CN402" s="42"/>
      <c r="CO402" s="42"/>
      <c r="CP402" s="42"/>
      <c r="CQ402" s="42"/>
      <c r="CR402" s="42"/>
      <c r="CS402" s="42"/>
      <c r="CT402" s="42"/>
      <c r="CU402" s="42"/>
      <c r="CV402" s="42"/>
      <c r="CW402" s="42"/>
      <c r="CX402" s="42"/>
      <c r="CY402" s="42"/>
      <c r="CZ402" s="42"/>
      <c r="DA402" s="42"/>
      <c r="DB402" s="42"/>
      <c r="DC402" s="42"/>
      <c r="DD402" s="42"/>
      <c r="DE402" s="42"/>
      <c r="DF402" s="42"/>
      <c r="DG402" s="42"/>
      <c r="DH402" s="42"/>
      <c r="DI402" s="42"/>
      <c r="DJ402" s="42"/>
      <c r="DK402" s="42"/>
      <c r="DL402" s="42"/>
      <c r="DM402" s="42"/>
      <c r="DN402" s="42"/>
      <c r="DO402" s="42"/>
      <c r="DP402" s="42"/>
      <c r="DQ402" s="42"/>
      <c r="DR402" s="42"/>
      <c r="DS402" s="42"/>
      <c r="DT402" s="42"/>
      <c r="DU402" s="42"/>
      <c r="DV402" s="42"/>
      <c r="DW402" s="42"/>
      <c r="DX402" s="42"/>
      <c r="DY402" s="42"/>
      <c r="DZ402" s="42"/>
      <c r="EA402" s="42"/>
      <c r="EB402" s="42"/>
      <c r="EC402" s="42"/>
      <c r="ED402" s="42"/>
      <c r="EE402" s="42"/>
      <c r="EF402" s="42"/>
      <c r="EG402" s="42"/>
      <c r="EH402" s="42"/>
      <c r="EI402" s="42"/>
      <c r="EJ402" s="42"/>
      <c r="EK402" s="42"/>
      <c r="EL402" s="42"/>
      <c r="EM402" s="42"/>
      <c r="EN402" s="42"/>
      <c r="EO402" s="42"/>
      <c r="EP402" s="42"/>
      <c r="EQ402" s="42"/>
      <c r="ER402" s="42"/>
      <c r="ES402" s="42"/>
      <c r="ET402" s="42"/>
      <c r="EU402" s="42"/>
      <c r="EV402" s="42"/>
      <c r="EW402" s="42"/>
      <c r="EX402" s="42"/>
      <c r="EY402" s="42"/>
      <c r="EZ402" s="42"/>
      <c r="FA402" s="42"/>
      <c r="FB402" s="42"/>
      <c r="FC402" s="42"/>
      <c r="FD402" s="42"/>
      <c r="FE402" s="42"/>
      <c r="FF402" s="42"/>
      <c r="FG402" s="42"/>
      <c r="FH402" s="42"/>
      <c r="FI402" s="42"/>
      <c r="FJ402" s="42"/>
      <c r="FK402" s="42"/>
      <c r="FL402" s="42"/>
      <c r="FM402" s="42"/>
      <c r="FN402" s="42"/>
      <c r="FO402" s="42"/>
      <c r="FP402" s="42"/>
      <c r="FQ402" s="42"/>
      <c r="FR402" s="42"/>
      <c r="FS402" s="42"/>
      <c r="FT402" s="42"/>
      <c r="FU402" s="42"/>
      <c r="FV402" s="42"/>
      <c r="FW402" s="42"/>
      <c r="FX402" s="42"/>
      <c r="FY402" s="42"/>
      <c r="FZ402" s="42"/>
      <c r="GA402" s="42"/>
      <c r="GB402" s="42"/>
      <c r="GC402" s="42"/>
      <c r="GD402" s="42"/>
      <c r="GE402" s="42"/>
      <c r="GF402" s="42"/>
      <c r="GG402" s="42"/>
      <c r="GH402" s="42"/>
      <c r="GI402" s="42"/>
      <c r="GJ402" s="42"/>
      <c r="GK402" s="42"/>
      <c r="GL402" s="42"/>
      <c r="GM402" s="42"/>
      <c r="GN402" s="42"/>
      <c r="GO402" s="42"/>
      <c r="GP402" s="42"/>
      <c r="GQ402" s="42"/>
      <c r="GR402" s="42"/>
      <c r="GS402" s="42"/>
      <c r="GT402" s="42"/>
      <c r="GU402" s="42"/>
      <c r="GV402" s="42"/>
      <c r="GW402" s="42"/>
      <c r="GX402" s="42"/>
      <c r="GY402" s="42"/>
      <c r="GZ402" s="42"/>
      <c r="HA402" s="42"/>
      <c r="HB402" s="42"/>
      <c r="HC402" s="42"/>
      <c r="HD402" s="42"/>
      <c r="HE402" s="42"/>
      <c r="HF402" s="42"/>
      <c r="HG402" s="42"/>
      <c r="HH402" s="42"/>
      <c r="HI402" s="42"/>
      <c r="HJ402" s="42"/>
      <c r="HK402" s="42"/>
      <c r="HL402" s="42"/>
      <c r="HM402" s="42"/>
      <c r="HN402" s="42"/>
      <c r="HO402" s="42"/>
      <c r="HP402" s="42"/>
      <c r="HQ402" s="42"/>
      <c r="HR402" s="42"/>
      <c r="HS402" s="42"/>
      <c r="HT402" s="42"/>
      <c r="HU402" s="42"/>
      <c r="HV402" s="42"/>
      <c r="HW402" s="42"/>
      <c r="HX402" s="42"/>
    </row>
    <row r="403" spans="1:232" s="41" customFormat="1" x14ac:dyDescent="0.25">
      <c r="A403" s="29"/>
      <c r="B403" s="30"/>
      <c r="C403" s="31" t="str">
        <f>IF(H403="","",VLOOKUP(O403,Khach_hang!B:G,6,0))</f>
        <v>B</v>
      </c>
      <c r="D403" s="57">
        <f t="shared" si="102"/>
        <v>0</v>
      </c>
      <c r="E403" s="57">
        <f t="shared" si="103"/>
        <v>1</v>
      </c>
      <c r="F403" s="32" t="str">
        <f>IF(H403="","",VLOOKUP(H403,'PHIEU XT'!B:I,8,0))</f>
        <v>30/08/2025</v>
      </c>
      <c r="G403" s="32" t="str">
        <f t="shared" si="104"/>
        <v>30/08/2025</v>
      </c>
      <c r="H403" s="4">
        <v>9105872173</v>
      </c>
      <c r="I403" s="32" t="str">
        <f t="shared" si="105"/>
        <v>30/08/2025</v>
      </c>
      <c r="J403" s="33" t="str">
        <f t="shared" si="106"/>
        <v>NKHT2508/00422403</v>
      </c>
      <c r="K403" s="34"/>
      <c r="L403" s="46" t="str">
        <f t="shared" si="107"/>
        <v>K25TTM</v>
      </c>
      <c r="M403" s="33" t="str">
        <f>IF(H403="","",'PHIEU XT'!C403)</f>
        <v>00422403</v>
      </c>
      <c r="N403" s="35" t="str">
        <f t="shared" si="108"/>
        <v>30/08/2025</v>
      </c>
      <c r="O403" s="6" t="str">
        <f>IF(H403="","",'PHIEU XT'!E403)</f>
        <v>WIN-002</v>
      </c>
      <c r="P403" s="36"/>
      <c r="Q403" s="36"/>
      <c r="R403" s="36"/>
      <c r="S403" s="33" t="str">
        <f>IF(H403="","",'PHIEU XT'!F403)</f>
        <v>3599 WM+ HNI Số 6 Phố Viên</v>
      </c>
      <c r="T403" s="36"/>
      <c r="U403" s="36"/>
      <c r="V403" s="33" t="str">
        <f t="shared" si="109"/>
        <v>3599 WM+ HNI Số 6 Phố Viên</v>
      </c>
      <c r="W403" s="36"/>
      <c r="X403" s="36"/>
      <c r="Y403" s="33" t="str">
        <f>IF(H403="","",'PHIEU XT'!AC403)</f>
        <v>GM500</v>
      </c>
      <c r="Z403" s="36"/>
      <c r="AA403" s="30"/>
      <c r="AB403" s="57">
        <f t="shared" si="110"/>
        <v>5111</v>
      </c>
      <c r="AC403" s="57">
        <f t="shared" si="111"/>
        <v>131</v>
      </c>
      <c r="AD403" s="30"/>
      <c r="AE403" s="58">
        <f>IF(H403="","",'PHIEU XT'!U403)</f>
        <v>2</v>
      </c>
      <c r="AF403" s="37"/>
      <c r="AG403" s="37">
        <f>IF(H403="","",'PHIEU XT'!T403)</f>
        <v>111058</v>
      </c>
      <c r="AH403" s="38">
        <f t="shared" si="112"/>
        <v>222116</v>
      </c>
      <c r="AI403" s="37"/>
      <c r="AJ403" s="37"/>
      <c r="AK403" s="39"/>
      <c r="AL403" s="40">
        <f t="shared" si="113"/>
        <v>8</v>
      </c>
      <c r="AM403" s="37"/>
      <c r="AN403" s="37">
        <f t="shared" si="114"/>
        <v>17769.28</v>
      </c>
      <c r="AO403" s="59">
        <f t="shared" si="115"/>
        <v>33311</v>
      </c>
      <c r="AP403" s="39"/>
      <c r="AQ403" s="59" t="str">
        <f t="shared" si="116"/>
        <v>K-hangtra</v>
      </c>
      <c r="AR403" s="60">
        <f t="shared" si="117"/>
        <v>156</v>
      </c>
      <c r="AS403" s="60">
        <f t="shared" si="118"/>
        <v>632</v>
      </c>
      <c r="AV403" s="39"/>
      <c r="AW403" s="42"/>
      <c r="AX403" s="42"/>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c r="BV403" s="42"/>
      <c r="BW403" s="42"/>
      <c r="BX403" s="42"/>
      <c r="BY403" s="42"/>
      <c r="BZ403" s="42"/>
      <c r="CA403" s="42"/>
      <c r="CB403" s="42"/>
      <c r="CC403" s="42"/>
      <c r="CD403" s="42"/>
      <c r="CE403" s="42"/>
      <c r="CF403" s="42"/>
      <c r="CG403" s="42"/>
      <c r="CH403" s="42"/>
      <c r="CI403" s="42"/>
      <c r="CJ403" s="42"/>
      <c r="CK403" s="42"/>
      <c r="CL403" s="42"/>
      <c r="CM403" s="42"/>
      <c r="CN403" s="42"/>
      <c r="CO403" s="42"/>
      <c r="CP403" s="42"/>
      <c r="CQ403" s="42"/>
      <c r="CR403" s="42"/>
      <c r="CS403" s="42"/>
      <c r="CT403" s="42"/>
      <c r="CU403" s="42"/>
      <c r="CV403" s="42"/>
      <c r="CW403" s="42"/>
      <c r="CX403" s="42"/>
      <c r="CY403" s="42"/>
      <c r="CZ403" s="42"/>
      <c r="DA403" s="42"/>
      <c r="DB403" s="42"/>
      <c r="DC403" s="42"/>
      <c r="DD403" s="42"/>
      <c r="DE403" s="42"/>
      <c r="DF403" s="42"/>
      <c r="DG403" s="42"/>
      <c r="DH403" s="42"/>
      <c r="DI403" s="42"/>
      <c r="DJ403" s="42"/>
      <c r="DK403" s="42"/>
      <c r="DL403" s="42"/>
      <c r="DM403" s="42"/>
      <c r="DN403" s="42"/>
      <c r="DO403" s="42"/>
      <c r="DP403" s="42"/>
      <c r="DQ403" s="42"/>
      <c r="DR403" s="42"/>
      <c r="DS403" s="42"/>
      <c r="DT403" s="42"/>
      <c r="DU403" s="42"/>
      <c r="DV403" s="42"/>
      <c r="DW403" s="42"/>
      <c r="DX403" s="42"/>
      <c r="DY403" s="42"/>
      <c r="DZ403" s="42"/>
      <c r="EA403" s="42"/>
      <c r="EB403" s="42"/>
      <c r="EC403" s="42"/>
      <c r="ED403" s="42"/>
      <c r="EE403" s="42"/>
      <c r="EF403" s="42"/>
      <c r="EG403" s="42"/>
      <c r="EH403" s="42"/>
      <c r="EI403" s="42"/>
      <c r="EJ403" s="42"/>
      <c r="EK403" s="42"/>
      <c r="EL403" s="42"/>
      <c r="EM403" s="42"/>
      <c r="EN403" s="42"/>
      <c r="EO403" s="42"/>
      <c r="EP403" s="42"/>
      <c r="EQ403" s="42"/>
      <c r="ER403" s="42"/>
      <c r="ES403" s="42"/>
      <c r="ET403" s="42"/>
      <c r="EU403" s="42"/>
      <c r="EV403" s="42"/>
      <c r="EW403" s="42"/>
      <c r="EX403" s="42"/>
      <c r="EY403" s="42"/>
      <c r="EZ403" s="42"/>
      <c r="FA403" s="42"/>
      <c r="FB403" s="42"/>
      <c r="FC403" s="42"/>
      <c r="FD403" s="42"/>
      <c r="FE403" s="42"/>
      <c r="FF403" s="42"/>
      <c r="FG403" s="42"/>
      <c r="FH403" s="42"/>
      <c r="FI403" s="42"/>
      <c r="FJ403" s="42"/>
      <c r="FK403" s="42"/>
      <c r="FL403" s="42"/>
      <c r="FM403" s="42"/>
      <c r="FN403" s="42"/>
      <c r="FO403" s="42"/>
      <c r="FP403" s="42"/>
      <c r="FQ403" s="42"/>
      <c r="FR403" s="42"/>
      <c r="FS403" s="42"/>
      <c r="FT403" s="42"/>
      <c r="FU403" s="42"/>
      <c r="FV403" s="42"/>
      <c r="FW403" s="42"/>
      <c r="FX403" s="42"/>
      <c r="FY403" s="42"/>
      <c r="FZ403" s="42"/>
      <c r="GA403" s="42"/>
      <c r="GB403" s="42"/>
      <c r="GC403" s="42"/>
      <c r="GD403" s="42"/>
      <c r="GE403" s="42"/>
      <c r="GF403" s="42"/>
      <c r="GG403" s="42"/>
      <c r="GH403" s="42"/>
      <c r="GI403" s="42"/>
      <c r="GJ403" s="42"/>
      <c r="GK403" s="42"/>
      <c r="GL403" s="42"/>
      <c r="GM403" s="42"/>
      <c r="GN403" s="42"/>
      <c r="GO403" s="42"/>
      <c r="GP403" s="42"/>
      <c r="GQ403" s="42"/>
      <c r="GR403" s="42"/>
      <c r="GS403" s="42"/>
      <c r="GT403" s="42"/>
      <c r="GU403" s="42"/>
      <c r="GV403" s="42"/>
      <c r="GW403" s="42"/>
      <c r="GX403" s="42"/>
      <c r="GY403" s="42"/>
      <c r="GZ403" s="42"/>
      <c r="HA403" s="42"/>
      <c r="HB403" s="42"/>
      <c r="HC403" s="42"/>
      <c r="HD403" s="42"/>
      <c r="HE403" s="42"/>
      <c r="HF403" s="42"/>
      <c r="HG403" s="42"/>
      <c r="HH403" s="42"/>
      <c r="HI403" s="42"/>
      <c r="HJ403" s="42"/>
      <c r="HK403" s="42"/>
      <c r="HL403" s="42"/>
      <c r="HM403" s="42"/>
      <c r="HN403" s="42"/>
      <c r="HO403" s="42"/>
      <c r="HP403" s="42"/>
      <c r="HQ403" s="42"/>
      <c r="HR403" s="42"/>
      <c r="HS403" s="42"/>
      <c r="HT403" s="42"/>
      <c r="HU403" s="42"/>
      <c r="HV403" s="42"/>
      <c r="HW403" s="42"/>
      <c r="HX403" s="42"/>
    </row>
    <row r="404" spans="1:232" s="41" customFormat="1" x14ac:dyDescent="0.25">
      <c r="A404" s="29"/>
      <c r="B404" s="30"/>
      <c r="C404" s="31" t="str">
        <f>IF(H404="","",VLOOKUP(O404,Khach_hang!B:G,6,0))</f>
        <v>B</v>
      </c>
      <c r="D404" s="57">
        <f t="shared" si="102"/>
        <v>0</v>
      </c>
      <c r="E404" s="57">
        <f t="shared" si="103"/>
        <v>1</v>
      </c>
      <c r="F404" s="32" t="str">
        <f>IF(H404="","",VLOOKUP(H404,'PHIEU XT'!B:I,8,0))</f>
        <v>30/08/2025</v>
      </c>
      <c r="G404" s="32" t="str">
        <f t="shared" si="104"/>
        <v>30/08/2025</v>
      </c>
      <c r="H404" s="4">
        <v>9105872196</v>
      </c>
      <c r="I404" s="32" t="str">
        <f t="shared" si="105"/>
        <v>30/08/2025</v>
      </c>
      <c r="J404" s="33" t="str">
        <f t="shared" si="106"/>
        <v>NKHT2508/00422410</v>
      </c>
      <c r="K404" s="34"/>
      <c r="L404" s="46" t="str">
        <f t="shared" si="107"/>
        <v>K25TTM</v>
      </c>
      <c r="M404" s="33" t="str">
        <f>IF(H404="","",'PHIEU XT'!C404)</f>
        <v>00422410</v>
      </c>
      <c r="N404" s="35" t="str">
        <f t="shared" si="108"/>
        <v>30/08/2025</v>
      </c>
      <c r="O404" s="6" t="str">
        <f>IF(H404="","",'PHIEU XT'!E404)</f>
        <v>WIN-002</v>
      </c>
      <c r="P404" s="36"/>
      <c r="Q404" s="36"/>
      <c r="R404" s="36"/>
      <c r="S404" s="33" t="str">
        <f>IF(H404="","",'PHIEU XT'!F404)</f>
        <v>5818 WM+ HNI Tân Trại, Phú Cường, Sóc Sơ</v>
      </c>
      <c r="T404" s="36"/>
      <c r="U404" s="36"/>
      <c r="V404" s="33" t="str">
        <f t="shared" si="109"/>
        <v>5818 WM+ HNI Tân Trại, Phú Cường, Sóc Sơ</v>
      </c>
      <c r="W404" s="36"/>
      <c r="X404" s="36"/>
      <c r="Y404" s="33" t="str">
        <f>IF(H404="","",'PHIEU XT'!AC404)</f>
        <v>GM500</v>
      </c>
      <c r="Z404" s="36"/>
      <c r="AA404" s="30"/>
      <c r="AB404" s="57">
        <f t="shared" si="110"/>
        <v>5111</v>
      </c>
      <c r="AC404" s="57">
        <f t="shared" si="111"/>
        <v>131</v>
      </c>
      <c r="AD404" s="30"/>
      <c r="AE404" s="58">
        <f>IF(H404="","",'PHIEU XT'!U404)</f>
        <v>1</v>
      </c>
      <c r="AF404" s="37"/>
      <c r="AG404" s="37">
        <f>IF(H404="","",'PHIEU XT'!T404)</f>
        <v>111058</v>
      </c>
      <c r="AH404" s="38">
        <f t="shared" si="112"/>
        <v>111058</v>
      </c>
      <c r="AI404" s="37"/>
      <c r="AJ404" s="37"/>
      <c r="AK404" s="39"/>
      <c r="AL404" s="40">
        <f t="shared" si="113"/>
        <v>8</v>
      </c>
      <c r="AM404" s="37"/>
      <c r="AN404" s="37">
        <f t="shared" si="114"/>
        <v>8884.64</v>
      </c>
      <c r="AO404" s="59">
        <f t="shared" si="115"/>
        <v>33311</v>
      </c>
      <c r="AP404" s="39"/>
      <c r="AQ404" s="59" t="str">
        <f t="shared" si="116"/>
        <v>K-hangtra</v>
      </c>
      <c r="AR404" s="60">
        <f t="shared" si="117"/>
        <v>156</v>
      </c>
      <c r="AS404" s="60">
        <f t="shared" si="118"/>
        <v>632</v>
      </c>
      <c r="AV404" s="39"/>
      <c r="AW404" s="42"/>
      <c r="AX404" s="42"/>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c r="BV404" s="42"/>
      <c r="BW404" s="42"/>
      <c r="BX404" s="42"/>
      <c r="BY404" s="42"/>
      <c r="BZ404" s="42"/>
      <c r="CA404" s="42"/>
      <c r="CB404" s="42"/>
      <c r="CC404" s="42"/>
      <c r="CD404" s="42"/>
      <c r="CE404" s="42"/>
      <c r="CF404" s="42"/>
      <c r="CG404" s="42"/>
      <c r="CH404" s="42"/>
      <c r="CI404" s="42"/>
      <c r="CJ404" s="42"/>
      <c r="CK404" s="42"/>
      <c r="CL404" s="42"/>
      <c r="CM404" s="42"/>
      <c r="CN404" s="42"/>
      <c r="CO404" s="42"/>
      <c r="CP404" s="42"/>
      <c r="CQ404" s="42"/>
      <c r="CR404" s="42"/>
      <c r="CS404" s="42"/>
      <c r="CT404" s="42"/>
      <c r="CU404" s="42"/>
      <c r="CV404" s="42"/>
      <c r="CW404" s="42"/>
      <c r="CX404" s="42"/>
      <c r="CY404" s="42"/>
      <c r="CZ404" s="42"/>
      <c r="DA404" s="42"/>
      <c r="DB404" s="42"/>
      <c r="DC404" s="42"/>
      <c r="DD404" s="42"/>
      <c r="DE404" s="42"/>
      <c r="DF404" s="42"/>
      <c r="DG404" s="42"/>
      <c r="DH404" s="42"/>
      <c r="DI404" s="42"/>
      <c r="DJ404" s="42"/>
      <c r="DK404" s="42"/>
      <c r="DL404" s="42"/>
      <c r="DM404" s="42"/>
      <c r="DN404" s="42"/>
      <c r="DO404" s="42"/>
      <c r="DP404" s="42"/>
      <c r="DQ404" s="42"/>
      <c r="DR404" s="42"/>
      <c r="DS404" s="42"/>
      <c r="DT404" s="42"/>
      <c r="DU404" s="42"/>
      <c r="DV404" s="42"/>
      <c r="DW404" s="42"/>
      <c r="DX404" s="42"/>
      <c r="DY404" s="42"/>
      <c r="DZ404" s="42"/>
      <c r="EA404" s="42"/>
      <c r="EB404" s="42"/>
      <c r="EC404" s="42"/>
      <c r="ED404" s="42"/>
      <c r="EE404" s="42"/>
      <c r="EF404" s="42"/>
      <c r="EG404" s="42"/>
      <c r="EH404" s="42"/>
      <c r="EI404" s="42"/>
      <c r="EJ404" s="42"/>
      <c r="EK404" s="42"/>
      <c r="EL404" s="42"/>
      <c r="EM404" s="42"/>
      <c r="EN404" s="42"/>
      <c r="EO404" s="42"/>
      <c r="EP404" s="42"/>
      <c r="EQ404" s="42"/>
      <c r="ER404" s="42"/>
      <c r="ES404" s="42"/>
      <c r="ET404" s="42"/>
      <c r="EU404" s="42"/>
      <c r="EV404" s="42"/>
      <c r="EW404" s="42"/>
      <c r="EX404" s="42"/>
      <c r="EY404" s="42"/>
      <c r="EZ404" s="42"/>
      <c r="FA404" s="42"/>
      <c r="FB404" s="42"/>
      <c r="FC404" s="42"/>
      <c r="FD404" s="42"/>
      <c r="FE404" s="42"/>
      <c r="FF404" s="42"/>
      <c r="FG404" s="42"/>
      <c r="FH404" s="42"/>
      <c r="FI404" s="42"/>
      <c r="FJ404" s="42"/>
      <c r="FK404" s="42"/>
      <c r="FL404" s="42"/>
      <c r="FM404" s="42"/>
      <c r="FN404" s="42"/>
      <c r="FO404" s="42"/>
      <c r="FP404" s="42"/>
      <c r="FQ404" s="42"/>
      <c r="FR404" s="42"/>
      <c r="FS404" s="42"/>
      <c r="FT404" s="42"/>
      <c r="FU404" s="42"/>
      <c r="FV404" s="42"/>
      <c r="FW404" s="42"/>
      <c r="FX404" s="42"/>
      <c r="FY404" s="42"/>
      <c r="FZ404" s="42"/>
      <c r="GA404" s="42"/>
      <c r="GB404" s="42"/>
      <c r="GC404" s="42"/>
      <c r="GD404" s="42"/>
      <c r="GE404" s="42"/>
      <c r="GF404" s="42"/>
      <c r="GG404" s="42"/>
      <c r="GH404" s="42"/>
      <c r="GI404" s="42"/>
      <c r="GJ404" s="42"/>
      <c r="GK404" s="42"/>
      <c r="GL404" s="42"/>
      <c r="GM404" s="42"/>
      <c r="GN404" s="42"/>
      <c r="GO404" s="42"/>
      <c r="GP404" s="42"/>
      <c r="GQ404" s="42"/>
      <c r="GR404" s="42"/>
      <c r="GS404" s="42"/>
      <c r="GT404" s="42"/>
      <c r="GU404" s="42"/>
      <c r="GV404" s="42"/>
      <c r="GW404" s="42"/>
      <c r="GX404" s="42"/>
      <c r="GY404" s="42"/>
      <c r="GZ404" s="42"/>
      <c r="HA404" s="42"/>
      <c r="HB404" s="42"/>
      <c r="HC404" s="42"/>
      <c r="HD404" s="42"/>
      <c r="HE404" s="42"/>
      <c r="HF404" s="42"/>
      <c r="HG404" s="42"/>
      <c r="HH404" s="42"/>
      <c r="HI404" s="42"/>
      <c r="HJ404" s="42"/>
      <c r="HK404" s="42"/>
      <c r="HL404" s="42"/>
      <c r="HM404" s="42"/>
      <c r="HN404" s="42"/>
      <c r="HO404" s="42"/>
      <c r="HP404" s="42"/>
      <c r="HQ404" s="42"/>
      <c r="HR404" s="42"/>
      <c r="HS404" s="42"/>
      <c r="HT404" s="42"/>
      <c r="HU404" s="42"/>
      <c r="HV404" s="42"/>
      <c r="HW404" s="42"/>
      <c r="HX404" s="42"/>
    </row>
    <row r="405" spans="1:232" s="41" customFormat="1" x14ac:dyDescent="0.25">
      <c r="A405" s="29"/>
      <c r="B405" s="30"/>
      <c r="C405" s="31" t="str">
        <f>IF(H405="","",VLOOKUP(O405,Khach_hang!B:G,6,0))</f>
        <v>B</v>
      </c>
      <c r="D405" s="57">
        <f t="shared" si="102"/>
        <v>0</v>
      </c>
      <c r="E405" s="57">
        <f t="shared" si="103"/>
        <v>1</v>
      </c>
      <c r="F405" s="32" t="str">
        <f>IF(H405="","",VLOOKUP(H405,'PHIEU XT'!B:I,8,0))</f>
        <v>30/08/2025</v>
      </c>
      <c r="G405" s="32" t="str">
        <f t="shared" si="104"/>
        <v>30/08/2025</v>
      </c>
      <c r="H405" s="4">
        <v>9105872204</v>
      </c>
      <c r="I405" s="32" t="str">
        <f t="shared" si="105"/>
        <v>30/08/2025</v>
      </c>
      <c r="J405" s="33" t="str">
        <f t="shared" si="106"/>
        <v>NKHT2508/00008599</v>
      </c>
      <c r="K405" s="34"/>
      <c r="L405" s="46" t="str">
        <f t="shared" si="107"/>
        <v>K25TTM</v>
      </c>
      <c r="M405" s="33" t="str">
        <f>IF(H405="","",'PHIEU XT'!C405)</f>
        <v>00008599</v>
      </c>
      <c r="N405" s="35" t="str">
        <f t="shared" si="108"/>
        <v>30/08/2025</v>
      </c>
      <c r="O405" s="6" t="str">
        <f>IF(H405="","",'PHIEU XT'!E405)</f>
        <v>WIN-065</v>
      </c>
      <c r="P405" s="36"/>
      <c r="Q405" s="36"/>
      <c r="R405" s="36"/>
      <c r="S405" s="33" t="str">
        <f>IF(H405="","",'PHIEU XT'!F405)</f>
        <v>2ART WM+ BGG 430 Chợ Mía</v>
      </c>
      <c r="T405" s="36"/>
      <c r="U405" s="36"/>
      <c r="V405" s="33" t="str">
        <f t="shared" si="109"/>
        <v>2ART WM+ BGG 430 Chợ Mía</v>
      </c>
      <c r="W405" s="36"/>
      <c r="X405" s="36"/>
      <c r="Y405" s="33" t="str">
        <f>IF(H405="","",'PHIEU XT'!AC405)</f>
        <v>TH200</v>
      </c>
      <c r="Z405" s="36"/>
      <c r="AA405" s="30"/>
      <c r="AB405" s="57">
        <f t="shared" si="110"/>
        <v>5111</v>
      </c>
      <c r="AC405" s="57">
        <f t="shared" si="111"/>
        <v>131</v>
      </c>
      <c r="AD405" s="30"/>
      <c r="AE405" s="58">
        <f>IF(H405="","",'PHIEU XT'!U405)</f>
        <v>1</v>
      </c>
      <c r="AF405" s="37"/>
      <c r="AG405" s="37">
        <f>IF(H405="","",'PHIEU XT'!T405)</f>
        <v>55595</v>
      </c>
      <c r="AH405" s="38">
        <f t="shared" si="112"/>
        <v>55595</v>
      </c>
      <c r="AI405" s="37"/>
      <c r="AJ405" s="37"/>
      <c r="AK405" s="39"/>
      <c r="AL405" s="40">
        <f t="shared" si="113"/>
        <v>8</v>
      </c>
      <c r="AM405" s="37"/>
      <c r="AN405" s="37">
        <f t="shared" si="114"/>
        <v>4447.6000000000004</v>
      </c>
      <c r="AO405" s="59">
        <f t="shared" si="115"/>
        <v>33311</v>
      </c>
      <c r="AP405" s="39"/>
      <c r="AQ405" s="59" t="str">
        <f t="shared" si="116"/>
        <v>K-hangtra</v>
      </c>
      <c r="AR405" s="60">
        <f t="shared" si="117"/>
        <v>156</v>
      </c>
      <c r="AS405" s="60">
        <f t="shared" si="118"/>
        <v>632</v>
      </c>
      <c r="AV405" s="39"/>
      <c r="AW405" s="42"/>
      <c r="AX405" s="42"/>
      <c r="AY405" s="42"/>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c r="BV405" s="42"/>
      <c r="BW405" s="42"/>
      <c r="BX405" s="42"/>
      <c r="BY405" s="42"/>
      <c r="BZ405" s="42"/>
      <c r="CA405" s="42"/>
      <c r="CB405" s="42"/>
      <c r="CC405" s="42"/>
      <c r="CD405" s="42"/>
      <c r="CE405" s="42"/>
      <c r="CF405" s="42"/>
      <c r="CG405" s="42"/>
      <c r="CH405" s="42"/>
      <c r="CI405" s="42"/>
      <c r="CJ405" s="42"/>
      <c r="CK405" s="42"/>
      <c r="CL405" s="42"/>
      <c r="CM405" s="42"/>
      <c r="CN405" s="42"/>
      <c r="CO405" s="42"/>
      <c r="CP405" s="42"/>
      <c r="CQ405" s="42"/>
      <c r="CR405" s="42"/>
      <c r="CS405" s="42"/>
      <c r="CT405" s="42"/>
      <c r="CU405" s="42"/>
      <c r="CV405" s="42"/>
      <c r="CW405" s="42"/>
      <c r="CX405" s="42"/>
      <c r="CY405" s="42"/>
      <c r="CZ405" s="42"/>
      <c r="DA405" s="42"/>
      <c r="DB405" s="42"/>
      <c r="DC405" s="42"/>
      <c r="DD405" s="42"/>
      <c r="DE405" s="42"/>
      <c r="DF405" s="42"/>
      <c r="DG405" s="42"/>
      <c r="DH405" s="42"/>
      <c r="DI405" s="42"/>
      <c r="DJ405" s="42"/>
      <c r="DK405" s="42"/>
      <c r="DL405" s="42"/>
      <c r="DM405" s="42"/>
      <c r="DN405" s="42"/>
      <c r="DO405" s="42"/>
      <c r="DP405" s="42"/>
      <c r="DQ405" s="42"/>
      <c r="DR405" s="42"/>
      <c r="DS405" s="42"/>
      <c r="DT405" s="42"/>
      <c r="DU405" s="42"/>
      <c r="DV405" s="42"/>
      <c r="DW405" s="42"/>
      <c r="DX405" s="42"/>
      <c r="DY405" s="42"/>
      <c r="DZ405" s="42"/>
      <c r="EA405" s="42"/>
      <c r="EB405" s="42"/>
      <c r="EC405" s="42"/>
      <c r="ED405" s="42"/>
      <c r="EE405" s="42"/>
      <c r="EF405" s="42"/>
      <c r="EG405" s="42"/>
      <c r="EH405" s="42"/>
      <c r="EI405" s="42"/>
      <c r="EJ405" s="42"/>
      <c r="EK405" s="42"/>
      <c r="EL405" s="42"/>
      <c r="EM405" s="42"/>
      <c r="EN405" s="42"/>
      <c r="EO405" s="42"/>
      <c r="EP405" s="42"/>
      <c r="EQ405" s="42"/>
      <c r="ER405" s="42"/>
      <c r="ES405" s="42"/>
      <c r="ET405" s="42"/>
      <c r="EU405" s="42"/>
      <c r="EV405" s="42"/>
      <c r="EW405" s="42"/>
      <c r="EX405" s="42"/>
      <c r="EY405" s="42"/>
      <c r="EZ405" s="42"/>
      <c r="FA405" s="42"/>
      <c r="FB405" s="42"/>
      <c r="FC405" s="42"/>
      <c r="FD405" s="42"/>
      <c r="FE405" s="42"/>
      <c r="FF405" s="42"/>
      <c r="FG405" s="42"/>
      <c r="FH405" s="42"/>
      <c r="FI405" s="42"/>
      <c r="FJ405" s="42"/>
      <c r="FK405" s="42"/>
      <c r="FL405" s="42"/>
      <c r="FM405" s="42"/>
      <c r="FN405" s="42"/>
      <c r="FO405" s="42"/>
      <c r="FP405" s="42"/>
      <c r="FQ405" s="42"/>
      <c r="FR405" s="42"/>
      <c r="FS405" s="42"/>
      <c r="FT405" s="42"/>
      <c r="FU405" s="42"/>
      <c r="FV405" s="42"/>
      <c r="FW405" s="42"/>
      <c r="FX405" s="42"/>
      <c r="FY405" s="42"/>
      <c r="FZ405" s="42"/>
      <c r="GA405" s="42"/>
      <c r="GB405" s="42"/>
      <c r="GC405" s="42"/>
      <c r="GD405" s="42"/>
      <c r="GE405" s="42"/>
      <c r="GF405" s="42"/>
      <c r="GG405" s="42"/>
      <c r="GH405" s="42"/>
      <c r="GI405" s="42"/>
      <c r="GJ405" s="42"/>
      <c r="GK405" s="42"/>
      <c r="GL405" s="42"/>
      <c r="GM405" s="42"/>
      <c r="GN405" s="42"/>
      <c r="GO405" s="42"/>
      <c r="GP405" s="42"/>
      <c r="GQ405" s="42"/>
      <c r="GR405" s="42"/>
      <c r="GS405" s="42"/>
      <c r="GT405" s="42"/>
      <c r="GU405" s="42"/>
      <c r="GV405" s="42"/>
      <c r="GW405" s="42"/>
      <c r="GX405" s="42"/>
      <c r="GY405" s="42"/>
      <c r="GZ405" s="42"/>
      <c r="HA405" s="42"/>
      <c r="HB405" s="42"/>
      <c r="HC405" s="42"/>
      <c r="HD405" s="42"/>
      <c r="HE405" s="42"/>
      <c r="HF405" s="42"/>
      <c r="HG405" s="42"/>
      <c r="HH405" s="42"/>
      <c r="HI405" s="42"/>
      <c r="HJ405" s="42"/>
      <c r="HK405" s="42"/>
      <c r="HL405" s="42"/>
      <c r="HM405" s="42"/>
      <c r="HN405" s="42"/>
      <c r="HO405" s="42"/>
      <c r="HP405" s="42"/>
      <c r="HQ405" s="42"/>
      <c r="HR405" s="42"/>
      <c r="HS405" s="42"/>
      <c r="HT405" s="42"/>
      <c r="HU405" s="42"/>
      <c r="HV405" s="42"/>
      <c r="HW405" s="42"/>
      <c r="HX405" s="42"/>
    </row>
    <row r="406" spans="1:232" s="41" customFormat="1" x14ac:dyDescent="0.25">
      <c r="A406" s="29"/>
      <c r="B406" s="30"/>
      <c r="C406" s="31" t="str">
        <f>IF(H406="","",VLOOKUP(O406,Khach_hang!B:G,6,0))</f>
        <v>N</v>
      </c>
      <c r="D406" s="57">
        <f t="shared" si="102"/>
        <v>0</v>
      </c>
      <c r="E406" s="57">
        <f t="shared" si="103"/>
        <v>1</v>
      </c>
      <c r="F406" s="32" t="str">
        <f>IF(H406="","",VLOOKUP(H406,'PHIEU XT'!B:I,8,0))</f>
        <v>30/08/2025</v>
      </c>
      <c r="G406" s="32" t="str">
        <f t="shared" si="104"/>
        <v>30/08/2025</v>
      </c>
      <c r="H406" s="4">
        <v>9105872272</v>
      </c>
      <c r="I406" s="32" t="str">
        <f t="shared" si="105"/>
        <v>30/08/2025</v>
      </c>
      <c r="J406" s="33" t="str">
        <f t="shared" si="106"/>
        <v>NKHT2508/00007893</v>
      </c>
      <c r="K406" s="34"/>
      <c r="L406" s="46" t="str">
        <f t="shared" si="107"/>
        <v>K25TTM</v>
      </c>
      <c r="M406" s="33" t="str">
        <f>IF(H406="","",'PHIEU XT'!C406)</f>
        <v>00007893</v>
      </c>
      <c r="N406" s="35" t="str">
        <f t="shared" si="108"/>
        <v>30/08/2025</v>
      </c>
      <c r="O406" s="6" t="str">
        <f>IF(H406="","",'PHIEU XT'!E406)</f>
        <v>WIN-071</v>
      </c>
      <c r="P406" s="36"/>
      <c r="Q406" s="36"/>
      <c r="R406" s="36"/>
      <c r="S406" s="33" t="str">
        <f>IF(H406="","",'PHIEU XT'!F406)</f>
        <v>2APC WM+ BDH 44-45-Khu H, KDC Đông</v>
      </c>
      <c r="T406" s="36"/>
      <c r="U406" s="36"/>
      <c r="V406" s="33" t="str">
        <f t="shared" si="109"/>
        <v>2APC WM+ BDH 44-45-Khu H, KDC Đông</v>
      </c>
      <c r="W406" s="36"/>
      <c r="X406" s="36"/>
      <c r="Y406" s="33" t="str">
        <f>IF(H406="","",'PHIEU XT'!AC406)</f>
        <v>GM500</v>
      </c>
      <c r="Z406" s="36"/>
      <c r="AA406" s="30"/>
      <c r="AB406" s="57">
        <f t="shared" si="110"/>
        <v>5111</v>
      </c>
      <c r="AC406" s="57">
        <f t="shared" si="111"/>
        <v>131</v>
      </c>
      <c r="AD406" s="30"/>
      <c r="AE406" s="58">
        <f>IF(H406="","",'PHIEU XT'!U406)</f>
        <v>2</v>
      </c>
      <c r="AF406" s="37"/>
      <c r="AG406" s="37">
        <f>IF(H406="","",'PHIEU XT'!T406)</f>
        <v>111058</v>
      </c>
      <c r="AH406" s="38">
        <f t="shared" si="112"/>
        <v>222116</v>
      </c>
      <c r="AI406" s="37"/>
      <c r="AJ406" s="37"/>
      <c r="AK406" s="39"/>
      <c r="AL406" s="40">
        <f t="shared" si="113"/>
        <v>8</v>
      </c>
      <c r="AM406" s="37"/>
      <c r="AN406" s="37">
        <f t="shared" si="114"/>
        <v>17769.28</v>
      </c>
      <c r="AO406" s="59">
        <f t="shared" si="115"/>
        <v>33311</v>
      </c>
      <c r="AP406" s="39"/>
      <c r="AQ406" s="59" t="str">
        <f t="shared" si="116"/>
        <v>K-hangtra</v>
      </c>
      <c r="AR406" s="60">
        <f t="shared" si="117"/>
        <v>156</v>
      </c>
      <c r="AS406" s="60">
        <f t="shared" si="118"/>
        <v>632</v>
      </c>
      <c r="AV406" s="39"/>
      <c r="AW406" s="42"/>
      <c r="AX406" s="42"/>
      <c r="AY406" s="42"/>
      <c r="AZ406" s="42"/>
      <c r="BA406" s="42"/>
      <c r="BB406" s="42"/>
      <c r="BC406" s="42"/>
      <c r="BD406" s="42"/>
      <c r="BE406" s="42"/>
      <c r="BF406" s="42"/>
      <c r="BG406" s="42"/>
      <c r="BH406" s="42"/>
      <c r="BI406" s="42"/>
      <c r="BJ406" s="42"/>
      <c r="BK406" s="42"/>
      <c r="BL406" s="42"/>
      <c r="BM406" s="42"/>
      <c r="BN406" s="42"/>
      <c r="BO406" s="42"/>
      <c r="BP406" s="42"/>
      <c r="BQ406" s="42"/>
      <c r="BR406" s="42"/>
      <c r="BS406" s="42"/>
      <c r="BT406" s="42"/>
      <c r="BU406" s="42"/>
      <c r="BV406" s="42"/>
      <c r="BW406" s="42"/>
      <c r="BX406" s="42"/>
      <c r="BY406" s="42"/>
      <c r="BZ406" s="42"/>
      <c r="CA406" s="42"/>
      <c r="CB406" s="42"/>
      <c r="CC406" s="42"/>
      <c r="CD406" s="42"/>
      <c r="CE406" s="42"/>
      <c r="CF406" s="42"/>
      <c r="CG406" s="42"/>
      <c r="CH406" s="42"/>
      <c r="CI406" s="42"/>
      <c r="CJ406" s="42"/>
      <c r="CK406" s="42"/>
      <c r="CL406" s="42"/>
      <c r="CM406" s="42"/>
      <c r="CN406" s="42"/>
      <c r="CO406" s="42"/>
      <c r="CP406" s="42"/>
      <c r="CQ406" s="42"/>
      <c r="CR406" s="42"/>
      <c r="CS406" s="42"/>
      <c r="CT406" s="42"/>
      <c r="CU406" s="42"/>
      <c r="CV406" s="42"/>
      <c r="CW406" s="42"/>
      <c r="CX406" s="42"/>
      <c r="CY406" s="42"/>
      <c r="CZ406" s="42"/>
      <c r="DA406" s="42"/>
      <c r="DB406" s="42"/>
      <c r="DC406" s="42"/>
      <c r="DD406" s="42"/>
      <c r="DE406" s="42"/>
      <c r="DF406" s="42"/>
      <c r="DG406" s="42"/>
      <c r="DH406" s="42"/>
      <c r="DI406" s="42"/>
      <c r="DJ406" s="42"/>
      <c r="DK406" s="42"/>
      <c r="DL406" s="42"/>
      <c r="DM406" s="42"/>
      <c r="DN406" s="42"/>
      <c r="DO406" s="42"/>
      <c r="DP406" s="42"/>
      <c r="DQ406" s="42"/>
      <c r="DR406" s="42"/>
      <c r="DS406" s="42"/>
      <c r="DT406" s="42"/>
      <c r="DU406" s="42"/>
      <c r="DV406" s="42"/>
      <c r="DW406" s="42"/>
      <c r="DX406" s="42"/>
      <c r="DY406" s="42"/>
      <c r="DZ406" s="42"/>
      <c r="EA406" s="42"/>
      <c r="EB406" s="42"/>
      <c r="EC406" s="42"/>
      <c r="ED406" s="42"/>
      <c r="EE406" s="42"/>
      <c r="EF406" s="42"/>
      <c r="EG406" s="42"/>
      <c r="EH406" s="42"/>
      <c r="EI406" s="42"/>
      <c r="EJ406" s="42"/>
      <c r="EK406" s="42"/>
      <c r="EL406" s="42"/>
      <c r="EM406" s="42"/>
      <c r="EN406" s="42"/>
      <c r="EO406" s="42"/>
      <c r="EP406" s="42"/>
      <c r="EQ406" s="42"/>
      <c r="ER406" s="42"/>
      <c r="ES406" s="42"/>
      <c r="ET406" s="42"/>
      <c r="EU406" s="42"/>
      <c r="EV406" s="42"/>
      <c r="EW406" s="42"/>
      <c r="EX406" s="42"/>
      <c r="EY406" s="42"/>
      <c r="EZ406" s="42"/>
      <c r="FA406" s="42"/>
      <c r="FB406" s="42"/>
      <c r="FC406" s="42"/>
      <c r="FD406" s="42"/>
      <c r="FE406" s="42"/>
      <c r="FF406" s="42"/>
      <c r="FG406" s="42"/>
      <c r="FH406" s="42"/>
      <c r="FI406" s="42"/>
      <c r="FJ406" s="42"/>
      <c r="FK406" s="42"/>
      <c r="FL406" s="42"/>
      <c r="FM406" s="42"/>
      <c r="FN406" s="42"/>
      <c r="FO406" s="42"/>
      <c r="FP406" s="42"/>
      <c r="FQ406" s="42"/>
      <c r="FR406" s="42"/>
      <c r="FS406" s="42"/>
      <c r="FT406" s="42"/>
      <c r="FU406" s="42"/>
      <c r="FV406" s="42"/>
      <c r="FW406" s="42"/>
      <c r="FX406" s="42"/>
      <c r="FY406" s="42"/>
      <c r="FZ406" s="42"/>
      <c r="GA406" s="42"/>
      <c r="GB406" s="42"/>
      <c r="GC406" s="42"/>
      <c r="GD406" s="42"/>
      <c r="GE406" s="42"/>
      <c r="GF406" s="42"/>
      <c r="GG406" s="42"/>
      <c r="GH406" s="42"/>
      <c r="GI406" s="42"/>
      <c r="GJ406" s="42"/>
      <c r="GK406" s="42"/>
      <c r="GL406" s="42"/>
      <c r="GM406" s="42"/>
      <c r="GN406" s="42"/>
      <c r="GO406" s="42"/>
      <c r="GP406" s="42"/>
      <c r="GQ406" s="42"/>
      <c r="GR406" s="42"/>
      <c r="GS406" s="42"/>
      <c r="GT406" s="42"/>
      <c r="GU406" s="42"/>
      <c r="GV406" s="42"/>
      <c r="GW406" s="42"/>
      <c r="GX406" s="42"/>
      <c r="GY406" s="42"/>
      <c r="GZ406" s="42"/>
      <c r="HA406" s="42"/>
      <c r="HB406" s="42"/>
      <c r="HC406" s="42"/>
      <c r="HD406" s="42"/>
      <c r="HE406" s="42"/>
      <c r="HF406" s="42"/>
      <c r="HG406" s="42"/>
      <c r="HH406" s="42"/>
      <c r="HI406" s="42"/>
      <c r="HJ406" s="42"/>
      <c r="HK406" s="42"/>
      <c r="HL406" s="42"/>
      <c r="HM406" s="42"/>
      <c r="HN406" s="42"/>
      <c r="HO406" s="42"/>
      <c r="HP406" s="42"/>
      <c r="HQ406" s="42"/>
      <c r="HR406" s="42"/>
      <c r="HS406" s="42"/>
      <c r="HT406" s="42"/>
      <c r="HU406" s="42"/>
      <c r="HV406" s="42"/>
      <c r="HW406" s="42"/>
      <c r="HX406" s="42"/>
    </row>
    <row r="407" spans="1:232" s="41" customFormat="1" x14ac:dyDescent="0.25">
      <c r="A407" s="29"/>
      <c r="B407" s="30"/>
      <c r="C407" s="31" t="str">
        <f>IF(H407="","",VLOOKUP(O407,Khach_hang!B:G,6,0))</f>
        <v>B</v>
      </c>
      <c r="D407" s="57">
        <f t="shared" si="102"/>
        <v>0</v>
      </c>
      <c r="E407" s="57">
        <f t="shared" si="103"/>
        <v>1</v>
      </c>
      <c r="F407" s="32" t="str">
        <f>IF(H407="","",VLOOKUP(H407,'PHIEU XT'!B:I,8,0))</f>
        <v>30/08/2025</v>
      </c>
      <c r="G407" s="32" t="str">
        <f t="shared" si="104"/>
        <v>30/08/2025</v>
      </c>
      <c r="H407" s="4">
        <v>9105872274</v>
      </c>
      <c r="I407" s="32" t="str">
        <f t="shared" si="105"/>
        <v>30/08/2025</v>
      </c>
      <c r="J407" s="33" t="str">
        <f t="shared" si="106"/>
        <v>NKHT2508/00025746</v>
      </c>
      <c r="K407" s="34"/>
      <c r="L407" s="46" t="str">
        <f t="shared" si="107"/>
        <v>K25TTM</v>
      </c>
      <c r="M407" s="33" t="str">
        <f>IF(H407="","",'PHIEU XT'!C407)</f>
        <v>00025746</v>
      </c>
      <c r="N407" s="35" t="str">
        <f t="shared" si="108"/>
        <v>30/08/2025</v>
      </c>
      <c r="O407" s="6" t="str">
        <f>IF(H407="","",'PHIEU XT'!E407)</f>
        <v>WIN-056</v>
      </c>
      <c r="P407" s="36"/>
      <c r="Q407" s="36"/>
      <c r="R407" s="36"/>
      <c r="S407" s="33" t="str">
        <f>IF(H407="","",'PHIEU XT'!F407)</f>
        <v>5526 WM+ HYN Nhà A CC Phúc Hưng II</v>
      </c>
      <c r="T407" s="36"/>
      <c r="U407" s="36"/>
      <c r="V407" s="33" t="str">
        <f t="shared" si="109"/>
        <v>5526 WM+ HYN Nhà A CC Phúc Hưng II</v>
      </c>
      <c r="W407" s="36"/>
      <c r="X407" s="36"/>
      <c r="Y407" s="33" t="str">
        <f>IF(H407="","",'PHIEU XT'!AC407)</f>
        <v>MNH250</v>
      </c>
      <c r="Z407" s="36"/>
      <c r="AA407" s="30"/>
      <c r="AB407" s="57">
        <f t="shared" si="110"/>
        <v>5111</v>
      </c>
      <c r="AC407" s="57">
        <f t="shared" si="111"/>
        <v>131</v>
      </c>
      <c r="AD407" s="30"/>
      <c r="AE407" s="58">
        <f>IF(H407="","",'PHIEU XT'!U407)</f>
        <v>1</v>
      </c>
      <c r="AF407" s="37"/>
      <c r="AG407" s="37">
        <f>IF(H407="","",'PHIEU XT'!T407)</f>
        <v>46000</v>
      </c>
      <c r="AH407" s="38">
        <f t="shared" si="112"/>
        <v>46000</v>
      </c>
      <c r="AI407" s="37"/>
      <c r="AJ407" s="37"/>
      <c r="AK407" s="39"/>
      <c r="AL407" s="40">
        <f t="shared" si="113"/>
        <v>8</v>
      </c>
      <c r="AM407" s="37"/>
      <c r="AN407" s="37">
        <f t="shared" si="114"/>
        <v>3680</v>
      </c>
      <c r="AO407" s="59">
        <f t="shared" si="115"/>
        <v>33311</v>
      </c>
      <c r="AP407" s="39"/>
      <c r="AQ407" s="59" t="str">
        <f t="shared" si="116"/>
        <v>K-hangtra</v>
      </c>
      <c r="AR407" s="60">
        <f t="shared" si="117"/>
        <v>156</v>
      </c>
      <c r="AS407" s="60">
        <f t="shared" si="118"/>
        <v>632</v>
      </c>
      <c r="AV407" s="39"/>
      <c r="AW407" s="42"/>
      <c r="AX407" s="42"/>
      <c r="AY407" s="42"/>
      <c r="AZ407" s="42"/>
      <c r="BA407" s="42"/>
      <c r="BB407" s="42"/>
      <c r="BC407" s="42"/>
      <c r="BD407" s="42"/>
      <c r="BE407" s="42"/>
      <c r="BF407" s="42"/>
      <c r="BG407" s="42"/>
      <c r="BH407" s="42"/>
      <c r="BI407" s="42"/>
      <c r="BJ407" s="42"/>
      <c r="BK407" s="42"/>
      <c r="BL407" s="42"/>
      <c r="BM407" s="42"/>
      <c r="BN407" s="42"/>
      <c r="BO407" s="42"/>
      <c r="BP407" s="42"/>
      <c r="BQ407" s="42"/>
      <c r="BR407" s="42"/>
      <c r="BS407" s="42"/>
      <c r="BT407" s="42"/>
      <c r="BU407" s="42"/>
      <c r="BV407" s="42"/>
      <c r="BW407" s="42"/>
      <c r="BX407" s="42"/>
      <c r="BY407" s="42"/>
      <c r="BZ407" s="42"/>
      <c r="CA407" s="42"/>
      <c r="CB407" s="42"/>
      <c r="CC407" s="42"/>
      <c r="CD407" s="42"/>
      <c r="CE407" s="42"/>
      <c r="CF407" s="42"/>
      <c r="CG407" s="42"/>
      <c r="CH407" s="42"/>
      <c r="CI407" s="42"/>
      <c r="CJ407" s="42"/>
      <c r="CK407" s="42"/>
      <c r="CL407" s="42"/>
      <c r="CM407" s="42"/>
      <c r="CN407" s="42"/>
      <c r="CO407" s="42"/>
      <c r="CP407" s="42"/>
      <c r="CQ407" s="42"/>
      <c r="CR407" s="42"/>
      <c r="CS407" s="42"/>
      <c r="CT407" s="42"/>
      <c r="CU407" s="42"/>
      <c r="CV407" s="42"/>
      <c r="CW407" s="42"/>
      <c r="CX407" s="42"/>
      <c r="CY407" s="42"/>
      <c r="CZ407" s="42"/>
      <c r="DA407" s="42"/>
      <c r="DB407" s="42"/>
      <c r="DC407" s="42"/>
      <c r="DD407" s="42"/>
      <c r="DE407" s="42"/>
      <c r="DF407" s="42"/>
      <c r="DG407" s="42"/>
      <c r="DH407" s="42"/>
      <c r="DI407" s="42"/>
      <c r="DJ407" s="42"/>
      <c r="DK407" s="42"/>
      <c r="DL407" s="42"/>
      <c r="DM407" s="42"/>
      <c r="DN407" s="42"/>
      <c r="DO407" s="42"/>
      <c r="DP407" s="42"/>
      <c r="DQ407" s="42"/>
      <c r="DR407" s="42"/>
      <c r="DS407" s="42"/>
      <c r="DT407" s="42"/>
      <c r="DU407" s="42"/>
      <c r="DV407" s="42"/>
      <c r="DW407" s="42"/>
      <c r="DX407" s="42"/>
      <c r="DY407" s="42"/>
      <c r="DZ407" s="42"/>
      <c r="EA407" s="42"/>
      <c r="EB407" s="42"/>
      <c r="EC407" s="42"/>
      <c r="ED407" s="42"/>
      <c r="EE407" s="42"/>
      <c r="EF407" s="42"/>
      <c r="EG407" s="42"/>
      <c r="EH407" s="42"/>
      <c r="EI407" s="42"/>
      <c r="EJ407" s="42"/>
      <c r="EK407" s="42"/>
      <c r="EL407" s="42"/>
      <c r="EM407" s="42"/>
      <c r="EN407" s="42"/>
      <c r="EO407" s="42"/>
      <c r="EP407" s="42"/>
      <c r="EQ407" s="42"/>
      <c r="ER407" s="42"/>
      <c r="ES407" s="42"/>
      <c r="ET407" s="42"/>
      <c r="EU407" s="42"/>
      <c r="EV407" s="42"/>
      <c r="EW407" s="42"/>
      <c r="EX407" s="42"/>
      <c r="EY407" s="42"/>
      <c r="EZ407" s="42"/>
      <c r="FA407" s="42"/>
      <c r="FB407" s="42"/>
      <c r="FC407" s="42"/>
      <c r="FD407" s="42"/>
      <c r="FE407" s="42"/>
      <c r="FF407" s="42"/>
      <c r="FG407" s="42"/>
      <c r="FH407" s="42"/>
      <c r="FI407" s="42"/>
      <c r="FJ407" s="42"/>
      <c r="FK407" s="42"/>
      <c r="FL407" s="42"/>
      <c r="FM407" s="42"/>
      <c r="FN407" s="42"/>
      <c r="FO407" s="42"/>
      <c r="FP407" s="42"/>
      <c r="FQ407" s="42"/>
      <c r="FR407" s="42"/>
      <c r="FS407" s="42"/>
      <c r="FT407" s="42"/>
      <c r="FU407" s="42"/>
      <c r="FV407" s="42"/>
      <c r="FW407" s="42"/>
      <c r="FX407" s="42"/>
      <c r="FY407" s="42"/>
      <c r="FZ407" s="42"/>
      <c r="GA407" s="42"/>
      <c r="GB407" s="42"/>
      <c r="GC407" s="42"/>
      <c r="GD407" s="42"/>
      <c r="GE407" s="42"/>
      <c r="GF407" s="42"/>
      <c r="GG407" s="42"/>
      <c r="GH407" s="42"/>
      <c r="GI407" s="42"/>
      <c r="GJ407" s="42"/>
      <c r="GK407" s="42"/>
      <c r="GL407" s="42"/>
      <c r="GM407" s="42"/>
      <c r="GN407" s="42"/>
      <c r="GO407" s="42"/>
      <c r="GP407" s="42"/>
      <c r="GQ407" s="42"/>
      <c r="GR407" s="42"/>
      <c r="GS407" s="42"/>
      <c r="GT407" s="42"/>
      <c r="GU407" s="42"/>
      <c r="GV407" s="42"/>
      <c r="GW407" s="42"/>
      <c r="GX407" s="42"/>
      <c r="GY407" s="42"/>
      <c r="GZ407" s="42"/>
      <c r="HA407" s="42"/>
      <c r="HB407" s="42"/>
      <c r="HC407" s="42"/>
      <c r="HD407" s="42"/>
      <c r="HE407" s="42"/>
      <c r="HF407" s="42"/>
      <c r="HG407" s="42"/>
      <c r="HH407" s="42"/>
      <c r="HI407" s="42"/>
      <c r="HJ407" s="42"/>
      <c r="HK407" s="42"/>
      <c r="HL407" s="42"/>
      <c r="HM407" s="42"/>
      <c r="HN407" s="42"/>
      <c r="HO407" s="42"/>
      <c r="HP407" s="42"/>
      <c r="HQ407" s="42"/>
      <c r="HR407" s="42"/>
      <c r="HS407" s="42"/>
      <c r="HT407" s="42"/>
      <c r="HU407" s="42"/>
      <c r="HV407" s="42"/>
      <c r="HW407" s="42"/>
      <c r="HX407" s="42"/>
    </row>
    <row r="408" spans="1:232" s="41" customFormat="1" x14ac:dyDescent="0.25">
      <c r="A408" s="29"/>
      <c r="B408" s="30"/>
      <c r="C408" s="31" t="str">
        <f>IF(H408="","",VLOOKUP(O408,Khach_hang!B:G,6,0))</f>
        <v>B</v>
      </c>
      <c r="D408" s="57">
        <f t="shared" si="102"/>
        <v>0</v>
      </c>
      <c r="E408" s="57">
        <f t="shared" si="103"/>
        <v>1</v>
      </c>
      <c r="F408" s="32" t="str">
        <f>IF(H408="","",VLOOKUP(H408,'PHIEU XT'!B:I,8,0))</f>
        <v>30/08/2025</v>
      </c>
      <c r="G408" s="32" t="str">
        <f t="shared" si="104"/>
        <v>30/08/2025</v>
      </c>
      <c r="H408" s="4">
        <v>9105872226</v>
      </c>
      <c r="I408" s="32" t="str">
        <f t="shared" si="105"/>
        <v>30/08/2025</v>
      </c>
      <c r="J408" s="33" t="str">
        <f t="shared" si="106"/>
        <v>NKHT2508/00003904</v>
      </c>
      <c r="K408" s="34"/>
      <c r="L408" s="46" t="str">
        <f t="shared" si="107"/>
        <v>K25TTM</v>
      </c>
      <c r="M408" s="33" t="str">
        <f>IF(H408="","",'PHIEU XT'!C408)</f>
        <v>00003904</v>
      </c>
      <c r="N408" s="35" t="str">
        <f t="shared" si="108"/>
        <v>30/08/2025</v>
      </c>
      <c r="O408" s="6" t="str">
        <f>IF(H408="","",'PHIEU XT'!E408)</f>
        <v>WIN-038</v>
      </c>
      <c r="P408" s="36"/>
      <c r="Q408" s="36"/>
      <c r="R408" s="36"/>
      <c r="S408" s="33" t="str">
        <f>IF(H408="","",'PHIEU XT'!F408)</f>
        <v>5838 WM+ TQG TDP Đoàn Kết, Sơn Dương</v>
      </c>
      <c r="T408" s="36"/>
      <c r="U408" s="36"/>
      <c r="V408" s="33" t="str">
        <f t="shared" si="109"/>
        <v>5838 WM+ TQG TDP Đoàn Kết, Sơn Dương</v>
      </c>
      <c r="W408" s="36"/>
      <c r="X408" s="36"/>
      <c r="Y408" s="33" t="str">
        <f>IF(H408="","",'PHIEU XT'!AC408)</f>
        <v>GM500</v>
      </c>
      <c r="Z408" s="36"/>
      <c r="AA408" s="30"/>
      <c r="AB408" s="57">
        <f t="shared" si="110"/>
        <v>5111</v>
      </c>
      <c r="AC408" s="57">
        <f t="shared" si="111"/>
        <v>131</v>
      </c>
      <c r="AD408" s="30"/>
      <c r="AE408" s="58">
        <f>IF(H408="","",'PHIEU XT'!U408)</f>
        <v>1</v>
      </c>
      <c r="AF408" s="37"/>
      <c r="AG408" s="37">
        <f>IF(H408="","",'PHIEU XT'!T408)</f>
        <v>111058</v>
      </c>
      <c r="AH408" s="38">
        <f t="shared" si="112"/>
        <v>111058</v>
      </c>
      <c r="AI408" s="37"/>
      <c r="AJ408" s="37"/>
      <c r="AK408" s="39"/>
      <c r="AL408" s="40">
        <f t="shared" si="113"/>
        <v>8</v>
      </c>
      <c r="AM408" s="37"/>
      <c r="AN408" s="37">
        <f t="shared" si="114"/>
        <v>8884.64</v>
      </c>
      <c r="AO408" s="59">
        <f t="shared" si="115"/>
        <v>33311</v>
      </c>
      <c r="AP408" s="39"/>
      <c r="AQ408" s="59" t="str">
        <f t="shared" si="116"/>
        <v>K-hangtra</v>
      </c>
      <c r="AR408" s="60">
        <f t="shared" si="117"/>
        <v>156</v>
      </c>
      <c r="AS408" s="60">
        <f t="shared" si="118"/>
        <v>632</v>
      </c>
      <c r="AV408" s="39"/>
      <c r="AW408" s="42"/>
      <c r="AX408" s="42"/>
      <c r="AY408" s="42"/>
      <c r="AZ408" s="42"/>
      <c r="BA408" s="42"/>
      <c r="BB408" s="42"/>
      <c r="BC408" s="42"/>
      <c r="BD408" s="42"/>
      <c r="BE408" s="42"/>
      <c r="BF408" s="42"/>
      <c r="BG408" s="42"/>
      <c r="BH408" s="42"/>
      <c r="BI408" s="42"/>
      <c r="BJ408" s="42"/>
      <c r="BK408" s="42"/>
      <c r="BL408" s="42"/>
      <c r="BM408" s="42"/>
      <c r="BN408" s="42"/>
      <c r="BO408" s="42"/>
      <c r="BP408" s="42"/>
      <c r="BQ408" s="42"/>
      <c r="BR408" s="42"/>
      <c r="BS408" s="42"/>
      <c r="BT408" s="42"/>
      <c r="BU408" s="42"/>
      <c r="BV408" s="42"/>
      <c r="BW408" s="42"/>
      <c r="BX408" s="42"/>
      <c r="BY408" s="42"/>
      <c r="BZ408" s="42"/>
      <c r="CA408" s="42"/>
      <c r="CB408" s="42"/>
      <c r="CC408" s="42"/>
      <c r="CD408" s="42"/>
      <c r="CE408" s="42"/>
      <c r="CF408" s="42"/>
      <c r="CG408" s="42"/>
      <c r="CH408" s="42"/>
      <c r="CI408" s="42"/>
      <c r="CJ408" s="42"/>
      <c r="CK408" s="42"/>
      <c r="CL408" s="42"/>
      <c r="CM408" s="42"/>
      <c r="CN408" s="42"/>
      <c r="CO408" s="42"/>
      <c r="CP408" s="42"/>
      <c r="CQ408" s="42"/>
      <c r="CR408" s="42"/>
      <c r="CS408" s="42"/>
      <c r="CT408" s="42"/>
      <c r="CU408" s="42"/>
      <c r="CV408" s="42"/>
      <c r="CW408" s="42"/>
      <c r="CX408" s="42"/>
      <c r="CY408" s="42"/>
      <c r="CZ408" s="42"/>
      <c r="DA408" s="42"/>
      <c r="DB408" s="42"/>
      <c r="DC408" s="42"/>
      <c r="DD408" s="42"/>
      <c r="DE408" s="42"/>
      <c r="DF408" s="42"/>
      <c r="DG408" s="42"/>
      <c r="DH408" s="42"/>
      <c r="DI408" s="42"/>
      <c r="DJ408" s="42"/>
      <c r="DK408" s="42"/>
      <c r="DL408" s="42"/>
      <c r="DM408" s="42"/>
      <c r="DN408" s="42"/>
      <c r="DO408" s="42"/>
      <c r="DP408" s="42"/>
      <c r="DQ408" s="42"/>
      <c r="DR408" s="42"/>
      <c r="DS408" s="42"/>
      <c r="DT408" s="42"/>
      <c r="DU408" s="42"/>
      <c r="DV408" s="42"/>
      <c r="DW408" s="42"/>
      <c r="DX408" s="42"/>
      <c r="DY408" s="42"/>
      <c r="DZ408" s="42"/>
      <c r="EA408" s="42"/>
      <c r="EB408" s="42"/>
      <c r="EC408" s="42"/>
      <c r="ED408" s="42"/>
      <c r="EE408" s="42"/>
      <c r="EF408" s="42"/>
      <c r="EG408" s="42"/>
      <c r="EH408" s="42"/>
      <c r="EI408" s="42"/>
      <c r="EJ408" s="42"/>
      <c r="EK408" s="42"/>
      <c r="EL408" s="42"/>
      <c r="EM408" s="42"/>
      <c r="EN408" s="42"/>
      <c r="EO408" s="42"/>
      <c r="EP408" s="42"/>
      <c r="EQ408" s="42"/>
      <c r="ER408" s="42"/>
      <c r="ES408" s="42"/>
      <c r="ET408" s="42"/>
      <c r="EU408" s="42"/>
      <c r="EV408" s="42"/>
      <c r="EW408" s="42"/>
      <c r="EX408" s="42"/>
      <c r="EY408" s="42"/>
      <c r="EZ408" s="42"/>
      <c r="FA408" s="42"/>
      <c r="FB408" s="42"/>
      <c r="FC408" s="42"/>
      <c r="FD408" s="42"/>
      <c r="FE408" s="42"/>
      <c r="FF408" s="42"/>
      <c r="FG408" s="42"/>
      <c r="FH408" s="42"/>
      <c r="FI408" s="42"/>
      <c r="FJ408" s="42"/>
      <c r="FK408" s="42"/>
      <c r="FL408" s="42"/>
      <c r="FM408" s="42"/>
      <c r="FN408" s="42"/>
      <c r="FO408" s="42"/>
      <c r="FP408" s="42"/>
      <c r="FQ408" s="42"/>
      <c r="FR408" s="42"/>
      <c r="FS408" s="42"/>
      <c r="FT408" s="42"/>
      <c r="FU408" s="42"/>
      <c r="FV408" s="42"/>
      <c r="FW408" s="42"/>
      <c r="FX408" s="42"/>
      <c r="FY408" s="42"/>
      <c r="FZ408" s="42"/>
      <c r="GA408" s="42"/>
      <c r="GB408" s="42"/>
      <c r="GC408" s="42"/>
      <c r="GD408" s="42"/>
      <c r="GE408" s="42"/>
      <c r="GF408" s="42"/>
      <c r="GG408" s="42"/>
      <c r="GH408" s="42"/>
      <c r="GI408" s="42"/>
      <c r="GJ408" s="42"/>
      <c r="GK408" s="42"/>
      <c r="GL408" s="42"/>
      <c r="GM408" s="42"/>
      <c r="GN408" s="42"/>
      <c r="GO408" s="42"/>
      <c r="GP408" s="42"/>
      <c r="GQ408" s="42"/>
      <c r="GR408" s="42"/>
      <c r="GS408" s="42"/>
      <c r="GT408" s="42"/>
      <c r="GU408" s="42"/>
      <c r="GV408" s="42"/>
      <c r="GW408" s="42"/>
      <c r="GX408" s="42"/>
      <c r="GY408" s="42"/>
      <c r="GZ408" s="42"/>
      <c r="HA408" s="42"/>
      <c r="HB408" s="42"/>
      <c r="HC408" s="42"/>
      <c r="HD408" s="42"/>
      <c r="HE408" s="42"/>
      <c r="HF408" s="42"/>
      <c r="HG408" s="42"/>
      <c r="HH408" s="42"/>
      <c r="HI408" s="42"/>
      <c r="HJ408" s="42"/>
      <c r="HK408" s="42"/>
      <c r="HL408" s="42"/>
      <c r="HM408" s="42"/>
      <c r="HN408" s="42"/>
      <c r="HO408" s="42"/>
      <c r="HP408" s="42"/>
      <c r="HQ408" s="42"/>
      <c r="HR408" s="42"/>
      <c r="HS408" s="42"/>
      <c r="HT408" s="42"/>
      <c r="HU408" s="42"/>
      <c r="HV408" s="42"/>
      <c r="HW408" s="42"/>
      <c r="HX408" s="42"/>
    </row>
    <row r="409" spans="1:232" s="41" customFormat="1" x14ac:dyDescent="0.25">
      <c r="A409" s="29"/>
      <c r="B409" s="30"/>
      <c r="C409" s="31" t="str">
        <f>IF(H409="","",VLOOKUP(O409,Khach_hang!B:G,6,0))</f>
        <v>B</v>
      </c>
      <c r="D409" s="57">
        <f t="shared" si="102"/>
        <v>0</v>
      </c>
      <c r="E409" s="57">
        <f t="shared" si="103"/>
        <v>1</v>
      </c>
      <c r="F409" s="32" t="str">
        <f>IF(H409="","",VLOOKUP(H409,'PHIEU XT'!B:I,8,0))</f>
        <v>30/08/2025</v>
      </c>
      <c r="G409" s="32" t="str">
        <f t="shared" si="104"/>
        <v>30/08/2025</v>
      </c>
      <c r="H409" s="4">
        <v>9105872382</v>
      </c>
      <c r="I409" s="32" t="str">
        <f t="shared" si="105"/>
        <v>30/08/2025</v>
      </c>
      <c r="J409" s="33" t="str">
        <f t="shared" si="106"/>
        <v>NKHT2508/00032744</v>
      </c>
      <c r="K409" s="34"/>
      <c r="L409" s="46" t="str">
        <f t="shared" si="107"/>
        <v>K25TTM</v>
      </c>
      <c r="M409" s="33" t="str">
        <f>IF(H409="","",'PHIEU XT'!C409)</f>
        <v>00032744</v>
      </c>
      <c r="N409" s="35" t="str">
        <f t="shared" si="108"/>
        <v>30/08/2025</v>
      </c>
      <c r="O409" s="6" t="str">
        <f>IF(H409="","",'PHIEU XT'!E409)</f>
        <v>WIN-058</v>
      </c>
      <c r="P409" s="36"/>
      <c r="Q409" s="36"/>
      <c r="R409" s="36"/>
      <c r="S409" s="33" t="str">
        <f>IF(H409="","",'PHIEU XT'!F409)</f>
        <v>4979 WM+ NAN 45 Nguyễn Sinh Sắc</v>
      </c>
      <c r="T409" s="36"/>
      <c r="U409" s="36"/>
      <c r="V409" s="33" t="str">
        <f t="shared" si="109"/>
        <v>4979 WM+ NAN 45 Nguyễn Sinh Sắc</v>
      </c>
      <c r="W409" s="36"/>
      <c r="X409" s="36"/>
      <c r="Y409" s="33" t="str">
        <f>IF(H409="","",'PHIEU XT'!AC409)</f>
        <v>CN300</v>
      </c>
      <c r="Z409" s="36"/>
      <c r="AA409" s="30"/>
      <c r="AB409" s="57">
        <f t="shared" si="110"/>
        <v>5111</v>
      </c>
      <c r="AC409" s="57">
        <f t="shared" si="111"/>
        <v>131</v>
      </c>
      <c r="AD409" s="30"/>
      <c r="AE409" s="58">
        <f>IF(H409="","",'PHIEU XT'!U409)</f>
        <v>1</v>
      </c>
      <c r="AF409" s="37"/>
      <c r="AG409" s="37">
        <f>IF(H409="","",'PHIEU XT'!T409)</f>
        <v>56760</v>
      </c>
      <c r="AH409" s="38">
        <f t="shared" si="112"/>
        <v>56760</v>
      </c>
      <c r="AI409" s="37"/>
      <c r="AJ409" s="37"/>
      <c r="AK409" s="39"/>
      <c r="AL409" s="40">
        <f t="shared" si="113"/>
        <v>8</v>
      </c>
      <c r="AM409" s="37"/>
      <c r="AN409" s="37">
        <f t="shared" si="114"/>
        <v>4540.8</v>
      </c>
      <c r="AO409" s="59">
        <f t="shared" si="115"/>
        <v>33311</v>
      </c>
      <c r="AP409" s="39"/>
      <c r="AQ409" s="59" t="str">
        <f t="shared" si="116"/>
        <v>K-hangtra</v>
      </c>
      <c r="AR409" s="60">
        <f t="shared" si="117"/>
        <v>156</v>
      </c>
      <c r="AS409" s="60">
        <f t="shared" si="118"/>
        <v>632</v>
      </c>
      <c r="AV409" s="39"/>
      <c r="AW409" s="42"/>
      <c r="AX409" s="42"/>
      <c r="AY409" s="42"/>
      <c r="AZ409" s="42"/>
      <c r="BA409" s="42"/>
      <c r="BB409" s="42"/>
      <c r="BC409" s="42"/>
      <c r="BD409" s="42"/>
      <c r="BE409" s="42"/>
      <c r="BF409" s="42"/>
      <c r="BG409" s="42"/>
      <c r="BH409" s="42"/>
      <c r="BI409" s="42"/>
      <c r="BJ409" s="42"/>
      <c r="BK409" s="42"/>
      <c r="BL409" s="42"/>
      <c r="BM409" s="42"/>
      <c r="BN409" s="42"/>
      <c r="BO409" s="42"/>
      <c r="BP409" s="42"/>
      <c r="BQ409" s="42"/>
      <c r="BR409" s="42"/>
      <c r="BS409" s="42"/>
      <c r="BT409" s="42"/>
      <c r="BU409" s="42"/>
      <c r="BV409" s="42"/>
      <c r="BW409" s="42"/>
      <c r="BX409" s="42"/>
      <c r="BY409" s="42"/>
      <c r="BZ409" s="42"/>
      <c r="CA409" s="42"/>
      <c r="CB409" s="42"/>
      <c r="CC409" s="42"/>
      <c r="CD409" s="42"/>
      <c r="CE409" s="42"/>
      <c r="CF409" s="42"/>
      <c r="CG409" s="42"/>
      <c r="CH409" s="42"/>
      <c r="CI409" s="42"/>
      <c r="CJ409" s="42"/>
      <c r="CK409" s="42"/>
      <c r="CL409" s="42"/>
      <c r="CM409" s="42"/>
      <c r="CN409" s="42"/>
      <c r="CO409" s="42"/>
      <c r="CP409" s="42"/>
      <c r="CQ409" s="42"/>
      <c r="CR409" s="42"/>
      <c r="CS409" s="42"/>
      <c r="CT409" s="42"/>
      <c r="CU409" s="42"/>
      <c r="CV409" s="42"/>
      <c r="CW409" s="42"/>
      <c r="CX409" s="42"/>
      <c r="CY409" s="42"/>
      <c r="CZ409" s="42"/>
      <c r="DA409" s="42"/>
      <c r="DB409" s="42"/>
      <c r="DC409" s="42"/>
      <c r="DD409" s="42"/>
      <c r="DE409" s="42"/>
      <c r="DF409" s="42"/>
      <c r="DG409" s="42"/>
      <c r="DH409" s="42"/>
      <c r="DI409" s="42"/>
      <c r="DJ409" s="42"/>
      <c r="DK409" s="42"/>
      <c r="DL409" s="42"/>
      <c r="DM409" s="42"/>
      <c r="DN409" s="42"/>
      <c r="DO409" s="42"/>
      <c r="DP409" s="42"/>
      <c r="DQ409" s="42"/>
      <c r="DR409" s="42"/>
      <c r="DS409" s="42"/>
      <c r="DT409" s="42"/>
      <c r="DU409" s="42"/>
      <c r="DV409" s="42"/>
      <c r="DW409" s="42"/>
      <c r="DX409" s="42"/>
      <c r="DY409" s="42"/>
      <c r="DZ409" s="42"/>
      <c r="EA409" s="42"/>
      <c r="EB409" s="42"/>
      <c r="EC409" s="42"/>
      <c r="ED409" s="42"/>
      <c r="EE409" s="42"/>
      <c r="EF409" s="42"/>
      <c r="EG409" s="42"/>
      <c r="EH409" s="42"/>
      <c r="EI409" s="42"/>
      <c r="EJ409" s="42"/>
      <c r="EK409" s="42"/>
      <c r="EL409" s="42"/>
      <c r="EM409" s="42"/>
      <c r="EN409" s="42"/>
      <c r="EO409" s="42"/>
      <c r="EP409" s="42"/>
      <c r="EQ409" s="42"/>
      <c r="ER409" s="42"/>
      <c r="ES409" s="42"/>
      <c r="ET409" s="42"/>
      <c r="EU409" s="42"/>
      <c r="EV409" s="42"/>
      <c r="EW409" s="42"/>
      <c r="EX409" s="42"/>
      <c r="EY409" s="42"/>
      <c r="EZ409" s="42"/>
      <c r="FA409" s="42"/>
      <c r="FB409" s="42"/>
      <c r="FC409" s="42"/>
      <c r="FD409" s="42"/>
      <c r="FE409" s="42"/>
      <c r="FF409" s="42"/>
      <c r="FG409" s="42"/>
      <c r="FH409" s="42"/>
      <c r="FI409" s="42"/>
      <c r="FJ409" s="42"/>
      <c r="FK409" s="42"/>
      <c r="FL409" s="42"/>
      <c r="FM409" s="42"/>
      <c r="FN409" s="42"/>
      <c r="FO409" s="42"/>
      <c r="FP409" s="42"/>
      <c r="FQ409" s="42"/>
      <c r="FR409" s="42"/>
      <c r="FS409" s="42"/>
      <c r="FT409" s="42"/>
      <c r="FU409" s="42"/>
      <c r="FV409" s="42"/>
      <c r="FW409" s="42"/>
      <c r="FX409" s="42"/>
      <c r="FY409" s="42"/>
      <c r="FZ409" s="42"/>
      <c r="GA409" s="42"/>
      <c r="GB409" s="42"/>
      <c r="GC409" s="42"/>
      <c r="GD409" s="42"/>
      <c r="GE409" s="42"/>
      <c r="GF409" s="42"/>
      <c r="GG409" s="42"/>
      <c r="GH409" s="42"/>
      <c r="GI409" s="42"/>
      <c r="GJ409" s="42"/>
      <c r="GK409" s="42"/>
      <c r="GL409" s="42"/>
      <c r="GM409" s="42"/>
      <c r="GN409" s="42"/>
      <c r="GO409" s="42"/>
      <c r="GP409" s="42"/>
      <c r="GQ409" s="42"/>
      <c r="GR409" s="42"/>
      <c r="GS409" s="42"/>
      <c r="GT409" s="42"/>
      <c r="GU409" s="42"/>
      <c r="GV409" s="42"/>
      <c r="GW409" s="42"/>
      <c r="GX409" s="42"/>
      <c r="GY409" s="42"/>
      <c r="GZ409" s="42"/>
      <c r="HA409" s="42"/>
      <c r="HB409" s="42"/>
      <c r="HC409" s="42"/>
      <c r="HD409" s="42"/>
      <c r="HE409" s="42"/>
      <c r="HF409" s="42"/>
      <c r="HG409" s="42"/>
      <c r="HH409" s="42"/>
      <c r="HI409" s="42"/>
      <c r="HJ409" s="42"/>
      <c r="HK409" s="42"/>
      <c r="HL409" s="42"/>
      <c r="HM409" s="42"/>
      <c r="HN409" s="42"/>
      <c r="HO409" s="42"/>
      <c r="HP409" s="42"/>
      <c r="HQ409" s="42"/>
      <c r="HR409" s="42"/>
      <c r="HS409" s="42"/>
      <c r="HT409" s="42"/>
      <c r="HU409" s="42"/>
      <c r="HV409" s="42"/>
      <c r="HW409" s="42"/>
      <c r="HX409" s="42"/>
    </row>
    <row r="410" spans="1:232" s="41" customFormat="1" x14ac:dyDescent="0.25">
      <c r="A410" s="29"/>
      <c r="B410" s="30"/>
      <c r="C410" s="31" t="str">
        <f>IF(H410="","",VLOOKUP(O410,Khach_hang!B:G,6,0))</f>
        <v>N</v>
      </c>
      <c r="D410" s="57">
        <f t="shared" si="102"/>
        <v>0</v>
      </c>
      <c r="E410" s="57">
        <f t="shared" si="103"/>
        <v>1</v>
      </c>
      <c r="F410" s="32" t="str">
        <f>IF(H410="","",VLOOKUP(H410,'PHIEU XT'!B:I,8,0))</f>
        <v>30/08/2025</v>
      </c>
      <c r="G410" s="32" t="str">
        <f t="shared" si="104"/>
        <v>30/08/2025</v>
      </c>
      <c r="H410" s="4">
        <v>9105872372</v>
      </c>
      <c r="I410" s="32" t="str">
        <f t="shared" si="105"/>
        <v>30/08/2025</v>
      </c>
      <c r="J410" s="33" t="str">
        <f t="shared" si="106"/>
        <v>NKHT2508/00007897</v>
      </c>
      <c r="K410" s="34"/>
      <c r="L410" s="46" t="str">
        <f t="shared" si="107"/>
        <v>K25TTM</v>
      </c>
      <c r="M410" s="33" t="str">
        <f>IF(H410="","",'PHIEU XT'!C410)</f>
        <v>00007897</v>
      </c>
      <c r="N410" s="35" t="str">
        <f t="shared" si="108"/>
        <v>30/08/2025</v>
      </c>
      <c r="O410" s="6" t="str">
        <f>IF(H410="","",'PHIEU XT'!E410)</f>
        <v>WIN-071</v>
      </c>
      <c r="P410" s="36"/>
      <c r="Q410" s="36"/>
      <c r="R410" s="36"/>
      <c r="S410" s="33" t="str">
        <f>IF(H410="","",'PHIEU XT'!F410)</f>
        <v>2AZC WM+ BDH Tổ 3, KV 7, Trần Quang Diệu</v>
      </c>
      <c r="T410" s="36"/>
      <c r="U410" s="36"/>
      <c r="V410" s="33" t="str">
        <f t="shared" si="109"/>
        <v>2AZC WM+ BDH Tổ 3, KV 7, Trần Quang Diệu</v>
      </c>
      <c r="W410" s="36"/>
      <c r="X410" s="36"/>
      <c r="Y410" s="33" t="str">
        <f>IF(H410="","",'PHIEU XT'!AC410)</f>
        <v>GXD500</v>
      </c>
      <c r="Z410" s="36"/>
      <c r="AA410" s="30"/>
      <c r="AB410" s="57">
        <f t="shared" si="110"/>
        <v>5111</v>
      </c>
      <c r="AC410" s="57">
        <f t="shared" si="111"/>
        <v>131</v>
      </c>
      <c r="AD410" s="30"/>
      <c r="AE410" s="58">
        <f>IF(H410="","",'PHIEU XT'!U410)</f>
        <v>1</v>
      </c>
      <c r="AF410" s="37"/>
      <c r="AG410" s="37">
        <f>IF(H410="","",'PHIEU XT'!T410)</f>
        <v>89285</v>
      </c>
      <c r="AH410" s="38">
        <f t="shared" si="112"/>
        <v>89285</v>
      </c>
      <c r="AI410" s="37"/>
      <c r="AJ410" s="37"/>
      <c r="AK410" s="39"/>
      <c r="AL410" s="40">
        <f t="shared" si="113"/>
        <v>8</v>
      </c>
      <c r="AM410" s="37"/>
      <c r="AN410" s="37">
        <f t="shared" si="114"/>
        <v>7142.8</v>
      </c>
      <c r="AO410" s="59">
        <f t="shared" si="115"/>
        <v>33311</v>
      </c>
      <c r="AP410" s="39"/>
      <c r="AQ410" s="59" t="str">
        <f t="shared" si="116"/>
        <v>K-hangtra</v>
      </c>
      <c r="AR410" s="60">
        <f t="shared" si="117"/>
        <v>156</v>
      </c>
      <c r="AS410" s="60">
        <f t="shared" si="118"/>
        <v>632</v>
      </c>
      <c r="AV410" s="39"/>
      <c r="AW410" s="42"/>
      <c r="AX410" s="42"/>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c r="BV410" s="42"/>
      <c r="BW410" s="42"/>
      <c r="BX410" s="42"/>
      <c r="BY410" s="42"/>
      <c r="BZ410" s="42"/>
      <c r="CA410" s="42"/>
      <c r="CB410" s="42"/>
      <c r="CC410" s="42"/>
      <c r="CD410" s="42"/>
      <c r="CE410" s="42"/>
      <c r="CF410" s="42"/>
      <c r="CG410" s="42"/>
      <c r="CH410" s="42"/>
      <c r="CI410" s="42"/>
      <c r="CJ410" s="42"/>
      <c r="CK410" s="42"/>
      <c r="CL410" s="42"/>
      <c r="CM410" s="42"/>
      <c r="CN410" s="42"/>
      <c r="CO410" s="42"/>
      <c r="CP410" s="42"/>
      <c r="CQ410" s="42"/>
      <c r="CR410" s="42"/>
      <c r="CS410" s="42"/>
      <c r="CT410" s="42"/>
      <c r="CU410" s="42"/>
      <c r="CV410" s="42"/>
      <c r="CW410" s="42"/>
      <c r="CX410" s="42"/>
      <c r="CY410" s="42"/>
      <c r="CZ410" s="42"/>
      <c r="DA410" s="42"/>
      <c r="DB410" s="42"/>
      <c r="DC410" s="42"/>
      <c r="DD410" s="42"/>
      <c r="DE410" s="42"/>
      <c r="DF410" s="42"/>
      <c r="DG410" s="42"/>
      <c r="DH410" s="42"/>
      <c r="DI410" s="42"/>
      <c r="DJ410" s="42"/>
      <c r="DK410" s="42"/>
      <c r="DL410" s="42"/>
      <c r="DM410" s="42"/>
      <c r="DN410" s="42"/>
      <c r="DO410" s="42"/>
      <c r="DP410" s="42"/>
      <c r="DQ410" s="42"/>
      <c r="DR410" s="42"/>
      <c r="DS410" s="42"/>
      <c r="DT410" s="42"/>
      <c r="DU410" s="42"/>
      <c r="DV410" s="42"/>
      <c r="DW410" s="42"/>
      <c r="DX410" s="42"/>
      <c r="DY410" s="42"/>
      <c r="DZ410" s="42"/>
      <c r="EA410" s="42"/>
      <c r="EB410" s="42"/>
      <c r="EC410" s="42"/>
      <c r="ED410" s="42"/>
      <c r="EE410" s="42"/>
      <c r="EF410" s="42"/>
      <c r="EG410" s="42"/>
      <c r="EH410" s="42"/>
      <c r="EI410" s="42"/>
      <c r="EJ410" s="42"/>
      <c r="EK410" s="42"/>
      <c r="EL410" s="42"/>
      <c r="EM410" s="42"/>
      <c r="EN410" s="42"/>
      <c r="EO410" s="42"/>
      <c r="EP410" s="42"/>
      <c r="EQ410" s="42"/>
      <c r="ER410" s="42"/>
      <c r="ES410" s="42"/>
      <c r="ET410" s="42"/>
      <c r="EU410" s="42"/>
      <c r="EV410" s="42"/>
      <c r="EW410" s="42"/>
      <c r="EX410" s="42"/>
      <c r="EY410" s="42"/>
      <c r="EZ410" s="42"/>
      <c r="FA410" s="42"/>
      <c r="FB410" s="42"/>
      <c r="FC410" s="42"/>
      <c r="FD410" s="42"/>
      <c r="FE410" s="42"/>
      <c r="FF410" s="42"/>
      <c r="FG410" s="42"/>
      <c r="FH410" s="42"/>
      <c r="FI410" s="42"/>
      <c r="FJ410" s="42"/>
      <c r="FK410" s="42"/>
      <c r="FL410" s="42"/>
      <c r="FM410" s="42"/>
      <c r="FN410" s="42"/>
      <c r="FO410" s="42"/>
      <c r="FP410" s="42"/>
      <c r="FQ410" s="42"/>
      <c r="FR410" s="42"/>
      <c r="FS410" s="42"/>
      <c r="FT410" s="42"/>
      <c r="FU410" s="42"/>
      <c r="FV410" s="42"/>
      <c r="FW410" s="42"/>
      <c r="FX410" s="42"/>
      <c r="FY410" s="42"/>
      <c r="FZ410" s="42"/>
      <c r="GA410" s="42"/>
      <c r="GB410" s="42"/>
      <c r="GC410" s="42"/>
      <c r="GD410" s="42"/>
      <c r="GE410" s="42"/>
      <c r="GF410" s="42"/>
      <c r="GG410" s="42"/>
      <c r="GH410" s="42"/>
      <c r="GI410" s="42"/>
      <c r="GJ410" s="42"/>
      <c r="GK410" s="42"/>
      <c r="GL410" s="42"/>
      <c r="GM410" s="42"/>
      <c r="GN410" s="42"/>
      <c r="GO410" s="42"/>
      <c r="GP410" s="42"/>
      <c r="GQ410" s="42"/>
      <c r="GR410" s="42"/>
      <c r="GS410" s="42"/>
      <c r="GT410" s="42"/>
      <c r="GU410" s="42"/>
      <c r="GV410" s="42"/>
      <c r="GW410" s="42"/>
      <c r="GX410" s="42"/>
      <c r="GY410" s="42"/>
      <c r="GZ410" s="42"/>
      <c r="HA410" s="42"/>
      <c r="HB410" s="42"/>
      <c r="HC410" s="42"/>
      <c r="HD410" s="42"/>
      <c r="HE410" s="42"/>
      <c r="HF410" s="42"/>
      <c r="HG410" s="42"/>
      <c r="HH410" s="42"/>
      <c r="HI410" s="42"/>
      <c r="HJ410" s="42"/>
      <c r="HK410" s="42"/>
      <c r="HL410" s="42"/>
      <c r="HM410" s="42"/>
      <c r="HN410" s="42"/>
      <c r="HO410" s="42"/>
      <c r="HP410" s="42"/>
      <c r="HQ410" s="42"/>
      <c r="HR410" s="42"/>
      <c r="HS410" s="42"/>
      <c r="HT410" s="42"/>
      <c r="HU410" s="42"/>
      <c r="HV410" s="42"/>
      <c r="HW410" s="42"/>
      <c r="HX410" s="42"/>
    </row>
    <row r="411" spans="1:232" s="41" customFormat="1" x14ac:dyDescent="0.25">
      <c r="A411" s="29"/>
      <c r="B411" s="30"/>
      <c r="C411" s="31" t="str">
        <f>IF(H411="","",VLOOKUP(O411,Khach_hang!B:G,6,0))</f>
        <v>N</v>
      </c>
      <c r="D411" s="57">
        <f t="shared" si="102"/>
        <v>0</v>
      </c>
      <c r="E411" s="57">
        <f t="shared" si="103"/>
        <v>1</v>
      </c>
      <c r="F411" s="32" t="str">
        <f>IF(H411="","",VLOOKUP(H411,'PHIEU XT'!B:I,8,0))</f>
        <v>30/08/2025</v>
      </c>
      <c r="G411" s="32" t="str">
        <f t="shared" si="104"/>
        <v>30/08/2025</v>
      </c>
      <c r="H411" s="4">
        <v>9105872442</v>
      </c>
      <c r="I411" s="32" t="str">
        <f t="shared" si="105"/>
        <v>30/08/2025</v>
      </c>
      <c r="J411" s="33" t="str">
        <f t="shared" si="106"/>
        <v>NKHT2508/00022432</v>
      </c>
      <c r="K411" s="34"/>
      <c r="L411" s="46" t="str">
        <f t="shared" si="107"/>
        <v>K25TTM</v>
      </c>
      <c r="M411" s="33" t="str">
        <f>IF(H411="","",'PHIEU XT'!C411)</f>
        <v>00022432</v>
      </c>
      <c r="N411" s="35" t="str">
        <f t="shared" si="108"/>
        <v>30/08/2025</v>
      </c>
      <c r="O411" s="6" t="str">
        <f>IF(H411="","",'PHIEU XT'!E411)</f>
        <v>WIN-016</v>
      </c>
      <c r="P411" s="36"/>
      <c r="Q411" s="36"/>
      <c r="R411" s="36"/>
      <c r="S411" s="33" t="str">
        <f>IF(H411="","",'PHIEU XT'!F411)</f>
        <v>4530 WM+ CTO 44-46 Bùi Quang Trinh</v>
      </c>
      <c r="T411" s="36"/>
      <c r="U411" s="36"/>
      <c r="V411" s="33" t="str">
        <f t="shared" si="109"/>
        <v>4530 WM+ CTO 44-46 Bùi Quang Trinh</v>
      </c>
      <c r="W411" s="36"/>
      <c r="X411" s="36"/>
      <c r="Y411" s="33" t="str">
        <f>IF(H411="","",'PHIEU XT'!AC411)</f>
        <v>TH200</v>
      </c>
      <c r="Z411" s="36"/>
      <c r="AA411" s="30"/>
      <c r="AB411" s="57">
        <f t="shared" si="110"/>
        <v>5111</v>
      </c>
      <c r="AC411" s="57">
        <f t="shared" si="111"/>
        <v>131</v>
      </c>
      <c r="AD411" s="30"/>
      <c r="AE411" s="58">
        <f>IF(H411="","",'PHIEU XT'!U411)</f>
        <v>1</v>
      </c>
      <c r="AF411" s="37"/>
      <c r="AG411" s="37">
        <f>IF(H411="","",'PHIEU XT'!T411)</f>
        <v>55595</v>
      </c>
      <c r="AH411" s="38">
        <f t="shared" si="112"/>
        <v>55595</v>
      </c>
      <c r="AI411" s="37"/>
      <c r="AJ411" s="37"/>
      <c r="AK411" s="39"/>
      <c r="AL411" s="40">
        <f t="shared" si="113"/>
        <v>8</v>
      </c>
      <c r="AM411" s="37"/>
      <c r="AN411" s="37">
        <f t="shared" si="114"/>
        <v>4447.6000000000004</v>
      </c>
      <c r="AO411" s="59">
        <f t="shared" si="115"/>
        <v>33311</v>
      </c>
      <c r="AP411" s="39"/>
      <c r="AQ411" s="59" t="str">
        <f t="shared" si="116"/>
        <v>K-hangtra</v>
      </c>
      <c r="AR411" s="60">
        <f t="shared" si="117"/>
        <v>156</v>
      </c>
      <c r="AS411" s="60">
        <f t="shared" si="118"/>
        <v>632</v>
      </c>
      <c r="AV411" s="39"/>
      <c r="AW411" s="42"/>
      <c r="AX411" s="42"/>
      <c r="AY411" s="42"/>
      <c r="AZ411" s="42"/>
      <c r="BA411" s="42"/>
      <c r="BB411" s="42"/>
      <c r="BC411" s="42"/>
      <c r="BD411" s="42"/>
      <c r="BE411" s="42"/>
      <c r="BF411" s="42"/>
      <c r="BG411" s="42"/>
      <c r="BH411" s="42"/>
      <c r="BI411" s="42"/>
      <c r="BJ411" s="42"/>
      <c r="BK411" s="42"/>
      <c r="BL411" s="42"/>
      <c r="BM411" s="42"/>
      <c r="BN411" s="42"/>
      <c r="BO411" s="42"/>
      <c r="BP411" s="42"/>
      <c r="BQ411" s="42"/>
      <c r="BR411" s="42"/>
      <c r="BS411" s="42"/>
      <c r="BT411" s="42"/>
      <c r="BU411" s="42"/>
      <c r="BV411" s="42"/>
      <c r="BW411" s="42"/>
      <c r="BX411" s="42"/>
      <c r="BY411" s="42"/>
      <c r="BZ411" s="42"/>
      <c r="CA411" s="42"/>
      <c r="CB411" s="42"/>
      <c r="CC411" s="42"/>
      <c r="CD411" s="42"/>
      <c r="CE411" s="42"/>
      <c r="CF411" s="42"/>
      <c r="CG411" s="42"/>
      <c r="CH411" s="42"/>
      <c r="CI411" s="42"/>
      <c r="CJ411" s="42"/>
      <c r="CK411" s="42"/>
      <c r="CL411" s="42"/>
      <c r="CM411" s="42"/>
      <c r="CN411" s="42"/>
      <c r="CO411" s="42"/>
      <c r="CP411" s="42"/>
      <c r="CQ411" s="42"/>
      <c r="CR411" s="42"/>
      <c r="CS411" s="42"/>
      <c r="CT411" s="42"/>
      <c r="CU411" s="42"/>
      <c r="CV411" s="42"/>
      <c r="CW411" s="42"/>
      <c r="CX411" s="42"/>
      <c r="CY411" s="42"/>
      <c r="CZ411" s="42"/>
      <c r="DA411" s="42"/>
      <c r="DB411" s="42"/>
      <c r="DC411" s="42"/>
      <c r="DD411" s="42"/>
      <c r="DE411" s="42"/>
      <c r="DF411" s="42"/>
      <c r="DG411" s="42"/>
      <c r="DH411" s="42"/>
      <c r="DI411" s="42"/>
      <c r="DJ411" s="42"/>
      <c r="DK411" s="42"/>
      <c r="DL411" s="42"/>
      <c r="DM411" s="42"/>
      <c r="DN411" s="42"/>
      <c r="DO411" s="42"/>
      <c r="DP411" s="42"/>
      <c r="DQ411" s="42"/>
      <c r="DR411" s="42"/>
      <c r="DS411" s="42"/>
      <c r="DT411" s="42"/>
      <c r="DU411" s="42"/>
      <c r="DV411" s="42"/>
      <c r="DW411" s="42"/>
      <c r="DX411" s="42"/>
      <c r="DY411" s="42"/>
      <c r="DZ411" s="42"/>
      <c r="EA411" s="42"/>
      <c r="EB411" s="42"/>
      <c r="EC411" s="42"/>
      <c r="ED411" s="42"/>
      <c r="EE411" s="42"/>
      <c r="EF411" s="42"/>
      <c r="EG411" s="42"/>
      <c r="EH411" s="42"/>
      <c r="EI411" s="42"/>
      <c r="EJ411" s="42"/>
      <c r="EK411" s="42"/>
      <c r="EL411" s="42"/>
      <c r="EM411" s="42"/>
      <c r="EN411" s="42"/>
      <c r="EO411" s="42"/>
      <c r="EP411" s="42"/>
      <c r="EQ411" s="42"/>
      <c r="ER411" s="42"/>
      <c r="ES411" s="42"/>
      <c r="ET411" s="42"/>
      <c r="EU411" s="42"/>
      <c r="EV411" s="42"/>
      <c r="EW411" s="42"/>
      <c r="EX411" s="42"/>
      <c r="EY411" s="42"/>
      <c r="EZ411" s="42"/>
      <c r="FA411" s="42"/>
      <c r="FB411" s="42"/>
      <c r="FC411" s="42"/>
      <c r="FD411" s="42"/>
      <c r="FE411" s="42"/>
      <c r="FF411" s="42"/>
      <c r="FG411" s="42"/>
      <c r="FH411" s="42"/>
      <c r="FI411" s="42"/>
      <c r="FJ411" s="42"/>
      <c r="FK411" s="42"/>
      <c r="FL411" s="42"/>
      <c r="FM411" s="42"/>
      <c r="FN411" s="42"/>
      <c r="FO411" s="42"/>
      <c r="FP411" s="42"/>
      <c r="FQ411" s="42"/>
      <c r="FR411" s="42"/>
      <c r="FS411" s="42"/>
      <c r="FT411" s="42"/>
      <c r="FU411" s="42"/>
      <c r="FV411" s="42"/>
      <c r="FW411" s="42"/>
      <c r="FX411" s="42"/>
      <c r="FY411" s="42"/>
      <c r="FZ411" s="42"/>
      <c r="GA411" s="42"/>
      <c r="GB411" s="42"/>
      <c r="GC411" s="42"/>
      <c r="GD411" s="42"/>
      <c r="GE411" s="42"/>
      <c r="GF411" s="42"/>
      <c r="GG411" s="42"/>
      <c r="GH411" s="42"/>
      <c r="GI411" s="42"/>
      <c r="GJ411" s="42"/>
      <c r="GK411" s="42"/>
      <c r="GL411" s="42"/>
      <c r="GM411" s="42"/>
      <c r="GN411" s="42"/>
      <c r="GO411" s="42"/>
      <c r="GP411" s="42"/>
      <c r="GQ411" s="42"/>
      <c r="GR411" s="42"/>
      <c r="GS411" s="42"/>
      <c r="GT411" s="42"/>
      <c r="GU411" s="42"/>
      <c r="GV411" s="42"/>
      <c r="GW411" s="42"/>
      <c r="GX411" s="42"/>
      <c r="GY411" s="42"/>
      <c r="GZ411" s="42"/>
      <c r="HA411" s="42"/>
      <c r="HB411" s="42"/>
      <c r="HC411" s="42"/>
      <c r="HD411" s="42"/>
      <c r="HE411" s="42"/>
      <c r="HF411" s="42"/>
      <c r="HG411" s="42"/>
      <c r="HH411" s="42"/>
      <c r="HI411" s="42"/>
      <c r="HJ411" s="42"/>
      <c r="HK411" s="42"/>
      <c r="HL411" s="42"/>
      <c r="HM411" s="42"/>
      <c r="HN411" s="42"/>
      <c r="HO411" s="42"/>
      <c r="HP411" s="42"/>
      <c r="HQ411" s="42"/>
      <c r="HR411" s="42"/>
      <c r="HS411" s="42"/>
      <c r="HT411" s="42"/>
      <c r="HU411" s="42"/>
      <c r="HV411" s="42"/>
      <c r="HW411" s="42"/>
      <c r="HX411" s="42"/>
    </row>
    <row r="412" spans="1:232" s="41" customFormat="1" x14ac:dyDescent="0.25">
      <c r="A412" s="29"/>
      <c r="B412" s="30"/>
      <c r="C412" s="31" t="str">
        <f>IF(H412="","",VLOOKUP(O412,Khach_hang!B:G,6,0))</f>
        <v>B</v>
      </c>
      <c r="D412" s="57">
        <f t="shared" si="102"/>
        <v>0</v>
      </c>
      <c r="E412" s="57">
        <f t="shared" si="103"/>
        <v>1</v>
      </c>
      <c r="F412" s="32" t="str">
        <f>IF(H412="","",VLOOKUP(H412,'PHIEU XT'!B:I,8,0))</f>
        <v>30/08/2025</v>
      </c>
      <c r="G412" s="32" t="str">
        <f t="shared" si="104"/>
        <v>30/08/2025</v>
      </c>
      <c r="H412" s="4">
        <v>9105872434</v>
      </c>
      <c r="I412" s="32" t="str">
        <f t="shared" si="105"/>
        <v>30/08/2025</v>
      </c>
      <c r="J412" s="33" t="str">
        <f t="shared" si="106"/>
        <v>NKHT2508/00003607</v>
      </c>
      <c r="K412" s="34"/>
      <c r="L412" s="46" t="str">
        <f t="shared" si="107"/>
        <v>K25TTM</v>
      </c>
      <c r="M412" s="33" t="str">
        <f>IF(H412="","",'PHIEU XT'!C412)</f>
        <v>00003607</v>
      </c>
      <c r="N412" s="35" t="str">
        <f t="shared" si="108"/>
        <v>30/08/2025</v>
      </c>
      <c r="O412" s="6" t="str">
        <f>IF(H412="","",'PHIEU XT'!E412)</f>
        <v>WIN-035</v>
      </c>
      <c r="P412" s="36"/>
      <c r="Q412" s="36"/>
      <c r="R412" s="36"/>
      <c r="S412" s="33" t="str">
        <f>IF(H412="","",'PHIEU XT'!F412)</f>
        <v>4992 WM+ YBI 1132 Đinh Tiên Hoàng</v>
      </c>
      <c r="T412" s="36"/>
      <c r="U412" s="36"/>
      <c r="V412" s="33" t="str">
        <f t="shared" si="109"/>
        <v>4992 WM+ YBI 1132 Đinh Tiên Hoàng</v>
      </c>
      <c r="W412" s="36"/>
      <c r="X412" s="36"/>
      <c r="Y412" s="33" t="str">
        <f>IF(H412="","",'PHIEU XT'!AC412)</f>
        <v>GM500</v>
      </c>
      <c r="Z412" s="36"/>
      <c r="AA412" s="30"/>
      <c r="AB412" s="57">
        <f t="shared" si="110"/>
        <v>5111</v>
      </c>
      <c r="AC412" s="57">
        <f t="shared" si="111"/>
        <v>131</v>
      </c>
      <c r="AD412" s="30"/>
      <c r="AE412" s="58">
        <f>IF(H412="","",'PHIEU XT'!U412)</f>
        <v>1</v>
      </c>
      <c r="AF412" s="37"/>
      <c r="AG412" s="37">
        <f>IF(H412="","",'PHIEU XT'!T412)</f>
        <v>111058</v>
      </c>
      <c r="AH412" s="38">
        <f t="shared" si="112"/>
        <v>111058</v>
      </c>
      <c r="AI412" s="37"/>
      <c r="AJ412" s="37"/>
      <c r="AK412" s="39"/>
      <c r="AL412" s="40">
        <f t="shared" si="113"/>
        <v>8</v>
      </c>
      <c r="AM412" s="37"/>
      <c r="AN412" s="37">
        <f t="shared" si="114"/>
        <v>8884.64</v>
      </c>
      <c r="AO412" s="59">
        <f t="shared" si="115"/>
        <v>33311</v>
      </c>
      <c r="AP412" s="39"/>
      <c r="AQ412" s="59" t="str">
        <f t="shared" si="116"/>
        <v>K-hangtra</v>
      </c>
      <c r="AR412" s="60">
        <f t="shared" si="117"/>
        <v>156</v>
      </c>
      <c r="AS412" s="60">
        <f t="shared" si="118"/>
        <v>632</v>
      </c>
      <c r="AV412" s="39"/>
      <c r="AW412" s="42"/>
      <c r="AX412" s="42"/>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c r="BV412" s="42"/>
      <c r="BW412" s="42"/>
      <c r="BX412" s="42"/>
      <c r="BY412" s="42"/>
      <c r="BZ412" s="42"/>
      <c r="CA412" s="42"/>
      <c r="CB412" s="42"/>
      <c r="CC412" s="42"/>
      <c r="CD412" s="42"/>
      <c r="CE412" s="42"/>
      <c r="CF412" s="42"/>
      <c r="CG412" s="42"/>
      <c r="CH412" s="42"/>
      <c r="CI412" s="42"/>
      <c r="CJ412" s="42"/>
      <c r="CK412" s="42"/>
      <c r="CL412" s="42"/>
      <c r="CM412" s="42"/>
      <c r="CN412" s="42"/>
      <c r="CO412" s="42"/>
      <c r="CP412" s="42"/>
      <c r="CQ412" s="42"/>
      <c r="CR412" s="42"/>
      <c r="CS412" s="42"/>
      <c r="CT412" s="42"/>
      <c r="CU412" s="42"/>
      <c r="CV412" s="42"/>
      <c r="CW412" s="42"/>
      <c r="CX412" s="42"/>
      <c r="CY412" s="42"/>
      <c r="CZ412" s="42"/>
      <c r="DA412" s="42"/>
      <c r="DB412" s="42"/>
      <c r="DC412" s="42"/>
      <c r="DD412" s="42"/>
      <c r="DE412" s="42"/>
      <c r="DF412" s="42"/>
      <c r="DG412" s="42"/>
      <c r="DH412" s="42"/>
      <c r="DI412" s="42"/>
      <c r="DJ412" s="42"/>
      <c r="DK412" s="42"/>
      <c r="DL412" s="42"/>
      <c r="DM412" s="42"/>
      <c r="DN412" s="42"/>
      <c r="DO412" s="42"/>
      <c r="DP412" s="42"/>
      <c r="DQ412" s="42"/>
      <c r="DR412" s="42"/>
      <c r="DS412" s="42"/>
      <c r="DT412" s="42"/>
      <c r="DU412" s="42"/>
      <c r="DV412" s="42"/>
      <c r="DW412" s="42"/>
      <c r="DX412" s="42"/>
      <c r="DY412" s="42"/>
      <c r="DZ412" s="42"/>
      <c r="EA412" s="42"/>
      <c r="EB412" s="42"/>
      <c r="EC412" s="42"/>
      <c r="ED412" s="42"/>
      <c r="EE412" s="42"/>
      <c r="EF412" s="42"/>
      <c r="EG412" s="42"/>
      <c r="EH412" s="42"/>
      <c r="EI412" s="42"/>
      <c r="EJ412" s="42"/>
      <c r="EK412" s="42"/>
      <c r="EL412" s="42"/>
      <c r="EM412" s="42"/>
      <c r="EN412" s="42"/>
      <c r="EO412" s="42"/>
      <c r="EP412" s="42"/>
      <c r="EQ412" s="42"/>
      <c r="ER412" s="42"/>
      <c r="ES412" s="42"/>
      <c r="ET412" s="42"/>
      <c r="EU412" s="42"/>
      <c r="EV412" s="42"/>
      <c r="EW412" s="42"/>
      <c r="EX412" s="42"/>
      <c r="EY412" s="42"/>
      <c r="EZ412" s="42"/>
      <c r="FA412" s="42"/>
      <c r="FB412" s="42"/>
      <c r="FC412" s="42"/>
      <c r="FD412" s="42"/>
      <c r="FE412" s="42"/>
      <c r="FF412" s="42"/>
      <c r="FG412" s="42"/>
      <c r="FH412" s="42"/>
      <c r="FI412" s="42"/>
      <c r="FJ412" s="42"/>
      <c r="FK412" s="42"/>
      <c r="FL412" s="42"/>
      <c r="FM412" s="42"/>
      <c r="FN412" s="42"/>
      <c r="FO412" s="42"/>
      <c r="FP412" s="42"/>
      <c r="FQ412" s="42"/>
      <c r="FR412" s="42"/>
      <c r="FS412" s="42"/>
      <c r="FT412" s="42"/>
      <c r="FU412" s="42"/>
      <c r="FV412" s="42"/>
      <c r="FW412" s="42"/>
      <c r="FX412" s="42"/>
      <c r="FY412" s="42"/>
      <c r="FZ412" s="42"/>
      <c r="GA412" s="42"/>
      <c r="GB412" s="42"/>
      <c r="GC412" s="42"/>
      <c r="GD412" s="42"/>
      <c r="GE412" s="42"/>
      <c r="GF412" s="42"/>
      <c r="GG412" s="42"/>
      <c r="GH412" s="42"/>
      <c r="GI412" s="42"/>
      <c r="GJ412" s="42"/>
      <c r="GK412" s="42"/>
      <c r="GL412" s="42"/>
      <c r="GM412" s="42"/>
      <c r="GN412" s="42"/>
      <c r="GO412" s="42"/>
      <c r="GP412" s="42"/>
      <c r="GQ412" s="42"/>
      <c r="GR412" s="42"/>
      <c r="GS412" s="42"/>
      <c r="GT412" s="42"/>
      <c r="GU412" s="42"/>
      <c r="GV412" s="42"/>
      <c r="GW412" s="42"/>
      <c r="GX412" s="42"/>
      <c r="GY412" s="42"/>
      <c r="GZ412" s="42"/>
      <c r="HA412" s="42"/>
      <c r="HB412" s="42"/>
      <c r="HC412" s="42"/>
      <c r="HD412" s="42"/>
      <c r="HE412" s="42"/>
      <c r="HF412" s="42"/>
      <c r="HG412" s="42"/>
      <c r="HH412" s="42"/>
      <c r="HI412" s="42"/>
      <c r="HJ412" s="42"/>
      <c r="HK412" s="42"/>
      <c r="HL412" s="42"/>
      <c r="HM412" s="42"/>
      <c r="HN412" s="42"/>
      <c r="HO412" s="42"/>
      <c r="HP412" s="42"/>
      <c r="HQ412" s="42"/>
      <c r="HR412" s="42"/>
      <c r="HS412" s="42"/>
      <c r="HT412" s="42"/>
      <c r="HU412" s="42"/>
      <c r="HV412" s="42"/>
      <c r="HW412" s="42"/>
      <c r="HX412" s="42"/>
    </row>
    <row r="413" spans="1:232" s="41" customFormat="1" x14ac:dyDescent="0.25">
      <c r="A413" s="29"/>
      <c r="B413" s="30"/>
      <c r="C413" s="31" t="str">
        <f>IF(H413="","",VLOOKUP(O413,Khach_hang!B:G,6,0))</f>
        <v>B</v>
      </c>
      <c r="D413" s="57">
        <f t="shared" si="102"/>
        <v>0</v>
      </c>
      <c r="E413" s="57">
        <f t="shared" si="103"/>
        <v>1</v>
      </c>
      <c r="F413" s="32" t="str">
        <f>IF(H413="","",VLOOKUP(H413,'PHIEU XT'!B:I,8,0))</f>
        <v>30/08/2025</v>
      </c>
      <c r="G413" s="32" t="str">
        <f t="shared" si="104"/>
        <v>30/08/2025</v>
      </c>
      <c r="H413" s="4">
        <v>9105872451</v>
      </c>
      <c r="I413" s="32" t="str">
        <f t="shared" si="105"/>
        <v>30/08/2025</v>
      </c>
      <c r="J413" s="33" t="str">
        <f t="shared" si="106"/>
        <v>NKHT2508/00029045</v>
      </c>
      <c r="K413" s="34"/>
      <c r="L413" s="46" t="str">
        <f t="shared" si="107"/>
        <v>K25TTM</v>
      </c>
      <c r="M413" s="33" t="str">
        <f>IF(H413="","",'PHIEU XT'!C413)</f>
        <v>00029045</v>
      </c>
      <c r="N413" s="35" t="str">
        <f t="shared" si="108"/>
        <v>30/08/2025</v>
      </c>
      <c r="O413" s="6" t="str">
        <f>IF(H413="","",'PHIEU XT'!E413)</f>
        <v>WIN-020</v>
      </c>
      <c r="P413" s="36"/>
      <c r="Q413" s="36"/>
      <c r="R413" s="36"/>
      <c r="S413" s="33" t="str">
        <f>IF(H413="","",'PHIEU XT'!F413)</f>
        <v>3687 WM+ THA Lô 265-266 MBQH 121, Đông V</v>
      </c>
      <c r="T413" s="36"/>
      <c r="U413" s="36"/>
      <c r="V413" s="33" t="str">
        <f t="shared" si="109"/>
        <v>3687 WM+ THA Lô 265-266 MBQH 121, Đông V</v>
      </c>
      <c r="W413" s="36"/>
      <c r="X413" s="36"/>
      <c r="Y413" s="33" t="str">
        <f>IF(H413="","",'PHIEU XT'!AC413)</f>
        <v>CN300</v>
      </c>
      <c r="Z413" s="36"/>
      <c r="AA413" s="30"/>
      <c r="AB413" s="57">
        <f t="shared" si="110"/>
        <v>5111</v>
      </c>
      <c r="AC413" s="57">
        <f t="shared" si="111"/>
        <v>131</v>
      </c>
      <c r="AD413" s="30"/>
      <c r="AE413" s="58">
        <f>IF(H413="","",'PHIEU XT'!U413)</f>
        <v>1</v>
      </c>
      <c r="AF413" s="37"/>
      <c r="AG413" s="37">
        <f>IF(H413="","",'PHIEU XT'!T413)</f>
        <v>56760</v>
      </c>
      <c r="AH413" s="38">
        <f t="shared" si="112"/>
        <v>56760</v>
      </c>
      <c r="AI413" s="37"/>
      <c r="AJ413" s="37"/>
      <c r="AK413" s="39"/>
      <c r="AL413" s="40">
        <f t="shared" si="113"/>
        <v>8</v>
      </c>
      <c r="AM413" s="37"/>
      <c r="AN413" s="37">
        <f t="shared" si="114"/>
        <v>4540.8</v>
      </c>
      <c r="AO413" s="59">
        <f t="shared" si="115"/>
        <v>33311</v>
      </c>
      <c r="AP413" s="39"/>
      <c r="AQ413" s="59" t="str">
        <f t="shared" si="116"/>
        <v>K-hangtra</v>
      </c>
      <c r="AR413" s="60">
        <f t="shared" si="117"/>
        <v>156</v>
      </c>
      <c r="AS413" s="60">
        <f t="shared" si="118"/>
        <v>632</v>
      </c>
      <c r="AV413" s="39"/>
      <c r="AW413" s="42"/>
      <c r="AX413" s="42"/>
      <c r="AY413" s="42"/>
      <c r="AZ413" s="42"/>
      <c r="BA413" s="42"/>
      <c r="BB413" s="42"/>
      <c r="BC413" s="42"/>
      <c r="BD413" s="42"/>
      <c r="BE413" s="42"/>
      <c r="BF413" s="42"/>
      <c r="BG413" s="42"/>
      <c r="BH413" s="42"/>
      <c r="BI413" s="42"/>
      <c r="BJ413" s="42"/>
      <c r="BK413" s="42"/>
      <c r="BL413" s="42"/>
      <c r="BM413" s="42"/>
      <c r="BN413" s="42"/>
      <c r="BO413" s="42"/>
      <c r="BP413" s="42"/>
      <c r="BQ413" s="42"/>
      <c r="BR413" s="42"/>
      <c r="BS413" s="42"/>
      <c r="BT413" s="42"/>
      <c r="BU413" s="42"/>
      <c r="BV413" s="42"/>
      <c r="BW413" s="42"/>
      <c r="BX413" s="42"/>
      <c r="BY413" s="42"/>
      <c r="BZ413" s="42"/>
      <c r="CA413" s="42"/>
      <c r="CB413" s="42"/>
      <c r="CC413" s="42"/>
      <c r="CD413" s="42"/>
      <c r="CE413" s="42"/>
      <c r="CF413" s="42"/>
      <c r="CG413" s="42"/>
      <c r="CH413" s="42"/>
      <c r="CI413" s="42"/>
      <c r="CJ413" s="42"/>
      <c r="CK413" s="42"/>
      <c r="CL413" s="42"/>
      <c r="CM413" s="42"/>
      <c r="CN413" s="42"/>
      <c r="CO413" s="42"/>
      <c r="CP413" s="42"/>
      <c r="CQ413" s="42"/>
      <c r="CR413" s="42"/>
      <c r="CS413" s="42"/>
      <c r="CT413" s="42"/>
      <c r="CU413" s="42"/>
      <c r="CV413" s="42"/>
      <c r="CW413" s="42"/>
      <c r="CX413" s="42"/>
      <c r="CY413" s="42"/>
      <c r="CZ413" s="42"/>
      <c r="DA413" s="42"/>
      <c r="DB413" s="42"/>
      <c r="DC413" s="42"/>
      <c r="DD413" s="42"/>
      <c r="DE413" s="42"/>
      <c r="DF413" s="42"/>
      <c r="DG413" s="42"/>
      <c r="DH413" s="42"/>
      <c r="DI413" s="42"/>
      <c r="DJ413" s="42"/>
      <c r="DK413" s="42"/>
      <c r="DL413" s="42"/>
      <c r="DM413" s="42"/>
      <c r="DN413" s="42"/>
      <c r="DO413" s="42"/>
      <c r="DP413" s="42"/>
      <c r="DQ413" s="42"/>
      <c r="DR413" s="42"/>
      <c r="DS413" s="42"/>
      <c r="DT413" s="42"/>
      <c r="DU413" s="42"/>
      <c r="DV413" s="42"/>
      <c r="DW413" s="42"/>
      <c r="DX413" s="42"/>
      <c r="DY413" s="42"/>
      <c r="DZ413" s="42"/>
      <c r="EA413" s="42"/>
      <c r="EB413" s="42"/>
      <c r="EC413" s="42"/>
      <c r="ED413" s="42"/>
      <c r="EE413" s="42"/>
      <c r="EF413" s="42"/>
      <c r="EG413" s="42"/>
      <c r="EH413" s="42"/>
      <c r="EI413" s="42"/>
      <c r="EJ413" s="42"/>
      <c r="EK413" s="42"/>
      <c r="EL413" s="42"/>
      <c r="EM413" s="42"/>
      <c r="EN413" s="42"/>
      <c r="EO413" s="42"/>
      <c r="EP413" s="42"/>
      <c r="EQ413" s="42"/>
      <c r="ER413" s="42"/>
      <c r="ES413" s="42"/>
      <c r="ET413" s="42"/>
      <c r="EU413" s="42"/>
      <c r="EV413" s="42"/>
      <c r="EW413" s="42"/>
      <c r="EX413" s="42"/>
      <c r="EY413" s="42"/>
      <c r="EZ413" s="42"/>
      <c r="FA413" s="42"/>
      <c r="FB413" s="42"/>
      <c r="FC413" s="42"/>
      <c r="FD413" s="42"/>
      <c r="FE413" s="42"/>
      <c r="FF413" s="42"/>
      <c r="FG413" s="42"/>
      <c r="FH413" s="42"/>
      <c r="FI413" s="42"/>
      <c r="FJ413" s="42"/>
      <c r="FK413" s="42"/>
      <c r="FL413" s="42"/>
      <c r="FM413" s="42"/>
      <c r="FN413" s="42"/>
      <c r="FO413" s="42"/>
      <c r="FP413" s="42"/>
      <c r="FQ413" s="42"/>
      <c r="FR413" s="42"/>
      <c r="FS413" s="42"/>
      <c r="FT413" s="42"/>
      <c r="FU413" s="42"/>
      <c r="FV413" s="42"/>
      <c r="FW413" s="42"/>
      <c r="FX413" s="42"/>
      <c r="FY413" s="42"/>
      <c r="FZ413" s="42"/>
      <c r="GA413" s="42"/>
      <c r="GB413" s="42"/>
      <c r="GC413" s="42"/>
      <c r="GD413" s="42"/>
      <c r="GE413" s="42"/>
      <c r="GF413" s="42"/>
      <c r="GG413" s="42"/>
      <c r="GH413" s="42"/>
      <c r="GI413" s="42"/>
      <c r="GJ413" s="42"/>
      <c r="GK413" s="42"/>
      <c r="GL413" s="42"/>
      <c r="GM413" s="42"/>
      <c r="GN413" s="42"/>
      <c r="GO413" s="42"/>
      <c r="GP413" s="42"/>
      <c r="GQ413" s="42"/>
      <c r="GR413" s="42"/>
      <c r="GS413" s="42"/>
      <c r="GT413" s="42"/>
      <c r="GU413" s="42"/>
      <c r="GV413" s="42"/>
      <c r="GW413" s="42"/>
      <c r="GX413" s="42"/>
      <c r="GY413" s="42"/>
      <c r="GZ413" s="42"/>
      <c r="HA413" s="42"/>
      <c r="HB413" s="42"/>
      <c r="HC413" s="42"/>
      <c r="HD413" s="42"/>
      <c r="HE413" s="42"/>
      <c r="HF413" s="42"/>
      <c r="HG413" s="42"/>
      <c r="HH413" s="42"/>
      <c r="HI413" s="42"/>
      <c r="HJ413" s="42"/>
      <c r="HK413" s="42"/>
      <c r="HL413" s="42"/>
      <c r="HM413" s="42"/>
      <c r="HN413" s="42"/>
      <c r="HO413" s="42"/>
      <c r="HP413" s="42"/>
      <c r="HQ413" s="42"/>
      <c r="HR413" s="42"/>
      <c r="HS413" s="42"/>
      <c r="HT413" s="42"/>
      <c r="HU413" s="42"/>
      <c r="HV413" s="42"/>
      <c r="HW413" s="42"/>
      <c r="HX413" s="42"/>
    </row>
    <row r="414" spans="1:232" s="41" customFormat="1" x14ac:dyDescent="0.25">
      <c r="A414" s="29"/>
      <c r="B414" s="30"/>
      <c r="C414" s="31" t="str">
        <f>IF(H414="","",VLOOKUP(O414,Khach_hang!B:G,6,0))</f>
        <v>B</v>
      </c>
      <c r="D414" s="57">
        <f t="shared" si="102"/>
        <v>0</v>
      </c>
      <c r="E414" s="57">
        <f t="shared" si="103"/>
        <v>1</v>
      </c>
      <c r="F414" s="32" t="str">
        <f>IF(H414="","",VLOOKUP(H414,'PHIEU XT'!B:I,8,0))</f>
        <v>30/08/2025</v>
      </c>
      <c r="G414" s="32" t="str">
        <f t="shared" si="104"/>
        <v>30/08/2025</v>
      </c>
      <c r="H414" s="4">
        <v>9105872563</v>
      </c>
      <c r="I414" s="32" t="str">
        <f t="shared" si="105"/>
        <v>30/08/2025</v>
      </c>
      <c r="J414" s="33" t="str">
        <f t="shared" si="106"/>
        <v>NKHT2508/00422494</v>
      </c>
      <c r="K414" s="34"/>
      <c r="L414" s="46" t="str">
        <f t="shared" si="107"/>
        <v>K25TTM</v>
      </c>
      <c r="M414" s="33" t="str">
        <f>IF(H414="","",'PHIEU XT'!C414)</f>
        <v>00422494</v>
      </c>
      <c r="N414" s="35" t="str">
        <f t="shared" si="108"/>
        <v>30/08/2025</v>
      </c>
      <c r="O414" s="6" t="str">
        <f>IF(H414="","",'PHIEU XT'!E414)</f>
        <v>WIN-002</v>
      </c>
      <c r="P414" s="36"/>
      <c r="Q414" s="36"/>
      <c r="R414" s="36"/>
      <c r="S414" s="33" t="str">
        <f>IF(H414="","",'PHIEU XT'!F414)</f>
        <v>3691 WIN HNI Lô BT3- Ô 24 KDT Pháp Vân</v>
      </c>
      <c r="T414" s="36"/>
      <c r="U414" s="36"/>
      <c r="V414" s="33" t="str">
        <f t="shared" si="109"/>
        <v>3691 WIN HNI Lô BT3- Ô 24 KDT Pháp Vân</v>
      </c>
      <c r="W414" s="36"/>
      <c r="X414" s="36"/>
      <c r="Y414" s="33" t="str">
        <f>IF(H414="","",'PHIEU XT'!AC414)</f>
        <v>CN300</v>
      </c>
      <c r="Z414" s="36"/>
      <c r="AA414" s="30"/>
      <c r="AB414" s="57">
        <f t="shared" si="110"/>
        <v>5111</v>
      </c>
      <c r="AC414" s="57">
        <f t="shared" si="111"/>
        <v>131</v>
      </c>
      <c r="AD414" s="30"/>
      <c r="AE414" s="58">
        <f>IF(H414="","",'PHIEU XT'!U414)</f>
        <v>2</v>
      </c>
      <c r="AF414" s="37"/>
      <c r="AG414" s="37">
        <f>IF(H414="","",'PHIEU XT'!T414)</f>
        <v>56760</v>
      </c>
      <c r="AH414" s="38">
        <f t="shared" si="112"/>
        <v>113520</v>
      </c>
      <c r="AI414" s="37"/>
      <c r="AJ414" s="37"/>
      <c r="AK414" s="39"/>
      <c r="AL414" s="40">
        <f t="shared" si="113"/>
        <v>8</v>
      </c>
      <c r="AM414" s="37"/>
      <c r="AN414" s="37">
        <f t="shared" si="114"/>
        <v>9081.6</v>
      </c>
      <c r="AO414" s="59">
        <f t="shared" si="115"/>
        <v>33311</v>
      </c>
      <c r="AP414" s="39"/>
      <c r="AQ414" s="59" t="str">
        <f t="shared" si="116"/>
        <v>K-hangtra</v>
      </c>
      <c r="AR414" s="60">
        <f t="shared" si="117"/>
        <v>156</v>
      </c>
      <c r="AS414" s="60">
        <f t="shared" si="118"/>
        <v>632</v>
      </c>
      <c r="AV414" s="39"/>
      <c r="AW414" s="42"/>
      <c r="AX414" s="42"/>
      <c r="AY414" s="42"/>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c r="BV414" s="42"/>
      <c r="BW414" s="42"/>
      <c r="BX414" s="42"/>
      <c r="BY414" s="42"/>
      <c r="BZ414" s="42"/>
      <c r="CA414" s="42"/>
      <c r="CB414" s="42"/>
      <c r="CC414" s="42"/>
      <c r="CD414" s="42"/>
      <c r="CE414" s="42"/>
      <c r="CF414" s="42"/>
      <c r="CG414" s="42"/>
      <c r="CH414" s="42"/>
      <c r="CI414" s="42"/>
      <c r="CJ414" s="42"/>
      <c r="CK414" s="42"/>
      <c r="CL414" s="42"/>
      <c r="CM414" s="42"/>
      <c r="CN414" s="42"/>
      <c r="CO414" s="42"/>
      <c r="CP414" s="42"/>
      <c r="CQ414" s="42"/>
      <c r="CR414" s="42"/>
      <c r="CS414" s="42"/>
      <c r="CT414" s="42"/>
      <c r="CU414" s="42"/>
      <c r="CV414" s="42"/>
      <c r="CW414" s="42"/>
      <c r="CX414" s="42"/>
      <c r="CY414" s="42"/>
      <c r="CZ414" s="42"/>
      <c r="DA414" s="42"/>
      <c r="DB414" s="42"/>
      <c r="DC414" s="42"/>
      <c r="DD414" s="42"/>
      <c r="DE414" s="42"/>
      <c r="DF414" s="42"/>
      <c r="DG414" s="42"/>
      <c r="DH414" s="42"/>
      <c r="DI414" s="42"/>
      <c r="DJ414" s="42"/>
      <c r="DK414" s="42"/>
      <c r="DL414" s="42"/>
      <c r="DM414" s="42"/>
      <c r="DN414" s="42"/>
      <c r="DO414" s="42"/>
      <c r="DP414" s="42"/>
      <c r="DQ414" s="42"/>
      <c r="DR414" s="42"/>
      <c r="DS414" s="42"/>
      <c r="DT414" s="42"/>
      <c r="DU414" s="42"/>
      <c r="DV414" s="42"/>
      <c r="DW414" s="42"/>
      <c r="DX414" s="42"/>
      <c r="DY414" s="42"/>
      <c r="DZ414" s="42"/>
      <c r="EA414" s="42"/>
      <c r="EB414" s="42"/>
      <c r="EC414" s="42"/>
      <c r="ED414" s="42"/>
      <c r="EE414" s="42"/>
      <c r="EF414" s="42"/>
      <c r="EG414" s="42"/>
      <c r="EH414" s="42"/>
      <c r="EI414" s="42"/>
      <c r="EJ414" s="42"/>
      <c r="EK414" s="42"/>
      <c r="EL414" s="42"/>
      <c r="EM414" s="42"/>
      <c r="EN414" s="42"/>
      <c r="EO414" s="42"/>
      <c r="EP414" s="42"/>
      <c r="EQ414" s="42"/>
      <c r="ER414" s="42"/>
      <c r="ES414" s="42"/>
      <c r="ET414" s="42"/>
      <c r="EU414" s="42"/>
      <c r="EV414" s="42"/>
      <c r="EW414" s="42"/>
      <c r="EX414" s="42"/>
      <c r="EY414" s="42"/>
      <c r="EZ414" s="42"/>
      <c r="FA414" s="42"/>
      <c r="FB414" s="42"/>
      <c r="FC414" s="42"/>
      <c r="FD414" s="42"/>
      <c r="FE414" s="42"/>
      <c r="FF414" s="42"/>
      <c r="FG414" s="42"/>
      <c r="FH414" s="42"/>
      <c r="FI414" s="42"/>
      <c r="FJ414" s="42"/>
      <c r="FK414" s="42"/>
      <c r="FL414" s="42"/>
      <c r="FM414" s="42"/>
      <c r="FN414" s="42"/>
      <c r="FO414" s="42"/>
      <c r="FP414" s="42"/>
      <c r="FQ414" s="42"/>
      <c r="FR414" s="42"/>
      <c r="FS414" s="42"/>
      <c r="FT414" s="42"/>
      <c r="FU414" s="42"/>
      <c r="FV414" s="42"/>
      <c r="FW414" s="42"/>
      <c r="FX414" s="42"/>
      <c r="FY414" s="42"/>
      <c r="FZ414" s="42"/>
      <c r="GA414" s="42"/>
      <c r="GB414" s="42"/>
      <c r="GC414" s="42"/>
      <c r="GD414" s="42"/>
      <c r="GE414" s="42"/>
      <c r="GF414" s="42"/>
      <c r="GG414" s="42"/>
      <c r="GH414" s="42"/>
      <c r="GI414" s="42"/>
      <c r="GJ414" s="42"/>
      <c r="GK414" s="42"/>
      <c r="GL414" s="42"/>
      <c r="GM414" s="42"/>
      <c r="GN414" s="42"/>
      <c r="GO414" s="42"/>
      <c r="GP414" s="42"/>
      <c r="GQ414" s="42"/>
      <c r="GR414" s="42"/>
      <c r="GS414" s="42"/>
      <c r="GT414" s="42"/>
      <c r="GU414" s="42"/>
      <c r="GV414" s="42"/>
      <c r="GW414" s="42"/>
      <c r="GX414" s="42"/>
      <c r="GY414" s="42"/>
      <c r="GZ414" s="42"/>
      <c r="HA414" s="42"/>
      <c r="HB414" s="42"/>
      <c r="HC414" s="42"/>
      <c r="HD414" s="42"/>
      <c r="HE414" s="42"/>
      <c r="HF414" s="42"/>
      <c r="HG414" s="42"/>
      <c r="HH414" s="42"/>
      <c r="HI414" s="42"/>
      <c r="HJ414" s="42"/>
      <c r="HK414" s="42"/>
      <c r="HL414" s="42"/>
      <c r="HM414" s="42"/>
      <c r="HN414" s="42"/>
      <c r="HO414" s="42"/>
      <c r="HP414" s="42"/>
      <c r="HQ414" s="42"/>
      <c r="HR414" s="42"/>
      <c r="HS414" s="42"/>
      <c r="HT414" s="42"/>
      <c r="HU414" s="42"/>
      <c r="HV414" s="42"/>
      <c r="HW414" s="42"/>
      <c r="HX414" s="42"/>
    </row>
    <row r="415" spans="1:232" s="41" customFormat="1" x14ac:dyDescent="0.25">
      <c r="A415" s="29"/>
      <c r="B415" s="30"/>
      <c r="C415" s="31" t="str">
        <f>IF(H415="","",VLOOKUP(O415,Khach_hang!B:G,6,0))</f>
        <v>B</v>
      </c>
      <c r="D415" s="57">
        <f t="shared" si="102"/>
        <v>0</v>
      </c>
      <c r="E415" s="57">
        <f t="shared" si="103"/>
        <v>1</v>
      </c>
      <c r="F415" s="32" t="str">
        <f>IF(H415="","",VLOOKUP(H415,'PHIEU XT'!B:I,8,0))</f>
        <v>30/08/2025</v>
      </c>
      <c r="G415" s="32" t="str">
        <f t="shared" si="104"/>
        <v>30/08/2025</v>
      </c>
      <c r="H415" s="4">
        <v>9105872564</v>
      </c>
      <c r="I415" s="32" t="str">
        <f t="shared" si="105"/>
        <v>30/08/2025</v>
      </c>
      <c r="J415" s="33" t="str">
        <f t="shared" si="106"/>
        <v>NKHT2508/00031268</v>
      </c>
      <c r="K415" s="34"/>
      <c r="L415" s="46" t="str">
        <f t="shared" si="107"/>
        <v>K25TTM</v>
      </c>
      <c r="M415" s="33" t="str">
        <f>IF(H415="","",'PHIEU XT'!C415)</f>
        <v>00031268</v>
      </c>
      <c r="N415" s="35" t="str">
        <f t="shared" si="108"/>
        <v>30/08/2025</v>
      </c>
      <c r="O415" s="6" t="str">
        <f>IF(H415="","",'PHIEU XT'!E415)</f>
        <v>WIN-025</v>
      </c>
      <c r="P415" s="36"/>
      <c r="Q415" s="36"/>
      <c r="R415" s="36"/>
      <c r="S415" s="33" t="str">
        <f>IF(H415="","",'PHIEU XT'!F415)</f>
        <v>5989 WM+ HPG Hà Đới, Tiên Lãng</v>
      </c>
      <c r="T415" s="36"/>
      <c r="U415" s="36"/>
      <c r="V415" s="33" t="str">
        <f t="shared" si="109"/>
        <v>5989 WM+ HPG Hà Đới, Tiên Lãng</v>
      </c>
      <c r="W415" s="36"/>
      <c r="X415" s="36"/>
      <c r="Y415" s="33" t="str">
        <f>IF(H415="","",'PHIEU XT'!AC415)</f>
        <v>MNH250</v>
      </c>
      <c r="Z415" s="36"/>
      <c r="AA415" s="30"/>
      <c r="AB415" s="57">
        <f t="shared" si="110"/>
        <v>5111</v>
      </c>
      <c r="AC415" s="57">
        <f t="shared" si="111"/>
        <v>131</v>
      </c>
      <c r="AD415" s="30"/>
      <c r="AE415" s="58">
        <f>IF(H415="","",'PHIEU XT'!U415)</f>
        <v>1</v>
      </c>
      <c r="AF415" s="37"/>
      <c r="AG415" s="37">
        <f>IF(H415="","",'PHIEU XT'!T415)</f>
        <v>46000</v>
      </c>
      <c r="AH415" s="38">
        <f t="shared" si="112"/>
        <v>46000</v>
      </c>
      <c r="AI415" s="37"/>
      <c r="AJ415" s="37"/>
      <c r="AK415" s="39"/>
      <c r="AL415" s="40">
        <f t="shared" si="113"/>
        <v>8</v>
      </c>
      <c r="AM415" s="37"/>
      <c r="AN415" s="37">
        <f t="shared" si="114"/>
        <v>3680</v>
      </c>
      <c r="AO415" s="59">
        <f t="shared" si="115"/>
        <v>33311</v>
      </c>
      <c r="AP415" s="39"/>
      <c r="AQ415" s="59" t="str">
        <f t="shared" si="116"/>
        <v>K-hangtra</v>
      </c>
      <c r="AR415" s="60">
        <f t="shared" si="117"/>
        <v>156</v>
      </c>
      <c r="AS415" s="60">
        <f t="shared" si="118"/>
        <v>632</v>
      </c>
      <c r="AV415" s="39"/>
      <c r="AW415" s="42"/>
      <c r="AX415" s="42"/>
      <c r="AY415" s="42"/>
      <c r="AZ415" s="42"/>
      <c r="BA415" s="42"/>
      <c r="BB415" s="42"/>
      <c r="BC415" s="42"/>
      <c r="BD415" s="42"/>
      <c r="BE415" s="42"/>
      <c r="BF415" s="42"/>
      <c r="BG415" s="42"/>
      <c r="BH415" s="42"/>
      <c r="BI415" s="42"/>
      <c r="BJ415" s="42"/>
      <c r="BK415" s="42"/>
      <c r="BL415" s="42"/>
      <c r="BM415" s="42"/>
      <c r="BN415" s="42"/>
      <c r="BO415" s="42"/>
      <c r="BP415" s="42"/>
      <c r="BQ415" s="42"/>
      <c r="BR415" s="42"/>
      <c r="BS415" s="42"/>
      <c r="BT415" s="42"/>
      <c r="BU415" s="42"/>
      <c r="BV415" s="42"/>
      <c r="BW415" s="42"/>
      <c r="BX415" s="42"/>
      <c r="BY415" s="42"/>
      <c r="BZ415" s="42"/>
      <c r="CA415" s="42"/>
      <c r="CB415" s="42"/>
      <c r="CC415" s="42"/>
      <c r="CD415" s="42"/>
      <c r="CE415" s="42"/>
      <c r="CF415" s="42"/>
      <c r="CG415" s="42"/>
      <c r="CH415" s="42"/>
      <c r="CI415" s="42"/>
      <c r="CJ415" s="42"/>
      <c r="CK415" s="42"/>
      <c r="CL415" s="42"/>
      <c r="CM415" s="42"/>
      <c r="CN415" s="42"/>
      <c r="CO415" s="42"/>
      <c r="CP415" s="42"/>
      <c r="CQ415" s="42"/>
      <c r="CR415" s="42"/>
      <c r="CS415" s="42"/>
      <c r="CT415" s="42"/>
      <c r="CU415" s="42"/>
      <c r="CV415" s="42"/>
      <c r="CW415" s="42"/>
      <c r="CX415" s="42"/>
      <c r="CY415" s="42"/>
      <c r="CZ415" s="42"/>
      <c r="DA415" s="42"/>
      <c r="DB415" s="42"/>
      <c r="DC415" s="42"/>
      <c r="DD415" s="42"/>
      <c r="DE415" s="42"/>
      <c r="DF415" s="42"/>
      <c r="DG415" s="42"/>
      <c r="DH415" s="42"/>
      <c r="DI415" s="42"/>
      <c r="DJ415" s="42"/>
      <c r="DK415" s="42"/>
      <c r="DL415" s="42"/>
      <c r="DM415" s="42"/>
      <c r="DN415" s="42"/>
      <c r="DO415" s="42"/>
      <c r="DP415" s="42"/>
      <c r="DQ415" s="42"/>
      <c r="DR415" s="42"/>
      <c r="DS415" s="42"/>
      <c r="DT415" s="42"/>
      <c r="DU415" s="42"/>
      <c r="DV415" s="42"/>
      <c r="DW415" s="42"/>
      <c r="DX415" s="42"/>
      <c r="DY415" s="42"/>
      <c r="DZ415" s="42"/>
      <c r="EA415" s="42"/>
      <c r="EB415" s="42"/>
      <c r="EC415" s="42"/>
      <c r="ED415" s="42"/>
      <c r="EE415" s="42"/>
      <c r="EF415" s="42"/>
      <c r="EG415" s="42"/>
      <c r="EH415" s="42"/>
      <c r="EI415" s="42"/>
      <c r="EJ415" s="42"/>
      <c r="EK415" s="42"/>
      <c r="EL415" s="42"/>
      <c r="EM415" s="42"/>
      <c r="EN415" s="42"/>
      <c r="EO415" s="42"/>
      <c r="EP415" s="42"/>
      <c r="EQ415" s="42"/>
      <c r="ER415" s="42"/>
      <c r="ES415" s="42"/>
      <c r="ET415" s="42"/>
      <c r="EU415" s="42"/>
      <c r="EV415" s="42"/>
      <c r="EW415" s="42"/>
      <c r="EX415" s="42"/>
      <c r="EY415" s="42"/>
      <c r="EZ415" s="42"/>
      <c r="FA415" s="42"/>
      <c r="FB415" s="42"/>
      <c r="FC415" s="42"/>
      <c r="FD415" s="42"/>
      <c r="FE415" s="42"/>
      <c r="FF415" s="42"/>
      <c r="FG415" s="42"/>
      <c r="FH415" s="42"/>
      <c r="FI415" s="42"/>
      <c r="FJ415" s="42"/>
      <c r="FK415" s="42"/>
      <c r="FL415" s="42"/>
      <c r="FM415" s="42"/>
      <c r="FN415" s="42"/>
      <c r="FO415" s="42"/>
      <c r="FP415" s="42"/>
      <c r="FQ415" s="42"/>
      <c r="FR415" s="42"/>
      <c r="FS415" s="42"/>
      <c r="FT415" s="42"/>
      <c r="FU415" s="42"/>
      <c r="FV415" s="42"/>
      <c r="FW415" s="42"/>
      <c r="FX415" s="42"/>
      <c r="FY415" s="42"/>
      <c r="FZ415" s="42"/>
      <c r="GA415" s="42"/>
      <c r="GB415" s="42"/>
      <c r="GC415" s="42"/>
      <c r="GD415" s="42"/>
      <c r="GE415" s="42"/>
      <c r="GF415" s="42"/>
      <c r="GG415" s="42"/>
      <c r="GH415" s="42"/>
      <c r="GI415" s="42"/>
      <c r="GJ415" s="42"/>
      <c r="GK415" s="42"/>
      <c r="GL415" s="42"/>
      <c r="GM415" s="42"/>
      <c r="GN415" s="42"/>
      <c r="GO415" s="42"/>
      <c r="GP415" s="42"/>
      <c r="GQ415" s="42"/>
      <c r="GR415" s="42"/>
      <c r="GS415" s="42"/>
      <c r="GT415" s="42"/>
      <c r="GU415" s="42"/>
      <c r="GV415" s="42"/>
      <c r="GW415" s="42"/>
      <c r="GX415" s="42"/>
      <c r="GY415" s="42"/>
      <c r="GZ415" s="42"/>
      <c r="HA415" s="42"/>
      <c r="HB415" s="42"/>
      <c r="HC415" s="42"/>
      <c r="HD415" s="42"/>
      <c r="HE415" s="42"/>
      <c r="HF415" s="42"/>
      <c r="HG415" s="42"/>
      <c r="HH415" s="42"/>
      <c r="HI415" s="42"/>
      <c r="HJ415" s="42"/>
      <c r="HK415" s="42"/>
      <c r="HL415" s="42"/>
      <c r="HM415" s="42"/>
      <c r="HN415" s="42"/>
      <c r="HO415" s="42"/>
      <c r="HP415" s="42"/>
      <c r="HQ415" s="42"/>
      <c r="HR415" s="42"/>
      <c r="HS415" s="42"/>
      <c r="HT415" s="42"/>
      <c r="HU415" s="42"/>
      <c r="HV415" s="42"/>
      <c r="HW415" s="42"/>
      <c r="HX415" s="42"/>
    </row>
    <row r="416" spans="1:232" s="41" customFormat="1" x14ac:dyDescent="0.25">
      <c r="A416" s="29"/>
      <c r="B416" s="30"/>
      <c r="C416" s="31" t="str">
        <f>IF(H416="","",VLOOKUP(O416,Khach_hang!B:G,6,0))</f>
        <v>N</v>
      </c>
      <c r="D416" s="57">
        <f t="shared" si="102"/>
        <v>0</v>
      </c>
      <c r="E416" s="57">
        <f t="shared" si="103"/>
        <v>1</v>
      </c>
      <c r="F416" s="32" t="str">
        <f>IF(H416="","",VLOOKUP(H416,'PHIEU XT'!B:I,8,0))</f>
        <v>30/08/2025</v>
      </c>
      <c r="G416" s="32" t="str">
        <f t="shared" si="104"/>
        <v>30/08/2025</v>
      </c>
      <c r="H416" s="4">
        <v>9105872601</v>
      </c>
      <c r="I416" s="32" t="str">
        <f t="shared" si="105"/>
        <v>30/08/2025</v>
      </c>
      <c r="J416" s="33" t="str">
        <f t="shared" si="106"/>
        <v>NKHT2508/00069633</v>
      </c>
      <c r="K416" s="34"/>
      <c r="L416" s="46" t="str">
        <f t="shared" si="107"/>
        <v>K25TTM</v>
      </c>
      <c r="M416" s="33" t="str">
        <f>IF(H416="","",'PHIEU XT'!C416)</f>
        <v>00069633</v>
      </c>
      <c r="N416" s="35" t="str">
        <f t="shared" si="108"/>
        <v>30/08/2025</v>
      </c>
      <c r="O416" s="6" t="str">
        <f>IF(H416="","",'PHIEU XT'!E416)</f>
        <v>WIN-009</v>
      </c>
      <c r="P416" s="36"/>
      <c r="Q416" s="36"/>
      <c r="R416" s="36"/>
      <c r="S416" s="33" t="str">
        <f>IF(H416="","",'PHIEU XT'!F416)</f>
        <v>2589 WM+ DNG 71 Lê Hồng Phong</v>
      </c>
      <c r="T416" s="36"/>
      <c r="U416" s="36"/>
      <c r="V416" s="33" t="str">
        <f t="shared" si="109"/>
        <v>2589 WM+ DNG 71 Lê Hồng Phong</v>
      </c>
      <c r="W416" s="36"/>
      <c r="X416" s="36"/>
      <c r="Y416" s="33" t="str">
        <f>IF(H416="","",'PHIEU XT'!AC416)</f>
        <v>CN300</v>
      </c>
      <c r="Z416" s="36"/>
      <c r="AA416" s="30"/>
      <c r="AB416" s="57">
        <f t="shared" si="110"/>
        <v>5111</v>
      </c>
      <c r="AC416" s="57">
        <f t="shared" si="111"/>
        <v>131</v>
      </c>
      <c r="AD416" s="30"/>
      <c r="AE416" s="58">
        <f>IF(H416="","",'PHIEU XT'!U416)</f>
        <v>1</v>
      </c>
      <c r="AF416" s="37"/>
      <c r="AG416" s="37">
        <f>IF(H416="","",'PHIEU XT'!T416)</f>
        <v>56760</v>
      </c>
      <c r="AH416" s="38">
        <f t="shared" si="112"/>
        <v>56760</v>
      </c>
      <c r="AI416" s="37"/>
      <c r="AJ416" s="37"/>
      <c r="AK416" s="39"/>
      <c r="AL416" s="40">
        <f t="shared" si="113"/>
        <v>8</v>
      </c>
      <c r="AM416" s="37"/>
      <c r="AN416" s="37">
        <f t="shared" si="114"/>
        <v>4540.8</v>
      </c>
      <c r="AO416" s="59">
        <f t="shared" si="115"/>
        <v>33311</v>
      </c>
      <c r="AP416" s="39"/>
      <c r="AQ416" s="59" t="str">
        <f t="shared" si="116"/>
        <v>K-hangtra</v>
      </c>
      <c r="AR416" s="60">
        <f t="shared" si="117"/>
        <v>156</v>
      </c>
      <c r="AS416" s="60">
        <f t="shared" si="118"/>
        <v>632</v>
      </c>
      <c r="AV416" s="39"/>
      <c r="AW416" s="42"/>
      <c r="AX416" s="42"/>
      <c r="AY416" s="42"/>
      <c r="AZ416" s="42"/>
      <c r="BA416" s="42"/>
      <c r="BB416" s="42"/>
      <c r="BC416" s="42"/>
      <c r="BD416" s="42"/>
      <c r="BE416" s="42"/>
      <c r="BF416" s="42"/>
      <c r="BG416" s="42"/>
      <c r="BH416" s="42"/>
      <c r="BI416" s="42"/>
      <c r="BJ416" s="42"/>
      <c r="BK416" s="42"/>
      <c r="BL416" s="42"/>
      <c r="BM416" s="42"/>
      <c r="BN416" s="42"/>
      <c r="BO416" s="42"/>
      <c r="BP416" s="42"/>
      <c r="BQ416" s="42"/>
      <c r="BR416" s="42"/>
      <c r="BS416" s="42"/>
      <c r="BT416" s="42"/>
      <c r="BU416" s="42"/>
      <c r="BV416" s="42"/>
      <c r="BW416" s="42"/>
      <c r="BX416" s="42"/>
      <c r="BY416" s="42"/>
      <c r="BZ416" s="42"/>
      <c r="CA416" s="42"/>
      <c r="CB416" s="42"/>
      <c r="CC416" s="42"/>
      <c r="CD416" s="42"/>
      <c r="CE416" s="42"/>
      <c r="CF416" s="42"/>
      <c r="CG416" s="42"/>
      <c r="CH416" s="42"/>
      <c r="CI416" s="42"/>
      <c r="CJ416" s="42"/>
      <c r="CK416" s="42"/>
      <c r="CL416" s="42"/>
      <c r="CM416" s="42"/>
      <c r="CN416" s="42"/>
      <c r="CO416" s="42"/>
      <c r="CP416" s="42"/>
      <c r="CQ416" s="42"/>
      <c r="CR416" s="42"/>
      <c r="CS416" s="42"/>
      <c r="CT416" s="42"/>
      <c r="CU416" s="42"/>
      <c r="CV416" s="42"/>
      <c r="CW416" s="42"/>
      <c r="CX416" s="42"/>
      <c r="CY416" s="42"/>
      <c r="CZ416" s="42"/>
      <c r="DA416" s="42"/>
      <c r="DB416" s="42"/>
      <c r="DC416" s="42"/>
      <c r="DD416" s="42"/>
      <c r="DE416" s="42"/>
      <c r="DF416" s="42"/>
      <c r="DG416" s="42"/>
      <c r="DH416" s="42"/>
      <c r="DI416" s="42"/>
      <c r="DJ416" s="42"/>
      <c r="DK416" s="42"/>
      <c r="DL416" s="42"/>
      <c r="DM416" s="42"/>
      <c r="DN416" s="42"/>
      <c r="DO416" s="42"/>
      <c r="DP416" s="42"/>
      <c r="DQ416" s="42"/>
      <c r="DR416" s="42"/>
      <c r="DS416" s="42"/>
      <c r="DT416" s="42"/>
      <c r="DU416" s="42"/>
      <c r="DV416" s="42"/>
      <c r="DW416" s="42"/>
      <c r="DX416" s="42"/>
      <c r="DY416" s="42"/>
      <c r="DZ416" s="42"/>
      <c r="EA416" s="42"/>
      <c r="EB416" s="42"/>
      <c r="EC416" s="42"/>
      <c r="ED416" s="42"/>
      <c r="EE416" s="42"/>
      <c r="EF416" s="42"/>
      <c r="EG416" s="42"/>
      <c r="EH416" s="42"/>
      <c r="EI416" s="42"/>
      <c r="EJ416" s="42"/>
      <c r="EK416" s="42"/>
      <c r="EL416" s="42"/>
      <c r="EM416" s="42"/>
      <c r="EN416" s="42"/>
      <c r="EO416" s="42"/>
      <c r="EP416" s="42"/>
      <c r="EQ416" s="42"/>
      <c r="ER416" s="42"/>
      <c r="ES416" s="42"/>
      <c r="ET416" s="42"/>
      <c r="EU416" s="42"/>
      <c r="EV416" s="42"/>
      <c r="EW416" s="42"/>
      <c r="EX416" s="42"/>
      <c r="EY416" s="42"/>
      <c r="EZ416" s="42"/>
      <c r="FA416" s="42"/>
      <c r="FB416" s="42"/>
      <c r="FC416" s="42"/>
      <c r="FD416" s="42"/>
      <c r="FE416" s="42"/>
      <c r="FF416" s="42"/>
      <c r="FG416" s="42"/>
      <c r="FH416" s="42"/>
      <c r="FI416" s="42"/>
      <c r="FJ416" s="42"/>
      <c r="FK416" s="42"/>
      <c r="FL416" s="42"/>
      <c r="FM416" s="42"/>
      <c r="FN416" s="42"/>
      <c r="FO416" s="42"/>
      <c r="FP416" s="42"/>
      <c r="FQ416" s="42"/>
      <c r="FR416" s="42"/>
      <c r="FS416" s="42"/>
      <c r="FT416" s="42"/>
      <c r="FU416" s="42"/>
      <c r="FV416" s="42"/>
      <c r="FW416" s="42"/>
      <c r="FX416" s="42"/>
      <c r="FY416" s="42"/>
      <c r="FZ416" s="42"/>
      <c r="GA416" s="42"/>
      <c r="GB416" s="42"/>
      <c r="GC416" s="42"/>
      <c r="GD416" s="42"/>
      <c r="GE416" s="42"/>
      <c r="GF416" s="42"/>
      <c r="GG416" s="42"/>
      <c r="GH416" s="42"/>
      <c r="GI416" s="42"/>
      <c r="GJ416" s="42"/>
      <c r="GK416" s="42"/>
      <c r="GL416" s="42"/>
      <c r="GM416" s="42"/>
      <c r="GN416" s="42"/>
      <c r="GO416" s="42"/>
      <c r="GP416" s="42"/>
      <c r="GQ416" s="42"/>
      <c r="GR416" s="42"/>
      <c r="GS416" s="42"/>
      <c r="GT416" s="42"/>
      <c r="GU416" s="42"/>
      <c r="GV416" s="42"/>
      <c r="GW416" s="42"/>
      <c r="GX416" s="42"/>
      <c r="GY416" s="42"/>
      <c r="GZ416" s="42"/>
      <c r="HA416" s="42"/>
      <c r="HB416" s="42"/>
      <c r="HC416" s="42"/>
      <c r="HD416" s="42"/>
      <c r="HE416" s="42"/>
      <c r="HF416" s="42"/>
      <c r="HG416" s="42"/>
      <c r="HH416" s="42"/>
      <c r="HI416" s="42"/>
      <c r="HJ416" s="42"/>
      <c r="HK416" s="42"/>
      <c r="HL416" s="42"/>
      <c r="HM416" s="42"/>
      <c r="HN416" s="42"/>
      <c r="HO416" s="42"/>
      <c r="HP416" s="42"/>
      <c r="HQ416" s="42"/>
      <c r="HR416" s="42"/>
      <c r="HS416" s="42"/>
      <c r="HT416" s="42"/>
      <c r="HU416" s="42"/>
      <c r="HV416" s="42"/>
      <c r="HW416" s="42"/>
      <c r="HX416" s="42"/>
    </row>
    <row r="417" spans="1:232" s="41" customFormat="1" x14ac:dyDescent="0.25">
      <c r="A417" s="29"/>
      <c r="B417" s="30"/>
      <c r="C417" s="31" t="str">
        <f>IF(H417="","",VLOOKUP(O417,Khach_hang!B:G,6,0))</f>
        <v>N</v>
      </c>
      <c r="D417" s="57">
        <f t="shared" si="102"/>
        <v>0</v>
      </c>
      <c r="E417" s="57">
        <f t="shared" si="103"/>
        <v>1</v>
      </c>
      <c r="F417" s="32" t="str">
        <f>IF(H417="","",VLOOKUP(H417,'PHIEU XT'!B:I,8,0))</f>
        <v>30/08/2025</v>
      </c>
      <c r="G417" s="32" t="str">
        <f t="shared" si="104"/>
        <v>30/08/2025</v>
      </c>
      <c r="H417" s="4">
        <v>9105872601</v>
      </c>
      <c r="I417" s="32" t="str">
        <f t="shared" si="105"/>
        <v>30/08/2025</v>
      </c>
      <c r="J417" s="33" t="str">
        <f t="shared" si="106"/>
        <v>NKHT2508/00069633</v>
      </c>
      <c r="K417" s="34"/>
      <c r="L417" s="46" t="str">
        <f t="shared" si="107"/>
        <v>K25TTM</v>
      </c>
      <c r="M417" s="33" t="str">
        <f>IF(H417="","",'PHIEU XT'!C417)</f>
        <v>00069633</v>
      </c>
      <c r="N417" s="35" t="str">
        <f t="shared" si="108"/>
        <v>30/08/2025</v>
      </c>
      <c r="O417" s="6" t="str">
        <f>IF(H417="","",'PHIEU XT'!E417)</f>
        <v>WIN-009</v>
      </c>
      <c r="P417" s="36"/>
      <c r="Q417" s="36"/>
      <c r="R417" s="36"/>
      <c r="S417" s="33" t="str">
        <f>IF(H417="","",'PHIEU XT'!F417)</f>
        <v>2589 WM+ DNG 71 Lê Hồng Phong</v>
      </c>
      <c r="T417" s="36"/>
      <c r="U417" s="36"/>
      <c r="V417" s="33" t="str">
        <f t="shared" si="109"/>
        <v>2589 WM+ DNG 71 Lê Hồng Phong</v>
      </c>
      <c r="W417" s="36"/>
      <c r="X417" s="36"/>
      <c r="Y417" s="33" t="str">
        <f>IF(H417="","",'PHIEU XT'!AC417)</f>
        <v>GM500</v>
      </c>
      <c r="Z417" s="36"/>
      <c r="AA417" s="30"/>
      <c r="AB417" s="57">
        <f t="shared" si="110"/>
        <v>5111</v>
      </c>
      <c r="AC417" s="57">
        <f t="shared" si="111"/>
        <v>131</v>
      </c>
      <c r="AD417" s="30"/>
      <c r="AE417" s="58">
        <f>IF(H417="","",'PHIEU XT'!U417)</f>
        <v>1</v>
      </c>
      <c r="AF417" s="37"/>
      <c r="AG417" s="37">
        <f>IF(H417="","",'PHIEU XT'!T417)</f>
        <v>111058</v>
      </c>
      <c r="AH417" s="38">
        <f t="shared" si="112"/>
        <v>111058</v>
      </c>
      <c r="AI417" s="37"/>
      <c r="AJ417" s="37"/>
      <c r="AK417" s="39"/>
      <c r="AL417" s="40">
        <f t="shared" si="113"/>
        <v>8</v>
      </c>
      <c r="AM417" s="37"/>
      <c r="AN417" s="37">
        <f t="shared" si="114"/>
        <v>8884.64</v>
      </c>
      <c r="AO417" s="59">
        <f t="shared" si="115"/>
        <v>33311</v>
      </c>
      <c r="AP417" s="39"/>
      <c r="AQ417" s="59" t="str">
        <f t="shared" si="116"/>
        <v>K-hangtra</v>
      </c>
      <c r="AR417" s="60">
        <f t="shared" si="117"/>
        <v>156</v>
      </c>
      <c r="AS417" s="60">
        <f t="shared" si="118"/>
        <v>632</v>
      </c>
      <c r="AV417" s="39"/>
      <c r="AW417" s="42"/>
      <c r="AX417" s="42"/>
      <c r="AY417" s="42"/>
      <c r="AZ417" s="42"/>
      <c r="BA417" s="42"/>
      <c r="BB417" s="42"/>
      <c r="BC417" s="42"/>
      <c r="BD417" s="42"/>
      <c r="BE417" s="42"/>
      <c r="BF417" s="42"/>
      <c r="BG417" s="42"/>
      <c r="BH417" s="42"/>
      <c r="BI417" s="42"/>
      <c r="BJ417" s="42"/>
      <c r="BK417" s="42"/>
      <c r="BL417" s="42"/>
      <c r="BM417" s="42"/>
      <c r="BN417" s="42"/>
      <c r="BO417" s="42"/>
      <c r="BP417" s="42"/>
      <c r="BQ417" s="42"/>
      <c r="BR417" s="42"/>
      <c r="BS417" s="42"/>
      <c r="BT417" s="42"/>
      <c r="BU417" s="42"/>
      <c r="BV417" s="42"/>
      <c r="BW417" s="42"/>
      <c r="BX417" s="42"/>
      <c r="BY417" s="42"/>
      <c r="BZ417" s="42"/>
      <c r="CA417" s="42"/>
      <c r="CB417" s="42"/>
      <c r="CC417" s="42"/>
      <c r="CD417" s="42"/>
      <c r="CE417" s="42"/>
      <c r="CF417" s="42"/>
      <c r="CG417" s="42"/>
      <c r="CH417" s="42"/>
      <c r="CI417" s="42"/>
      <c r="CJ417" s="42"/>
      <c r="CK417" s="42"/>
      <c r="CL417" s="42"/>
      <c r="CM417" s="42"/>
      <c r="CN417" s="42"/>
      <c r="CO417" s="42"/>
      <c r="CP417" s="42"/>
      <c r="CQ417" s="42"/>
      <c r="CR417" s="42"/>
      <c r="CS417" s="42"/>
      <c r="CT417" s="42"/>
      <c r="CU417" s="42"/>
      <c r="CV417" s="42"/>
      <c r="CW417" s="42"/>
      <c r="CX417" s="42"/>
      <c r="CY417" s="42"/>
      <c r="CZ417" s="42"/>
      <c r="DA417" s="42"/>
      <c r="DB417" s="42"/>
      <c r="DC417" s="42"/>
      <c r="DD417" s="42"/>
      <c r="DE417" s="42"/>
      <c r="DF417" s="42"/>
      <c r="DG417" s="42"/>
      <c r="DH417" s="42"/>
      <c r="DI417" s="42"/>
      <c r="DJ417" s="42"/>
      <c r="DK417" s="42"/>
      <c r="DL417" s="42"/>
      <c r="DM417" s="42"/>
      <c r="DN417" s="42"/>
      <c r="DO417" s="42"/>
      <c r="DP417" s="42"/>
      <c r="DQ417" s="42"/>
      <c r="DR417" s="42"/>
      <c r="DS417" s="42"/>
      <c r="DT417" s="42"/>
      <c r="DU417" s="42"/>
      <c r="DV417" s="42"/>
      <c r="DW417" s="42"/>
      <c r="DX417" s="42"/>
      <c r="DY417" s="42"/>
      <c r="DZ417" s="42"/>
      <c r="EA417" s="42"/>
      <c r="EB417" s="42"/>
      <c r="EC417" s="42"/>
      <c r="ED417" s="42"/>
      <c r="EE417" s="42"/>
      <c r="EF417" s="42"/>
      <c r="EG417" s="42"/>
      <c r="EH417" s="42"/>
      <c r="EI417" s="42"/>
      <c r="EJ417" s="42"/>
      <c r="EK417" s="42"/>
      <c r="EL417" s="42"/>
      <c r="EM417" s="42"/>
      <c r="EN417" s="42"/>
      <c r="EO417" s="42"/>
      <c r="EP417" s="42"/>
      <c r="EQ417" s="42"/>
      <c r="ER417" s="42"/>
      <c r="ES417" s="42"/>
      <c r="ET417" s="42"/>
      <c r="EU417" s="42"/>
      <c r="EV417" s="42"/>
      <c r="EW417" s="42"/>
      <c r="EX417" s="42"/>
      <c r="EY417" s="42"/>
      <c r="EZ417" s="42"/>
      <c r="FA417" s="42"/>
      <c r="FB417" s="42"/>
      <c r="FC417" s="42"/>
      <c r="FD417" s="42"/>
      <c r="FE417" s="42"/>
      <c r="FF417" s="42"/>
      <c r="FG417" s="42"/>
      <c r="FH417" s="42"/>
      <c r="FI417" s="42"/>
      <c r="FJ417" s="42"/>
      <c r="FK417" s="42"/>
      <c r="FL417" s="42"/>
      <c r="FM417" s="42"/>
      <c r="FN417" s="42"/>
      <c r="FO417" s="42"/>
      <c r="FP417" s="42"/>
      <c r="FQ417" s="42"/>
      <c r="FR417" s="42"/>
      <c r="FS417" s="42"/>
      <c r="FT417" s="42"/>
      <c r="FU417" s="42"/>
      <c r="FV417" s="42"/>
      <c r="FW417" s="42"/>
      <c r="FX417" s="42"/>
      <c r="FY417" s="42"/>
      <c r="FZ417" s="42"/>
      <c r="GA417" s="42"/>
      <c r="GB417" s="42"/>
      <c r="GC417" s="42"/>
      <c r="GD417" s="42"/>
      <c r="GE417" s="42"/>
      <c r="GF417" s="42"/>
      <c r="GG417" s="42"/>
      <c r="GH417" s="42"/>
      <c r="GI417" s="42"/>
      <c r="GJ417" s="42"/>
      <c r="GK417" s="42"/>
      <c r="GL417" s="42"/>
      <c r="GM417" s="42"/>
      <c r="GN417" s="42"/>
      <c r="GO417" s="42"/>
      <c r="GP417" s="42"/>
      <c r="GQ417" s="42"/>
      <c r="GR417" s="42"/>
      <c r="GS417" s="42"/>
      <c r="GT417" s="42"/>
      <c r="GU417" s="42"/>
      <c r="GV417" s="42"/>
      <c r="GW417" s="42"/>
      <c r="GX417" s="42"/>
      <c r="GY417" s="42"/>
      <c r="GZ417" s="42"/>
      <c r="HA417" s="42"/>
      <c r="HB417" s="42"/>
      <c r="HC417" s="42"/>
      <c r="HD417" s="42"/>
      <c r="HE417" s="42"/>
      <c r="HF417" s="42"/>
      <c r="HG417" s="42"/>
      <c r="HH417" s="42"/>
      <c r="HI417" s="42"/>
      <c r="HJ417" s="42"/>
      <c r="HK417" s="42"/>
      <c r="HL417" s="42"/>
      <c r="HM417" s="42"/>
      <c r="HN417" s="42"/>
      <c r="HO417" s="42"/>
      <c r="HP417" s="42"/>
      <c r="HQ417" s="42"/>
      <c r="HR417" s="42"/>
      <c r="HS417" s="42"/>
      <c r="HT417" s="42"/>
      <c r="HU417" s="42"/>
      <c r="HV417" s="42"/>
      <c r="HW417" s="42"/>
      <c r="HX417" s="42"/>
    </row>
    <row r="418" spans="1:232" s="41" customFormat="1" x14ac:dyDescent="0.25">
      <c r="A418" s="29"/>
      <c r="B418" s="30"/>
      <c r="C418" s="31" t="str">
        <f>IF(H418="","",VLOOKUP(O418,Khach_hang!B:G,6,0))</f>
        <v>N</v>
      </c>
      <c r="D418" s="57">
        <f t="shared" si="102"/>
        <v>0</v>
      </c>
      <c r="E418" s="57">
        <f t="shared" si="103"/>
        <v>1</v>
      </c>
      <c r="F418" s="32" t="str">
        <f>IF(H418="","",VLOOKUP(H418,'PHIEU XT'!B:I,8,0))</f>
        <v>30/08/2025</v>
      </c>
      <c r="G418" s="32" t="str">
        <f t="shared" si="104"/>
        <v>30/08/2025</v>
      </c>
      <c r="H418" s="4">
        <v>9105872601</v>
      </c>
      <c r="I418" s="32" t="str">
        <f t="shared" si="105"/>
        <v>30/08/2025</v>
      </c>
      <c r="J418" s="33" t="str">
        <f t="shared" si="106"/>
        <v>NKHT2508/00069633</v>
      </c>
      <c r="K418" s="34"/>
      <c r="L418" s="46" t="str">
        <f t="shared" si="107"/>
        <v>K25TTM</v>
      </c>
      <c r="M418" s="33" t="str">
        <f>IF(H418="","",'PHIEU XT'!C418)</f>
        <v>00069633</v>
      </c>
      <c r="N418" s="35" t="str">
        <f t="shared" si="108"/>
        <v>30/08/2025</v>
      </c>
      <c r="O418" s="6" t="str">
        <f>IF(H418="","",'PHIEU XT'!E418)</f>
        <v>WIN-009</v>
      </c>
      <c r="P418" s="36"/>
      <c r="Q418" s="36"/>
      <c r="R418" s="36"/>
      <c r="S418" s="33" t="str">
        <f>IF(H418="","",'PHIEU XT'!F418)</f>
        <v>2589 WM+ DNG 71 Lê Hồng Phong</v>
      </c>
      <c r="T418" s="36"/>
      <c r="U418" s="36"/>
      <c r="V418" s="33" t="str">
        <f t="shared" si="109"/>
        <v>2589 WM+ DNG 71 Lê Hồng Phong</v>
      </c>
      <c r="W418" s="36"/>
      <c r="X418" s="36"/>
      <c r="Y418" s="33" t="str">
        <f>IF(H418="","",'PHIEU XT'!AC418)</f>
        <v>GTLX250G</v>
      </c>
      <c r="Z418" s="36"/>
      <c r="AA418" s="30"/>
      <c r="AB418" s="57">
        <f t="shared" si="110"/>
        <v>5111</v>
      </c>
      <c r="AC418" s="57">
        <f t="shared" si="111"/>
        <v>131</v>
      </c>
      <c r="AD418" s="30"/>
      <c r="AE418" s="58">
        <f>IF(H418="","",'PHIEU XT'!U418)</f>
        <v>1</v>
      </c>
      <c r="AF418" s="37"/>
      <c r="AG418" s="37">
        <f>IF(H418="","",'PHIEU XT'!T418)</f>
        <v>50182</v>
      </c>
      <c r="AH418" s="38">
        <f t="shared" si="112"/>
        <v>50182</v>
      </c>
      <c r="AI418" s="37"/>
      <c r="AJ418" s="37"/>
      <c r="AK418" s="39"/>
      <c r="AL418" s="40">
        <f t="shared" si="113"/>
        <v>8</v>
      </c>
      <c r="AM418" s="37"/>
      <c r="AN418" s="37">
        <f t="shared" si="114"/>
        <v>4014.56</v>
      </c>
      <c r="AO418" s="59">
        <f t="shared" si="115"/>
        <v>33311</v>
      </c>
      <c r="AP418" s="39"/>
      <c r="AQ418" s="59" t="str">
        <f t="shared" si="116"/>
        <v>K-hangtra</v>
      </c>
      <c r="AR418" s="60">
        <f t="shared" si="117"/>
        <v>156</v>
      </c>
      <c r="AS418" s="60">
        <f t="shared" si="118"/>
        <v>632</v>
      </c>
      <c r="AV418" s="39"/>
      <c r="AW418" s="42"/>
      <c r="AX418" s="42"/>
      <c r="AY418" s="42"/>
      <c r="AZ418" s="42"/>
      <c r="BA418" s="42"/>
      <c r="BB418" s="42"/>
      <c r="BC418" s="42"/>
      <c r="BD418" s="42"/>
      <c r="BE418" s="42"/>
      <c r="BF418" s="42"/>
      <c r="BG418" s="42"/>
      <c r="BH418" s="42"/>
      <c r="BI418" s="42"/>
      <c r="BJ418" s="42"/>
      <c r="BK418" s="42"/>
      <c r="BL418" s="42"/>
      <c r="BM418" s="42"/>
      <c r="BN418" s="42"/>
      <c r="BO418" s="42"/>
      <c r="BP418" s="42"/>
      <c r="BQ418" s="42"/>
      <c r="BR418" s="42"/>
      <c r="BS418" s="42"/>
      <c r="BT418" s="42"/>
      <c r="BU418" s="42"/>
      <c r="BV418" s="42"/>
      <c r="BW418" s="42"/>
      <c r="BX418" s="42"/>
      <c r="BY418" s="42"/>
      <c r="BZ418" s="42"/>
      <c r="CA418" s="42"/>
      <c r="CB418" s="42"/>
      <c r="CC418" s="42"/>
      <c r="CD418" s="42"/>
      <c r="CE418" s="42"/>
      <c r="CF418" s="42"/>
      <c r="CG418" s="42"/>
      <c r="CH418" s="42"/>
      <c r="CI418" s="42"/>
      <c r="CJ418" s="42"/>
      <c r="CK418" s="42"/>
      <c r="CL418" s="42"/>
      <c r="CM418" s="42"/>
      <c r="CN418" s="42"/>
      <c r="CO418" s="42"/>
      <c r="CP418" s="42"/>
      <c r="CQ418" s="42"/>
      <c r="CR418" s="42"/>
      <c r="CS418" s="42"/>
      <c r="CT418" s="42"/>
      <c r="CU418" s="42"/>
      <c r="CV418" s="42"/>
      <c r="CW418" s="42"/>
      <c r="CX418" s="42"/>
      <c r="CY418" s="42"/>
      <c r="CZ418" s="42"/>
      <c r="DA418" s="42"/>
      <c r="DB418" s="42"/>
      <c r="DC418" s="42"/>
      <c r="DD418" s="42"/>
      <c r="DE418" s="42"/>
      <c r="DF418" s="42"/>
      <c r="DG418" s="42"/>
      <c r="DH418" s="42"/>
      <c r="DI418" s="42"/>
      <c r="DJ418" s="42"/>
      <c r="DK418" s="42"/>
      <c r="DL418" s="42"/>
      <c r="DM418" s="42"/>
      <c r="DN418" s="42"/>
      <c r="DO418" s="42"/>
      <c r="DP418" s="42"/>
      <c r="DQ418" s="42"/>
      <c r="DR418" s="42"/>
      <c r="DS418" s="42"/>
      <c r="DT418" s="42"/>
      <c r="DU418" s="42"/>
      <c r="DV418" s="42"/>
      <c r="DW418" s="42"/>
      <c r="DX418" s="42"/>
      <c r="DY418" s="42"/>
      <c r="DZ418" s="42"/>
      <c r="EA418" s="42"/>
      <c r="EB418" s="42"/>
      <c r="EC418" s="42"/>
      <c r="ED418" s="42"/>
      <c r="EE418" s="42"/>
      <c r="EF418" s="42"/>
      <c r="EG418" s="42"/>
      <c r="EH418" s="42"/>
      <c r="EI418" s="42"/>
      <c r="EJ418" s="42"/>
      <c r="EK418" s="42"/>
      <c r="EL418" s="42"/>
      <c r="EM418" s="42"/>
      <c r="EN418" s="42"/>
      <c r="EO418" s="42"/>
      <c r="EP418" s="42"/>
      <c r="EQ418" s="42"/>
      <c r="ER418" s="42"/>
      <c r="ES418" s="42"/>
      <c r="ET418" s="42"/>
      <c r="EU418" s="42"/>
      <c r="EV418" s="42"/>
      <c r="EW418" s="42"/>
      <c r="EX418" s="42"/>
      <c r="EY418" s="42"/>
      <c r="EZ418" s="42"/>
      <c r="FA418" s="42"/>
      <c r="FB418" s="42"/>
      <c r="FC418" s="42"/>
      <c r="FD418" s="42"/>
      <c r="FE418" s="42"/>
      <c r="FF418" s="42"/>
      <c r="FG418" s="42"/>
      <c r="FH418" s="42"/>
      <c r="FI418" s="42"/>
      <c r="FJ418" s="42"/>
      <c r="FK418" s="42"/>
      <c r="FL418" s="42"/>
      <c r="FM418" s="42"/>
      <c r="FN418" s="42"/>
      <c r="FO418" s="42"/>
      <c r="FP418" s="42"/>
      <c r="FQ418" s="42"/>
      <c r="FR418" s="42"/>
      <c r="FS418" s="42"/>
      <c r="FT418" s="42"/>
      <c r="FU418" s="42"/>
      <c r="FV418" s="42"/>
      <c r="FW418" s="42"/>
      <c r="FX418" s="42"/>
      <c r="FY418" s="42"/>
      <c r="FZ418" s="42"/>
      <c r="GA418" s="42"/>
      <c r="GB418" s="42"/>
      <c r="GC418" s="42"/>
      <c r="GD418" s="42"/>
      <c r="GE418" s="42"/>
      <c r="GF418" s="42"/>
      <c r="GG418" s="42"/>
      <c r="GH418" s="42"/>
      <c r="GI418" s="42"/>
      <c r="GJ418" s="42"/>
      <c r="GK418" s="42"/>
      <c r="GL418" s="42"/>
      <c r="GM418" s="42"/>
      <c r="GN418" s="42"/>
      <c r="GO418" s="42"/>
      <c r="GP418" s="42"/>
      <c r="GQ418" s="42"/>
      <c r="GR418" s="42"/>
      <c r="GS418" s="42"/>
      <c r="GT418" s="42"/>
      <c r="GU418" s="42"/>
      <c r="GV418" s="42"/>
      <c r="GW418" s="42"/>
      <c r="GX418" s="42"/>
      <c r="GY418" s="42"/>
      <c r="GZ418" s="42"/>
      <c r="HA418" s="42"/>
      <c r="HB418" s="42"/>
      <c r="HC418" s="42"/>
      <c r="HD418" s="42"/>
      <c r="HE418" s="42"/>
      <c r="HF418" s="42"/>
      <c r="HG418" s="42"/>
      <c r="HH418" s="42"/>
      <c r="HI418" s="42"/>
      <c r="HJ418" s="42"/>
      <c r="HK418" s="42"/>
      <c r="HL418" s="42"/>
      <c r="HM418" s="42"/>
      <c r="HN418" s="42"/>
      <c r="HO418" s="42"/>
      <c r="HP418" s="42"/>
      <c r="HQ418" s="42"/>
      <c r="HR418" s="42"/>
      <c r="HS418" s="42"/>
      <c r="HT418" s="42"/>
      <c r="HU418" s="42"/>
      <c r="HV418" s="42"/>
      <c r="HW418" s="42"/>
      <c r="HX418" s="42"/>
    </row>
    <row r="419" spans="1:232" s="41" customFormat="1" x14ac:dyDescent="0.25">
      <c r="A419" s="29"/>
      <c r="B419" s="30"/>
      <c r="C419" s="31" t="str">
        <f>IF(H419="","",VLOOKUP(O419,Khach_hang!B:G,6,0))</f>
        <v>B</v>
      </c>
      <c r="D419" s="57">
        <f t="shared" si="102"/>
        <v>0</v>
      </c>
      <c r="E419" s="57">
        <f t="shared" si="103"/>
        <v>1</v>
      </c>
      <c r="F419" s="32" t="str">
        <f>IF(H419="","",VLOOKUP(H419,'PHIEU XT'!B:I,8,0))</f>
        <v>30/08/2025</v>
      </c>
      <c r="G419" s="32" t="str">
        <f t="shared" si="104"/>
        <v>30/08/2025</v>
      </c>
      <c r="H419" s="4">
        <v>9105872604</v>
      </c>
      <c r="I419" s="32" t="str">
        <f t="shared" si="105"/>
        <v>30/08/2025</v>
      </c>
      <c r="J419" s="33" t="str">
        <f t="shared" si="106"/>
        <v>NKHT2508/00422499</v>
      </c>
      <c r="K419" s="34"/>
      <c r="L419" s="46" t="str">
        <f t="shared" si="107"/>
        <v>K25TTM</v>
      </c>
      <c r="M419" s="33" t="str">
        <f>IF(H419="","",'PHIEU XT'!C419)</f>
        <v>00422499</v>
      </c>
      <c r="N419" s="35" t="str">
        <f t="shared" si="108"/>
        <v>30/08/2025</v>
      </c>
      <c r="O419" s="6" t="str">
        <f>IF(H419="","",'PHIEU XT'!E419)</f>
        <v>WIN-002</v>
      </c>
      <c r="P419" s="36"/>
      <c r="Q419" s="36"/>
      <c r="R419" s="36"/>
      <c r="S419" s="33" t="str">
        <f>IF(H419="","",'PHIEU XT'!F419)</f>
        <v>5959 WM+ HNI 69 Hạ Đình</v>
      </c>
      <c r="T419" s="36"/>
      <c r="U419" s="36"/>
      <c r="V419" s="33" t="str">
        <f t="shared" si="109"/>
        <v>5959 WM+ HNI 69 Hạ Đình</v>
      </c>
      <c r="W419" s="36"/>
      <c r="X419" s="36"/>
      <c r="Y419" s="33" t="str">
        <f>IF(H419="","",'PHIEU XT'!AC419)</f>
        <v>GM500</v>
      </c>
      <c r="Z419" s="36"/>
      <c r="AA419" s="30"/>
      <c r="AB419" s="57">
        <f t="shared" si="110"/>
        <v>5111</v>
      </c>
      <c r="AC419" s="57">
        <f t="shared" si="111"/>
        <v>131</v>
      </c>
      <c r="AD419" s="30"/>
      <c r="AE419" s="58">
        <f>IF(H419="","",'PHIEU XT'!U419)</f>
        <v>3</v>
      </c>
      <c r="AF419" s="37"/>
      <c r="AG419" s="37">
        <f>IF(H419="","",'PHIEU XT'!T419)</f>
        <v>111058</v>
      </c>
      <c r="AH419" s="38">
        <f t="shared" si="112"/>
        <v>333174</v>
      </c>
      <c r="AI419" s="37"/>
      <c r="AJ419" s="37"/>
      <c r="AK419" s="39"/>
      <c r="AL419" s="40">
        <f t="shared" si="113"/>
        <v>8</v>
      </c>
      <c r="AM419" s="37"/>
      <c r="AN419" s="37">
        <f t="shared" si="114"/>
        <v>26653.920000000002</v>
      </c>
      <c r="AO419" s="59">
        <f t="shared" si="115"/>
        <v>33311</v>
      </c>
      <c r="AP419" s="39"/>
      <c r="AQ419" s="59" t="str">
        <f t="shared" si="116"/>
        <v>K-hangtra</v>
      </c>
      <c r="AR419" s="60">
        <f t="shared" si="117"/>
        <v>156</v>
      </c>
      <c r="AS419" s="60">
        <f t="shared" si="118"/>
        <v>632</v>
      </c>
      <c r="AV419" s="39"/>
      <c r="AW419" s="42"/>
      <c r="AX419" s="42"/>
      <c r="AY419" s="42"/>
      <c r="AZ419" s="42"/>
      <c r="BA419" s="42"/>
      <c r="BB419" s="42"/>
      <c r="BC419" s="42"/>
      <c r="BD419" s="42"/>
      <c r="BE419" s="42"/>
      <c r="BF419" s="42"/>
      <c r="BG419" s="42"/>
      <c r="BH419" s="42"/>
      <c r="BI419" s="42"/>
      <c r="BJ419" s="42"/>
      <c r="BK419" s="42"/>
      <c r="BL419" s="42"/>
      <c r="BM419" s="42"/>
      <c r="BN419" s="42"/>
      <c r="BO419" s="42"/>
      <c r="BP419" s="42"/>
      <c r="BQ419" s="42"/>
      <c r="BR419" s="42"/>
      <c r="BS419" s="42"/>
      <c r="BT419" s="42"/>
      <c r="BU419" s="42"/>
      <c r="BV419" s="42"/>
      <c r="BW419" s="42"/>
      <c r="BX419" s="42"/>
      <c r="BY419" s="42"/>
      <c r="BZ419" s="42"/>
      <c r="CA419" s="42"/>
      <c r="CB419" s="42"/>
      <c r="CC419" s="42"/>
      <c r="CD419" s="42"/>
      <c r="CE419" s="42"/>
      <c r="CF419" s="42"/>
      <c r="CG419" s="42"/>
      <c r="CH419" s="42"/>
      <c r="CI419" s="42"/>
      <c r="CJ419" s="42"/>
      <c r="CK419" s="42"/>
      <c r="CL419" s="42"/>
      <c r="CM419" s="42"/>
      <c r="CN419" s="42"/>
      <c r="CO419" s="42"/>
      <c r="CP419" s="42"/>
      <c r="CQ419" s="42"/>
      <c r="CR419" s="42"/>
      <c r="CS419" s="42"/>
      <c r="CT419" s="42"/>
      <c r="CU419" s="42"/>
      <c r="CV419" s="42"/>
      <c r="CW419" s="42"/>
      <c r="CX419" s="42"/>
      <c r="CY419" s="42"/>
      <c r="CZ419" s="42"/>
      <c r="DA419" s="42"/>
      <c r="DB419" s="42"/>
      <c r="DC419" s="42"/>
      <c r="DD419" s="42"/>
      <c r="DE419" s="42"/>
      <c r="DF419" s="42"/>
      <c r="DG419" s="42"/>
      <c r="DH419" s="42"/>
      <c r="DI419" s="42"/>
      <c r="DJ419" s="42"/>
      <c r="DK419" s="42"/>
      <c r="DL419" s="42"/>
      <c r="DM419" s="42"/>
      <c r="DN419" s="42"/>
      <c r="DO419" s="42"/>
      <c r="DP419" s="42"/>
      <c r="DQ419" s="42"/>
      <c r="DR419" s="42"/>
      <c r="DS419" s="42"/>
      <c r="DT419" s="42"/>
      <c r="DU419" s="42"/>
      <c r="DV419" s="42"/>
      <c r="DW419" s="42"/>
      <c r="DX419" s="42"/>
      <c r="DY419" s="42"/>
      <c r="DZ419" s="42"/>
      <c r="EA419" s="42"/>
      <c r="EB419" s="42"/>
      <c r="EC419" s="42"/>
      <c r="ED419" s="42"/>
      <c r="EE419" s="42"/>
      <c r="EF419" s="42"/>
      <c r="EG419" s="42"/>
      <c r="EH419" s="42"/>
      <c r="EI419" s="42"/>
      <c r="EJ419" s="42"/>
      <c r="EK419" s="42"/>
      <c r="EL419" s="42"/>
      <c r="EM419" s="42"/>
      <c r="EN419" s="42"/>
      <c r="EO419" s="42"/>
      <c r="EP419" s="42"/>
      <c r="EQ419" s="42"/>
      <c r="ER419" s="42"/>
      <c r="ES419" s="42"/>
      <c r="ET419" s="42"/>
      <c r="EU419" s="42"/>
      <c r="EV419" s="42"/>
      <c r="EW419" s="42"/>
      <c r="EX419" s="42"/>
      <c r="EY419" s="42"/>
      <c r="EZ419" s="42"/>
      <c r="FA419" s="42"/>
      <c r="FB419" s="42"/>
      <c r="FC419" s="42"/>
      <c r="FD419" s="42"/>
      <c r="FE419" s="42"/>
      <c r="FF419" s="42"/>
      <c r="FG419" s="42"/>
      <c r="FH419" s="42"/>
      <c r="FI419" s="42"/>
      <c r="FJ419" s="42"/>
      <c r="FK419" s="42"/>
      <c r="FL419" s="42"/>
      <c r="FM419" s="42"/>
      <c r="FN419" s="42"/>
      <c r="FO419" s="42"/>
      <c r="FP419" s="42"/>
      <c r="FQ419" s="42"/>
      <c r="FR419" s="42"/>
      <c r="FS419" s="42"/>
      <c r="FT419" s="42"/>
      <c r="FU419" s="42"/>
      <c r="FV419" s="42"/>
      <c r="FW419" s="42"/>
      <c r="FX419" s="42"/>
      <c r="FY419" s="42"/>
      <c r="FZ419" s="42"/>
      <c r="GA419" s="42"/>
      <c r="GB419" s="42"/>
      <c r="GC419" s="42"/>
      <c r="GD419" s="42"/>
      <c r="GE419" s="42"/>
      <c r="GF419" s="42"/>
      <c r="GG419" s="42"/>
      <c r="GH419" s="42"/>
      <c r="GI419" s="42"/>
      <c r="GJ419" s="42"/>
      <c r="GK419" s="42"/>
      <c r="GL419" s="42"/>
      <c r="GM419" s="42"/>
      <c r="GN419" s="42"/>
      <c r="GO419" s="42"/>
      <c r="GP419" s="42"/>
      <c r="GQ419" s="42"/>
      <c r="GR419" s="42"/>
      <c r="GS419" s="42"/>
      <c r="GT419" s="42"/>
      <c r="GU419" s="42"/>
      <c r="GV419" s="42"/>
      <c r="GW419" s="42"/>
      <c r="GX419" s="42"/>
      <c r="GY419" s="42"/>
      <c r="GZ419" s="42"/>
      <c r="HA419" s="42"/>
      <c r="HB419" s="42"/>
      <c r="HC419" s="42"/>
      <c r="HD419" s="42"/>
      <c r="HE419" s="42"/>
      <c r="HF419" s="42"/>
      <c r="HG419" s="42"/>
      <c r="HH419" s="42"/>
      <c r="HI419" s="42"/>
      <c r="HJ419" s="42"/>
      <c r="HK419" s="42"/>
      <c r="HL419" s="42"/>
      <c r="HM419" s="42"/>
      <c r="HN419" s="42"/>
      <c r="HO419" s="42"/>
      <c r="HP419" s="42"/>
      <c r="HQ419" s="42"/>
      <c r="HR419" s="42"/>
      <c r="HS419" s="42"/>
      <c r="HT419" s="42"/>
      <c r="HU419" s="42"/>
      <c r="HV419" s="42"/>
      <c r="HW419" s="42"/>
      <c r="HX419" s="42"/>
    </row>
    <row r="420" spans="1:232" s="41" customFormat="1" x14ac:dyDescent="0.25">
      <c r="A420" s="29"/>
      <c r="B420" s="30"/>
      <c r="C420" s="31" t="str">
        <f>IF(H420="","",VLOOKUP(O420,Khach_hang!B:G,6,0))</f>
        <v>B</v>
      </c>
      <c r="D420" s="57">
        <f t="shared" si="102"/>
        <v>0</v>
      </c>
      <c r="E420" s="57">
        <f t="shared" si="103"/>
        <v>1</v>
      </c>
      <c r="F420" s="32" t="str">
        <f>IF(H420="","",VLOOKUP(H420,'PHIEU XT'!B:I,8,0))</f>
        <v>30/08/2025</v>
      </c>
      <c r="G420" s="32" t="str">
        <f t="shared" si="104"/>
        <v>30/08/2025</v>
      </c>
      <c r="H420" s="4">
        <v>9105872604</v>
      </c>
      <c r="I420" s="32" t="str">
        <f t="shared" si="105"/>
        <v>30/08/2025</v>
      </c>
      <c r="J420" s="33" t="str">
        <f t="shared" si="106"/>
        <v>NKHT2508/00422499</v>
      </c>
      <c r="K420" s="34"/>
      <c r="L420" s="46" t="str">
        <f t="shared" si="107"/>
        <v>K25TTM</v>
      </c>
      <c r="M420" s="33" t="str">
        <f>IF(H420="","",'PHIEU XT'!C420)</f>
        <v>00422499</v>
      </c>
      <c r="N420" s="35" t="str">
        <f t="shared" si="108"/>
        <v>30/08/2025</v>
      </c>
      <c r="O420" s="6" t="str">
        <f>IF(H420="","",'PHIEU XT'!E420)</f>
        <v>WIN-002</v>
      </c>
      <c r="P420" s="36"/>
      <c r="Q420" s="36"/>
      <c r="R420" s="36"/>
      <c r="S420" s="33" t="str">
        <f>IF(H420="","",'PHIEU XT'!F420)</f>
        <v>5959 WM+ HNI 69 Hạ Đình</v>
      </c>
      <c r="T420" s="36"/>
      <c r="U420" s="36"/>
      <c r="V420" s="33" t="str">
        <f t="shared" si="109"/>
        <v>5959 WM+ HNI 69 Hạ Đình</v>
      </c>
      <c r="W420" s="36"/>
      <c r="X420" s="36"/>
      <c r="Y420" s="33" t="str">
        <f>IF(H420="","",'PHIEU XT'!AC420)</f>
        <v>TH200</v>
      </c>
      <c r="Z420" s="36"/>
      <c r="AA420" s="30"/>
      <c r="AB420" s="57">
        <f t="shared" si="110"/>
        <v>5111</v>
      </c>
      <c r="AC420" s="57">
        <f t="shared" si="111"/>
        <v>131</v>
      </c>
      <c r="AD420" s="30"/>
      <c r="AE420" s="58">
        <f>IF(H420="","",'PHIEU XT'!U420)</f>
        <v>1</v>
      </c>
      <c r="AF420" s="37"/>
      <c r="AG420" s="37">
        <f>IF(H420="","",'PHIEU XT'!T420)</f>
        <v>55595</v>
      </c>
      <c r="AH420" s="38">
        <f t="shared" si="112"/>
        <v>55595</v>
      </c>
      <c r="AI420" s="37"/>
      <c r="AJ420" s="37"/>
      <c r="AK420" s="39"/>
      <c r="AL420" s="40">
        <f t="shared" si="113"/>
        <v>8</v>
      </c>
      <c r="AM420" s="37"/>
      <c r="AN420" s="37">
        <f t="shared" si="114"/>
        <v>4447.6000000000004</v>
      </c>
      <c r="AO420" s="59">
        <f t="shared" si="115"/>
        <v>33311</v>
      </c>
      <c r="AP420" s="39"/>
      <c r="AQ420" s="59" t="str">
        <f t="shared" si="116"/>
        <v>K-hangtra</v>
      </c>
      <c r="AR420" s="60">
        <f t="shared" si="117"/>
        <v>156</v>
      </c>
      <c r="AS420" s="60">
        <f t="shared" si="118"/>
        <v>632</v>
      </c>
      <c r="AV420" s="39"/>
      <c r="AW420" s="42"/>
      <c r="AX420" s="42"/>
      <c r="AY420" s="42"/>
      <c r="AZ420" s="42"/>
      <c r="BA420" s="42"/>
      <c r="BB420" s="42"/>
      <c r="BC420" s="42"/>
      <c r="BD420" s="42"/>
      <c r="BE420" s="42"/>
      <c r="BF420" s="42"/>
      <c r="BG420" s="42"/>
      <c r="BH420" s="42"/>
      <c r="BI420" s="42"/>
      <c r="BJ420" s="42"/>
      <c r="BK420" s="42"/>
      <c r="BL420" s="42"/>
      <c r="BM420" s="42"/>
      <c r="BN420" s="42"/>
      <c r="BO420" s="42"/>
      <c r="BP420" s="42"/>
      <c r="BQ420" s="42"/>
      <c r="BR420" s="42"/>
      <c r="BS420" s="42"/>
      <c r="BT420" s="42"/>
      <c r="BU420" s="42"/>
      <c r="BV420" s="42"/>
      <c r="BW420" s="42"/>
      <c r="BX420" s="42"/>
      <c r="BY420" s="42"/>
      <c r="BZ420" s="42"/>
      <c r="CA420" s="42"/>
      <c r="CB420" s="42"/>
      <c r="CC420" s="42"/>
      <c r="CD420" s="42"/>
      <c r="CE420" s="42"/>
      <c r="CF420" s="42"/>
      <c r="CG420" s="42"/>
      <c r="CH420" s="42"/>
      <c r="CI420" s="42"/>
      <c r="CJ420" s="42"/>
      <c r="CK420" s="42"/>
      <c r="CL420" s="42"/>
      <c r="CM420" s="42"/>
      <c r="CN420" s="42"/>
      <c r="CO420" s="42"/>
      <c r="CP420" s="42"/>
      <c r="CQ420" s="42"/>
      <c r="CR420" s="42"/>
      <c r="CS420" s="42"/>
      <c r="CT420" s="42"/>
      <c r="CU420" s="42"/>
      <c r="CV420" s="42"/>
      <c r="CW420" s="42"/>
      <c r="CX420" s="42"/>
      <c r="CY420" s="42"/>
      <c r="CZ420" s="42"/>
      <c r="DA420" s="42"/>
      <c r="DB420" s="42"/>
      <c r="DC420" s="42"/>
      <c r="DD420" s="42"/>
      <c r="DE420" s="42"/>
      <c r="DF420" s="42"/>
      <c r="DG420" s="42"/>
      <c r="DH420" s="42"/>
      <c r="DI420" s="42"/>
      <c r="DJ420" s="42"/>
      <c r="DK420" s="42"/>
      <c r="DL420" s="42"/>
      <c r="DM420" s="42"/>
      <c r="DN420" s="42"/>
      <c r="DO420" s="42"/>
      <c r="DP420" s="42"/>
      <c r="DQ420" s="42"/>
      <c r="DR420" s="42"/>
      <c r="DS420" s="42"/>
      <c r="DT420" s="42"/>
      <c r="DU420" s="42"/>
      <c r="DV420" s="42"/>
      <c r="DW420" s="42"/>
      <c r="DX420" s="42"/>
      <c r="DY420" s="42"/>
      <c r="DZ420" s="42"/>
      <c r="EA420" s="42"/>
      <c r="EB420" s="42"/>
      <c r="EC420" s="42"/>
      <c r="ED420" s="42"/>
      <c r="EE420" s="42"/>
      <c r="EF420" s="42"/>
      <c r="EG420" s="42"/>
      <c r="EH420" s="42"/>
      <c r="EI420" s="42"/>
      <c r="EJ420" s="42"/>
      <c r="EK420" s="42"/>
      <c r="EL420" s="42"/>
      <c r="EM420" s="42"/>
      <c r="EN420" s="42"/>
      <c r="EO420" s="42"/>
      <c r="EP420" s="42"/>
      <c r="EQ420" s="42"/>
      <c r="ER420" s="42"/>
      <c r="ES420" s="42"/>
      <c r="ET420" s="42"/>
      <c r="EU420" s="42"/>
      <c r="EV420" s="42"/>
      <c r="EW420" s="42"/>
      <c r="EX420" s="42"/>
      <c r="EY420" s="42"/>
      <c r="EZ420" s="42"/>
      <c r="FA420" s="42"/>
      <c r="FB420" s="42"/>
      <c r="FC420" s="42"/>
      <c r="FD420" s="42"/>
      <c r="FE420" s="42"/>
      <c r="FF420" s="42"/>
      <c r="FG420" s="42"/>
      <c r="FH420" s="42"/>
      <c r="FI420" s="42"/>
      <c r="FJ420" s="42"/>
      <c r="FK420" s="42"/>
      <c r="FL420" s="42"/>
      <c r="FM420" s="42"/>
      <c r="FN420" s="42"/>
      <c r="FO420" s="42"/>
      <c r="FP420" s="42"/>
      <c r="FQ420" s="42"/>
      <c r="FR420" s="42"/>
      <c r="FS420" s="42"/>
      <c r="FT420" s="42"/>
      <c r="FU420" s="42"/>
      <c r="FV420" s="42"/>
      <c r="FW420" s="42"/>
      <c r="FX420" s="42"/>
      <c r="FY420" s="42"/>
      <c r="FZ420" s="42"/>
      <c r="GA420" s="42"/>
      <c r="GB420" s="42"/>
      <c r="GC420" s="42"/>
      <c r="GD420" s="42"/>
      <c r="GE420" s="42"/>
      <c r="GF420" s="42"/>
      <c r="GG420" s="42"/>
      <c r="GH420" s="42"/>
      <c r="GI420" s="42"/>
      <c r="GJ420" s="42"/>
      <c r="GK420" s="42"/>
      <c r="GL420" s="42"/>
      <c r="GM420" s="42"/>
      <c r="GN420" s="42"/>
      <c r="GO420" s="42"/>
      <c r="GP420" s="42"/>
      <c r="GQ420" s="42"/>
      <c r="GR420" s="42"/>
      <c r="GS420" s="42"/>
      <c r="GT420" s="42"/>
      <c r="GU420" s="42"/>
      <c r="GV420" s="42"/>
      <c r="GW420" s="42"/>
      <c r="GX420" s="42"/>
      <c r="GY420" s="42"/>
      <c r="GZ420" s="42"/>
      <c r="HA420" s="42"/>
      <c r="HB420" s="42"/>
      <c r="HC420" s="42"/>
      <c r="HD420" s="42"/>
      <c r="HE420" s="42"/>
      <c r="HF420" s="42"/>
      <c r="HG420" s="42"/>
      <c r="HH420" s="42"/>
      <c r="HI420" s="42"/>
      <c r="HJ420" s="42"/>
      <c r="HK420" s="42"/>
      <c r="HL420" s="42"/>
      <c r="HM420" s="42"/>
      <c r="HN420" s="42"/>
      <c r="HO420" s="42"/>
      <c r="HP420" s="42"/>
      <c r="HQ420" s="42"/>
      <c r="HR420" s="42"/>
      <c r="HS420" s="42"/>
      <c r="HT420" s="42"/>
      <c r="HU420" s="42"/>
      <c r="HV420" s="42"/>
      <c r="HW420" s="42"/>
      <c r="HX420" s="42"/>
    </row>
    <row r="421" spans="1:232" s="41" customFormat="1" x14ac:dyDescent="0.25">
      <c r="A421" s="29"/>
      <c r="B421" s="30"/>
      <c r="C421" s="31" t="str">
        <f>IF(H421="","",VLOOKUP(O421,Khach_hang!B:G,6,0))</f>
        <v>B</v>
      </c>
      <c r="D421" s="57">
        <f t="shared" si="102"/>
        <v>0</v>
      </c>
      <c r="E421" s="57">
        <f t="shared" si="103"/>
        <v>1</v>
      </c>
      <c r="F421" s="32" t="str">
        <f>IF(H421="","",VLOOKUP(H421,'PHIEU XT'!B:I,8,0))</f>
        <v>30/08/2025</v>
      </c>
      <c r="G421" s="32" t="str">
        <f t="shared" si="104"/>
        <v>30/08/2025</v>
      </c>
      <c r="H421" s="4">
        <v>9105872604</v>
      </c>
      <c r="I421" s="32" t="str">
        <f t="shared" si="105"/>
        <v>30/08/2025</v>
      </c>
      <c r="J421" s="33" t="str">
        <f t="shared" si="106"/>
        <v>NKHT2508/00422499</v>
      </c>
      <c r="K421" s="34"/>
      <c r="L421" s="46" t="str">
        <f t="shared" si="107"/>
        <v>K25TTM</v>
      </c>
      <c r="M421" s="33" t="str">
        <f>IF(H421="","",'PHIEU XT'!C421)</f>
        <v>00422499</v>
      </c>
      <c r="N421" s="35" t="str">
        <f t="shared" si="108"/>
        <v>30/08/2025</v>
      </c>
      <c r="O421" s="6" t="str">
        <f>IF(H421="","",'PHIEU XT'!E421)</f>
        <v>WIN-002</v>
      </c>
      <c r="P421" s="36"/>
      <c r="Q421" s="36"/>
      <c r="R421" s="36"/>
      <c r="S421" s="33" t="str">
        <f>IF(H421="","",'PHIEU XT'!F421)</f>
        <v>5959 WM+ HNI 69 Hạ Đình</v>
      </c>
      <c r="T421" s="36"/>
      <c r="U421" s="36"/>
      <c r="V421" s="33" t="str">
        <f t="shared" si="109"/>
        <v>5959 WM+ HNI 69 Hạ Đình</v>
      </c>
      <c r="W421" s="36"/>
      <c r="X421" s="36"/>
      <c r="Y421" s="33" t="str">
        <f>IF(H421="","",'PHIEU XT'!AC421)</f>
        <v>CC300</v>
      </c>
      <c r="Z421" s="36"/>
      <c r="AA421" s="30"/>
      <c r="AB421" s="57">
        <f t="shared" si="110"/>
        <v>5111</v>
      </c>
      <c r="AC421" s="57">
        <f t="shared" si="111"/>
        <v>131</v>
      </c>
      <c r="AD421" s="30"/>
      <c r="AE421" s="58">
        <f>IF(H421="","",'PHIEU XT'!U421)</f>
        <v>2</v>
      </c>
      <c r="AF421" s="37"/>
      <c r="AG421" s="37">
        <f>IF(H421="","",'PHIEU XT'!T421)</f>
        <v>74250</v>
      </c>
      <c r="AH421" s="38">
        <f t="shared" si="112"/>
        <v>148500</v>
      </c>
      <c r="AI421" s="37"/>
      <c r="AJ421" s="37"/>
      <c r="AK421" s="39"/>
      <c r="AL421" s="40">
        <f t="shared" si="113"/>
        <v>8</v>
      </c>
      <c r="AM421" s="37"/>
      <c r="AN421" s="37">
        <f t="shared" si="114"/>
        <v>11880</v>
      </c>
      <c r="AO421" s="59">
        <f t="shared" si="115"/>
        <v>33311</v>
      </c>
      <c r="AP421" s="39"/>
      <c r="AQ421" s="59" t="str">
        <f t="shared" si="116"/>
        <v>K-hangtra</v>
      </c>
      <c r="AR421" s="60">
        <f t="shared" si="117"/>
        <v>156</v>
      </c>
      <c r="AS421" s="60">
        <f t="shared" si="118"/>
        <v>632</v>
      </c>
      <c r="AV421" s="39"/>
      <c r="AW421" s="42"/>
      <c r="AX421" s="42"/>
      <c r="AY421" s="42"/>
      <c r="AZ421" s="42"/>
      <c r="BA421" s="42"/>
      <c r="BB421" s="42"/>
      <c r="BC421" s="42"/>
      <c r="BD421" s="42"/>
      <c r="BE421" s="42"/>
      <c r="BF421" s="42"/>
      <c r="BG421" s="42"/>
      <c r="BH421" s="42"/>
      <c r="BI421" s="42"/>
      <c r="BJ421" s="42"/>
      <c r="BK421" s="42"/>
      <c r="BL421" s="42"/>
      <c r="BM421" s="42"/>
      <c r="BN421" s="42"/>
      <c r="BO421" s="42"/>
      <c r="BP421" s="42"/>
      <c r="BQ421" s="42"/>
      <c r="BR421" s="42"/>
      <c r="BS421" s="42"/>
      <c r="BT421" s="42"/>
      <c r="BU421" s="42"/>
      <c r="BV421" s="42"/>
      <c r="BW421" s="42"/>
      <c r="BX421" s="42"/>
      <c r="BY421" s="42"/>
      <c r="BZ421" s="42"/>
      <c r="CA421" s="42"/>
      <c r="CB421" s="42"/>
      <c r="CC421" s="42"/>
      <c r="CD421" s="42"/>
      <c r="CE421" s="42"/>
      <c r="CF421" s="42"/>
      <c r="CG421" s="42"/>
      <c r="CH421" s="42"/>
      <c r="CI421" s="42"/>
      <c r="CJ421" s="42"/>
      <c r="CK421" s="42"/>
      <c r="CL421" s="42"/>
      <c r="CM421" s="42"/>
      <c r="CN421" s="42"/>
      <c r="CO421" s="42"/>
      <c r="CP421" s="42"/>
      <c r="CQ421" s="42"/>
      <c r="CR421" s="42"/>
      <c r="CS421" s="42"/>
      <c r="CT421" s="42"/>
      <c r="CU421" s="42"/>
      <c r="CV421" s="42"/>
      <c r="CW421" s="42"/>
      <c r="CX421" s="42"/>
      <c r="CY421" s="42"/>
      <c r="CZ421" s="42"/>
      <c r="DA421" s="42"/>
      <c r="DB421" s="42"/>
      <c r="DC421" s="42"/>
      <c r="DD421" s="42"/>
      <c r="DE421" s="42"/>
      <c r="DF421" s="42"/>
      <c r="DG421" s="42"/>
      <c r="DH421" s="42"/>
      <c r="DI421" s="42"/>
      <c r="DJ421" s="42"/>
      <c r="DK421" s="42"/>
      <c r="DL421" s="42"/>
      <c r="DM421" s="42"/>
      <c r="DN421" s="42"/>
      <c r="DO421" s="42"/>
      <c r="DP421" s="42"/>
      <c r="DQ421" s="42"/>
      <c r="DR421" s="42"/>
      <c r="DS421" s="42"/>
      <c r="DT421" s="42"/>
      <c r="DU421" s="42"/>
      <c r="DV421" s="42"/>
      <c r="DW421" s="42"/>
      <c r="DX421" s="42"/>
      <c r="DY421" s="42"/>
      <c r="DZ421" s="42"/>
      <c r="EA421" s="42"/>
      <c r="EB421" s="42"/>
      <c r="EC421" s="42"/>
      <c r="ED421" s="42"/>
      <c r="EE421" s="42"/>
      <c r="EF421" s="42"/>
      <c r="EG421" s="42"/>
      <c r="EH421" s="42"/>
      <c r="EI421" s="42"/>
      <c r="EJ421" s="42"/>
      <c r="EK421" s="42"/>
      <c r="EL421" s="42"/>
      <c r="EM421" s="42"/>
      <c r="EN421" s="42"/>
      <c r="EO421" s="42"/>
      <c r="EP421" s="42"/>
      <c r="EQ421" s="42"/>
      <c r="ER421" s="42"/>
      <c r="ES421" s="42"/>
      <c r="ET421" s="42"/>
      <c r="EU421" s="42"/>
      <c r="EV421" s="42"/>
      <c r="EW421" s="42"/>
      <c r="EX421" s="42"/>
      <c r="EY421" s="42"/>
      <c r="EZ421" s="42"/>
      <c r="FA421" s="42"/>
      <c r="FB421" s="42"/>
      <c r="FC421" s="42"/>
      <c r="FD421" s="42"/>
      <c r="FE421" s="42"/>
      <c r="FF421" s="42"/>
      <c r="FG421" s="42"/>
      <c r="FH421" s="42"/>
      <c r="FI421" s="42"/>
      <c r="FJ421" s="42"/>
      <c r="FK421" s="42"/>
      <c r="FL421" s="42"/>
      <c r="FM421" s="42"/>
      <c r="FN421" s="42"/>
      <c r="FO421" s="42"/>
      <c r="FP421" s="42"/>
      <c r="FQ421" s="42"/>
      <c r="FR421" s="42"/>
      <c r="FS421" s="42"/>
      <c r="FT421" s="42"/>
      <c r="FU421" s="42"/>
      <c r="FV421" s="42"/>
      <c r="FW421" s="42"/>
      <c r="FX421" s="42"/>
      <c r="FY421" s="42"/>
      <c r="FZ421" s="42"/>
      <c r="GA421" s="42"/>
      <c r="GB421" s="42"/>
      <c r="GC421" s="42"/>
      <c r="GD421" s="42"/>
      <c r="GE421" s="42"/>
      <c r="GF421" s="42"/>
      <c r="GG421" s="42"/>
      <c r="GH421" s="42"/>
      <c r="GI421" s="42"/>
      <c r="GJ421" s="42"/>
      <c r="GK421" s="42"/>
      <c r="GL421" s="42"/>
      <c r="GM421" s="42"/>
      <c r="GN421" s="42"/>
      <c r="GO421" s="42"/>
      <c r="GP421" s="42"/>
      <c r="GQ421" s="42"/>
      <c r="GR421" s="42"/>
      <c r="GS421" s="42"/>
      <c r="GT421" s="42"/>
      <c r="GU421" s="42"/>
      <c r="GV421" s="42"/>
      <c r="GW421" s="42"/>
      <c r="GX421" s="42"/>
      <c r="GY421" s="42"/>
      <c r="GZ421" s="42"/>
      <c r="HA421" s="42"/>
      <c r="HB421" s="42"/>
      <c r="HC421" s="42"/>
      <c r="HD421" s="42"/>
      <c r="HE421" s="42"/>
      <c r="HF421" s="42"/>
      <c r="HG421" s="42"/>
      <c r="HH421" s="42"/>
      <c r="HI421" s="42"/>
      <c r="HJ421" s="42"/>
      <c r="HK421" s="42"/>
      <c r="HL421" s="42"/>
      <c r="HM421" s="42"/>
      <c r="HN421" s="42"/>
      <c r="HO421" s="42"/>
      <c r="HP421" s="42"/>
      <c r="HQ421" s="42"/>
      <c r="HR421" s="42"/>
      <c r="HS421" s="42"/>
      <c r="HT421" s="42"/>
      <c r="HU421" s="42"/>
      <c r="HV421" s="42"/>
      <c r="HW421" s="42"/>
      <c r="HX421" s="42"/>
    </row>
    <row r="422" spans="1:232" s="41" customFormat="1" x14ac:dyDescent="0.25">
      <c r="A422" s="29"/>
      <c r="B422" s="30"/>
      <c r="C422" s="31" t="str">
        <f>IF(H422="","",VLOOKUP(O422,Khach_hang!B:G,6,0))</f>
        <v>B</v>
      </c>
      <c r="D422" s="57">
        <f t="shared" si="102"/>
        <v>0</v>
      </c>
      <c r="E422" s="57">
        <f t="shared" si="103"/>
        <v>1</v>
      </c>
      <c r="F422" s="32" t="str">
        <f>IF(H422="","",VLOOKUP(H422,'PHIEU XT'!B:I,8,0))</f>
        <v>30/08/2025</v>
      </c>
      <c r="G422" s="32" t="str">
        <f t="shared" si="104"/>
        <v>30/08/2025</v>
      </c>
      <c r="H422" s="4">
        <v>9105872604</v>
      </c>
      <c r="I422" s="32" t="str">
        <f t="shared" si="105"/>
        <v>30/08/2025</v>
      </c>
      <c r="J422" s="33" t="str">
        <f t="shared" si="106"/>
        <v>NKHT2508/00422499</v>
      </c>
      <c r="K422" s="34"/>
      <c r="L422" s="46" t="str">
        <f t="shared" si="107"/>
        <v>K25TTM</v>
      </c>
      <c r="M422" s="33" t="str">
        <f>IF(H422="","",'PHIEU XT'!C422)</f>
        <v>00422499</v>
      </c>
      <c r="N422" s="35" t="str">
        <f t="shared" si="108"/>
        <v>30/08/2025</v>
      </c>
      <c r="O422" s="6" t="str">
        <f>IF(H422="","",'PHIEU XT'!E422)</f>
        <v>WIN-002</v>
      </c>
      <c r="P422" s="36"/>
      <c r="Q422" s="36"/>
      <c r="R422" s="36"/>
      <c r="S422" s="33" t="str">
        <f>IF(H422="","",'PHIEU XT'!F422)</f>
        <v>5959 WM+ HNI 69 Hạ Đình</v>
      </c>
      <c r="T422" s="36"/>
      <c r="U422" s="36"/>
      <c r="V422" s="33" t="str">
        <f t="shared" si="109"/>
        <v>5959 WM+ HNI 69 Hạ Đình</v>
      </c>
      <c r="W422" s="36"/>
      <c r="X422" s="36"/>
      <c r="Y422" s="33" t="str">
        <f>IF(H422="","",'PHIEU XT'!AC422)</f>
        <v>GTLX250G</v>
      </c>
      <c r="Z422" s="36"/>
      <c r="AA422" s="30"/>
      <c r="AB422" s="57">
        <f t="shared" si="110"/>
        <v>5111</v>
      </c>
      <c r="AC422" s="57">
        <f t="shared" si="111"/>
        <v>131</v>
      </c>
      <c r="AD422" s="30"/>
      <c r="AE422" s="58">
        <f>IF(H422="","",'PHIEU XT'!U422)</f>
        <v>3</v>
      </c>
      <c r="AF422" s="37"/>
      <c r="AG422" s="37">
        <f>IF(H422="","",'PHIEU XT'!T422)</f>
        <v>50182</v>
      </c>
      <c r="AH422" s="38">
        <f t="shared" si="112"/>
        <v>150546</v>
      </c>
      <c r="AI422" s="37"/>
      <c r="AJ422" s="37"/>
      <c r="AK422" s="39"/>
      <c r="AL422" s="40">
        <f t="shared" si="113"/>
        <v>8</v>
      </c>
      <c r="AM422" s="37"/>
      <c r="AN422" s="37">
        <f t="shared" si="114"/>
        <v>12043.68</v>
      </c>
      <c r="AO422" s="59">
        <f t="shared" si="115"/>
        <v>33311</v>
      </c>
      <c r="AP422" s="39"/>
      <c r="AQ422" s="59" t="str">
        <f t="shared" si="116"/>
        <v>K-hangtra</v>
      </c>
      <c r="AR422" s="60">
        <f t="shared" si="117"/>
        <v>156</v>
      </c>
      <c r="AS422" s="60">
        <f t="shared" si="118"/>
        <v>632</v>
      </c>
      <c r="AV422" s="39"/>
      <c r="AW422" s="42"/>
      <c r="AX422" s="42"/>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c r="BV422" s="42"/>
      <c r="BW422" s="42"/>
      <c r="BX422" s="42"/>
      <c r="BY422" s="42"/>
      <c r="BZ422" s="42"/>
      <c r="CA422" s="42"/>
      <c r="CB422" s="42"/>
      <c r="CC422" s="42"/>
      <c r="CD422" s="42"/>
      <c r="CE422" s="42"/>
      <c r="CF422" s="42"/>
      <c r="CG422" s="42"/>
      <c r="CH422" s="42"/>
      <c r="CI422" s="42"/>
      <c r="CJ422" s="42"/>
      <c r="CK422" s="42"/>
      <c r="CL422" s="42"/>
      <c r="CM422" s="42"/>
      <c r="CN422" s="42"/>
      <c r="CO422" s="42"/>
      <c r="CP422" s="42"/>
      <c r="CQ422" s="42"/>
      <c r="CR422" s="42"/>
      <c r="CS422" s="42"/>
      <c r="CT422" s="42"/>
      <c r="CU422" s="42"/>
      <c r="CV422" s="42"/>
      <c r="CW422" s="42"/>
      <c r="CX422" s="42"/>
      <c r="CY422" s="42"/>
      <c r="CZ422" s="42"/>
      <c r="DA422" s="42"/>
      <c r="DB422" s="42"/>
      <c r="DC422" s="42"/>
      <c r="DD422" s="42"/>
      <c r="DE422" s="42"/>
      <c r="DF422" s="42"/>
      <c r="DG422" s="42"/>
      <c r="DH422" s="42"/>
      <c r="DI422" s="42"/>
      <c r="DJ422" s="42"/>
      <c r="DK422" s="42"/>
      <c r="DL422" s="42"/>
      <c r="DM422" s="42"/>
      <c r="DN422" s="42"/>
      <c r="DO422" s="42"/>
      <c r="DP422" s="42"/>
      <c r="DQ422" s="42"/>
      <c r="DR422" s="42"/>
      <c r="DS422" s="42"/>
      <c r="DT422" s="42"/>
      <c r="DU422" s="42"/>
      <c r="DV422" s="42"/>
      <c r="DW422" s="42"/>
      <c r="DX422" s="42"/>
      <c r="DY422" s="42"/>
      <c r="DZ422" s="42"/>
      <c r="EA422" s="42"/>
      <c r="EB422" s="42"/>
      <c r="EC422" s="42"/>
      <c r="ED422" s="42"/>
      <c r="EE422" s="42"/>
      <c r="EF422" s="42"/>
      <c r="EG422" s="42"/>
      <c r="EH422" s="42"/>
      <c r="EI422" s="42"/>
      <c r="EJ422" s="42"/>
      <c r="EK422" s="42"/>
      <c r="EL422" s="42"/>
      <c r="EM422" s="42"/>
      <c r="EN422" s="42"/>
      <c r="EO422" s="42"/>
      <c r="EP422" s="42"/>
      <c r="EQ422" s="42"/>
      <c r="ER422" s="42"/>
      <c r="ES422" s="42"/>
      <c r="ET422" s="42"/>
      <c r="EU422" s="42"/>
      <c r="EV422" s="42"/>
      <c r="EW422" s="42"/>
      <c r="EX422" s="42"/>
      <c r="EY422" s="42"/>
      <c r="EZ422" s="42"/>
      <c r="FA422" s="42"/>
      <c r="FB422" s="42"/>
      <c r="FC422" s="42"/>
      <c r="FD422" s="42"/>
      <c r="FE422" s="42"/>
      <c r="FF422" s="42"/>
      <c r="FG422" s="42"/>
      <c r="FH422" s="42"/>
      <c r="FI422" s="42"/>
      <c r="FJ422" s="42"/>
      <c r="FK422" s="42"/>
      <c r="FL422" s="42"/>
      <c r="FM422" s="42"/>
      <c r="FN422" s="42"/>
      <c r="FO422" s="42"/>
      <c r="FP422" s="42"/>
      <c r="FQ422" s="42"/>
      <c r="FR422" s="42"/>
      <c r="FS422" s="42"/>
      <c r="FT422" s="42"/>
      <c r="FU422" s="42"/>
      <c r="FV422" s="42"/>
      <c r="FW422" s="42"/>
      <c r="FX422" s="42"/>
      <c r="FY422" s="42"/>
      <c r="FZ422" s="42"/>
      <c r="GA422" s="42"/>
      <c r="GB422" s="42"/>
      <c r="GC422" s="42"/>
      <c r="GD422" s="42"/>
      <c r="GE422" s="42"/>
      <c r="GF422" s="42"/>
      <c r="GG422" s="42"/>
      <c r="GH422" s="42"/>
      <c r="GI422" s="42"/>
      <c r="GJ422" s="42"/>
      <c r="GK422" s="42"/>
      <c r="GL422" s="42"/>
      <c r="GM422" s="42"/>
      <c r="GN422" s="42"/>
      <c r="GO422" s="42"/>
      <c r="GP422" s="42"/>
      <c r="GQ422" s="42"/>
      <c r="GR422" s="42"/>
      <c r="GS422" s="42"/>
      <c r="GT422" s="42"/>
      <c r="GU422" s="42"/>
      <c r="GV422" s="42"/>
      <c r="GW422" s="42"/>
      <c r="GX422" s="42"/>
      <c r="GY422" s="42"/>
      <c r="GZ422" s="42"/>
      <c r="HA422" s="42"/>
      <c r="HB422" s="42"/>
      <c r="HC422" s="42"/>
      <c r="HD422" s="42"/>
      <c r="HE422" s="42"/>
      <c r="HF422" s="42"/>
      <c r="HG422" s="42"/>
      <c r="HH422" s="42"/>
      <c r="HI422" s="42"/>
      <c r="HJ422" s="42"/>
      <c r="HK422" s="42"/>
      <c r="HL422" s="42"/>
      <c r="HM422" s="42"/>
      <c r="HN422" s="42"/>
      <c r="HO422" s="42"/>
      <c r="HP422" s="42"/>
      <c r="HQ422" s="42"/>
      <c r="HR422" s="42"/>
      <c r="HS422" s="42"/>
      <c r="HT422" s="42"/>
      <c r="HU422" s="42"/>
      <c r="HV422" s="42"/>
      <c r="HW422" s="42"/>
      <c r="HX422" s="42"/>
    </row>
    <row r="423" spans="1:232" s="41" customFormat="1" x14ac:dyDescent="0.25">
      <c r="A423" s="29"/>
      <c r="B423" s="30"/>
      <c r="C423" s="31" t="str">
        <f>IF(H423="","",VLOOKUP(O423,Khach_hang!B:G,6,0))</f>
        <v>B</v>
      </c>
      <c r="D423" s="57">
        <f t="shared" si="102"/>
        <v>0</v>
      </c>
      <c r="E423" s="57">
        <f t="shared" si="103"/>
        <v>1</v>
      </c>
      <c r="F423" s="32" t="str">
        <f>IF(H423="","",VLOOKUP(H423,'PHIEU XT'!B:I,8,0))</f>
        <v>30/08/2025</v>
      </c>
      <c r="G423" s="32" t="str">
        <f t="shared" si="104"/>
        <v>30/08/2025</v>
      </c>
      <c r="H423" s="4">
        <v>9105872604</v>
      </c>
      <c r="I423" s="32" t="str">
        <f t="shared" si="105"/>
        <v>30/08/2025</v>
      </c>
      <c r="J423" s="33" t="str">
        <f t="shared" si="106"/>
        <v>NKHT2508/00422499</v>
      </c>
      <c r="K423" s="34"/>
      <c r="L423" s="46" t="str">
        <f t="shared" si="107"/>
        <v>K25TTM</v>
      </c>
      <c r="M423" s="33" t="str">
        <f>IF(H423="","",'PHIEU XT'!C423)</f>
        <v>00422499</v>
      </c>
      <c r="N423" s="35" t="str">
        <f t="shared" si="108"/>
        <v>30/08/2025</v>
      </c>
      <c r="O423" s="6" t="str">
        <f>IF(H423="","",'PHIEU XT'!E423)</f>
        <v>WIN-002</v>
      </c>
      <c r="P423" s="36"/>
      <c r="Q423" s="36"/>
      <c r="R423" s="36"/>
      <c r="S423" s="33" t="str">
        <f>IF(H423="","",'PHIEU XT'!F423)</f>
        <v>5959 WM+ HNI 69 Hạ Đình</v>
      </c>
      <c r="T423" s="36"/>
      <c r="U423" s="36"/>
      <c r="V423" s="33" t="str">
        <f t="shared" si="109"/>
        <v>5959 WM+ HNI 69 Hạ Đình</v>
      </c>
      <c r="W423" s="36"/>
      <c r="X423" s="36"/>
      <c r="Y423" s="33" t="str">
        <f>IF(H423="","",'PHIEU XT'!AC423)</f>
        <v>MNH250</v>
      </c>
      <c r="Z423" s="36"/>
      <c r="AA423" s="30"/>
      <c r="AB423" s="57">
        <f t="shared" si="110"/>
        <v>5111</v>
      </c>
      <c r="AC423" s="57">
        <f t="shared" si="111"/>
        <v>131</v>
      </c>
      <c r="AD423" s="30"/>
      <c r="AE423" s="58">
        <f>IF(H423="","",'PHIEU XT'!U423)</f>
        <v>1</v>
      </c>
      <c r="AF423" s="37"/>
      <c r="AG423" s="37">
        <f>IF(H423="","",'PHIEU XT'!T423)</f>
        <v>46000</v>
      </c>
      <c r="AH423" s="38">
        <f t="shared" si="112"/>
        <v>46000</v>
      </c>
      <c r="AI423" s="37"/>
      <c r="AJ423" s="37"/>
      <c r="AK423" s="39"/>
      <c r="AL423" s="40">
        <f t="shared" si="113"/>
        <v>8</v>
      </c>
      <c r="AM423" s="37"/>
      <c r="AN423" s="37">
        <f t="shared" si="114"/>
        <v>3680</v>
      </c>
      <c r="AO423" s="59">
        <f t="shared" si="115"/>
        <v>33311</v>
      </c>
      <c r="AP423" s="39"/>
      <c r="AQ423" s="59" t="str">
        <f t="shared" si="116"/>
        <v>K-hangtra</v>
      </c>
      <c r="AR423" s="60">
        <f t="shared" si="117"/>
        <v>156</v>
      </c>
      <c r="AS423" s="60">
        <f t="shared" si="118"/>
        <v>632</v>
      </c>
      <c r="AV423" s="39"/>
      <c r="AW423" s="42"/>
      <c r="AX423" s="42"/>
      <c r="AY423" s="42"/>
      <c r="AZ423" s="42"/>
      <c r="BA423" s="42"/>
      <c r="BB423" s="42"/>
      <c r="BC423" s="42"/>
      <c r="BD423" s="42"/>
      <c r="BE423" s="42"/>
      <c r="BF423" s="42"/>
      <c r="BG423" s="42"/>
      <c r="BH423" s="42"/>
      <c r="BI423" s="42"/>
      <c r="BJ423" s="42"/>
      <c r="BK423" s="42"/>
      <c r="BL423" s="42"/>
      <c r="BM423" s="42"/>
      <c r="BN423" s="42"/>
      <c r="BO423" s="42"/>
      <c r="BP423" s="42"/>
      <c r="BQ423" s="42"/>
      <c r="BR423" s="42"/>
      <c r="BS423" s="42"/>
      <c r="BT423" s="42"/>
      <c r="BU423" s="42"/>
      <c r="BV423" s="42"/>
      <c r="BW423" s="42"/>
      <c r="BX423" s="42"/>
      <c r="BY423" s="42"/>
      <c r="BZ423" s="42"/>
      <c r="CA423" s="42"/>
      <c r="CB423" s="42"/>
      <c r="CC423" s="42"/>
      <c r="CD423" s="42"/>
      <c r="CE423" s="42"/>
      <c r="CF423" s="42"/>
      <c r="CG423" s="42"/>
      <c r="CH423" s="42"/>
      <c r="CI423" s="42"/>
      <c r="CJ423" s="42"/>
      <c r="CK423" s="42"/>
      <c r="CL423" s="42"/>
      <c r="CM423" s="42"/>
      <c r="CN423" s="42"/>
      <c r="CO423" s="42"/>
      <c r="CP423" s="42"/>
      <c r="CQ423" s="42"/>
      <c r="CR423" s="42"/>
      <c r="CS423" s="42"/>
      <c r="CT423" s="42"/>
      <c r="CU423" s="42"/>
      <c r="CV423" s="42"/>
      <c r="CW423" s="42"/>
      <c r="CX423" s="42"/>
      <c r="CY423" s="42"/>
      <c r="CZ423" s="42"/>
      <c r="DA423" s="42"/>
      <c r="DB423" s="42"/>
      <c r="DC423" s="42"/>
      <c r="DD423" s="42"/>
      <c r="DE423" s="42"/>
      <c r="DF423" s="42"/>
      <c r="DG423" s="42"/>
      <c r="DH423" s="42"/>
      <c r="DI423" s="42"/>
      <c r="DJ423" s="42"/>
      <c r="DK423" s="42"/>
      <c r="DL423" s="42"/>
      <c r="DM423" s="42"/>
      <c r="DN423" s="42"/>
      <c r="DO423" s="42"/>
      <c r="DP423" s="42"/>
      <c r="DQ423" s="42"/>
      <c r="DR423" s="42"/>
      <c r="DS423" s="42"/>
      <c r="DT423" s="42"/>
      <c r="DU423" s="42"/>
      <c r="DV423" s="42"/>
      <c r="DW423" s="42"/>
      <c r="DX423" s="42"/>
      <c r="DY423" s="42"/>
      <c r="DZ423" s="42"/>
      <c r="EA423" s="42"/>
      <c r="EB423" s="42"/>
      <c r="EC423" s="42"/>
      <c r="ED423" s="42"/>
      <c r="EE423" s="42"/>
      <c r="EF423" s="42"/>
      <c r="EG423" s="42"/>
      <c r="EH423" s="42"/>
      <c r="EI423" s="42"/>
      <c r="EJ423" s="42"/>
      <c r="EK423" s="42"/>
      <c r="EL423" s="42"/>
      <c r="EM423" s="42"/>
      <c r="EN423" s="42"/>
      <c r="EO423" s="42"/>
      <c r="EP423" s="42"/>
      <c r="EQ423" s="42"/>
      <c r="ER423" s="42"/>
      <c r="ES423" s="42"/>
      <c r="ET423" s="42"/>
      <c r="EU423" s="42"/>
      <c r="EV423" s="42"/>
      <c r="EW423" s="42"/>
      <c r="EX423" s="42"/>
      <c r="EY423" s="42"/>
      <c r="EZ423" s="42"/>
      <c r="FA423" s="42"/>
      <c r="FB423" s="42"/>
      <c r="FC423" s="42"/>
      <c r="FD423" s="42"/>
      <c r="FE423" s="42"/>
      <c r="FF423" s="42"/>
      <c r="FG423" s="42"/>
      <c r="FH423" s="42"/>
      <c r="FI423" s="42"/>
      <c r="FJ423" s="42"/>
      <c r="FK423" s="42"/>
      <c r="FL423" s="42"/>
      <c r="FM423" s="42"/>
      <c r="FN423" s="42"/>
      <c r="FO423" s="42"/>
      <c r="FP423" s="42"/>
      <c r="FQ423" s="42"/>
      <c r="FR423" s="42"/>
      <c r="FS423" s="42"/>
      <c r="FT423" s="42"/>
      <c r="FU423" s="42"/>
      <c r="FV423" s="42"/>
      <c r="FW423" s="42"/>
      <c r="FX423" s="42"/>
      <c r="FY423" s="42"/>
      <c r="FZ423" s="42"/>
      <c r="GA423" s="42"/>
      <c r="GB423" s="42"/>
      <c r="GC423" s="42"/>
      <c r="GD423" s="42"/>
      <c r="GE423" s="42"/>
      <c r="GF423" s="42"/>
      <c r="GG423" s="42"/>
      <c r="GH423" s="42"/>
      <c r="GI423" s="42"/>
      <c r="GJ423" s="42"/>
      <c r="GK423" s="42"/>
      <c r="GL423" s="42"/>
      <c r="GM423" s="42"/>
      <c r="GN423" s="42"/>
      <c r="GO423" s="42"/>
      <c r="GP423" s="42"/>
      <c r="GQ423" s="42"/>
      <c r="GR423" s="42"/>
      <c r="GS423" s="42"/>
      <c r="GT423" s="42"/>
      <c r="GU423" s="42"/>
      <c r="GV423" s="42"/>
      <c r="GW423" s="42"/>
      <c r="GX423" s="42"/>
      <c r="GY423" s="42"/>
      <c r="GZ423" s="42"/>
      <c r="HA423" s="42"/>
      <c r="HB423" s="42"/>
      <c r="HC423" s="42"/>
      <c r="HD423" s="42"/>
      <c r="HE423" s="42"/>
      <c r="HF423" s="42"/>
      <c r="HG423" s="42"/>
      <c r="HH423" s="42"/>
      <c r="HI423" s="42"/>
      <c r="HJ423" s="42"/>
      <c r="HK423" s="42"/>
      <c r="HL423" s="42"/>
      <c r="HM423" s="42"/>
      <c r="HN423" s="42"/>
      <c r="HO423" s="42"/>
      <c r="HP423" s="42"/>
      <c r="HQ423" s="42"/>
      <c r="HR423" s="42"/>
      <c r="HS423" s="42"/>
      <c r="HT423" s="42"/>
      <c r="HU423" s="42"/>
      <c r="HV423" s="42"/>
      <c r="HW423" s="42"/>
      <c r="HX423" s="42"/>
    </row>
    <row r="424" spans="1:232" s="41" customFormat="1" x14ac:dyDescent="0.25">
      <c r="A424" s="29"/>
      <c r="B424" s="30"/>
      <c r="C424" s="31" t="str">
        <f>IF(H424="","",VLOOKUP(O424,Khach_hang!B:G,6,0))</f>
        <v>N</v>
      </c>
      <c r="D424" s="57">
        <f t="shared" si="102"/>
        <v>0</v>
      </c>
      <c r="E424" s="57">
        <f t="shared" si="103"/>
        <v>1</v>
      </c>
      <c r="F424" s="32" t="str">
        <f>IF(H424="","",VLOOKUP(H424,'PHIEU XT'!B:I,8,0))</f>
        <v>30/08/2025</v>
      </c>
      <c r="G424" s="32" t="str">
        <f t="shared" si="104"/>
        <v>30/08/2025</v>
      </c>
      <c r="H424" s="4">
        <v>9105872596</v>
      </c>
      <c r="I424" s="32" t="str">
        <f t="shared" si="105"/>
        <v>30/08/2025</v>
      </c>
      <c r="J424" s="33" t="str">
        <f t="shared" si="106"/>
        <v>NKHT2508/00013169</v>
      </c>
      <c r="K424" s="34"/>
      <c r="L424" s="46" t="str">
        <f t="shared" si="107"/>
        <v>K25TTM</v>
      </c>
      <c r="M424" s="33" t="str">
        <f>IF(H424="","",'PHIEU XT'!C424)</f>
        <v>00013169</v>
      </c>
      <c r="N424" s="35" t="str">
        <f t="shared" si="108"/>
        <v>30/08/2025</v>
      </c>
      <c r="O424" s="6" t="str">
        <f>IF(H424="","",'PHIEU XT'!E424)</f>
        <v>WIN-061</v>
      </c>
      <c r="P424" s="36"/>
      <c r="Q424" s="36"/>
      <c r="R424" s="36"/>
      <c r="S424" s="33" t="str">
        <f>IF(H424="","",'PHIEU XT'!F424)</f>
        <v>2AQ6 WM+ QNM Gia Huệ, Đại Lộc</v>
      </c>
      <c r="T424" s="36"/>
      <c r="U424" s="36"/>
      <c r="V424" s="33" t="str">
        <f t="shared" si="109"/>
        <v>2AQ6 WM+ QNM Gia Huệ, Đại Lộc</v>
      </c>
      <c r="W424" s="36"/>
      <c r="X424" s="36"/>
      <c r="Y424" s="33" t="str">
        <f>IF(H424="","",'PHIEU XT'!AC424)</f>
        <v>GSG250</v>
      </c>
      <c r="Z424" s="36"/>
      <c r="AA424" s="30"/>
      <c r="AB424" s="57">
        <f t="shared" si="110"/>
        <v>5111</v>
      </c>
      <c r="AC424" s="57">
        <f t="shared" si="111"/>
        <v>131</v>
      </c>
      <c r="AD424" s="30"/>
      <c r="AE424" s="58">
        <f>IF(H424="","",'PHIEU XT'!U424)</f>
        <v>2</v>
      </c>
      <c r="AF424" s="37"/>
      <c r="AG424" s="37">
        <f>IF(H424="","",'PHIEU XT'!T424)</f>
        <v>50400</v>
      </c>
      <c r="AH424" s="38">
        <f t="shared" si="112"/>
        <v>100800</v>
      </c>
      <c r="AI424" s="37"/>
      <c r="AJ424" s="37"/>
      <c r="AK424" s="39"/>
      <c r="AL424" s="40">
        <f t="shared" si="113"/>
        <v>8</v>
      </c>
      <c r="AM424" s="37"/>
      <c r="AN424" s="37">
        <f t="shared" si="114"/>
        <v>8064</v>
      </c>
      <c r="AO424" s="59">
        <f t="shared" si="115"/>
        <v>33311</v>
      </c>
      <c r="AP424" s="39"/>
      <c r="AQ424" s="59" t="str">
        <f t="shared" si="116"/>
        <v>K-hangtra</v>
      </c>
      <c r="AR424" s="60">
        <f t="shared" si="117"/>
        <v>156</v>
      </c>
      <c r="AS424" s="60">
        <f t="shared" si="118"/>
        <v>632</v>
      </c>
      <c r="AV424" s="39"/>
      <c r="AW424" s="42"/>
      <c r="AX424" s="42"/>
      <c r="AY424" s="42"/>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c r="BV424" s="42"/>
      <c r="BW424" s="42"/>
      <c r="BX424" s="42"/>
      <c r="BY424" s="42"/>
      <c r="BZ424" s="42"/>
      <c r="CA424" s="42"/>
      <c r="CB424" s="42"/>
      <c r="CC424" s="42"/>
      <c r="CD424" s="42"/>
      <c r="CE424" s="42"/>
      <c r="CF424" s="42"/>
      <c r="CG424" s="42"/>
      <c r="CH424" s="42"/>
      <c r="CI424" s="42"/>
      <c r="CJ424" s="42"/>
      <c r="CK424" s="42"/>
      <c r="CL424" s="42"/>
      <c r="CM424" s="42"/>
      <c r="CN424" s="42"/>
      <c r="CO424" s="42"/>
      <c r="CP424" s="42"/>
      <c r="CQ424" s="42"/>
      <c r="CR424" s="42"/>
      <c r="CS424" s="42"/>
      <c r="CT424" s="42"/>
      <c r="CU424" s="42"/>
      <c r="CV424" s="42"/>
      <c r="CW424" s="42"/>
      <c r="CX424" s="42"/>
      <c r="CY424" s="42"/>
      <c r="CZ424" s="42"/>
      <c r="DA424" s="42"/>
      <c r="DB424" s="42"/>
      <c r="DC424" s="42"/>
      <c r="DD424" s="42"/>
      <c r="DE424" s="42"/>
      <c r="DF424" s="42"/>
      <c r="DG424" s="42"/>
      <c r="DH424" s="42"/>
      <c r="DI424" s="42"/>
      <c r="DJ424" s="42"/>
      <c r="DK424" s="42"/>
      <c r="DL424" s="42"/>
      <c r="DM424" s="42"/>
      <c r="DN424" s="42"/>
      <c r="DO424" s="42"/>
      <c r="DP424" s="42"/>
      <c r="DQ424" s="42"/>
      <c r="DR424" s="42"/>
      <c r="DS424" s="42"/>
      <c r="DT424" s="42"/>
      <c r="DU424" s="42"/>
      <c r="DV424" s="42"/>
      <c r="DW424" s="42"/>
      <c r="DX424" s="42"/>
      <c r="DY424" s="42"/>
      <c r="DZ424" s="42"/>
      <c r="EA424" s="42"/>
      <c r="EB424" s="42"/>
      <c r="EC424" s="42"/>
      <c r="ED424" s="42"/>
      <c r="EE424" s="42"/>
      <c r="EF424" s="42"/>
      <c r="EG424" s="42"/>
      <c r="EH424" s="42"/>
      <c r="EI424" s="42"/>
      <c r="EJ424" s="42"/>
      <c r="EK424" s="42"/>
      <c r="EL424" s="42"/>
      <c r="EM424" s="42"/>
      <c r="EN424" s="42"/>
      <c r="EO424" s="42"/>
      <c r="EP424" s="42"/>
      <c r="EQ424" s="42"/>
      <c r="ER424" s="42"/>
      <c r="ES424" s="42"/>
      <c r="ET424" s="42"/>
      <c r="EU424" s="42"/>
      <c r="EV424" s="42"/>
      <c r="EW424" s="42"/>
      <c r="EX424" s="42"/>
      <c r="EY424" s="42"/>
      <c r="EZ424" s="42"/>
      <c r="FA424" s="42"/>
      <c r="FB424" s="42"/>
      <c r="FC424" s="42"/>
      <c r="FD424" s="42"/>
      <c r="FE424" s="42"/>
      <c r="FF424" s="42"/>
      <c r="FG424" s="42"/>
      <c r="FH424" s="42"/>
      <c r="FI424" s="42"/>
      <c r="FJ424" s="42"/>
      <c r="FK424" s="42"/>
      <c r="FL424" s="42"/>
      <c r="FM424" s="42"/>
      <c r="FN424" s="42"/>
      <c r="FO424" s="42"/>
      <c r="FP424" s="42"/>
      <c r="FQ424" s="42"/>
      <c r="FR424" s="42"/>
      <c r="FS424" s="42"/>
      <c r="FT424" s="42"/>
      <c r="FU424" s="42"/>
      <c r="FV424" s="42"/>
      <c r="FW424" s="42"/>
      <c r="FX424" s="42"/>
      <c r="FY424" s="42"/>
      <c r="FZ424" s="42"/>
      <c r="GA424" s="42"/>
      <c r="GB424" s="42"/>
      <c r="GC424" s="42"/>
      <c r="GD424" s="42"/>
      <c r="GE424" s="42"/>
      <c r="GF424" s="42"/>
      <c r="GG424" s="42"/>
      <c r="GH424" s="42"/>
      <c r="GI424" s="42"/>
      <c r="GJ424" s="42"/>
      <c r="GK424" s="42"/>
      <c r="GL424" s="42"/>
      <c r="GM424" s="42"/>
      <c r="GN424" s="42"/>
      <c r="GO424" s="42"/>
      <c r="GP424" s="42"/>
      <c r="GQ424" s="42"/>
      <c r="GR424" s="42"/>
      <c r="GS424" s="42"/>
      <c r="GT424" s="42"/>
      <c r="GU424" s="42"/>
      <c r="GV424" s="42"/>
      <c r="GW424" s="42"/>
      <c r="GX424" s="42"/>
      <c r="GY424" s="42"/>
      <c r="GZ424" s="42"/>
      <c r="HA424" s="42"/>
      <c r="HB424" s="42"/>
      <c r="HC424" s="42"/>
      <c r="HD424" s="42"/>
      <c r="HE424" s="42"/>
      <c r="HF424" s="42"/>
      <c r="HG424" s="42"/>
      <c r="HH424" s="42"/>
      <c r="HI424" s="42"/>
      <c r="HJ424" s="42"/>
      <c r="HK424" s="42"/>
      <c r="HL424" s="42"/>
      <c r="HM424" s="42"/>
      <c r="HN424" s="42"/>
      <c r="HO424" s="42"/>
      <c r="HP424" s="42"/>
      <c r="HQ424" s="42"/>
      <c r="HR424" s="42"/>
      <c r="HS424" s="42"/>
      <c r="HT424" s="42"/>
      <c r="HU424" s="42"/>
      <c r="HV424" s="42"/>
      <c r="HW424" s="42"/>
      <c r="HX424" s="42"/>
    </row>
    <row r="425" spans="1:232" s="41" customFormat="1" x14ac:dyDescent="0.25">
      <c r="A425" s="29"/>
      <c r="B425" s="30"/>
      <c r="C425" s="31" t="str">
        <f>IF(H425="","",VLOOKUP(O425,Khach_hang!B:G,6,0))</f>
        <v>N</v>
      </c>
      <c r="D425" s="57">
        <f t="shared" si="102"/>
        <v>0</v>
      </c>
      <c r="E425" s="57">
        <f t="shared" si="103"/>
        <v>1</v>
      </c>
      <c r="F425" s="32" t="str">
        <f>IF(H425="","",VLOOKUP(H425,'PHIEU XT'!B:I,8,0))</f>
        <v>30/08/2025</v>
      </c>
      <c r="G425" s="32" t="str">
        <f t="shared" si="104"/>
        <v>30/08/2025</v>
      </c>
      <c r="H425" s="4">
        <v>9105872596</v>
      </c>
      <c r="I425" s="32" t="str">
        <f t="shared" si="105"/>
        <v>30/08/2025</v>
      </c>
      <c r="J425" s="33" t="str">
        <f t="shared" si="106"/>
        <v>NKHT2508/00013169</v>
      </c>
      <c r="K425" s="34"/>
      <c r="L425" s="46" t="str">
        <f t="shared" si="107"/>
        <v>K25TTM</v>
      </c>
      <c r="M425" s="33" t="str">
        <f>IF(H425="","",'PHIEU XT'!C425)</f>
        <v>00013169</v>
      </c>
      <c r="N425" s="35" t="str">
        <f t="shared" si="108"/>
        <v>30/08/2025</v>
      </c>
      <c r="O425" s="6" t="str">
        <f>IF(H425="","",'PHIEU XT'!E425)</f>
        <v>WIN-061</v>
      </c>
      <c r="P425" s="36"/>
      <c r="Q425" s="36"/>
      <c r="R425" s="36"/>
      <c r="S425" s="33" t="str">
        <f>IF(H425="","",'PHIEU XT'!F425)</f>
        <v>2AQ6 WM+ QNM Gia Huệ, Đại Lộc</v>
      </c>
      <c r="T425" s="36"/>
      <c r="U425" s="36"/>
      <c r="V425" s="33" t="str">
        <f t="shared" si="109"/>
        <v>2AQ6 WM+ QNM Gia Huệ, Đại Lộc</v>
      </c>
      <c r="W425" s="36"/>
      <c r="X425" s="36"/>
      <c r="Y425" s="33" t="str">
        <f>IF(H425="","",'PHIEU XT'!AC425)</f>
        <v>GL250KT</v>
      </c>
      <c r="Z425" s="36"/>
      <c r="AA425" s="30"/>
      <c r="AB425" s="57">
        <f t="shared" si="110"/>
        <v>5111</v>
      </c>
      <c r="AC425" s="57">
        <f t="shared" si="111"/>
        <v>131</v>
      </c>
      <c r="AD425" s="30"/>
      <c r="AE425" s="58">
        <f>IF(H425="","",'PHIEU XT'!U425)</f>
        <v>4</v>
      </c>
      <c r="AF425" s="37"/>
      <c r="AG425" s="37">
        <f>IF(H425="","",'PHIEU XT'!T425)</f>
        <v>49500</v>
      </c>
      <c r="AH425" s="38">
        <f t="shared" si="112"/>
        <v>198000</v>
      </c>
      <c r="AI425" s="37"/>
      <c r="AJ425" s="37"/>
      <c r="AK425" s="39"/>
      <c r="AL425" s="40">
        <f t="shared" si="113"/>
        <v>8</v>
      </c>
      <c r="AM425" s="37"/>
      <c r="AN425" s="37">
        <f t="shared" si="114"/>
        <v>15840</v>
      </c>
      <c r="AO425" s="59">
        <f t="shared" si="115"/>
        <v>33311</v>
      </c>
      <c r="AP425" s="39"/>
      <c r="AQ425" s="59" t="str">
        <f t="shared" si="116"/>
        <v>K-hangtra</v>
      </c>
      <c r="AR425" s="60">
        <f t="shared" si="117"/>
        <v>156</v>
      </c>
      <c r="AS425" s="60">
        <f t="shared" si="118"/>
        <v>632</v>
      </c>
      <c r="AV425" s="39"/>
      <c r="AW425" s="42"/>
      <c r="AX425" s="42"/>
      <c r="AY425" s="42"/>
      <c r="AZ425" s="42"/>
      <c r="BA425" s="42"/>
      <c r="BB425" s="42"/>
      <c r="BC425" s="42"/>
      <c r="BD425" s="42"/>
      <c r="BE425" s="42"/>
      <c r="BF425" s="42"/>
      <c r="BG425" s="42"/>
      <c r="BH425" s="42"/>
      <c r="BI425" s="42"/>
      <c r="BJ425" s="42"/>
      <c r="BK425" s="42"/>
      <c r="BL425" s="42"/>
      <c r="BM425" s="42"/>
      <c r="BN425" s="42"/>
      <c r="BO425" s="42"/>
      <c r="BP425" s="42"/>
      <c r="BQ425" s="42"/>
      <c r="BR425" s="42"/>
      <c r="BS425" s="42"/>
      <c r="BT425" s="42"/>
      <c r="BU425" s="42"/>
      <c r="BV425" s="42"/>
      <c r="BW425" s="42"/>
      <c r="BX425" s="42"/>
      <c r="BY425" s="42"/>
      <c r="BZ425" s="42"/>
      <c r="CA425" s="42"/>
      <c r="CB425" s="42"/>
      <c r="CC425" s="42"/>
      <c r="CD425" s="42"/>
      <c r="CE425" s="42"/>
      <c r="CF425" s="42"/>
      <c r="CG425" s="42"/>
      <c r="CH425" s="42"/>
      <c r="CI425" s="42"/>
      <c r="CJ425" s="42"/>
      <c r="CK425" s="42"/>
      <c r="CL425" s="42"/>
      <c r="CM425" s="42"/>
      <c r="CN425" s="42"/>
      <c r="CO425" s="42"/>
      <c r="CP425" s="42"/>
      <c r="CQ425" s="42"/>
      <c r="CR425" s="42"/>
      <c r="CS425" s="42"/>
      <c r="CT425" s="42"/>
      <c r="CU425" s="42"/>
      <c r="CV425" s="42"/>
      <c r="CW425" s="42"/>
      <c r="CX425" s="42"/>
      <c r="CY425" s="42"/>
      <c r="CZ425" s="42"/>
      <c r="DA425" s="42"/>
      <c r="DB425" s="42"/>
      <c r="DC425" s="42"/>
      <c r="DD425" s="42"/>
      <c r="DE425" s="42"/>
      <c r="DF425" s="42"/>
      <c r="DG425" s="42"/>
      <c r="DH425" s="42"/>
      <c r="DI425" s="42"/>
      <c r="DJ425" s="42"/>
      <c r="DK425" s="42"/>
      <c r="DL425" s="42"/>
      <c r="DM425" s="42"/>
      <c r="DN425" s="42"/>
      <c r="DO425" s="42"/>
      <c r="DP425" s="42"/>
      <c r="DQ425" s="42"/>
      <c r="DR425" s="42"/>
      <c r="DS425" s="42"/>
      <c r="DT425" s="42"/>
      <c r="DU425" s="42"/>
      <c r="DV425" s="42"/>
      <c r="DW425" s="42"/>
      <c r="DX425" s="42"/>
      <c r="DY425" s="42"/>
      <c r="DZ425" s="42"/>
      <c r="EA425" s="42"/>
      <c r="EB425" s="42"/>
      <c r="EC425" s="42"/>
      <c r="ED425" s="42"/>
      <c r="EE425" s="42"/>
      <c r="EF425" s="42"/>
      <c r="EG425" s="42"/>
      <c r="EH425" s="42"/>
      <c r="EI425" s="42"/>
      <c r="EJ425" s="42"/>
      <c r="EK425" s="42"/>
      <c r="EL425" s="42"/>
      <c r="EM425" s="42"/>
      <c r="EN425" s="42"/>
      <c r="EO425" s="42"/>
      <c r="EP425" s="42"/>
      <c r="EQ425" s="42"/>
      <c r="ER425" s="42"/>
      <c r="ES425" s="42"/>
      <c r="ET425" s="42"/>
      <c r="EU425" s="42"/>
      <c r="EV425" s="42"/>
      <c r="EW425" s="42"/>
      <c r="EX425" s="42"/>
      <c r="EY425" s="42"/>
      <c r="EZ425" s="42"/>
      <c r="FA425" s="42"/>
      <c r="FB425" s="42"/>
      <c r="FC425" s="42"/>
      <c r="FD425" s="42"/>
      <c r="FE425" s="42"/>
      <c r="FF425" s="42"/>
      <c r="FG425" s="42"/>
      <c r="FH425" s="42"/>
      <c r="FI425" s="42"/>
      <c r="FJ425" s="42"/>
      <c r="FK425" s="42"/>
      <c r="FL425" s="42"/>
      <c r="FM425" s="42"/>
      <c r="FN425" s="42"/>
      <c r="FO425" s="42"/>
      <c r="FP425" s="42"/>
      <c r="FQ425" s="42"/>
      <c r="FR425" s="42"/>
      <c r="FS425" s="42"/>
      <c r="FT425" s="42"/>
      <c r="FU425" s="42"/>
      <c r="FV425" s="42"/>
      <c r="FW425" s="42"/>
      <c r="FX425" s="42"/>
      <c r="FY425" s="42"/>
      <c r="FZ425" s="42"/>
      <c r="GA425" s="42"/>
      <c r="GB425" s="42"/>
      <c r="GC425" s="42"/>
      <c r="GD425" s="42"/>
      <c r="GE425" s="42"/>
      <c r="GF425" s="42"/>
      <c r="GG425" s="42"/>
      <c r="GH425" s="42"/>
      <c r="GI425" s="42"/>
      <c r="GJ425" s="42"/>
      <c r="GK425" s="42"/>
      <c r="GL425" s="42"/>
      <c r="GM425" s="42"/>
      <c r="GN425" s="42"/>
      <c r="GO425" s="42"/>
      <c r="GP425" s="42"/>
      <c r="GQ425" s="42"/>
      <c r="GR425" s="42"/>
      <c r="GS425" s="42"/>
      <c r="GT425" s="42"/>
      <c r="GU425" s="42"/>
      <c r="GV425" s="42"/>
      <c r="GW425" s="42"/>
      <c r="GX425" s="42"/>
      <c r="GY425" s="42"/>
      <c r="GZ425" s="42"/>
      <c r="HA425" s="42"/>
      <c r="HB425" s="42"/>
      <c r="HC425" s="42"/>
      <c r="HD425" s="42"/>
      <c r="HE425" s="42"/>
      <c r="HF425" s="42"/>
      <c r="HG425" s="42"/>
      <c r="HH425" s="42"/>
      <c r="HI425" s="42"/>
      <c r="HJ425" s="42"/>
      <c r="HK425" s="42"/>
      <c r="HL425" s="42"/>
      <c r="HM425" s="42"/>
      <c r="HN425" s="42"/>
      <c r="HO425" s="42"/>
      <c r="HP425" s="42"/>
      <c r="HQ425" s="42"/>
      <c r="HR425" s="42"/>
      <c r="HS425" s="42"/>
      <c r="HT425" s="42"/>
      <c r="HU425" s="42"/>
      <c r="HV425" s="42"/>
      <c r="HW425" s="42"/>
      <c r="HX425" s="42"/>
    </row>
    <row r="426" spans="1:232" s="41" customFormat="1" x14ac:dyDescent="0.25">
      <c r="A426" s="29"/>
      <c r="B426" s="30"/>
      <c r="C426" s="31" t="str">
        <f>IF(H426="","",VLOOKUP(O426,Khach_hang!B:G,6,0))</f>
        <v>N</v>
      </c>
      <c r="D426" s="57">
        <f t="shared" si="102"/>
        <v>0</v>
      </c>
      <c r="E426" s="57">
        <f t="shared" si="103"/>
        <v>1</v>
      </c>
      <c r="F426" s="32" t="str">
        <f>IF(H426="","",VLOOKUP(H426,'PHIEU XT'!B:I,8,0))</f>
        <v>30/08/2025</v>
      </c>
      <c r="G426" s="32" t="str">
        <f t="shared" si="104"/>
        <v>30/08/2025</v>
      </c>
      <c r="H426" s="4">
        <v>9105872697</v>
      </c>
      <c r="I426" s="32" t="str">
        <f t="shared" si="105"/>
        <v>30/08/2025</v>
      </c>
      <c r="J426" s="33" t="str">
        <f t="shared" si="106"/>
        <v>NKHT2508/00138361</v>
      </c>
      <c r="K426" s="34"/>
      <c r="L426" s="46" t="str">
        <f t="shared" si="107"/>
        <v>K25TTM</v>
      </c>
      <c r="M426" s="33" t="str">
        <f>IF(H426="","",'PHIEU XT'!C426)</f>
        <v>00138361</v>
      </c>
      <c r="N426" s="35" t="str">
        <f t="shared" si="108"/>
        <v>30/08/2025</v>
      </c>
      <c r="O426" s="6" t="str">
        <f>IF(H426="","",'PHIEU XT'!E426)</f>
        <v>WIN</v>
      </c>
      <c r="P426" s="36"/>
      <c r="Q426" s="36"/>
      <c r="R426" s="36"/>
      <c r="S426" s="33" t="str">
        <f>IF(H426="","",'PHIEU XT'!F426)</f>
        <v>6734 WM+ HCM 117 – 119 Trần Văn Kiểu</v>
      </c>
      <c r="T426" s="36"/>
      <c r="U426" s="36"/>
      <c r="V426" s="33" t="str">
        <f t="shared" si="109"/>
        <v>6734 WM+ HCM 117 – 119 Trần Văn Kiểu</v>
      </c>
      <c r="W426" s="36"/>
      <c r="X426" s="36"/>
      <c r="Y426" s="33" t="str">
        <f>IF(H426="","",'PHIEU XT'!AC426)</f>
        <v>CN300</v>
      </c>
      <c r="Z426" s="36"/>
      <c r="AA426" s="30"/>
      <c r="AB426" s="57">
        <f t="shared" si="110"/>
        <v>5111</v>
      </c>
      <c r="AC426" s="57">
        <f t="shared" si="111"/>
        <v>131</v>
      </c>
      <c r="AD426" s="30"/>
      <c r="AE426" s="58">
        <f>IF(H426="","",'PHIEU XT'!U426)</f>
        <v>1</v>
      </c>
      <c r="AF426" s="37"/>
      <c r="AG426" s="37">
        <f>IF(H426="","",'PHIEU XT'!T426)</f>
        <v>56760</v>
      </c>
      <c r="AH426" s="38">
        <f t="shared" si="112"/>
        <v>56760</v>
      </c>
      <c r="AI426" s="37"/>
      <c r="AJ426" s="37"/>
      <c r="AK426" s="39"/>
      <c r="AL426" s="40">
        <f t="shared" si="113"/>
        <v>8</v>
      </c>
      <c r="AM426" s="37"/>
      <c r="AN426" s="37">
        <f t="shared" si="114"/>
        <v>4540.8</v>
      </c>
      <c r="AO426" s="59">
        <f t="shared" si="115"/>
        <v>33311</v>
      </c>
      <c r="AP426" s="39"/>
      <c r="AQ426" s="59" t="str">
        <f t="shared" si="116"/>
        <v>K-hangtra</v>
      </c>
      <c r="AR426" s="60">
        <f t="shared" si="117"/>
        <v>156</v>
      </c>
      <c r="AS426" s="60">
        <f t="shared" si="118"/>
        <v>632</v>
      </c>
      <c r="AV426" s="39"/>
      <c r="AW426" s="42"/>
      <c r="AX426" s="42"/>
      <c r="AY426" s="42"/>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c r="BV426" s="42"/>
      <c r="BW426" s="42"/>
      <c r="BX426" s="42"/>
      <c r="BY426" s="42"/>
      <c r="BZ426" s="42"/>
      <c r="CA426" s="42"/>
      <c r="CB426" s="42"/>
      <c r="CC426" s="42"/>
      <c r="CD426" s="42"/>
      <c r="CE426" s="42"/>
      <c r="CF426" s="42"/>
      <c r="CG426" s="42"/>
      <c r="CH426" s="42"/>
      <c r="CI426" s="42"/>
      <c r="CJ426" s="42"/>
      <c r="CK426" s="42"/>
      <c r="CL426" s="42"/>
      <c r="CM426" s="42"/>
      <c r="CN426" s="42"/>
      <c r="CO426" s="42"/>
      <c r="CP426" s="42"/>
      <c r="CQ426" s="42"/>
      <c r="CR426" s="42"/>
      <c r="CS426" s="42"/>
      <c r="CT426" s="42"/>
      <c r="CU426" s="42"/>
      <c r="CV426" s="42"/>
      <c r="CW426" s="42"/>
      <c r="CX426" s="42"/>
      <c r="CY426" s="42"/>
      <c r="CZ426" s="42"/>
      <c r="DA426" s="42"/>
      <c r="DB426" s="42"/>
      <c r="DC426" s="42"/>
      <c r="DD426" s="42"/>
      <c r="DE426" s="42"/>
      <c r="DF426" s="42"/>
      <c r="DG426" s="42"/>
      <c r="DH426" s="42"/>
      <c r="DI426" s="42"/>
      <c r="DJ426" s="42"/>
      <c r="DK426" s="42"/>
      <c r="DL426" s="42"/>
      <c r="DM426" s="42"/>
      <c r="DN426" s="42"/>
      <c r="DO426" s="42"/>
      <c r="DP426" s="42"/>
      <c r="DQ426" s="42"/>
      <c r="DR426" s="42"/>
      <c r="DS426" s="42"/>
      <c r="DT426" s="42"/>
      <c r="DU426" s="42"/>
      <c r="DV426" s="42"/>
      <c r="DW426" s="42"/>
      <c r="DX426" s="42"/>
      <c r="DY426" s="42"/>
      <c r="DZ426" s="42"/>
      <c r="EA426" s="42"/>
      <c r="EB426" s="42"/>
      <c r="EC426" s="42"/>
      <c r="ED426" s="42"/>
      <c r="EE426" s="42"/>
      <c r="EF426" s="42"/>
      <c r="EG426" s="42"/>
      <c r="EH426" s="42"/>
      <c r="EI426" s="42"/>
      <c r="EJ426" s="42"/>
      <c r="EK426" s="42"/>
      <c r="EL426" s="42"/>
      <c r="EM426" s="42"/>
      <c r="EN426" s="42"/>
      <c r="EO426" s="42"/>
      <c r="EP426" s="42"/>
      <c r="EQ426" s="42"/>
      <c r="ER426" s="42"/>
      <c r="ES426" s="42"/>
      <c r="ET426" s="42"/>
      <c r="EU426" s="42"/>
      <c r="EV426" s="42"/>
      <c r="EW426" s="42"/>
      <c r="EX426" s="42"/>
      <c r="EY426" s="42"/>
      <c r="EZ426" s="42"/>
      <c r="FA426" s="42"/>
      <c r="FB426" s="42"/>
      <c r="FC426" s="42"/>
      <c r="FD426" s="42"/>
      <c r="FE426" s="42"/>
      <c r="FF426" s="42"/>
      <c r="FG426" s="42"/>
      <c r="FH426" s="42"/>
      <c r="FI426" s="42"/>
      <c r="FJ426" s="42"/>
      <c r="FK426" s="42"/>
      <c r="FL426" s="42"/>
      <c r="FM426" s="42"/>
      <c r="FN426" s="42"/>
      <c r="FO426" s="42"/>
      <c r="FP426" s="42"/>
      <c r="FQ426" s="42"/>
      <c r="FR426" s="42"/>
      <c r="FS426" s="42"/>
      <c r="FT426" s="42"/>
      <c r="FU426" s="42"/>
      <c r="FV426" s="42"/>
      <c r="FW426" s="42"/>
      <c r="FX426" s="42"/>
      <c r="FY426" s="42"/>
      <c r="FZ426" s="42"/>
      <c r="GA426" s="42"/>
      <c r="GB426" s="42"/>
      <c r="GC426" s="42"/>
      <c r="GD426" s="42"/>
      <c r="GE426" s="42"/>
      <c r="GF426" s="42"/>
      <c r="GG426" s="42"/>
      <c r="GH426" s="42"/>
      <c r="GI426" s="42"/>
      <c r="GJ426" s="42"/>
      <c r="GK426" s="42"/>
      <c r="GL426" s="42"/>
      <c r="GM426" s="42"/>
      <c r="GN426" s="42"/>
      <c r="GO426" s="42"/>
      <c r="GP426" s="42"/>
      <c r="GQ426" s="42"/>
      <c r="GR426" s="42"/>
      <c r="GS426" s="42"/>
      <c r="GT426" s="42"/>
      <c r="GU426" s="42"/>
      <c r="GV426" s="42"/>
      <c r="GW426" s="42"/>
      <c r="GX426" s="42"/>
      <c r="GY426" s="42"/>
      <c r="GZ426" s="42"/>
      <c r="HA426" s="42"/>
      <c r="HB426" s="42"/>
      <c r="HC426" s="42"/>
      <c r="HD426" s="42"/>
      <c r="HE426" s="42"/>
      <c r="HF426" s="42"/>
      <c r="HG426" s="42"/>
      <c r="HH426" s="42"/>
      <c r="HI426" s="42"/>
      <c r="HJ426" s="42"/>
      <c r="HK426" s="42"/>
      <c r="HL426" s="42"/>
      <c r="HM426" s="42"/>
      <c r="HN426" s="42"/>
      <c r="HO426" s="42"/>
      <c r="HP426" s="42"/>
      <c r="HQ426" s="42"/>
      <c r="HR426" s="42"/>
      <c r="HS426" s="42"/>
      <c r="HT426" s="42"/>
      <c r="HU426" s="42"/>
      <c r="HV426" s="42"/>
      <c r="HW426" s="42"/>
      <c r="HX426" s="42"/>
    </row>
    <row r="427" spans="1:232" s="41" customFormat="1" x14ac:dyDescent="0.25">
      <c r="A427" s="29"/>
      <c r="B427" s="30"/>
      <c r="C427" s="31" t="str">
        <f>IF(H427="","",VLOOKUP(O427,Khach_hang!B:G,6,0))</f>
        <v>N</v>
      </c>
      <c r="D427" s="57">
        <f t="shared" si="102"/>
        <v>0</v>
      </c>
      <c r="E427" s="57">
        <f t="shared" si="103"/>
        <v>1</v>
      </c>
      <c r="F427" s="32" t="str">
        <f>IF(H427="","",VLOOKUP(H427,'PHIEU XT'!B:I,8,0))</f>
        <v>30/08/2025</v>
      </c>
      <c r="G427" s="32" t="str">
        <f t="shared" si="104"/>
        <v>30/08/2025</v>
      </c>
      <c r="H427" s="4">
        <v>9105872697</v>
      </c>
      <c r="I427" s="32" t="str">
        <f t="shared" si="105"/>
        <v>30/08/2025</v>
      </c>
      <c r="J427" s="33" t="str">
        <f t="shared" si="106"/>
        <v>NKHT2508/00138361</v>
      </c>
      <c r="K427" s="34"/>
      <c r="L427" s="46" t="str">
        <f t="shared" si="107"/>
        <v>K25TTM</v>
      </c>
      <c r="M427" s="33" t="str">
        <f>IF(H427="","",'PHIEU XT'!C427)</f>
        <v>00138361</v>
      </c>
      <c r="N427" s="35" t="str">
        <f t="shared" si="108"/>
        <v>30/08/2025</v>
      </c>
      <c r="O427" s="6" t="str">
        <f>IF(H427="","",'PHIEU XT'!E427)</f>
        <v>WIN</v>
      </c>
      <c r="P427" s="36"/>
      <c r="Q427" s="36"/>
      <c r="R427" s="36"/>
      <c r="S427" s="33" t="str">
        <f>IF(H427="","",'PHIEU XT'!F427)</f>
        <v>6734 WM+ HCM 117 – 119 Trần Văn Kiểu</v>
      </c>
      <c r="T427" s="36"/>
      <c r="U427" s="36"/>
      <c r="V427" s="33" t="str">
        <f t="shared" si="109"/>
        <v>6734 WM+ HCM 117 – 119 Trần Văn Kiểu</v>
      </c>
      <c r="W427" s="36"/>
      <c r="X427" s="36"/>
      <c r="Y427" s="33" t="str">
        <f>IF(H427="","",'PHIEU XT'!AC427)</f>
        <v>CC300</v>
      </c>
      <c r="Z427" s="36"/>
      <c r="AA427" s="30"/>
      <c r="AB427" s="57">
        <f t="shared" si="110"/>
        <v>5111</v>
      </c>
      <c r="AC427" s="57">
        <f t="shared" si="111"/>
        <v>131</v>
      </c>
      <c r="AD427" s="30"/>
      <c r="AE427" s="58">
        <f>IF(H427="","",'PHIEU XT'!U427)</f>
        <v>2</v>
      </c>
      <c r="AF427" s="37"/>
      <c r="AG427" s="37">
        <f>IF(H427="","",'PHIEU XT'!T427)</f>
        <v>74250</v>
      </c>
      <c r="AH427" s="38">
        <f t="shared" si="112"/>
        <v>148500</v>
      </c>
      <c r="AI427" s="37"/>
      <c r="AJ427" s="37"/>
      <c r="AK427" s="39"/>
      <c r="AL427" s="40">
        <f t="shared" si="113"/>
        <v>8</v>
      </c>
      <c r="AM427" s="37"/>
      <c r="AN427" s="37">
        <f t="shared" si="114"/>
        <v>11880</v>
      </c>
      <c r="AO427" s="59">
        <f t="shared" si="115"/>
        <v>33311</v>
      </c>
      <c r="AP427" s="39"/>
      <c r="AQ427" s="59" t="str">
        <f t="shared" si="116"/>
        <v>K-hangtra</v>
      </c>
      <c r="AR427" s="60">
        <f t="shared" si="117"/>
        <v>156</v>
      </c>
      <c r="AS427" s="60">
        <f t="shared" si="118"/>
        <v>632</v>
      </c>
      <c r="AV427" s="39"/>
      <c r="AW427" s="42"/>
      <c r="AX427" s="42"/>
      <c r="AY427" s="42"/>
      <c r="AZ427" s="42"/>
      <c r="BA427" s="42"/>
      <c r="BB427" s="42"/>
      <c r="BC427" s="42"/>
      <c r="BD427" s="42"/>
      <c r="BE427" s="42"/>
      <c r="BF427" s="42"/>
      <c r="BG427" s="42"/>
      <c r="BH427" s="42"/>
      <c r="BI427" s="42"/>
      <c r="BJ427" s="42"/>
      <c r="BK427" s="42"/>
      <c r="BL427" s="42"/>
      <c r="BM427" s="42"/>
      <c r="BN427" s="42"/>
      <c r="BO427" s="42"/>
      <c r="BP427" s="42"/>
      <c r="BQ427" s="42"/>
      <c r="BR427" s="42"/>
      <c r="BS427" s="42"/>
      <c r="BT427" s="42"/>
      <c r="BU427" s="42"/>
      <c r="BV427" s="42"/>
      <c r="BW427" s="42"/>
      <c r="BX427" s="42"/>
      <c r="BY427" s="42"/>
      <c r="BZ427" s="42"/>
      <c r="CA427" s="42"/>
      <c r="CB427" s="42"/>
      <c r="CC427" s="42"/>
      <c r="CD427" s="42"/>
      <c r="CE427" s="42"/>
      <c r="CF427" s="42"/>
      <c r="CG427" s="42"/>
      <c r="CH427" s="42"/>
      <c r="CI427" s="42"/>
      <c r="CJ427" s="42"/>
      <c r="CK427" s="42"/>
      <c r="CL427" s="42"/>
      <c r="CM427" s="42"/>
      <c r="CN427" s="42"/>
      <c r="CO427" s="42"/>
      <c r="CP427" s="42"/>
      <c r="CQ427" s="42"/>
      <c r="CR427" s="42"/>
      <c r="CS427" s="42"/>
      <c r="CT427" s="42"/>
      <c r="CU427" s="42"/>
      <c r="CV427" s="42"/>
      <c r="CW427" s="42"/>
      <c r="CX427" s="42"/>
      <c r="CY427" s="42"/>
      <c r="CZ427" s="42"/>
      <c r="DA427" s="42"/>
      <c r="DB427" s="42"/>
      <c r="DC427" s="42"/>
      <c r="DD427" s="42"/>
      <c r="DE427" s="42"/>
      <c r="DF427" s="42"/>
      <c r="DG427" s="42"/>
      <c r="DH427" s="42"/>
      <c r="DI427" s="42"/>
      <c r="DJ427" s="42"/>
      <c r="DK427" s="42"/>
      <c r="DL427" s="42"/>
      <c r="DM427" s="42"/>
      <c r="DN427" s="42"/>
      <c r="DO427" s="42"/>
      <c r="DP427" s="42"/>
      <c r="DQ427" s="42"/>
      <c r="DR427" s="42"/>
      <c r="DS427" s="42"/>
      <c r="DT427" s="42"/>
      <c r="DU427" s="42"/>
      <c r="DV427" s="42"/>
      <c r="DW427" s="42"/>
      <c r="DX427" s="42"/>
      <c r="DY427" s="42"/>
      <c r="DZ427" s="42"/>
      <c r="EA427" s="42"/>
      <c r="EB427" s="42"/>
      <c r="EC427" s="42"/>
      <c r="ED427" s="42"/>
      <c r="EE427" s="42"/>
      <c r="EF427" s="42"/>
      <c r="EG427" s="42"/>
      <c r="EH427" s="42"/>
      <c r="EI427" s="42"/>
      <c r="EJ427" s="42"/>
      <c r="EK427" s="42"/>
      <c r="EL427" s="42"/>
      <c r="EM427" s="42"/>
      <c r="EN427" s="42"/>
      <c r="EO427" s="42"/>
      <c r="EP427" s="42"/>
      <c r="EQ427" s="42"/>
      <c r="ER427" s="42"/>
      <c r="ES427" s="42"/>
      <c r="ET427" s="42"/>
      <c r="EU427" s="42"/>
      <c r="EV427" s="42"/>
      <c r="EW427" s="42"/>
      <c r="EX427" s="42"/>
      <c r="EY427" s="42"/>
      <c r="EZ427" s="42"/>
      <c r="FA427" s="42"/>
      <c r="FB427" s="42"/>
      <c r="FC427" s="42"/>
      <c r="FD427" s="42"/>
      <c r="FE427" s="42"/>
      <c r="FF427" s="42"/>
      <c r="FG427" s="42"/>
      <c r="FH427" s="42"/>
      <c r="FI427" s="42"/>
      <c r="FJ427" s="42"/>
      <c r="FK427" s="42"/>
      <c r="FL427" s="42"/>
      <c r="FM427" s="42"/>
      <c r="FN427" s="42"/>
      <c r="FO427" s="42"/>
      <c r="FP427" s="42"/>
      <c r="FQ427" s="42"/>
      <c r="FR427" s="42"/>
      <c r="FS427" s="42"/>
      <c r="FT427" s="42"/>
      <c r="FU427" s="42"/>
      <c r="FV427" s="42"/>
      <c r="FW427" s="42"/>
      <c r="FX427" s="42"/>
      <c r="FY427" s="42"/>
      <c r="FZ427" s="42"/>
      <c r="GA427" s="42"/>
      <c r="GB427" s="42"/>
      <c r="GC427" s="42"/>
      <c r="GD427" s="42"/>
      <c r="GE427" s="42"/>
      <c r="GF427" s="42"/>
      <c r="GG427" s="42"/>
      <c r="GH427" s="42"/>
      <c r="GI427" s="42"/>
      <c r="GJ427" s="42"/>
      <c r="GK427" s="42"/>
      <c r="GL427" s="42"/>
      <c r="GM427" s="42"/>
      <c r="GN427" s="42"/>
      <c r="GO427" s="42"/>
      <c r="GP427" s="42"/>
      <c r="GQ427" s="42"/>
      <c r="GR427" s="42"/>
      <c r="GS427" s="42"/>
      <c r="GT427" s="42"/>
      <c r="GU427" s="42"/>
      <c r="GV427" s="42"/>
      <c r="GW427" s="42"/>
      <c r="GX427" s="42"/>
      <c r="GY427" s="42"/>
      <c r="GZ427" s="42"/>
      <c r="HA427" s="42"/>
      <c r="HB427" s="42"/>
      <c r="HC427" s="42"/>
      <c r="HD427" s="42"/>
      <c r="HE427" s="42"/>
      <c r="HF427" s="42"/>
      <c r="HG427" s="42"/>
      <c r="HH427" s="42"/>
      <c r="HI427" s="42"/>
      <c r="HJ427" s="42"/>
      <c r="HK427" s="42"/>
      <c r="HL427" s="42"/>
      <c r="HM427" s="42"/>
      <c r="HN427" s="42"/>
      <c r="HO427" s="42"/>
      <c r="HP427" s="42"/>
      <c r="HQ427" s="42"/>
      <c r="HR427" s="42"/>
      <c r="HS427" s="42"/>
      <c r="HT427" s="42"/>
      <c r="HU427" s="42"/>
      <c r="HV427" s="42"/>
      <c r="HW427" s="42"/>
      <c r="HX427" s="42"/>
    </row>
    <row r="428" spans="1:232" s="41" customFormat="1" x14ac:dyDescent="0.25">
      <c r="A428" s="29"/>
      <c r="B428" s="30"/>
      <c r="C428" s="31" t="str">
        <f>IF(H428="","",VLOOKUP(O428,Khach_hang!B:G,6,0))</f>
        <v>N</v>
      </c>
      <c r="D428" s="57">
        <f t="shared" si="102"/>
        <v>0</v>
      </c>
      <c r="E428" s="57">
        <f t="shared" si="103"/>
        <v>1</v>
      </c>
      <c r="F428" s="32" t="str">
        <f>IF(H428="","",VLOOKUP(H428,'PHIEU XT'!B:I,8,0))</f>
        <v>30/08/2025</v>
      </c>
      <c r="G428" s="32" t="str">
        <f t="shared" si="104"/>
        <v>30/08/2025</v>
      </c>
      <c r="H428" s="4">
        <v>9105872697</v>
      </c>
      <c r="I428" s="32" t="str">
        <f t="shared" si="105"/>
        <v>30/08/2025</v>
      </c>
      <c r="J428" s="33" t="str">
        <f t="shared" si="106"/>
        <v>NKHT2508/00138361</v>
      </c>
      <c r="K428" s="34"/>
      <c r="L428" s="46" t="str">
        <f t="shared" si="107"/>
        <v>K25TTM</v>
      </c>
      <c r="M428" s="33" t="str">
        <f>IF(H428="","",'PHIEU XT'!C428)</f>
        <v>00138361</v>
      </c>
      <c r="N428" s="35" t="str">
        <f t="shared" si="108"/>
        <v>30/08/2025</v>
      </c>
      <c r="O428" s="6" t="str">
        <f>IF(H428="","",'PHIEU XT'!E428)</f>
        <v>WIN</v>
      </c>
      <c r="P428" s="36"/>
      <c r="Q428" s="36"/>
      <c r="R428" s="36"/>
      <c r="S428" s="33" t="str">
        <f>IF(H428="","",'PHIEU XT'!F428)</f>
        <v>6734 WM+ HCM 117 – 119 Trần Văn Kiểu</v>
      </c>
      <c r="T428" s="36"/>
      <c r="U428" s="36"/>
      <c r="V428" s="33" t="str">
        <f t="shared" si="109"/>
        <v>6734 WM+ HCM 117 – 119 Trần Văn Kiểu</v>
      </c>
      <c r="W428" s="36"/>
      <c r="X428" s="36"/>
      <c r="Y428" s="33" t="str">
        <f>IF(H428="","",'PHIEU XT'!AC428)</f>
        <v>TH200</v>
      </c>
      <c r="Z428" s="36"/>
      <c r="AA428" s="30"/>
      <c r="AB428" s="57">
        <f t="shared" si="110"/>
        <v>5111</v>
      </c>
      <c r="AC428" s="57">
        <f t="shared" si="111"/>
        <v>131</v>
      </c>
      <c r="AD428" s="30"/>
      <c r="AE428" s="58">
        <f>IF(H428="","",'PHIEU XT'!U428)</f>
        <v>1</v>
      </c>
      <c r="AF428" s="37"/>
      <c r="AG428" s="37">
        <f>IF(H428="","",'PHIEU XT'!T428)</f>
        <v>55595</v>
      </c>
      <c r="AH428" s="38">
        <f t="shared" si="112"/>
        <v>55595</v>
      </c>
      <c r="AI428" s="37"/>
      <c r="AJ428" s="37"/>
      <c r="AK428" s="39"/>
      <c r="AL428" s="40">
        <f t="shared" si="113"/>
        <v>8</v>
      </c>
      <c r="AM428" s="37"/>
      <c r="AN428" s="37">
        <f t="shared" si="114"/>
        <v>4447.6000000000004</v>
      </c>
      <c r="AO428" s="59">
        <f t="shared" si="115"/>
        <v>33311</v>
      </c>
      <c r="AP428" s="39"/>
      <c r="AQ428" s="59" t="str">
        <f t="shared" si="116"/>
        <v>K-hangtra</v>
      </c>
      <c r="AR428" s="60">
        <f t="shared" si="117"/>
        <v>156</v>
      </c>
      <c r="AS428" s="60">
        <f t="shared" si="118"/>
        <v>632</v>
      </c>
      <c r="AV428" s="39"/>
      <c r="AW428" s="42"/>
      <c r="AX428" s="42"/>
      <c r="AY428" s="42"/>
      <c r="AZ428" s="42"/>
      <c r="BA428" s="42"/>
      <c r="BB428" s="42"/>
      <c r="BC428" s="42"/>
      <c r="BD428" s="42"/>
      <c r="BE428" s="42"/>
      <c r="BF428" s="42"/>
      <c r="BG428" s="42"/>
      <c r="BH428" s="42"/>
      <c r="BI428" s="42"/>
      <c r="BJ428" s="42"/>
      <c r="BK428" s="42"/>
      <c r="BL428" s="42"/>
      <c r="BM428" s="42"/>
      <c r="BN428" s="42"/>
      <c r="BO428" s="42"/>
      <c r="BP428" s="42"/>
      <c r="BQ428" s="42"/>
      <c r="BR428" s="42"/>
      <c r="BS428" s="42"/>
      <c r="BT428" s="42"/>
      <c r="BU428" s="42"/>
      <c r="BV428" s="42"/>
      <c r="BW428" s="42"/>
      <c r="BX428" s="42"/>
      <c r="BY428" s="42"/>
      <c r="BZ428" s="42"/>
      <c r="CA428" s="42"/>
      <c r="CB428" s="42"/>
      <c r="CC428" s="42"/>
      <c r="CD428" s="42"/>
      <c r="CE428" s="42"/>
      <c r="CF428" s="42"/>
      <c r="CG428" s="42"/>
      <c r="CH428" s="42"/>
      <c r="CI428" s="42"/>
      <c r="CJ428" s="42"/>
      <c r="CK428" s="42"/>
      <c r="CL428" s="42"/>
      <c r="CM428" s="42"/>
      <c r="CN428" s="42"/>
      <c r="CO428" s="42"/>
      <c r="CP428" s="42"/>
      <c r="CQ428" s="42"/>
      <c r="CR428" s="42"/>
      <c r="CS428" s="42"/>
      <c r="CT428" s="42"/>
      <c r="CU428" s="42"/>
      <c r="CV428" s="42"/>
      <c r="CW428" s="42"/>
      <c r="CX428" s="42"/>
      <c r="CY428" s="42"/>
      <c r="CZ428" s="42"/>
      <c r="DA428" s="42"/>
      <c r="DB428" s="42"/>
      <c r="DC428" s="42"/>
      <c r="DD428" s="42"/>
      <c r="DE428" s="42"/>
      <c r="DF428" s="42"/>
      <c r="DG428" s="42"/>
      <c r="DH428" s="42"/>
      <c r="DI428" s="42"/>
      <c r="DJ428" s="42"/>
      <c r="DK428" s="42"/>
      <c r="DL428" s="42"/>
      <c r="DM428" s="42"/>
      <c r="DN428" s="42"/>
      <c r="DO428" s="42"/>
      <c r="DP428" s="42"/>
      <c r="DQ428" s="42"/>
      <c r="DR428" s="42"/>
      <c r="DS428" s="42"/>
      <c r="DT428" s="42"/>
      <c r="DU428" s="42"/>
      <c r="DV428" s="42"/>
      <c r="DW428" s="42"/>
      <c r="DX428" s="42"/>
      <c r="DY428" s="42"/>
      <c r="DZ428" s="42"/>
      <c r="EA428" s="42"/>
      <c r="EB428" s="42"/>
      <c r="EC428" s="42"/>
      <c r="ED428" s="42"/>
      <c r="EE428" s="42"/>
      <c r="EF428" s="42"/>
      <c r="EG428" s="42"/>
      <c r="EH428" s="42"/>
      <c r="EI428" s="42"/>
      <c r="EJ428" s="42"/>
      <c r="EK428" s="42"/>
      <c r="EL428" s="42"/>
      <c r="EM428" s="42"/>
      <c r="EN428" s="42"/>
      <c r="EO428" s="42"/>
      <c r="EP428" s="42"/>
      <c r="EQ428" s="42"/>
      <c r="ER428" s="42"/>
      <c r="ES428" s="42"/>
      <c r="ET428" s="42"/>
      <c r="EU428" s="42"/>
      <c r="EV428" s="42"/>
      <c r="EW428" s="42"/>
      <c r="EX428" s="42"/>
      <c r="EY428" s="42"/>
      <c r="EZ428" s="42"/>
      <c r="FA428" s="42"/>
      <c r="FB428" s="42"/>
      <c r="FC428" s="42"/>
      <c r="FD428" s="42"/>
      <c r="FE428" s="42"/>
      <c r="FF428" s="42"/>
      <c r="FG428" s="42"/>
      <c r="FH428" s="42"/>
      <c r="FI428" s="42"/>
      <c r="FJ428" s="42"/>
      <c r="FK428" s="42"/>
      <c r="FL428" s="42"/>
      <c r="FM428" s="42"/>
      <c r="FN428" s="42"/>
      <c r="FO428" s="42"/>
      <c r="FP428" s="42"/>
      <c r="FQ428" s="42"/>
      <c r="FR428" s="42"/>
      <c r="FS428" s="42"/>
      <c r="FT428" s="42"/>
      <c r="FU428" s="42"/>
      <c r="FV428" s="42"/>
      <c r="FW428" s="42"/>
      <c r="FX428" s="42"/>
      <c r="FY428" s="42"/>
      <c r="FZ428" s="42"/>
      <c r="GA428" s="42"/>
      <c r="GB428" s="42"/>
      <c r="GC428" s="42"/>
      <c r="GD428" s="42"/>
      <c r="GE428" s="42"/>
      <c r="GF428" s="42"/>
      <c r="GG428" s="42"/>
      <c r="GH428" s="42"/>
      <c r="GI428" s="42"/>
      <c r="GJ428" s="42"/>
      <c r="GK428" s="42"/>
      <c r="GL428" s="42"/>
      <c r="GM428" s="42"/>
      <c r="GN428" s="42"/>
      <c r="GO428" s="42"/>
      <c r="GP428" s="42"/>
      <c r="GQ428" s="42"/>
      <c r="GR428" s="42"/>
      <c r="GS428" s="42"/>
      <c r="GT428" s="42"/>
      <c r="GU428" s="42"/>
      <c r="GV428" s="42"/>
      <c r="GW428" s="42"/>
      <c r="GX428" s="42"/>
      <c r="GY428" s="42"/>
      <c r="GZ428" s="42"/>
      <c r="HA428" s="42"/>
      <c r="HB428" s="42"/>
      <c r="HC428" s="42"/>
      <c r="HD428" s="42"/>
      <c r="HE428" s="42"/>
      <c r="HF428" s="42"/>
      <c r="HG428" s="42"/>
      <c r="HH428" s="42"/>
      <c r="HI428" s="42"/>
      <c r="HJ428" s="42"/>
      <c r="HK428" s="42"/>
      <c r="HL428" s="42"/>
      <c r="HM428" s="42"/>
      <c r="HN428" s="42"/>
      <c r="HO428" s="42"/>
      <c r="HP428" s="42"/>
      <c r="HQ428" s="42"/>
      <c r="HR428" s="42"/>
      <c r="HS428" s="42"/>
      <c r="HT428" s="42"/>
      <c r="HU428" s="42"/>
      <c r="HV428" s="42"/>
      <c r="HW428" s="42"/>
      <c r="HX428" s="42"/>
    </row>
    <row r="429" spans="1:232" s="41" customFormat="1" x14ac:dyDescent="0.25">
      <c r="A429" s="29"/>
      <c r="B429" s="30"/>
      <c r="C429" s="31" t="str">
        <f>IF(H429="","",VLOOKUP(O429,Khach_hang!B:G,6,0))</f>
        <v>N</v>
      </c>
      <c r="D429" s="57">
        <f t="shared" si="102"/>
        <v>0</v>
      </c>
      <c r="E429" s="57">
        <f t="shared" si="103"/>
        <v>1</v>
      </c>
      <c r="F429" s="32" t="str">
        <f>IF(H429="","",VLOOKUP(H429,'PHIEU XT'!B:I,8,0))</f>
        <v>30/08/2025</v>
      </c>
      <c r="G429" s="32" t="str">
        <f t="shared" si="104"/>
        <v>30/08/2025</v>
      </c>
      <c r="H429" s="4">
        <v>9105872697</v>
      </c>
      <c r="I429" s="32" t="str">
        <f t="shared" si="105"/>
        <v>30/08/2025</v>
      </c>
      <c r="J429" s="33" t="str">
        <f t="shared" si="106"/>
        <v>NKHT2508/00138361</v>
      </c>
      <c r="K429" s="34"/>
      <c r="L429" s="46" t="str">
        <f t="shared" si="107"/>
        <v>K25TTM</v>
      </c>
      <c r="M429" s="33" t="str">
        <f>IF(H429="","",'PHIEU XT'!C429)</f>
        <v>00138361</v>
      </c>
      <c r="N429" s="35" t="str">
        <f t="shared" si="108"/>
        <v>30/08/2025</v>
      </c>
      <c r="O429" s="6" t="str">
        <f>IF(H429="","",'PHIEU XT'!E429)</f>
        <v>WIN</v>
      </c>
      <c r="P429" s="36"/>
      <c r="Q429" s="36"/>
      <c r="R429" s="36"/>
      <c r="S429" s="33" t="str">
        <f>IF(H429="","",'PHIEU XT'!F429)</f>
        <v>6734 WM+ HCM 117 – 119 Trần Văn Kiểu</v>
      </c>
      <c r="T429" s="36"/>
      <c r="U429" s="36"/>
      <c r="V429" s="33" t="str">
        <f t="shared" si="109"/>
        <v>6734 WM+ HCM 117 – 119 Trần Văn Kiểu</v>
      </c>
      <c r="W429" s="36"/>
      <c r="X429" s="36"/>
      <c r="Y429" s="33" t="str">
        <f>IF(H429="","",'PHIEU XT'!AC429)</f>
        <v>GXD500</v>
      </c>
      <c r="Z429" s="36"/>
      <c r="AA429" s="30"/>
      <c r="AB429" s="57">
        <f t="shared" si="110"/>
        <v>5111</v>
      </c>
      <c r="AC429" s="57">
        <f t="shared" si="111"/>
        <v>131</v>
      </c>
      <c r="AD429" s="30"/>
      <c r="AE429" s="58">
        <f>IF(H429="","",'PHIEU XT'!U429)</f>
        <v>1</v>
      </c>
      <c r="AF429" s="37"/>
      <c r="AG429" s="37">
        <f>IF(H429="","",'PHIEU XT'!T429)</f>
        <v>89285</v>
      </c>
      <c r="AH429" s="38">
        <f t="shared" si="112"/>
        <v>89285</v>
      </c>
      <c r="AI429" s="37"/>
      <c r="AJ429" s="37"/>
      <c r="AK429" s="39"/>
      <c r="AL429" s="40">
        <f t="shared" si="113"/>
        <v>8</v>
      </c>
      <c r="AM429" s="37"/>
      <c r="AN429" s="37">
        <f t="shared" si="114"/>
        <v>7142.8</v>
      </c>
      <c r="AO429" s="59">
        <f t="shared" si="115"/>
        <v>33311</v>
      </c>
      <c r="AP429" s="39"/>
      <c r="AQ429" s="59" t="str">
        <f t="shared" si="116"/>
        <v>K-hangtra</v>
      </c>
      <c r="AR429" s="60">
        <f t="shared" si="117"/>
        <v>156</v>
      </c>
      <c r="AS429" s="60">
        <f t="shared" si="118"/>
        <v>632</v>
      </c>
      <c r="AV429" s="39"/>
      <c r="AW429" s="42"/>
      <c r="AX429" s="42"/>
      <c r="AY429" s="42"/>
      <c r="AZ429" s="42"/>
      <c r="BA429" s="42"/>
      <c r="BB429" s="42"/>
      <c r="BC429" s="42"/>
      <c r="BD429" s="42"/>
      <c r="BE429" s="42"/>
      <c r="BF429" s="42"/>
      <c r="BG429" s="42"/>
      <c r="BH429" s="42"/>
      <c r="BI429" s="42"/>
      <c r="BJ429" s="42"/>
      <c r="BK429" s="42"/>
      <c r="BL429" s="42"/>
      <c r="BM429" s="42"/>
      <c r="BN429" s="42"/>
      <c r="BO429" s="42"/>
      <c r="BP429" s="42"/>
      <c r="BQ429" s="42"/>
      <c r="BR429" s="42"/>
      <c r="BS429" s="42"/>
      <c r="BT429" s="42"/>
      <c r="BU429" s="42"/>
      <c r="BV429" s="42"/>
      <c r="BW429" s="42"/>
      <c r="BX429" s="42"/>
      <c r="BY429" s="42"/>
      <c r="BZ429" s="42"/>
      <c r="CA429" s="42"/>
      <c r="CB429" s="42"/>
      <c r="CC429" s="42"/>
      <c r="CD429" s="42"/>
      <c r="CE429" s="42"/>
      <c r="CF429" s="42"/>
      <c r="CG429" s="42"/>
      <c r="CH429" s="42"/>
      <c r="CI429" s="42"/>
      <c r="CJ429" s="42"/>
      <c r="CK429" s="42"/>
      <c r="CL429" s="42"/>
      <c r="CM429" s="42"/>
      <c r="CN429" s="42"/>
      <c r="CO429" s="42"/>
      <c r="CP429" s="42"/>
      <c r="CQ429" s="42"/>
      <c r="CR429" s="42"/>
      <c r="CS429" s="42"/>
      <c r="CT429" s="42"/>
      <c r="CU429" s="42"/>
      <c r="CV429" s="42"/>
      <c r="CW429" s="42"/>
      <c r="CX429" s="42"/>
      <c r="CY429" s="42"/>
      <c r="CZ429" s="42"/>
      <c r="DA429" s="42"/>
      <c r="DB429" s="42"/>
      <c r="DC429" s="42"/>
      <c r="DD429" s="42"/>
      <c r="DE429" s="42"/>
      <c r="DF429" s="42"/>
      <c r="DG429" s="42"/>
      <c r="DH429" s="42"/>
      <c r="DI429" s="42"/>
      <c r="DJ429" s="42"/>
      <c r="DK429" s="42"/>
      <c r="DL429" s="42"/>
      <c r="DM429" s="42"/>
      <c r="DN429" s="42"/>
      <c r="DO429" s="42"/>
      <c r="DP429" s="42"/>
      <c r="DQ429" s="42"/>
      <c r="DR429" s="42"/>
      <c r="DS429" s="42"/>
      <c r="DT429" s="42"/>
      <c r="DU429" s="42"/>
      <c r="DV429" s="42"/>
      <c r="DW429" s="42"/>
      <c r="DX429" s="42"/>
      <c r="DY429" s="42"/>
      <c r="DZ429" s="42"/>
      <c r="EA429" s="42"/>
      <c r="EB429" s="42"/>
      <c r="EC429" s="42"/>
      <c r="ED429" s="42"/>
      <c r="EE429" s="42"/>
      <c r="EF429" s="42"/>
      <c r="EG429" s="42"/>
      <c r="EH429" s="42"/>
      <c r="EI429" s="42"/>
      <c r="EJ429" s="42"/>
      <c r="EK429" s="42"/>
      <c r="EL429" s="42"/>
      <c r="EM429" s="42"/>
      <c r="EN429" s="42"/>
      <c r="EO429" s="42"/>
      <c r="EP429" s="42"/>
      <c r="EQ429" s="42"/>
      <c r="ER429" s="42"/>
      <c r="ES429" s="42"/>
      <c r="ET429" s="42"/>
      <c r="EU429" s="42"/>
      <c r="EV429" s="42"/>
      <c r="EW429" s="42"/>
      <c r="EX429" s="42"/>
      <c r="EY429" s="42"/>
      <c r="EZ429" s="42"/>
      <c r="FA429" s="42"/>
      <c r="FB429" s="42"/>
      <c r="FC429" s="42"/>
      <c r="FD429" s="42"/>
      <c r="FE429" s="42"/>
      <c r="FF429" s="42"/>
      <c r="FG429" s="42"/>
      <c r="FH429" s="42"/>
      <c r="FI429" s="42"/>
      <c r="FJ429" s="42"/>
      <c r="FK429" s="42"/>
      <c r="FL429" s="42"/>
      <c r="FM429" s="42"/>
      <c r="FN429" s="42"/>
      <c r="FO429" s="42"/>
      <c r="FP429" s="42"/>
      <c r="FQ429" s="42"/>
      <c r="FR429" s="42"/>
      <c r="FS429" s="42"/>
      <c r="FT429" s="42"/>
      <c r="FU429" s="42"/>
      <c r="FV429" s="42"/>
      <c r="FW429" s="42"/>
      <c r="FX429" s="42"/>
      <c r="FY429" s="42"/>
      <c r="FZ429" s="42"/>
      <c r="GA429" s="42"/>
      <c r="GB429" s="42"/>
      <c r="GC429" s="42"/>
      <c r="GD429" s="42"/>
      <c r="GE429" s="42"/>
      <c r="GF429" s="42"/>
      <c r="GG429" s="42"/>
      <c r="GH429" s="42"/>
      <c r="GI429" s="42"/>
      <c r="GJ429" s="42"/>
      <c r="GK429" s="42"/>
      <c r="GL429" s="42"/>
      <c r="GM429" s="42"/>
      <c r="GN429" s="42"/>
      <c r="GO429" s="42"/>
      <c r="GP429" s="42"/>
      <c r="GQ429" s="42"/>
      <c r="GR429" s="42"/>
      <c r="GS429" s="42"/>
      <c r="GT429" s="42"/>
      <c r="GU429" s="42"/>
      <c r="GV429" s="42"/>
      <c r="GW429" s="42"/>
      <c r="GX429" s="42"/>
      <c r="GY429" s="42"/>
      <c r="GZ429" s="42"/>
      <c r="HA429" s="42"/>
      <c r="HB429" s="42"/>
      <c r="HC429" s="42"/>
      <c r="HD429" s="42"/>
      <c r="HE429" s="42"/>
      <c r="HF429" s="42"/>
      <c r="HG429" s="42"/>
      <c r="HH429" s="42"/>
      <c r="HI429" s="42"/>
      <c r="HJ429" s="42"/>
      <c r="HK429" s="42"/>
      <c r="HL429" s="42"/>
      <c r="HM429" s="42"/>
      <c r="HN429" s="42"/>
      <c r="HO429" s="42"/>
      <c r="HP429" s="42"/>
      <c r="HQ429" s="42"/>
      <c r="HR429" s="42"/>
      <c r="HS429" s="42"/>
      <c r="HT429" s="42"/>
      <c r="HU429" s="42"/>
      <c r="HV429" s="42"/>
      <c r="HW429" s="42"/>
      <c r="HX429" s="42"/>
    </row>
    <row r="430" spans="1:232" s="41" customFormat="1" x14ac:dyDescent="0.25">
      <c r="A430" s="29"/>
      <c r="B430" s="30"/>
      <c r="C430" s="31" t="str">
        <f>IF(H430="","",VLOOKUP(O430,Khach_hang!B:G,6,0))</f>
        <v>N</v>
      </c>
      <c r="D430" s="57">
        <f t="shared" si="102"/>
        <v>0</v>
      </c>
      <c r="E430" s="57">
        <f t="shared" si="103"/>
        <v>1</v>
      </c>
      <c r="F430" s="32" t="str">
        <f>IF(H430="","",VLOOKUP(H430,'PHIEU XT'!B:I,8,0))</f>
        <v>30/08/2025</v>
      </c>
      <c r="G430" s="32" t="str">
        <f t="shared" si="104"/>
        <v>30/08/2025</v>
      </c>
      <c r="H430" s="4">
        <v>9105872697</v>
      </c>
      <c r="I430" s="32" t="str">
        <f t="shared" si="105"/>
        <v>30/08/2025</v>
      </c>
      <c r="J430" s="33" t="str">
        <f t="shared" si="106"/>
        <v>NKHT2508/00138361</v>
      </c>
      <c r="K430" s="34"/>
      <c r="L430" s="46" t="str">
        <f t="shared" si="107"/>
        <v>K25TTM</v>
      </c>
      <c r="M430" s="33" t="str">
        <f>IF(H430="","",'PHIEU XT'!C430)</f>
        <v>00138361</v>
      </c>
      <c r="N430" s="35" t="str">
        <f t="shared" si="108"/>
        <v>30/08/2025</v>
      </c>
      <c r="O430" s="6" t="str">
        <f>IF(H430="","",'PHIEU XT'!E430)</f>
        <v>WIN</v>
      </c>
      <c r="P430" s="36"/>
      <c r="Q430" s="36"/>
      <c r="R430" s="36"/>
      <c r="S430" s="33" t="str">
        <f>IF(H430="","",'PHIEU XT'!F430)</f>
        <v>6734 WM+ HCM 117 – 119 Trần Văn Kiểu</v>
      </c>
      <c r="T430" s="36"/>
      <c r="U430" s="36"/>
      <c r="V430" s="33" t="str">
        <f t="shared" si="109"/>
        <v>6734 WM+ HCM 117 – 119 Trần Văn Kiểu</v>
      </c>
      <c r="W430" s="36"/>
      <c r="X430" s="36"/>
      <c r="Y430" s="33" t="str">
        <f>IF(H430="","",'PHIEU XT'!AC430)</f>
        <v>MNH250</v>
      </c>
      <c r="Z430" s="36"/>
      <c r="AA430" s="30"/>
      <c r="AB430" s="57">
        <f t="shared" si="110"/>
        <v>5111</v>
      </c>
      <c r="AC430" s="57">
        <f t="shared" si="111"/>
        <v>131</v>
      </c>
      <c r="AD430" s="30"/>
      <c r="AE430" s="58">
        <f>IF(H430="","",'PHIEU XT'!U430)</f>
        <v>2</v>
      </c>
      <c r="AF430" s="37"/>
      <c r="AG430" s="37">
        <f>IF(H430="","",'PHIEU XT'!T430)</f>
        <v>46000</v>
      </c>
      <c r="AH430" s="38">
        <f t="shared" si="112"/>
        <v>92000</v>
      </c>
      <c r="AI430" s="37"/>
      <c r="AJ430" s="37"/>
      <c r="AK430" s="39"/>
      <c r="AL430" s="40">
        <f t="shared" si="113"/>
        <v>8</v>
      </c>
      <c r="AM430" s="37"/>
      <c r="AN430" s="37">
        <f t="shared" si="114"/>
        <v>7360</v>
      </c>
      <c r="AO430" s="59">
        <f t="shared" si="115"/>
        <v>33311</v>
      </c>
      <c r="AP430" s="39"/>
      <c r="AQ430" s="59" t="str">
        <f t="shared" si="116"/>
        <v>K-hangtra</v>
      </c>
      <c r="AR430" s="60">
        <f t="shared" si="117"/>
        <v>156</v>
      </c>
      <c r="AS430" s="60">
        <f t="shared" si="118"/>
        <v>632</v>
      </c>
      <c r="AV430" s="39"/>
      <c r="AW430" s="42"/>
      <c r="AX430" s="42"/>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c r="BV430" s="42"/>
      <c r="BW430" s="42"/>
      <c r="BX430" s="42"/>
      <c r="BY430" s="42"/>
      <c r="BZ430" s="42"/>
      <c r="CA430" s="42"/>
      <c r="CB430" s="42"/>
      <c r="CC430" s="42"/>
      <c r="CD430" s="42"/>
      <c r="CE430" s="42"/>
      <c r="CF430" s="42"/>
      <c r="CG430" s="42"/>
      <c r="CH430" s="42"/>
      <c r="CI430" s="42"/>
      <c r="CJ430" s="42"/>
      <c r="CK430" s="42"/>
      <c r="CL430" s="42"/>
      <c r="CM430" s="42"/>
      <c r="CN430" s="42"/>
      <c r="CO430" s="42"/>
      <c r="CP430" s="42"/>
      <c r="CQ430" s="42"/>
      <c r="CR430" s="42"/>
      <c r="CS430" s="42"/>
      <c r="CT430" s="42"/>
      <c r="CU430" s="42"/>
      <c r="CV430" s="42"/>
      <c r="CW430" s="42"/>
      <c r="CX430" s="42"/>
      <c r="CY430" s="42"/>
      <c r="CZ430" s="42"/>
      <c r="DA430" s="42"/>
      <c r="DB430" s="42"/>
      <c r="DC430" s="42"/>
      <c r="DD430" s="42"/>
      <c r="DE430" s="42"/>
      <c r="DF430" s="42"/>
      <c r="DG430" s="42"/>
      <c r="DH430" s="42"/>
      <c r="DI430" s="42"/>
      <c r="DJ430" s="42"/>
      <c r="DK430" s="42"/>
      <c r="DL430" s="42"/>
      <c r="DM430" s="42"/>
      <c r="DN430" s="42"/>
      <c r="DO430" s="42"/>
      <c r="DP430" s="42"/>
      <c r="DQ430" s="42"/>
      <c r="DR430" s="42"/>
      <c r="DS430" s="42"/>
      <c r="DT430" s="42"/>
      <c r="DU430" s="42"/>
      <c r="DV430" s="42"/>
      <c r="DW430" s="42"/>
      <c r="DX430" s="42"/>
      <c r="DY430" s="42"/>
      <c r="DZ430" s="42"/>
      <c r="EA430" s="42"/>
      <c r="EB430" s="42"/>
      <c r="EC430" s="42"/>
      <c r="ED430" s="42"/>
      <c r="EE430" s="42"/>
      <c r="EF430" s="42"/>
      <c r="EG430" s="42"/>
      <c r="EH430" s="42"/>
      <c r="EI430" s="42"/>
      <c r="EJ430" s="42"/>
      <c r="EK430" s="42"/>
      <c r="EL430" s="42"/>
      <c r="EM430" s="42"/>
      <c r="EN430" s="42"/>
      <c r="EO430" s="42"/>
      <c r="EP430" s="42"/>
      <c r="EQ430" s="42"/>
      <c r="ER430" s="42"/>
      <c r="ES430" s="42"/>
      <c r="ET430" s="42"/>
      <c r="EU430" s="42"/>
      <c r="EV430" s="42"/>
      <c r="EW430" s="42"/>
      <c r="EX430" s="42"/>
      <c r="EY430" s="42"/>
      <c r="EZ430" s="42"/>
      <c r="FA430" s="42"/>
      <c r="FB430" s="42"/>
      <c r="FC430" s="42"/>
      <c r="FD430" s="42"/>
      <c r="FE430" s="42"/>
      <c r="FF430" s="42"/>
      <c r="FG430" s="42"/>
      <c r="FH430" s="42"/>
      <c r="FI430" s="42"/>
      <c r="FJ430" s="42"/>
      <c r="FK430" s="42"/>
      <c r="FL430" s="42"/>
      <c r="FM430" s="42"/>
      <c r="FN430" s="42"/>
      <c r="FO430" s="42"/>
      <c r="FP430" s="42"/>
      <c r="FQ430" s="42"/>
      <c r="FR430" s="42"/>
      <c r="FS430" s="42"/>
      <c r="FT430" s="42"/>
      <c r="FU430" s="42"/>
      <c r="FV430" s="42"/>
      <c r="FW430" s="42"/>
      <c r="FX430" s="42"/>
      <c r="FY430" s="42"/>
      <c r="FZ430" s="42"/>
      <c r="GA430" s="42"/>
      <c r="GB430" s="42"/>
      <c r="GC430" s="42"/>
      <c r="GD430" s="42"/>
      <c r="GE430" s="42"/>
      <c r="GF430" s="42"/>
      <c r="GG430" s="42"/>
      <c r="GH430" s="42"/>
      <c r="GI430" s="42"/>
      <c r="GJ430" s="42"/>
      <c r="GK430" s="42"/>
      <c r="GL430" s="42"/>
      <c r="GM430" s="42"/>
      <c r="GN430" s="42"/>
      <c r="GO430" s="42"/>
      <c r="GP430" s="42"/>
      <c r="GQ430" s="42"/>
      <c r="GR430" s="42"/>
      <c r="GS430" s="42"/>
      <c r="GT430" s="42"/>
      <c r="GU430" s="42"/>
      <c r="GV430" s="42"/>
      <c r="GW430" s="42"/>
      <c r="GX430" s="42"/>
      <c r="GY430" s="42"/>
      <c r="GZ430" s="42"/>
      <c r="HA430" s="42"/>
      <c r="HB430" s="42"/>
      <c r="HC430" s="42"/>
      <c r="HD430" s="42"/>
      <c r="HE430" s="42"/>
      <c r="HF430" s="42"/>
      <c r="HG430" s="42"/>
      <c r="HH430" s="42"/>
      <c r="HI430" s="42"/>
      <c r="HJ430" s="42"/>
      <c r="HK430" s="42"/>
      <c r="HL430" s="42"/>
      <c r="HM430" s="42"/>
      <c r="HN430" s="42"/>
      <c r="HO430" s="42"/>
      <c r="HP430" s="42"/>
      <c r="HQ430" s="42"/>
      <c r="HR430" s="42"/>
      <c r="HS430" s="42"/>
      <c r="HT430" s="42"/>
      <c r="HU430" s="42"/>
      <c r="HV430" s="42"/>
      <c r="HW430" s="42"/>
      <c r="HX430" s="42"/>
    </row>
    <row r="431" spans="1:232" s="41" customFormat="1" x14ac:dyDescent="0.25">
      <c r="A431" s="29"/>
      <c r="B431" s="30"/>
      <c r="C431" s="31" t="str">
        <f>IF(H431="","",VLOOKUP(O431,Khach_hang!B:G,6,0))</f>
        <v>N</v>
      </c>
      <c r="D431" s="57">
        <f t="shared" si="102"/>
        <v>0</v>
      </c>
      <c r="E431" s="57">
        <f t="shared" si="103"/>
        <v>1</v>
      </c>
      <c r="F431" s="32" t="str">
        <f>IF(H431="","",VLOOKUP(H431,'PHIEU XT'!B:I,8,0))</f>
        <v>30/08/2025</v>
      </c>
      <c r="G431" s="32" t="str">
        <f t="shared" si="104"/>
        <v>30/08/2025</v>
      </c>
      <c r="H431" s="4">
        <v>9105872697</v>
      </c>
      <c r="I431" s="32" t="str">
        <f t="shared" si="105"/>
        <v>30/08/2025</v>
      </c>
      <c r="J431" s="33" t="str">
        <f t="shared" si="106"/>
        <v>NKHT2508/00138361</v>
      </c>
      <c r="K431" s="34"/>
      <c r="L431" s="46" t="str">
        <f t="shared" si="107"/>
        <v>K25TTM</v>
      </c>
      <c r="M431" s="33" t="str">
        <f>IF(H431="","",'PHIEU XT'!C431)</f>
        <v>00138361</v>
      </c>
      <c r="N431" s="35" t="str">
        <f t="shared" si="108"/>
        <v>30/08/2025</v>
      </c>
      <c r="O431" s="6" t="str">
        <f>IF(H431="","",'PHIEU XT'!E431)</f>
        <v>WIN</v>
      </c>
      <c r="P431" s="36"/>
      <c r="Q431" s="36"/>
      <c r="R431" s="36"/>
      <c r="S431" s="33" t="str">
        <f>IF(H431="","",'PHIEU XT'!F431)</f>
        <v>6734 WM+ HCM 117 – 119 Trần Văn Kiểu</v>
      </c>
      <c r="T431" s="36"/>
      <c r="U431" s="36"/>
      <c r="V431" s="33" t="str">
        <f t="shared" si="109"/>
        <v>6734 WM+ HCM 117 – 119 Trần Văn Kiểu</v>
      </c>
      <c r="W431" s="36"/>
      <c r="X431" s="36"/>
      <c r="Y431" s="33" t="str">
        <f>IF(H431="","",'PHIEU XT'!AC431)</f>
        <v>GTLX250G</v>
      </c>
      <c r="Z431" s="36"/>
      <c r="AA431" s="30"/>
      <c r="AB431" s="57">
        <f t="shared" si="110"/>
        <v>5111</v>
      </c>
      <c r="AC431" s="57">
        <f t="shared" si="111"/>
        <v>131</v>
      </c>
      <c r="AD431" s="30"/>
      <c r="AE431" s="58">
        <f>IF(H431="","",'PHIEU XT'!U431)</f>
        <v>2</v>
      </c>
      <c r="AF431" s="37"/>
      <c r="AG431" s="37">
        <f>IF(H431="","",'PHIEU XT'!T431)</f>
        <v>50182</v>
      </c>
      <c r="AH431" s="38">
        <f t="shared" si="112"/>
        <v>100364</v>
      </c>
      <c r="AI431" s="37"/>
      <c r="AJ431" s="37"/>
      <c r="AK431" s="39"/>
      <c r="AL431" s="40">
        <f t="shared" si="113"/>
        <v>8</v>
      </c>
      <c r="AM431" s="37"/>
      <c r="AN431" s="37">
        <f t="shared" si="114"/>
        <v>8029.12</v>
      </c>
      <c r="AO431" s="59">
        <f t="shared" si="115"/>
        <v>33311</v>
      </c>
      <c r="AP431" s="39"/>
      <c r="AQ431" s="59" t="str">
        <f t="shared" si="116"/>
        <v>K-hangtra</v>
      </c>
      <c r="AR431" s="60">
        <f t="shared" si="117"/>
        <v>156</v>
      </c>
      <c r="AS431" s="60">
        <f t="shared" si="118"/>
        <v>632</v>
      </c>
      <c r="AV431" s="39"/>
      <c r="AW431" s="42"/>
      <c r="AX431" s="42"/>
      <c r="AY431" s="42"/>
      <c r="AZ431" s="42"/>
      <c r="BA431" s="42"/>
      <c r="BB431" s="42"/>
      <c r="BC431" s="42"/>
      <c r="BD431" s="42"/>
      <c r="BE431" s="42"/>
      <c r="BF431" s="42"/>
      <c r="BG431" s="42"/>
      <c r="BH431" s="42"/>
      <c r="BI431" s="42"/>
      <c r="BJ431" s="42"/>
      <c r="BK431" s="42"/>
      <c r="BL431" s="42"/>
      <c r="BM431" s="42"/>
      <c r="BN431" s="42"/>
      <c r="BO431" s="42"/>
      <c r="BP431" s="42"/>
      <c r="BQ431" s="42"/>
      <c r="BR431" s="42"/>
      <c r="BS431" s="42"/>
      <c r="BT431" s="42"/>
      <c r="BU431" s="42"/>
      <c r="BV431" s="42"/>
      <c r="BW431" s="42"/>
      <c r="BX431" s="42"/>
      <c r="BY431" s="42"/>
      <c r="BZ431" s="42"/>
      <c r="CA431" s="42"/>
      <c r="CB431" s="42"/>
      <c r="CC431" s="42"/>
      <c r="CD431" s="42"/>
      <c r="CE431" s="42"/>
      <c r="CF431" s="42"/>
      <c r="CG431" s="42"/>
      <c r="CH431" s="42"/>
      <c r="CI431" s="42"/>
      <c r="CJ431" s="42"/>
      <c r="CK431" s="42"/>
      <c r="CL431" s="42"/>
      <c r="CM431" s="42"/>
      <c r="CN431" s="42"/>
      <c r="CO431" s="42"/>
      <c r="CP431" s="42"/>
      <c r="CQ431" s="42"/>
      <c r="CR431" s="42"/>
      <c r="CS431" s="42"/>
      <c r="CT431" s="42"/>
      <c r="CU431" s="42"/>
      <c r="CV431" s="42"/>
      <c r="CW431" s="42"/>
      <c r="CX431" s="42"/>
      <c r="CY431" s="42"/>
      <c r="CZ431" s="42"/>
      <c r="DA431" s="42"/>
      <c r="DB431" s="42"/>
      <c r="DC431" s="42"/>
      <c r="DD431" s="42"/>
      <c r="DE431" s="42"/>
      <c r="DF431" s="42"/>
      <c r="DG431" s="42"/>
      <c r="DH431" s="42"/>
      <c r="DI431" s="42"/>
      <c r="DJ431" s="42"/>
      <c r="DK431" s="42"/>
      <c r="DL431" s="42"/>
      <c r="DM431" s="42"/>
      <c r="DN431" s="42"/>
      <c r="DO431" s="42"/>
      <c r="DP431" s="42"/>
      <c r="DQ431" s="42"/>
      <c r="DR431" s="42"/>
      <c r="DS431" s="42"/>
      <c r="DT431" s="42"/>
      <c r="DU431" s="42"/>
      <c r="DV431" s="42"/>
      <c r="DW431" s="42"/>
      <c r="DX431" s="42"/>
      <c r="DY431" s="42"/>
      <c r="DZ431" s="42"/>
      <c r="EA431" s="42"/>
      <c r="EB431" s="42"/>
      <c r="EC431" s="42"/>
      <c r="ED431" s="42"/>
      <c r="EE431" s="42"/>
      <c r="EF431" s="42"/>
      <c r="EG431" s="42"/>
      <c r="EH431" s="42"/>
      <c r="EI431" s="42"/>
      <c r="EJ431" s="42"/>
      <c r="EK431" s="42"/>
      <c r="EL431" s="42"/>
      <c r="EM431" s="42"/>
      <c r="EN431" s="42"/>
      <c r="EO431" s="42"/>
      <c r="EP431" s="42"/>
      <c r="EQ431" s="42"/>
      <c r="ER431" s="42"/>
      <c r="ES431" s="42"/>
      <c r="ET431" s="42"/>
      <c r="EU431" s="42"/>
      <c r="EV431" s="42"/>
      <c r="EW431" s="42"/>
      <c r="EX431" s="42"/>
      <c r="EY431" s="42"/>
      <c r="EZ431" s="42"/>
      <c r="FA431" s="42"/>
      <c r="FB431" s="42"/>
      <c r="FC431" s="42"/>
      <c r="FD431" s="42"/>
      <c r="FE431" s="42"/>
      <c r="FF431" s="42"/>
      <c r="FG431" s="42"/>
      <c r="FH431" s="42"/>
      <c r="FI431" s="42"/>
      <c r="FJ431" s="42"/>
      <c r="FK431" s="42"/>
      <c r="FL431" s="42"/>
      <c r="FM431" s="42"/>
      <c r="FN431" s="42"/>
      <c r="FO431" s="42"/>
      <c r="FP431" s="42"/>
      <c r="FQ431" s="42"/>
      <c r="FR431" s="42"/>
      <c r="FS431" s="42"/>
      <c r="FT431" s="42"/>
      <c r="FU431" s="42"/>
      <c r="FV431" s="42"/>
      <c r="FW431" s="42"/>
      <c r="FX431" s="42"/>
      <c r="FY431" s="42"/>
      <c r="FZ431" s="42"/>
      <c r="GA431" s="42"/>
      <c r="GB431" s="42"/>
      <c r="GC431" s="42"/>
      <c r="GD431" s="42"/>
      <c r="GE431" s="42"/>
      <c r="GF431" s="42"/>
      <c r="GG431" s="42"/>
      <c r="GH431" s="42"/>
      <c r="GI431" s="42"/>
      <c r="GJ431" s="42"/>
      <c r="GK431" s="42"/>
      <c r="GL431" s="42"/>
      <c r="GM431" s="42"/>
      <c r="GN431" s="42"/>
      <c r="GO431" s="42"/>
      <c r="GP431" s="42"/>
      <c r="GQ431" s="42"/>
      <c r="GR431" s="42"/>
      <c r="GS431" s="42"/>
      <c r="GT431" s="42"/>
      <c r="GU431" s="42"/>
      <c r="GV431" s="42"/>
      <c r="GW431" s="42"/>
      <c r="GX431" s="42"/>
      <c r="GY431" s="42"/>
      <c r="GZ431" s="42"/>
      <c r="HA431" s="42"/>
      <c r="HB431" s="42"/>
      <c r="HC431" s="42"/>
      <c r="HD431" s="42"/>
      <c r="HE431" s="42"/>
      <c r="HF431" s="42"/>
      <c r="HG431" s="42"/>
      <c r="HH431" s="42"/>
      <c r="HI431" s="42"/>
      <c r="HJ431" s="42"/>
      <c r="HK431" s="42"/>
      <c r="HL431" s="42"/>
      <c r="HM431" s="42"/>
      <c r="HN431" s="42"/>
      <c r="HO431" s="42"/>
      <c r="HP431" s="42"/>
      <c r="HQ431" s="42"/>
      <c r="HR431" s="42"/>
      <c r="HS431" s="42"/>
      <c r="HT431" s="42"/>
      <c r="HU431" s="42"/>
      <c r="HV431" s="42"/>
      <c r="HW431" s="42"/>
      <c r="HX431" s="42"/>
    </row>
    <row r="432" spans="1:232" s="41" customFormat="1" x14ac:dyDescent="0.25">
      <c r="A432" s="29"/>
      <c r="B432" s="30"/>
      <c r="C432" s="31" t="str">
        <f>IF(H432="","",VLOOKUP(O432,Khach_hang!B:G,6,0))</f>
        <v>N</v>
      </c>
      <c r="D432" s="57">
        <f t="shared" si="102"/>
        <v>0</v>
      </c>
      <c r="E432" s="57">
        <f t="shared" si="103"/>
        <v>1</v>
      </c>
      <c r="F432" s="32" t="str">
        <f>IF(H432="","",VLOOKUP(H432,'PHIEU XT'!B:I,8,0))</f>
        <v>30/08/2025</v>
      </c>
      <c r="G432" s="32" t="str">
        <f t="shared" si="104"/>
        <v>30/08/2025</v>
      </c>
      <c r="H432" s="4">
        <v>9105872697</v>
      </c>
      <c r="I432" s="32" t="str">
        <f t="shared" si="105"/>
        <v>30/08/2025</v>
      </c>
      <c r="J432" s="33" t="str">
        <f t="shared" si="106"/>
        <v>NKHT2508/00138361</v>
      </c>
      <c r="K432" s="34"/>
      <c r="L432" s="46" t="str">
        <f t="shared" si="107"/>
        <v>K25TTM</v>
      </c>
      <c r="M432" s="33" t="str">
        <f>IF(H432="","",'PHIEU XT'!C432)</f>
        <v>00138361</v>
      </c>
      <c r="N432" s="35" t="str">
        <f t="shared" si="108"/>
        <v>30/08/2025</v>
      </c>
      <c r="O432" s="6" t="str">
        <f>IF(H432="","",'PHIEU XT'!E432)</f>
        <v>WIN</v>
      </c>
      <c r="P432" s="36"/>
      <c r="Q432" s="36"/>
      <c r="R432" s="36"/>
      <c r="S432" s="33" t="str">
        <f>IF(H432="","",'PHIEU XT'!F432)</f>
        <v>6734 WM+ HCM 117 – 119 Trần Văn Kiểu</v>
      </c>
      <c r="T432" s="36"/>
      <c r="U432" s="36"/>
      <c r="V432" s="33" t="str">
        <f t="shared" si="109"/>
        <v>6734 WM+ HCM 117 – 119 Trần Văn Kiểu</v>
      </c>
      <c r="W432" s="36"/>
      <c r="X432" s="36"/>
      <c r="Y432" s="33" t="str">
        <f>IF(H432="","",'PHIEU XT'!AC432)</f>
        <v>GM500</v>
      </c>
      <c r="Z432" s="36"/>
      <c r="AA432" s="30"/>
      <c r="AB432" s="57">
        <f t="shared" si="110"/>
        <v>5111</v>
      </c>
      <c r="AC432" s="57">
        <f t="shared" si="111"/>
        <v>131</v>
      </c>
      <c r="AD432" s="30"/>
      <c r="AE432" s="58">
        <f>IF(H432="","",'PHIEU XT'!U432)</f>
        <v>1</v>
      </c>
      <c r="AF432" s="37"/>
      <c r="AG432" s="37">
        <f>IF(H432="","",'PHIEU XT'!T432)</f>
        <v>111058</v>
      </c>
      <c r="AH432" s="38">
        <f t="shared" si="112"/>
        <v>111058</v>
      </c>
      <c r="AI432" s="37"/>
      <c r="AJ432" s="37"/>
      <c r="AK432" s="39"/>
      <c r="AL432" s="40">
        <f t="shared" si="113"/>
        <v>8</v>
      </c>
      <c r="AM432" s="37"/>
      <c r="AN432" s="37">
        <f t="shared" si="114"/>
        <v>8884.64</v>
      </c>
      <c r="AO432" s="59">
        <f t="shared" si="115"/>
        <v>33311</v>
      </c>
      <c r="AP432" s="39"/>
      <c r="AQ432" s="59" t="str">
        <f t="shared" si="116"/>
        <v>K-hangtra</v>
      </c>
      <c r="AR432" s="60">
        <f t="shared" si="117"/>
        <v>156</v>
      </c>
      <c r="AS432" s="60">
        <f t="shared" si="118"/>
        <v>632</v>
      </c>
      <c r="AV432" s="39"/>
      <c r="AW432" s="42"/>
      <c r="AX432" s="42"/>
      <c r="AY432" s="42"/>
      <c r="AZ432" s="42"/>
      <c r="BA432" s="42"/>
      <c r="BB432" s="42"/>
      <c r="BC432" s="42"/>
      <c r="BD432" s="42"/>
      <c r="BE432" s="42"/>
      <c r="BF432" s="42"/>
      <c r="BG432" s="42"/>
      <c r="BH432" s="42"/>
      <c r="BI432" s="42"/>
      <c r="BJ432" s="42"/>
      <c r="BK432" s="42"/>
      <c r="BL432" s="42"/>
      <c r="BM432" s="42"/>
      <c r="BN432" s="42"/>
      <c r="BO432" s="42"/>
      <c r="BP432" s="42"/>
      <c r="BQ432" s="42"/>
      <c r="BR432" s="42"/>
      <c r="BS432" s="42"/>
      <c r="BT432" s="42"/>
      <c r="BU432" s="42"/>
      <c r="BV432" s="42"/>
      <c r="BW432" s="42"/>
      <c r="BX432" s="42"/>
      <c r="BY432" s="42"/>
      <c r="BZ432" s="42"/>
      <c r="CA432" s="42"/>
      <c r="CB432" s="42"/>
      <c r="CC432" s="42"/>
      <c r="CD432" s="42"/>
      <c r="CE432" s="42"/>
      <c r="CF432" s="42"/>
      <c r="CG432" s="42"/>
      <c r="CH432" s="42"/>
      <c r="CI432" s="42"/>
      <c r="CJ432" s="42"/>
      <c r="CK432" s="42"/>
      <c r="CL432" s="42"/>
      <c r="CM432" s="42"/>
      <c r="CN432" s="42"/>
      <c r="CO432" s="42"/>
      <c r="CP432" s="42"/>
      <c r="CQ432" s="42"/>
      <c r="CR432" s="42"/>
      <c r="CS432" s="42"/>
      <c r="CT432" s="42"/>
      <c r="CU432" s="42"/>
      <c r="CV432" s="42"/>
      <c r="CW432" s="42"/>
      <c r="CX432" s="42"/>
      <c r="CY432" s="42"/>
      <c r="CZ432" s="42"/>
      <c r="DA432" s="42"/>
      <c r="DB432" s="42"/>
      <c r="DC432" s="42"/>
      <c r="DD432" s="42"/>
      <c r="DE432" s="42"/>
      <c r="DF432" s="42"/>
      <c r="DG432" s="42"/>
      <c r="DH432" s="42"/>
      <c r="DI432" s="42"/>
      <c r="DJ432" s="42"/>
      <c r="DK432" s="42"/>
      <c r="DL432" s="42"/>
      <c r="DM432" s="42"/>
      <c r="DN432" s="42"/>
      <c r="DO432" s="42"/>
      <c r="DP432" s="42"/>
      <c r="DQ432" s="42"/>
      <c r="DR432" s="42"/>
      <c r="DS432" s="42"/>
      <c r="DT432" s="42"/>
      <c r="DU432" s="42"/>
      <c r="DV432" s="42"/>
      <c r="DW432" s="42"/>
      <c r="DX432" s="42"/>
      <c r="DY432" s="42"/>
      <c r="DZ432" s="42"/>
      <c r="EA432" s="42"/>
      <c r="EB432" s="42"/>
      <c r="EC432" s="42"/>
      <c r="ED432" s="42"/>
      <c r="EE432" s="42"/>
      <c r="EF432" s="42"/>
      <c r="EG432" s="42"/>
      <c r="EH432" s="42"/>
      <c r="EI432" s="42"/>
      <c r="EJ432" s="42"/>
      <c r="EK432" s="42"/>
      <c r="EL432" s="42"/>
      <c r="EM432" s="42"/>
      <c r="EN432" s="42"/>
      <c r="EO432" s="42"/>
      <c r="EP432" s="42"/>
      <c r="EQ432" s="42"/>
      <c r="ER432" s="42"/>
      <c r="ES432" s="42"/>
      <c r="ET432" s="42"/>
      <c r="EU432" s="42"/>
      <c r="EV432" s="42"/>
      <c r="EW432" s="42"/>
      <c r="EX432" s="42"/>
      <c r="EY432" s="42"/>
      <c r="EZ432" s="42"/>
      <c r="FA432" s="42"/>
      <c r="FB432" s="42"/>
      <c r="FC432" s="42"/>
      <c r="FD432" s="42"/>
      <c r="FE432" s="42"/>
      <c r="FF432" s="42"/>
      <c r="FG432" s="42"/>
      <c r="FH432" s="42"/>
      <c r="FI432" s="42"/>
      <c r="FJ432" s="42"/>
      <c r="FK432" s="42"/>
      <c r="FL432" s="42"/>
      <c r="FM432" s="42"/>
      <c r="FN432" s="42"/>
      <c r="FO432" s="42"/>
      <c r="FP432" s="42"/>
      <c r="FQ432" s="42"/>
      <c r="FR432" s="42"/>
      <c r="FS432" s="42"/>
      <c r="FT432" s="42"/>
      <c r="FU432" s="42"/>
      <c r="FV432" s="42"/>
      <c r="FW432" s="42"/>
      <c r="FX432" s="42"/>
      <c r="FY432" s="42"/>
      <c r="FZ432" s="42"/>
      <c r="GA432" s="42"/>
      <c r="GB432" s="42"/>
      <c r="GC432" s="42"/>
      <c r="GD432" s="42"/>
      <c r="GE432" s="42"/>
      <c r="GF432" s="42"/>
      <c r="GG432" s="42"/>
      <c r="GH432" s="42"/>
      <c r="GI432" s="42"/>
      <c r="GJ432" s="42"/>
      <c r="GK432" s="42"/>
      <c r="GL432" s="42"/>
      <c r="GM432" s="42"/>
      <c r="GN432" s="42"/>
      <c r="GO432" s="42"/>
      <c r="GP432" s="42"/>
      <c r="GQ432" s="42"/>
      <c r="GR432" s="42"/>
      <c r="GS432" s="42"/>
      <c r="GT432" s="42"/>
      <c r="GU432" s="42"/>
      <c r="GV432" s="42"/>
      <c r="GW432" s="42"/>
      <c r="GX432" s="42"/>
      <c r="GY432" s="42"/>
      <c r="GZ432" s="42"/>
      <c r="HA432" s="42"/>
      <c r="HB432" s="42"/>
      <c r="HC432" s="42"/>
      <c r="HD432" s="42"/>
      <c r="HE432" s="42"/>
      <c r="HF432" s="42"/>
      <c r="HG432" s="42"/>
      <c r="HH432" s="42"/>
      <c r="HI432" s="42"/>
      <c r="HJ432" s="42"/>
      <c r="HK432" s="42"/>
      <c r="HL432" s="42"/>
      <c r="HM432" s="42"/>
      <c r="HN432" s="42"/>
      <c r="HO432" s="42"/>
      <c r="HP432" s="42"/>
      <c r="HQ432" s="42"/>
      <c r="HR432" s="42"/>
      <c r="HS432" s="42"/>
      <c r="HT432" s="42"/>
      <c r="HU432" s="42"/>
      <c r="HV432" s="42"/>
      <c r="HW432" s="42"/>
      <c r="HX432" s="42"/>
    </row>
    <row r="433" spans="1:232" s="41" customFormat="1" x14ac:dyDescent="0.25">
      <c r="A433" s="29"/>
      <c r="B433" s="30"/>
      <c r="C433" s="31" t="str">
        <f>IF(H433="","",VLOOKUP(O433,Khach_hang!B:G,6,0))</f>
        <v>B</v>
      </c>
      <c r="D433" s="57">
        <f t="shared" si="102"/>
        <v>0</v>
      </c>
      <c r="E433" s="57">
        <f t="shared" si="103"/>
        <v>1</v>
      </c>
      <c r="F433" s="32" t="str">
        <f>IF(H433="","",VLOOKUP(H433,'PHIEU XT'!B:I,8,0))</f>
        <v>30/08/2025</v>
      </c>
      <c r="G433" s="32" t="str">
        <f t="shared" si="104"/>
        <v>30/08/2025</v>
      </c>
      <c r="H433" s="4">
        <v>9105872718</v>
      </c>
      <c r="I433" s="32" t="str">
        <f t="shared" si="105"/>
        <v>30/08/2025</v>
      </c>
      <c r="J433" s="33" t="str">
        <f t="shared" si="106"/>
        <v>NKHT2508/00422525</v>
      </c>
      <c r="K433" s="34"/>
      <c r="L433" s="46" t="str">
        <f t="shared" si="107"/>
        <v>K25TTM</v>
      </c>
      <c r="M433" s="33" t="str">
        <f>IF(H433="","",'PHIEU XT'!C433)</f>
        <v>00422525</v>
      </c>
      <c r="N433" s="35" t="str">
        <f t="shared" si="108"/>
        <v>30/08/2025</v>
      </c>
      <c r="O433" s="6" t="str">
        <f>IF(H433="","",'PHIEU XT'!E433)</f>
        <v>WIN-002</v>
      </c>
      <c r="P433" s="36"/>
      <c r="Q433" s="36"/>
      <c r="R433" s="36"/>
      <c r="S433" s="33" t="str">
        <f>IF(H433="","",'PHIEU XT'!F433)</f>
        <v>4535 WM+ HNI 120 Phố Mã</v>
      </c>
      <c r="T433" s="36"/>
      <c r="U433" s="36"/>
      <c r="V433" s="33" t="str">
        <f t="shared" si="109"/>
        <v>4535 WM+ HNI 120 Phố Mã</v>
      </c>
      <c r="W433" s="36"/>
      <c r="X433" s="36"/>
      <c r="Y433" s="33" t="str">
        <f>IF(H433="","",'PHIEU XT'!AC433)</f>
        <v>GM500</v>
      </c>
      <c r="Z433" s="36"/>
      <c r="AA433" s="30"/>
      <c r="AB433" s="57">
        <f t="shared" si="110"/>
        <v>5111</v>
      </c>
      <c r="AC433" s="57">
        <f t="shared" si="111"/>
        <v>131</v>
      </c>
      <c r="AD433" s="30"/>
      <c r="AE433" s="58">
        <f>IF(H433="","",'PHIEU XT'!U433)</f>
        <v>2</v>
      </c>
      <c r="AF433" s="37"/>
      <c r="AG433" s="37">
        <f>IF(H433="","",'PHIEU XT'!T433)</f>
        <v>111058</v>
      </c>
      <c r="AH433" s="38">
        <f t="shared" si="112"/>
        <v>222116</v>
      </c>
      <c r="AI433" s="37"/>
      <c r="AJ433" s="37"/>
      <c r="AK433" s="39"/>
      <c r="AL433" s="40">
        <f t="shared" si="113"/>
        <v>8</v>
      </c>
      <c r="AM433" s="37"/>
      <c r="AN433" s="37">
        <f t="shared" si="114"/>
        <v>17769.28</v>
      </c>
      <c r="AO433" s="59">
        <f t="shared" si="115"/>
        <v>33311</v>
      </c>
      <c r="AP433" s="39"/>
      <c r="AQ433" s="59" t="str">
        <f t="shared" si="116"/>
        <v>K-hangtra</v>
      </c>
      <c r="AR433" s="60">
        <f t="shared" si="117"/>
        <v>156</v>
      </c>
      <c r="AS433" s="60">
        <f t="shared" si="118"/>
        <v>632</v>
      </c>
      <c r="AV433" s="39"/>
      <c r="AW433" s="42"/>
      <c r="AX433" s="42"/>
      <c r="AY433" s="42"/>
      <c r="AZ433" s="42"/>
      <c r="BA433" s="42"/>
      <c r="BB433" s="42"/>
      <c r="BC433" s="42"/>
      <c r="BD433" s="42"/>
      <c r="BE433" s="42"/>
      <c r="BF433" s="42"/>
      <c r="BG433" s="42"/>
      <c r="BH433" s="42"/>
      <c r="BI433" s="42"/>
      <c r="BJ433" s="42"/>
      <c r="BK433" s="42"/>
      <c r="BL433" s="42"/>
      <c r="BM433" s="42"/>
      <c r="BN433" s="42"/>
      <c r="BO433" s="42"/>
      <c r="BP433" s="42"/>
      <c r="BQ433" s="42"/>
      <c r="BR433" s="42"/>
      <c r="BS433" s="42"/>
      <c r="BT433" s="42"/>
      <c r="BU433" s="42"/>
      <c r="BV433" s="42"/>
      <c r="BW433" s="42"/>
      <c r="BX433" s="42"/>
      <c r="BY433" s="42"/>
      <c r="BZ433" s="42"/>
      <c r="CA433" s="42"/>
      <c r="CB433" s="42"/>
      <c r="CC433" s="42"/>
      <c r="CD433" s="42"/>
      <c r="CE433" s="42"/>
      <c r="CF433" s="42"/>
      <c r="CG433" s="42"/>
      <c r="CH433" s="42"/>
      <c r="CI433" s="42"/>
      <c r="CJ433" s="42"/>
      <c r="CK433" s="42"/>
      <c r="CL433" s="42"/>
      <c r="CM433" s="42"/>
      <c r="CN433" s="42"/>
      <c r="CO433" s="42"/>
      <c r="CP433" s="42"/>
      <c r="CQ433" s="42"/>
      <c r="CR433" s="42"/>
      <c r="CS433" s="42"/>
      <c r="CT433" s="42"/>
      <c r="CU433" s="42"/>
      <c r="CV433" s="42"/>
      <c r="CW433" s="42"/>
      <c r="CX433" s="42"/>
      <c r="CY433" s="42"/>
      <c r="CZ433" s="42"/>
      <c r="DA433" s="42"/>
      <c r="DB433" s="42"/>
      <c r="DC433" s="42"/>
      <c r="DD433" s="42"/>
      <c r="DE433" s="42"/>
      <c r="DF433" s="42"/>
      <c r="DG433" s="42"/>
      <c r="DH433" s="42"/>
      <c r="DI433" s="42"/>
      <c r="DJ433" s="42"/>
      <c r="DK433" s="42"/>
      <c r="DL433" s="42"/>
      <c r="DM433" s="42"/>
      <c r="DN433" s="42"/>
      <c r="DO433" s="42"/>
      <c r="DP433" s="42"/>
      <c r="DQ433" s="42"/>
      <c r="DR433" s="42"/>
      <c r="DS433" s="42"/>
      <c r="DT433" s="42"/>
      <c r="DU433" s="42"/>
      <c r="DV433" s="42"/>
      <c r="DW433" s="42"/>
      <c r="DX433" s="42"/>
      <c r="DY433" s="42"/>
      <c r="DZ433" s="42"/>
      <c r="EA433" s="42"/>
      <c r="EB433" s="42"/>
      <c r="EC433" s="42"/>
      <c r="ED433" s="42"/>
      <c r="EE433" s="42"/>
      <c r="EF433" s="42"/>
      <c r="EG433" s="42"/>
      <c r="EH433" s="42"/>
      <c r="EI433" s="42"/>
      <c r="EJ433" s="42"/>
      <c r="EK433" s="42"/>
      <c r="EL433" s="42"/>
      <c r="EM433" s="42"/>
      <c r="EN433" s="42"/>
      <c r="EO433" s="42"/>
      <c r="EP433" s="42"/>
      <c r="EQ433" s="42"/>
      <c r="ER433" s="42"/>
      <c r="ES433" s="42"/>
      <c r="ET433" s="42"/>
      <c r="EU433" s="42"/>
      <c r="EV433" s="42"/>
      <c r="EW433" s="42"/>
      <c r="EX433" s="42"/>
      <c r="EY433" s="42"/>
      <c r="EZ433" s="42"/>
      <c r="FA433" s="42"/>
      <c r="FB433" s="42"/>
      <c r="FC433" s="42"/>
      <c r="FD433" s="42"/>
      <c r="FE433" s="42"/>
      <c r="FF433" s="42"/>
      <c r="FG433" s="42"/>
      <c r="FH433" s="42"/>
      <c r="FI433" s="42"/>
      <c r="FJ433" s="42"/>
      <c r="FK433" s="42"/>
      <c r="FL433" s="42"/>
      <c r="FM433" s="42"/>
      <c r="FN433" s="42"/>
      <c r="FO433" s="42"/>
      <c r="FP433" s="42"/>
      <c r="FQ433" s="42"/>
      <c r="FR433" s="42"/>
      <c r="FS433" s="42"/>
      <c r="FT433" s="42"/>
      <c r="FU433" s="42"/>
      <c r="FV433" s="42"/>
      <c r="FW433" s="42"/>
      <c r="FX433" s="42"/>
      <c r="FY433" s="42"/>
      <c r="FZ433" s="42"/>
      <c r="GA433" s="42"/>
      <c r="GB433" s="42"/>
      <c r="GC433" s="42"/>
      <c r="GD433" s="42"/>
      <c r="GE433" s="42"/>
      <c r="GF433" s="42"/>
      <c r="GG433" s="42"/>
      <c r="GH433" s="42"/>
      <c r="GI433" s="42"/>
      <c r="GJ433" s="42"/>
      <c r="GK433" s="42"/>
      <c r="GL433" s="42"/>
      <c r="GM433" s="42"/>
      <c r="GN433" s="42"/>
      <c r="GO433" s="42"/>
      <c r="GP433" s="42"/>
      <c r="GQ433" s="42"/>
      <c r="GR433" s="42"/>
      <c r="GS433" s="42"/>
      <c r="GT433" s="42"/>
      <c r="GU433" s="42"/>
      <c r="GV433" s="42"/>
      <c r="GW433" s="42"/>
      <c r="GX433" s="42"/>
      <c r="GY433" s="42"/>
      <c r="GZ433" s="42"/>
      <c r="HA433" s="42"/>
      <c r="HB433" s="42"/>
      <c r="HC433" s="42"/>
      <c r="HD433" s="42"/>
      <c r="HE433" s="42"/>
      <c r="HF433" s="42"/>
      <c r="HG433" s="42"/>
      <c r="HH433" s="42"/>
      <c r="HI433" s="42"/>
      <c r="HJ433" s="42"/>
      <c r="HK433" s="42"/>
      <c r="HL433" s="42"/>
      <c r="HM433" s="42"/>
      <c r="HN433" s="42"/>
      <c r="HO433" s="42"/>
      <c r="HP433" s="42"/>
      <c r="HQ433" s="42"/>
      <c r="HR433" s="42"/>
      <c r="HS433" s="42"/>
      <c r="HT433" s="42"/>
      <c r="HU433" s="42"/>
      <c r="HV433" s="42"/>
      <c r="HW433" s="42"/>
      <c r="HX433" s="42"/>
    </row>
    <row r="434" spans="1:232" s="41" customFormat="1" x14ac:dyDescent="0.25">
      <c r="A434" s="29"/>
      <c r="B434" s="30"/>
      <c r="C434" s="31" t="str">
        <f>IF(H434="","",VLOOKUP(O434,Khach_hang!B:G,6,0))</f>
        <v>B</v>
      </c>
      <c r="D434" s="57">
        <f t="shared" si="102"/>
        <v>0</v>
      </c>
      <c r="E434" s="57">
        <f t="shared" si="103"/>
        <v>1</v>
      </c>
      <c r="F434" s="32" t="str">
        <f>IF(H434="","",VLOOKUP(H434,'PHIEU XT'!B:I,8,0))</f>
        <v>30/08/2025</v>
      </c>
      <c r="G434" s="32" t="str">
        <f t="shared" si="104"/>
        <v>30/08/2025</v>
      </c>
      <c r="H434" s="4">
        <v>9105872731</v>
      </c>
      <c r="I434" s="32" t="str">
        <f t="shared" si="105"/>
        <v>30/08/2025</v>
      </c>
      <c r="J434" s="33" t="str">
        <f t="shared" si="106"/>
        <v>NKHT2508/00032751</v>
      </c>
      <c r="K434" s="34"/>
      <c r="L434" s="46" t="str">
        <f t="shared" si="107"/>
        <v>K25TTM</v>
      </c>
      <c r="M434" s="33" t="str">
        <f>IF(H434="","",'PHIEU XT'!C434)</f>
        <v>00032751</v>
      </c>
      <c r="N434" s="35" t="str">
        <f t="shared" si="108"/>
        <v>30/08/2025</v>
      </c>
      <c r="O434" s="6" t="str">
        <f>IF(H434="","",'PHIEU XT'!E434)</f>
        <v>WIN-058</v>
      </c>
      <c r="P434" s="36"/>
      <c r="Q434" s="36"/>
      <c r="R434" s="36"/>
      <c r="S434" s="33" t="str">
        <f>IF(H434="","",'PHIEU XT'!F434)</f>
        <v>6112 WM+ NAN 78 Lê Nin</v>
      </c>
      <c r="T434" s="36"/>
      <c r="U434" s="36"/>
      <c r="V434" s="33" t="str">
        <f t="shared" si="109"/>
        <v>6112 WM+ NAN 78 Lê Nin</v>
      </c>
      <c r="W434" s="36"/>
      <c r="X434" s="36"/>
      <c r="Y434" s="33" t="str">
        <f>IF(H434="","",'PHIEU XT'!AC434)</f>
        <v>CC300</v>
      </c>
      <c r="Z434" s="36"/>
      <c r="AA434" s="30"/>
      <c r="AB434" s="57">
        <f t="shared" si="110"/>
        <v>5111</v>
      </c>
      <c r="AC434" s="57">
        <f t="shared" si="111"/>
        <v>131</v>
      </c>
      <c r="AD434" s="30"/>
      <c r="AE434" s="58">
        <f>IF(H434="","",'PHIEU XT'!U434)</f>
        <v>3</v>
      </c>
      <c r="AF434" s="37"/>
      <c r="AG434" s="37">
        <f>IF(H434="","",'PHIEU XT'!T434)</f>
        <v>74250</v>
      </c>
      <c r="AH434" s="38">
        <f t="shared" si="112"/>
        <v>222750</v>
      </c>
      <c r="AI434" s="37"/>
      <c r="AJ434" s="37"/>
      <c r="AK434" s="39"/>
      <c r="AL434" s="40">
        <f t="shared" si="113"/>
        <v>8</v>
      </c>
      <c r="AM434" s="37"/>
      <c r="AN434" s="37">
        <f t="shared" si="114"/>
        <v>17820</v>
      </c>
      <c r="AO434" s="59">
        <f t="shared" si="115"/>
        <v>33311</v>
      </c>
      <c r="AP434" s="39"/>
      <c r="AQ434" s="59" t="str">
        <f t="shared" si="116"/>
        <v>K-hangtra</v>
      </c>
      <c r="AR434" s="60">
        <f t="shared" si="117"/>
        <v>156</v>
      </c>
      <c r="AS434" s="60">
        <f t="shared" si="118"/>
        <v>632</v>
      </c>
      <c r="AV434" s="39"/>
      <c r="AW434" s="42"/>
      <c r="AX434" s="42"/>
      <c r="AY434" s="42"/>
      <c r="AZ434" s="42"/>
      <c r="BA434" s="42"/>
      <c r="BB434" s="42"/>
      <c r="BC434" s="42"/>
      <c r="BD434" s="42"/>
      <c r="BE434" s="42"/>
      <c r="BF434" s="42"/>
      <c r="BG434" s="42"/>
      <c r="BH434" s="42"/>
      <c r="BI434" s="42"/>
      <c r="BJ434" s="42"/>
      <c r="BK434" s="42"/>
      <c r="BL434" s="42"/>
      <c r="BM434" s="42"/>
      <c r="BN434" s="42"/>
      <c r="BO434" s="42"/>
      <c r="BP434" s="42"/>
      <c r="BQ434" s="42"/>
      <c r="BR434" s="42"/>
      <c r="BS434" s="42"/>
      <c r="BT434" s="42"/>
      <c r="BU434" s="42"/>
      <c r="BV434" s="42"/>
      <c r="BW434" s="42"/>
      <c r="BX434" s="42"/>
      <c r="BY434" s="42"/>
      <c r="BZ434" s="42"/>
      <c r="CA434" s="42"/>
      <c r="CB434" s="42"/>
      <c r="CC434" s="42"/>
      <c r="CD434" s="42"/>
      <c r="CE434" s="42"/>
      <c r="CF434" s="42"/>
      <c r="CG434" s="42"/>
      <c r="CH434" s="42"/>
      <c r="CI434" s="42"/>
      <c r="CJ434" s="42"/>
      <c r="CK434" s="42"/>
      <c r="CL434" s="42"/>
      <c r="CM434" s="42"/>
      <c r="CN434" s="42"/>
      <c r="CO434" s="42"/>
      <c r="CP434" s="42"/>
      <c r="CQ434" s="42"/>
      <c r="CR434" s="42"/>
      <c r="CS434" s="42"/>
      <c r="CT434" s="42"/>
      <c r="CU434" s="42"/>
      <c r="CV434" s="42"/>
      <c r="CW434" s="42"/>
      <c r="CX434" s="42"/>
      <c r="CY434" s="42"/>
      <c r="CZ434" s="42"/>
      <c r="DA434" s="42"/>
      <c r="DB434" s="42"/>
      <c r="DC434" s="42"/>
      <c r="DD434" s="42"/>
      <c r="DE434" s="42"/>
      <c r="DF434" s="42"/>
      <c r="DG434" s="42"/>
      <c r="DH434" s="42"/>
      <c r="DI434" s="42"/>
      <c r="DJ434" s="42"/>
      <c r="DK434" s="42"/>
      <c r="DL434" s="42"/>
      <c r="DM434" s="42"/>
      <c r="DN434" s="42"/>
      <c r="DO434" s="42"/>
      <c r="DP434" s="42"/>
      <c r="DQ434" s="42"/>
      <c r="DR434" s="42"/>
      <c r="DS434" s="42"/>
      <c r="DT434" s="42"/>
      <c r="DU434" s="42"/>
      <c r="DV434" s="42"/>
      <c r="DW434" s="42"/>
      <c r="DX434" s="42"/>
      <c r="DY434" s="42"/>
      <c r="DZ434" s="42"/>
      <c r="EA434" s="42"/>
      <c r="EB434" s="42"/>
      <c r="EC434" s="42"/>
      <c r="ED434" s="42"/>
      <c r="EE434" s="42"/>
      <c r="EF434" s="42"/>
      <c r="EG434" s="42"/>
      <c r="EH434" s="42"/>
      <c r="EI434" s="42"/>
      <c r="EJ434" s="42"/>
      <c r="EK434" s="42"/>
      <c r="EL434" s="42"/>
      <c r="EM434" s="42"/>
      <c r="EN434" s="42"/>
      <c r="EO434" s="42"/>
      <c r="EP434" s="42"/>
      <c r="EQ434" s="42"/>
      <c r="ER434" s="42"/>
      <c r="ES434" s="42"/>
      <c r="ET434" s="42"/>
      <c r="EU434" s="42"/>
      <c r="EV434" s="42"/>
      <c r="EW434" s="42"/>
      <c r="EX434" s="42"/>
      <c r="EY434" s="42"/>
      <c r="EZ434" s="42"/>
      <c r="FA434" s="42"/>
      <c r="FB434" s="42"/>
      <c r="FC434" s="42"/>
      <c r="FD434" s="42"/>
      <c r="FE434" s="42"/>
      <c r="FF434" s="42"/>
      <c r="FG434" s="42"/>
      <c r="FH434" s="42"/>
      <c r="FI434" s="42"/>
      <c r="FJ434" s="42"/>
      <c r="FK434" s="42"/>
      <c r="FL434" s="42"/>
      <c r="FM434" s="42"/>
      <c r="FN434" s="42"/>
      <c r="FO434" s="42"/>
      <c r="FP434" s="42"/>
      <c r="FQ434" s="42"/>
      <c r="FR434" s="42"/>
      <c r="FS434" s="42"/>
      <c r="FT434" s="42"/>
      <c r="FU434" s="42"/>
      <c r="FV434" s="42"/>
      <c r="FW434" s="42"/>
      <c r="FX434" s="42"/>
      <c r="FY434" s="42"/>
      <c r="FZ434" s="42"/>
      <c r="GA434" s="42"/>
      <c r="GB434" s="42"/>
      <c r="GC434" s="42"/>
      <c r="GD434" s="42"/>
      <c r="GE434" s="42"/>
      <c r="GF434" s="42"/>
      <c r="GG434" s="42"/>
      <c r="GH434" s="42"/>
      <c r="GI434" s="42"/>
      <c r="GJ434" s="42"/>
      <c r="GK434" s="42"/>
      <c r="GL434" s="42"/>
      <c r="GM434" s="42"/>
      <c r="GN434" s="42"/>
      <c r="GO434" s="42"/>
      <c r="GP434" s="42"/>
      <c r="GQ434" s="42"/>
      <c r="GR434" s="42"/>
      <c r="GS434" s="42"/>
      <c r="GT434" s="42"/>
      <c r="GU434" s="42"/>
      <c r="GV434" s="42"/>
      <c r="GW434" s="42"/>
      <c r="GX434" s="42"/>
      <c r="GY434" s="42"/>
      <c r="GZ434" s="42"/>
      <c r="HA434" s="42"/>
      <c r="HB434" s="42"/>
      <c r="HC434" s="42"/>
      <c r="HD434" s="42"/>
      <c r="HE434" s="42"/>
      <c r="HF434" s="42"/>
      <c r="HG434" s="42"/>
      <c r="HH434" s="42"/>
      <c r="HI434" s="42"/>
      <c r="HJ434" s="42"/>
      <c r="HK434" s="42"/>
      <c r="HL434" s="42"/>
      <c r="HM434" s="42"/>
      <c r="HN434" s="42"/>
      <c r="HO434" s="42"/>
      <c r="HP434" s="42"/>
      <c r="HQ434" s="42"/>
      <c r="HR434" s="42"/>
      <c r="HS434" s="42"/>
      <c r="HT434" s="42"/>
      <c r="HU434" s="42"/>
      <c r="HV434" s="42"/>
      <c r="HW434" s="42"/>
      <c r="HX434" s="42"/>
    </row>
    <row r="435" spans="1:232" s="41" customFormat="1" x14ac:dyDescent="0.25">
      <c r="A435" s="29"/>
      <c r="B435" s="30"/>
      <c r="C435" s="31" t="str">
        <f>IF(H435="","",VLOOKUP(O435,Khach_hang!B:G,6,0))</f>
        <v>B</v>
      </c>
      <c r="D435" s="57">
        <f t="shared" si="102"/>
        <v>0</v>
      </c>
      <c r="E435" s="57">
        <f t="shared" si="103"/>
        <v>1</v>
      </c>
      <c r="F435" s="32" t="str">
        <f>IF(H435="","",VLOOKUP(H435,'PHIEU XT'!B:I,8,0))</f>
        <v>30/08/2025</v>
      </c>
      <c r="G435" s="32" t="str">
        <f t="shared" si="104"/>
        <v>30/08/2025</v>
      </c>
      <c r="H435" s="4">
        <v>9105872731</v>
      </c>
      <c r="I435" s="32" t="str">
        <f t="shared" si="105"/>
        <v>30/08/2025</v>
      </c>
      <c r="J435" s="33" t="str">
        <f t="shared" si="106"/>
        <v>NKHT2508/00032751</v>
      </c>
      <c r="K435" s="34"/>
      <c r="L435" s="46" t="str">
        <f t="shared" si="107"/>
        <v>K25TTM</v>
      </c>
      <c r="M435" s="33" t="str">
        <f>IF(H435="","",'PHIEU XT'!C435)</f>
        <v>00032751</v>
      </c>
      <c r="N435" s="35" t="str">
        <f t="shared" si="108"/>
        <v>30/08/2025</v>
      </c>
      <c r="O435" s="6" t="str">
        <f>IF(H435="","",'PHIEU XT'!E435)</f>
        <v>WIN-058</v>
      </c>
      <c r="P435" s="36"/>
      <c r="Q435" s="36"/>
      <c r="R435" s="36"/>
      <c r="S435" s="33" t="str">
        <f>IF(H435="","",'PHIEU XT'!F435)</f>
        <v>6112 WM+ NAN 78 Lê Nin</v>
      </c>
      <c r="T435" s="36"/>
      <c r="U435" s="36"/>
      <c r="V435" s="33" t="str">
        <f t="shared" si="109"/>
        <v>6112 WM+ NAN 78 Lê Nin</v>
      </c>
      <c r="W435" s="36"/>
      <c r="X435" s="36"/>
      <c r="Y435" s="33" t="str">
        <f>IF(H435="","",'PHIEU XT'!AC435)</f>
        <v>TH200</v>
      </c>
      <c r="Z435" s="36"/>
      <c r="AA435" s="30"/>
      <c r="AB435" s="57">
        <f t="shared" si="110"/>
        <v>5111</v>
      </c>
      <c r="AC435" s="57">
        <f t="shared" si="111"/>
        <v>131</v>
      </c>
      <c r="AD435" s="30"/>
      <c r="AE435" s="58">
        <f>IF(H435="","",'PHIEU XT'!U435)</f>
        <v>3</v>
      </c>
      <c r="AF435" s="37"/>
      <c r="AG435" s="37">
        <f>IF(H435="","",'PHIEU XT'!T435)</f>
        <v>55595</v>
      </c>
      <c r="AH435" s="38">
        <f t="shared" si="112"/>
        <v>166785</v>
      </c>
      <c r="AI435" s="37"/>
      <c r="AJ435" s="37"/>
      <c r="AK435" s="39"/>
      <c r="AL435" s="40">
        <f t="shared" si="113"/>
        <v>8</v>
      </c>
      <c r="AM435" s="37"/>
      <c r="AN435" s="37">
        <f t="shared" si="114"/>
        <v>13342.800000000001</v>
      </c>
      <c r="AO435" s="59">
        <f t="shared" si="115"/>
        <v>33311</v>
      </c>
      <c r="AP435" s="39"/>
      <c r="AQ435" s="59" t="str">
        <f t="shared" si="116"/>
        <v>K-hangtra</v>
      </c>
      <c r="AR435" s="60">
        <f t="shared" si="117"/>
        <v>156</v>
      </c>
      <c r="AS435" s="60">
        <f t="shared" si="118"/>
        <v>632</v>
      </c>
      <c r="AV435" s="39"/>
      <c r="AW435" s="42"/>
      <c r="AX435" s="42"/>
      <c r="AY435" s="42"/>
      <c r="AZ435" s="42"/>
      <c r="BA435" s="42"/>
      <c r="BB435" s="42"/>
      <c r="BC435" s="42"/>
      <c r="BD435" s="42"/>
      <c r="BE435" s="42"/>
      <c r="BF435" s="42"/>
      <c r="BG435" s="42"/>
      <c r="BH435" s="42"/>
      <c r="BI435" s="42"/>
      <c r="BJ435" s="42"/>
      <c r="BK435" s="42"/>
      <c r="BL435" s="42"/>
      <c r="BM435" s="42"/>
      <c r="BN435" s="42"/>
      <c r="BO435" s="42"/>
      <c r="BP435" s="42"/>
      <c r="BQ435" s="42"/>
      <c r="BR435" s="42"/>
      <c r="BS435" s="42"/>
      <c r="BT435" s="42"/>
      <c r="BU435" s="42"/>
      <c r="BV435" s="42"/>
      <c r="BW435" s="42"/>
      <c r="BX435" s="42"/>
      <c r="BY435" s="42"/>
      <c r="BZ435" s="42"/>
      <c r="CA435" s="42"/>
      <c r="CB435" s="42"/>
      <c r="CC435" s="42"/>
      <c r="CD435" s="42"/>
      <c r="CE435" s="42"/>
      <c r="CF435" s="42"/>
      <c r="CG435" s="42"/>
      <c r="CH435" s="42"/>
      <c r="CI435" s="42"/>
      <c r="CJ435" s="42"/>
      <c r="CK435" s="42"/>
      <c r="CL435" s="42"/>
      <c r="CM435" s="42"/>
      <c r="CN435" s="42"/>
      <c r="CO435" s="42"/>
      <c r="CP435" s="42"/>
      <c r="CQ435" s="42"/>
      <c r="CR435" s="42"/>
      <c r="CS435" s="42"/>
      <c r="CT435" s="42"/>
      <c r="CU435" s="42"/>
      <c r="CV435" s="42"/>
      <c r="CW435" s="42"/>
      <c r="CX435" s="42"/>
      <c r="CY435" s="42"/>
      <c r="CZ435" s="42"/>
      <c r="DA435" s="42"/>
      <c r="DB435" s="42"/>
      <c r="DC435" s="42"/>
      <c r="DD435" s="42"/>
      <c r="DE435" s="42"/>
      <c r="DF435" s="42"/>
      <c r="DG435" s="42"/>
      <c r="DH435" s="42"/>
      <c r="DI435" s="42"/>
      <c r="DJ435" s="42"/>
      <c r="DK435" s="42"/>
      <c r="DL435" s="42"/>
      <c r="DM435" s="42"/>
      <c r="DN435" s="42"/>
      <c r="DO435" s="42"/>
      <c r="DP435" s="42"/>
      <c r="DQ435" s="42"/>
      <c r="DR435" s="42"/>
      <c r="DS435" s="42"/>
      <c r="DT435" s="42"/>
      <c r="DU435" s="42"/>
      <c r="DV435" s="42"/>
      <c r="DW435" s="42"/>
      <c r="DX435" s="42"/>
      <c r="DY435" s="42"/>
      <c r="DZ435" s="42"/>
      <c r="EA435" s="42"/>
      <c r="EB435" s="42"/>
      <c r="EC435" s="42"/>
      <c r="ED435" s="42"/>
      <c r="EE435" s="42"/>
      <c r="EF435" s="42"/>
      <c r="EG435" s="42"/>
      <c r="EH435" s="42"/>
      <c r="EI435" s="42"/>
      <c r="EJ435" s="42"/>
      <c r="EK435" s="42"/>
      <c r="EL435" s="42"/>
      <c r="EM435" s="42"/>
      <c r="EN435" s="42"/>
      <c r="EO435" s="42"/>
      <c r="EP435" s="42"/>
      <c r="EQ435" s="42"/>
      <c r="ER435" s="42"/>
      <c r="ES435" s="42"/>
      <c r="ET435" s="42"/>
      <c r="EU435" s="42"/>
      <c r="EV435" s="42"/>
      <c r="EW435" s="42"/>
      <c r="EX435" s="42"/>
      <c r="EY435" s="42"/>
      <c r="EZ435" s="42"/>
      <c r="FA435" s="42"/>
      <c r="FB435" s="42"/>
      <c r="FC435" s="42"/>
      <c r="FD435" s="42"/>
      <c r="FE435" s="42"/>
      <c r="FF435" s="42"/>
      <c r="FG435" s="42"/>
      <c r="FH435" s="42"/>
      <c r="FI435" s="42"/>
      <c r="FJ435" s="42"/>
      <c r="FK435" s="42"/>
      <c r="FL435" s="42"/>
      <c r="FM435" s="42"/>
      <c r="FN435" s="42"/>
      <c r="FO435" s="42"/>
      <c r="FP435" s="42"/>
      <c r="FQ435" s="42"/>
      <c r="FR435" s="42"/>
      <c r="FS435" s="42"/>
      <c r="FT435" s="42"/>
      <c r="FU435" s="42"/>
      <c r="FV435" s="42"/>
      <c r="FW435" s="42"/>
      <c r="FX435" s="42"/>
      <c r="FY435" s="42"/>
      <c r="FZ435" s="42"/>
      <c r="GA435" s="42"/>
      <c r="GB435" s="42"/>
      <c r="GC435" s="42"/>
      <c r="GD435" s="42"/>
      <c r="GE435" s="42"/>
      <c r="GF435" s="42"/>
      <c r="GG435" s="42"/>
      <c r="GH435" s="42"/>
      <c r="GI435" s="42"/>
      <c r="GJ435" s="42"/>
      <c r="GK435" s="42"/>
      <c r="GL435" s="42"/>
      <c r="GM435" s="42"/>
      <c r="GN435" s="42"/>
      <c r="GO435" s="42"/>
      <c r="GP435" s="42"/>
      <c r="GQ435" s="42"/>
      <c r="GR435" s="42"/>
      <c r="GS435" s="42"/>
      <c r="GT435" s="42"/>
      <c r="GU435" s="42"/>
      <c r="GV435" s="42"/>
      <c r="GW435" s="42"/>
      <c r="GX435" s="42"/>
      <c r="GY435" s="42"/>
      <c r="GZ435" s="42"/>
      <c r="HA435" s="42"/>
      <c r="HB435" s="42"/>
      <c r="HC435" s="42"/>
      <c r="HD435" s="42"/>
      <c r="HE435" s="42"/>
      <c r="HF435" s="42"/>
      <c r="HG435" s="42"/>
      <c r="HH435" s="42"/>
      <c r="HI435" s="42"/>
      <c r="HJ435" s="42"/>
      <c r="HK435" s="42"/>
      <c r="HL435" s="42"/>
      <c r="HM435" s="42"/>
      <c r="HN435" s="42"/>
      <c r="HO435" s="42"/>
      <c r="HP435" s="42"/>
      <c r="HQ435" s="42"/>
      <c r="HR435" s="42"/>
      <c r="HS435" s="42"/>
      <c r="HT435" s="42"/>
      <c r="HU435" s="42"/>
      <c r="HV435" s="42"/>
      <c r="HW435" s="42"/>
      <c r="HX435" s="42"/>
    </row>
    <row r="436" spans="1:232" s="41" customFormat="1" x14ac:dyDescent="0.25">
      <c r="A436" s="29"/>
      <c r="B436" s="30"/>
      <c r="C436" s="31" t="str">
        <f>IF(H436="","",VLOOKUP(O436,Khach_hang!B:G,6,0))</f>
        <v>N</v>
      </c>
      <c r="D436" s="57">
        <f t="shared" si="102"/>
        <v>0</v>
      </c>
      <c r="E436" s="57">
        <f t="shared" si="103"/>
        <v>1</v>
      </c>
      <c r="F436" s="32" t="str">
        <f>IF(H436="","",VLOOKUP(H436,'PHIEU XT'!B:I,8,0))</f>
        <v>30/08/2025</v>
      </c>
      <c r="G436" s="32" t="str">
        <f t="shared" si="104"/>
        <v>30/08/2025</v>
      </c>
      <c r="H436" s="4">
        <v>9105872744</v>
      </c>
      <c r="I436" s="32" t="str">
        <f t="shared" si="105"/>
        <v>30/08/2025</v>
      </c>
      <c r="J436" s="33" t="str">
        <f t="shared" si="106"/>
        <v>NKHT2508/00069644</v>
      </c>
      <c r="K436" s="34"/>
      <c r="L436" s="46" t="str">
        <f t="shared" si="107"/>
        <v>K25TTM</v>
      </c>
      <c r="M436" s="33" t="str">
        <f>IF(H436="","",'PHIEU XT'!C436)</f>
        <v>00069644</v>
      </c>
      <c r="N436" s="35" t="str">
        <f t="shared" si="108"/>
        <v>30/08/2025</v>
      </c>
      <c r="O436" s="6" t="str">
        <f>IF(H436="","",'PHIEU XT'!E436)</f>
        <v>WIN-009</v>
      </c>
      <c r="P436" s="36"/>
      <c r="Q436" s="36"/>
      <c r="R436" s="36"/>
      <c r="S436" s="33" t="str">
        <f>IF(H436="","",'PHIEU XT'!F436)</f>
        <v>5421 WM+ DNG 124 Nguyễn Đức Trung</v>
      </c>
      <c r="T436" s="36"/>
      <c r="U436" s="36"/>
      <c r="V436" s="33" t="str">
        <f t="shared" si="109"/>
        <v>5421 WM+ DNG 124 Nguyễn Đức Trung</v>
      </c>
      <c r="W436" s="36"/>
      <c r="X436" s="36"/>
      <c r="Y436" s="33" t="str">
        <f>IF(H436="","",'PHIEU XT'!AC436)</f>
        <v>GTLX250G</v>
      </c>
      <c r="Z436" s="36"/>
      <c r="AA436" s="30"/>
      <c r="AB436" s="57">
        <f t="shared" si="110"/>
        <v>5111</v>
      </c>
      <c r="AC436" s="57">
        <f t="shared" si="111"/>
        <v>131</v>
      </c>
      <c r="AD436" s="30"/>
      <c r="AE436" s="58">
        <f>IF(H436="","",'PHIEU XT'!U436)</f>
        <v>1</v>
      </c>
      <c r="AF436" s="37"/>
      <c r="AG436" s="37">
        <f>IF(H436="","",'PHIEU XT'!T436)</f>
        <v>50182</v>
      </c>
      <c r="AH436" s="38">
        <f t="shared" si="112"/>
        <v>50182</v>
      </c>
      <c r="AI436" s="37"/>
      <c r="AJ436" s="37"/>
      <c r="AK436" s="39"/>
      <c r="AL436" s="40">
        <f t="shared" si="113"/>
        <v>8</v>
      </c>
      <c r="AM436" s="37"/>
      <c r="AN436" s="37">
        <f t="shared" si="114"/>
        <v>4014.56</v>
      </c>
      <c r="AO436" s="59">
        <f t="shared" si="115"/>
        <v>33311</v>
      </c>
      <c r="AP436" s="39"/>
      <c r="AQ436" s="59" t="str">
        <f t="shared" si="116"/>
        <v>K-hangtra</v>
      </c>
      <c r="AR436" s="60">
        <f t="shared" si="117"/>
        <v>156</v>
      </c>
      <c r="AS436" s="60">
        <f t="shared" si="118"/>
        <v>632</v>
      </c>
      <c r="AV436" s="39"/>
      <c r="AW436" s="42"/>
      <c r="AX436" s="42"/>
      <c r="AY436" s="42"/>
      <c r="AZ436" s="42"/>
      <c r="BA436" s="42"/>
      <c r="BB436" s="42"/>
      <c r="BC436" s="42"/>
      <c r="BD436" s="42"/>
      <c r="BE436" s="42"/>
      <c r="BF436" s="42"/>
      <c r="BG436" s="42"/>
      <c r="BH436" s="42"/>
      <c r="BI436" s="42"/>
      <c r="BJ436" s="42"/>
      <c r="BK436" s="42"/>
      <c r="BL436" s="42"/>
      <c r="BM436" s="42"/>
      <c r="BN436" s="42"/>
      <c r="BO436" s="42"/>
      <c r="BP436" s="42"/>
      <c r="BQ436" s="42"/>
      <c r="BR436" s="42"/>
      <c r="BS436" s="42"/>
      <c r="BT436" s="42"/>
      <c r="BU436" s="42"/>
      <c r="BV436" s="42"/>
      <c r="BW436" s="42"/>
      <c r="BX436" s="42"/>
      <c r="BY436" s="42"/>
      <c r="BZ436" s="42"/>
      <c r="CA436" s="42"/>
      <c r="CB436" s="42"/>
      <c r="CC436" s="42"/>
      <c r="CD436" s="42"/>
      <c r="CE436" s="42"/>
      <c r="CF436" s="42"/>
      <c r="CG436" s="42"/>
      <c r="CH436" s="42"/>
      <c r="CI436" s="42"/>
      <c r="CJ436" s="42"/>
      <c r="CK436" s="42"/>
      <c r="CL436" s="42"/>
      <c r="CM436" s="42"/>
      <c r="CN436" s="42"/>
      <c r="CO436" s="42"/>
      <c r="CP436" s="42"/>
      <c r="CQ436" s="42"/>
      <c r="CR436" s="42"/>
      <c r="CS436" s="42"/>
      <c r="CT436" s="42"/>
      <c r="CU436" s="42"/>
      <c r="CV436" s="42"/>
      <c r="CW436" s="42"/>
      <c r="CX436" s="42"/>
      <c r="CY436" s="42"/>
      <c r="CZ436" s="42"/>
      <c r="DA436" s="42"/>
      <c r="DB436" s="42"/>
      <c r="DC436" s="42"/>
      <c r="DD436" s="42"/>
      <c r="DE436" s="42"/>
      <c r="DF436" s="42"/>
      <c r="DG436" s="42"/>
      <c r="DH436" s="42"/>
      <c r="DI436" s="42"/>
      <c r="DJ436" s="42"/>
      <c r="DK436" s="42"/>
      <c r="DL436" s="42"/>
      <c r="DM436" s="42"/>
      <c r="DN436" s="42"/>
      <c r="DO436" s="42"/>
      <c r="DP436" s="42"/>
      <c r="DQ436" s="42"/>
      <c r="DR436" s="42"/>
      <c r="DS436" s="42"/>
      <c r="DT436" s="42"/>
      <c r="DU436" s="42"/>
      <c r="DV436" s="42"/>
      <c r="DW436" s="42"/>
      <c r="DX436" s="42"/>
      <c r="DY436" s="42"/>
      <c r="DZ436" s="42"/>
      <c r="EA436" s="42"/>
      <c r="EB436" s="42"/>
      <c r="EC436" s="42"/>
      <c r="ED436" s="42"/>
      <c r="EE436" s="42"/>
      <c r="EF436" s="42"/>
      <c r="EG436" s="42"/>
      <c r="EH436" s="42"/>
      <c r="EI436" s="42"/>
      <c r="EJ436" s="42"/>
      <c r="EK436" s="42"/>
      <c r="EL436" s="42"/>
      <c r="EM436" s="42"/>
      <c r="EN436" s="42"/>
      <c r="EO436" s="42"/>
      <c r="EP436" s="42"/>
      <c r="EQ436" s="42"/>
      <c r="ER436" s="42"/>
      <c r="ES436" s="42"/>
      <c r="ET436" s="42"/>
      <c r="EU436" s="42"/>
      <c r="EV436" s="42"/>
      <c r="EW436" s="42"/>
      <c r="EX436" s="42"/>
      <c r="EY436" s="42"/>
      <c r="EZ436" s="42"/>
      <c r="FA436" s="42"/>
      <c r="FB436" s="42"/>
      <c r="FC436" s="42"/>
      <c r="FD436" s="42"/>
      <c r="FE436" s="42"/>
      <c r="FF436" s="42"/>
      <c r="FG436" s="42"/>
      <c r="FH436" s="42"/>
      <c r="FI436" s="42"/>
      <c r="FJ436" s="42"/>
      <c r="FK436" s="42"/>
      <c r="FL436" s="42"/>
      <c r="FM436" s="42"/>
      <c r="FN436" s="42"/>
      <c r="FO436" s="42"/>
      <c r="FP436" s="42"/>
      <c r="FQ436" s="42"/>
      <c r="FR436" s="42"/>
      <c r="FS436" s="42"/>
      <c r="FT436" s="42"/>
      <c r="FU436" s="42"/>
      <c r="FV436" s="42"/>
      <c r="FW436" s="42"/>
      <c r="FX436" s="42"/>
      <c r="FY436" s="42"/>
      <c r="FZ436" s="42"/>
      <c r="GA436" s="42"/>
      <c r="GB436" s="42"/>
      <c r="GC436" s="42"/>
      <c r="GD436" s="42"/>
      <c r="GE436" s="42"/>
      <c r="GF436" s="42"/>
      <c r="GG436" s="42"/>
      <c r="GH436" s="42"/>
      <c r="GI436" s="42"/>
      <c r="GJ436" s="42"/>
      <c r="GK436" s="42"/>
      <c r="GL436" s="42"/>
      <c r="GM436" s="42"/>
      <c r="GN436" s="42"/>
      <c r="GO436" s="42"/>
      <c r="GP436" s="42"/>
      <c r="GQ436" s="42"/>
      <c r="GR436" s="42"/>
      <c r="GS436" s="42"/>
      <c r="GT436" s="42"/>
      <c r="GU436" s="42"/>
      <c r="GV436" s="42"/>
      <c r="GW436" s="42"/>
      <c r="GX436" s="42"/>
      <c r="GY436" s="42"/>
      <c r="GZ436" s="42"/>
      <c r="HA436" s="42"/>
      <c r="HB436" s="42"/>
      <c r="HC436" s="42"/>
      <c r="HD436" s="42"/>
      <c r="HE436" s="42"/>
      <c r="HF436" s="42"/>
      <c r="HG436" s="42"/>
      <c r="HH436" s="42"/>
      <c r="HI436" s="42"/>
      <c r="HJ436" s="42"/>
      <c r="HK436" s="42"/>
      <c r="HL436" s="42"/>
      <c r="HM436" s="42"/>
      <c r="HN436" s="42"/>
      <c r="HO436" s="42"/>
      <c r="HP436" s="42"/>
      <c r="HQ436" s="42"/>
      <c r="HR436" s="42"/>
      <c r="HS436" s="42"/>
      <c r="HT436" s="42"/>
      <c r="HU436" s="42"/>
      <c r="HV436" s="42"/>
      <c r="HW436" s="42"/>
      <c r="HX436" s="42"/>
    </row>
    <row r="437" spans="1:232" s="41" customFormat="1" x14ac:dyDescent="0.25">
      <c r="A437" s="29"/>
      <c r="B437" s="30"/>
      <c r="C437" s="31" t="str">
        <f>IF(H437="","",VLOOKUP(O437,Khach_hang!B:G,6,0))</f>
        <v>B</v>
      </c>
      <c r="D437" s="57">
        <f t="shared" si="102"/>
        <v>0</v>
      </c>
      <c r="E437" s="57">
        <f t="shared" si="103"/>
        <v>1</v>
      </c>
      <c r="F437" s="32" t="str">
        <f>IF(H437="","",VLOOKUP(H437,'PHIEU XT'!B:I,8,0))</f>
        <v>30/08/2025</v>
      </c>
      <c r="G437" s="32" t="str">
        <f t="shared" si="104"/>
        <v>30/08/2025</v>
      </c>
      <c r="H437" s="4">
        <v>9105872711</v>
      </c>
      <c r="I437" s="32" t="str">
        <f t="shared" si="105"/>
        <v>30/08/2025</v>
      </c>
      <c r="J437" s="33" t="str">
        <f t="shared" si="106"/>
        <v>NKHT2508/00041069</v>
      </c>
      <c r="K437" s="34"/>
      <c r="L437" s="46" t="str">
        <f t="shared" si="107"/>
        <v>K25TTM</v>
      </c>
      <c r="M437" s="33" t="str">
        <f>IF(H437="","",'PHIEU XT'!C437)</f>
        <v>00041069</v>
      </c>
      <c r="N437" s="35" t="str">
        <f t="shared" si="108"/>
        <v>30/08/2025</v>
      </c>
      <c r="O437" s="6" t="str">
        <f>IF(H437="","",'PHIEU XT'!E437)</f>
        <v>WIN-007</v>
      </c>
      <c r="P437" s="36"/>
      <c r="Q437" s="36"/>
      <c r="R437" s="36"/>
      <c r="S437" s="33" t="str">
        <f>IF(H437="","",'PHIEU XT'!F437)</f>
        <v>6708 WM+ QNH 103 Hoàng Hoa Thám</v>
      </c>
      <c r="T437" s="36"/>
      <c r="U437" s="36"/>
      <c r="V437" s="33" t="str">
        <f t="shared" si="109"/>
        <v>6708 WM+ QNH 103 Hoàng Hoa Thám</v>
      </c>
      <c r="W437" s="36"/>
      <c r="X437" s="36"/>
      <c r="Y437" s="33" t="str">
        <f>IF(H437="","",'PHIEU XT'!AC437)</f>
        <v>GTLX250G</v>
      </c>
      <c r="Z437" s="36"/>
      <c r="AA437" s="30"/>
      <c r="AB437" s="57">
        <f t="shared" si="110"/>
        <v>5111</v>
      </c>
      <c r="AC437" s="57">
        <f t="shared" si="111"/>
        <v>131</v>
      </c>
      <c r="AD437" s="30"/>
      <c r="AE437" s="58">
        <f>IF(H437="","",'PHIEU XT'!U437)</f>
        <v>1</v>
      </c>
      <c r="AF437" s="37"/>
      <c r="AG437" s="37">
        <f>IF(H437="","",'PHIEU XT'!T437)</f>
        <v>50182</v>
      </c>
      <c r="AH437" s="38">
        <f t="shared" si="112"/>
        <v>50182</v>
      </c>
      <c r="AI437" s="37"/>
      <c r="AJ437" s="37"/>
      <c r="AK437" s="39"/>
      <c r="AL437" s="40">
        <f t="shared" si="113"/>
        <v>8</v>
      </c>
      <c r="AM437" s="37"/>
      <c r="AN437" s="37">
        <f t="shared" si="114"/>
        <v>4014.56</v>
      </c>
      <c r="AO437" s="59">
        <f t="shared" si="115"/>
        <v>33311</v>
      </c>
      <c r="AP437" s="39"/>
      <c r="AQ437" s="59" t="str">
        <f t="shared" si="116"/>
        <v>K-hangtra</v>
      </c>
      <c r="AR437" s="60">
        <f t="shared" si="117"/>
        <v>156</v>
      </c>
      <c r="AS437" s="60">
        <f t="shared" si="118"/>
        <v>632</v>
      </c>
      <c r="AV437" s="39"/>
      <c r="AW437" s="42"/>
      <c r="AX437" s="42"/>
      <c r="AY437" s="42"/>
      <c r="AZ437" s="42"/>
      <c r="BA437" s="42"/>
      <c r="BB437" s="42"/>
      <c r="BC437" s="42"/>
      <c r="BD437" s="42"/>
      <c r="BE437" s="42"/>
      <c r="BF437" s="42"/>
      <c r="BG437" s="42"/>
      <c r="BH437" s="42"/>
      <c r="BI437" s="42"/>
      <c r="BJ437" s="42"/>
      <c r="BK437" s="42"/>
      <c r="BL437" s="42"/>
      <c r="BM437" s="42"/>
      <c r="BN437" s="42"/>
      <c r="BO437" s="42"/>
      <c r="BP437" s="42"/>
      <c r="BQ437" s="42"/>
      <c r="BR437" s="42"/>
      <c r="BS437" s="42"/>
      <c r="BT437" s="42"/>
      <c r="BU437" s="42"/>
      <c r="BV437" s="42"/>
      <c r="BW437" s="42"/>
      <c r="BX437" s="42"/>
      <c r="BY437" s="42"/>
      <c r="BZ437" s="42"/>
      <c r="CA437" s="42"/>
      <c r="CB437" s="42"/>
      <c r="CC437" s="42"/>
      <c r="CD437" s="42"/>
      <c r="CE437" s="42"/>
      <c r="CF437" s="42"/>
      <c r="CG437" s="42"/>
      <c r="CH437" s="42"/>
      <c r="CI437" s="42"/>
      <c r="CJ437" s="42"/>
      <c r="CK437" s="42"/>
      <c r="CL437" s="42"/>
      <c r="CM437" s="42"/>
      <c r="CN437" s="42"/>
      <c r="CO437" s="42"/>
      <c r="CP437" s="42"/>
      <c r="CQ437" s="42"/>
      <c r="CR437" s="42"/>
      <c r="CS437" s="42"/>
      <c r="CT437" s="42"/>
      <c r="CU437" s="42"/>
      <c r="CV437" s="42"/>
      <c r="CW437" s="42"/>
      <c r="CX437" s="42"/>
      <c r="CY437" s="42"/>
      <c r="CZ437" s="42"/>
      <c r="DA437" s="42"/>
      <c r="DB437" s="42"/>
      <c r="DC437" s="42"/>
      <c r="DD437" s="42"/>
      <c r="DE437" s="42"/>
      <c r="DF437" s="42"/>
      <c r="DG437" s="42"/>
      <c r="DH437" s="42"/>
      <c r="DI437" s="42"/>
      <c r="DJ437" s="42"/>
      <c r="DK437" s="42"/>
      <c r="DL437" s="42"/>
      <c r="DM437" s="42"/>
      <c r="DN437" s="42"/>
      <c r="DO437" s="42"/>
      <c r="DP437" s="42"/>
      <c r="DQ437" s="42"/>
      <c r="DR437" s="42"/>
      <c r="DS437" s="42"/>
      <c r="DT437" s="42"/>
      <c r="DU437" s="42"/>
      <c r="DV437" s="42"/>
      <c r="DW437" s="42"/>
      <c r="DX437" s="42"/>
      <c r="DY437" s="42"/>
      <c r="DZ437" s="42"/>
      <c r="EA437" s="42"/>
      <c r="EB437" s="42"/>
      <c r="EC437" s="42"/>
      <c r="ED437" s="42"/>
      <c r="EE437" s="42"/>
      <c r="EF437" s="42"/>
      <c r="EG437" s="42"/>
      <c r="EH437" s="42"/>
      <c r="EI437" s="42"/>
      <c r="EJ437" s="42"/>
      <c r="EK437" s="42"/>
      <c r="EL437" s="42"/>
      <c r="EM437" s="42"/>
      <c r="EN437" s="42"/>
      <c r="EO437" s="42"/>
      <c r="EP437" s="42"/>
      <c r="EQ437" s="42"/>
      <c r="ER437" s="42"/>
      <c r="ES437" s="42"/>
      <c r="ET437" s="42"/>
      <c r="EU437" s="42"/>
      <c r="EV437" s="42"/>
      <c r="EW437" s="42"/>
      <c r="EX437" s="42"/>
      <c r="EY437" s="42"/>
      <c r="EZ437" s="42"/>
      <c r="FA437" s="42"/>
      <c r="FB437" s="42"/>
      <c r="FC437" s="42"/>
      <c r="FD437" s="42"/>
      <c r="FE437" s="42"/>
      <c r="FF437" s="42"/>
      <c r="FG437" s="42"/>
      <c r="FH437" s="42"/>
      <c r="FI437" s="42"/>
      <c r="FJ437" s="42"/>
      <c r="FK437" s="42"/>
      <c r="FL437" s="42"/>
      <c r="FM437" s="42"/>
      <c r="FN437" s="42"/>
      <c r="FO437" s="42"/>
      <c r="FP437" s="42"/>
      <c r="FQ437" s="42"/>
      <c r="FR437" s="42"/>
      <c r="FS437" s="42"/>
      <c r="FT437" s="42"/>
      <c r="FU437" s="42"/>
      <c r="FV437" s="42"/>
      <c r="FW437" s="42"/>
      <c r="FX437" s="42"/>
      <c r="FY437" s="42"/>
      <c r="FZ437" s="42"/>
      <c r="GA437" s="42"/>
      <c r="GB437" s="42"/>
      <c r="GC437" s="42"/>
      <c r="GD437" s="42"/>
      <c r="GE437" s="42"/>
      <c r="GF437" s="42"/>
      <c r="GG437" s="42"/>
      <c r="GH437" s="42"/>
      <c r="GI437" s="42"/>
      <c r="GJ437" s="42"/>
      <c r="GK437" s="42"/>
      <c r="GL437" s="42"/>
      <c r="GM437" s="42"/>
      <c r="GN437" s="42"/>
      <c r="GO437" s="42"/>
      <c r="GP437" s="42"/>
      <c r="GQ437" s="42"/>
      <c r="GR437" s="42"/>
      <c r="GS437" s="42"/>
      <c r="GT437" s="42"/>
      <c r="GU437" s="42"/>
      <c r="GV437" s="42"/>
      <c r="GW437" s="42"/>
      <c r="GX437" s="42"/>
      <c r="GY437" s="42"/>
      <c r="GZ437" s="42"/>
      <c r="HA437" s="42"/>
      <c r="HB437" s="42"/>
      <c r="HC437" s="42"/>
      <c r="HD437" s="42"/>
      <c r="HE437" s="42"/>
      <c r="HF437" s="42"/>
      <c r="HG437" s="42"/>
      <c r="HH437" s="42"/>
      <c r="HI437" s="42"/>
      <c r="HJ437" s="42"/>
      <c r="HK437" s="42"/>
      <c r="HL437" s="42"/>
      <c r="HM437" s="42"/>
      <c r="HN437" s="42"/>
      <c r="HO437" s="42"/>
      <c r="HP437" s="42"/>
      <c r="HQ437" s="42"/>
      <c r="HR437" s="42"/>
      <c r="HS437" s="42"/>
      <c r="HT437" s="42"/>
      <c r="HU437" s="42"/>
      <c r="HV437" s="42"/>
      <c r="HW437" s="42"/>
      <c r="HX437" s="42"/>
    </row>
    <row r="438" spans="1:232" s="41" customFormat="1" x14ac:dyDescent="0.25">
      <c r="A438" s="29"/>
      <c r="B438" s="30"/>
      <c r="C438" s="31" t="str">
        <f>IF(H438="","",VLOOKUP(O438,Khach_hang!B:G,6,0))</f>
        <v>B</v>
      </c>
      <c r="D438" s="57">
        <f t="shared" si="102"/>
        <v>0</v>
      </c>
      <c r="E438" s="57">
        <f t="shared" si="103"/>
        <v>1</v>
      </c>
      <c r="F438" s="32" t="str">
        <f>IF(H438="","",VLOOKUP(H438,'PHIEU XT'!B:I,8,0))</f>
        <v>30/08/2025</v>
      </c>
      <c r="G438" s="32" t="str">
        <f t="shared" si="104"/>
        <v>30/08/2025</v>
      </c>
      <c r="H438" s="4">
        <v>9105872711</v>
      </c>
      <c r="I438" s="32" t="str">
        <f t="shared" si="105"/>
        <v>30/08/2025</v>
      </c>
      <c r="J438" s="33" t="str">
        <f t="shared" si="106"/>
        <v>NKHT2508/00041069</v>
      </c>
      <c r="K438" s="34"/>
      <c r="L438" s="46" t="str">
        <f t="shared" si="107"/>
        <v>K25TTM</v>
      </c>
      <c r="M438" s="33" t="str">
        <f>IF(H438="","",'PHIEU XT'!C438)</f>
        <v>00041069</v>
      </c>
      <c r="N438" s="35" t="str">
        <f t="shared" si="108"/>
        <v>30/08/2025</v>
      </c>
      <c r="O438" s="6" t="str">
        <f>IF(H438="","",'PHIEU XT'!E438)</f>
        <v>WIN-007</v>
      </c>
      <c r="P438" s="36"/>
      <c r="Q438" s="36"/>
      <c r="R438" s="36"/>
      <c r="S438" s="33" t="str">
        <f>IF(H438="","",'PHIEU XT'!F438)</f>
        <v>6708 WM+ QNH 103 Hoàng Hoa Thám</v>
      </c>
      <c r="T438" s="36"/>
      <c r="U438" s="36"/>
      <c r="V438" s="33" t="str">
        <f t="shared" si="109"/>
        <v>6708 WM+ QNH 103 Hoàng Hoa Thám</v>
      </c>
      <c r="W438" s="36"/>
      <c r="X438" s="36"/>
      <c r="Y438" s="33" t="str">
        <f>IF(H438="","",'PHIEU XT'!AC438)</f>
        <v>GSG250</v>
      </c>
      <c r="Z438" s="36"/>
      <c r="AA438" s="30"/>
      <c r="AB438" s="57">
        <f t="shared" si="110"/>
        <v>5111</v>
      </c>
      <c r="AC438" s="57">
        <f t="shared" si="111"/>
        <v>131</v>
      </c>
      <c r="AD438" s="30"/>
      <c r="AE438" s="58">
        <f>IF(H438="","",'PHIEU XT'!U438)</f>
        <v>2</v>
      </c>
      <c r="AF438" s="37"/>
      <c r="AG438" s="37">
        <f>IF(H438="","",'PHIEU XT'!T438)</f>
        <v>50400</v>
      </c>
      <c r="AH438" s="38">
        <f t="shared" si="112"/>
        <v>100800</v>
      </c>
      <c r="AI438" s="37"/>
      <c r="AJ438" s="37"/>
      <c r="AK438" s="39"/>
      <c r="AL438" s="40">
        <f t="shared" si="113"/>
        <v>8</v>
      </c>
      <c r="AM438" s="37"/>
      <c r="AN438" s="37">
        <f t="shared" si="114"/>
        <v>8064</v>
      </c>
      <c r="AO438" s="59">
        <f t="shared" si="115"/>
        <v>33311</v>
      </c>
      <c r="AP438" s="39"/>
      <c r="AQ438" s="59" t="str">
        <f t="shared" si="116"/>
        <v>K-hangtra</v>
      </c>
      <c r="AR438" s="60">
        <f t="shared" si="117"/>
        <v>156</v>
      </c>
      <c r="AS438" s="60">
        <f t="shared" si="118"/>
        <v>632</v>
      </c>
      <c r="AV438" s="39"/>
      <c r="AW438" s="42"/>
      <c r="AX438" s="42"/>
      <c r="AY438" s="42"/>
      <c r="AZ438" s="42"/>
      <c r="BA438" s="42"/>
      <c r="BB438" s="42"/>
      <c r="BC438" s="42"/>
      <c r="BD438" s="42"/>
      <c r="BE438" s="42"/>
      <c r="BF438" s="42"/>
      <c r="BG438" s="42"/>
      <c r="BH438" s="42"/>
      <c r="BI438" s="42"/>
      <c r="BJ438" s="42"/>
      <c r="BK438" s="42"/>
      <c r="BL438" s="42"/>
      <c r="BM438" s="42"/>
      <c r="BN438" s="42"/>
      <c r="BO438" s="42"/>
      <c r="BP438" s="42"/>
      <c r="BQ438" s="42"/>
      <c r="BR438" s="42"/>
      <c r="BS438" s="42"/>
      <c r="BT438" s="42"/>
      <c r="BU438" s="42"/>
      <c r="BV438" s="42"/>
      <c r="BW438" s="42"/>
      <c r="BX438" s="42"/>
      <c r="BY438" s="42"/>
      <c r="BZ438" s="42"/>
      <c r="CA438" s="42"/>
      <c r="CB438" s="42"/>
      <c r="CC438" s="42"/>
      <c r="CD438" s="42"/>
      <c r="CE438" s="42"/>
      <c r="CF438" s="42"/>
      <c r="CG438" s="42"/>
      <c r="CH438" s="42"/>
      <c r="CI438" s="42"/>
      <c r="CJ438" s="42"/>
      <c r="CK438" s="42"/>
      <c r="CL438" s="42"/>
      <c r="CM438" s="42"/>
      <c r="CN438" s="42"/>
      <c r="CO438" s="42"/>
      <c r="CP438" s="42"/>
      <c r="CQ438" s="42"/>
      <c r="CR438" s="42"/>
      <c r="CS438" s="42"/>
      <c r="CT438" s="42"/>
      <c r="CU438" s="42"/>
      <c r="CV438" s="42"/>
      <c r="CW438" s="42"/>
      <c r="CX438" s="42"/>
      <c r="CY438" s="42"/>
      <c r="CZ438" s="42"/>
      <c r="DA438" s="42"/>
      <c r="DB438" s="42"/>
      <c r="DC438" s="42"/>
      <c r="DD438" s="42"/>
      <c r="DE438" s="42"/>
      <c r="DF438" s="42"/>
      <c r="DG438" s="42"/>
      <c r="DH438" s="42"/>
      <c r="DI438" s="42"/>
      <c r="DJ438" s="42"/>
      <c r="DK438" s="42"/>
      <c r="DL438" s="42"/>
      <c r="DM438" s="42"/>
      <c r="DN438" s="42"/>
      <c r="DO438" s="42"/>
      <c r="DP438" s="42"/>
      <c r="DQ438" s="42"/>
      <c r="DR438" s="42"/>
      <c r="DS438" s="42"/>
      <c r="DT438" s="42"/>
      <c r="DU438" s="42"/>
      <c r="DV438" s="42"/>
      <c r="DW438" s="42"/>
      <c r="DX438" s="42"/>
      <c r="DY438" s="42"/>
      <c r="DZ438" s="42"/>
      <c r="EA438" s="42"/>
      <c r="EB438" s="42"/>
      <c r="EC438" s="42"/>
      <c r="ED438" s="42"/>
      <c r="EE438" s="42"/>
      <c r="EF438" s="42"/>
      <c r="EG438" s="42"/>
      <c r="EH438" s="42"/>
      <c r="EI438" s="42"/>
      <c r="EJ438" s="42"/>
      <c r="EK438" s="42"/>
      <c r="EL438" s="42"/>
      <c r="EM438" s="42"/>
      <c r="EN438" s="42"/>
      <c r="EO438" s="42"/>
      <c r="EP438" s="42"/>
      <c r="EQ438" s="42"/>
      <c r="ER438" s="42"/>
      <c r="ES438" s="42"/>
      <c r="ET438" s="42"/>
      <c r="EU438" s="42"/>
      <c r="EV438" s="42"/>
      <c r="EW438" s="42"/>
      <c r="EX438" s="42"/>
      <c r="EY438" s="42"/>
      <c r="EZ438" s="42"/>
      <c r="FA438" s="42"/>
      <c r="FB438" s="42"/>
      <c r="FC438" s="42"/>
      <c r="FD438" s="42"/>
      <c r="FE438" s="42"/>
      <c r="FF438" s="42"/>
      <c r="FG438" s="42"/>
      <c r="FH438" s="42"/>
      <c r="FI438" s="42"/>
      <c r="FJ438" s="42"/>
      <c r="FK438" s="42"/>
      <c r="FL438" s="42"/>
      <c r="FM438" s="42"/>
      <c r="FN438" s="42"/>
      <c r="FO438" s="42"/>
      <c r="FP438" s="42"/>
      <c r="FQ438" s="42"/>
      <c r="FR438" s="42"/>
      <c r="FS438" s="42"/>
      <c r="FT438" s="42"/>
      <c r="FU438" s="42"/>
      <c r="FV438" s="42"/>
      <c r="FW438" s="42"/>
      <c r="FX438" s="42"/>
      <c r="FY438" s="42"/>
      <c r="FZ438" s="42"/>
      <c r="GA438" s="42"/>
      <c r="GB438" s="42"/>
      <c r="GC438" s="42"/>
      <c r="GD438" s="42"/>
      <c r="GE438" s="42"/>
      <c r="GF438" s="42"/>
      <c r="GG438" s="42"/>
      <c r="GH438" s="42"/>
      <c r="GI438" s="42"/>
      <c r="GJ438" s="42"/>
      <c r="GK438" s="42"/>
      <c r="GL438" s="42"/>
      <c r="GM438" s="42"/>
      <c r="GN438" s="42"/>
      <c r="GO438" s="42"/>
      <c r="GP438" s="42"/>
      <c r="GQ438" s="42"/>
      <c r="GR438" s="42"/>
      <c r="GS438" s="42"/>
      <c r="GT438" s="42"/>
      <c r="GU438" s="42"/>
      <c r="GV438" s="42"/>
      <c r="GW438" s="42"/>
      <c r="GX438" s="42"/>
      <c r="GY438" s="42"/>
      <c r="GZ438" s="42"/>
      <c r="HA438" s="42"/>
      <c r="HB438" s="42"/>
      <c r="HC438" s="42"/>
      <c r="HD438" s="42"/>
      <c r="HE438" s="42"/>
      <c r="HF438" s="42"/>
      <c r="HG438" s="42"/>
      <c r="HH438" s="42"/>
      <c r="HI438" s="42"/>
      <c r="HJ438" s="42"/>
      <c r="HK438" s="42"/>
      <c r="HL438" s="42"/>
      <c r="HM438" s="42"/>
      <c r="HN438" s="42"/>
      <c r="HO438" s="42"/>
      <c r="HP438" s="42"/>
      <c r="HQ438" s="42"/>
      <c r="HR438" s="42"/>
      <c r="HS438" s="42"/>
      <c r="HT438" s="42"/>
      <c r="HU438" s="42"/>
      <c r="HV438" s="42"/>
      <c r="HW438" s="42"/>
      <c r="HX438" s="42"/>
    </row>
    <row r="439" spans="1:232" s="41" customFormat="1" x14ac:dyDescent="0.25">
      <c r="A439" s="29"/>
      <c r="B439" s="30"/>
      <c r="C439" s="31" t="str">
        <f>IF(H439="","",VLOOKUP(O439,Khach_hang!B:G,6,0))</f>
        <v>B</v>
      </c>
      <c r="D439" s="57">
        <f t="shared" si="102"/>
        <v>0</v>
      </c>
      <c r="E439" s="57">
        <f t="shared" si="103"/>
        <v>1</v>
      </c>
      <c r="F439" s="32" t="str">
        <f>IF(H439="","",VLOOKUP(H439,'PHIEU XT'!B:I,8,0))</f>
        <v>30/08/2025</v>
      </c>
      <c r="G439" s="32" t="str">
        <f t="shared" si="104"/>
        <v>30/08/2025</v>
      </c>
      <c r="H439" s="4">
        <v>9105872796</v>
      </c>
      <c r="I439" s="32" t="str">
        <f t="shared" si="105"/>
        <v>30/08/2025</v>
      </c>
      <c r="J439" s="33" t="str">
        <f t="shared" si="106"/>
        <v>NKHT2508/00029048</v>
      </c>
      <c r="K439" s="34"/>
      <c r="L439" s="46" t="str">
        <f t="shared" si="107"/>
        <v>K25TTM</v>
      </c>
      <c r="M439" s="33" t="str">
        <f>IF(H439="","",'PHIEU XT'!C439)</f>
        <v>00029048</v>
      </c>
      <c r="N439" s="35" t="str">
        <f t="shared" si="108"/>
        <v>30/08/2025</v>
      </c>
      <c r="O439" s="6" t="str">
        <f>IF(H439="","",'PHIEU XT'!E439)</f>
        <v>WIN-020</v>
      </c>
      <c r="P439" s="36"/>
      <c r="Q439" s="36"/>
      <c r="R439" s="36"/>
      <c r="S439" s="33" t="str">
        <f>IF(H439="","",'PHIEU XT'!F439)</f>
        <v>2ACI WM+ THA L05-06, Khu A4 MBQH 65</v>
      </c>
      <c r="T439" s="36"/>
      <c r="U439" s="36"/>
      <c r="V439" s="33" t="str">
        <f t="shared" si="109"/>
        <v>2ACI WM+ THA L05-06, Khu A4 MBQH 65</v>
      </c>
      <c r="W439" s="36"/>
      <c r="X439" s="36"/>
      <c r="Y439" s="33" t="str">
        <f>IF(H439="","",'PHIEU XT'!AC439)</f>
        <v>GM500</v>
      </c>
      <c r="Z439" s="36"/>
      <c r="AA439" s="30"/>
      <c r="AB439" s="57">
        <f t="shared" si="110"/>
        <v>5111</v>
      </c>
      <c r="AC439" s="57">
        <f t="shared" si="111"/>
        <v>131</v>
      </c>
      <c r="AD439" s="30"/>
      <c r="AE439" s="58">
        <f>IF(H439="","",'PHIEU XT'!U439)</f>
        <v>2</v>
      </c>
      <c r="AF439" s="37"/>
      <c r="AG439" s="37">
        <f>IF(H439="","",'PHIEU XT'!T439)</f>
        <v>111058</v>
      </c>
      <c r="AH439" s="38">
        <f t="shared" si="112"/>
        <v>222116</v>
      </c>
      <c r="AI439" s="37"/>
      <c r="AJ439" s="37"/>
      <c r="AK439" s="39"/>
      <c r="AL439" s="40">
        <f t="shared" si="113"/>
        <v>8</v>
      </c>
      <c r="AM439" s="37"/>
      <c r="AN439" s="37">
        <f t="shared" si="114"/>
        <v>17769.28</v>
      </c>
      <c r="AO439" s="59">
        <f t="shared" si="115"/>
        <v>33311</v>
      </c>
      <c r="AP439" s="39"/>
      <c r="AQ439" s="59" t="str">
        <f t="shared" si="116"/>
        <v>K-hangtra</v>
      </c>
      <c r="AR439" s="60">
        <f t="shared" si="117"/>
        <v>156</v>
      </c>
      <c r="AS439" s="60">
        <f t="shared" si="118"/>
        <v>632</v>
      </c>
      <c r="AV439" s="39"/>
      <c r="AW439" s="42"/>
      <c r="AX439" s="42"/>
      <c r="AY439" s="42"/>
      <c r="AZ439" s="42"/>
      <c r="BA439" s="42"/>
      <c r="BB439" s="42"/>
      <c r="BC439" s="42"/>
      <c r="BD439" s="42"/>
      <c r="BE439" s="42"/>
      <c r="BF439" s="42"/>
      <c r="BG439" s="42"/>
      <c r="BH439" s="42"/>
      <c r="BI439" s="42"/>
      <c r="BJ439" s="42"/>
      <c r="BK439" s="42"/>
      <c r="BL439" s="42"/>
      <c r="BM439" s="42"/>
      <c r="BN439" s="42"/>
      <c r="BO439" s="42"/>
      <c r="BP439" s="42"/>
      <c r="BQ439" s="42"/>
      <c r="BR439" s="42"/>
      <c r="BS439" s="42"/>
      <c r="BT439" s="42"/>
      <c r="BU439" s="42"/>
      <c r="BV439" s="42"/>
      <c r="BW439" s="42"/>
      <c r="BX439" s="42"/>
      <c r="BY439" s="42"/>
      <c r="BZ439" s="42"/>
      <c r="CA439" s="42"/>
      <c r="CB439" s="42"/>
      <c r="CC439" s="42"/>
      <c r="CD439" s="42"/>
      <c r="CE439" s="42"/>
      <c r="CF439" s="42"/>
      <c r="CG439" s="42"/>
      <c r="CH439" s="42"/>
      <c r="CI439" s="42"/>
      <c r="CJ439" s="42"/>
      <c r="CK439" s="42"/>
      <c r="CL439" s="42"/>
      <c r="CM439" s="42"/>
      <c r="CN439" s="42"/>
      <c r="CO439" s="42"/>
      <c r="CP439" s="42"/>
      <c r="CQ439" s="42"/>
      <c r="CR439" s="42"/>
      <c r="CS439" s="42"/>
      <c r="CT439" s="42"/>
      <c r="CU439" s="42"/>
      <c r="CV439" s="42"/>
      <c r="CW439" s="42"/>
      <c r="CX439" s="42"/>
      <c r="CY439" s="42"/>
      <c r="CZ439" s="42"/>
      <c r="DA439" s="42"/>
      <c r="DB439" s="42"/>
      <c r="DC439" s="42"/>
      <c r="DD439" s="42"/>
      <c r="DE439" s="42"/>
      <c r="DF439" s="42"/>
      <c r="DG439" s="42"/>
      <c r="DH439" s="42"/>
      <c r="DI439" s="42"/>
      <c r="DJ439" s="42"/>
      <c r="DK439" s="42"/>
      <c r="DL439" s="42"/>
      <c r="DM439" s="42"/>
      <c r="DN439" s="42"/>
      <c r="DO439" s="42"/>
      <c r="DP439" s="42"/>
      <c r="DQ439" s="42"/>
      <c r="DR439" s="42"/>
      <c r="DS439" s="42"/>
      <c r="DT439" s="42"/>
      <c r="DU439" s="42"/>
      <c r="DV439" s="42"/>
      <c r="DW439" s="42"/>
      <c r="DX439" s="42"/>
      <c r="DY439" s="42"/>
      <c r="DZ439" s="42"/>
      <c r="EA439" s="42"/>
      <c r="EB439" s="42"/>
      <c r="EC439" s="42"/>
      <c r="ED439" s="42"/>
      <c r="EE439" s="42"/>
      <c r="EF439" s="42"/>
      <c r="EG439" s="42"/>
      <c r="EH439" s="42"/>
      <c r="EI439" s="42"/>
      <c r="EJ439" s="42"/>
      <c r="EK439" s="42"/>
      <c r="EL439" s="42"/>
      <c r="EM439" s="42"/>
      <c r="EN439" s="42"/>
      <c r="EO439" s="42"/>
      <c r="EP439" s="42"/>
      <c r="EQ439" s="42"/>
      <c r="ER439" s="42"/>
      <c r="ES439" s="42"/>
      <c r="ET439" s="42"/>
      <c r="EU439" s="42"/>
      <c r="EV439" s="42"/>
      <c r="EW439" s="42"/>
      <c r="EX439" s="42"/>
      <c r="EY439" s="42"/>
      <c r="EZ439" s="42"/>
      <c r="FA439" s="42"/>
      <c r="FB439" s="42"/>
      <c r="FC439" s="42"/>
      <c r="FD439" s="42"/>
      <c r="FE439" s="42"/>
      <c r="FF439" s="42"/>
      <c r="FG439" s="42"/>
      <c r="FH439" s="42"/>
      <c r="FI439" s="42"/>
      <c r="FJ439" s="42"/>
      <c r="FK439" s="42"/>
      <c r="FL439" s="42"/>
      <c r="FM439" s="42"/>
      <c r="FN439" s="42"/>
      <c r="FO439" s="42"/>
      <c r="FP439" s="42"/>
      <c r="FQ439" s="42"/>
      <c r="FR439" s="42"/>
      <c r="FS439" s="42"/>
      <c r="FT439" s="42"/>
      <c r="FU439" s="42"/>
      <c r="FV439" s="42"/>
      <c r="FW439" s="42"/>
      <c r="FX439" s="42"/>
      <c r="FY439" s="42"/>
      <c r="FZ439" s="42"/>
      <c r="GA439" s="42"/>
      <c r="GB439" s="42"/>
      <c r="GC439" s="42"/>
      <c r="GD439" s="42"/>
      <c r="GE439" s="42"/>
      <c r="GF439" s="42"/>
      <c r="GG439" s="42"/>
      <c r="GH439" s="42"/>
      <c r="GI439" s="42"/>
      <c r="GJ439" s="42"/>
      <c r="GK439" s="42"/>
      <c r="GL439" s="42"/>
      <c r="GM439" s="42"/>
      <c r="GN439" s="42"/>
      <c r="GO439" s="42"/>
      <c r="GP439" s="42"/>
      <c r="GQ439" s="42"/>
      <c r="GR439" s="42"/>
      <c r="GS439" s="42"/>
      <c r="GT439" s="42"/>
      <c r="GU439" s="42"/>
      <c r="GV439" s="42"/>
      <c r="GW439" s="42"/>
      <c r="GX439" s="42"/>
      <c r="GY439" s="42"/>
      <c r="GZ439" s="42"/>
      <c r="HA439" s="42"/>
      <c r="HB439" s="42"/>
      <c r="HC439" s="42"/>
      <c r="HD439" s="42"/>
      <c r="HE439" s="42"/>
      <c r="HF439" s="42"/>
      <c r="HG439" s="42"/>
      <c r="HH439" s="42"/>
      <c r="HI439" s="42"/>
      <c r="HJ439" s="42"/>
      <c r="HK439" s="42"/>
      <c r="HL439" s="42"/>
      <c r="HM439" s="42"/>
      <c r="HN439" s="42"/>
      <c r="HO439" s="42"/>
      <c r="HP439" s="42"/>
      <c r="HQ439" s="42"/>
      <c r="HR439" s="42"/>
      <c r="HS439" s="42"/>
      <c r="HT439" s="42"/>
      <c r="HU439" s="42"/>
      <c r="HV439" s="42"/>
      <c r="HW439" s="42"/>
      <c r="HX439" s="42"/>
    </row>
    <row r="440" spans="1:232" s="41" customFormat="1" x14ac:dyDescent="0.25">
      <c r="A440" s="29"/>
      <c r="B440" s="30"/>
      <c r="C440" s="31" t="str">
        <f>IF(H440="","",VLOOKUP(O440,Khach_hang!B:G,6,0))</f>
        <v>N</v>
      </c>
      <c r="D440" s="57">
        <f t="shared" si="102"/>
        <v>0</v>
      </c>
      <c r="E440" s="57">
        <f t="shared" si="103"/>
        <v>1</v>
      </c>
      <c r="F440" s="32" t="str">
        <f>IF(H440="","",VLOOKUP(H440,'PHIEU XT'!B:I,8,0))</f>
        <v>30/08/2025</v>
      </c>
      <c r="G440" s="32" t="str">
        <f t="shared" si="104"/>
        <v>30/08/2025</v>
      </c>
      <c r="H440" s="4">
        <v>9105872825</v>
      </c>
      <c r="I440" s="32" t="str">
        <f t="shared" si="105"/>
        <v>30/08/2025</v>
      </c>
      <c r="J440" s="33" t="str">
        <f t="shared" si="106"/>
        <v>NKHT2508/00138377</v>
      </c>
      <c r="K440" s="34"/>
      <c r="L440" s="46" t="str">
        <f t="shared" si="107"/>
        <v>K25TTM</v>
      </c>
      <c r="M440" s="33" t="str">
        <f>IF(H440="","",'PHIEU XT'!C440)</f>
        <v>00138377</v>
      </c>
      <c r="N440" s="35" t="str">
        <f t="shared" si="108"/>
        <v>30/08/2025</v>
      </c>
      <c r="O440" s="6" t="str">
        <f>IF(H440="","",'PHIEU XT'!E440)</f>
        <v>WIN</v>
      </c>
      <c r="P440" s="36"/>
      <c r="Q440" s="36"/>
      <c r="R440" s="36"/>
      <c r="S440" s="33" t="str">
        <f>IF(H440="","",'PHIEU XT'!F440)</f>
        <v>6830 WM+ HCM 129/3 Trịnh Thị Miếng</v>
      </c>
      <c r="T440" s="36"/>
      <c r="U440" s="36"/>
      <c r="V440" s="33" t="str">
        <f t="shared" si="109"/>
        <v>6830 WM+ HCM 129/3 Trịnh Thị Miếng</v>
      </c>
      <c r="W440" s="36"/>
      <c r="X440" s="36"/>
      <c r="Y440" s="33" t="str">
        <f>IF(H440="","",'PHIEU XT'!AC440)</f>
        <v>GM500</v>
      </c>
      <c r="Z440" s="36"/>
      <c r="AA440" s="30"/>
      <c r="AB440" s="57">
        <f t="shared" si="110"/>
        <v>5111</v>
      </c>
      <c r="AC440" s="57">
        <f t="shared" si="111"/>
        <v>131</v>
      </c>
      <c r="AD440" s="30"/>
      <c r="AE440" s="58">
        <f>IF(H440="","",'PHIEU XT'!U440)</f>
        <v>1</v>
      </c>
      <c r="AF440" s="37"/>
      <c r="AG440" s="37">
        <f>IF(H440="","",'PHIEU XT'!T440)</f>
        <v>111058</v>
      </c>
      <c r="AH440" s="38">
        <f t="shared" si="112"/>
        <v>111058</v>
      </c>
      <c r="AI440" s="37"/>
      <c r="AJ440" s="37"/>
      <c r="AK440" s="39"/>
      <c r="AL440" s="40">
        <f t="shared" si="113"/>
        <v>8</v>
      </c>
      <c r="AM440" s="37"/>
      <c r="AN440" s="37">
        <f t="shared" si="114"/>
        <v>8884.64</v>
      </c>
      <c r="AO440" s="59">
        <f t="shared" si="115"/>
        <v>33311</v>
      </c>
      <c r="AP440" s="39"/>
      <c r="AQ440" s="59" t="str">
        <f t="shared" si="116"/>
        <v>K-hangtra</v>
      </c>
      <c r="AR440" s="60">
        <f t="shared" si="117"/>
        <v>156</v>
      </c>
      <c r="AS440" s="60">
        <f t="shared" si="118"/>
        <v>632</v>
      </c>
      <c r="AV440" s="39"/>
      <c r="AW440" s="42"/>
      <c r="AX440" s="42"/>
      <c r="AY440" s="42"/>
      <c r="AZ440" s="42"/>
      <c r="BA440" s="42"/>
      <c r="BB440" s="42"/>
      <c r="BC440" s="42"/>
      <c r="BD440" s="42"/>
      <c r="BE440" s="42"/>
      <c r="BF440" s="42"/>
      <c r="BG440" s="42"/>
      <c r="BH440" s="42"/>
      <c r="BI440" s="42"/>
      <c r="BJ440" s="42"/>
      <c r="BK440" s="42"/>
      <c r="BL440" s="42"/>
      <c r="BM440" s="42"/>
      <c r="BN440" s="42"/>
      <c r="BO440" s="42"/>
      <c r="BP440" s="42"/>
      <c r="BQ440" s="42"/>
      <c r="BR440" s="42"/>
      <c r="BS440" s="42"/>
      <c r="BT440" s="42"/>
      <c r="BU440" s="42"/>
      <c r="BV440" s="42"/>
      <c r="BW440" s="42"/>
      <c r="BX440" s="42"/>
      <c r="BY440" s="42"/>
      <c r="BZ440" s="42"/>
      <c r="CA440" s="42"/>
      <c r="CB440" s="42"/>
      <c r="CC440" s="42"/>
      <c r="CD440" s="42"/>
      <c r="CE440" s="42"/>
      <c r="CF440" s="42"/>
      <c r="CG440" s="42"/>
      <c r="CH440" s="42"/>
      <c r="CI440" s="42"/>
      <c r="CJ440" s="42"/>
      <c r="CK440" s="42"/>
      <c r="CL440" s="42"/>
      <c r="CM440" s="42"/>
      <c r="CN440" s="42"/>
      <c r="CO440" s="42"/>
      <c r="CP440" s="42"/>
      <c r="CQ440" s="42"/>
      <c r="CR440" s="42"/>
      <c r="CS440" s="42"/>
      <c r="CT440" s="42"/>
      <c r="CU440" s="42"/>
      <c r="CV440" s="42"/>
      <c r="CW440" s="42"/>
      <c r="CX440" s="42"/>
      <c r="CY440" s="42"/>
      <c r="CZ440" s="42"/>
      <c r="DA440" s="42"/>
      <c r="DB440" s="42"/>
      <c r="DC440" s="42"/>
      <c r="DD440" s="42"/>
      <c r="DE440" s="42"/>
      <c r="DF440" s="42"/>
      <c r="DG440" s="42"/>
      <c r="DH440" s="42"/>
      <c r="DI440" s="42"/>
      <c r="DJ440" s="42"/>
      <c r="DK440" s="42"/>
      <c r="DL440" s="42"/>
      <c r="DM440" s="42"/>
      <c r="DN440" s="42"/>
      <c r="DO440" s="42"/>
      <c r="DP440" s="42"/>
      <c r="DQ440" s="42"/>
      <c r="DR440" s="42"/>
      <c r="DS440" s="42"/>
      <c r="DT440" s="42"/>
      <c r="DU440" s="42"/>
      <c r="DV440" s="42"/>
      <c r="DW440" s="42"/>
      <c r="DX440" s="42"/>
      <c r="DY440" s="42"/>
      <c r="DZ440" s="42"/>
      <c r="EA440" s="42"/>
      <c r="EB440" s="42"/>
      <c r="EC440" s="42"/>
      <c r="ED440" s="42"/>
      <c r="EE440" s="42"/>
      <c r="EF440" s="42"/>
      <c r="EG440" s="42"/>
      <c r="EH440" s="42"/>
      <c r="EI440" s="42"/>
      <c r="EJ440" s="42"/>
      <c r="EK440" s="42"/>
      <c r="EL440" s="42"/>
      <c r="EM440" s="42"/>
      <c r="EN440" s="42"/>
      <c r="EO440" s="42"/>
      <c r="EP440" s="42"/>
      <c r="EQ440" s="42"/>
      <c r="ER440" s="42"/>
      <c r="ES440" s="42"/>
      <c r="ET440" s="42"/>
      <c r="EU440" s="42"/>
      <c r="EV440" s="42"/>
      <c r="EW440" s="42"/>
      <c r="EX440" s="42"/>
      <c r="EY440" s="42"/>
      <c r="EZ440" s="42"/>
      <c r="FA440" s="42"/>
      <c r="FB440" s="42"/>
      <c r="FC440" s="42"/>
      <c r="FD440" s="42"/>
      <c r="FE440" s="42"/>
      <c r="FF440" s="42"/>
      <c r="FG440" s="42"/>
      <c r="FH440" s="42"/>
      <c r="FI440" s="42"/>
      <c r="FJ440" s="42"/>
      <c r="FK440" s="42"/>
      <c r="FL440" s="42"/>
      <c r="FM440" s="42"/>
      <c r="FN440" s="42"/>
      <c r="FO440" s="42"/>
      <c r="FP440" s="42"/>
      <c r="FQ440" s="42"/>
      <c r="FR440" s="42"/>
      <c r="FS440" s="42"/>
      <c r="FT440" s="42"/>
      <c r="FU440" s="42"/>
      <c r="FV440" s="42"/>
      <c r="FW440" s="42"/>
      <c r="FX440" s="42"/>
      <c r="FY440" s="42"/>
      <c r="FZ440" s="42"/>
      <c r="GA440" s="42"/>
      <c r="GB440" s="42"/>
      <c r="GC440" s="42"/>
      <c r="GD440" s="42"/>
      <c r="GE440" s="42"/>
      <c r="GF440" s="42"/>
      <c r="GG440" s="42"/>
      <c r="GH440" s="42"/>
      <c r="GI440" s="42"/>
      <c r="GJ440" s="42"/>
      <c r="GK440" s="42"/>
      <c r="GL440" s="42"/>
      <c r="GM440" s="42"/>
      <c r="GN440" s="42"/>
      <c r="GO440" s="42"/>
      <c r="GP440" s="42"/>
      <c r="GQ440" s="42"/>
      <c r="GR440" s="42"/>
      <c r="GS440" s="42"/>
      <c r="GT440" s="42"/>
      <c r="GU440" s="42"/>
      <c r="GV440" s="42"/>
      <c r="GW440" s="42"/>
      <c r="GX440" s="42"/>
      <c r="GY440" s="42"/>
      <c r="GZ440" s="42"/>
      <c r="HA440" s="42"/>
      <c r="HB440" s="42"/>
      <c r="HC440" s="42"/>
      <c r="HD440" s="42"/>
      <c r="HE440" s="42"/>
      <c r="HF440" s="42"/>
      <c r="HG440" s="42"/>
      <c r="HH440" s="42"/>
      <c r="HI440" s="42"/>
      <c r="HJ440" s="42"/>
      <c r="HK440" s="42"/>
      <c r="HL440" s="42"/>
      <c r="HM440" s="42"/>
      <c r="HN440" s="42"/>
      <c r="HO440" s="42"/>
      <c r="HP440" s="42"/>
      <c r="HQ440" s="42"/>
      <c r="HR440" s="42"/>
      <c r="HS440" s="42"/>
      <c r="HT440" s="42"/>
      <c r="HU440" s="42"/>
      <c r="HV440" s="42"/>
      <c r="HW440" s="42"/>
      <c r="HX440" s="42"/>
    </row>
    <row r="441" spans="1:232" s="41" customFormat="1" x14ac:dyDescent="0.25">
      <c r="A441" s="29"/>
      <c r="B441" s="30"/>
      <c r="C441" s="31" t="str">
        <f>IF(H441="","",VLOOKUP(O441,Khach_hang!B:G,6,0))</f>
        <v>B</v>
      </c>
      <c r="D441" s="57">
        <f t="shared" si="102"/>
        <v>0</v>
      </c>
      <c r="E441" s="57">
        <f t="shared" si="103"/>
        <v>1</v>
      </c>
      <c r="F441" s="32" t="str">
        <f>IF(H441="","",VLOOKUP(H441,'PHIEU XT'!B:I,8,0))</f>
        <v>30/08/2025</v>
      </c>
      <c r="G441" s="32" t="str">
        <f t="shared" si="104"/>
        <v>30/08/2025</v>
      </c>
      <c r="H441" s="4">
        <v>9105872897</v>
      </c>
      <c r="I441" s="32" t="str">
        <f t="shared" si="105"/>
        <v>30/08/2025</v>
      </c>
      <c r="J441" s="33" t="str">
        <f t="shared" si="106"/>
        <v>NKHT2508/00029050</v>
      </c>
      <c r="K441" s="34"/>
      <c r="L441" s="46" t="str">
        <f t="shared" si="107"/>
        <v>K25TTM</v>
      </c>
      <c r="M441" s="33" t="str">
        <f>IF(H441="","",'PHIEU XT'!C441)</f>
        <v>00029050</v>
      </c>
      <c r="N441" s="35" t="str">
        <f t="shared" si="108"/>
        <v>30/08/2025</v>
      </c>
      <c r="O441" s="6" t="str">
        <f>IF(H441="","",'PHIEU XT'!E441)</f>
        <v>WIN-020</v>
      </c>
      <c r="P441" s="36"/>
      <c r="Q441" s="36"/>
      <c r="R441" s="36"/>
      <c r="S441" s="33" t="str">
        <f>IF(H441="","",'PHIEU XT'!F441)</f>
        <v>2ARF WM+ THA 236 TDP Hành Chính</v>
      </c>
      <c r="T441" s="36"/>
      <c r="U441" s="36"/>
      <c r="V441" s="33" t="str">
        <f t="shared" si="109"/>
        <v>2ARF WM+ THA 236 TDP Hành Chính</v>
      </c>
      <c r="W441" s="36"/>
      <c r="X441" s="36"/>
      <c r="Y441" s="33" t="str">
        <f>IF(H441="","",'PHIEU XT'!AC441)</f>
        <v>GM500</v>
      </c>
      <c r="Z441" s="36"/>
      <c r="AA441" s="30"/>
      <c r="AB441" s="57">
        <f t="shared" si="110"/>
        <v>5111</v>
      </c>
      <c r="AC441" s="57">
        <f t="shared" si="111"/>
        <v>131</v>
      </c>
      <c r="AD441" s="30"/>
      <c r="AE441" s="58">
        <f>IF(H441="","",'PHIEU XT'!U441)</f>
        <v>3</v>
      </c>
      <c r="AF441" s="37"/>
      <c r="AG441" s="37">
        <f>IF(H441="","",'PHIEU XT'!T441)</f>
        <v>111058</v>
      </c>
      <c r="AH441" s="38">
        <f t="shared" si="112"/>
        <v>333174</v>
      </c>
      <c r="AI441" s="37"/>
      <c r="AJ441" s="37"/>
      <c r="AK441" s="39"/>
      <c r="AL441" s="40">
        <f t="shared" si="113"/>
        <v>8</v>
      </c>
      <c r="AM441" s="37"/>
      <c r="AN441" s="37">
        <f t="shared" si="114"/>
        <v>26653.920000000002</v>
      </c>
      <c r="AO441" s="59">
        <f t="shared" si="115"/>
        <v>33311</v>
      </c>
      <c r="AP441" s="39"/>
      <c r="AQ441" s="59" t="str">
        <f t="shared" si="116"/>
        <v>K-hangtra</v>
      </c>
      <c r="AR441" s="60">
        <f t="shared" si="117"/>
        <v>156</v>
      </c>
      <c r="AS441" s="60">
        <f t="shared" si="118"/>
        <v>632</v>
      </c>
      <c r="AV441" s="39"/>
      <c r="AW441" s="42"/>
      <c r="AX441" s="42"/>
      <c r="AY441" s="42"/>
      <c r="AZ441" s="42"/>
      <c r="BA441" s="42"/>
      <c r="BB441" s="42"/>
      <c r="BC441" s="42"/>
      <c r="BD441" s="42"/>
      <c r="BE441" s="42"/>
      <c r="BF441" s="42"/>
      <c r="BG441" s="42"/>
      <c r="BH441" s="42"/>
      <c r="BI441" s="42"/>
      <c r="BJ441" s="42"/>
      <c r="BK441" s="42"/>
      <c r="BL441" s="42"/>
      <c r="BM441" s="42"/>
      <c r="BN441" s="42"/>
      <c r="BO441" s="42"/>
      <c r="BP441" s="42"/>
      <c r="BQ441" s="42"/>
      <c r="BR441" s="42"/>
      <c r="BS441" s="42"/>
      <c r="BT441" s="42"/>
      <c r="BU441" s="42"/>
      <c r="BV441" s="42"/>
      <c r="BW441" s="42"/>
      <c r="BX441" s="42"/>
      <c r="BY441" s="42"/>
      <c r="BZ441" s="42"/>
      <c r="CA441" s="42"/>
      <c r="CB441" s="42"/>
      <c r="CC441" s="42"/>
      <c r="CD441" s="42"/>
      <c r="CE441" s="42"/>
      <c r="CF441" s="42"/>
      <c r="CG441" s="42"/>
      <c r="CH441" s="42"/>
      <c r="CI441" s="42"/>
      <c r="CJ441" s="42"/>
      <c r="CK441" s="42"/>
      <c r="CL441" s="42"/>
      <c r="CM441" s="42"/>
      <c r="CN441" s="42"/>
      <c r="CO441" s="42"/>
      <c r="CP441" s="42"/>
      <c r="CQ441" s="42"/>
      <c r="CR441" s="42"/>
      <c r="CS441" s="42"/>
      <c r="CT441" s="42"/>
      <c r="CU441" s="42"/>
      <c r="CV441" s="42"/>
      <c r="CW441" s="42"/>
      <c r="CX441" s="42"/>
      <c r="CY441" s="42"/>
      <c r="CZ441" s="42"/>
      <c r="DA441" s="42"/>
      <c r="DB441" s="42"/>
      <c r="DC441" s="42"/>
      <c r="DD441" s="42"/>
      <c r="DE441" s="42"/>
      <c r="DF441" s="42"/>
      <c r="DG441" s="42"/>
      <c r="DH441" s="42"/>
      <c r="DI441" s="42"/>
      <c r="DJ441" s="42"/>
      <c r="DK441" s="42"/>
      <c r="DL441" s="42"/>
      <c r="DM441" s="42"/>
      <c r="DN441" s="42"/>
      <c r="DO441" s="42"/>
      <c r="DP441" s="42"/>
      <c r="DQ441" s="42"/>
      <c r="DR441" s="42"/>
      <c r="DS441" s="42"/>
      <c r="DT441" s="42"/>
      <c r="DU441" s="42"/>
      <c r="DV441" s="42"/>
      <c r="DW441" s="42"/>
      <c r="DX441" s="42"/>
      <c r="DY441" s="42"/>
      <c r="DZ441" s="42"/>
      <c r="EA441" s="42"/>
      <c r="EB441" s="42"/>
      <c r="EC441" s="42"/>
      <c r="ED441" s="42"/>
      <c r="EE441" s="42"/>
      <c r="EF441" s="42"/>
      <c r="EG441" s="42"/>
      <c r="EH441" s="42"/>
      <c r="EI441" s="42"/>
      <c r="EJ441" s="42"/>
      <c r="EK441" s="42"/>
      <c r="EL441" s="42"/>
      <c r="EM441" s="42"/>
      <c r="EN441" s="42"/>
      <c r="EO441" s="42"/>
      <c r="EP441" s="42"/>
      <c r="EQ441" s="42"/>
      <c r="ER441" s="42"/>
      <c r="ES441" s="42"/>
      <c r="ET441" s="42"/>
      <c r="EU441" s="42"/>
      <c r="EV441" s="42"/>
      <c r="EW441" s="42"/>
      <c r="EX441" s="42"/>
      <c r="EY441" s="42"/>
      <c r="EZ441" s="42"/>
      <c r="FA441" s="42"/>
      <c r="FB441" s="42"/>
      <c r="FC441" s="42"/>
      <c r="FD441" s="42"/>
      <c r="FE441" s="42"/>
      <c r="FF441" s="42"/>
      <c r="FG441" s="42"/>
      <c r="FH441" s="42"/>
      <c r="FI441" s="42"/>
      <c r="FJ441" s="42"/>
      <c r="FK441" s="42"/>
      <c r="FL441" s="42"/>
      <c r="FM441" s="42"/>
      <c r="FN441" s="42"/>
      <c r="FO441" s="42"/>
      <c r="FP441" s="42"/>
      <c r="FQ441" s="42"/>
      <c r="FR441" s="42"/>
      <c r="FS441" s="42"/>
      <c r="FT441" s="42"/>
      <c r="FU441" s="42"/>
      <c r="FV441" s="42"/>
      <c r="FW441" s="42"/>
      <c r="FX441" s="42"/>
      <c r="FY441" s="42"/>
      <c r="FZ441" s="42"/>
      <c r="GA441" s="42"/>
      <c r="GB441" s="42"/>
      <c r="GC441" s="42"/>
      <c r="GD441" s="42"/>
      <c r="GE441" s="42"/>
      <c r="GF441" s="42"/>
      <c r="GG441" s="42"/>
      <c r="GH441" s="42"/>
      <c r="GI441" s="42"/>
      <c r="GJ441" s="42"/>
      <c r="GK441" s="42"/>
      <c r="GL441" s="42"/>
      <c r="GM441" s="42"/>
      <c r="GN441" s="42"/>
      <c r="GO441" s="42"/>
      <c r="GP441" s="42"/>
      <c r="GQ441" s="42"/>
      <c r="GR441" s="42"/>
      <c r="GS441" s="42"/>
      <c r="GT441" s="42"/>
      <c r="GU441" s="42"/>
      <c r="GV441" s="42"/>
      <c r="GW441" s="42"/>
      <c r="GX441" s="42"/>
      <c r="GY441" s="42"/>
      <c r="GZ441" s="42"/>
      <c r="HA441" s="42"/>
      <c r="HB441" s="42"/>
      <c r="HC441" s="42"/>
      <c r="HD441" s="42"/>
      <c r="HE441" s="42"/>
      <c r="HF441" s="42"/>
      <c r="HG441" s="42"/>
      <c r="HH441" s="42"/>
      <c r="HI441" s="42"/>
      <c r="HJ441" s="42"/>
      <c r="HK441" s="42"/>
      <c r="HL441" s="42"/>
      <c r="HM441" s="42"/>
      <c r="HN441" s="42"/>
      <c r="HO441" s="42"/>
      <c r="HP441" s="42"/>
      <c r="HQ441" s="42"/>
      <c r="HR441" s="42"/>
      <c r="HS441" s="42"/>
      <c r="HT441" s="42"/>
      <c r="HU441" s="42"/>
      <c r="HV441" s="42"/>
      <c r="HW441" s="42"/>
      <c r="HX441" s="42"/>
    </row>
    <row r="442" spans="1:232" s="41" customFormat="1" x14ac:dyDescent="0.25">
      <c r="A442" s="29"/>
      <c r="B442" s="30"/>
      <c r="C442" s="31" t="str">
        <f>IF(H442="","",VLOOKUP(O442,Khach_hang!B:G,6,0))</f>
        <v>B</v>
      </c>
      <c r="D442" s="57">
        <f t="shared" si="102"/>
        <v>0</v>
      </c>
      <c r="E442" s="57">
        <f t="shared" si="103"/>
        <v>1</v>
      </c>
      <c r="F442" s="32" t="str">
        <f>IF(H442="","",VLOOKUP(H442,'PHIEU XT'!B:I,8,0))</f>
        <v>30/08/2025</v>
      </c>
      <c r="G442" s="32" t="str">
        <f t="shared" si="104"/>
        <v>30/08/2025</v>
      </c>
      <c r="H442" s="4">
        <v>9105872895</v>
      </c>
      <c r="I442" s="32" t="str">
        <f t="shared" si="105"/>
        <v>30/08/2025</v>
      </c>
      <c r="J442" s="33" t="str">
        <f t="shared" si="106"/>
        <v>NKHT2508/00012964</v>
      </c>
      <c r="K442" s="34"/>
      <c r="L442" s="46" t="str">
        <f t="shared" si="107"/>
        <v>K25TTM</v>
      </c>
      <c r="M442" s="33" t="str">
        <f>IF(H442="","",'PHIEU XT'!C442)</f>
        <v>00012964</v>
      </c>
      <c r="N442" s="35" t="str">
        <f t="shared" si="108"/>
        <v>30/08/2025</v>
      </c>
      <c r="O442" s="6" t="str">
        <f>IF(H442="","",'PHIEU XT'!E442)</f>
        <v>WIN-004</v>
      </c>
      <c r="P442" s="36"/>
      <c r="Q442" s="36"/>
      <c r="R442" s="36"/>
      <c r="S442" s="33" t="str">
        <f>IF(H442="","",'PHIEU XT'!F442)</f>
        <v>6667 WM+ HTH TDP 9, TT Nghèn</v>
      </c>
      <c r="T442" s="36"/>
      <c r="U442" s="36"/>
      <c r="V442" s="33" t="str">
        <f t="shared" si="109"/>
        <v>6667 WM+ HTH TDP 9, TT Nghèn</v>
      </c>
      <c r="W442" s="36"/>
      <c r="X442" s="36"/>
      <c r="Y442" s="33" t="str">
        <f>IF(H442="","",'PHIEU XT'!AC442)</f>
        <v>CC300</v>
      </c>
      <c r="Z442" s="36"/>
      <c r="AA442" s="30"/>
      <c r="AB442" s="57">
        <f t="shared" si="110"/>
        <v>5111</v>
      </c>
      <c r="AC442" s="57">
        <f t="shared" si="111"/>
        <v>131</v>
      </c>
      <c r="AD442" s="30"/>
      <c r="AE442" s="58">
        <f>IF(H442="","",'PHIEU XT'!U442)</f>
        <v>4</v>
      </c>
      <c r="AF442" s="37"/>
      <c r="AG442" s="37">
        <f>IF(H442="","",'PHIEU XT'!T442)</f>
        <v>74250</v>
      </c>
      <c r="AH442" s="38">
        <f t="shared" si="112"/>
        <v>297000</v>
      </c>
      <c r="AI442" s="37"/>
      <c r="AJ442" s="37"/>
      <c r="AK442" s="39"/>
      <c r="AL442" s="40">
        <f t="shared" si="113"/>
        <v>8</v>
      </c>
      <c r="AM442" s="37"/>
      <c r="AN442" s="37">
        <f t="shared" si="114"/>
        <v>23760</v>
      </c>
      <c r="AO442" s="59">
        <f t="shared" si="115"/>
        <v>33311</v>
      </c>
      <c r="AP442" s="39"/>
      <c r="AQ442" s="59" t="str">
        <f t="shared" si="116"/>
        <v>K-hangtra</v>
      </c>
      <c r="AR442" s="60">
        <f t="shared" si="117"/>
        <v>156</v>
      </c>
      <c r="AS442" s="60">
        <f t="shared" si="118"/>
        <v>632</v>
      </c>
      <c r="AV442" s="39"/>
      <c r="AW442" s="42"/>
      <c r="AX442" s="42"/>
      <c r="AY442" s="42"/>
      <c r="AZ442" s="42"/>
      <c r="BA442" s="42"/>
      <c r="BB442" s="42"/>
      <c r="BC442" s="42"/>
      <c r="BD442" s="42"/>
      <c r="BE442" s="42"/>
      <c r="BF442" s="42"/>
      <c r="BG442" s="42"/>
      <c r="BH442" s="42"/>
      <c r="BI442" s="42"/>
      <c r="BJ442" s="42"/>
      <c r="BK442" s="42"/>
      <c r="BL442" s="42"/>
      <c r="BM442" s="42"/>
      <c r="BN442" s="42"/>
      <c r="BO442" s="42"/>
      <c r="BP442" s="42"/>
      <c r="BQ442" s="42"/>
      <c r="BR442" s="42"/>
      <c r="BS442" s="42"/>
      <c r="BT442" s="42"/>
      <c r="BU442" s="42"/>
      <c r="BV442" s="42"/>
      <c r="BW442" s="42"/>
      <c r="BX442" s="42"/>
      <c r="BY442" s="42"/>
      <c r="BZ442" s="42"/>
      <c r="CA442" s="42"/>
      <c r="CB442" s="42"/>
      <c r="CC442" s="42"/>
      <c r="CD442" s="42"/>
      <c r="CE442" s="42"/>
      <c r="CF442" s="42"/>
      <c r="CG442" s="42"/>
      <c r="CH442" s="42"/>
      <c r="CI442" s="42"/>
      <c r="CJ442" s="42"/>
      <c r="CK442" s="42"/>
      <c r="CL442" s="42"/>
      <c r="CM442" s="42"/>
      <c r="CN442" s="42"/>
      <c r="CO442" s="42"/>
      <c r="CP442" s="42"/>
      <c r="CQ442" s="42"/>
      <c r="CR442" s="42"/>
      <c r="CS442" s="42"/>
      <c r="CT442" s="42"/>
      <c r="CU442" s="42"/>
      <c r="CV442" s="42"/>
      <c r="CW442" s="42"/>
      <c r="CX442" s="42"/>
      <c r="CY442" s="42"/>
      <c r="CZ442" s="42"/>
      <c r="DA442" s="42"/>
      <c r="DB442" s="42"/>
      <c r="DC442" s="42"/>
      <c r="DD442" s="42"/>
      <c r="DE442" s="42"/>
      <c r="DF442" s="42"/>
      <c r="DG442" s="42"/>
      <c r="DH442" s="42"/>
      <c r="DI442" s="42"/>
      <c r="DJ442" s="42"/>
      <c r="DK442" s="42"/>
      <c r="DL442" s="42"/>
      <c r="DM442" s="42"/>
      <c r="DN442" s="42"/>
      <c r="DO442" s="42"/>
      <c r="DP442" s="42"/>
      <c r="DQ442" s="42"/>
      <c r="DR442" s="42"/>
      <c r="DS442" s="42"/>
      <c r="DT442" s="42"/>
      <c r="DU442" s="42"/>
      <c r="DV442" s="42"/>
      <c r="DW442" s="42"/>
      <c r="DX442" s="42"/>
      <c r="DY442" s="42"/>
      <c r="DZ442" s="42"/>
      <c r="EA442" s="42"/>
      <c r="EB442" s="42"/>
      <c r="EC442" s="42"/>
      <c r="ED442" s="42"/>
      <c r="EE442" s="42"/>
      <c r="EF442" s="42"/>
      <c r="EG442" s="42"/>
      <c r="EH442" s="42"/>
      <c r="EI442" s="42"/>
      <c r="EJ442" s="42"/>
      <c r="EK442" s="42"/>
      <c r="EL442" s="42"/>
      <c r="EM442" s="42"/>
      <c r="EN442" s="42"/>
      <c r="EO442" s="42"/>
      <c r="EP442" s="42"/>
      <c r="EQ442" s="42"/>
      <c r="ER442" s="42"/>
      <c r="ES442" s="42"/>
      <c r="ET442" s="42"/>
      <c r="EU442" s="42"/>
      <c r="EV442" s="42"/>
      <c r="EW442" s="42"/>
      <c r="EX442" s="42"/>
      <c r="EY442" s="42"/>
      <c r="EZ442" s="42"/>
      <c r="FA442" s="42"/>
      <c r="FB442" s="42"/>
      <c r="FC442" s="42"/>
      <c r="FD442" s="42"/>
      <c r="FE442" s="42"/>
      <c r="FF442" s="42"/>
      <c r="FG442" s="42"/>
      <c r="FH442" s="42"/>
      <c r="FI442" s="42"/>
      <c r="FJ442" s="42"/>
      <c r="FK442" s="42"/>
      <c r="FL442" s="42"/>
      <c r="FM442" s="42"/>
      <c r="FN442" s="42"/>
      <c r="FO442" s="42"/>
      <c r="FP442" s="42"/>
      <c r="FQ442" s="42"/>
      <c r="FR442" s="42"/>
      <c r="FS442" s="42"/>
      <c r="FT442" s="42"/>
      <c r="FU442" s="42"/>
      <c r="FV442" s="42"/>
      <c r="FW442" s="42"/>
      <c r="FX442" s="42"/>
      <c r="FY442" s="42"/>
      <c r="FZ442" s="42"/>
      <c r="GA442" s="42"/>
      <c r="GB442" s="42"/>
      <c r="GC442" s="42"/>
      <c r="GD442" s="42"/>
      <c r="GE442" s="42"/>
      <c r="GF442" s="42"/>
      <c r="GG442" s="42"/>
      <c r="GH442" s="42"/>
      <c r="GI442" s="42"/>
      <c r="GJ442" s="42"/>
      <c r="GK442" s="42"/>
      <c r="GL442" s="42"/>
      <c r="GM442" s="42"/>
      <c r="GN442" s="42"/>
      <c r="GO442" s="42"/>
      <c r="GP442" s="42"/>
      <c r="GQ442" s="42"/>
      <c r="GR442" s="42"/>
      <c r="GS442" s="42"/>
      <c r="GT442" s="42"/>
      <c r="GU442" s="42"/>
      <c r="GV442" s="42"/>
      <c r="GW442" s="42"/>
      <c r="GX442" s="42"/>
      <c r="GY442" s="42"/>
      <c r="GZ442" s="42"/>
      <c r="HA442" s="42"/>
      <c r="HB442" s="42"/>
      <c r="HC442" s="42"/>
      <c r="HD442" s="42"/>
      <c r="HE442" s="42"/>
      <c r="HF442" s="42"/>
      <c r="HG442" s="42"/>
      <c r="HH442" s="42"/>
      <c r="HI442" s="42"/>
      <c r="HJ442" s="42"/>
      <c r="HK442" s="42"/>
      <c r="HL442" s="42"/>
      <c r="HM442" s="42"/>
      <c r="HN442" s="42"/>
      <c r="HO442" s="42"/>
      <c r="HP442" s="42"/>
      <c r="HQ442" s="42"/>
      <c r="HR442" s="42"/>
      <c r="HS442" s="42"/>
      <c r="HT442" s="42"/>
      <c r="HU442" s="42"/>
      <c r="HV442" s="42"/>
      <c r="HW442" s="42"/>
      <c r="HX442" s="42"/>
    </row>
    <row r="443" spans="1:232" s="41" customFormat="1" x14ac:dyDescent="0.25">
      <c r="A443" s="29"/>
      <c r="B443" s="30"/>
      <c r="C443" s="31" t="str">
        <f>IF(H443="","",VLOOKUP(O443,Khach_hang!B:G,6,0))</f>
        <v>B</v>
      </c>
      <c r="D443" s="57">
        <f t="shared" si="102"/>
        <v>0</v>
      </c>
      <c r="E443" s="57">
        <f t="shared" si="103"/>
        <v>1</v>
      </c>
      <c r="F443" s="32" t="str">
        <f>IF(H443="","",VLOOKUP(H443,'PHIEU XT'!B:I,8,0))</f>
        <v>30/08/2025</v>
      </c>
      <c r="G443" s="32" t="str">
        <f t="shared" si="104"/>
        <v>30/08/2025</v>
      </c>
      <c r="H443" s="4">
        <v>9105872895</v>
      </c>
      <c r="I443" s="32" t="str">
        <f t="shared" si="105"/>
        <v>30/08/2025</v>
      </c>
      <c r="J443" s="33" t="str">
        <f t="shared" si="106"/>
        <v>NKHT2508/00012964</v>
      </c>
      <c r="K443" s="34"/>
      <c r="L443" s="46" t="str">
        <f t="shared" si="107"/>
        <v>K25TTM</v>
      </c>
      <c r="M443" s="33" t="str">
        <f>IF(H443="","",'PHIEU XT'!C443)</f>
        <v>00012964</v>
      </c>
      <c r="N443" s="35" t="str">
        <f t="shared" si="108"/>
        <v>30/08/2025</v>
      </c>
      <c r="O443" s="6" t="str">
        <f>IF(H443="","",'PHIEU XT'!E443)</f>
        <v>WIN-004</v>
      </c>
      <c r="P443" s="36"/>
      <c r="Q443" s="36"/>
      <c r="R443" s="36"/>
      <c r="S443" s="33" t="str">
        <f>IF(H443="","",'PHIEU XT'!F443)</f>
        <v>6667 WM+ HTH TDP 9, TT Nghèn</v>
      </c>
      <c r="T443" s="36"/>
      <c r="U443" s="36"/>
      <c r="V443" s="33" t="str">
        <f t="shared" si="109"/>
        <v>6667 WM+ HTH TDP 9, TT Nghèn</v>
      </c>
      <c r="W443" s="36"/>
      <c r="X443" s="36"/>
      <c r="Y443" s="33" t="str">
        <f>IF(H443="","",'PHIEU XT'!AC443)</f>
        <v>GTLX250G</v>
      </c>
      <c r="Z443" s="36"/>
      <c r="AA443" s="30"/>
      <c r="AB443" s="57">
        <f t="shared" si="110"/>
        <v>5111</v>
      </c>
      <c r="AC443" s="57">
        <f t="shared" si="111"/>
        <v>131</v>
      </c>
      <c r="AD443" s="30"/>
      <c r="AE443" s="58">
        <f>IF(H443="","",'PHIEU XT'!U443)</f>
        <v>4</v>
      </c>
      <c r="AF443" s="37"/>
      <c r="AG443" s="37">
        <f>IF(H443="","",'PHIEU XT'!T443)</f>
        <v>50182</v>
      </c>
      <c r="AH443" s="38">
        <f t="shared" si="112"/>
        <v>200728</v>
      </c>
      <c r="AI443" s="37"/>
      <c r="AJ443" s="37"/>
      <c r="AK443" s="39"/>
      <c r="AL443" s="40">
        <f t="shared" si="113"/>
        <v>8</v>
      </c>
      <c r="AM443" s="37"/>
      <c r="AN443" s="37">
        <f t="shared" si="114"/>
        <v>16058.24</v>
      </c>
      <c r="AO443" s="59">
        <f t="shared" si="115"/>
        <v>33311</v>
      </c>
      <c r="AP443" s="39"/>
      <c r="AQ443" s="59" t="str">
        <f t="shared" si="116"/>
        <v>K-hangtra</v>
      </c>
      <c r="AR443" s="60">
        <f t="shared" si="117"/>
        <v>156</v>
      </c>
      <c r="AS443" s="60">
        <f t="shared" si="118"/>
        <v>632</v>
      </c>
      <c r="AV443" s="39"/>
      <c r="AW443" s="42"/>
      <c r="AX443" s="42"/>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c r="BV443" s="42"/>
      <c r="BW443" s="42"/>
      <c r="BX443" s="42"/>
      <c r="BY443" s="42"/>
      <c r="BZ443" s="42"/>
      <c r="CA443" s="42"/>
      <c r="CB443" s="42"/>
      <c r="CC443" s="42"/>
      <c r="CD443" s="42"/>
      <c r="CE443" s="42"/>
      <c r="CF443" s="42"/>
      <c r="CG443" s="42"/>
      <c r="CH443" s="42"/>
      <c r="CI443" s="42"/>
      <c r="CJ443" s="42"/>
      <c r="CK443" s="42"/>
      <c r="CL443" s="42"/>
      <c r="CM443" s="42"/>
      <c r="CN443" s="42"/>
      <c r="CO443" s="42"/>
      <c r="CP443" s="42"/>
      <c r="CQ443" s="42"/>
      <c r="CR443" s="42"/>
      <c r="CS443" s="42"/>
      <c r="CT443" s="42"/>
      <c r="CU443" s="42"/>
      <c r="CV443" s="42"/>
      <c r="CW443" s="42"/>
      <c r="CX443" s="42"/>
      <c r="CY443" s="42"/>
      <c r="CZ443" s="42"/>
      <c r="DA443" s="42"/>
      <c r="DB443" s="42"/>
      <c r="DC443" s="42"/>
      <c r="DD443" s="42"/>
      <c r="DE443" s="42"/>
      <c r="DF443" s="42"/>
      <c r="DG443" s="42"/>
      <c r="DH443" s="42"/>
      <c r="DI443" s="42"/>
      <c r="DJ443" s="42"/>
      <c r="DK443" s="42"/>
      <c r="DL443" s="42"/>
      <c r="DM443" s="42"/>
      <c r="DN443" s="42"/>
      <c r="DO443" s="42"/>
      <c r="DP443" s="42"/>
      <c r="DQ443" s="42"/>
      <c r="DR443" s="42"/>
      <c r="DS443" s="42"/>
      <c r="DT443" s="42"/>
      <c r="DU443" s="42"/>
      <c r="DV443" s="42"/>
      <c r="DW443" s="42"/>
      <c r="DX443" s="42"/>
      <c r="DY443" s="42"/>
      <c r="DZ443" s="42"/>
      <c r="EA443" s="42"/>
      <c r="EB443" s="42"/>
      <c r="EC443" s="42"/>
      <c r="ED443" s="42"/>
      <c r="EE443" s="42"/>
      <c r="EF443" s="42"/>
      <c r="EG443" s="42"/>
      <c r="EH443" s="42"/>
      <c r="EI443" s="42"/>
      <c r="EJ443" s="42"/>
      <c r="EK443" s="42"/>
      <c r="EL443" s="42"/>
      <c r="EM443" s="42"/>
      <c r="EN443" s="42"/>
      <c r="EO443" s="42"/>
      <c r="EP443" s="42"/>
      <c r="EQ443" s="42"/>
      <c r="ER443" s="42"/>
      <c r="ES443" s="42"/>
      <c r="ET443" s="42"/>
      <c r="EU443" s="42"/>
      <c r="EV443" s="42"/>
      <c r="EW443" s="42"/>
      <c r="EX443" s="42"/>
      <c r="EY443" s="42"/>
      <c r="EZ443" s="42"/>
      <c r="FA443" s="42"/>
      <c r="FB443" s="42"/>
      <c r="FC443" s="42"/>
      <c r="FD443" s="42"/>
      <c r="FE443" s="42"/>
      <c r="FF443" s="42"/>
      <c r="FG443" s="42"/>
      <c r="FH443" s="42"/>
      <c r="FI443" s="42"/>
      <c r="FJ443" s="42"/>
      <c r="FK443" s="42"/>
      <c r="FL443" s="42"/>
      <c r="FM443" s="42"/>
      <c r="FN443" s="42"/>
      <c r="FO443" s="42"/>
      <c r="FP443" s="42"/>
      <c r="FQ443" s="42"/>
      <c r="FR443" s="42"/>
      <c r="FS443" s="42"/>
      <c r="FT443" s="42"/>
      <c r="FU443" s="42"/>
      <c r="FV443" s="42"/>
      <c r="FW443" s="42"/>
      <c r="FX443" s="42"/>
      <c r="FY443" s="42"/>
      <c r="FZ443" s="42"/>
      <c r="GA443" s="42"/>
      <c r="GB443" s="42"/>
      <c r="GC443" s="42"/>
      <c r="GD443" s="42"/>
      <c r="GE443" s="42"/>
      <c r="GF443" s="42"/>
      <c r="GG443" s="42"/>
      <c r="GH443" s="42"/>
      <c r="GI443" s="42"/>
      <c r="GJ443" s="42"/>
      <c r="GK443" s="42"/>
      <c r="GL443" s="42"/>
      <c r="GM443" s="42"/>
      <c r="GN443" s="42"/>
      <c r="GO443" s="42"/>
      <c r="GP443" s="42"/>
      <c r="GQ443" s="42"/>
      <c r="GR443" s="42"/>
      <c r="GS443" s="42"/>
      <c r="GT443" s="42"/>
      <c r="GU443" s="42"/>
      <c r="GV443" s="42"/>
      <c r="GW443" s="42"/>
      <c r="GX443" s="42"/>
      <c r="GY443" s="42"/>
      <c r="GZ443" s="42"/>
      <c r="HA443" s="42"/>
      <c r="HB443" s="42"/>
      <c r="HC443" s="42"/>
      <c r="HD443" s="42"/>
      <c r="HE443" s="42"/>
      <c r="HF443" s="42"/>
      <c r="HG443" s="42"/>
      <c r="HH443" s="42"/>
      <c r="HI443" s="42"/>
      <c r="HJ443" s="42"/>
      <c r="HK443" s="42"/>
      <c r="HL443" s="42"/>
      <c r="HM443" s="42"/>
      <c r="HN443" s="42"/>
      <c r="HO443" s="42"/>
      <c r="HP443" s="42"/>
      <c r="HQ443" s="42"/>
      <c r="HR443" s="42"/>
      <c r="HS443" s="42"/>
      <c r="HT443" s="42"/>
      <c r="HU443" s="42"/>
      <c r="HV443" s="42"/>
      <c r="HW443" s="42"/>
      <c r="HX443" s="42"/>
    </row>
    <row r="444" spans="1:232" s="41" customFormat="1" x14ac:dyDescent="0.25">
      <c r="A444" s="29"/>
      <c r="B444" s="30"/>
      <c r="C444" s="31" t="str">
        <f>IF(H444="","",VLOOKUP(O444,Khach_hang!B:G,6,0))</f>
        <v>B</v>
      </c>
      <c r="D444" s="57">
        <f t="shared" si="102"/>
        <v>0</v>
      </c>
      <c r="E444" s="57">
        <f t="shared" si="103"/>
        <v>1</v>
      </c>
      <c r="F444" s="32" t="str">
        <f>IF(H444="","",VLOOKUP(H444,'PHIEU XT'!B:I,8,0))</f>
        <v>30/08/2025</v>
      </c>
      <c r="G444" s="32" t="str">
        <f t="shared" si="104"/>
        <v>30/08/2025</v>
      </c>
      <c r="H444" s="4">
        <v>9105872895</v>
      </c>
      <c r="I444" s="32" t="str">
        <f t="shared" si="105"/>
        <v>30/08/2025</v>
      </c>
      <c r="J444" s="33" t="str">
        <f t="shared" si="106"/>
        <v>NKHT2508/00012964</v>
      </c>
      <c r="K444" s="34"/>
      <c r="L444" s="46" t="str">
        <f t="shared" si="107"/>
        <v>K25TTM</v>
      </c>
      <c r="M444" s="33" t="str">
        <f>IF(H444="","",'PHIEU XT'!C444)</f>
        <v>00012964</v>
      </c>
      <c r="N444" s="35" t="str">
        <f t="shared" si="108"/>
        <v>30/08/2025</v>
      </c>
      <c r="O444" s="6" t="str">
        <f>IF(H444="","",'PHIEU XT'!E444)</f>
        <v>WIN-004</v>
      </c>
      <c r="P444" s="36"/>
      <c r="Q444" s="36"/>
      <c r="R444" s="36"/>
      <c r="S444" s="33" t="str">
        <f>IF(H444="","",'PHIEU XT'!F444)</f>
        <v>6667 WM+ HTH TDP 9, TT Nghèn</v>
      </c>
      <c r="T444" s="36"/>
      <c r="U444" s="36"/>
      <c r="V444" s="33" t="str">
        <f t="shared" si="109"/>
        <v>6667 WM+ HTH TDP 9, TT Nghèn</v>
      </c>
      <c r="W444" s="36"/>
      <c r="X444" s="36"/>
      <c r="Y444" s="33" t="str">
        <f>IF(H444="","",'PHIEU XT'!AC444)</f>
        <v>GL250KT</v>
      </c>
      <c r="Z444" s="36"/>
      <c r="AA444" s="30"/>
      <c r="AB444" s="57">
        <f t="shared" si="110"/>
        <v>5111</v>
      </c>
      <c r="AC444" s="57">
        <f t="shared" si="111"/>
        <v>131</v>
      </c>
      <c r="AD444" s="30"/>
      <c r="AE444" s="58">
        <f>IF(H444="","",'PHIEU XT'!U444)</f>
        <v>2</v>
      </c>
      <c r="AF444" s="37"/>
      <c r="AG444" s="37">
        <f>IF(H444="","",'PHIEU XT'!T444)</f>
        <v>49500</v>
      </c>
      <c r="AH444" s="38">
        <f t="shared" si="112"/>
        <v>99000</v>
      </c>
      <c r="AI444" s="37"/>
      <c r="AJ444" s="37"/>
      <c r="AK444" s="39"/>
      <c r="AL444" s="40">
        <f t="shared" si="113"/>
        <v>8</v>
      </c>
      <c r="AM444" s="37"/>
      <c r="AN444" s="37">
        <f t="shared" si="114"/>
        <v>7920</v>
      </c>
      <c r="AO444" s="59">
        <f t="shared" si="115"/>
        <v>33311</v>
      </c>
      <c r="AP444" s="39"/>
      <c r="AQ444" s="59" t="str">
        <f t="shared" si="116"/>
        <v>K-hangtra</v>
      </c>
      <c r="AR444" s="60">
        <f t="shared" si="117"/>
        <v>156</v>
      </c>
      <c r="AS444" s="60">
        <f t="shared" si="118"/>
        <v>632</v>
      </c>
      <c r="AV444" s="39"/>
      <c r="AW444" s="42"/>
      <c r="AX444" s="42"/>
      <c r="AY444" s="42"/>
      <c r="AZ444" s="42"/>
      <c r="BA444" s="42"/>
      <c r="BB444" s="42"/>
      <c r="BC444" s="42"/>
      <c r="BD444" s="42"/>
      <c r="BE444" s="42"/>
      <c r="BF444" s="42"/>
      <c r="BG444" s="42"/>
      <c r="BH444" s="42"/>
      <c r="BI444" s="42"/>
      <c r="BJ444" s="42"/>
      <c r="BK444" s="42"/>
      <c r="BL444" s="42"/>
      <c r="BM444" s="42"/>
      <c r="BN444" s="42"/>
      <c r="BO444" s="42"/>
      <c r="BP444" s="42"/>
      <c r="BQ444" s="42"/>
      <c r="BR444" s="42"/>
      <c r="BS444" s="42"/>
      <c r="BT444" s="42"/>
      <c r="BU444" s="42"/>
      <c r="BV444" s="42"/>
      <c r="BW444" s="42"/>
      <c r="BX444" s="42"/>
      <c r="BY444" s="42"/>
      <c r="BZ444" s="42"/>
      <c r="CA444" s="42"/>
      <c r="CB444" s="42"/>
      <c r="CC444" s="42"/>
      <c r="CD444" s="42"/>
      <c r="CE444" s="42"/>
      <c r="CF444" s="42"/>
      <c r="CG444" s="42"/>
      <c r="CH444" s="42"/>
      <c r="CI444" s="42"/>
      <c r="CJ444" s="42"/>
      <c r="CK444" s="42"/>
      <c r="CL444" s="42"/>
      <c r="CM444" s="42"/>
      <c r="CN444" s="42"/>
      <c r="CO444" s="42"/>
      <c r="CP444" s="42"/>
      <c r="CQ444" s="42"/>
      <c r="CR444" s="42"/>
      <c r="CS444" s="42"/>
      <c r="CT444" s="42"/>
      <c r="CU444" s="42"/>
      <c r="CV444" s="42"/>
      <c r="CW444" s="42"/>
      <c r="CX444" s="42"/>
      <c r="CY444" s="42"/>
      <c r="CZ444" s="42"/>
      <c r="DA444" s="42"/>
      <c r="DB444" s="42"/>
      <c r="DC444" s="42"/>
      <c r="DD444" s="42"/>
      <c r="DE444" s="42"/>
      <c r="DF444" s="42"/>
      <c r="DG444" s="42"/>
      <c r="DH444" s="42"/>
      <c r="DI444" s="42"/>
      <c r="DJ444" s="42"/>
      <c r="DK444" s="42"/>
      <c r="DL444" s="42"/>
      <c r="DM444" s="42"/>
      <c r="DN444" s="42"/>
      <c r="DO444" s="42"/>
      <c r="DP444" s="42"/>
      <c r="DQ444" s="42"/>
      <c r="DR444" s="42"/>
      <c r="DS444" s="42"/>
      <c r="DT444" s="42"/>
      <c r="DU444" s="42"/>
      <c r="DV444" s="42"/>
      <c r="DW444" s="42"/>
      <c r="DX444" s="42"/>
      <c r="DY444" s="42"/>
      <c r="DZ444" s="42"/>
      <c r="EA444" s="42"/>
      <c r="EB444" s="42"/>
      <c r="EC444" s="42"/>
      <c r="ED444" s="42"/>
      <c r="EE444" s="42"/>
      <c r="EF444" s="42"/>
      <c r="EG444" s="42"/>
      <c r="EH444" s="42"/>
      <c r="EI444" s="42"/>
      <c r="EJ444" s="42"/>
      <c r="EK444" s="42"/>
      <c r="EL444" s="42"/>
      <c r="EM444" s="42"/>
      <c r="EN444" s="42"/>
      <c r="EO444" s="42"/>
      <c r="EP444" s="42"/>
      <c r="EQ444" s="42"/>
      <c r="ER444" s="42"/>
      <c r="ES444" s="42"/>
      <c r="ET444" s="42"/>
      <c r="EU444" s="42"/>
      <c r="EV444" s="42"/>
      <c r="EW444" s="42"/>
      <c r="EX444" s="42"/>
      <c r="EY444" s="42"/>
      <c r="EZ444" s="42"/>
      <c r="FA444" s="42"/>
      <c r="FB444" s="42"/>
      <c r="FC444" s="42"/>
      <c r="FD444" s="42"/>
      <c r="FE444" s="42"/>
      <c r="FF444" s="42"/>
      <c r="FG444" s="42"/>
      <c r="FH444" s="42"/>
      <c r="FI444" s="42"/>
      <c r="FJ444" s="42"/>
      <c r="FK444" s="42"/>
      <c r="FL444" s="42"/>
      <c r="FM444" s="42"/>
      <c r="FN444" s="42"/>
      <c r="FO444" s="42"/>
      <c r="FP444" s="42"/>
      <c r="FQ444" s="42"/>
      <c r="FR444" s="42"/>
      <c r="FS444" s="42"/>
      <c r="FT444" s="42"/>
      <c r="FU444" s="42"/>
      <c r="FV444" s="42"/>
      <c r="FW444" s="42"/>
      <c r="FX444" s="42"/>
      <c r="FY444" s="42"/>
      <c r="FZ444" s="42"/>
      <c r="GA444" s="42"/>
      <c r="GB444" s="42"/>
      <c r="GC444" s="42"/>
      <c r="GD444" s="42"/>
      <c r="GE444" s="42"/>
      <c r="GF444" s="42"/>
      <c r="GG444" s="42"/>
      <c r="GH444" s="42"/>
      <c r="GI444" s="42"/>
      <c r="GJ444" s="42"/>
      <c r="GK444" s="42"/>
      <c r="GL444" s="42"/>
      <c r="GM444" s="42"/>
      <c r="GN444" s="42"/>
      <c r="GO444" s="42"/>
      <c r="GP444" s="42"/>
      <c r="GQ444" s="42"/>
      <c r="GR444" s="42"/>
      <c r="GS444" s="42"/>
      <c r="GT444" s="42"/>
      <c r="GU444" s="42"/>
      <c r="GV444" s="42"/>
      <c r="GW444" s="42"/>
      <c r="GX444" s="42"/>
      <c r="GY444" s="42"/>
      <c r="GZ444" s="42"/>
      <c r="HA444" s="42"/>
      <c r="HB444" s="42"/>
      <c r="HC444" s="42"/>
      <c r="HD444" s="42"/>
      <c r="HE444" s="42"/>
      <c r="HF444" s="42"/>
      <c r="HG444" s="42"/>
      <c r="HH444" s="42"/>
      <c r="HI444" s="42"/>
      <c r="HJ444" s="42"/>
      <c r="HK444" s="42"/>
      <c r="HL444" s="42"/>
      <c r="HM444" s="42"/>
      <c r="HN444" s="42"/>
      <c r="HO444" s="42"/>
      <c r="HP444" s="42"/>
      <c r="HQ444" s="42"/>
      <c r="HR444" s="42"/>
      <c r="HS444" s="42"/>
      <c r="HT444" s="42"/>
      <c r="HU444" s="42"/>
      <c r="HV444" s="42"/>
      <c r="HW444" s="42"/>
      <c r="HX444" s="42"/>
    </row>
    <row r="445" spans="1:232" s="41" customFormat="1" x14ac:dyDescent="0.25">
      <c r="A445" s="29"/>
      <c r="B445" s="30"/>
      <c r="C445" s="31" t="str">
        <f>IF(H445="","",VLOOKUP(O445,Khach_hang!B:G,6,0))</f>
        <v>N</v>
      </c>
      <c r="D445" s="57">
        <f t="shared" si="102"/>
        <v>0</v>
      </c>
      <c r="E445" s="57">
        <f t="shared" si="103"/>
        <v>1</v>
      </c>
      <c r="F445" s="32" t="str">
        <f>IF(H445="","",VLOOKUP(H445,'PHIEU XT'!B:I,8,0))</f>
        <v>30/08/2025</v>
      </c>
      <c r="G445" s="32" t="str">
        <f t="shared" si="104"/>
        <v>30/08/2025</v>
      </c>
      <c r="H445" s="4">
        <v>9105872922</v>
      </c>
      <c r="I445" s="32" t="str">
        <f t="shared" si="105"/>
        <v>30/08/2025</v>
      </c>
      <c r="J445" s="33" t="str">
        <f t="shared" si="106"/>
        <v>NKHT2508/00013173</v>
      </c>
      <c r="K445" s="34"/>
      <c r="L445" s="46" t="str">
        <f t="shared" si="107"/>
        <v>K25TTM</v>
      </c>
      <c r="M445" s="33" t="str">
        <f>IF(H445="","",'PHIEU XT'!C445)</f>
        <v>00013173</v>
      </c>
      <c r="N445" s="35" t="str">
        <f t="shared" si="108"/>
        <v>30/08/2025</v>
      </c>
      <c r="O445" s="6" t="str">
        <f>IF(H445="","",'PHIEU XT'!E445)</f>
        <v>WIN-061</v>
      </c>
      <c r="P445" s="36"/>
      <c r="Q445" s="36"/>
      <c r="R445" s="36"/>
      <c r="S445" s="33" t="str">
        <f>IF(H445="","",'PHIEU XT'!F445)</f>
        <v>2AOH WM+ QNM 10C Hoàng Sa</v>
      </c>
      <c r="T445" s="36"/>
      <c r="U445" s="36"/>
      <c r="V445" s="33" t="str">
        <f t="shared" si="109"/>
        <v>2AOH WM+ QNM 10C Hoàng Sa</v>
      </c>
      <c r="W445" s="36"/>
      <c r="X445" s="36"/>
      <c r="Y445" s="33" t="str">
        <f>IF(H445="","",'PHIEU XT'!AC445)</f>
        <v>CGM300</v>
      </c>
      <c r="Z445" s="36"/>
      <c r="AA445" s="30"/>
      <c r="AB445" s="57">
        <f t="shared" si="110"/>
        <v>5111</v>
      </c>
      <c r="AC445" s="57">
        <f t="shared" si="111"/>
        <v>131</v>
      </c>
      <c r="AD445" s="30"/>
      <c r="AE445" s="58">
        <f>IF(H445="","",'PHIEU XT'!U445)</f>
        <v>1</v>
      </c>
      <c r="AF445" s="37"/>
      <c r="AG445" s="37">
        <f>IF(H445="","",'PHIEU XT'!T445)</f>
        <v>73431</v>
      </c>
      <c r="AH445" s="38">
        <f t="shared" si="112"/>
        <v>73431</v>
      </c>
      <c r="AI445" s="37"/>
      <c r="AJ445" s="37"/>
      <c r="AK445" s="39"/>
      <c r="AL445" s="40">
        <f t="shared" si="113"/>
        <v>8</v>
      </c>
      <c r="AM445" s="37"/>
      <c r="AN445" s="37">
        <f t="shared" si="114"/>
        <v>5874.4800000000005</v>
      </c>
      <c r="AO445" s="59">
        <f t="shared" si="115"/>
        <v>33311</v>
      </c>
      <c r="AP445" s="39"/>
      <c r="AQ445" s="59" t="str">
        <f t="shared" si="116"/>
        <v>K-hangtra</v>
      </c>
      <c r="AR445" s="60">
        <f t="shared" si="117"/>
        <v>156</v>
      </c>
      <c r="AS445" s="60">
        <f t="shared" si="118"/>
        <v>632</v>
      </c>
      <c r="AV445" s="39"/>
      <c r="AW445" s="42"/>
      <c r="AX445" s="42"/>
      <c r="AY445" s="42"/>
      <c r="AZ445" s="42"/>
      <c r="BA445" s="42"/>
      <c r="BB445" s="42"/>
      <c r="BC445" s="42"/>
      <c r="BD445" s="42"/>
      <c r="BE445" s="42"/>
      <c r="BF445" s="42"/>
      <c r="BG445" s="42"/>
      <c r="BH445" s="42"/>
      <c r="BI445" s="42"/>
      <c r="BJ445" s="42"/>
      <c r="BK445" s="42"/>
      <c r="BL445" s="42"/>
      <c r="BM445" s="42"/>
      <c r="BN445" s="42"/>
      <c r="BO445" s="42"/>
      <c r="BP445" s="42"/>
      <c r="BQ445" s="42"/>
      <c r="BR445" s="42"/>
      <c r="BS445" s="42"/>
      <c r="BT445" s="42"/>
      <c r="BU445" s="42"/>
      <c r="BV445" s="42"/>
      <c r="BW445" s="42"/>
      <c r="BX445" s="42"/>
      <c r="BY445" s="42"/>
      <c r="BZ445" s="42"/>
      <c r="CA445" s="42"/>
      <c r="CB445" s="42"/>
      <c r="CC445" s="42"/>
      <c r="CD445" s="42"/>
      <c r="CE445" s="42"/>
      <c r="CF445" s="42"/>
      <c r="CG445" s="42"/>
      <c r="CH445" s="42"/>
      <c r="CI445" s="42"/>
      <c r="CJ445" s="42"/>
      <c r="CK445" s="42"/>
      <c r="CL445" s="42"/>
      <c r="CM445" s="42"/>
      <c r="CN445" s="42"/>
      <c r="CO445" s="42"/>
      <c r="CP445" s="42"/>
      <c r="CQ445" s="42"/>
      <c r="CR445" s="42"/>
      <c r="CS445" s="42"/>
      <c r="CT445" s="42"/>
      <c r="CU445" s="42"/>
      <c r="CV445" s="42"/>
      <c r="CW445" s="42"/>
      <c r="CX445" s="42"/>
      <c r="CY445" s="42"/>
      <c r="CZ445" s="42"/>
      <c r="DA445" s="42"/>
      <c r="DB445" s="42"/>
      <c r="DC445" s="42"/>
      <c r="DD445" s="42"/>
      <c r="DE445" s="42"/>
      <c r="DF445" s="42"/>
      <c r="DG445" s="42"/>
      <c r="DH445" s="42"/>
      <c r="DI445" s="42"/>
      <c r="DJ445" s="42"/>
      <c r="DK445" s="42"/>
      <c r="DL445" s="42"/>
      <c r="DM445" s="42"/>
      <c r="DN445" s="42"/>
      <c r="DO445" s="42"/>
      <c r="DP445" s="42"/>
      <c r="DQ445" s="42"/>
      <c r="DR445" s="42"/>
      <c r="DS445" s="42"/>
      <c r="DT445" s="42"/>
      <c r="DU445" s="42"/>
      <c r="DV445" s="42"/>
      <c r="DW445" s="42"/>
      <c r="DX445" s="42"/>
      <c r="DY445" s="42"/>
      <c r="DZ445" s="42"/>
      <c r="EA445" s="42"/>
      <c r="EB445" s="42"/>
      <c r="EC445" s="42"/>
      <c r="ED445" s="42"/>
      <c r="EE445" s="42"/>
      <c r="EF445" s="42"/>
      <c r="EG445" s="42"/>
      <c r="EH445" s="42"/>
      <c r="EI445" s="42"/>
      <c r="EJ445" s="42"/>
      <c r="EK445" s="42"/>
      <c r="EL445" s="42"/>
      <c r="EM445" s="42"/>
      <c r="EN445" s="42"/>
      <c r="EO445" s="42"/>
      <c r="EP445" s="42"/>
      <c r="EQ445" s="42"/>
      <c r="ER445" s="42"/>
      <c r="ES445" s="42"/>
      <c r="ET445" s="42"/>
      <c r="EU445" s="42"/>
      <c r="EV445" s="42"/>
      <c r="EW445" s="42"/>
      <c r="EX445" s="42"/>
      <c r="EY445" s="42"/>
      <c r="EZ445" s="42"/>
      <c r="FA445" s="42"/>
      <c r="FB445" s="42"/>
      <c r="FC445" s="42"/>
      <c r="FD445" s="42"/>
      <c r="FE445" s="42"/>
      <c r="FF445" s="42"/>
      <c r="FG445" s="42"/>
      <c r="FH445" s="42"/>
      <c r="FI445" s="42"/>
      <c r="FJ445" s="42"/>
      <c r="FK445" s="42"/>
      <c r="FL445" s="42"/>
      <c r="FM445" s="42"/>
      <c r="FN445" s="42"/>
      <c r="FO445" s="42"/>
      <c r="FP445" s="42"/>
      <c r="FQ445" s="42"/>
      <c r="FR445" s="42"/>
      <c r="FS445" s="42"/>
      <c r="FT445" s="42"/>
      <c r="FU445" s="42"/>
      <c r="FV445" s="42"/>
      <c r="FW445" s="42"/>
      <c r="FX445" s="42"/>
      <c r="FY445" s="42"/>
      <c r="FZ445" s="42"/>
      <c r="GA445" s="42"/>
      <c r="GB445" s="42"/>
      <c r="GC445" s="42"/>
      <c r="GD445" s="42"/>
      <c r="GE445" s="42"/>
      <c r="GF445" s="42"/>
      <c r="GG445" s="42"/>
      <c r="GH445" s="42"/>
      <c r="GI445" s="42"/>
      <c r="GJ445" s="42"/>
      <c r="GK445" s="42"/>
      <c r="GL445" s="42"/>
      <c r="GM445" s="42"/>
      <c r="GN445" s="42"/>
      <c r="GO445" s="42"/>
      <c r="GP445" s="42"/>
      <c r="GQ445" s="42"/>
      <c r="GR445" s="42"/>
      <c r="GS445" s="42"/>
      <c r="GT445" s="42"/>
      <c r="GU445" s="42"/>
      <c r="GV445" s="42"/>
      <c r="GW445" s="42"/>
      <c r="GX445" s="42"/>
      <c r="GY445" s="42"/>
      <c r="GZ445" s="42"/>
      <c r="HA445" s="42"/>
      <c r="HB445" s="42"/>
      <c r="HC445" s="42"/>
      <c r="HD445" s="42"/>
      <c r="HE445" s="42"/>
      <c r="HF445" s="42"/>
      <c r="HG445" s="42"/>
      <c r="HH445" s="42"/>
      <c r="HI445" s="42"/>
      <c r="HJ445" s="42"/>
      <c r="HK445" s="42"/>
      <c r="HL445" s="42"/>
      <c r="HM445" s="42"/>
      <c r="HN445" s="42"/>
      <c r="HO445" s="42"/>
      <c r="HP445" s="42"/>
      <c r="HQ445" s="42"/>
      <c r="HR445" s="42"/>
      <c r="HS445" s="42"/>
      <c r="HT445" s="42"/>
      <c r="HU445" s="42"/>
      <c r="HV445" s="42"/>
      <c r="HW445" s="42"/>
      <c r="HX445" s="42"/>
    </row>
    <row r="446" spans="1:232" s="41" customFormat="1" x14ac:dyDescent="0.25">
      <c r="A446" s="29"/>
      <c r="B446" s="30"/>
      <c r="C446" s="31" t="str">
        <f>IF(H446="","",VLOOKUP(O446,Khach_hang!B:G,6,0))</f>
        <v>B</v>
      </c>
      <c r="D446" s="57">
        <f t="shared" si="102"/>
        <v>0</v>
      </c>
      <c r="E446" s="57">
        <f t="shared" si="103"/>
        <v>1</v>
      </c>
      <c r="F446" s="32" t="str">
        <f>IF(H446="","",VLOOKUP(H446,'PHIEU XT'!B:I,8,0))</f>
        <v>30/08/2025</v>
      </c>
      <c r="G446" s="32" t="str">
        <f t="shared" si="104"/>
        <v>30/08/2025</v>
      </c>
      <c r="H446" s="4">
        <v>9105872998</v>
      </c>
      <c r="I446" s="32" t="str">
        <f t="shared" si="105"/>
        <v>30/08/2025</v>
      </c>
      <c r="J446" s="33" t="str">
        <f t="shared" si="106"/>
        <v>NKHT2508/00032756</v>
      </c>
      <c r="K446" s="34"/>
      <c r="L446" s="46" t="str">
        <f t="shared" si="107"/>
        <v>K25TTM</v>
      </c>
      <c r="M446" s="33" t="str">
        <f>IF(H446="","",'PHIEU XT'!C446)</f>
        <v>00032756</v>
      </c>
      <c r="N446" s="35" t="str">
        <f t="shared" si="108"/>
        <v>30/08/2025</v>
      </c>
      <c r="O446" s="6" t="str">
        <f>IF(H446="","",'PHIEU XT'!E446)</f>
        <v>WIN-058</v>
      </c>
      <c r="P446" s="36"/>
      <c r="Q446" s="36"/>
      <c r="R446" s="36"/>
      <c r="S446" s="33" t="str">
        <f>IF(H446="","",'PHIEU XT'!F446)</f>
        <v>2AYZ WM+ NAN Nguyễn Tạo, Giang Sơn Đông</v>
      </c>
      <c r="T446" s="36"/>
      <c r="U446" s="36"/>
      <c r="V446" s="33" t="str">
        <f t="shared" si="109"/>
        <v>2AYZ WM+ NAN Nguyễn Tạo, Giang Sơn Đông</v>
      </c>
      <c r="W446" s="36"/>
      <c r="X446" s="36"/>
      <c r="Y446" s="33" t="str">
        <f>IF(H446="","",'PHIEU XT'!AC446)</f>
        <v>GM500</v>
      </c>
      <c r="Z446" s="36"/>
      <c r="AA446" s="30"/>
      <c r="AB446" s="57">
        <f t="shared" si="110"/>
        <v>5111</v>
      </c>
      <c r="AC446" s="57">
        <f t="shared" si="111"/>
        <v>131</v>
      </c>
      <c r="AD446" s="30"/>
      <c r="AE446" s="58">
        <f>IF(H446="","",'PHIEU XT'!U446)</f>
        <v>3</v>
      </c>
      <c r="AF446" s="37"/>
      <c r="AG446" s="37">
        <f>IF(H446="","",'PHIEU XT'!T446)</f>
        <v>111058</v>
      </c>
      <c r="AH446" s="38">
        <f t="shared" si="112"/>
        <v>333174</v>
      </c>
      <c r="AI446" s="37"/>
      <c r="AJ446" s="37"/>
      <c r="AK446" s="39"/>
      <c r="AL446" s="40">
        <f t="shared" si="113"/>
        <v>8</v>
      </c>
      <c r="AM446" s="37"/>
      <c r="AN446" s="37">
        <f t="shared" si="114"/>
        <v>26653.920000000002</v>
      </c>
      <c r="AO446" s="59">
        <f t="shared" si="115"/>
        <v>33311</v>
      </c>
      <c r="AP446" s="39"/>
      <c r="AQ446" s="59" t="str">
        <f t="shared" si="116"/>
        <v>K-hangtra</v>
      </c>
      <c r="AR446" s="60">
        <f t="shared" si="117"/>
        <v>156</v>
      </c>
      <c r="AS446" s="60">
        <f t="shared" si="118"/>
        <v>632</v>
      </c>
      <c r="AV446" s="39"/>
      <c r="AW446" s="42"/>
      <c r="AX446" s="42"/>
      <c r="AY446" s="42"/>
      <c r="AZ446" s="42"/>
      <c r="BA446" s="42"/>
      <c r="BB446" s="42"/>
      <c r="BC446" s="42"/>
      <c r="BD446" s="42"/>
      <c r="BE446" s="42"/>
      <c r="BF446" s="42"/>
      <c r="BG446" s="42"/>
      <c r="BH446" s="42"/>
      <c r="BI446" s="42"/>
      <c r="BJ446" s="42"/>
      <c r="BK446" s="42"/>
      <c r="BL446" s="42"/>
      <c r="BM446" s="42"/>
      <c r="BN446" s="42"/>
      <c r="BO446" s="42"/>
      <c r="BP446" s="42"/>
      <c r="BQ446" s="42"/>
      <c r="BR446" s="42"/>
      <c r="BS446" s="42"/>
      <c r="BT446" s="42"/>
      <c r="BU446" s="42"/>
      <c r="BV446" s="42"/>
      <c r="BW446" s="42"/>
      <c r="BX446" s="42"/>
      <c r="BY446" s="42"/>
      <c r="BZ446" s="42"/>
      <c r="CA446" s="42"/>
      <c r="CB446" s="42"/>
      <c r="CC446" s="42"/>
      <c r="CD446" s="42"/>
      <c r="CE446" s="42"/>
      <c r="CF446" s="42"/>
      <c r="CG446" s="42"/>
      <c r="CH446" s="42"/>
      <c r="CI446" s="42"/>
      <c r="CJ446" s="42"/>
      <c r="CK446" s="42"/>
      <c r="CL446" s="42"/>
      <c r="CM446" s="42"/>
      <c r="CN446" s="42"/>
      <c r="CO446" s="42"/>
      <c r="CP446" s="42"/>
      <c r="CQ446" s="42"/>
      <c r="CR446" s="42"/>
      <c r="CS446" s="42"/>
      <c r="CT446" s="42"/>
      <c r="CU446" s="42"/>
      <c r="CV446" s="42"/>
      <c r="CW446" s="42"/>
      <c r="CX446" s="42"/>
      <c r="CY446" s="42"/>
      <c r="CZ446" s="42"/>
      <c r="DA446" s="42"/>
      <c r="DB446" s="42"/>
      <c r="DC446" s="42"/>
      <c r="DD446" s="42"/>
      <c r="DE446" s="42"/>
      <c r="DF446" s="42"/>
      <c r="DG446" s="42"/>
      <c r="DH446" s="42"/>
      <c r="DI446" s="42"/>
      <c r="DJ446" s="42"/>
      <c r="DK446" s="42"/>
      <c r="DL446" s="42"/>
      <c r="DM446" s="42"/>
      <c r="DN446" s="42"/>
      <c r="DO446" s="42"/>
      <c r="DP446" s="42"/>
      <c r="DQ446" s="42"/>
      <c r="DR446" s="42"/>
      <c r="DS446" s="42"/>
      <c r="DT446" s="42"/>
      <c r="DU446" s="42"/>
      <c r="DV446" s="42"/>
      <c r="DW446" s="42"/>
      <c r="DX446" s="42"/>
      <c r="DY446" s="42"/>
      <c r="DZ446" s="42"/>
      <c r="EA446" s="42"/>
      <c r="EB446" s="42"/>
      <c r="EC446" s="42"/>
      <c r="ED446" s="42"/>
      <c r="EE446" s="42"/>
      <c r="EF446" s="42"/>
      <c r="EG446" s="42"/>
      <c r="EH446" s="42"/>
      <c r="EI446" s="42"/>
      <c r="EJ446" s="42"/>
      <c r="EK446" s="42"/>
      <c r="EL446" s="42"/>
      <c r="EM446" s="42"/>
      <c r="EN446" s="42"/>
      <c r="EO446" s="42"/>
      <c r="EP446" s="42"/>
      <c r="EQ446" s="42"/>
      <c r="ER446" s="42"/>
      <c r="ES446" s="42"/>
      <c r="ET446" s="42"/>
      <c r="EU446" s="42"/>
      <c r="EV446" s="42"/>
      <c r="EW446" s="42"/>
      <c r="EX446" s="42"/>
      <c r="EY446" s="42"/>
      <c r="EZ446" s="42"/>
      <c r="FA446" s="42"/>
      <c r="FB446" s="42"/>
      <c r="FC446" s="42"/>
      <c r="FD446" s="42"/>
      <c r="FE446" s="42"/>
      <c r="FF446" s="42"/>
      <c r="FG446" s="42"/>
      <c r="FH446" s="42"/>
      <c r="FI446" s="42"/>
      <c r="FJ446" s="42"/>
      <c r="FK446" s="42"/>
      <c r="FL446" s="42"/>
      <c r="FM446" s="42"/>
      <c r="FN446" s="42"/>
      <c r="FO446" s="42"/>
      <c r="FP446" s="42"/>
      <c r="FQ446" s="42"/>
      <c r="FR446" s="42"/>
      <c r="FS446" s="42"/>
      <c r="FT446" s="42"/>
      <c r="FU446" s="42"/>
      <c r="FV446" s="42"/>
      <c r="FW446" s="42"/>
      <c r="FX446" s="42"/>
      <c r="FY446" s="42"/>
      <c r="FZ446" s="42"/>
      <c r="GA446" s="42"/>
      <c r="GB446" s="42"/>
      <c r="GC446" s="42"/>
      <c r="GD446" s="42"/>
      <c r="GE446" s="42"/>
      <c r="GF446" s="42"/>
      <c r="GG446" s="42"/>
      <c r="GH446" s="42"/>
      <c r="GI446" s="42"/>
      <c r="GJ446" s="42"/>
      <c r="GK446" s="42"/>
      <c r="GL446" s="42"/>
      <c r="GM446" s="42"/>
      <c r="GN446" s="42"/>
      <c r="GO446" s="42"/>
      <c r="GP446" s="42"/>
      <c r="GQ446" s="42"/>
      <c r="GR446" s="42"/>
      <c r="GS446" s="42"/>
      <c r="GT446" s="42"/>
      <c r="GU446" s="42"/>
      <c r="GV446" s="42"/>
      <c r="GW446" s="42"/>
      <c r="GX446" s="42"/>
      <c r="GY446" s="42"/>
      <c r="GZ446" s="42"/>
      <c r="HA446" s="42"/>
      <c r="HB446" s="42"/>
      <c r="HC446" s="42"/>
      <c r="HD446" s="42"/>
      <c r="HE446" s="42"/>
      <c r="HF446" s="42"/>
      <c r="HG446" s="42"/>
      <c r="HH446" s="42"/>
      <c r="HI446" s="42"/>
      <c r="HJ446" s="42"/>
      <c r="HK446" s="42"/>
      <c r="HL446" s="42"/>
      <c r="HM446" s="42"/>
      <c r="HN446" s="42"/>
      <c r="HO446" s="42"/>
      <c r="HP446" s="42"/>
      <c r="HQ446" s="42"/>
      <c r="HR446" s="42"/>
      <c r="HS446" s="42"/>
      <c r="HT446" s="42"/>
      <c r="HU446" s="42"/>
      <c r="HV446" s="42"/>
      <c r="HW446" s="42"/>
      <c r="HX446" s="42"/>
    </row>
    <row r="447" spans="1:232" s="41" customFormat="1" x14ac:dyDescent="0.25">
      <c r="A447" s="29"/>
      <c r="B447" s="30"/>
      <c r="C447" s="31" t="str">
        <f>IF(H447="","",VLOOKUP(O447,Khach_hang!B:G,6,0))</f>
        <v>N</v>
      </c>
      <c r="D447" s="57">
        <f t="shared" si="102"/>
        <v>0</v>
      </c>
      <c r="E447" s="57">
        <f t="shared" si="103"/>
        <v>1</v>
      </c>
      <c r="F447" s="32" t="str">
        <f>IF(H447="","",VLOOKUP(H447,'PHIEU XT'!B:I,8,0))</f>
        <v>30/08/2025</v>
      </c>
      <c r="G447" s="32" t="str">
        <f t="shared" si="104"/>
        <v>30/08/2025</v>
      </c>
      <c r="H447" s="4">
        <v>9105872972</v>
      </c>
      <c r="I447" s="32" t="str">
        <f t="shared" si="105"/>
        <v>30/08/2025</v>
      </c>
      <c r="J447" s="33" t="str">
        <f t="shared" si="106"/>
        <v>NKHT2508/00069655</v>
      </c>
      <c r="K447" s="34"/>
      <c r="L447" s="46" t="str">
        <f t="shared" si="107"/>
        <v>K25TTM</v>
      </c>
      <c r="M447" s="33" t="str">
        <f>IF(H447="","",'PHIEU XT'!C447)</f>
        <v>00069655</v>
      </c>
      <c r="N447" s="35" t="str">
        <f t="shared" si="108"/>
        <v>30/08/2025</v>
      </c>
      <c r="O447" s="6" t="str">
        <f>IF(H447="","",'PHIEU XT'!E447)</f>
        <v>WIN-009</v>
      </c>
      <c r="P447" s="36"/>
      <c r="Q447" s="36"/>
      <c r="R447" s="36"/>
      <c r="S447" s="33" t="str">
        <f>IF(H447="","",'PHIEU XT'!F447)</f>
        <v>4157 WM+ DNG 119 Phạm Như Xương</v>
      </c>
      <c r="T447" s="36"/>
      <c r="U447" s="36"/>
      <c r="V447" s="33" t="str">
        <f t="shared" si="109"/>
        <v>4157 WM+ DNG 119 Phạm Như Xương</v>
      </c>
      <c r="W447" s="36"/>
      <c r="X447" s="36"/>
      <c r="Y447" s="33" t="str">
        <f>IF(H447="","",'PHIEU XT'!AC447)</f>
        <v>GXD500</v>
      </c>
      <c r="Z447" s="36"/>
      <c r="AA447" s="30"/>
      <c r="AB447" s="57">
        <f t="shared" si="110"/>
        <v>5111</v>
      </c>
      <c r="AC447" s="57">
        <f t="shared" si="111"/>
        <v>131</v>
      </c>
      <c r="AD447" s="30"/>
      <c r="AE447" s="58">
        <f>IF(H447="","",'PHIEU XT'!U447)</f>
        <v>1</v>
      </c>
      <c r="AF447" s="37"/>
      <c r="AG447" s="37">
        <f>IF(H447="","",'PHIEU XT'!T447)</f>
        <v>89285</v>
      </c>
      <c r="AH447" s="38">
        <f t="shared" si="112"/>
        <v>89285</v>
      </c>
      <c r="AI447" s="37"/>
      <c r="AJ447" s="37"/>
      <c r="AK447" s="39"/>
      <c r="AL447" s="40">
        <f t="shared" si="113"/>
        <v>8</v>
      </c>
      <c r="AM447" s="37"/>
      <c r="AN447" s="37">
        <f t="shared" si="114"/>
        <v>7142.8</v>
      </c>
      <c r="AO447" s="59">
        <f t="shared" si="115"/>
        <v>33311</v>
      </c>
      <c r="AP447" s="39"/>
      <c r="AQ447" s="59" t="str">
        <f t="shared" si="116"/>
        <v>K-hangtra</v>
      </c>
      <c r="AR447" s="60">
        <f t="shared" si="117"/>
        <v>156</v>
      </c>
      <c r="AS447" s="60">
        <f t="shared" si="118"/>
        <v>632</v>
      </c>
      <c r="AV447" s="39"/>
      <c r="AW447" s="42"/>
      <c r="AX447" s="42"/>
      <c r="AY447" s="42"/>
      <c r="AZ447" s="42"/>
      <c r="BA447" s="42"/>
      <c r="BB447" s="42"/>
      <c r="BC447" s="42"/>
      <c r="BD447" s="42"/>
      <c r="BE447" s="42"/>
      <c r="BF447" s="42"/>
      <c r="BG447" s="42"/>
      <c r="BH447" s="42"/>
      <c r="BI447" s="42"/>
      <c r="BJ447" s="42"/>
      <c r="BK447" s="42"/>
      <c r="BL447" s="42"/>
      <c r="BM447" s="42"/>
      <c r="BN447" s="42"/>
      <c r="BO447" s="42"/>
      <c r="BP447" s="42"/>
      <c r="BQ447" s="42"/>
      <c r="BR447" s="42"/>
      <c r="BS447" s="42"/>
      <c r="BT447" s="42"/>
      <c r="BU447" s="42"/>
      <c r="BV447" s="42"/>
      <c r="BW447" s="42"/>
      <c r="BX447" s="42"/>
      <c r="BY447" s="42"/>
      <c r="BZ447" s="42"/>
      <c r="CA447" s="42"/>
      <c r="CB447" s="42"/>
      <c r="CC447" s="42"/>
      <c r="CD447" s="42"/>
      <c r="CE447" s="42"/>
      <c r="CF447" s="42"/>
      <c r="CG447" s="42"/>
      <c r="CH447" s="42"/>
      <c r="CI447" s="42"/>
      <c r="CJ447" s="42"/>
      <c r="CK447" s="42"/>
      <c r="CL447" s="42"/>
      <c r="CM447" s="42"/>
      <c r="CN447" s="42"/>
      <c r="CO447" s="42"/>
      <c r="CP447" s="42"/>
      <c r="CQ447" s="42"/>
      <c r="CR447" s="42"/>
      <c r="CS447" s="42"/>
      <c r="CT447" s="42"/>
      <c r="CU447" s="42"/>
      <c r="CV447" s="42"/>
      <c r="CW447" s="42"/>
      <c r="CX447" s="42"/>
      <c r="CY447" s="42"/>
      <c r="CZ447" s="42"/>
      <c r="DA447" s="42"/>
      <c r="DB447" s="42"/>
      <c r="DC447" s="42"/>
      <c r="DD447" s="42"/>
      <c r="DE447" s="42"/>
      <c r="DF447" s="42"/>
      <c r="DG447" s="42"/>
      <c r="DH447" s="42"/>
      <c r="DI447" s="42"/>
      <c r="DJ447" s="42"/>
      <c r="DK447" s="42"/>
      <c r="DL447" s="42"/>
      <c r="DM447" s="42"/>
      <c r="DN447" s="42"/>
      <c r="DO447" s="42"/>
      <c r="DP447" s="42"/>
      <c r="DQ447" s="42"/>
      <c r="DR447" s="42"/>
      <c r="DS447" s="42"/>
      <c r="DT447" s="42"/>
      <c r="DU447" s="42"/>
      <c r="DV447" s="42"/>
      <c r="DW447" s="42"/>
      <c r="DX447" s="42"/>
      <c r="DY447" s="42"/>
      <c r="DZ447" s="42"/>
      <c r="EA447" s="42"/>
      <c r="EB447" s="42"/>
      <c r="EC447" s="42"/>
      <c r="ED447" s="42"/>
      <c r="EE447" s="42"/>
      <c r="EF447" s="42"/>
      <c r="EG447" s="42"/>
      <c r="EH447" s="42"/>
      <c r="EI447" s="42"/>
      <c r="EJ447" s="42"/>
      <c r="EK447" s="42"/>
      <c r="EL447" s="42"/>
      <c r="EM447" s="42"/>
      <c r="EN447" s="42"/>
      <c r="EO447" s="42"/>
      <c r="EP447" s="42"/>
      <c r="EQ447" s="42"/>
      <c r="ER447" s="42"/>
      <c r="ES447" s="42"/>
      <c r="ET447" s="42"/>
      <c r="EU447" s="42"/>
      <c r="EV447" s="42"/>
      <c r="EW447" s="42"/>
      <c r="EX447" s="42"/>
      <c r="EY447" s="42"/>
      <c r="EZ447" s="42"/>
      <c r="FA447" s="42"/>
      <c r="FB447" s="42"/>
      <c r="FC447" s="42"/>
      <c r="FD447" s="42"/>
      <c r="FE447" s="42"/>
      <c r="FF447" s="42"/>
      <c r="FG447" s="42"/>
      <c r="FH447" s="42"/>
      <c r="FI447" s="42"/>
      <c r="FJ447" s="42"/>
      <c r="FK447" s="42"/>
      <c r="FL447" s="42"/>
      <c r="FM447" s="42"/>
      <c r="FN447" s="42"/>
      <c r="FO447" s="42"/>
      <c r="FP447" s="42"/>
      <c r="FQ447" s="42"/>
      <c r="FR447" s="42"/>
      <c r="FS447" s="42"/>
      <c r="FT447" s="42"/>
      <c r="FU447" s="42"/>
      <c r="FV447" s="42"/>
      <c r="FW447" s="42"/>
      <c r="FX447" s="42"/>
      <c r="FY447" s="42"/>
      <c r="FZ447" s="42"/>
      <c r="GA447" s="42"/>
      <c r="GB447" s="42"/>
      <c r="GC447" s="42"/>
      <c r="GD447" s="42"/>
      <c r="GE447" s="42"/>
      <c r="GF447" s="42"/>
      <c r="GG447" s="42"/>
      <c r="GH447" s="42"/>
      <c r="GI447" s="42"/>
      <c r="GJ447" s="42"/>
      <c r="GK447" s="42"/>
      <c r="GL447" s="42"/>
      <c r="GM447" s="42"/>
      <c r="GN447" s="42"/>
      <c r="GO447" s="42"/>
      <c r="GP447" s="42"/>
      <c r="GQ447" s="42"/>
      <c r="GR447" s="42"/>
      <c r="GS447" s="42"/>
      <c r="GT447" s="42"/>
      <c r="GU447" s="42"/>
      <c r="GV447" s="42"/>
      <c r="GW447" s="42"/>
      <c r="GX447" s="42"/>
      <c r="GY447" s="42"/>
      <c r="GZ447" s="42"/>
      <c r="HA447" s="42"/>
      <c r="HB447" s="42"/>
      <c r="HC447" s="42"/>
      <c r="HD447" s="42"/>
      <c r="HE447" s="42"/>
      <c r="HF447" s="42"/>
      <c r="HG447" s="42"/>
      <c r="HH447" s="42"/>
      <c r="HI447" s="42"/>
      <c r="HJ447" s="42"/>
      <c r="HK447" s="42"/>
      <c r="HL447" s="42"/>
      <c r="HM447" s="42"/>
      <c r="HN447" s="42"/>
      <c r="HO447" s="42"/>
      <c r="HP447" s="42"/>
      <c r="HQ447" s="42"/>
      <c r="HR447" s="42"/>
      <c r="HS447" s="42"/>
      <c r="HT447" s="42"/>
      <c r="HU447" s="42"/>
      <c r="HV447" s="42"/>
      <c r="HW447" s="42"/>
      <c r="HX447" s="42"/>
    </row>
    <row r="448" spans="1:232" s="41" customFormat="1" x14ac:dyDescent="0.25">
      <c r="A448" s="29"/>
      <c r="B448" s="30"/>
      <c r="C448" s="31" t="str">
        <f>IF(H448="","",VLOOKUP(O448,Khach_hang!B:G,6,0))</f>
        <v>B</v>
      </c>
      <c r="D448" s="57">
        <f t="shared" si="102"/>
        <v>0</v>
      </c>
      <c r="E448" s="57">
        <f t="shared" si="103"/>
        <v>1</v>
      </c>
      <c r="F448" s="32" t="str">
        <f>IF(H448="","",VLOOKUP(H448,'PHIEU XT'!B:I,8,0))</f>
        <v>30/08/2025</v>
      </c>
      <c r="G448" s="32" t="str">
        <f t="shared" si="104"/>
        <v>30/08/2025</v>
      </c>
      <c r="H448" s="4">
        <v>9105873018</v>
      </c>
      <c r="I448" s="32" t="str">
        <f t="shared" si="105"/>
        <v>30/08/2025</v>
      </c>
      <c r="J448" s="33" t="str">
        <f t="shared" si="106"/>
        <v>NKHT2508/00009934</v>
      </c>
      <c r="K448" s="34"/>
      <c r="L448" s="46" t="str">
        <f t="shared" si="107"/>
        <v>K25TTM</v>
      </c>
      <c r="M448" s="33" t="str">
        <f>IF(H448="","",'PHIEU XT'!C448)</f>
        <v>00009934</v>
      </c>
      <c r="N448" s="35" t="str">
        <f t="shared" si="108"/>
        <v>30/08/2025</v>
      </c>
      <c r="O448" s="6" t="str">
        <f>IF(H448="","",'PHIEU XT'!E448)</f>
        <v>WIN-029</v>
      </c>
      <c r="P448" s="36"/>
      <c r="Q448" s="36"/>
      <c r="R448" s="36"/>
      <c r="S448" s="33" t="str">
        <f>IF(H448="","",'PHIEU XT'!F448)</f>
        <v>2B81 WM+ VPC Nguyễn Lương Bằng, Vị Trù</v>
      </c>
      <c r="T448" s="36"/>
      <c r="U448" s="36"/>
      <c r="V448" s="33" t="str">
        <f t="shared" si="109"/>
        <v>2B81 WM+ VPC Nguyễn Lương Bằng, Vị Trù</v>
      </c>
      <c r="W448" s="36"/>
      <c r="X448" s="36"/>
      <c r="Y448" s="33" t="str">
        <f>IF(H448="","",'PHIEU XT'!AC448)</f>
        <v>GM500</v>
      </c>
      <c r="Z448" s="36"/>
      <c r="AA448" s="30"/>
      <c r="AB448" s="57">
        <f t="shared" si="110"/>
        <v>5111</v>
      </c>
      <c r="AC448" s="57">
        <f t="shared" si="111"/>
        <v>131</v>
      </c>
      <c r="AD448" s="30"/>
      <c r="AE448" s="58">
        <f>IF(H448="","",'PHIEU XT'!U448)</f>
        <v>1</v>
      </c>
      <c r="AF448" s="37"/>
      <c r="AG448" s="37">
        <f>IF(H448="","",'PHIEU XT'!T448)</f>
        <v>111058</v>
      </c>
      <c r="AH448" s="38">
        <f t="shared" si="112"/>
        <v>111058</v>
      </c>
      <c r="AI448" s="37"/>
      <c r="AJ448" s="37"/>
      <c r="AK448" s="39"/>
      <c r="AL448" s="40">
        <f t="shared" si="113"/>
        <v>8</v>
      </c>
      <c r="AM448" s="37"/>
      <c r="AN448" s="37">
        <f t="shared" si="114"/>
        <v>8884.64</v>
      </c>
      <c r="AO448" s="59">
        <f t="shared" si="115"/>
        <v>33311</v>
      </c>
      <c r="AP448" s="39"/>
      <c r="AQ448" s="59" t="str">
        <f t="shared" si="116"/>
        <v>K-hangtra</v>
      </c>
      <c r="AR448" s="60">
        <f t="shared" si="117"/>
        <v>156</v>
      </c>
      <c r="AS448" s="60">
        <f t="shared" si="118"/>
        <v>632</v>
      </c>
      <c r="AV448" s="39"/>
      <c r="AW448" s="42"/>
      <c r="AX448" s="42"/>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c r="BV448" s="42"/>
      <c r="BW448" s="42"/>
      <c r="BX448" s="42"/>
      <c r="BY448" s="42"/>
      <c r="BZ448" s="42"/>
      <c r="CA448" s="42"/>
      <c r="CB448" s="42"/>
      <c r="CC448" s="42"/>
      <c r="CD448" s="42"/>
      <c r="CE448" s="42"/>
      <c r="CF448" s="42"/>
      <c r="CG448" s="42"/>
      <c r="CH448" s="42"/>
      <c r="CI448" s="42"/>
      <c r="CJ448" s="42"/>
      <c r="CK448" s="42"/>
      <c r="CL448" s="42"/>
      <c r="CM448" s="42"/>
      <c r="CN448" s="42"/>
      <c r="CO448" s="42"/>
      <c r="CP448" s="42"/>
      <c r="CQ448" s="42"/>
      <c r="CR448" s="42"/>
      <c r="CS448" s="42"/>
      <c r="CT448" s="42"/>
      <c r="CU448" s="42"/>
      <c r="CV448" s="42"/>
      <c r="CW448" s="42"/>
      <c r="CX448" s="42"/>
      <c r="CY448" s="42"/>
      <c r="CZ448" s="42"/>
      <c r="DA448" s="42"/>
      <c r="DB448" s="42"/>
      <c r="DC448" s="42"/>
      <c r="DD448" s="42"/>
      <c r="DE448" s="42"/>
      <c r="DF448" s="42"/>
      <c r="DG448" s="42"/>
      <c r="DH448" s="42"/>
      <c r="DI448" s="42"/>
      <c r="DJ448" s="42"/>
      <c r="DK448" s="42"/>
      <c r="DL448" s="42"/>
      <c r="DM448" s="42"/>
      <c r="DN448" s="42"/>
      <c r="DO448" s="42"/>
      <c r="DP448" s="42"/>
      <c r="DQ448" s="42"/>
      <c r="DR448" s="42"/>
      <c r="DS448" s="42"/>
      <c r="DT448" s="42"/>
      <c r="DU448" s="42"/>
      <c r="DV448" s="42"/>
      <c r="DW448" s="42"/>
      <c r="DX448" s="42"/>
      <c r="DY448" s="42"/>
      <c r="DZ448" s="42"/>
      <c r="EA448" s="42"/>
      <c r="EB448" s="42"/>
      <c r="EC448" s="42"/>
      <c r="ED448" s="42"/>
      <c r="EE448" s="42"/>
      <c r="EF448" s="42"/>
      <c r="EG448" s="42"/>
      <c r="EH448" s="42"/>
      <c r="EI448" s="42"/>
      <c r="EJ448" s="42"/>
      <c r="EK448" s="42"/>
      <c r="EL448" s="42"/>
      <c r="EM448" s="42"/>
      <c r="EN448" s="42"/>
      <c r="EO448" s="42"/>
      <c r="EP448" s="42"/>
      <c r="EQ448" s="42"/>
      <c r="ER448" s="42"/>
      <c r="ES448" s="42"/>
      <c r="ET448" s="42"/>
      <c r="EU448" s="42"/>
      <c r="EV448" s="42"/>
      <c r="EW448" s="42"/>
      <c r="EX448" s="42"/>
      <c r="EY448" s="42"/>
      <c r="EZ448" s="42"/>
      <c r="FA448" s="42"/>
      <c r="FB448" s="42"/>
      <c r="FC448" s="42"/>
      <c r="FD448" s="42"/>
      <c r="FE448" s="42"/>
      <c r="FF448" s="42"/>
      <c r="FG448" s="42"/>
      <c r="FH448" s="42"/>
      <c r="FI448" s="42"/>
      <c r="FJ448" s="42"/>
      <c r="FK448" s="42"/>
      <c r="FL448" s="42"/>
      <c r="FM448" s="42"/>
      <c r="FN448" s="42"/>
      <c r="FO448" s="42"/>
      <c r="FP448" s="42"/>
      <c r="FQ448" s="42"/>
      <c r="FR448" s="42"/>
      <c r="FS448" s="42"/>
      <c r="FT448" s="42"/>
      <c r="FU448" s="42"/>
      <c r="FV448" s="42"/>
      <c r="FW448" s="42"/>
      <c r="FX448" s="42"/>
      <c r="FY448" s="42"/>
      <c r="FZ448" s="42"/>
      <c r="GA448" s="42"/>
      <c r="GB448" s="42"/>
      <c r="GC448" s="42"/>
      <c r="GD448" s="42"/>
      <c r="GE448" s="42"/>
      <c r="GF448" s="42"/>
      <c r="GG448" s="42"/>
      <c r="GH448" s="42"/>
      <c r="GI448" s="42"/>
      <c r="GJ448" s="42"/>
      <c r="GK448" s="42"/>
      <c r="GL448" s="42"/>
      <c r="GM448" s="42"/>
      <c r="GN448" s="42"/>
      <c r="GO448" s="42"/>
      <c r="GP448" s="42"/>
      <c r="GQ448" s="42"/>
      <c r="GR448" s="42"/>
      <c r="GS448" s="42"/>
      <c r="GT448" s="42"/>
      <c r="GU448" s="42"/>
      <c r="GV448" s="42"/>
      <c r="GW448" s="42"/>
      <c r="GX448" s="42"/>
      <c r="GY448" s="42"/>
      <c r="GZ448" s="42"/>
      <c r="HA448" s="42"/>
      <c r="HB448" s="42"/>
      <c r="HC448" s="42"/>
      <c r="HD448" s="42"/>
      <c r="HE448" s="42"/>
      <c r="HF448" s="42"/>
      <c r="HG448" s="42"/>
      <c r="HH448" s="42"/>
      <c r="HI448" s="42"/>
      <c r="HJ448" s="42"/>
      <c r="HK448" s="42"/>
      <c r="HL448" s="42"/>
      <c r="HM448" s="42"/>
      <c r="HN448" s="42"/>
      <c r="HO448" s="42"/>
      <c r="HP448" s="42"/>
      <c r="HQ448" s="42"/>
      <c r="HR448" s="42"/>
      <c r="HS448" s="42"/>
      <c r="HT448" s="42"/>
      <c r="HU448" s="42"/>
      <c r="HV448" s="42"/>
      <c r="HW448" s="42"/>
      <c r="HX448" s="42"/>
    </row>
    <row r="449" spans="1:232" s="41" customFormat="1" x14ac:dyDescent="0.25">
      <c r="A449" s="29"/>
      <c r="B449" s="30"/>
      <c r="C449" s="31" t="str">
        <f>IF(H449="","",VLOOKUP(O449,Khach_hang!B:G,6,0))</f>
        <v>B</v>
      </c>
      <c r="D449" s="57">
        <f t="shared" si="102"/>
        <v>0</v>
      </c>
      <c r="E449" s="57">
        <f t="shared" si="103"/>
        <v>1</v>
      </c>
      <c r="F449" s="32" t="str">
        <f>IF(H449="","",VLOOKUP(H449,'PHIEU XT'!B:I,8,0))</f>
        <v>30/08/2025</v>
      </c>
      <c r="G449" s="32" t="str">
        <f t="shared" si="104"/>
        <v>30/08/2025</v>
      </c>
      <c r="H449" s="4">
        <v>9105873018</v>
      </c>
      <c r="I449" s="32" t="str">
        <f t="shared" si="105"/>
        <v>30/08/2025</v>
      </c>
      <c r="J449" s="33" t="str">
        <f t="shared" si="106"/>
        <v>NKHT2508/00009934</v>
      </c>
      <c r="K449" s="34"/>
      <c r="L449" s="46" t="str">
        <f t="shared" si="107"/>
        <v>K25TTM</v>
      </c>
      <c r="M449" s="33" t="str">
        <f>IF(H449="","",'PHIEU XT'!C449)</f>
        <v>00009934</v>
      </c>
      <c r="N449" s="35" t="str">
        <f t="shared" si="108"/>
        <v>30/08/2025</v>
      </c>
      <c r="O449" s="6" t="str">
        <f>IF(H449="","",'PHIEU XT'!E449)</f>
        <v>WIN-029</v>
      </c>
      <c r="P449" s="36"/>
      <c r="Q449" s="36"/>
      <c r="R449" s="36"/>
      <c r="S449" s="33" t="str">
        <f>IF(H449="","",'PHIEU XT'!F449)</f>
        <v>2B81 WM+ VPC Nguyễn Lương Bằng, Vị Trù</v>
      </c>
      <c r="T449" s="36"/>
      <c r="U449" s="36"/>
      <c r="V449" s="33" t="str">
        <f t="shared" si="109"/>
        <v>2B81 WM+ VPC Nguyễn Lương Bằng, Vị Trù</v>
      </c>
      <c r="W449" s="36"/>
      <c r="X449" s="36"/>
      <c r="Y449" s="33" t="str">
        <f>IF(H449="","",'PHIEU XT'!AC449)</f>
        <v>TH200</v>
      </c>
      <c r="Z449" s="36"/>
      <c r="AA449" s="30"/>
      <c r="AB449" s="57">
        <f t="shared" si="110"/>
        <v>5111</v>
      </c>
      <c r="AC449" s="57">
        <f t="shared" si="111"/>
        <v>131</v>
      </c>
      <c r="AD449" s="30"/>
      <c r="AE449" s="58">
        <f>IF(H449="","",'PHIEU XT'!U449)</f>
        <v>2</v>
      </c>
      <c r="AF449" s="37"/>
      <c r="AG449" s="37">
        <f>IF(H449="","",'PHIEU XT'!T449)</f>
        <v>55595</v>
      </c>
      <c r="AH449" s="38">
        <f t="shared" si="112"/>
        <v>111190</v>
      </c>
      <c r="AI449" s="37"/>
      <c r="AJ449" s="37"/>
      <c r="AK449" s="39"/>
      <c r="AL449" s="40">
        <f t="shared" si="113"/>
        <v>8</v>
      </c>
      <c r="AM449" s="37"/>
      <c r="AN449" s="37">
        <f t="shared" si="114"/>
        <v>8895.2000000000007</v>
      </c>
      <c r="AO449" s="59">
        <f t="shared" si="115"/>
        <v>33311</v>
      </c>
      <c r="AP449" s="39"/>
      <c r="AQ449" s="59" t="str">
        <f t="shared" si="116"/>
        <v>K-hangtra</v>
      </c>
      <c r="AR449" s="60">
        <f t="shared" si="117"/>
        <v>156</v>
      </c>
      <c r="AS449" s="60">
        <f t="shared" si="118"/>
        <v>632</v>
      </c>
      <c r="AV449" s="39"/>
      <c r="AW449" s="42"/>
      <c r="AX449" s="42"/>
      <c r="AY449" s="42"/>
      <c r="AZ449" s="42"/>
      <c r="BA449" s="42"/>
      <c r="BB449" s="42"/>
      <c r="BC449" s="42"/>
      <c r="BD449" s="42"/>
      <c r="BE449" s="42"/>
      <c r="BF449" s="42"/>
      <c r="BG449" s="42"/>
      <c r="BH449" s="42"/>
      <c r="BI449" s="42"/>
      <c r="BJ449" s="42"/>
      <c r="BK449" s="42"/>
      <c r="BL449" s="42"/>
      <c r="BM449" s="42"/>
      <c r="BN449" s="42"/>
      <c r="BO449" s="42"/>
      <c r="BP449" s="42"/>
      <c r="BQ449" s="42"/>
      <c r="BR449" s="42"/>
      <c r="BS449" s="42"/>
      <c r="BT449" s="42"/>
      <c r="BU449" s="42"/>
      <c r="BV449" s="42"/>
      <c r="BW449" s="42"/>
      <c r="BX449" s="42"/>
      <c r="BY449" s="42"/>
      <c r="BZ449" s="42"/>
      <c r="CA449" s="42"/>
      <c r="CB449" s="42"/>
      <c r="CC449" s="42"/>
      <c r="CD449" s="42"/>
      <c r="CE449" s="42"/>
      <c r="CF449" s="42"/>
      <c r="CG449" s="42"/>
      <c r="CH449" s="42"/>
      <c r="CI449" s="42"/>
      <c r="CJ449" s="42"/>
      <c r="CK449" s="42"/>
      <c r="CL449" s="42"/>
      <c r="CM449" s="42"/>
      <c r="CN449" s="42"/>
      <c r="CO449" s="42"/>
      <c r="CP449" s="42"/>
      <c r="CQ449" s="42"/>
      <c r="CR449" s="42"/>
      <c r="CS449" s="42"/>
      <c r="CT449" s="42"/>
      <c r="CU449" s="42"/>
      <c r="CV449" s="42"/>
      <c r="CW449" s="42"/>
      <c r="CX449" s="42"/>
      <c r="CY449" s="42"/>
      <c r="CZ449" s="42"/>
      <c r="DA449" s="42"/>
      <c r="DB449" s="42"/>
      <c r="DC449" s="42"/>
      <c r="DD449" s="42"/>
      <c r="DE449" s="42"/>
      <c r="DF449" s="42"/>
      <c r="DG449" s="42"/>
      <c r="DH449" s="42"/>
      <c r="DI449" s="42"/>
      <c r="DJ449" s="42"/>
      <c r="DK449" s="42"/>
      <c r="DL449" s="42"/>
      <c r="DM449" s="42"/>
      <c r="DN449" s="42"/>
      <c r="DO449" s="42"/>
      <c r="DP449" s="42"/>
      <c r="DQ449" s="42"/>
      <c r="DR449" s="42"/>
      <c r="DS449" s="42"/>
      <c r="DT449" s="42"/>
      <c r="DU449" s="42"/>
      <c r="DV449" s="42"/>
      <c r="DW449" s="42"/>
      <c r="DX449" s="42"/>
      <c r="DY449" s="42"/>
      <c r="DZ449" s="42"/>
      <c r="EA449" s="42"/>
      <c r="EB449" s="42"/>
      <c r="EC449" s="42"/>
      <c r="ED449" s="42"/>
      <c r="EE449" s="42"/>
      <c r="EF449" s="42"/>
      <c r="EG449" s="42"/>
      <c r="EH449" s="42"/>
      <c r="EI449" s="42"/>
      <c r="EJ449" s="42"/>
      <c r="EK449" s="42"/>
      <c r="EL449" s="42"/>
      <c r="EM449" s="42"/>
      <c r="EN449" s="42"/>
      <c r="EO449" s="42"/>
      <c r="EP449" s="42"/>
      <c r="EQ449" s="42"/>
      <c r="ER449" s="42"/>
      <c r="ES449" s="42"/>
      <c r="ET449" s="42"/>
      <c r="EU449" s="42"/>
      <c r="EV449" s="42"/>
      <c r="EW449" s="42"/>
      <c r="EX449" s="42"/>
      <c r="EY449" s="42"/>
      <c r="EZ449" s="42"/>
      <c r="FA449" s="42"/>
      <c r="FB449" s="42"/>
      <c r="FC449" s="42"/>
      <c r="FD449" s="42"/>
      <c r="FE449" s="42"/>
      <c r="FF449" s="42"/>
      <c r="FG449" s="42"/>
      <c r="FH449" s="42"/>
      <c r="FI449" s="42"/>
      <c r="FJ449" s="42"/>
      <c r="FK449" s="42"/>
      <c r="FL449" s="42"/>
      <c r="FM449" s="42"/>
      <c r="FN449" s="42"/>
      <c r="FO449" s="42"/>
      <c r="FP449" s="42"/>
      <c r="FQ449" s="42"/>
      <c r="FR449" s="42"/>
      <c r="FS449" s="42"/>
      <c r="FT449" s="42"/>
      <c r="FU449" s="42"/>
      <c r="FV449" s="42"/>
      <c r="FW449" s="42"/>
      <c r="FX449" s="42"/>
      <c r="FY449" s="42"/>
      <c r="FZ449" s="42"/>
      <c r="GA449" s="42"/>
      <c r="GB449" s="42"/>
      <c r="GC449" s="42"/>
      <c r="GD449" s="42"/>
      <c r="GE449" s="42"/>
      <c r="GF449" s="42"/>
      <c r="GG449" s="42"/>
      <c r="GH449" s="42"/>
      <c r="GI449" s="42"/>
      <c r="GJ449" s="42"/>
      <c r="GK449" s="42"/>
      <c r="GL449" s="42"/>
      <c r="GM449" s="42"/>
      <c r="GN449" s="42"/>
      <c r="GO449" s="42"/>
      <c r="GP449" s="42"/>
      <c r="GQ449" s="42"/>
      <c r="GR449" s="42"/>
      <c r="GS449" s="42"/>
      <c r="GT449" s="42"/>
      <c r="GU449" s="42"/>
      <c r="GV449" s="42"/>
      <c r="GW449" s="42"/>
      <c r="GX449" s="42"/>
      <c r="GY449" s="42"/>
      <c r="GZ449" s="42"/>
      <c r="HA449" s="42"/>
      <c r="HB449" s="42"/>
      <c r="HC449" s="42"/>
      <c r="HD449" s="42"/>
      <c r="HE449" s="42"/>
      <c r="HF449" s="42"/>
      <c r="HG449" s="42"/>
      <c r="HH449" s="42"/>
      <c r="HI449" s="42"/>
      <c r="HJ449" s="42"/>
      <c r="HK449" s="42"/>
      <c r="HL449" s="42"/>
      <c r="HM449" s="42"/>
      <c r="HN449" s="42"/>
      <c r="HO449" s="42"/>
      <c r="HP449" s="42"/>
      <c r="HQ449" s="42"/>
      <c r="HR449" s="42"/>
      <c r="HS449" s="42"/>
      <c r="HT449" s="42"/>
      <c r="HU449" s="42"/>
      <c r="HV449" s="42"/>
      <c r="HW449" s="42"/>
      <c r="HX449" s="42"/>
    </row>
    <row r="450" spans="1:232" s="41" customFormat="1" x14ac:dyDescent="0.25">
      <c r="A450" s="29"/>
      <c r="B450" s="30"/>
      <c r="C450" s="31" t="str">
        <f>IF(H450="","",VLOOKUP(O450,Khach_hang!B:G,6,0))</f>
        <v>N</v>
      </c>
      <c r="D450" s="57">
        <f t="shared" si="102"/>
        <v>0</v>
      </c>
      <c r="E450" s="57">
        <f t="shared" si="103"/>
        <v>1</v>
      </c>
      <c r="F450" s="32" t="str">
        <f>IF(H450="","",VLOOKUP(H450,'PHIEU XT'!B:I,8,0))</f>
        <v>30/08/2025</v>
      </c>
      <c r="G450" s="32" t="str">
        <f t="shared" si="104"/>
        <v>30/08/2025</v>
      </c>
      <c r="H450" s="4">
        <v>9105873042</v>
      </c>
      <c r="I450" s="32" t="str">
        <f t="shared" si="105"/>
        <v>30/08/2025</v>
      </c>
      <c r="J450" s="33" t="str">
        <f t="shared" si="106"/>
        <v>NKHT2508/00007901</v>
      </c>
      <c r="K450" s="34"/>
      <c r="L450" s="46" t="str">
        <f t="shared" si="107"/>
        <v>K25TTM</v>
      </c>
      <c r="M450" s="33" t="str">
        <f>IF(H450="","",'PHIEU XT'!C450)</f>
        <v>00007901</v>
      </c>
      <c r="N450" s="35" t="str">
        <f t="shared" si="108"/>
        <v>30/08/2025</v>
      </c>
      <c r="O450" s="6" t="str">
        <f>IF(H450="","",'PHIEU XT'!E450)</f>
        <v>WIN-071</v>
      </c>
      <c r="P450" s="36"/>
      <c r="Q450" s="36"/>
      <c r="R450" s="36"/>
      <c r="S450" s="33" t="str">
        <f>IF(H450="","",'PHIEU XT'!F450)</f>
        <v>2AD2 WM+ BDH238 -240 Nguyễn Chí Thanh</v>
      </c>
      <c r="T450" s="36"/>
      <c r="U450" s="36"/>
      <c r="V450" s="33" t="str">
        <f t="shared" si="109"/>
        <v>2AD2 WM+ BDH238 -240 Nguyễn Chí Thanh</v>
      </c>
      <c r="W450" s="36"/>
      <c r="X450" s="36"/>
      <c r="Y450" s="33" t="str">
        <f>IF(H450="","",'PHIEU XT'!AC450)</f>
        <v>CGM300</v>
      </c>
      <c r="Z450" s="36"/>
      <c r="AA450" s="30"/>
      <c r="AB450" s="57">
        <f t="shared" si="110"/>
        <v>5111</v>
      </c>
      <c r="AC450" s="57">
        <f t="shared" si="111"/>
        <v>131</v>
      </c>
      <c r="AD450" s="30"/>
      <c r="AE450" s="58">
        <f>IF(H450="","",'PHIEU XT'!U450)</f>
        <v>3</v>
      </c>
      <c r="AF450" s="37"/>
      <c r="AG450" s="37">
        <f>IF(H450="","",'PHIEU XT'!T450)</f>
        <v>73431</v>
      </c>
      <c r="AH450" s="38">
        <f t="shared" si="112"/>
        <v>220293</v>
      </c>
      <c r="AI450" s="37"/>
      <c r="AJ450" s="37"/>
      <c r="AK450" s="39"/>
      <c r="AL450" s="40">
        <f t="shared" si="113"/>
        <v>8</v>
      </c>
      <c r="AM450" s="37"/>
      <c r="AN450" s="37">
        <f t="shared" si="114"/>
        <v>17623.439999999999</v>
      </c>
      <c r="AO450" s="59">
        <f t="shared" si="115"/>
        <v>33311</v>
      </c>
      <c r="AP450" s="39"/>
      <c r="AQ450" s="59" t="str">
        <f t="shared" si="116"/>
        <v>K-hangtra</v>
      </c>
      <c r="AR450" s="60">
        <f t="shared" si="117"/>
        <v>156</v>
      </c>
      <c r="AS450" s="60">
        <f t="shared" si="118"/>
        <v>632</v>
      </c>
      <c r="AV450" s="39"/>
      <c r="AW450" s="42"/>
      <c r="AX450" s="42"/>
      <c r="AY450" s="42"/>
      <c r="AZ450" s="42"/>
      <c r="BA450" s="42"/>
      <c r="BB450" s="42"/>
      <c r="BC450" s="42"/>
      <c r="BD450" s="42"/>
      <c r="BE450" s="42"/>
      <c r="BF450" s="42"/>
      <c r="BG450" s="42"/>
      <c r="BH450" s="42"/>
      <c r="BI450" s="42"/>
      <c r="BJ450" s="42"/>
      <c r="BK450" s="42"/>
      <c r="BL450" s="42"/>
      <c r="BM450" s="42"/>
      <c r="BN450" s="42"/>
      <c r="BO450" s="42"/>
      <c r="BP450" s="42"/>
      <c r="BQ450" s="42"/>
      <c r="BR450" s="42"/>
      <c r="BS450" s="42"/>
      <c r="BT450" s="42"/>
      <c r="BU450" s="42"/>
      <c r="BV450" s="42"/>
      <c r="BW450" s="42"/>
      <c r="BX450" s="42"/>
      <c r="BY450" s="42"/>
      <c r="BZ450" s="42"/>
      <c r="CA450" s="42"/>
      <c r="CB450" s="42"/>
      <c r="CC450" s="42"/>
      <c r="CD450" s="42"/>
      <c r="CE450" s="42"/>
      <c r="CF450" s="42"/>
      <c r="CG450" s="42"/>
      <c r="CH450" s="42"/>
      <c r="CI450" s="42"/>
      <c r="CJ450" s="42"/>
      <c r="CK450" s="42"/>
      <c r="CL450" s="42"/>
      <c r="CM450" s="42"/>
      <c r="CN450" s="42"/>
      <c r="CO450" s="42"/>
      <c r="CP450" s="42"/>
      <c r="CQ450" s="42"/>
      <c r="CR450" s="42"/>
      <c r="CS450" s="42"/>
      <c r="CT450" s="42"/>
      <c r="CU450" s="42"/>
      <c r="CV450" s="42"/>
      <c r="CW450" s="42"/>
      <c r="CX450" s="42"/>
      <c r="CY450" s="42"/>
      <c r="CZ450" s="42"/>
      <c r="DA450" s="42"/>
      <c r="DB450" s="42"/>
      <c r="DC450" s="42"/>
      <c r="DD450" s="42"/>
      <c r="DE450" s="42"/>
      <c r="DF450" s="42"/>
      <c r="DG450" s="42"/>
      <c r="DH450" s="42"/>
      <c r="DI450" s="42"/>
      <c r="DJ450" s="42"/>
      <c r="DK450" s="42"/>
      <c r="DL450" s="42"/>
      <c r="DM450" s="42"/>
      <c r="DN450" s="42"/>
      <c r="DO450" s="42"/>
      <c r="DP450" s="42"/>
      <c r="DQ450" s="42"/>
      <c r="DR450" s="42"/>
      <c r="DS450" s="42"/>
      <c r="DT450" s="42"/>
      <c r="DU450" s="42"/>
      <c r="DV450" s="42"/>
      <c r="DW450" s="42"/>
      <c r="DX450" s="42"/>
      <c r="DY450" s="42"/>
      <c r="DZ450" s="42"/>
      <c r="EA450" s="42"/>
      <c r="EB450" s="42"/>
      <c r="EC450" s="42"/>
      <c r="ED450" s="42"/>
      <c r="EE450" s="42"/>
      <c r="EF450" s="42"/>
      <c r="EG450" s="42"/>
      <c r="EH450" s="42"/>
      <c r="EI450" s="42"/>
      <c r="EJ450" s="42"/>
      <c r="EK450" s="42"/>
      <c r="EL450" s="42"/>
      <c r="EM450" s="42"/>
      <c r="EN450" s="42"/>
      <c r="EO450" s="42"/>
      <c r="EP450" s="42"/>
      <c r="EQ450" s="42"/>
      <c r="ER450" s="42"/>
      <c r="ES450" s="42"/>
      <c r="ET450" s="42"/>
      <c r="EU450" s="42"/>
      <c r="EV450" s="42"/>
      <c r="EW450" s="42"/>
      <c r="EX450" s="42"/>
      <c r="EY450" s="42"/>
      <c r="EZ450" s="42"/>
      <c r="FA450" s="42"/>
      <c r="FB450" s="42"/>
      <c r="FC450" s="42"/>
      <c r="FD450" s="42"/>
      <c r="FE450" s="42"/>
      <c r="FF450" s="42"/>
      <c r="FG450" s="42"/>
      <c r="FH450" s="42"/>
      <c r="FI450" s="42"/>
      <c r="FJ450" s="42"/>
      <c r="FK450" s="42"/>
      <c r="FL450" s="42"/>
      <c r="FM450" s="42"/>
      <c r="FN450" s="42"/>
      <c r="FO450" s="42"/>
      <c r="FP450" s="42"/>
      <c r="FQ450" s="42"/>
      <c r="FR450" s="42"/>
      <c r="FS450" s="42"/>
      <c r="FT450" s="42"/>
      <c r="FU450" s="42"/>
      <c r="FV450" s="42"/>
      <c r="FW450" s="42"/>
      <c r="FX450" s="42"/>
      <c r="FY450" s="42"/>
      <c r="FZ450" s="42"/>
      <c r="GA450" s="42"/>
      <c r="GB450" s="42"/>
      <c r="GC450" s="42"/>
      <c r="GD450" s="42"/>
      <c r="GE450" s="42"/>
      <c r="GF450" s="42"/>
      <c r="GG450" s="42"/>
      <c r="GH450" s="42"/>
      <c r="GI450" s="42"/>
      <c r="GJ450" s="42"/>
      <c r="GK450" s="42"/>
      <c r="GL450" s="42"/>
      <c r="GM450" s="42"/>
      <c r="GN450" s="42"/>
      <c r="GO450" s="42"/>
      <c r="GP450" s="42"/>
      <c r="GQ450" s="42"/>
      <c r="GR450" s="42"/>
      <c r="GS450" s="42"/>
      <c r="GT450" s="42"/>
      <c r="GU450" s="42"/>
      <c r="GV450" s="42"/>
      <c r="GW450" s="42"/>
      <c r="GX450" s="42"/>
      <c r="GY450" s="42"/>
      <c r="GZ450" s="42"/>
      <c r="HA450" s="42"/>
      <c r="HB450" s="42"/>
      <c r="HC450" s="42"/>
      <c r="HD450" s="42"/>
      <c r="HE450" s="42"/>
      <c r="HF450" s="42"/>
      <c r="HG450" s="42"/>
      <c r="HH450" s="42"/>
      <c r="HI450" s="42"/>
      <c r="HJ450" s="42"/>
      <c r="HK450" s="42"/>
      <c r="HL450" s="42"/>
      <c r="HM450" s="42"/>
      <c r="HN450" s="42"/>
      <c r="HO450" s="42"/>
      <c r="HP450" s="42"/>
      <c r="HQ450" s="42"/>
      <c r="HR450" s="42"/>
      <c r="HS450" s="42"/>
      <c r="HT450" s="42"/>
      <c r="HU450" s="42"/>
      <c r="HV450" s="42"/>
      <c r="HW450" s="42"/>
      <c r="HX450" s="42"/>
    </row>
    <row r="451" spans="1:232" s="41" customFormat="1" x14ac:dyDescent="0.25">
      <c r="A451" s="29"/>
      <c r="B451" s="30"/>
      <c r="C451" s="31" t="str">
        <f>IF(H451="","",VLOOKUP(O451,Khach_hang!B:G,6,0))</f>
        <v>N</v>
      </c>
      <c r="D451" s="57">
        <f t="shared" ref="D451:D514" si="119">IF(H451="","",0)</f>
        <v>0</v>
      </c>
      <c r="E451" s="57">
        <f t="shared" ref="E451:E514" si="120">IF(H451="","",1)</f>
        <v>1</v>
      </c>
      <c r="F451" s="32" t="str">
        <f>IF(H451="","",VLOOKUP(H451,'PHIEU XT'!B:I,8,0))</f>
        <v>30/08/2025</v>
      </c>
      <c r="G451" s="32" t="str">
        <f t="shared" ref="G451:G514" si="121">IF(F451="","",F451)</f>
        <v>30/08/2025</v>
      </c>
      <c r="H451" s="4">
        <v>9105873080</v>
      </c>
      <c r="I451" s="32" t="str">
        <f t="shared" ref="I451:I514" si="122">IF(F451="","",F451)</f>
        <v>30/08/2025</v>
      </c>
      <c r="J451" s="33" t="str">
        <f t="shared" ref="J451:J514" si="123">IF(H451="","","NKHT2508/"&amp;M451)</f>
        <v>NKHT2508/00138398</v>
      </c>
      <c r="K451" s="34"/>
      <c r="L451" s="46" t="str">
        <f t="shared" ref="L451:L514" si="124">IF(H451="","","K25TTM")</f>
        <v>K25TTM</v>
      </c>
      <c r="M451" s="33" t="str">
        <f>IF(H451="","",'PHIEU XT'!C451)</f>
        <v>00138398</v>
      </c>
      <c r="N451" s="35" t="str">
        <f t="shared" ref="N451:N514" si="125">IF(H451="","",G451)</f>
        <v>30/08/2025</v>
      </c>
      <c r="O451" s="6" t="str">
        <f>IF(H451="","",'PHIEU XT'!E451)</f>
        <v>WIN</v>
      </c>
      <c r="P451" s="36"/>
      <c r="Q451" s="36"/>
      <c r="R451" s="36"/>
      <c r="S451" s="33" t="str">
        <f>IF(H451="","",'PHIEU XT'!F451)</f>
        <v>2ABG WIN HCM 1.11, 16/9 Bùi Văn Ba</v>
      </c>
      <c r="T451" s="36"/>
      <c r="U451" s="36"/>
      <c r="V451" s="33" t="str">
        <f t="shared" ref="V451:V514" si="126">S451</f>
        <v>2ABG WIN HCM 1.11, 16/9 Bùi Văn Ba</v>
      </c>
      <c r="W451" s="36"/>
      <c r="X451" s="36"/>
      <c r="Y451" s="33" t="str">
        <f>IF(H451="","",'PHIEU XT'!AC451)</f>
        <v>GTLX250G</v>
      </c>
      <c r="Z451" s="36"/>
      <c r="AA451" s="30"/>
      <c r="AB451" s="57">
        <f t="shared" ref="AB451:AB514" si="127">IF(H451="","",5111)</f>
        <v>5111</v>
      </c>
      <c r="AC451" s="57">
        <f t="shared" ref="AC451:AC514" si="128">IF(H451="","",131)</f>
        <v>131</v>
      </c>
      <c r="AD451" s="30"/>
      <c r="AE451" s="58">
        <f>IF(H451="","",'PHIEU XT'!U451)</f>
        <v>5</v>
      </c>
      <c r="AF451" s="37"/>
      <c r="AG451" s="37">
        <f>IF(H451="","",'PHIEU XT'!T451)</f>
        <v>50182</v>
      </c>
      <c r="AH451" s="38">
        <f t="shared" ref="AH451:AH514" si="129">AE451*AG451</f>
        <v>250910</v>
      </c>
      <c r="AI451" s="37"/>
      <c r="AJ451" s="37"/>
      <c r="AK451" s="39"/>
      <c r="AL451" s="40">
        <f t="shared" ref="AL451:AL514" si="130">IF(H451="","",8)</f>
        <v>8</v>
      </c>
      <c r="AM451" s="37"/>
      <c r="AN451" s="37">
        <f t="shared" ref="AN451:AN514" si="131">IF(H451="","",AH451*8%)</f>
        <v>20072.8</v>
      </c>
      <c r="AO451" s="59">
        <f t="shared" ref="AO451:AO514" si="132">IF(H451="","",33311)</f>
        <v>33311</v>
      </c>
      <c r="AP451" s="39"/>
      <c r="AQ451" s="59" t="str">
        <f t="shared" ref="AQ451:AQ514" si="133">IF(H451="","","K-hangtra")</f>
        <v>K-hangtra</v>
      </c>
      <c r="AR451" s="60">
        <f t="shared" ref="AR451:AR514" si="134">IF(H451="","",156)</f>
        <v>156</v>
      </c>
      <c r="AS451" s="60">
        <f t="shared" ref="AS451:AS514" si="135">IF(H451="","",632)</f>
        <v>632</v>
      </c>
      <c r="AV451" s="39"/>
      <c r="AW451" s="42"/>
      <c r="AX451" s="42"/>
      <c r="AY451" s="42"/>
      <c r="AZ451" s="42"/>
      <c r="BA451" s="42"/>
      <c r="BB451" s="42"/>
      <c r="BC451" s="42"/>
      <c r="BD451" s="42"/>
      <c r="BE451" s="42"/>
      <c r="BF451" s="42"/>
      <c r="BG451" s="42"/>
      <c r="BH451" s="42"/>
      <c r="BI451" s="42"/>
      <c r="BJ451" s="42"/>
      <c r="BK451" s="42"/>
      <c r="BL451" s="42"/>
      <c r="BM451" s="42"/>
      <c r="BN451" s="42"/>
      <c r="BO451" s="42"/>
      <c r="BP451" s="42"/>
      <c r="BQ451" s="42"/>
      <c r="BR451" s="42"/>
      <c r="BS451" s="42"/>
      <c r="BT451" s="42"/>
      <c r="BU451" s="42"/>
      <c r="BV451" s="42"/>
      <c r="BW451" s="42"/>
      <c r="BX451" s="42"/>
      <c r="BY451" s="42"/>
      <c r="BZ451" s="42"/>
      <c r="CA451" s="42"/>
      <c r="CB451" s="42"/>
      <c r="CC451" s="42"/>
      <c r="CD451" s="42"/>
      <c r="CE451" s="42"/>
      <c r="CF451" s="42"/>
      <c r="CG451" s="42"/>
      <c r="CH451" s="42"/>
      <c r="CI451" s="42"/>
      <c r="CJ451" s="42"/>
      <c r="CK451" s="42"/>
      <c r="CL451" s="42"/>
      <c r="CM451" s="42"/>
      <c r="CN451" s="42"/>
      <c r="CO451" s="42"/>
      <c r="CP451" s="42"/>
      <c r="CQ451" s="42"/>
      <c r="CR451" s="42"/>
      <c r="CS451" s="42"/>
      <c r="CT451" s="42"/>
      <c r="CU451" s="42"/>
      <c r="CV451" s="42"/>
      <c r="CW451" s="42"/>
      <c r="CX451" s="42"/>
      <c r="CY451" s="42"/>
      <c r="CZ451" s="42"/>
      <c r="DA451" s="42"/>
      <c r="DB451" s="42"/>
      <c r="DC451" s="42"/>
      <c r="DD451" s="42"/>
      <c r="DE451" s="42"/>
      <c r="DF451" s="42"/>
      <c r="DG451" s="42"/>
      <c r="DH451" s="42"/>
      <c r="DI451" s="42"/>
      <c r="DJ451" s="42"/>
      <c r="DK451" s="42"/>
      <c r="DL451" s="42"/>
      <c r="DM451" s="42"/>
      <c r="DN451" s="42"/>
      <c r="DO451" s="42"/>
      <c r="DP451" s="42"/>
      <c r="DQ451" s="42"/>
      <c r="DR451" s="42"/>
      <c r="DS451" s="42"/>
      <c r="DT451" s="42"/>
      <c r="DU451" s="42"/>
      <c r="DV451" s="42"/>
      <c r="DW451" s="42"/>
      <c r="DX451" s="42"/>
      <c r="DY451" s="42"/>
      <c r="DZ451" s="42"/>
      <c r="EA451" s="42"/>
      <c r="EB451" s="42"/>
      <c r="EC451" s="42"/>
      <c r="ED451" s="42"/>
      <c r="EE451" s="42"/>
      <c r="EF451" s="42"/>
      <c r="EG451" s="42"/>
      <c r="EH451" s="42"/>
      <c r="EI451" s="42"/>
      <c r="EJ451" s="42"/>
      <c r="EK451" s="42"/>
      <c r="EL451" s="42"/>
      <c r="EM451" s="42"/>
      <c r="EN451" s="42"/>
      <c r="EO451" s="42"/>
      <c r="EP451" s="42"/>
      <c r="EQ451" s="42"/>
      <c r="ER451" s="42"/>
      <c r="ES451" s="42"/>
      <c r="ET451" s="42"/>
      <c r="EU451" s="42"/>
      <c r="EV451" s="42"/>
      <c r="EW451" s="42"/>
      <c r="EX451" s="42"/>
      <c r="EY451" s="42"/>
      <c r="EZ451" s="42"/>
      <c r="FA451" s="42"/>
      <c r="FB451" s="42"/>
      <c r="FC451" s="42"/>
      <c r="FD451" s="42"/>
      <c r="FE451" s="42"/>
      <c r="FF451" s="42"/>
      <c r="FG451" s="42"/>
      <c r="FH451" s="42"/>
      <c r="FI451" s="42"/>
      <c r="FJ451" s="42"/>
      <c r="FK451" s="42"/>
      <c r="FL451" s="42"/>
      <c r="FM451" s="42"/>
      <c r="FN451" s="42"/>
      <c r="FO451" s="42"/>
      <c r="FP451" s="42"/>
      <c r="FQ451" s="42"/>
      <c r="FR451" s="42"/>
      <c r="FS451" s="42"/>
      <c r="FT451" s="42"/>
      <c r="FU451" s="42"/>
      <c r="FV451" s="42"/>
      <c r="FW451" s="42"/>
      <c r="FX451" s="42"/>
      <c r="FY451" s="42"/>
      <c r="FZ451" s="42"/>
      <c r="GA451" s="42"/>
      <c r="GB451" s="42"/>
      <c r="GC451" s="42"/>
      <c r="GD451" s="42"/>
      <c r="GE451" s="42"/>
      <c r="GF451" s="42"/>
      <c r="GG451" s="42"/>
      <c r="GH451" s="42"/>
      <c r="GI451" s="42"/>
      <c r="GJ451" s="42"/>
      <c r="GK451" s="42"/>
      <c r="GL451" s="42"/>
      <c r="GM451" s="42"/>
      <c r="GN451" s="42"/>
      <c r="GO451" s="42"/>
      <c r="GP451" s="42"/>
      <c r="GQ451" s="42"/>
      <c r="GR451" s="42"/>
      <c r="GS451" s="42"/>
      <c r="GT451" s="42"/>
      <c r="GU451" s="42"/>
      <c r="GV451" s="42"/>
      <c r="GW451" s="42"/>
      <c r="GX451" s="42"/>
      <c r="GY451" s="42"/>
      <c r="GZ451" s="42"/>
      <c r="HA451" s="42"/>
      <c r="HB451" s="42"/>
      <c r="HC451" s="42"/>
      <c r="HD451" s="42"/>
      <c r="HE451" s="42"/>
      <c r="HF451" s="42"/>
      <c r="HG451" s="42"/>
      <c r="HH451" s="42"/>
      <c r="HI451" s="42"/>
      <c r="HJ451" s="42"/>
      <c r="HK451" s="42"/>
      <c r="HL451" s="42"/>
      <c r="HM451" s="42"/>
      <c r="HN451" s="42"/>
      <c r="HO451" s="42"/>
      <c r="HP451" s="42"/>
      <c r="HQ451" s="42"/>
      <c r="HR451" s="42"/>
      <c r="HS451" s="42"/>
      <c r="HT451" s="42"/>
      <c r="HU451" s="42"/>
      <c r="HV451" s="42"/>
      <c r="HW451" s="42"/>
      <c r="HX451" s="42"/>
    </row>
    <row r="452" spans="1:232" s="41" customFormat="1" x14ac:dyDescent="0.25">
      <c r="A452" s="29"/>
      <c r="B452" s="30"/>
      <c r="C452" s="31" t="str">
        <f>IF(H452="","",VLOOKUP(O452,Khach_hang!B:G,6,0))</f>
        <v>N</v>
      </c>
      <c r="D452" s="57">
        <f t="shared" si="119"/>
        <v>0</v>
      </c>
      <c r="E452" s="57">
        <f t="shared" si="120"/>
        <v>1</v>
      </c>
      <c r="F452" s="32" t="str">
        <f>IF(H452="","",VLOOKUP(H452,'PHIEU XT'!B:I,8,0))</f>
        <v>30/08/2025</v>
      </c>
      <c r="G452" s="32" t="str">
        <f t="shared" si="121"/>
        <v>30/08/2025</v>
      </c>
      <c r="H452" s="4">
        <v>9105873080</v>
      </c>
      <c r="I452" s="32" t="str">
        <f t="shared" si="122"/>
        <v>30/08/2025</v>
      </c>
      <c r="J452" s="33" t="str">
        <f t="shared" si="123"/>
        <v>NKHT2508/00138398</v>
      </c>
      <c r="K452" s="34"/>
      <c r="L452" s="46" t="str">
        <f t="shared" si="124"/>
        <v>K25TTM</v>
      </c>
      <c r="M452" s="33" t="str">
        <f>IF(H452="","",'PHIEU XT'!C452)</f>
        <v>00138398</v>
      </c>
      <c r="N452" s="35" t="str">
        <f t="shared" si="125"/>
        <v>30/08/2025</v>
      </c>
      <c r="O452" s="6" t="str">
        <f>IF(H452="","",'PHIEU XT'!E452)</f>
        <v>WIN</v>
      </c>
      <c r="P452" s="36"/>
      <c r="Q452" s="36"/>
      <c r="R452" s="36"/>
      <c r="S452" s="33" t="str">
        <f>IF(H452="","",'PHIEU XT'!F452)</f>
        <v>2ABG WIN HCM 1.11, 16/9 Bùi Văn Ba</v>
      </c>
      <c r="T452" s="36"/>
      <c r="U452" s="36"/>
      <c r="V452" s="33" t="str">
        <f t="shared" si="126"/>
        <v>2ABG WIN HCM 1.11, 16/9 Bùi Văn Ba</v>
      </c>
      <c r="W452" s="36"/>
      <c r="X452" s="36"/>
      <c r="Y452" s="33" t="str">
        <f>IF(H452="","",'PHIEU XT'!AC452)</f>
        <v>CN300</v>
      </c>
      <c r="Z452" s="36"/>
      <c r="AA452" s="30"/>
      <c r="AB452" s="57">
        <f t="shared" si="127"/>
        <v>5111</v>
      </c>
      <c r="AC452" s="57">
        <f t="shared" si="128"/>
        <v>131</v>
      </c>
      <c r="AD452" s="30"/>
      <c r="AE452" s="58">
        <f>IF(H452="","",'PHIEU XT'!U452)</f>
        <v>1</v>
      </c>
      <c r="AF452" s="37"/>
      <c r="AG452" s="37">
        <f>IF(H452="","",'PHIEU XT'!T452)</f>
        <v>56760</v>
      </c>
      <c r="AH452" s="38">
        <f t="shared" si="129"/>
        <v>56760</v>
      </c>
      <c r="AI452" s="37"/>
      <c r="AJ452" s="37"/>
      <c r="AK452" s="39"/>
      <c r="AL452" s="40">
        <f t="shared" si="130"/>
        <v>8</v>
      </c>
      <c r="AM452" s="37"/>
      <c r="AN452" s="37">
        <f t="shared" si="131"/>
        <v>4540.8</v>
      </c>
      <c r="AO452" s="59">
        <f t="shared" si="132"/>
        <v>33311</v>
      </c>
      <c r="AP452" s="39"/>
      <c r="AQ452" s="59" t="str">
        <f t="shared" si="133"/>
        <v>K-hangtra</v>
      </c>
      <c r="AR452" s="60">
        <f t="shared" si="134"/>
        <v>156</v>
      </c>
      <c r="AS452" s="60">
        <f t="shared" si="135"/>
        <v>632</v>
      </c>
      <c r="AV452" s="39"/>
      <c r="AW452" s="42"/>
      <c r="AX452" s="42"/>
      <c r="AY452" s="42"/>
      <c r="AZ452" s="42"/>
      <c r="BA452" s="42"/>
      <c r="BB452" s="42"/>
      <c r="BC452" s="42"/>
      <c r="BD452" s="42"/>
      <c r="BE452" s="42"/>
      <c r="BF452" s="42"/>
      <c r="BG452" s="42"/>
      <c r="BH452" s="42"/>
      <c r="BI452" s="42"/>
      <c r="BJ452" s="42"/>
      <c r="BK452" s="42"/>
      <c r="BL452" s="42"/>
      <c r="BM452" s="42"/>
      <c r="BN452" s="42"/>
      <c r="BO452" s="42"/>
      <c r="BP452" s="42"/>
      <c r="BQ452" s="42"/>
      <c r="BR452" s="42"/>
      <c r="BS452" s="42"/>
      <c r="BT452" s="42"/>
      <c r="BU452" s="42"/>
      <c r="BV452" s="42"/>
      <c r="BW452" s="42"/>
      <c r="BX452" s="42"/>
      <c r="BY452" s="42"/>
      <c r="BZ452" s="42"/>
      <c r="CA452" s="42"/>
      <c r="CB452" s="42"/>
      <c r="CC452" s="42"/>
      <c r="CD452" s="42"/>
      <c r="CE452" s="42"/>
      <c r="CF452" s="42"/>
      <c r="CG452" s="42"/>
      <c r="CH452" s="42"/>
      <c r="CI452" s="42"/>
      <c r="CJ452" s="42"/>
      <c r="CK452" s="42"/>
      <c r="CL452" s="42"/>
      <c r="CM452" s="42"/>
      <c r="CN452" s="42"/>
      <c r="CO452" s="42"/>
      <c r="CP452" s="42"/>
      <c r="CQ452" s="42"/>
      <c r="CR452" s="42"/>
      <c r="CS452" s="42"/>
      <c r="CT452" s="42"/>
      <c r="CU452" s="42"/>
      <c r="CV452" s="42"/>
      <c r="CW452" s="42"/>
      <c r="CX452" s="42"/>
      <c r="CY452" s="42"/>
      <c r="CZ452" s="42"/>
      <c r="DA452" s="42"/>
      <c r="DB452" s="42"/>
      <c r="DC452" s="42"/>
      <c r="DD452" s="42"/>
      <c r="DE452" s="42"/>
      <c r="DF452" s="42"/>
      <c r="DG452" s="42"/>
      <c r="DH452" s="42"/>
      <c r="DI452" s="42"/>
      <c r="DJ452" s="42"/>
      <c r="DK452" s="42"/>
      <c r="DL452" s="42"/>
      <c r="DM452" s="42"/>
      <c r="DN452" s="42"/>
      <c r="DO452" s="42"/>
      <c r="DP452" s="42"/>
      <c r="DQ452" s="42"/>
      <c r="DR452" s="42"/>
      <c r="DS452" s="42"/>
      <c r="DT452" s="42"/>
      <c r="DU452" s="42"/>
      <c r="DV452" s="42"/>
      <c r="DW452" s="42"/>
      <c r="DX452" s="42"/>
      <c r="DY452" s="42"/>
      <c r="DZ452" s="42"/>
      <c r="EA452" s="42"/>
      <c r="EB452" s="42"/>
      <c r="EC452" s="42"/>
      <c r="ED452" s="42"/>
      <c r="EE452" s="42"/>
      <c r="EF452" s="42"/>
      <c r="EG452" s="42"/>
      <c r="EH452" s="42"/>
      <c r="EI452" s="42"/>
      <c r="EJ452" s="42"/>
      <c r="EK452" s="42"/>
      <c r="EL452" s="42"/>
      <c r="EM452" s="42"/>
      <c r="EN452" s="42"/>
      <c r="EO452" s="42"/>
      <c r="EP452" s="42"/>
      <c r="EQ452" s="42"/>
      <c r="ER452" s="42"/>
      <c r="ES452" s="42"/>
      <c r="ET452" s="42"/>
      <c r="EU452" s="42"/>
      <c r="EV452" s="42"/>
      <c r="EW452" s="42"/>
      <c r="EX452" s="42"/>
      <c r="EY452" s="42"/>
      <c r="EZ452" s="42"/>
      <c r="FA452" s="42"/>
      <c r="FB452" s="42"/>
      <c r="FC452" s="42"/>
      <c r="FD452" s="42"/>
      <c r="FE452" s="42"/>
      <c r="FF452" s="42"/>
      <c r="FG452" s="42"/>
      <c r="FH452" s="42"/>
      <c r="FI452" s="42"/>
      <c r="FJ452" s="42"/>
      <c r="FK452" s="42"/>
      <c r="FL452" s="42"/>
      <c r="FM452" s="42"/>
      <c r="FN452" s="42"/>
      <c r="FO452" s="42"/>
      <c r="FP452" s="42"/>
      <c r="FQ452" s="42"/>
      <c r="FR452" s="42"/>
      <c r="FS452" s="42"/>
      <c r="FT452" s="42"/>
      <c r="FU452" s="42"/>
      <c r="FV452" s="42"/>
      <c r="FW452" s="42"/>
      <c r="FX452" s="42"/>
      <c r="FY452" s="42"/>
      <c r="FZ452" s="42"/>
      <c r="GA452" s="42"/>
      <c r="GB452" s="42"/>
      <c r="GC452" s="42"/>
      <c r="GD452" s="42"/>
      <c r="GE452" s="42"/>
      <c r="GF452" s="42"/>
      <c r="GG452" s="42"/>
      <c r="GH452" s="42"/>
      <c r="GI452" s="42"/>
      <c r="GJ452" s="42"/>
      <c r="GK452" s="42"/>
      <c r="GL452" s="42"/>
      <c r="GM452" s="42"/>
      <c r="GN452" s="42"/>
      <c r="GO452" s="42"/>
      <c r="GP452" s="42"/>
      <c r="GQ452" s="42"/>
      <c r="GR452" s="42"/>
      <c r="GS452" s="42"/>
      <c r="GT452" s="42"/>
      <c r="GU452" s="42"/>
      <c r="GV452" s="42"/>
      <c r="GW452" s="42"/>
      <c r="GX452" s="42"/>
      <c r="GY452" s="42"/>
      <c r="GZ452" s="42"/>
      <c r="HA452" s="42"/>
      <c r="HB452" s="42"/>
      <c r="HC452" s="42"/>
      <c r="HD452" s="42"/>
      <c r="HE452" s="42"/>
      <c r="HF452" s="42"/>
      <c r="HG452" s="42"/>
      <c r="HH452" s="42"/>
      <c r="HI452" s="42"/>
      <c r="HJ452" s="42"/>
      <c r="HK452" s="42"/>
      <c r="HL452" s="42"/>
      <c r="HM452" s="42"/>
      <c r="HN452" s="42"/>
      <c r="HO452" s="42"/>
      <c r="HP452" s="42"/>
      <c r="HQ452" s="42"/>
      <c r="HR452" s="42"/>
      <c r="HS452" s="42"/>
      <c r="HT452" s="42"/>
      <c r="HU452" s="42"/>
      <c r="HV452" s="42"/>
      <c r="HW452" s="42"/>
      <c r="HX452" s="42"/>
    </row>
    <row r="453" spans="1:232" s="41" customFormat="1" x14ac:dyDescent="0.25">
      <c r="A453" s="29"/>
      <c r="B453" s="30"/>
      <c r="C453" s="31" t="str">
        <f>IF(H453="","",VLOOKUP(O453,Khach_hang!B:G,6,0))</f>
        <v>B</v>
      </c>
      <c r="D453" s="57">
        <f t="shared" si="119"/>
        <v>0</v>
      </c>
      <c r="E453" s="57">
        <f t="shared" si="120"/>
        <v>1</v>
      </c>
      <c r="F453" s="32" t="str">
        <f>IF(H453="","",VLOOKUP(H453,'PHIEU XT'!B:I,8,0))</f>
        <v>30/08/2025</v>
      </c>
      <c r="G453" s="32" t="str">
        <f t="shared" si="121"/>
        <v>30/08/2025</v>
      </c>
      <c r="H453" s="4">
        <v>9105873109</v>
      </c>
      <c r="I453" s="32" t="str">
        <f t="shared" si="122"/>
        <v>30/08/2025</v>
      </c>
      <c r="J453" s="33" t="str">
        <f t="shared" si="123"/>
        <v>NKHT2508/00031279</v>
      </c>
      <c r="K453" s="34"/>
      <c r="L453" s="46" t="str">
        <f t="shared" si="124"/>
        <v>K25TTM</v>
      </c>
      <c r="M453" s="33" t="str">
        <f>IF(H453="","",'PHIEU XT'!C453)</f>
        <v>00031279</v>
      </c>
      <c r="N453" s="35" t="str">
        <f t="shared" si="125"/>
        <v>30/08/2025</v>
      </c>
      <c r="O453" s="6" t="str">
        <f>IF(H453="","",'PHIEU XT'!E453)</f>
        <v>WIN-025</v>
      </c>
      <c r="P453" s="36"/>
      <c r="Q453" s="36"/>
      <c r="R453" s="36"/>
      <c r="S453" s="33" t="str">
        <f>IF(H453="","",'PHIEU XT'!F453)</f>
        <v>6064 WM+ HPG Đại Trà, Kiến Thụy</v>
      </c>
      <c r="T453" s="36"/>
      <c r="U453" s="36"/>
      <c r="V453" s="33" t="str">
        <f t="shared" si="126"/>
        <v>6064 WM+ HPG Đại Trà, Kiến Thụy</v>
      </c>
      <c r="W453" s="36"/>
      <c r="X453" s="36"/>
      <c r="Y453" s="33" t="str">
        <f>IF(H453="","",'PHIEU XT'!AC453)</f>
        <v>GTLX250G</v>
      </c>
      <c r="Z453" s="36"/>
      <c r="AA453" s="30"/>
      <c r="AB453" s="57">
        <f t="shared" si="127"/>
        <v>5111</v>
      </c>
      <c r="AC453" s="57">
        <f t="shared" si="128"/>
        <v>131</v>
      </c>
      <c r="AD453" s="30"/>
      <c r="AE453" s="58">
        <f>IF(H453="","",'PHIEU XT'!U453)</f>
        <v>2</v>
      </c>
      <c r="AF453" s="37"/>
      <c r="AG453" s="37">
        <f>IF(H453="","",'PHIEU XT'!T453)</f>
        <v>50182</v>
      </c>
      <c r="AH453" s="38">
        <f t="shared" si="129"/>
        <v>100364</v>
      </c>
      <c r="AI453" s="37"/>
      <c r="AJ453" s="37"/>
      <c r="AK453" s="39"/>
      <c r="AL453" s="40">
        <f t="shared" si="130"/>
        <v>8</v>
      </c>
      <c r="AM453" s="37"/>
      <c r="AN453" s="37">
        <f t="shared" si="131"/>
        <v>8029.12</v>
      </c>
      <c r="AO453" s="59">
        <f t="shared" si="132"/>
        <v>33311</v>
      </c>
      <c r="AP453" s="39"/>
      <c r="AQ453" s="59" t="str">
        <f t="shared" si="133"/>
        <v>K-hangtra</v>
      </c>
      <c r="AR453" s="60">
        <f t="shared" si="134"/>
        <v>156</v>
      </c>
      <c r="AS453" s="60">
        <f t="shared" si="135"/>
        <v>632</v>
      </c>
      <c r="AV453" s="39"/>
      <c r="AW453" s="42"/>
      <c r="AX453" s="42"/>
      <c r="AY453" s="42"/>
      <c r="AZ453" s="42"/>
      <c r="BA453" s="42"/>
      <c r="BB453" s="42"/>
      <c r="BC453" s="42"/>
      <c r="BD453" s="42"/>
      <c r="BE453" s="42"/>
      <c r="BF453" s="42"/>
      <c r="BG453" s="42"/>
      <c r="BH453" s="42"/>
      <c r="BI453" s="42"/>
      <c r="BJ453" s="42"/>
      <c r="BK453" s="42"/>
      <c r="BL453" s="42"/>
      <c r="BM453" s="42"/>
      <c r="BN453" s="42"/>
      <c r="BO453" s="42"/>
      <c r="BP453" s="42"/>
      <c r="BQ453" s="42"/>
      <c r="BR453" s="42"/>
      <c r="BS453" s="42"/>
      <c r="BT453" s="42"/>
      <c r="BU453" s="42"/>
      <c r="BV453" s="42"/>
      <c r="BW453" s="42"/>
      <c r="BX453" s="42"/>
      <c r="BY453" s="42"/>
      <c r="BZ453" s="42"/>
      <c r="CA453" s="42"/>
      <c r="CB453" s="42"/>
      <c r="CC453" s="42"/>
      <c r="CD453" s="42"/>
      <c r="CE453" s="42"/>
      <c r="CF453" s="42"/>
      <c r="CG453" s="42"/>
      <c r="CH453" s="42"/>
      <c r="CI453" s="42"/>
      <c r="CJ453" s="42"/>
      <c r="CK453" s="42"/>
      <c r="CL453" s="42"/>
      <c r="CM453" s="42"/>
      <c r="CN453" s="42"/>
      <c r="CO453" s="42"/>
      <c r="CP453" s="42"/>
      <c r="CQ453" s="42"/>
      <c r="CR453" s="42"/>
      <c r="CS453" s="42"/>
      <c r="CT453" s="42"/>
      <c r="CU453" s="42"/>
      <c r="CV453" s="42"/>
      <c r="CW453" s="42"/>
      <c r="CX453" s="42"/>
      <c r="CY453" s="42"/>
      <c r="CZ453" s="42"/>
      <c r="DA453" s="42"/>
      <c r="DB453" s="42"/>
      <c r="DC453" s="42"/>
      <c r="DD453" s="42"/>
      <c r="DE453" s="42"/>
      <c r="DF453" s="42"/>
      <c r="DG453" s="42"/>
      <c r="DH453" s="42"/>
      <c r="DI453" s="42"/>
      <c r="DJ453" s="42"/>
      <c r="DK453" s="42"/>
      <c r="DL453" s="42"/>
      <c r="DM453" s="42"/>
      <c r="DN453" s="42"/>
      <c r="DO453" s="42"/>
      <c r="DP453" s="42"/>
      <c r="DQ453" s="42"/>
      <c r="DR453" s="42"/>
      <c r="DS453" s="42"/>
      <c r="DT453" s="42"/>
      <c r="DU453" s="42"/>
      <c r="DV453" s="42"/>
      <c r="DW453" s="42"/>
      <c r="DX453" s="42"/>
      <c r="DY453" s="42"/>
      <c r="DZ453" s="42"/>
      <c r="EA453" s="42"/>
      <c r="EB453" s="42"/>
      <c r="EC453" s="42"/>
      <c r="ED453" s="42"/>
      <c r="EE453" s="42"/>
      <c r="EF453" s="42"/>
      <c r="EG453" s="42"/>
      <c r="EH453" s="42"/>
      <c r="EI453" s="42"/>
      <c r="EJ453" s="42"/>
      <c r="EK453" s="42"/>
      <c r="EL453" s="42"/>
      <c r="EM453" s="42"/>
      <c r="EN453" s="42"/>
      <c r="EO453" s="42"/>
      <c r="EP453" s="42"/>
      <c r="EQ453" s="42"/>
      <c r="ER453" s="42"/>
      <c r="ES453" s="42"/>
      <c r="ET453" s="42"/>
      <c r="EU453" s="42"/>
      <c r="EV453" s="42"/>
      <c r="EW453" s="42"/>
      <c r="EX453" s="42"/>
      <c r="EY453" s="42"/>
      <c r="EZ453" s="42"/>
      <c r="FA453" s="42"/>
      <c r="FB453" s="42"/>
      <c r="FC453" s="42"/>
      <c r="FD453" s="42"/>
      <c r="FE453" s="42"/>
      <c r="FF453" s="42"/>
      <c r="FG453" s="42"/>
      <c r="FH453" s="42"/>
      <c r="FI453" s="42"/>
      <c r="FJ453" s="42"/>
      <c r="FK453" s="42"/>
      <c r="FL453" s="42"/>
      <c r="FM453" s="42"/>
      <c r="FN453" s="42"/>
      <c r="FO453" s="42"/>
      <c r="FP453" s="42"/>
      <c r="FQ453" s="42"/>
      <c r="FR453" s="42"/>
      <c r="FS453" s="42"/>
      <c r="FT453" s="42"/>
      <c r="FU453" s="42"/>
      <c r="FV453" s="42"/>
      <c r="FW453" s="42"/>
      <c r="FX453" s="42"/>
      <c r="FY453" s="42"/>
      <c r="FZ453" s="42"/>
      <c r="GA453" s="42"/>
      <c r="GB453" s="42"/>
      <c r="GC453" s="42"/>
      <c r="GD453" s="42"/>
      <c r="GE453" s="42"/>
      <c r="GF453" s="42"/>
      <c r="GG453" s="42"/>
      <c r="GH453" s="42"/>
      <c r="GI453" s="42"/>
      <c r="GJ453" s="42"/>
      <c r="GK453" s="42"/>
      <c r="GL453" s="42"/>
      <c r="GM453" s="42"/>
      <c r="GN453" s="42"/>
      <c r="GO453" s="42"/>
      <c r="GP453" s="42"/>
      <c r="GQ453" s="42"/>
      <c r="GR453" s="42"/>
      <c r="GS453" s="42"/>
      <c r="GT453" s="42"/>
      <c r="GU453" s="42"/>
      <c r="GV453" s="42"/>
      <c r="GW453" s="42"/>
      <c r="GX453" s="42"/>
      <c r="GY453" s="42"/>
      <c r="GZ453" s="42"/>
      <c r="HA453" s="42"/>
      <c r="HB453" s="42"/>
      <c r="HC453" s="42"/>
      <c r="HD453" s="42"/>
      <c r="HE453" s="42"/>
      <c r="HF453" s="42"/>
      <c r="HG453" s="42"/>
      <c r="HH453" s="42"/>
      <c r="HI453" s="42"/>
      <c r="HJ453" s="42"/>
      <c r="HK453" s="42"/>
      <c r="HL453" s="42"/>
      <c r="HM453" s="42"/>
      <c r="HN453" s="42"/>
      <c r="HO453" s="42"/>
      <c r="HP453" s="42"/>
      <c r="HQ453" s="42"/>
      <c r="HR453" s="42"/>
      <c r="HS453" s="42"/>
      <c r="HT453" s="42"/>
      <c r="HU453" s="42"/>
      <c r="HV453" s="42"/>
      <c r="HW453" s="42"/>
      <c r="HX453" s="42"/>
    </row>
    <row r="454" spans="1:232" s="41" customFormat="1" x14ac:dyDescent="0.25">
      <c r="A454" s="29"/>
      <c r="B454" s="30"/>
      <c r="C454" s="31" t="str">
        <f>IF(H454="","",VLOOKUP(O454,Khach_hang!B:G,6,0))</f>
        <v>B</v>
      </c>
      <c r="D454" s="57">
        <f t="shared" si="119"/>
        <v>0</v>
      </c>
      <c r="E454" s="57">
        <f t="shared" si="120"/>
        <v>1</v>
      </c>
      <c r="F454" s="32" t="str">
        <f>IF(H454="","",VLOOKUP(H454,'PHIEU XT'!B:I,8,0))</f>
        <v>30/08/2025</v>
      </c>
      <c r="G454" s="32" t="str">
        <f t="shared" si="121"/>
        <v>30/08/2025</v>
      </c>
      <c r="H454" s="4">
        <v>9105873142</v>
      </c>
      <c r="I454" s="32" t="str">
        <f t="shared" si="122"/>
        <v>30/08/2025</v>
      </c>
      <c r="J454" s="33" t="str">
        <f t="shared" si="123"/>
        <v>NKHT2508/00422641</v>
      </c>
      <c r="K454" s="34"/>
      <c r="L454" s="46" t="str">
        <f t="shared" si="124"/>
        <v>K25TTM</v>
      </c>
      <c r="M454" s="33" t="str">
        <f>IF(H454="","",'PHIEU XT'!C454)</f>
        <v>00422641</v>
      </c>
      <c r="N454" s="35" t="str">
        <f t="shared" si="125"/>
        <v>30/08/2025</v>
      </c>
      <c r="O454" s="6" t="str">
        <f>IF(H454="","",'PHIEU XT'!E454)</f>
        <v>WIN-002</v>
      </c>
      <c r="P454" s="36"/>
      <c r="Q454" s="36"/>
      <c r="R454" s="36"/>
      <c r="S454" s="33" t="str">
        <f>IF(H454="","",'PHIEU XT'!F454)</f>
        <v>6892 WM+ HNI Hạ Sở, Mỹ Đức</v>
      </c>
      <c r="T454" s="36"/>
      <c r="U454" s="36"/>
      <c r="V454" s="33" t="str">
        <f t="shared" si="126"/>
        <v>6892 WM+ HNI Hạ Sở, Mỹ Đức</v>
      </c>
      <c r="W454" s="36"/>
      <c r="X454" s="36"/>
      <c r="Y454" s="33" t="str">
        <f>IF(H454="","",'PHIEU XT'!AC454)</f>
        <v>GM500</v>
      </c>
      <c r="Z454" s="36"/>
      <c r="AA454" s="30"/>
      <c r="AB454" s="57">
        <f t="shared" si="127"/>
        <v>5111</v>
      </c>
      <c r="AC454" s="57">
        <f t="shared" si="128"/>
        <v>131</v>
      </c>
      <c r="AD454" s="30"/>
      <c r="AE454" s="58">
        <f>IF(H454="","",'PHIEU XT'!U454)</f>
        <v>3</v>
      </c>
      <c r="AF454" s="37"/>
      <c r="AG454" s="37">
        <f>IF(H454="","",'PHIEU XT'!T454)</f>
        <v>111058</v>
      </c>
      <c r="AH454" s="38">
        <f t="shared" si="129"/>
        <v>333174</v>
      </c>
      <c r="AI454" s="37"/>
      <c r="AJ454" s="37"/>
      <c r="AK454" s="39"/>
      <c r="AL454" s="40">
        <f t="shared" si="130"/>
        <v>8</v>
      </c>
      <c r="AM454" s="37"/>
      <c r="AN454" s="37">
        <f t="shared" si="131"/>
        <v>26653.920000000002</v>
      </c>
      <c r="AO454" s="59">
        <f t="shared" si="132"/>
        <v>33311</v>
      </c>
      <c r="AP454" s="39"/>
      <c r="AQ454" s="59" t="str">
        <f t="shared" si="133"/>
        <v>K-hangtra</v>
      </c>
      <c r="AR454" s="60">
        <f t="shared" si="134"/>
        <v>156</v>
      </c>
      <c r="AS454" s="60">
        <f t="shared" si="135"/>
        <v>632</v>
      </c>
      <c r="AV454" s="39"/>
      <c r="AW454" s="42"/>
      <c r="AX454" s="42"/>
      <c r="AY454" s="42"/>
      <c r="AZ454" s="42"/>
      <c r="BA454" s="42"/>
      <c r="BB454" s="42"/>
      <c r="BC454" s="42"/>
      <c r="BD454" s="42"/>
      <c r="BE454" s="42"/>
      <c r="BF454" s="42"/>
      <c r="BG454" s="42"/>
      <c r="BH454" s="42"/>
      <c r="BI454" s="42"/>
      <c r="BJ454" s="42"/>
      <c r="BK454" s="42"/>
      <c r="BL454" s="42"/>
      <c r="BM454" s="42"/>
      <c r="BN454" s="42"/>
      <c r="BO454" s="42"/>
      <c r="BP454" s="42"/>
      <c r="BQ454" s="42"/>
      <c r="BR454" s="42"/>
      <c r="BS454" s="42"/>
      <c r="BT454" s="42"/>
      <c r="BU454" s="42"/>
      <c r="BV454" s="42"/>
      <c r="BW454" s="42"/>
      <c r="BX454" s="42"/>
      <c r="BY454" s="42"/>
      <c r="BZ454" s="42"/>
      <c r="CA454" s="42"/>
      <c r="CB454" s="42"/>
      <c r="CC454" s="42"/>
      <c r="CD454" s="42"/>
      <c r="CE454" s="42"/>
      <c r="CF454" s="42"/>
      <c r="CG454" s="42"/>
      <c r="CH454" s="42"/>
      <c r="CI454" s="42"/>
      <c r="CJ454" s="42"/>
      <c r="CK454" s="42"/>
      <c r="CL454" s="42"/>
      <c r="CM454" s="42"/>
      <c r="CN454" s="42"/>
      <c r="CO454" s="42"/>
      <c r="CP454" s="42"/>
      <c r="CQ454" s="42"/>
      <c r="CR454" s="42"/>
      <c r="CS454" s="42"/>
      <c r="CT454" s="42"/>
      <c r="CU454" s="42"/>
      <c r="CV454" s="42"/>
      <c r="CW454" s="42"/>
      <c r="CX454" s="42"/>
      <c r="CY454" s="42"/>
      <c r="CZ454" s="42"/>
      <c r="DA454" s="42"/>
      <c r="DB454" s="42"/>
      <c r="DC454" s="42"/>
      <c r="DD454" s="42"/>
      <c r="DE454" s="42"/>
      <c r="DF454" s="42"/>
      <c r="DG454" s="42"/>
      <c r="DH454" s="42"/>
      <c r="DI454" s="42"/>
      <c r="DJ454" s="42"/>
      <c r="DK454" s="42"/>
      <c r="DL454" s="42"/>
      <c r="DM454" s="42"/>
      <c r="DN454" s="42"/>
      <c r="DO454" s="42"/>
      <c r="DP454" s="42"/>
      <c r="DQ454" s="42"/>
      <c r="DR454" s="42"/>
      <c r="DS454" s="42"/>
      <c r="DT454" s="42"/>
      <c r="DU454" s="42"/>
      <c r="DV454" s="42"/>
      <c r="DW454" s="42"/>
      <c r="DX454" s="42"/>
      <c r="DY454" s="42"/>
      <c r="DZ454" s="42"/>
      <c r="EA454" s="42"/>
      <c r="EB454" s="42"/>
      <c r="EC454" s="42"/>
      <c r="ED454" s="42"/>
      <c r="EE454" s="42"/>
      <c r="EF454" s="42"/>
      <c r="EG454" s="42"/>
      <c r="EH454" s="42"/>
      <c r="EI454" s="42"/>
      <c r="EJ454" s="42"/>
      <c r="EK454" s="42"/>
      <c r="EL454" s="42"/>
      <c r="EM454" s="42"/>
      <c r="EN454" s="42"/>
      <c r="EO454" s="42"/>
      <c r="EP454" s="42"/>
      <c r="EQ454" s="42"/>
      <c r="ER454" s="42"/>
      <c r="ES454" s="42"/>
      <c r="ET454" s="42"/>
      <c r="EU454" s="42"/>
      <c r="EV454" s="42"/>
      <c r="EW454" s="42"/>
      <c r="EX454" s="42"/>
      <c r="EY454" s="42"/>
      <c r="EZ454" s="42"/>
      <c r="FA454" s="42"/>
      <c r="FB454" s="42"/>
      <c r="FC454" s="42"/>
      <c r="FD454" s="42"/>
      <c r="FE454" s="42"/>
      <c r="FF454" s="42"/>
      <c r="FG454" s="42"/>
      <c r="FH454" s="42"/>
      <c r="FI454" s="42"/>
      <c r="FJ454" s="42"/>
      <c r="FK454" s="42"/>
      <c r="FL454" s="42"/>
      <c r="FM454" s="42"/>
      <c r="FN454" s="42"/>
      <c r="FO454" s="42"/>
      <c r="FP454" s="42"/>
      <c r="FQ454" s="42"/>
      <c r="FR454" s="42"/>
      <c r="FS454" s="42"/>
      <c r="FT454" s="42"/>
      <c r="FU454" s="42"/>
      <c r="FV454" s="42"/>
      <c r="FW454" s="42"/>
      <c r="FX454" s="42"/>
      <c r="FY454" s="42"/>
      <c r="FZ454" s="42"/>
      <c r="GA454" s="42"/>
      <c r="GB454" s="42"/>
      <c r="GC454" s="42"/>
      <c r="GD454" s="42"/>
      <c r="GE454" s="42"/>
      <c r="GF454" s="42"/>
      <c r="GG454" s="42"/>
      <c r="GH454" s="42"/>
      <c r="GI454" s="42"/>
      <c r="GJ454" s="42"/>
      <c r="GK454" s="42"/>
      <c r="GL454" s="42"/>
      <c r="GM454" s="42"/>
      <c r="GN454" s="42"/>
      <c r="GO454" s="42"/>
      <c r="GP454" s="42"/>
      <c r="GQ454" s="42"/>
      <c r="GR454" s="42"/>
      <c r="GS454" s="42"/>
      <c r="GT454" s="42"/>
      <c r="GU454" s="42"/>
      <c r="GV454" s="42"/>
      <c r="GW454" s="42"/>
      <c r="GX454" s="42"/>
      <c r="GY454" s="42"/>
      <c r="GZ454" s="42"/>
      <c r="HA454" s="42"/>
      <c r="HB454" s="42"/>
      <c r="HC454" s="42"/>
      <c r="HD454" s="42"/>
      <c r="HE454" s="42"/>
      <c r="HF454" s="42"/>
      <c r="HG454" s="42"/>
      <c r="HH454" s="42"/>
      <c r="HI454" s="42"/>
      <c r="HJ454" s="42"/>
      <c r="HK454" s="42"/>
      <c r="HL454" s="42"/>
      <c r="HM454" s="42"/>
      <c r="HN454" s="42"/>
      <c r="HO454" s="42"/>
      <c r="HP454" s="42"/>
      <c r="HQ454" s="42"/>
      <c r="HR454" s="42"/>
      <c r="HS454" s="42"/>
      <c r="HT454" s="42"/>
      <c r="HU454" s="42"/>
      <c r="HV454" s="42"/>
      <c r="HW454" s="42"/>
      <c r="HX454" s="42"/>
    </row>
    <row r="455" spans="1:232" s="41" customFormat="1" x14ac:dyDescent="0.25">
      <c r="A455" s="29"/>
      <c r="B455" s="30"/>
      <c r="C455" s="31" t="str">
        <f>IF(H455="","",VLOOKUP(O455,Khach_hang!B:G,6,0))</f>
        <v>B</v>
      </c>
      <c r="D455" s="57">
        <f t="shared" si="119"/>
        <v>0</v>
      </c>
      <c r="E455" s="57">
        <f t="shared" si="120"/>
        <v>1</v>
      </c>
      <c r="F455" s="32" t="str">
        <f>IF(H455="","",VLOOKUP(H455,'PHIEU XT'!B:I,8,0))</f>
        <v>30/08/2025</v>
      </c>
      <c r="G455" s="32" t="str">
        <f t="shared" si="121"/>
        <v>30/08/2025</v>
      </c>
      <c r="H455" s="4">
        <v>9105873143</v>
      </c>
      <c r="I455" s="32" t="str">
        <f t="shared" si="122"/>
        <v>30/08/2025</v>
      </c>
      <c r="J455" s="33" t="str">
        <f t="shared" si="123"/>
        <v>NKHT2508/00422642</v>
      </c>
      <c r="K455" s="34"/>
      <c r="L455" s="46" t="str">
        <f t="shared" si="124"/>
        <v>K25TTM</v>
      </c>
      <c r="M455" s="33" t="str">
        <f>IF(H455="","",'PHIEU XT'!C455)</f>
        <v>00422642</v>
      </c>
      <c r="N455" s="35" t="str">
        <f t="shared" si="125"/>
        <v>30/08/2025</v>
      </c>
      <c r="O455" s="6" t="str">
        <f>IF(H455="","",'PHIEU XT'!E455)</f>
        <v>WIN-002</v>
      </c>
      <c r="P455" s="36"/>
      <c r="Q455" s="36"/>
      <c r="R455" s="36"/>
      <c r="S455" s="33" t="str">
        <f>IF(H455="","",'PHIEU XT'!F455)</f>
        <v>6892 WM+ HNI Hạ Sở, Mỹ Đức</v>
      </c>
      <c r="T455" s="36"/>
      <c r="U455" s="36"/>
      <c r="V455" s="33" t="str">
        <f t="shared" si="126"/>
        <v>6892 WM+ HNI Hạ Sở, Mỹ Đức</v>
      </c>
      <c r="W455" s="36"/>
      <c r="X455" s="36"/>
      <c r="Y455" s="33" t="str">
        <f>IF(H455="","",'PHIEU XT'!AC455)</f>
        <v>GM500</v>
      </c>
      <c r="Z455" s="36"/>
      <c r="AA455" s="30"/>
      <c r="AB455" s="57">
        <f t="shared" si="127"/>
        <v>5111</v>
      </c>
      <c r="AC455" s="57">
        <f t="shared" si="128"/>
        <v>131</v>
      </c>
      <c r="AD455" s="30"/>
      <c r="AE455" s="58">
        <f>IF(H455="","",'PHIEU XT'!U455)</f>
        <v>3</v>
      </c>
      <c r="AF455" s="37"/>
      <c r="AG455" s="37">
        <f>IF(H455="","",'PHIEU XT'!T455)</f>
        <v>111058</v>
      </c>
      <c r="AH455" s="38">
        <f t="shared" si="129"/>
        <v>333174</v>
      </c>
      <c r="AI455" s="37"/>
      <c r="AJ455" s="37"/>
      <c r="AK455" s="39"/>
      <c r="AL455" s="40">
        <f t="shared" si="130"/>
        <v>8</v>
      </c>
      <c r="AM455" s="37"/>
      <c r="AN455" s="37">
        <f t="shared" si="131"/>
        <v>26653.920000000002</v>
      </c>
      <c r="AO455" s="59">
        <f t="shared" si="132"/>
        <v>33311</v>
      </c>
      <c r="AP455" s="39"/>
      <c r="AQ455" s="59" t="str">
        <f t="shared" si="133"/>
        <v>K-hangtra</v>
      </c>
      <c r="AR455" s="60">
        <f t="shared" si="134"/>
        <v>156</v>
      </c>
      <c r="AS455" s="60">
        <f t="shared" si="135"/>
        <v>632</v>
      </c>
      <c r="AV455" s="39"/>
      <c r="AW455" s="42"/>
      <c r="AX455" s="42"/>
      <c r="AY455" s="42"/>
      <c r="AZ455" s="42"/>
      <c r="BA455" s="42"/>
      <c r="BB455" s="42"/>
      <c r="BC455" s="42"/>
      <c r="BD455" s="42"/>
      <c r="BE455" s="42"/>
      <c r="BF455" s="42"/>
      <c r="BG455" s="42"/>
      <c r="BH455" s="42"/>
      <c r="BI455" s="42"/>
      <c r="BJ455" s="42"/>
      <c r="BK455" s="42"/>
      <c r="BL455" s="42"/>
      <c r="BM455" s="42"/>
      <c r="BN455" s="42"/>
      <c r="BO455" s="42"/>
      <c r="BP455" s="42"/>
      <c r="BQ455" s="42"/>
      <c r="BR455" s="42"/>
      <c r="BS455" s="42"/>
      <c r="BT455" s="42"/>
      <c r="BU455" s="42"/>
      <c r="BV455" s="42"/>
      <c r="BW455" s="42"/>
      <c r="BX455" s="42"/>
      <c r="BY455" s="42"/>
      <c r="BZ455" s="42"/>
      <c r="CA455" s="42"/>
      <c r="CB455" s="42"/>
      <c r="CC455" s="42"/>
      <c r="CD455" s="42"/>
      <c r="CE455" s="42"/>
      <c r="CF455" s="42"/>
      <c r="CG455" s="42"/>
      <c r="CH455" s="42"/>
      <c r="CI455" s="42"/>
      <c r="CJ455" s="42"/>
      <c r="CK455" s="42"/>
      <c r="CL455" s="42"/>
      <c r="CM455" s="42"/>
      <c r="CN455" s="42"/>
      <c r="CO455" s="42"/>
      <c r="CP455" s="42"/>
      <c r="CQ455" s="42"/>
      <c r="CR455" s="42"/>
      <c r="CS455" s="42"/>
      <c r="CT455" s="42"/>
      <c r="CU455" s="42"/>
      <c r="CV455" s="42"/>
      <c r="CW455" s="42"/>
      <c r="CX455" s="42"/>
      <c r="CY455" s="42"/>
      <c r="CZ455" s="42"/>
      <c r="DA455" s="42"/>
      <c r="DB455" s="42"/>
      <c r="DC455" s="42"/>
      <c r="DD455" s="42"/>
      <c r="DE455" s="42"/>
      <c r="DF455" s="42"/>
      <c r="DG455" s="42"/>
      <c r="DH455" s="42"/>
      <c r="DI455" s="42"/>
      <c r="DJ455" s="42"/>
      <c r="DK455" s="42"/>
      <c r="DL455" s="42"/>
      <c r="DM455" s="42"/>
      <c r="DN455" s="42"/>
      <c r="DO455" s="42"/>
      <c r="DP455" s="42"/>
      <c r="DQ455" s="42"/>
      <c r="DR455" s="42"/>
      <c r="DS455" s="42"/>
      <c r="DT455" s="42"/>
      <c r="DU455" s="42"/>
      <c r="DV455" s="42"/>
      <c r="DW455" s="42"/>
      <c r="DX455" s="42"/>
      <c r="DY455" s="42"/>
      <c r="DZ455" s="42"/>
      <c r="EA455" s="42"/>
      <c r="EB455" s="42"/>
      <c r="EC455" s="42"/>
      <c r="ED455" s="42"/>
      <c r="EE455" s="42"/>
      <c r="EF455" s="42"/>
      <c r="EG455" s="42"/>
      <c r="EH455" s="42"/>
      <c r="EI455" s="42"/>
      <c r="EJ455" s="42"/>
      <c r="EK455" s="42"/>
      <c r="EL455" s="42"/>
      <c r="EM455" s="42"/>
      <c r="EN455" s="42"/>
      <c r="EO455" s="42"/>
      <c r="EP455" s="42"/>
      <c r="EQ455" s="42"/>
      <c r="ER455" s="42"/>
      <c r="ES455" s="42"/>
      <c r="ET455" s="42"/>
      <c r="EU455" s="42"/>
      <c r="EV455" s="42"/>
      <c r="EW455" s="42"/>
      <c r="EX455" s="42"/>
      <c r="EY455" s="42"/>
      <c r="EZ455" s="42"/>
      <c r="FA455" s="42"/>
      <c r="FB455" s="42"/>
      <c r="FC455" s="42"/>
      <c r="FD455" s="42"/>
      <c r="FE455" s="42"/>
      <c r="FF455" s="42"/>
      <c r="FG455" s="42"/>
      <c r="FH455" s="42"/>
      <c r="FI455" s="42"/>
      <c r="FJ455" s="42"/>
      <c r="FK455" s="42"/>
      <c r="FL455" s="42"/>
      <c r="FM455" s="42"/>
      <c r="FN455" s="42"/>
      <c r="FO455" s="42"/>
      <c r="FP455" s="42"/>
      <c r="FQ455" s="42"/>
      <c r="FR455" s="42"/>
      <c r="FS455" s="42"/>
      <c r="FT455" s="42"/>
      <c r="FU455" s="42"/>
      <c r="FV455" s="42"/>
      <c r="FW455" s="42"/>
      <c r="FX455" s="42"/>
      <c r="FY455" s="42"/>
      <c r="FZ455" s="42"/>
      <c r="GA455" s="42"/>
      <c r="GB455" s="42"/>
      <c r="GC455" s="42"/>
      <c r="GD455" s="42"/>
      <c r="GE455" s="42"/>
      <c r="GF455" s="42"/>
      <c r="GG455" s="42"/>
      <c r="GH455" s="42"/>
      <c r="GI455" s="42"/>
      <c r="GJ455" s="42"/>
      <c r="GK455" s="42"/>
      <c r="GL455" s="42"/>
      <c r="GM455" s="42"/>
      <c r="GN455" s="42"/>
      <c r="GO455" s="42"/>
      <c r="GP455" s="42"/>
      <c r="GQ455" s="42"/>
      <c r="GR455" s="42"/>
      <c r="GS455" s="42"/>
      <c r="GT455" s="42"/>
      <c r="GU455" s="42"/>
      <c r="GV455" s="42"/>
      <c r="GW455" s="42"/>
      <c r="GX455" s="42"/>
      <c r="GY455" s="42"/>
      <c r="GZ455" s="42"/>
      <c r="HA455" s="42"/>
      <c r="HB455" s="42"/>
      <c r="HC455" s="42"/>
      <c r="HD455" s="42"/>
      <c r="HE455" s="42"/>
      <c r="HF455" s="42"/>
      <c r="HG455" s="42"/>
      <c r="HH455" s="42"/>
      <c r="HI455" s="42"/>
      <c r="HJ455" s="42"/>
      <c r="HK455" s="42"/>
      <c r="HL455" s="42"/>
      <c r="HM455" s="42"/>
      <c r="HN455" s="42"/>
      <c r="HO455" s="42"/>
      <c r="HP455" s="42"/>
      <c r="HQ455" s="42"/>
      <c r="HR455" s="42"/>
      <c r="HS455" s="42"/>
      <c r="HT455" s="42"/>
      <c r="HU455" s="42"/>
      <c r="HV455" s="42"/>
      <c r="HW455" s="42"/>
      <c r="HX455" s="42"/>
    </row>
    <row r="456" spans="1:232" s="41" customFormat="1" x14ac:dyDescent="0.25">
      <c r="A456" s="29"/>
      <c r="B456" s="30"/>
      <c r="C456" s="31" t="str">
        <f>IF(H456="","",VLOOKUP(O456,Khach_hang!B:G,6,0))</f>
        <v>B</v>
      </c>
      <c r="D456" s="57">
        <f t="shared" si="119"/>
        <v>0</v>
      </c>
      <c r="E456" s="57">
        <f t="shared" si="120"/>
        <v>1</v>
      </c>
      <c r="F456" s="32" t="str">
        <f>IF(H456="","",VLOOKUP(H456,'PHIEU XT'!B:I,8,0))</f>
        <v>30/08/2025</v>
      </c>
      <c r="G456" s="32" t="str">
        <f t="shared" si="121"/>
        <v>30/08/2025</v>
      </c>
      <c r="H456" s="4">
        <v>9105873194</v>
      </c>
      <c r="I456" s="32" t="str">
        <f t="shared" si="122"/>
        <v>30/08/2025</v>
      </c>
      <c r="J456" s="33" t="str">
        <f t="shared" si="123"/>
        <v>NKHT2508/00029055</v>
      </c>
      <c r="K456" s="34"/>
      <c r="L456" s="46" t="str">
        <f t="shared" si="124"/>
        <v>K25TTM</v>
      </c>
      <c r="M456" s="33" t="str">
        <f>IF(H456="","",'PHIEU XT'!C456)</f>
        <v>00029055</v>
      </c>
      <c r="N456" s="35" t="str">
        <f t="shared" si="125"/>
        <v>30/08/2025</v>
      </c>
      <c r="O456" s="6" t="str">
        <f>IF(H456="","",'PHIEU XT'!E456)</f>
        <v>WIN-020</v>
      </c>
      <c r="P456" s="36"/>
      <c r="Q456" s="36"/>
      <c r="R456" s="36"/>
      <c r="S456" s="33" t="str">
        <f>IF(H456="","",'PHIEU XT'!F456)</f>
        <v>2ARF WM+ THA 236 TDP Hành Chính</v>
      </c>
      <c r="T456" s="36"/>
      <c r="U456" s="36"/>
      <c r="V456" s="33" t="str">
        <f t="shared" si="126"/>
        <v>2ARF WM+ THA 236 TDP Hành Chính</v>
      </c>
      <c r="W456" s="36"/>
      <c r="X456" s="36"/>
      <c r="Y456" s="33" t="str">
        <f>IF(H456="","",'PHIEU XT'!AC456)</f>
        <v>GL250KT</v>
      </c>
      <c r="Z456" s="36"/>
      <c r="AA456" s="30"/>
      <c r="AB456" s="57">
        <f t="shared" si="127"/>
        <v>5111</v>
      </c>
      <c r="AC456" s="57">
        <f t="shared" si="128"/>
        <v>131</v>
      </c>
      <c r="AD456" s="30"/>
      <c r="AE456" s="58">
        <f>IF(H456="","",'PHIEU XT'!U456)</f>
        <v>1</v>
      </c>
      <c r="AF456" s="37"/>
      <c r="AG456" s="37">
        <f>IF(H456="","",'PHIEU XT'!T456)</f>
        <v>49500</v>
      </c>
      <c r="AH456" s="38">
        <f t="shared" si="129"/>
        <v>49500</v>
      </c>
      <c r="AI456" s="37"/>
      <c r="AJ456" s="37"/>
      <c r="AK456" s="39"/>
      <c r="AL456" s="40">
        <f t="shared" si="130"/>
        <v>8</v>
      </c>
      <c r="AM456" s="37"/>
      <c r="AN456" s="37">
        <f t="shared" si="131"/>
        <v>3960</v>
      </c>
      <c r="AO456" s="59">
        <f t="shared" si="132"/>
        <v>33311</v>
      </c>
      <c r="AP456" s="39"/>
      <c r="AQ456" s="59" t="str">
        <f t="shared" si="133"/>
        <v>K-hangtra</v>
      </c>
      <c r="AR456" s="60">
        <f t="shared" si="134"/>
        <v>156</v>
      </c>
      <c r="AS456" s="60">
        <f t="shared" si="135"/>
        <v>632</v>
      </c>
      <c r="AV456" s="39"/>
      <c r="AW456" s="42"/>
      <c r="AX456" s="42"/>
      <c r="AY456" s="42"/>
      <c r="AZ456" s="42"/>
      <c r="BA456" s="42"/>
      <c r="BB456" s="42"/>
      <c r="BC456" s="42"/>
      <c r="BD456" s="42"/>
      <c r="BE456" s="42"/>
      <c r="BF456" s="42"/>
      <c r="BG456" s="42"/>
      <c r="BH456" s="42"/>
      <c r="BI456" s="42"/>
      <c r="BJ456" s="42"/>
      <c r="BK456" s="42"/>
      <c r="BL456" s="42"/>
      <c r="BM456" s="42"/>
      <c r="BN456" s="42"/>
      <c r="BO456" s="42"/>
      <c r="BP456" s="42"/>
      <c r="BQ456" s="42"/>
      <c r="BR456" s="42"/>
      <c r="BS456" s="42"/>
      <c r="BT456" s="42"/>
      <c r="BU456" s="42"/>
      <c r="BV456" s="42"/>
      <c r="BW456" s="42"/>
      <c r="BX456" s="42"/>
      <c r="BY456" s="42"/>
      <c r="BZ456" s="42"/>
      <c r="CA456" s="42"/>
      <c r="CB456" s="42"/>
      <c r="CC456" s="42"/>
      <c r="CD456" s="42"/>
      <c r="CE456" s="42"/>
      <c r="CF456" s="42"/>
      <c r="CG456" s="42"/>
      <c r="CH456" s="42"/>
      <c r="CI456" s="42"/>
      <c r="CJ456" s="42"/>
      <c r="CK456" s="42"/>
      <c r="CL456" s="42"/>
      <c r="CM456" s="42"/>
      <c r="CN456" s="42"/>
      <c r="CO456" s="42"/>
      <c r="CP456" s="42"/>
      <c r="CQ456" s="42"/>
      <c r="CR456" s="42"/>
      <c r="CS456" s="42"/>
      <c r="CT456" s="42"/>
      <c r="CU456" s="42"/>
      <c r="CV456" s="42"/>
      <c r="CW456" s="42"/>
      <c r="CX456" s="42"/>
      <c r="CY456" s="42"/>
      <c r="CZ456" s="42"/>
      <c r="DA456" s="42"/>
      <c r="DB456" s="42"/>
      <c r="DC456" s="42"/>
      <c r="DD456" s="42"/>
      <c r="DE456" s="42"/>
      <c r="DF456" s="42"/>
      <c r="DG456" s="42"/>
      <c r="DH456" s="42"/>
      <c r="DI456" s="42"/>
      <c r="DJ456" s="42"/>
      <c r="DK456" s="42"/>
      <c r="DL456" s="42"/>
      <c r="DM456" s="42"/>
      <c r="DN456" s="42"/>
      <c r="DO456" s="42"/>
      <c r="DP456" s="42"/>
      <c r="DQ456" s="42"/>
      <c r="DR456" s="42"/>
      <c r="DS456" s="42"/>
      <c r="DT456" s="42"/>
      <c r="DU456" s="42"/>
      <c r="DV456" s="42"/>
      <c r="DW456" s="42"/>
      <c r="DX456" s="42"/>
      <c r="DY456" s="42"/>
      <c r="DZ456" s="42"/>
      <c r="EA456" s="42"/>
      <c r="EB456" s="42"/>
      <c r="EC456" s="42"/>
      <c r="ED456" s="42"/>
      <c r="EE456" s="42"/>
      <c r="EF456" s="42"/>
      <c r="EG456" s="42"/>
      <c r="EH456" s="42"/>
      <c r="EI456" s="42"/>
      <c r="EJ456" s="42"/>
      <c r="EK456" s="42"/>
      <c r="EL456" s="42"/>
      <c r="EM456" s="42"/>
      <c r="EN456" s="42"/>
      <c r="EO456" s="42"/>
      <c r="EP456" s="42"/>
      <c r="EQ456" s="42"/>
      <c r="ER456" s="42"/>
      <c r="ES456" s="42"/>
      <c r="ET456" s="42"/>
      <c r="EU456" s="42"/>
      <c r="EV456" s="42"/>
      <c r="EW456" s="42"/>
      <c r="EX456" s="42"/>
      <c r="EY456" s="42"/>
      <c r="EZ456" s="42"/>
      <c r="FA456" s="42"/>
      <c r="FB456" s="42"/>
      <c r="FC456" s="42"/>
      <c r="FD456" s="42"/>
      <c r="FE456" s="42"/>
      <c r="FF456" s="42"/>
      <c r="FG456" s="42"/>
      <c r="FH456" s="42"/>
      <c r="FI456" s="42"/>
      <c r="FJ456" s="42"/>
      <c r="FK456" s="42"/>
      <c r="FL456" s="42"/>
      <c r="FM456" s="42"/>
      <c r="FN456" s="42"/>
      <c r="FO456" s="42"/>
      <c r="FP456" s="42"/>
      <c r="FQ456" s="42"/>
      <c r="FR456" s="42"/>
      <c r="FS456" s="42"/>
      <c r="FT456" s="42"/>
      <c r="FU456" s="42"/>
      <c r="FV456" s="42"/>
      <c r="FW456" s="42"/>
      <c r="FX456" s="42"/>
      <c r="FY456" s="42"/>
      <c r="FZ456" s="42"/>
      <c r="GA456" s="42"/>
      <c r="GB456" s="42"/>
      <c r="GC456" s="42"/>
      <c r="GD456" s="42"/>
      <c r="GE456" s="42"/>
      <c r="GF456" s="42"/>
      <c r="GG456" s="42"/>
      <c r="GH456" s="42"/>
      <c r="GI456" s="42"/>
      <c r="GJ456" s="42"/>
      <c r="GK456" s="42"/>
      <c r="GL456" s="42"/>
      <c r="GM456" s="42"/>
      <c r="GN456" s="42"/>
      <c r="GO456" s="42"/>
      <c r="GP456" s="42"/>
      <c r="GQ456" s="42"/>
      <c r="GR456" s="42"/>
      <c r="GS456" s="42"/>
      <c r="GT456" s="42"/>
      <c r="GU456" s="42"/>
      <c r="GV456" s="42"/>
      <c r="GW456" s="42"/>
      <c r="GX456" s="42"/>
      <c r="GY456" s="42"/>
      <c r="GZ456" s="42"/>
      <c r="HA456" s="42"/>
      <c r="HB456" s="42"/>
      <c r="HC456" s="42"/>
      <c r="HD456" s="42"/>
      <c r="HE456" s="42"/>
      <c r="HF456" s="42"/>
      <c r="HG456" s="42"/>
      <c r="HH456" s="42"/>
      <c r="HI456" s="42"/>
      <c r="HJ456" s="42"/>
      <c r="HK456" s="42"/>
      <c r="HL456" s="42"/>
      <c r="HM456" s="42"/>
      <c r="HN456" s="42"/>
      <c r="HO456" s="42"/>
      <c r="HP456" s="42"/>
      <c r="HQ456" s="42"/>
      <c r="HR456" s="42"/>
      <c r="HS456" s="42"/>
      <c r="HT456" s="42"/>
      <c r="HU456" s="42"/>
      <c r="HV456" s="42"/>
      <c r="HW456" s="42"/>
      <c r="HX456" s="42"/>
    </row>
    <row r="457" spans="1:232" s="41" customFormat="1" x14ac:dyDescent="0.25">
      <c r="A457" s="29"/>
      <c r="B457" s="30"/>
      <c r="C457" s="31" t="str">
        <f>IF(H457="","",VLOOKUP(O457,Khach_hang!B:G,6,0))</f>
        <v>B</v>
      </c>
      <c r="D457" s="57">
        <f t="shared" si="119"/>
        <v>0</v>
      </c>
      <c r="E457" s="57">
        <f t="shared" si="120"/>
        <v>1</v>
      </c>
      <c r="F457" s="32" t="str">
        <f>IF(H457="","",VLOOKUP(H457,'PHIEU XT'!B:I,8,0))</f>
        <v>30/08/2025</v>
      </c>
      <c r="G457" s="32" t="str">
        <f t="shared" si="121"/>
        <v>30/08/2025</v>
      </c>
      <c r="H457" s="4">
        <v>9105873194</v>
      </c>
      <c r="I457" s="32" t="str">
        <f t="shared" si="122"/>
        <v>30/08/2025</v>
      </c>
      <c r="J457" s="33" t="str">
        <f t="shared" si="123"/>
        <v>NKHT2508/00029055</v>
      </c>
      <c r="K457" s="34"/>
      <c r="L457" s="46" t="str">
        <f t="shared" si="124"/>
        <v>K25TTM</v>
      </c>
      <c r="M457" s="33" t="str">
        <f>IF(H457="","",'PHIEU XT'!C457)</f>
        <v>00029055</v>
      </c>
      <c r="N457" s="35" t="str">
        <f t="shared" si="125"/>
        <v>30/08/2025</v>
      </c>
      <c r="O457" s="6" t="str">
        <f>IF(H457="","",'PHIEU XT'!E457)</f>
        <v>WIN-020</v>
      </c>
      <c r="P457" s="36"/>
      <c r="Q457" s="36"/>
      <c r="R457" s="36"/>
      <c r="S457" s="33" t="str">
        <f>IF(H457="","",'PHIEU XT'!F457)</f>
        <v>2ARF WM+ THA 236 TDP Hành Chính</v>
      </c>
      <c r="T457" s="36"/>
      <c r="U457" s="36"/>
      <c r="V457" s="33" t="str">
        <f t="shared" si="126"/>
        <v>2ARF WM+ THA 236 TDP Hành Chính</v>
      </c>
      <c r="W457" s="36"/>
      <c r="X457" s="36"/>
      <c r="Y457" s="33" t="str">
        <f>IF(H457="","",'PHIEU XT'!AC457)</f>
        <v>CC300</v>
      </c>
      <c r="Z457" s="36"/>
      <c r="AA457" s="30"/>
      <c r="AB457" s="57">
        <f t="shared" si="127"/>
        <v>5111</v>
      </c>
      <c r="AC457" s="57">
        <f t="shared" si="128"/>
        <v>131</v>
      </c>
      <c r="AD457" s="30"/>
      <c r="AE457" s="58">
        <f>IF(H457="","",'PHIEU XT'!U457)</f>
        <v>1</v>
      </c>
      <c r="AF457" s="37"/>
      <c r="AG457" s="37">
        <f>IF(H457="","",'PHIEU XT'!T457)</f>
        <v>74250</v>
      </c>
      <c r="AH457" s="38">
        <f t="shared" si="129"/>
        <v>74250</v>
      </c>
      <c r="AI457" s="37"/>
      <c r="AJ457" s="37"/>
      <c r="AK457" s="39"/>
      <c r="AL457" s="40">
        <f t="shared" si="130"/>
        <v>8</v>
      </c>
      <c r="AM457" s="37"/>
      <c r="AN457" s="37">
        <f t="shared" si="131"/>
        <v>5940</v>
      </c>
      <c r="AO457" s="59">
        <f t="shared" si="132"/>
        <v>33311</v>
      </c>
      <c r="AP457" s="39"/>
      <c r="AQ457" s="59" t="str">
        <f t="shared" si="133"/>
        <v>K-hangtra</v>
      </c>
      <c r="AR457" s="60">
        <f t="shared" si="134"/>
        <v>156</v>
      </c>
      <c r="AS457" s="60">
        <f t="shared" si="135"/>
        <v>632</v>
      </c>
      <c r="AV457" s="39"/>
      <c r="AW457" s="42"/>
      <c r="AX457" s="42"/>
      <c r="AY457" s="42"/>
      <c r="AZ457" s="42"/>
      <c r="BA457" s="42"/>
      <c r="BB457" s="42"/>
      <c r="BC457" s="42"/>
      <c r="BD457" s="42"/>
      <c r="BE457" s="42"/>
      <c r="BF457" s="42"/>
      <c r="BG457" s="42"/>
      <c r="BH457" s="42"/>
      <c r="BI457" s="42"/>
      <c r="BJ457" s="42"/>
      <c r="BK457" s="42"/>
      <c r="BL457" s="42"/>
      <c r="BM457" s="42"/>
      <c r="BN457" s="42"/>
      <c r="BO457" s="42"/>
      <c r="BP457" s="42"/>
      <c r="BQ457" s="42"/>
      <c r="BR457" s="42"/>
      <c r="BS457" s="42"/>
      <c r="BT457" s="42"/>
      <c r="BU457" s="42"/>
      <c r="BV457" s="42"/>
      <c r="BW457" s="42"/>
      <c r="BX457" s="42"/>
      <c r="BY457" s="42"/>
      <c r="BZ457" s="42"/>
      <c r="CA457" s="42"/>
      <c r="CB457" s="42"/>
      <c r="CC457" s="42"/>
      <c r="CD457" s="42"/>
      <c r="CE457" s="42"/>
      <c r="CF457" s="42"/>
      <c r="CG457" s="42"/>
      <c r="CH457" s="42"/>
      <c r="CI457" s="42"/>
      <c r="CJ457" s="42"/>
      <c r="CK457" s="42"/>
      <c r="CL457" s="42"/>
      <c r="CM457" s="42"/>
      <c r="CN457" s="42"/>
      <c r="CO457" s="42"/>
      <c r="CP457" s="42"/>
      <c r="CQ457" s="42"/>
      <c r="CR457" s="42"/>
      <c r="CS457" s="42"/>
      <c r="CT457" s="42"/>
      <c r="CU457" s="42"/>
      <c r="CV457" s="42"/>
      <c r="CW457" s="42"/>
      <c r="CX457" s="42"/>
      <c r="CY457" s="42"/>
      <c r="CZ457" s="42"/>
      <c r="DA457" s="42"/>
      <c r="DB457" s="42"/>
      <c r="DC457" s="42"/>
      <c r="DD457" s="42"/>
      <c r="DE457" s="42"/>
      <c r="DF457" s="42"/>
      <c r="DG457" s="42"/>
      <c r="DH457" s="42"/>
      <c r="DI457" s="42"/>
      <c r="DJ457" s="42"/>
      <c r="DK457" s="42"/>
      <c r="DL457" s="42"/>
      <c r="DM457" s="42"/>
      <c r="DN457" s="42"/>
      <c r="DO457" s="42"/>
      <c r="DP457" s="42"/>
      <c r="DQ457" s="42"/>
      <c r="DR457" s="42"/>
      <c r="DS457" s="42"/>
      <c r="DT457" s="42"/>
      <c r="DU457" s="42"/>
      <c r="DV457" s="42"/>
      <c r="DW457" s="42"/>
      <c r="DX457" s="42"/>
      <c r="DY457" s="42"/>
      <c r="DZ457" s="42"/>
      <c r="EA457" s="42"/>
      <c r="EB457" s="42"/>
      <c r="EC457" s="42"/>
      <c r="ED457" s="42"/>
      <c r="EE457" s="42"/>
      <c r="EF457" s="42"/>
      <c r="EG457" s="42"/>
      <c r="EH457" s="42"/>
      <c r="EI457" s="42"/>
      <c r="EJ457" s="42"/>
      <c r="EK457" s="42"/>
      <c r="EL457" s="42"/>
      <c r="EM457" s="42"/>
      <c r="EN457" s="42"/>
      <c r="EO457" s="42"/>
      <c r="EP457" s="42"/>
      <c r="EQ457" s="42"/>
      <c r="ER457" s="42"/>
      <c r="ES457" s="42"/>
      <c r="ET457" s="42"/>
      <c r="EU457" s="42"/>
      <c r="EV457" s="42"/>
      <c r="EW457" s="42"/>
      <c r="EX457" s="42"/>
      <c r="EY457" s="42"/>
      <c r="EZ457" s="42"/>
      <c r="FA457" s="42"/>
      <c r="FB457" s="42"/>
      <c r="FC457" s="42"/>
      <c r="FD457" s="42"/>
      <c r="FE457" s="42"/>
      <c r="FF457" s="42"/>
      <c r="FG457" s="42"/>
      <c r="FH457" s="42"/>
      <c r="FI457" s="42"/>
      <c r="FJ457" s="42"/>
      <c r="FK457" s="42"/>
      <c r="FL457" s="42"/>
      <c r="FM457" s="42"/>
      <c r="FN457" s="42"/>
      <c r="FO457" s="42"/>
      <c r="FP457" s="42"/>
      <c r="FQ457" s="42"/>
      <c r="FR457" s="42"/>
      <c r="FS457" s="42"/>
      <c r="FT457" s="42"/>
      <c r="FU457" s="42"/>
      <c r="FV457" s="42"/>
      <c r="FW457" s="42"/>
      <c r="FX457" s="42"/>
      <c r="FY457" s="42"/>
      <c r="FZ457" s="42"/>
      <c r="GA457" s="42"/>
      <c r="GB457" s="42"/>
      <c r="GC457" s="42"/>
      <c r="GD457" s="42"/>
      <c r="GE457" s="42"/>
      <c r="GF457" s="42"/>
      <c r="GG457" s="42"/>
      <c r="GH457" s="42"/>
      <c r="GI457" s="42"/>
      <c r="GJ457" s="42"/>
      <c r="GK457" s="42"/>
      <c r="GL457" s="42"/>
      <c r="GM457" s="42"/>
      <c r="GN457" s="42"/>
      <c r="GO457" s="42"/>
      <c r="GP457" s="42"/>
      <c r="GQ457" s="42"/>
      <c r="GR457" s="42"/>
      <c r="GS457" s="42"/>
      <c r="GT457" s="42"/>
      <c r="GU457" s="42"/>
      <c r="GV457" s="42"/>
      <c r="GW457" s="42"/>
      <c r="GX457" s="42"/>
      <c r="GY457" s="42"/>
      <c r="GZ457" s="42"/>
      <c r="HA457" s="42"/>
      <c r="HB457" s="42"/>
      <c r="HC457" s="42"/>
      <c r="HD457" s="42"/>
      <c r="HE457" s="42"/>
      <c r="HF457" s="42"/>
      <c r="HG457" s="42"/>
      <c r="HH457" s="42"/>
      <c r="HI457" s="42"/>
      <c r="HJ457" s="42"/>
      <c r="HK457" s="42"/>
      <c r="HL457" s="42"/>
      <c r="HM457" s="42"/>
      <c r="HN457" s="42"/>
      <c r="HO457" s="42"/>
      <c r="HP457" s="42"/>
      <c r="HQ457" s="42"/>
      <c r="HR457" s="42"/>
      <c r="HS457" s="42"/>
      <c r="HT457" s="42"/>
      <c r="HU457" s="42"/>
      <c r="HV457" s="42"/>
      <c r="HW457" s="42"/>
      <c r="HX457" s="42"/>
    </row>
    <row r="458" spans="1:232" s="41" customFormat="1" x14ac:dyDescent="0.25">
      <c r="A458" s="29"/>
      <c r="B458" s="30"/>
      <c r="C458" s="31" t="str">
        <f>IF(H458="","",VLOOKUP(O458,Khach_hang!B:G,6,0))</f>
        <v>B</v>
      </c>
      <c r="D458" s="57">
        <f t="shared" si="119"/>
        <v>0</v>
      </c>
      <c r="E458" s="57">
        <f t="shared" si="120"/>
        <v>1</v>
      </c>
      <c r="F458" s="32" t="str">
        <f>IF(H458="","",VLOOKUP(H458,'PHIEU XT'!B:I,8,0))</f>
        <v>30/08/2025</v>
      </c>
      <c r="G458" s="32" t="str">
        <f t="shared" si="121"/>
        <v>30/08/2025</v>
      </c>
      <c r="H458" s="4">
        <v>9105873194</v>
      </c>
      <c r="I458" s="32" t="str">
        <f t="shared" si="122"/>
        <v>30/08/2025</v>
      </c>
      <c r="J458" s="33" t="str">
        <f t="shared" si="123"/>
        <v>NKHT2508/00029055</v>
      </c>
      <c r="K458" s="34"/>
      <c r="L458" s="46" t="str">
        <f t="shared" si="124"/>
        <v>K25TTM</v>
      </c>
      <c r="M458" s="33" t="str">
        <f>IF(H458="","",'PHIEU XT'!C458)</f>
        <v>00029055</v>
      </c>
      <c r="N458" s="35" t="str">
        <f t="shared" si="125"/>
        <v>30/08/2025</v>
      </c>
      <c r="O458" s="6" t="str">
        <f>IF(H458="","",'PHIEU XT'!E458)</f>
        <v>WIN-020</v>
      </c>
      <c r="P458" s="36"/>
      <c r="Q458" s="36"/>
      <c r="R458" s="36"/>
      <c r="S458" s="33" t="str">
        <f>IF(H458="","",'PHIEU XT'!F458)</f>
        <v>2ARF WM+ THA 236 TDP Hành Chính</v>
      </c>
      <c r="T458" s="36"/>
      <c r="U458" s="36"/>
      <c r="V458" s="33" t="str">
        <f t="shared" si="126"/>
        <v>2ARF WM+ THA 236 TDP Hành Chính</v>
      </c>
      <c r="W458" s="36"/>
      <c r="X458" s="36"/>
      <c r="Y458" s="33" t="str">
        <f>IF(H458="","",'PHIEU XT'!AC458)</f>
        <v>MNH250</v>
      </c>
      <c r="Z458" s="36"/>
      <c r="AA458" s="30"/>
      <c r="AB458" s="57">
        <f t="shared" si="127"/>
        <v>5111</v>
      </c>
      <c r="AC458" s="57">
        <f t="shared" si="128"/>
        <v>131</v>
      </c>
      <c r="AD458" s="30"/>
      <c r="AE458" s="58">
        <f>IF(H458="","",'PHIEU XT'!U458)</f>
        <v>1</v>
      </c>
      <c r="AF458" s="37"/>
      <c r="AG458" s="37">
        <f>IF(H458="","",'PHIEU XT'!T458)</f>
        <v>46000</v>
      </c>
      <c r="AH458" s="38">
        <f t="shared" si="129"/>
        <v>46000</v>
      </c>
      <c r="AI458" s="37"/>
      <c r="AJ458" s="37"/>
      <c r="AK458" s="39"/>
      <c r="AL458" s="40">
        <f t="shared" si="130"/>
        <v>8</v>
      </c>
      <c r="AM458" s="37"/>
      <c r="AN458" s="37">
        <f t="shared" si="131"/>
        <v>3680</v>
      </c>
      <c r="AO458" s="59">
        <f t="shared" si="132"/>
        <v>33311</v>
      </c>
      <c r="AP458" s="39"/>
      <c r="AQ458" s="59" t="str">
        <f t="shared" si="133"/>
        <v>K-hangtra</v>
      </c>
      <c r="AR458" s="60">
        <f t="shared" si="134"/>
        <v>156</v>
      </c>
      <c r="AS458" s="60">
        <f t="shared" si="135"/>
        <v>632</v>
      </c>
      <c r="AV458" s="39"/>
      <c r="AW458" s="42"/>
      <c r="AX458" s="42"/>
      <c r="AY458" s="42"/>
      <c r="AZ458" s="42"/>
      <c r="BA458" s="42"/>
      <c r="BB458" s="42"/>
      <c r="BC458" s="42"/>
      <c r="BD458" s="42"/>
      <c r="BE458" s="42"/>
      <c r="BF458" s="42"/>
      <c r="BG458" s="42"/>
      <c r="BH458" s="42"/>
      <c r="BI458" s="42"/>
      <c r="BJ458" s="42"/>
      <c r="BK458" s="42"/>
      <c r="BL458" s="42"/>
      <c r="BM458" s="42"/>
      <c r="BN458" s="42"/>
      <c r="BO458" s="42"/>
      <c r="BP458" s="42"/>
      <c r="BQ458" s="42"/>
      <c r="BR458" s="42"/>
      <c r="BS458" s="42"/>
      <c r="BT458" s="42"/>
      <c r="BU458" s="42"/>
      <c r="BV458" s="42"/>
      <c r="BW458" s="42"/>
      <c r="BX458" s="42"/>
      <c r="BY458" s="42"/>
      <c r="BZ458" s="42"/>
      <c r="CA458" s="42"/>
      <c r="CB458" s="42"/>
      <c r="CC458" s="42"/>
      <c r="CD458" s="42"/>
      <c r="CE458" s="42"/>
      <c r="CF458" s="42"/>
      <c r="CG458" s="42"/>
      <c r="CH458" s="42"/>
      <c r="CI458" s="42"/>
      <c r="CJ458" s="42"/>
      <c r="CK458" s="42"/>
      <c r="CL458" s="42"/>
      <c r="CM458" s="42"/>
      <c r="CN458" s="42"/>
      <c r="CO458" s="42"/>
      <c r="CP458" s="42"/>
      <c r="CQ458" s="42"/>
      <c r="CR458" s="42"/>
      <c r="CS458" s="42"/>
      <c r="CT458" s="42"/>
      <c r="CU458" s="42"/>
      <c r="CV458" s="42"/>
      <c r="CW458" s="42"/>
      <c r="CX458" s="42"/>
      <c r="CY458" s="42"/>
      <c r="CZ458" s="42"/>
      <c r="DA458" s="42"/>
      <c r="DB458" s="42"/>
      <c r="DC458" s="42"/>
      <c r="DD458" s="42"/>
      <c r="DE458" s="42"/>
      <c r="DF458" s="42"/>
      <c r="DG458" s="42"/>
      <c r="DH458" s="42"/>
      <c r="DI458" s="42"/>
      <c r="DJ458" s="42"/>
      <c r="DK458" s="42"/>
      <c r="DL458" s="42"/>
      <c r="DM458" s="42"/>
      <c r="DN458" s="42"/>
      <c r="DO458" s="42"/>
      <c r="DP458" s="42"/>
      <c r="DQ458" s="42"/>
      <c r="DR458" s="42"/>
      <c r="DS458" s="42"/>
      <c r="DT458" s="42"/>
      <c r="DU458" s="42"/>
      <c r="DV458" s="42"/>
      <c r="DW458" s="42"/>
      <c r="DX458" s="42"/>
      <c r="DY458" s="42"/>
      <c r="DZ458" s="42"/>
      <c r="EA458" s="42"/>
      <c r="EB458" s="42"/>
      <c r="EC458" s="42"/>
      <c r="ED458" s="42"/>
      <c r="EE458" s="42"/>
      <c r="EF458" s="42"/>
      <c r="EG458" s="42"/>
      <c r="EH458" s="42"/>
      <c r="EI458" s="42"/>
      <c r="EJ458" s="42"/>
      <c r="EK458" s="42"/>
      <c r="EL458" s="42"/>
      <c r="EM458" s="42"/>
      <c r="EN458" s="42"/>
      <c r="EO458" s="42"/>
      <c r="EP458" s="42"/>
      <c r="EQ458" s="42"/>
      <c r="ER458" s="42"/>
      <c r="ES458" s="42"/>
      <c r="ET458" s="42"/>
      <c r="EU458" s="42"/>
      <c r="EV458" s="42"/>
      <c r="EW458" s="42"/>
      <c r="EX458" s="42"/>
      <c r="EY458" s="42"/>
      <c r="EZ458" s="42"/>
      <c r="FA458" s="42"/>
      <c r="FB458" s="42"/>
      <c r="FC458" s="42"/>
      <c r="FD458" s="42"/>
      <c r="FE458" s="42"/>
      <c r="FF458" s="42"/>
      <c r="FG458" s="42"/>
      <c r="FH458" s="42"/>
      <c r="FI458" s="42"/>
      <c r="FJ458" s="42"/>
      <c r="FK458" s="42"/>
      <c r="FL458" s="42"/>
      <c r="FM458" s="42"/>
      <c r="FN458" s="42"/>
      <c r="FO458" s="42"/>
      <c r="FP458" s="42"/>
      <c r="FQ458" s="42"/>
      <c r="FR458" s="42"/>
      <c r="FS458" s="42"/>
      <c r="FT458" s="42"/>
      <c r="FU458" s="42"/>
      <c r="FV458" s="42"/>
      <c r="FW458" s="42"/>
      <c r="FX458" s="42"/>
      <c r="FY458" s="42"/>
      <c r="FZ458" s="42"/>
      <c r="GA458" s="42"/>
      <c r="GB458" s="42"/>
      <c r="GC458" s="42"/>
      <c r="GD458" s="42"/>
      <c r="GE458" s="42"/>
      <c r="GF458" s="42"/>
      <c r="GG458" s="42"/>
      <c r="GH458" s="42"/>
      <c r="GI458" s="42"/>
      <c r="GJ458" s="42"/>
      <c r="GK458" s="42"/>
      <c r="GL458" s="42"/>
      <c r="GM458" s="42"/>
      <c r="GN458" s="42"/>
      <c r="GO458" s="42"/>
      <c r="GP458" s="42"/>
      <c r="GQ458" s="42"/>
      <c r="GR458" s="42"/>
      <c r="GS458" s="42"/>
      <c r="GT458" s="42"/>
      <c r="GU458" s="42"/>
      <c r="GV458" s="42"/>
      <c r="GW458" s="42"/>
      <c r="GX458" s="42"/>
      <c r="GY458" s="42"/>
      <c r="GZ458" s="42"/>
      <c r="HA458" s="42"/>
      <c r="HB458" s="42"/>
      <c r="HC458" s="42"/>
      <c r="HD458" s="42"/>
      <c r="HE458" s="42"/>
      <c r="HF458" s="42"/>
      <c r="HG458" s="42"/>
      <c r="HH458" s="42"/>
      <c r="HI458" s="42"/>
      <c r="HJ458" s="42"/>
      <c r="HK458" s="42"/>
      <c r="HL458" s="42"/>
      <c r="HM458" s="42"/>
      <c r="HN458" s="42"/>
      <c r="HO458" s="42"/>
      <c r="HP458" s="42"/>
      <c r="HQ458" s="42"/>
      <c r="HR458" s="42"/>
      <c r="HS458" s="42"/>
      <c r="HT458" s="42"/>
      <c r="HU458" s="42"/>
      <c r="HV458" s="42"/>
      <c r="HW458" s="42"/>
      <c r="HX458" s="42"/>
    </row>
    <row r="459" spans="1:232" s="41" customFormat="1" x14ac:dyDescent="0.25">
      <c r="A459" s="29"/>
      <c r="B459" s="30"/>
      <c r="C459" s="31" t="str">
        <f>IF(H459="","",VLOOKUP(O459,Khach_hang!B:G,6,0))</f>
        <v>B</v>
      </c>
      <c r="D459" s="57">
        <f t="shared" si="119"/>
        <v>0</v>
      </c>
      <c r="E459" s="57">
        <f t="shared" si="120"/>
        <v>1</v>
      </c>
      <c r="F459" s="32" t="str">
        <f>IF(H459="","",VLOOKUP(H459,'PHIEU XT'!B:I,8,0))</f>
        <v>30/08/2025</v>
      </c>
      <c r="G459" s="32" t="str">
        <f t="shared" si="121"/>
        <v>30/08/2025</v>
      </c>
      <c r="H459" s="4">
        <v>9105873145</v>
      </c>
      <c r="I459" s="32" t="str">
        <f t="shared" si="122"/>
        <v>30/08/2025</v>
      </c>
      <c r="J459" s="33" t="str">
        <f t="shared" si="123"/>
        <v>NKHT2508/00422643</v>
      </c>
      <c r="K459" s="34"/>
      <c r="L459" s="46" t="str">
        <f t="shared" si="124"/>
        <v>K25TTM</v>
      </c>
      <c r="M459" s="33" t="str">
        <f>IF(H459="","",'PHIEU XT'!C459)</f>
        <v>00422643</v>
      </c>
      <c r="N459" s="35" t="str">
        <f t="shared" si="125"/>
        <v>30/08/2025</v>
      </c>
      <c r="O459" s="6" t="str">
        <f>IF(H459="","",'PHIEU XT'!E459)</f>
        <v>WIN-002</v>
      </c>
      <c r="P459" s="36"/>
      <c r="Q459" s="36"/>
      <c r="R459" s="36"/>
      <c r="S459" s="33" t="str">
        <f>IF(H459="","",'PHIEU XT'!F459)</f>
        <v>6892 WM+ HNI Hạ Sở, Mỹ Đức</v>
      </c>
      <c r="T459" s="36"/>
      <c r="U459" s="36"/>
      <c r="V459" s="33" t="str">
        <f t="shared" si="126"/>
        <v>6892 WM+ HNI Hạ Sở, Mỹ Đức</v>
      </c>
      <c r="W459" s="36"/>
      <c r="X459" s="36"/>
      <c r="Y459" s="33" t="str">
        <f>IF(H459="","",'PHIEU XT'!AC459)</f>
        <v>CGM300</v>
      </c>
      <c r="Z459" s="36"/>
      <c r="AA459" s="30"/>
      <c r="AB459" s="57">
        <f t="shared" si="127"/>
        <v>5111</v>
      </c>
      <c r="AC459" s="57">
        <f t="shared" si="128"/>
        <v>131</v>
      </c>
      <c r="AD459" s="30"/>
      <c r="AE459" s="58">
        <f>IF(H459="","",'PHIEU XT'!U459)</f>
        <v>3</v>
      </c>
      <c r="AF459" s="37"/>
      <c r="AG459" s="37">
        <f>IF(H459="","",'PHIEU XT'!T459)</f>
        <v>73431</v>
      </c>
      <c r="AH459" s="38">
        <f t="shared" si="129"/>
        <v>220293</v>
      </c>
      <c r="AI459" s="37"/>
      <c r="AJ459" s="37"/>
      <c r="AK459" s="39"/>
      <c r="AL459" s="40">
        <f t="shared" si="130"/>
        <v>8</v>
      </c>
      <c r="AM459" s="37"/>
      <c r="AN459" s="37">
        <f t="shared" si="131"/>
        <v>17623.439999999999</v>
      </c>
      <c r="AO459" s="59">
        <f t="shared" si="132"/>
        <v>33311</v>
      </c>
      <c r="AP459" s="39"/>
      <c r="AQ459" s="59" t="str">
        <f t="shared" si="133"/>
        <v>K-hangtra</v>
      </c>
      <c r="AR459" s="60">
        <f t="shared" si="134"/>
        <v>156</v>
      </c>
      <c r="AS459" s="60">
        <f t="shared" si="135"/>
        <v>632</v>
      </c>
      <c r="AV459" s="39"/>
      <c r="AW459" s="42"/>
      <c r="AX459" s="42"/>
      <c r="AY459" s="42"/>
      <c r="AZ459" s="42"/>
      <c r="BA459" s="42"/>
      <c r="BB459" s="42"/>
      <c r="BC459" s="42"/>
      <c r="BD459" s="42"/>
      <c r="BE459" s="42"/>
      <c r="BF459" s="42"/>
      <c r="BG459" s="42"/>
      <c r="BH459" s="42"/>
      <c r="BI459" s="42"/>
      <c r="BJ459" s="42"/>
      <c r="BK459" s="42"/>
      <c r="BL459" s="42"/>
      <c r="BM459" s="42"/>
      <c r="BN459" s="42"/>
      <c r="BO459" s="42"/>
      <c r="BP459" s="42"/>
      <c r="BQ459" s="42"/>
      <c r="BR459" s="42"/>
      <c r="BS459" s="42"/>
      <c r="BT459" s="42"/>
      <c r="BU459" s="42"/>
      <c r="BV459" s="42"/>
      <c r="BW459" s="42"/>
      <c r="BX459" s="42"/>
      <c r="BY459" s="42"/>
      <c r="BZ459" s="42"/>
      <c r="CA459" s="42"/>
      <c r="CB459" s="42"/>
      <c r="CC459" s="42"/>
      <c r="CD459" s="42"/>
      <c r="CE459" s="42"/>
      <c r="CF459" s="42"/>
      <c r="CG459" s="42"/>
      <c r="CH459" s="42"/>
      <c r="CI459" s="42"/>
      <c r="CJ459" s="42"/>
      <c r="CK459" s="42"/>
      <c r="CL459" s="42"/>
      <c r="CM459" s="42"/>
      <c r="CN459" s="42"/>
      <c r="CO459" s="42"/>
      <c r="CP459" s="42"/>
      <c r="CQ459" s="42"/>
      <c r="CR459" s="42"/>
      <c r="CS459" s="42"/>
      <c r="CT459" s="42"/>
      <c r="CU459" s="42"/>
      <c r="CV459" s="42"/>
      <c r="CW459" s="42"/>
      <c r="CX459" s="42"/>
      <c r="CY459" s="42"/>
      <c r="CZ459" s="42"/>
      <c r="DA459" s="42"/>
      <c r="DB459" s="42"/>
      <c r="DC459" s="42"/>
      <c r="DD459" s="42"/>
      <c r="DE459" s="42"/>
      <c r="DF459" s="42"/>
      <c r="DG459" s="42"/>
      <c r="DH459" s="42"/>
      <c r="DI459" s="42"/>
      <c r="DJ459" s="42"/>
      <c r="DK459" s="42"/>
      <c r="DL459" s="42"/>
      <c r="DM459" s="42"/>
      <c r="DN459" s="42"/>
      <c r="DO459" s="42"/>
      <c r="DP459" s="42"/>
      <c r="DQ459" s="42"/>
      <c r="DR459" s="42"/>
      <c r="DS459" s="42"/>
      <c r="DT459" s="42"/>
      <c r="DU459" s="42"/>
      <c r="DV459" s="42"/>
      <c r="DW459" s="42"/>
      <c r="DX459" s="42"/>
      <c r="DY459" s="42"/>
      <c r="DZ459" s="42"/>
      <c r="EA459" s="42"/>
      <c r="EB459" s="42"/>
      <c r="EC459" s="42"/>
      <c r="ED459" s="42"/>
      <c r="EE459" s="42"/>
      <c r="EF459" s="42"/>
      <c r="EG459" s="42"/>
      <c r="EH459" s="42"/>
      <c r="EI459" s="42"/>
      <c r="EJ459" s="42"/>
      <c r="EK459" s="42"/>
      <c r="EL459" s="42"/>
      <c r="EM459" s="42"/>
      <c r="EN459" s="42"/>
      <c r="EO459" s="42"/>
      <c r="EP459" s="42"/>
      <c r="EQ459" s="42"/>
      <c r="ER459" s="42"/>
      <c r="ES459" s="42"/>
      <c r="ET459" s="42"/>
      <c r="EU459" s="42"/>
      <c r="EV459" s="42"/>
      <c r="EW459" s="42"/>
      <c r="EX459" s="42"/>
      <c r="EY459" s="42"/>
      <c r="EZ459" s="42"/>
      <c r="FA459" s="42"/>
      <c r="FB459" s="42"/>
      <c r="FC459" s="42"/>
      <c r="FD459" s="42"/>
      <c r="FE459" s="42"/>
      <c r="FF459" s="42"/>
      <c r="FG459" s="42"/>
      <c r="FH459" s="42"/>
      <c r="FI459" s="42"/>
      <c r="FJ459" s="42"/>
      <c r="FK459" s="42"/>
      <c r="FL459" s="42"/>
      <c r="FM459" s="42"/>
      <c r="FN459" s="42"/>
      <c r="FO459" s="42"/>
      <c r="FP459" s="42"/>
      <c r="FQ459" s="42"/>
      <c r="FR459" s="42"/>
      <c r="FS459" s="42"/>
      <c r="FT459" s="42"/>
      <c r="FU459" s="42"/>
      <c r="FV459" s="42"/>
      <c r="FW459" s="42"/>
      <c r="FX459" s="42"/>
      <c r="FY459" s="42"/>
      <c r="FZ459" s="42"/>
      <c r="GA459" s="42"/>
      <c r="GB459" s="42"/>
      <c r="GC459" s="42"/>
      <c r="GD459" s="42"/>
      <c r="GE459" s="42"/>
      <c r="GF459" s="42"/>
      <c r="GG459" s="42"/>
      <c r="GH459" s="42"/>
      <c r="GI459" s="42"/>
      <c r="GJ459" s="42"/>
      <c r="GK459" s="42"/>
      <c r="GL459" s="42"/>
      <c r="GM459" s="42"/>
      <c r="GN459" s="42"/>
      <c r="GO459" s="42"/>
      <c r="GP459" s="42"/>
      <c r="GQ459" s="42"/>
      <c r="GR459" s="42"/>
      <c r="GS459" s="42"/>
      <c r="GT459" s="42"/>
      <c r="GU459" s="42"/>
      <c r="GV459" s="42"/>
      <c r="GW459" s="42"/>
      <c r="GX459" s="42"/>
      <c r="GY459" s="42"/>
      <c r="GZ459" s="42"/>
      <c r="HA459" s="42"/>
      <c r="HB459" s="42"/>
      <c r="HC459" s="42"/>
      <c r="HD459" s="42"/>
      <c r="HE459" s="42"/>
      <c r="HF459" s="42"/>
      <c r="HG459" s="42"/>
      <c r="HH459" s="42"/>
      <c r="HI459" s="42"/>
      <c r="HJ459" s="42"/>
      <c r="HK459" s="42"/>
      <c r="HL459" s="42"/>
      <c r="HM459" s="42"/>
      <c r="HN459" s="42"/>
      <c r="HO459" s="42"/>
      <c r="HP459" s="42"/>
      <c r="HQ459" s="42"/>
      <c r="HR459" s="42"/>
      <c r="HS459" s="42"/>
      <c r="HT459" s="42"/>
      <c r="HU459" s="42"/>
      <c r="HV459" s="42"/>
      <c r="HW459" s="42"/>
      <c r="HX459" s="42"/>
    </row>
    <row r="460" spans="1:232" s="41" customFormat="1" x14ac:dyDescent="0.25">
      <c r="A460" s="29"/>
      <c r="B460" s="30"/>
      <c r="C460" s="31" t="str">
        <f>IF(H460="","",VLOOKUP(O460,Khach_hang!B:G,6,0))</f>
        <v>N</v>
      </c>
      <c r="D460" s="57">
        <f t="shared" si="119"/>
        <v>0</v>
      </c>
      <c r="E460" s="57">
        <f t="shared" si="120"/>
        <v>1</v>
      </c>
      <c r="F460" s="32" t="str">
        <f>IF(H460="","",VLOOKUP(H460,'PHIEU XT'!B:I,8,0))</f>
        <v>30/08/2025</v>
      </c>
      <c r="G460" s="32" t="str">
        <f t="shared" si="121"/>
        <v>30/08/2025</v>
      </c>
      <c r="H460" s="4">
        <v>9105873288</v>
      </c>
      <c r="I460" s="32" t="str">
        <f t="shared" si="122"/>
        <v>30/08/2025</v>
      </c>
      <c r="J460" s="33" t="str">
        <f t="shared" si="123"/>
        <v>NKHT2508/00008732</v>
      </c>
      <c r="K460" s="34"/>
      <c r="L460" s="46" t="str">
        <f t="shared" si="124"/>
        <v>K25TTM</v>
      </c>
      <c r="M460" s="33" t="str">
        <f>IF(H460="","",'PHIEU XT'!C460)</f>
        <v>00008732</v>
      </c>
      <c r="N460" s="35" t="str">
        <f t="shared" si="125"/>
        <v>30/08/2025</v>
      </c>
      <c r="O460" s="6" t="str">
        <f>IF(H460="","",'PHIEU XT'!E460)</f>
        <v>WIN-028</v>
      </c>
      <c r="P460" s="36"/>
      <c r="Q460" s="36"/>
      <c r="R460" s="36"/>
      <c r="S460" s="33" t="str">
        <f>IF(H460="","",'PHIEU XT'!F460)</f>
        <v>1613 WM VCP KHA Lê Thánh Tôn</v>
      </c>
      <c r="T460" s="36"/>
      <c r="U460" s="36"/>
      <c r="V460" s="33" t="str">
        <f t="shared" si="126"/>
        <v>1613 WM VCP KHA Lê Thánh Tôn</v>
      </c>
      <c r="W460" s="36"/>
      <c r="X460" s="36"/>
      <c r="Y460" s="33" t="str">
        <f>IF(H460="","",'PHIEU XT'!AC460)</f>
        <v>CC300</v>
      </c>
      <c r="Z460" s="36"/>
      <c r="AA460" s="30"/>
      <c r="AB460" s="57">
        <f t="shared" si="127"/>
        <v>5111</v>
      </c>
      <c r="AC460" s="57">
        <f t="shared" si="128"/>
        <v>131</v>
      </c>
      <c r="AD460" s="30"/>
      <c r="AE460" s="58">
        <f>IF(H460="","",'PHIEU XT'!U460)</f>
        <v>4</v>
      </c>
      <c r="AF460" s="37"/>
      <c r="AG460" s="37">
        <f>IF(H460="","",'PHIEU XT'!T460)</f>
        <v>74250</v>
      </c>
      <c r="AH460" s="38">
        <f t="shared" si="129"/>
        <v>297000</v>
      </c>
      <c r="AI460" s="37"/>
      <c r="AJ460" s="37"/>
      <c r="AK460" s="39"/>
      <c r="AL460" s="40">
        <f t="shared" si="130"/>
        <v>8</v>
      </c>
      <c r="AM460" s="37"/>
      <c r="AN460" s="37">
        <f t="shared" si="131"/>
        <v>23760</v>
      </c>
      <c r="AO460" s="59">
        <f t="shared" si="132"/>
        <v>33311</v>
      </c>
      <c r="AP460" s="39"/>
      <c r="AQ460" s="59" t="str">
        <f t="shared" si="133"/>
        <v>K-hangtra</v>
      </c>
      <c r="AR460" s="60">
        <f t="shared" si="134"/>
        <v>156</v>
      </c>
      <c r="AS460" s="60">
        <f t="shared" si="135"/>
        <v>632</v>
      </c>
      <c r="AV460" s="39"/>
      <c r="AW460" s="42"/>
      <c r="AX460" s="42"/>
      <c r="AY460" s="42"/>
      <c r="AZ460" s="42"/>
      <c r="BA460" s="42"/>
      <c r="BB460" s="42"/>
      <c r="BC460" s="42"/>
      <c r="BD460" s="42"/>
      <c r="BE460" s="42"/>
      <c r="BF460" s="42"/>
      <c r="BG460" s="42"/>
      <c r="BH460" s="42"/>
      <c r="BI460" s="42"/>
      <c r="BJ460" s="42"/>
      <c r="BK460" s="42"/>
      <c r="BL460" s="42"/>
      <c r="BM460" s="42"/>
      <c r="BN460" s="42"/>
      <c r="BO460" s="42"/>
      <c r="BP460" s="42"/>
      <c r="BQ460" s="42"/>
      <c r="BR460" s="42"/>
      <c r="BS460" s="42"/>
      <c r="BT460" s="42"/>
      <c r="BU460" s="42"/>
      <c r="BV460" s="42"/>
      <c r="BW460" s="42"/>
      <c r="BX460" s="42"/>
      <c r="BY460" s="42"/>
      <c r="BZ460" s="42"/>
      <c r="CA460" s="42"/>
      <c r="CB460" s="42"/>
      <c r="CC460" s="42"/>
      <c r="CD460" s="42"/>
      <c r="CE460" s="42"/>
      <c r="CF460" s="42"/>
      <c r="CG460" s="42"/>
      <c r="CH460" s="42"/>
      <c r="CI460" s="42"/>
      <c r="CJ460" s="42"/>
      <c r="CK460" s="42"/>
      <c r="CL460" s="42"/>
      <c r="CM460" s="42"/>
      <c r="CN460" s="42"/>
      <c r="CO460" s="42"/>
      <c r="CP460" s="42"/>
      <c r="CQ460" s="42"/>
      <c r="CR460" s="42"/>
      <c r="CS460" s="42"/>
      <c r="CT460" s="42"/>
      <c r="CU460" s="42"/>
      <c r="CV460" s="42"/>
      <c r="CW460" s="42"/>
      <c r="CX460" s="42"/>
      <c r="CY460" s="42"/>
      <c r="CZ460" s="42"/>
      <c r="DA460" s="42"/>
      <c r="DB460" s="42"/>
      <c r="DC460" s="42"/>
      <c r="DD460" s="42"/>
      <c r="DE460" s="42"/>
      <c r="DF460" s="42"/>
      <c r="DG460" s="42"/>
      <c r="DH460" s="42"/>
      <c r="DI460" s="42"/>
      <c r="DJ460" s="42"/>
      <c r="DK460" s="42"/>
      <c r="DL460" s="42"/>
      <c r="DM460" s="42"/>
      <c r="DN460" s="42"/>
      <c r="DO460" s="42"/>
      <c r="DP460" s="42"/>
      <c r="DQ460" s="42"/>
      <c r="DR460" s="42"/>
      <c r="DS460" s="42"/>
      <c r="DT460" s="42"/>
      <c r="DU460" s="42"/>
      <c r="DV460" s="42"/>
      <c r="DW460" s="42"/>
      <c r="DX460" s="42"/>
      <c r="DY460" s="42"/>
      <c r="DZ460" s="42"/>
      <c r="EA460" s="42"/>
      <c r="EB460" s="42"/>
      <c r="EC460" s="42"/>
      <c r="ED460" s="42"/>
      <c r="EE460" s="42"/>
      <c r="EF460" s="42"/>
      <c r="EG460" s="42"/>
      <c r="EH460" s="42"/>
      <c r="EI460" s="42"/>
      <c r="EJ460" s="42"/>
      <c r="EK460" s="42"/>
      <c r="EL460" s="42"/>
      <c r="EM460" s="42"/>
      <c r="EN460" s="42"/>
      <c r="EO460" s="42"/>
      <c r="EP460" s="42"/>
      <c r="EQ460" s="42"/>
      <c r="ER460" s="42"/>
      <c r="ES460" s="42"/>
      <c r="ET460" s="42"/>
      <c r="EU460" s="42"/>
      <c r="EV460" s="42"/>
      <c r="EW460" s="42"/>
      <c r="EX460" s="42"/>
      <c r="EY460" s="42"/>
      <c r="EZ460" s="42"/>
      <c r="FA460" s="42"/>
      <c r="FB460" s="42"/>
      <c r="FC460" s="42"/>
      <c r="FD460" s="42"/>
      <c r="FE460" s="42"/>
      <c r="FF460" s="42"/>
      <c r="FG460" s="42"/>
      <c r="FH460" s="42"/>
      <c r="FI460" s="42"/>
      <c r="FJ460" s="42"/>
      <c r="FK460" s="42"/>
      <c r="FL460" s="42"/>
      <c r="FM460" s="42"/>
      <c r="FN460" s="42"/>
      <c r="FO460" s="42"/>
      <c r="FP460" s="42"/>
      <c r="FQ460" s="42"/>
      <c r="FR460" s="42"/>
      <c r="FS460" s="42"/>
      <c r="FT460" s="42"/>
      <c r="FU460" s="42"/>
      <c r="FV460" s="42"/>
      <c r="FW460" s="42"/>
      <c r="FX460" s="42"/>
      <c r="FY460" s="42"/>
      <c r="FZ460" s="42"/>
      <c r="GA460" s="42"/>
      <c r="GB460" s="42"/>
      <c r="GC460" s="42"/>
      <c r="GD460" s="42"/>
      <c r="GE460" s="42"/>
      <c r="GF460" s="42"/>
      <c r="GG460" s="42"/>
      <c r="GH460" s="42"/>
      <c r="GI460" s="42"/>
      <c r="GJ460" s="42"/>
      <c r="GK460" s="42"/>
      <c r="GL460" s="42"/>
      <c r="GM460" s="42"/>
      <c r="GN460" s="42"/>
      <c r="GO460" s="42"/>
      <c r="GP460" s="42"/>
      <c r="GQ460" s="42"/>
      <c r="GR460" s="42"/>
      <c r="GS460" s="42"/>
      <c r="GT460" s="42"/>
      <c r="GU460" s="42"/>
      <c r="GV460" s="42"/>
      <c r="GW460" s="42"/>
      <c r="GX460" s="42"/>
      <c r="GY460" s="42"/>
      <c r="GZ460" s="42"/>
      <c r="HA460" s="42"/>
      <c r="HB460" s="42"/>
      <c r="HC460" s="42"/>
      <c r="HD460" s="42"/>
      <c r="HE460" s="42"/>
      <c r="HF460" s="42"/>
      <c r="HG460" s="42"/>
      <c r="HH460" s="42"/>
      <c r="HI460" s="42"/>
      <c r="HJ460" s="42"/>
      <c r="HK460" s="42"/>
      <c r="HL460" s="42"/>
      <c r="HM460" s="42"/>
      <c r="HN460" s="42"/>
      <c r="HO460" s="42"/>
      <c r="HP460" s="42"/>
      <c r="HQ460" s="42"/>
      <c r="HR460" s="42"/>
      <c r="HS460" s="42"/>
      <c r="HT460" s="42"/>
      <c r="HU460" s="42"/>
      <c r="HV460" s="42"/>
      <c r="HW460" s="42"/>
      <c r="HX460" s="42"/>
    </row>
    <row r="461" spans="1:232" s="41" customFormat="1" x14ac:dyDescent="0.25">
      <c r="A461" s="29"/>
      <c r="B461" s="30"/>
      <c r="C461" s="31" t="str">
        <f>IF(H461="","",VLOOKUP(O461,Khach_hang!B:G,6,0))</f>
        <v>N</v>
      </c>
      <c r="D461" s="57">
        <f t="shared" si="119"/>
        <v>0</v>
      </c>
      <c r="E461" s="57">
        <f t="shared" si="120"/>
        <v>1</v>
      </c>
      <c r="F461" s="32" t="str">
        <f>IF(H461="","",VLOOKUP(H461,'PHIEU XT'!B:I,8,0))</f>
        <v>30/08/2025</v>
      </c>
      <c r="G461" s="32" t="str">
        <f t="shared" si="121"/>
        <v>30/08/2025</v>
      </c>
      <c r="H461" s="4">
        <v>9105873288</v>
      </c>
      <c r="I461" s="32" t="str">
        <f t="shared" si="122"/>
        <v>30/08/2025</v>
      </c>
      <c r="J461" s="33" t="str">
        <f t="shared" si="123"/>
        <v>NKHT2508/00008732</v>
      </c>
      <c r="K461" s="34"/>
      <c r="L461" s="46" t="str">
        <f t="shared" si="124"/>
        <v>K25TTM</v>
      </c>
      <c r="M461" s="33" t="str">
        <f>IF(H461="","",'PHIEU XT'!C461)</f>
        <v>00008732</v>
      </c>
      <c r="N461" s="35" t="str">
        <f t="shared" si="125"/>
        <v>30/08/2025</v>
      </c>
      <c r="O461" s="6" t="str">
        <f>IF(H461="","",'PHIEU XT'!E461)</f>
        <v>WIN-028</v>
      </c>
      <c r="P461" s="36"/>
      <c r="Q461" s="36"/>
      <c r="R461" s="36"/>
      <c r="S461" s="33" t="str">
        <f>IF(H461="","",'PHIEU XT'!F461)</f>
        <v>1613 WM VCP KHA Lê Thánh Tôn</v>
      </c>
      <c r="T461" s="36"/>
      <c r="U461" s="36"/>
      <c r="V461" s="33" t="str">
        <f t="shared" si="126"/>
        <v>1613 WM VCP KHA Lê Thánh Tôn</v>
      </c>
      <c r="W461" s="36"/>
      <c r="X461" s="36"/>
      <c r="Y461" s="33" t="str">
        <f>IF(H461="","",'PHIEU XT'!AC461)</f>
        <v>CN300</v>
      </c>
      <c r="Z461" s="36"/>
      <c r="AA461" s="30"/>
      <c r="AB461" s="57">
        <f t="shared" si="127"/>
        <v>5111</v>
      </c>
      <c r="AC461" s="57">
        <f t="shared" si="128"/>
        <v>131</v>
      </c>
      <c r="AD461" s="30"/>
      <c r="AE461" s="58">
        <f>IF(H461="","",'PHIEU XT'!U461)</f>
        <v>2</v>
      </c>
      <c r="AF461" s="37"/>
      <c r="AG461" s="37">
        <f>IF(H461="","",'PHIEU XT'!T461)</f>
        <v>56760</v>
      </c>
      <c r="AH461" s="38">
        <f t="shared" si="129"/>
        <v>113520</v>
      </c>
      <c r="AI461" s="37"/>
      <c r="AJ461" s="37"/>
      <c r="AK461" s="39"/>
      <c r="AL461" s="40">
        <f t="shared" si="130"/>
        <v>8</v>
      </c>
      <c r="AM461" s="37"/>
      <c r="AN461" s="37">
        <f t="shared" si="131"/>
        <v>9081.6</v>
      </c>
      <c r="AO461" s="59">
        <f t="shared" si="132"/>
        <v>33311</v>
      </c>
      <c r="AP461" s="39"/>
      <c r="AQ461" s="59" t="str">
        <f t="shared" si="133"/>
        <v>K-hangtra</v>
      </c>
      <c r="AR461" s="60">
        <f t="shared" si="134"/>
        <v>156</v>
      </c>
      <c r="AS461" s="60">
        <f t="shared" si="135"/>
        <v>632</v>
      </c>
      <c r="AV461" s="39"/>
      <c r="AW461" s="42"/>
      <c r="AX461" s="42"/>
      <c r="AY461" s="42"/>
      <c r="AZ461" s="42"/>
      <c r="BA461" s="42"/>
      <c r="BB461" s="42"/>
      <c r="BC461" s="42"/>
      <c r="BD461" s="42"/>
      <c r="BE461" s="42"/>
      <c r="BF461" s="42"/>
      <c r="BG461" s="42"/>
      <c r="BH461" s="42"/>
      <c r="BI461" s="42"/>
      <c r="BJ461" s="42"/>
      <c r="BK461" s="42"/>
      <c r="BL461" s="42"/>
      <c r="BM461" s="42"/>
      <c r="BN461" s="42"/>
      <c r="BO461" s="42"/>
      <c r="BP461" s="42"/>
      <c r="BQ461" s="42"/>
      <c r="BR461" s="42"/>
      <c r="BS461" s="42"/>
      <c r="BT461" s="42"/>
      <c r="BU461" s="42"/>
      <c r="BV461" s="42"/>
      <c r="BW461" s="42"/>
      <c r="BX461" s="42"/>
      <c r="BY461" s="42"/>
      <c r="BZ461" s="42"/>
      <c r="CA461" s="42"/>
      <c r="CB461" s="42"/>
      <c r="CC461" s="42"/>
      <c r="CD461" s="42"/>
      <c r="CE461" s="42"/>
      <c r="CF461" s="42"/>
      <c r="CG461" s="42"/>
      <c r="CH461" s="42"/>
      <c r="CI461" s="42"/>
      <c r="CJ461" s="42"/>
      <c r="CK461" s="42"/>
      <c r="CL461" s="42"/>
      <c r="CM461" s="42"/>
      <c r="CN461" s="42"/>
      <c r="CO461" s="42"/>
      <c r="CP461" s="42"/>
      <c r="CQ461" s="42"/>
      <c r="CR461" s="42"/>
      <c r="CS461" s="42"/>
      <c r="CT461" s="42"/>
      <c r="CU461" s="42"/>
      <c r="CV461" s="42"/>
      <c r="CW461" s="42"/>
      <c r="CX461" s="42"/>
      <c r="CY461" s="42"/>
      <c r="CZ461" s="42"/>
      <c r="DA461" s="42"/>
      <c r="DB461" s="42"/>
      <c r="DC461" s="42"/>
      <c r="DD461" s="42"/>
      <c r="DE461" s="42"/>
      <c r="DF461" s="42"/>
      <c r="DG461" s="42"/>
      <c r="DH461" s="42"/>
      <c r="DI461" s="42"/>
      <c r="DJ461" s="42"/>
      <c r="DK461" s="42"/>
      <c r="DL461" s="42"/>
      <c r="DM461" s="42"/>
      <c r="DN461" s="42"/>
      <c r="DO461" s="42"/>
      <c r="DP461" s="42"/>
      <c r="DQ461" s="42"/>
      <c r="DR461" s="42"/>
      <c r="DS461" s="42"/>
      <c r="DT461" s="42"/>
      <c r="DU461" s="42"/>
      <c r="DV461" s="42"/>
      <c r="DW461" s="42"/>
      <c r="DX461" s="42"/>
      <c r="DY461" s="42"/>
      <c r="DZ461" s="42"/>
      <c r="EA461" s="42"/>
      <c r="EB461" s="42"/>
      <c r="EC461" s="42"/>
      <c r="ED461" s="42"/>
      <c r="EE461" s="42"/>
      <c r="EF461" s="42"/>
      <c r="EG461" s="42"/>
      <c r="EH461" s="42"/>
      <c r="EI461" s="42"/>
      <c r="EJ461" s="42"/>
      <c r="EK461" s="42"/>
      <c r="EL461" s="42"/>
      <c r="EM461" s="42"/>
      <c r="EN461" s="42"/>
      <c r="EO461" s="42"/>
      <c r="EP461" s="42"/>
      <c r="EQ461" s="42"/>
      <c r="ER461" s="42"/>
      <c r="ES461" s="42"/>
      <c r="ET461" s="42"/>
      <c r="EU461" s="42"/>
      <c r="EV461" s="42"/>
      <c r="EW461" s="42"/>
      <c r="EX461" s="42"/>
      <c r="EY461" s="42"/>
      <c r="EZ461" s="42"/>
      <c r="FA461" s="42"/>
      <c r="FB461" s="42"/>
      <c r="FC461" s="42"/>
      <c r="FD461" s="42"/>
      <c r="FE461" s="42"/>
      <c r="FF461" s="42"/>
      <c r="FG461" s="42"/>
      <c r="FH461" s="42"/>
      <c r="FI461" s="42"/>
      <c r="FJ461" s="42"/>
      <c r="FK461" s="42"/>
      <c r="FL461" s="42"/>
      <c r="FM461" s="42"/>
      <c r="FN461" s="42"/>
      <c r="FO461" s="42"/>
      <c r="FP461" s="42"/>
      <c r="FQ461" s="42"/>
      <c r="FR461" s="42"/>
      <c r="FS461" s="42"/>
      <c r="FT461" s="42"/>
      <c r="FU461" s="42"/>
      <c r="FV461" s="42"/>
      <c r="FW461" s="42"/>
      <c r="FX461" s="42"/>
      <c r="FY461" s="42"/>
      <c r="FZ461" s="42"/>
      <c r="GA461" s="42"/>
      <c r="GB461" s="42"/>
      <c r="GC461" s="42"/>
      <c r="GD461" s="42"/>
      <c r="GE461" s="42"/>
      <c r="GF461" s="42"/>
      <c r="GG461" s="42"/>
      <c r="GH461" s="42"/>
      <c r="GI461" s="42"/>
      <c r="GJ461" s="42"/>
      <c r="GK461" s="42"/>
      <c r="GL461" s="42"/>
      <c r="GM461" s="42"/>
      <c r="GN461" s="42"/>
      <c r="GO461" s="42"/>
      <c r="GP461" s="42"/>
      <c r="GQ461" s="42"/>
      <c r="GR461" s="42"/>
      <c r="GS461" s="42"/>
      <c r="GT461" s="42"/>
      <c r="GU461" s="42"/>
      <c r="GV461" s="42"/>
      <c r="GW461" s="42"/>
      <c r="GX461" s="42"/>
      <c r="GY461" s="42"/>
      <c r="GZ461" s="42"/>
      <c r="HA461" s="42"/>
      <c r="HB461" s="42"/>
      <c r="HC461" s="42"/>
      <c r="HD461" s="42"/>
      <c r="HE461" s="42"/>
      <c r="HF461" s="42"/>
      <c r="HG461" s="42"/>
      <c r="HH461" s="42"/>
      <c r="HI461" s="42"/>
      <c r="HJ461" s="42"/>
      <c r="HK461" s="42"/>
      <c r="HL461" s="42"/>
      <c r="HM461" s="42"/>
      <c r="HN461" s="42"/>
      <c r="HO461" s="42"/>
      <c r="HP461" s="42"/>
      <c r="HQ461" s="42"/>
      <c r="HR461" s="42"/>
      <c r="HS461" s="42"/>
      <c r="HT461" s="42"/>
      <c r="HU461" s="42"/>
      <c r="HV461" s="42"/>
      <c r="HW461" s="42"/>
      <c r="HX461" s="42"/>
    </row>
    <row r="462" spans="1:232" s="41" customFormat="1" x14ac:dyDescent="0.25">
      <c r="A462" s="29"/>
      <c r="B462" s="30"/>
      <c r="C462" s="31" t="str">
        <f>IF(H462="","",VLOOKUP(O462,Khach_hang!B:G,6,0))</f>
        <v>B</v>
      </c>
      <c r="D462" s="57">
        <f t="shared" si="119"/>
        <v>0</v>
      </c>
      <c r="E462" s="57">
        <f t="shared" si="120"/>
        <v>1</v>
      </c>
      <c r="F462" s="32" t="str">
        <f>IF(H462="","",VLOOKUP(H462,'PHIEU XT'!B:I,8,0))</f>
        <v>30/08/2025</v>
      </c>
      <c r="G462" s="32" t="str">
        <f t="shared" si="121"/>
        <v>30/08/2025</v>
      </c>
      <c r="H462" s="4">
        <v>9105873302</v>
      </c>
      <c r="I462" s="32" t="str">
        <f t="shared" si="122"/>
        <v>30/08/2025</v>
      </c>
      <c r="J462" s="33" t="str">
        <f t="shared" si="123"/>
        <v>NKHT2508/00422674</v>
      </c>
      <c r="K462" s="34"/>
      <c r="L462" s="46" t="str">
        <f t="shared" si="124"/>
        <v>K25TTM</v>
      </c>
      <c r="M462" s="33" t="str">
        <f>IF(H462="","",'PHIEU XT'!C462)</f>
        <v>00422674</v>
      </c>
      <c r="N462" s="35" t="str">
        <f t="shared" si="125"/>
        <v>30/08/2025</v>
      </c>
      <c r="O462" s="6" t="str">
        <f>IF(H462="","",'PHIEU XT'!E462)</f>
        <v>WIN-002</v>
      </c>
      <c r="P462" s="36"/>
      <c r="Q462" s="36"/>
      <c r="R462" s="36"/>
      <c r="S462" s="33" t="str">
        <f>IF(H462="","",'PHIEU XT'!F462)</f>
        <v>6892 WM+ HNI Hạ Sở, Mỹ Đức</v>
      </c>
      <c r="T462" s="36"/>
      <c r="U462" s="36"/>
      <c r="V462" s="33" t="str">
        <f t="shared" si="126"/>
        <v>6892 WM+ HNI Hạ Sở, Mỹ Đức</v>
      </c>
      <c r="W462" s="36"/>
      <c r="X462" s="36"/>
      <c r="Y462" s="33" t="str">
        <f>IF(H462="","",'PHIEU XT'!AC462)</f>
        <v>GM500</v>
      </c>
      <c r="Z462" s="36"/>
      <c r="AA462" s="30"/>
      <c r="AB462" s="57">
        <f t="shared" si="127"/>
        <v>5111</v>
      </c>
      <c r="AC462" s="57">
        <f t="shared" si="128"/>
        <v>131</v>
      </c>
      <c r="AD462" s="30"/>
      <c r="AE462" s="58">
        <f>IF(H462="","",'PHIEU XT'!U462)</f>
        <v>1</v>
      </c>
      <c r="AF462" s="37"/>
      <c r="AG462" s="37">
        <f>IF(H462="","",'PHIEU XT'!T462)</f>
        <v>111058</v>
      </c>
      <c r="AH462" s="38">
        <f t="shared" si="129"/>
        <v>111058</v>
      </c>
      <c r="AI462" s="37"/>
      <c r="AJ462" s="37"/>
      <c r="AK462" s="39"/>
      <c r="AL462" s="40">
        <f t="shared" si="130"/>
        <v>8</v>
      </c>
      <c r="AM462" s="37"/>
      <c r="AN462" s="37">
        <f t="shared" si="131"/>
        <v>8884.64</v>
      </c>
      <c r="AO462" s="59">
        <f t="shared" si="132"/>
        <v>33311</v>
      </c>
      <c r="AP462" s="39"/>
      <c r="AQ462" s="59" t="str">
        <f t="shared" si="133"/>
        <v>K-hangtra</v>
      </c>
      <c r="AR462" s="60">
        <f t="shared" si="134"/>
        <v>156</v>
      </c>
      <c r="AS462" s="60">
        <f t="shared" si="135"/>
        <v>632</v>
      </c>
      <c r="AV462" s="39"/>
      <c r="AW462" s="42"/>
      <c r="AX462" s="42"/>
      <c r="AY462" s="42"/>
      <c r="AZ462" s="42"/>
      <c r="BA462" s="42"/>
      <c r="BB462" s="42"/>
      <c r="BC462" s="42"/>
      <c r="BD462" s="42"/>
      <c r="BE462" s="42"/>
      <c r="BF462" s="42"/>
      <c r="BG462" s="42"/>
      <c r="BH462" s="42"/>
      <c r="BI462" s="42"/>
      <c r="BJ462" s="42"/>
      <c r="BK462" s="42"/>
      <c r="BL462" s="42"/>
      <c r="BM462" s="42"/>
      <c r="BN462" s="42"/>
      <c r="BO462" s="42"/>
      <c r="BP462" s="42"/>
      <c r="BQ462" s="42"/>
      <c r="BR462" s="42"/>
      <c r="BS462" s="42"/>
      <c r="BT462" s="42"/>
      <c r="BU462" s="42"/>
      <c r="BV462" s="42"/>
      <c r="BW462" s="42"/>
      <c r="BX462" s="42"/>
      <c r="BY462" s="42"/>
      <c r="BZ462" s="42"/>
      <c r="CA462" s="42"/>
      <c r="CB462" s="42"/>
      <c r="CC462" s="42"/>
      <c r="CD462" s="42"/>
      <c r="CE462" s="42"/>
      <c r="CF462" s="42"/>
      <c r="CG462" s="42"/>
      <c r="CH462" s="42"/>
      <c r="CI462" s="42"/>
      <c r="CJ462" s="42"/>
      <c r="CK462" s="42"/>
      <c r="CL462" s="42"/>
      <c r="CM462" s="42"/>
      <c r="CN462" s="42"/>
      <c r="CO462" s="42"/>
      <c r="CP462" s="42"/>
      <c r="CQ462" s="42"/>
      <c r="CR462" s="42"/>
      <c r="CS462" s="42"/>
      <c r="CT462" s="42"/>
      <c r="CU462" s="42"/>
      <c r="CV462" s="42"/>
      <c r="CW462" s="42"/>
      <c r="CX462" s="42"/>
      <c r="CY462" s="42"/>
      <c r="CZ462" s="42"/>
      <c r="DA462" s="42"/>
      <c r="DB462" s="42"/>
      <c r="DC462" s="42"/>
      <c r="DD462" s="42"/>
      <c r="DE462" s="42"/>
      <c r="DF462" s="42"/>
      <c r="DG462" s="42"/>
      <c r="DH462" s="42"/>
      <c r="DI462" s="42"/>
      <c r="DJ462" s="42"/>
      <c r="DK462" s="42"/>
      <c r="DL462" s="42"/>
      <c r="DM462" s="42"/>
      <c r="DN462" s="42"/>
      <c r="DO462" s="42"/>
      <c r="DP462" s="42"/>
      <c r="DQ462" s="42"/>
      <c r="DR462" s="42"/>
      <c r="DS462" s="42"/>
      <c r="DT462" s="42"/>
      <c r="DU462" s="42"/>
      <c r="DV462" s="42"/>
      <c r="DW462" s="42"/>
      <c r="DX462" s="42"/>
      <c r="DY462" s="42"/>
      <c r="DZ462" s="42"/>
      <c r="EA462" s="42"/>
      <c r="EB462" s="42"/>
      <c r="EC462" s="42"/>
      <c r="ED462" s="42"/>
      <c r="EE462" s="42"/>
      <c r="EF462" s="42"/>
      <c r="EG462" s="42"/>
      <c r="EH462" s="42"/>
      <c r="EI462" s="42"/>
      <c r="EJ462" s="42"/>
      <c r="EK462" s="42"/>
      <c r="EL462" s="42"/>
      <c r="EM462" s="42"/>
      <c r="EN462" s="42"/>
      <c r="EO462" s="42"/>
      <c r="EP462" s="42"/>
      <c r="EQ462" s="42"/>
      <c r="ER462" s="42"/>
      <c r="ES462" s="42"/>
      <c r="ET462" s="42"/>
      <c r="EU462" s="42"/>
      <c r="EV462" s="42"/>
      <c r="EW462" s="42"/>
      <c r="EX462" s="42"/>
      <c r="EY462" s="42"/>
      <c r="EZ462" s="42"/>
      <c r="FA462" s="42"/>
      <c r="FB462" s="42"/>
      <c r="FC462" s="42"/>
      <c r="FD462" s="42"/>
      <c r="FE462" s="42"/>
      <c r="FF462" s="42"/>
      <c r="FG462" s="42"/>
      <c r="FH462" s="42"/>
      <c r="FI462" s="42"/>
      <c r="FJ462" s="42"/>
      <c r="FK462" s="42"/>
      <c r="FL462" s="42"/>
      <c r="FM462" s="42"/>
      <c r="FN462" s="42"/>
      <c r="FO462" s="42"/>
      <c r="FP462" s="42"/>
      <c r="FQ462" s="42"/>
      <c r="FR462" s="42"/>
      <c r="FS462" s="42"/>
      <c r="FT462" s="42"/>
      <c r="FU462" s="42"/>
      <c r="FV462" s="42"/>
      <c r="FW462" s="42"/>
      <c r="FX462" s="42"/>
      <c r="FY462" s="42"/>
      <c r="FZ462" s="42"/>
      <c r="GA462" s="42"/>
      <c r="GB462" s="42"/>
      <c r="GC462" s="42"/>
      <c r="GD462" s="42"/>
      <c r="GE462" s="42"/>
      <c r="GF462" s="42"/>
      <c r="GG462" s="42"/>
      <c r="GH462" s="42"/>
      <c r="GI462" s="42"/>
      <c r="GJ462" s="42"/>
      <c r="GK462" s="42"/>
      <c r="GL462" s="42"/>
      <c r="GM462" s="42"/>
      <c r="GN462" s="42"/>
      <c r="GO462" s="42"/>
      <c r="GP462" s="42"/>
      <c r="GQ462" s="42"/>
      <c r="GR462" s="42"/>
      <c r="GS462" s="42"/>
      <c r="GT462" s="42"/>
      <c r="GU462" s="42"/>
      <c r="GV462" s="42"/>
      <c r="GW462" s="42"/>
      <c r="GX462" s="42"/>
      <c r="GY462" s="42"/>
      <c r="GZ462" s="42"/>
      <c r="HA462" s="42"/>
      <c r="HB462" s="42"/>
      <c r="HC462" s="42"/>
      <c r="HD462" s="42"/>
      <c r="HE462" s="42"/>
      <c r="HF462" s="42"/>
      <c r="HG462" s="42"/>
      <c r="HH462" s="42"/>
      <c r="HI462" s="42"/>
      <c r="HJ462" s="42"/>
      <c r="HK462" s="42"/>
      <c r="HL462" s="42"/>
      <c r="HM462" s="42"/>
      <c r="HN462" s="42"/>
      <c r="HO462" s="42"/>
      <c r="HP462" s="42"/>
      <c r="HQ462" s="42"/>
      <c r="HR462" s="42"/>
      <c r="HS462" s="42"/>
      <c r="HT462" s="42"/>
      <c r="HU462" s="42"/>
      <c r="HV462" s="42"/>
      <c r="HW462" s="42"/>
      <c r="HX462" s="42"/>
    </row>
    <row r="463" spans="1:232" s="41" customFormat="1" x14ac:dyDescent="0.25">
      <c r="A463" s="29"/>
      <c r="B463" s="30"/>
      <c r="C463" s="31" t="str">
        <f>IF(H463="","",VLOOKUP(O463,Khach_hang!B:G,6,0))</f>
        <v>B</v>
      </c>
      <c r="D463" s="57">
        <f t="shared" si="119"/>
        <v>0</v>
      </c>
      <c r="E463" s="57">
        <f t="shared" si="120"/>
        <v>1</v>
      </c>
      <c r="F463" s="32" t="str">
        <f>IF(H463="","",VLOOKUP(H463,'PHIEU XT'!B:I,8,0))</f>
        <v>30/08/2025</v>
      </c>
      <c r="G463" s="32" t="str">
        <f t="shared" si="121"/>
        <v>30/08/2025</v>
      </c>
      <c r="H463" s="4">
        <v>9105873305</v>
      </c>
      <c r="I463" s="32" t="str">
        <f t="shared" si="122"/>
        <v>30/08/2025</v>
      </c>
      <c r="J463" s="33" t="str">
        <f t="shared" si="123"/>
        <v>NKHT2508/00422675</v>
      </c>
      <c r="K463" s="34"/>
      <c r="L463" s="46" t="str">
        <f t="shared" si="124"/>
        <v>K25TTM</v>
      </c>
      <c r="M463" s="33" t="str">
        <f>IF(H463="","",'PHIEU XT'!C463)</f>
        <v>00422675</v>
      </c>
      <c r="N463" s="35" t="str">
        <f t="shared" si="125"/>
        <v>30/08/2025</v>
      </c>
      <c r="O463" s="6" t="str">
        <f>IF(H463="","",'PHIEU XT'!E463)</f>
        <v>WIN-002</v>
      </c>
      <c r="P463" s="36"/>
      <c r="Q463" s="36"/>
      <c r="R463" s="36"/>
      <c r="S463" s="33" t="str">
        <f>IF(H463="","",'PHIEU XT'!F463)</f>
        <v>6892 WM+ HNI Hạ Sở, Mỹ Đức</v>
      </c>
      <c r="T463" s="36"/>
      <c r="U463" s="36"/>
      <c r="V463" s="33" t="str">
        <f t="shared" si="126"/>
        <v>6892 WM+ HNI Hạ Sở, Mỹ Đức</v>
      </c>
      <c r="W463" s="36"/>
      <c r="X463" s="36"/>
      <c r="Y463" s="33" t="str">
        <f>IF(H463="","",'PHIEU XT'!AC463)</f>
        <v>GM500</v>
      </c>
      <c r="Z463" s="36"/>
      <c r="AA463" s="30"/>
      <c r="AB463" s="57">
        <f t="shared" si="127"/>
        <v>5111</v>
      </c>
      <c r="AC463" s="57">
        <f t="shared" si="128"/>
        <v>131</v>
      </c>
      <c r="AD463" s="30"/>
      <c r="AE463" s="58">
        <f>IF(H463="","",'PHIEU XT'!U463)</f>
        <v>1</v>
      </c>
      <c r="AF463" s="37"/>
      <c r="AG463" s="37">
        <f>IF(H463="","",'PHIEU XT'!T463)</f>
        <v>111058</v>
      </c>
      <c r="AH463" s="38">
        <f t="shared" si="129"/>
        <v>111058</v>
      </c>
      <c r="AI463" s="37"/>
      <c r="AJ463" s="37"/>
      <c r="AK463" s="39"/>
      <c r="AL463" s="40">
        <f t="shared" si="130"/>
        <v>8</v>
      </c>
      <c r="AM463" s="37"/>
      <c r="AN463" s="37">
        <f t="shared" si="131"/>
        <v>8884.64</v>
      </c>
      <c r="AO463" s="59">
        <f t="shared" si="132"/>
        <v>33311</v>
      </c>
      <c r="AP463" s="39"/>
      <c r="AQ463" s="59" t="str">
        <f t="shared" si="133"/>
        <v>K-hangtra</v>
      </c>
      <c r="AR463" s="60">
        <f t="shared" si="134"/>
        <v>156</v>
      </c>
      <c r="AS463" s="60">
        <f t="shared" si="135"/>
        <v>632</v>
      </c>
      <c r="AV463" s="39"/>
      <c r="AW463" s="42"/>
      <c r="AX463" s="42"/>
      <c r="AY463" s="42"/>
      <c r="AZ463" s="42"/>
      <c r="BA463" s="42"/>
      <c r="BB463" s="42"/>
      <c r="BC463" s="42"/>
      <c r="BD463" s="42"/>
      <c r="BE463" s="42"/>
      <c r="BF463" s="42"/>
      <c r="BG463" s="42"/>
      <c r="BH463" s="42"/>
      <c r="BI463" s="42"/>
      <c r="BJ463" s="42"/>
      <c r="BK463" s="42"/>
      <c r="BL463" s="42"/>
      <c r="BM463" s="42"/>
      <c r="BN463" s="42"/>
      <c r="BO463" s="42"/>
      <c r="BP463" s="42"/>
      <c r="BQ463" s="42"/>
      <c r="BR463" s="42"/>
      <c r="BS463" s="42"/>
      <c r="BT463" s="42"/>
      <c r="BU463" s="42"/>
      <c r="BV463" s="42"/>
      <c r="BW463" s="42"/>
      <c r="BX463" s="42"/>
      <c r="BY463" s="42"/>
      <c r="BZ463" s="42"/>
      <c r="CA463" s="42"/>
      <c r="CB463" s="42"/>
      <c r="CC463" s="42"/>
      <c r="CD463" s="42"/>
      <c r="CE463" s="42"/>
      <c r="CF463" s="42"/>
      <c r="CG463" s="42"/>
      <c r="CH463" s="42"/>
      <c r="CI463" s="42"/>
      <c r="CJ463" s="42"/>
      <c r="CK463" s="42"/>
      <c r="CL463" s="42"/>
      <c r="CM463" s="42"/>
      <c r="CN463" s="42"/>
      <c r="CO463" s="42"/>
      <c r="CP463" s="42"/>
      <c r="CQ463" s="42"/>
      <c r="CR463" s="42"/>
      <c r="CS463" s="42"/>
      <c r="CT463" s="42"/>
      <c r="CU463" s="42"/>
      <c r="CV463" s="42"/>
      <c r="CW463" s="42"/>
      <c r="CX463" s="42"/>
      <c r="CY463" s="42"/>
      <c r="CZ463" s="42"/>
      <c r="DA463" s="42"/>
      <c r="DB463" s="42"/>
      <c r="DC463" s="42"/>
      <c r="DD463" s="42"/>
      <c r="DE463" s="42"/>
      <c r="DF463" s="42"/>
      <c r="DG463" s="42"/>
      <c r="DH463" s="42"/>
      <c r="DI463" s="42"/>
      <c r="DJ463" s="42"/>
      <c r="DK463" s="42"/>
      <c r="DL463" s="42"/>
      <c r="DM463" s="42"/>
      <c r="DN463" s="42"/>
      <c r="DO463" s="42"/>
      <c r="DP463" s="42"/>
      <c r="DQ463" s="42"/>
      <c r="DR463" s="42"/>
      <c r="DS463" s="42"/>
      <c r="DT463" s="42"/>
      <c r="DU463" s="42"/>
      <c r="DV463" s="42"/>
      <c r="DW463" s="42"/>
      <c r="DX463" s="42"/>
      <c r="DY463" s="42"/>
      <c r="DZ463" s="42"/>
      <c r="EA463" s="42"/>
      <c r="EB463" s="42"/>
      <c r="EC463" s="42"/>
      <c r="ED463" s="42"/>
      <c r="EE463" s="42"/>
      <c r="EF463" s="42"/>
      <c r="EG463" s="42"/>
      <c r="EH463" s="42"/>
      <c r="EI463" s="42"/>
      <c r="EJ463" s="42"/>
      <c r="EK463" s="42"/>
      <c r="EL463" s="42"/>
      <c r="EM463" s="42"/>
      <c r="EN463" s="42"/>
      <c r="EO463" s="42"/>
      <c r="EP463" s="42"/>
      <c r="EQ463" s="42"/>
      <c r="ER463" s="42"/>
      <c r="ES463" s="42"/>
      <c r="ET463" s="42"/>
      <c r="EU463" s="42"/>
      <c r="EV463" s="42"/>
      <c r="EW463" s="42"/>
      <c r="EX463" s="42"/>
      <c r="EY463" s="42"/>
      <c r="EZ463" s="42"/>
      <c r="FA463" s="42"/>
      <c r="FB463" s="42"/>
      <c r="FC463" s="42"/>
      <c r="FD463" s="42"/>
      <c r="FE463" s="42"/>
      <c r="FF463" s="42"/>
      <c r="FG463" s="42"/>
      <c r="FH463" s="42"/>
      <c r="FI463" s="42"/>
      <c r="FJ463" s="42"/>
      <c r="FK463" s="42"/>
      <c r="FL463" s="42"/>
      <c r="FM463" s="42"/>
      <c r="FN463" s="42"/>
      <c r="FO463" s="42"/>
      <c r="FP463" s="42"/>
      <c r="FQ463" s="42"/>
      <c r="FR463" s="42"/>
      <c r="FS463" s="42"/>
      <c r="FT463" s="42"/>
      <c r="FU463" s="42"/>
      <c r="FV463" s="42"/>
      <c r="FW463" s="42"/>
      <c r="FX463" s="42"/>
      <c r="FY463" s="42"/>
      <c r="FZ463" s="42"/>
      <c r="GA463" s="42"/>
      <c r="GB463" s="42"/>
      <c r="GC463" s="42"/>
      <c r="GD463" s="42"/>
      <c r="GE463" s="42"/>
      <c r="GF463" s="42"/>
      <c r="GG463" s="42"/>
      <c r="GH463" s="42"/>
      <c r="GI463" s="42"/>
      <c r="GJ463" s="42"/>
      <c r="GK463" s="42"/>
      <c r="GL463" s="42"/>
      <c r="GM463" s="42"/>
      <c r="GN463" s="42"/>
      <c r="GO463" s="42"/>
      <c r="GP463" s="42"/>
      <c r="GQ463" s="42"/>
      <c r="GR463" s="42"/>
      <c r="GS463" s="42"/>
      <c r="GT463" s="42"/>
      <c r="GU463" s="42"/>
      <c r="GV463" s="42"/>
      <c r="GW463" s="42"/>
      <c r="GX463" s="42"/>
      <c r="GY463" s="42"/>
      <c r="GZ463" s="42"/>
      <c r="HA463" s="42"/>
      <c r="HB463" s="42"/>
      <c r="HC463" s="42"/>
      <c r="HD463" s="42"/>
      <c r="HE463" s="42"/>
      <c r="HF463" s="42"/>
      <c r="HG463" s="42"/>
      <c r="HH463" s="42"/>
      <c r="HI463" s="42"/>
      <c r="HJ463" s="42"/>
      <c r="HK463" s="42"/>
      <c r="HL463" s="42"/>
      <c r="HM463" s="42"/>
      <c r="HN463" s="42"/>
      <c r="HO463" s="42"/>
      <c r="HP463" s="42"/>
      <c r="HQ463" s="42"/>
      <c r="HR463" s="42"/>
      <c r="HS463" s="42"/>
      <c r="HT463" s="42"/>
      <c r="HU463" s="42"/>
      <c r="HV463" s="42"/>
      <c r="HW463" s="42"/>
      <c r="HX463" s="42"/>
    </row>
    <row r="464" spans="1:232" s="41" customFormat="1" x14ac:dyDescent="0.25">
      <c r="A464" s="29"/>
      <c r="B464" s="30"/>
      <c r="C464" s="31" t="str">
        <f>IF(H464="","",VLOOKUP(O464,Khach_hang!B:G,6,0))</f>
        <v>B</v>
      </c>
      <c r="D464" s="57">
        <f t="shared" si="119"/>
        <v>0</v>
      </c>
      <c r="E464" s="57">
        <f t="shared" si="120"/>
        <v>1</v>
      </c>
      <c r="F464" s="32" t="str">
        <f>IF(H464="","",VLOOKUP(H464,'PHIEU XT'!B:I,8,0))</f>
        <v>30/08/2025</v>
      </c>
      <c r="G464" s="32" t="str">
        <f t="shared" si="121"/>
        <v>30/08/2025</v>
      </c>
      <c r="H464" s="4">
        <v>9105873354</v>
      </c>
      <c r="I464" s="32" t="str">
        <f t="shared" si="122"/>
        <v>30/08/2025</v>
      </c>
      <c r="J464" s="33" t="str">
        <f t="shared" si="123"/>
        <v>NKHT2508/00007214</v>
      </c>
      <c r="K464" s="34"/>
      <c r="L464" s="46" t="str">
        <f t="shared" si="124"/>
        <v>K25TTM</v>
      </c>
      <c r="M464" s="33" t="str">
        <f>IF(H464="","",'PHIEU XT'!C464)</f>
        <v>00007214</v>
      </c>
      <c r="N464" s="35" t="str">
        <f t="shared" si="125"/>
        <v>30/08/2025</v>
      </c>
      <c r="O464" s="6" t="str">
        <f>IF(H464="","",'PHIEU XT'!E464)</f>
        <v>WIN-064</v>
      </c>
      <c r="P464" s="36"/>
      <c r="Q464" s="36"/>
      <c r="R464" s="36"/>
      <c r="S464" s="33" t="str">
        <f>IF(H464="","",'PHIEU XT'!F464)</f>
        <v>5248 WM+ NDH 274 Trần Huy Liệu</v>
      </c>
      <c r="T464" s="36"/>
      <c r="U464" s="36"/>
      <c r="V464" s="33" t="str">
        <f t="shared" si="126"/>
        <v>5248 WM+ NDH 274 Trần Huy Liệu</v>
      </c>
      <c r="W464" s="36"/>
      <c r="X464" s="36"/>
      <c r="Y464" s="33" t="str">
        <f>IF(H464="","",'PHIEU XT'!AC464)</f>
        <v>GM500</v>
      </c>
      <c r="Z464" s="36"/>
      <c r="AA464" s="30"/>
      <c r="AB464" s="57">
        <f t="shared" si="127"/>
        <v>5111</v>
      </c>
      <c r="AC464" s="57">
        <f t="shared" si="128"/>
        <v>131</v>
      </c>
      <c r="AD464" s="30"/>
      <c r="AE464" s="58">
        <f>IF(H464="","",'PHIEU XT'!U464)</f>
        <v>4</v>
      </c>
      <c r="AF464" s="37"/>
      <c r="AG464" s="37">
        <f>IF(H464="","",'PHIEU XT'!T464)</f>
        <v>111058</v>
      </c>
      <c r="AH464" s="38">
        <f t="shared" si="129"/>
        <v>444232</v>
      </c>
      <c r="AI464" s="37"/>
      <c r="AJ464" s="37"/>
      <c r="AK464" s="39"/>
      <c r="AL464" s="40">
        <f t="shared" si="130"/>
        <v>8</v>
      </c>
      <c r="AM464" s="37"/>
      <c r="AN464" s="37">
        <f t="shared" si="131"/>
        <v>35538.559999999998</v>
      </c>
      <c r="AO464" s="59">
        <f t="shared" si="132"/>
        <v>33311</v>
      </c>
      <c r="AP464" s="39"/>
      <c r="AQ464" s="59" t="str">
        <f t="shared" si="133"/>
        <v>K-hangtra</v>
      </c>
      <c r="AR464" s="60">
        <f t="shared" si="134"/>
        <v>156</v>
      </c>
      <c r="AS464" s="60">
        <f t="shared" si="135"/>
        <v>632</v>
      </c>
      <c r="AV464" s="39"/>
      <c r="AW464" s="42"/>
      <c r="AX464" s="42"/>
      <c r="AY464" s="42"/>
      <c r="AZ464" s="42"/>
      <c r="BA464" s="42"/>
      <c r="BB464" s="42"/>
      <c r="BC464" s="42"/>
      <c r="BD464" s="42"/>
      <c r="BE464" s="42"/>
      <c r="BF464" s="42"/>
      <c r="BG464" s="42"/>
      <c r="BH464" s="42"/>
      <c r="BI464" s="42"/>
      <c r="BJ464" s="42"/>
      <c r="BK464" s="42"/>
      <c r="BL464" s="42"/>
      <c r="BM464" s="42"/>
      <c r="BN464" s="42"/>
      <c r="BO464" s="42"/>
      <c r="BP464" s="42"/>
      <c r="BQ464" s="42"/>
      <c r="BR464" s="42"/>
      <c r="BS464" s="42"/>
      <c r="BT464" s="42"/>
      <c r="BU464" s="42"/>
      <c r="BV464" s="42"/>
      <c r="BW464" s="42"/>
      <c r="BX464" s="42"/>
      <c r="BY464" s="42"/>
      <c r="BZ464" s="42"/>
      <c r="CA464" s="42"/>
      <c r="CB464" s="42"/>
      <c r="CC464" s="42"/>
      <c r="CD464" s="42"/>
      <c r="CE464" s="42"/>
      <c r="CF464" s="42"/>
      <c r="CG464" s="42"/>
      <c r="CH464" s="42"/>
      <c r="CI464" s="42"/>
      <c r="CJ464" s="42"/>
      <c r="CK464" s="42"/>
      <c r="CL464" s="42"/>
      <c r="CM464" s="42"/>
      <c r="CN464" s="42"/>
      <c r="CO464" s="42"/>
      <c r="CP464" s="42"/>
      <c r="CQ464" s="42"/>
      <c r="CR464" s="42"/>
      <c r="CS464" s="42"/>
      <c r="CT464" s="42"/>
      <c r="CU464" s="42"/>
      <c r="CV464" s="42"/>
      <c r="CW464" s="42"/>
      <c r="CX464" s="42"/>
      <c r="CY464" s="42"/>
      <c r="CZ464" s="42"/>
      <c r="DA464" s="42"/>
      <c r="DB464" s="42"/>
      <c r="DC464" s="42"/>
      <c r="DD464" s="42"/>
      <c r="DE464" s="42"/>
      <c r="DF464" s="42"/>
      <c r="DG464" s="42"/>
      <c r="DH464" s="42"/>
      <c r="DI464" s="42"/>
      <c r="DJ464" s="42"/>
      <c r="DK464" s="42"/>
      <c r="DL464" s="42"/>
      <c r="DM464" s="42"/>
      <c r="DN464" s="42"/>
      <c r="DO464" s="42"/>
      <c r="DP464" s="42"/>
      <c r="DQ464" s="42"/>
      <c r="DR464" s="42"/>
      <c r="DS464" s="42"/>
      <c r="DT464" s="42"/>
      <c r="DU464" s="42"/>
      <c r="DV464" s="42"/>
      <c r="DW464" s="42"/>
      <c r="DX464" s="42"/>
      <c r="DY464" s="42"/>
      <c r="DZ464" s="42"/>
      <c r="EA464" s="42"/>
      <c r="EB464" s="42"/>
      <c r="EC464" s="42"/>
      <c r="ED464" s="42"/>
      <c r="EE464" s="42"/>
      <c r="EF464" s="42"/>
      <c r="EG464" s="42"/>
      <c r="EH464" s="42"/>
      <c r="EI464" s="42"/>
      <c r="EJ464" s="42"/>
      <c r="EK464" s="42"/>
      <c r="EL464" s="42"/>
      <c r="EM464" s="42"/>
      <c r="EN464" s="42"/>
      <c r="EO464" s="42"/>
      <c r="EP464" s="42"/>
      <c r="EQ464" s="42"/>
      <c r="ER464" s="42"/>
      <c r="ES464" s="42"/>
      <c r="ET464" s="42"/>
      <c r="EU464" s="42"/>
      <c r="EV464" s="42"/>
      <c r="EW464" s="42"/>
      <c r="EX464" s="42"/>
      <c r="EY464" s="42"/>
      <c r="EZ464" s="42"/>
      <c r="FA464" s="42"/>
      <c r="FB464" s="42"/>
      <c r="FC464" s="42"/>
      <c r="FD464" s="42"/>
      <c r="FE464" s="42"/>
      <c r="FF464" s="42"/>
      <c r="FG464" s="42"/>
      <c r="FH464" s="42"/>
      <c r="FI464" s="42"/>
      <c r="FJ464" s="42"/>
      <c r="FK464" s="42"/>
      <c r="FL464" s="42"/>
      <c r="FM464" s="42"/>
      <c r="FN464" s="42"/>
      <c r="FO464" s="42"/>
      <c r="FP464" s="42"/>
      <c r="FQ464" s="42"/>
      <c r="FR464" s="42"/>
      <c r="FS464" s="42"/>
      <c r="FT464" s="42"/>
      <c r="FU464" s="42"/>
      <c r="FV464" s="42"/>
      <c r="FW464" s="42"/>
      <c r="FX464" s="42"/>
      <c r="FY464" s="42"/>
      <c r="FZ464" s="42"/>
      <c r="GA464" s="42"/>
      <c r="GB464" s="42"/>
      <c r="GC464" s="42"/>
      <c r="GD464" s="42"/>
      <c r="GE464" s="42"/>
      <c r="GF464" s="42"/>
      <c r="GG464" s="42"/>
      <c r="GH464" s="42"/>
      <c r="GI464" s="42"/>
      <c r="GJ464" s="42"/>
      <c r="GK464" s="42"/>
      <c r="GL464" s="42"/>
      <c r="GM464" s="42"/>
      <c r="GN464" s="42"/>
      <c r="GO464" s="42"/>
      <c r="GP464" s="42"/>
      <c r="GQ464" s="42"/>
      <c r="GR464" s="42"/>
      <c r="GS464" s="42"/>
      <c r="GT464" s="42"/>
      <c r="GU464" s="42"/>
      <c r="GV464" s="42"/>
      <c r="GW464" s="42"/>
      <c r="GX464" s="42"/>
      <c r="GY464" s="42"/>
      <c r="GZ464" s="42"/>
      <c r="HA464" s="42"/>
      <c r="HB464" s="42"/>
      <c r="HC464" s="42"/>
      <c r="HD464" s="42"/>
      <c r="HE464" s="42"/>
      <c r="HF464" s="42"/>
      <c r="HG464" s="42"/>
      <c r="HH464" s="42"/>
      <c r="HI464" s="42"/>
      <c r="HJ464" s="42"/>
      <c r="HK464" s="42"/>
      <c r="HL464" s="42"/>
      <c r="HM464" s="42"/>
      <c r="HN464" s="42"/>
      <c r="HO464" s="42"/>
      <c r="HP464" s="42"/>
      <c r="HQ464" s="42"/>
      <c r="HR464" s="42"/>
      <c r="HS464" s="42"/>
      <c r="HT464" s="42"/>
      <c r="HU464" s="42"/>
      <c r="HV464" s="42"/>
      <c r="HW464" s="42"/>
      <c r="HX464" s="42"/>
    </row>
    <row r="465" spans="1:232" s="41" customFormat="1" x14ac:dyDescent="0.25">
      <c r="A465" s="29"/>
      <c r="B465" s="30"/>
      <c r="C465" s="31" t="str">
        <f>IF(H465="","",VLOOKUP(O465,Khach_hang!B:G,6,0))</f>
        <v>B</v>
      </c>
      <c r="D465" s="57">
        <f t="shared" si="119"/>
        <v>0</v>
      </c>
      <c r="E465" s="57">
        <f t="shared" si="120"/>
        <v>1</v>
      </c>
      <c r="F465" s="32" t="str">
        <f>IF(H465="","",VLOOKUP(H465,'PHIEU XT'!B:I,8,0))</f>
        <v>30/08/2025</v>
      </c>
      <c r="G465" s="32" t="str">
        <f t="shared" si="121"/>
        <v>30/08/2025</v>
      </c>
      <c r="H465" s="4">
        <v>9105873355</v>
      </c>
      <c r="I465" s="32" t="str">
        <f t="shared" si="122"/>
        <v>30/08/2025</v>
      </c>
      <c r="J465" s="33" t="str">
        <f t="shared" si="123"/>
        <v>NKHT2508/00007215</v>
      </c>
      <c r="K465" s="34"/>
      <c r="L465" s="46" t="str">
        <f t="shared" si="124"/>
        <v>K25TTM</v>
      </c>
      <c r="M465" s="33" t="str">
        <f>IF(H465="","",'PHIEU XT'!C465)</f>
        <v>00007215</v>
      </c>
      <c r="N465" s="35" t="str">
        <f t="shared" si="125"/>
        <v>30/08/2025</v>
      </c>
      <c r="O465" s="6" t="str">
        <f>IF(H465="","",'PHIEU XT'!E465)</f>
        <v>WIN-064</v>
      </c>
      <c r="P465" s="36"/>
      <c r="Q465" s="36"/>
      <c r="R465" s="36"/>
      <c r="S465" s="33" t="str">
        <f>IF(H465="","",'PHIEU XT'!F465)</f>
        <v>5248 WM+ NDH 274 Trần Huy Liệu</v>
      </c>
      <c r="T465" s="36"/>
      <c r="U465" s="36"/>
      <c r="V465" s="33" t="str">
        <f t="shared" si="126"/>
        <v>5248 WM+ NDH 274 Trần Huy Liệu</v>
      </c>
      <c r="W465" s="36"/>
      <c r="X465" s="36"/>
      <c r="Y465" s="33" t="str">
        <f>IF(H465="","",'PHIEU XT'!AC465)</f>
        <v>TH200</v>
      </c>
      <c r="Z465" s="36"/>
      <c r="AA465" s="30"/>
      <c r="AB465" s="57">
        <f t="shared" si="127"/>
        <v>5111</v>
      </c>
      <c r="AC465" s="57">
        <f t="shared" si="128"/>
        <v>131</v>
      </c>
      <c r="AD465" s="30"/>
      <c r="AE465" s="58">
        <f>IF(H465="","",'PHIEU XT'!U465)</f>
        <v>6</v>
      </c>
      <c r="AF465" s="37"/>
      <c r="AG465" s="37">
        <f>IF(H465="","",'PHIEU XT'!T465)</f>
        <v>55595</v>
      </c>
      <c r="AH465" s="38">
        <f t="shared" si="129"/>
        <v>333570</v>
      </c>
      <c r="AI465" s="37"/>
      <c r="AJ465" s="37"/>
      <c r="AK465" s="39"/>
      <c r="AL465" s="40">
        <f t="shared" si="130"/>
        <v>8</v>
      </c>
      <c r="AM465" s="37"/>
      <c r="AN465" s="37">
        <f t="shared" si="131"/>
        <v>26685.600000000002</v>
      </c>
      <c r="AO465" s="59">
        <f t="shared" si="132"/>
        <v>33311</v>
      </c>
      <c r="AP465" s="39"/>
      <c r="AQ465" s="59" t="str">
        <f t="shared" si="133"/>
        <v>K-hangtra</v>
      </c>
      <c r="AR465" s="60">
        <f t="shared" si="134"/>
        <v>156</v>
      </c>
      <c r="AS465" s="60">
        <f t="shared" si="135"/>
        <v>632</v>
      </c>
      <c r="AV465" s="39"/>
      <c r="AW465" s="42"/>
      <c r="AX465" s="42"/>
      <c r="AY465" s="42"/>
      <c r="AZ465" s="42"/>
      <c r="BA465" s="42"/>
      <c r="BB465" s="42"/>
      <c r="BC465" s="42"/>
      <c r="BD465" s="42"/>
      <c r="BE465" s="42"/>
      <c r="BF465" s="42"/>
      <c r="BG465" s="42"/>
      <c r="BH465" s="42"/>
      <c r="BI465" s="42"/>
      <c r="BJ465" s="42"/>
      <c r="BK465" s="42"/>
      <c r="BL465" s="42"/>
      <c r="BM465" s="42"/>
      <c r="BN465" s="42"/>
      <c r="BO465" s="42"/>
      <c r="BP465" s="42"/>
      <c r="BQ465" s="42"/>
      <c r="BR465" s="42"/>
      <c r="BS465" s="42"/>
      <c r="BT465" s="42"/>
      <c r="BU465" s="42"/>
      <c r="BV465" s="42"/>
      <c r="BW465" s="42"/>
      <c r="BX465" s="42"/>
      <c r="BY465" s="42"/>
      <c r="BZ465" s="42"/>
      <c r="CA465" s="42"/>
      <c r="CB465" s="42"/>
      <c r="CC465" s="42"/>
      <c r="CD465" s="42"/>
      <c r="CE465" s="42"/>
      <c r="CF465" s="42"/>
      <c r="CG465" s="42"/>
      <c r="CH465" s="42"/>
      <c r="CI465" s="42"/>
      <c r="CJ465" s="42"/>
      <c r="CK465" s="42"/>
      <c r="CL465" s="42"/>
      <c r="CM465" s="42"/>
      <c r="CN465" s="42"/>
      <c r="CO465" s="42"/>
      <c r="CP465" s="42"/>
      <c r="CQ465" s="42"/>
      <c r="CR465" s="42"/>
      <c r="CS465" s="42"/>
      <c r="CT465" s="42"/>
      <c r="CU465" s="42"/>
      <c r="CV465" s="42"/>
      <c r="CW465" s="42"/>
      <c r="CX465" s="42"/>
      <c r="CY465" s="42"/>
      <c r="CZ465" s="42"/>
      <c r="DA465" s="42"/>
      <c r="DB465" s="42"/>
      <c r="DC465" s="42"/>
      <c r="DD465" s="42"/>
      <c r="DE465" s="42"/>
      <c r="DF465" s="42"/>
      <c r="DG465" s="42"/>
      <c r="DH465" s="42"/>
      <c r="DI465" s="42"/>
      <c r="DJ465" s="42"/>
      <c r="DK465" s="42"/>
      <c r="DL465" s="42"/>
      <c r="DM465" s="42"/>
      <c r="DN465" s="42"/>
      <c r="DO465" s="42"/>
      <c r="DP465" s="42"/>
      <c r="DQ465" s="42"/>
      <c r="DR465" s="42"/>
      <c r="DS465" s="42"/>
      <c r="DT465" s="42"/>
      <c r="DU465" s="42"/>
      <c r="DV465" s="42"/>
      <c r="DW465" s="42"/>
      <c r="DX465" s="42"/>
      <c r="DY465" s="42"/>
      <c r="DZ465" s="42"/>
      <c r="EA465" s="42"/>
      <c r="EB465" s="42"/>
      <c r="EC465" s="42"/>
      <c r="ED465" s="42"/>
      <c r="EE465" s="42"/>
      <c r="EF465" s="42"/>
      <c r="EG465" s="42"/>
      <c r="EH465" s="42"/>
      <c r="EI465" s="42"/>
      <c r="EJ465" s="42"/>
      <c r="EK465" s="42"/>
      <c r="EL465" s="42"/>
      <c r="EM465" s="42"/>
      <c r="EN465" s="42"/>
      <c r="EO465" s="42"/>
      <c r="EP465" s="42"/>
      <c r="EQ465" s="42"/>
      <c r="ER465" s="42"/>
      <c r="ES465" s="42"/>
      <c r="ET465" s="42"/>
      <c r="EU465" s="42"/>
      <c r="EV465" s="42"/>
      <c r="EW465" s="42"/>
      <c r="EX465" s="42"/>
      <c r="EY465" s="42"/>
      <c r="EZ465" s="42"/>
      <c r="FA465" s="42"/>
      <c r="FB465" s="42"/>
      <c r="FC465" s="42"/>
      <c r="FD465" s="42"/>
      <c r="FE465" s="42"/>
      <c r="FF465" s="42"/>
      <c r="FG465" s="42"/>
      <c r="FH465" s="42"/>
      <c r="FI465" s="42"/>
      <c r="FJ465" s="42"/>
      <c r="FK465" s="42"/>
      <c r="FL465" s="42"/>
      <c r="FM465" s="42"/>
      <c r="FN465" s="42"/>
      <c r="FO465" s="42"/>
      <c r="FP465" s="42"/>
      <c r="FQ465" s="42"/>
      <c r="FR465" s="42"/>
      <c r="FS465" s="42"/>
      <c r="FT465" s="42"/>
      <c r="FU465" s="42"/>
      <c r="FV465" s="42"/>
      <c r="FW465" s="42"/>
      <c r="FX465" s="42"/>
      <c r="FY465" s="42"/>
      <c r="FZ465" s="42"/>
      <c r="GA465" s="42"/>
      <c r="GB465" s="42"/>
      <c r="GC465" s="42"/>
      <c r="GD465" s="42"/>
      <c r="GE465" s="42"/>
      <c r="GF465" s="42"/>
      <c r="GG465" s="42"/>
      <c r="GH465" s="42"/>
      <c r="GI465" s="42"/>
      <c r="GJ465" s="42"/>
      <c r="GK465" s="42"/>
      <c r="GL465" s="42"/>
      <c r="GM465" s="42"/>
      <c r="GN465" s="42"/>
      <c r="GO465" s="42"/>
      <c r="GP465" s="42"/>
      <c r="GQ465" s="42"/>
      <c r="GR465" s="42"/>
      <c r="GS465" s="42"/>
      <c r="GT465" s="42"/>
      <c r="GU465" s="42"/>
      <c r="GV465" s="42"/>
      <c r="GW465" s="42"/>
      <c r="GX465" s="42"/>
      <c r="GY465" s="42"/>
      <c r="GZ465" s="42"/>
      <c r="HA465" s="42"/>
      <c r="HB465" s="42"/>
      <c r="HC465" s="42"/>
      <c r="HD465" s="42"/>
      <c r="HE465" s="42"/>
      <c r="HF465" s="42"/>
      <c r="HG465" s="42"/>
      <c r="HH465" s="42"/>
      <c r="HI465" s="42"/>
      <c r="HJ465" s="42"/>
      <c r="HK465" s="42"/>
      <c r="HL465" s="42"/>
      <c r="HM465" s="42"/>
      <c r="HN465" s="42"/>
      <c r="HO465" s="42"/>
      <c r="HP465" s="42"/>
      <c r="HQ465" s="42"/>
      <c r="HR465" s="42"/>
      <c r="HS465" s="42"/>
      <c r="HT465" s="42"/>
      <c r="HU465" s="42"/>
      <c r="HV465" s="42"/>
      <c r="HW465" s="42"/>
      <c r="HX465" s="42"/>
    </row>
    <row r="466" spans="1:232" s="41" customFormat="1" x14ac:dyDescent="0.25">
      <c r="A466" s="29"/>
      <c r="B466" s="30"/>
      <c r="C466" s="31" t="str">
        <f>IF(H466="","",VLOOKUP(O466,Khach_hang!B:G,6,0))</f>
        <v>B</v>
      </c>
      <c r="D466" s="57">
        <f t="shared" si="119"/>
        <v>0</v>
      </c>
      <c r="E466" s="57">
        <f t="shared" si="120"/>
        <v>1</v>
      </c>
      <c r="F466" s="32" t="str">
        <f>IF(H466="","",VLOOKUP(H466,'PHIEU XT'!B:I,8,0))</f>
        <v>30/08/2025</v>
      </c>
      <c r="G466" s="32" t="str">
        <f t="shared" si="121"/>
        <v>30/08/2025</v>
      </c>
      <c r="H466" s="4">
        <v>9105873355</v>
      </c>
      <c r="I466" s="32" t="str">
        <f t="shared" si="122"/>
        <v>30/08/2025</v>
      </c>
      <c r="J466" s="33" t="str">
        <f t="shared" si="123"/>
        <v>NKHT2508/00007215</v>
      </c>
      <c r="K466" s="34"/>
      <c r="L466" s="46" t="str">
        <f t="shared" si="124"/>
        <v>K25TTM</v>
      </c>
      <c r="M466" s="33" t="str">
        <f>IF(H466="","",'PHIEU XT'!C466)</f>
        <v>00007215</v>
      </c>
      <c r="N466" s="35" t="str">
        <f t="shared" si="125"/>
        <v>30/08/2025</v>
      </c>
      <c r="O466" s="6" t="str">
        <f>IF(H466="","",'PHIEU XT'!E466)</f>
        <v>WIN-064</v>
      </c>
      <c r="P466" s="36"/>
      <c r="Q466" s="36"/>
      <c r="R466" s="36"/>
      <c r="S466" s="33" t="str">
        <f>IF(H466="","",'PHIEU XT'!F466)</f>
        <v>5248 WM+ NDH 274 Trần Huy Liệu</v>
      </c>
      <c r="T466" s="36"/>
      <c r="U466" s="36"/>
      <c r="V466" s="33" t="str">
        <f t="shared" si="126"/>
        <v>5248 WM+ NDH 274 Trần Huy Liệu</v>
      </c>
      <c r="W466" s="36"/>
      <c r="X466" s="36"/>
      <c r="Y466" s="33" t="str">
        <f>IF(H466="","",'PHIEU XT'!AC466)</f>
        <v>GTLX250G</v>
      </c>
      <c r="Z466" s="36"/>
      <c r="AA466" s="30"/>
      <c r="AB466" s="57">
        <f t="shared" si="127"/>
        <v>5111</v>
      </c>
      <c r="AC466" s="57">
        <f t="shared" si="128"/>
        <v>131</v>
      </c>
      <c r="AD466" s="30"/>
      <c r="AE466" s="58">
        <f>IF(H466="","",'PHIEU XT'!U466)</f>
        <v>1</v>
      </c>
      <c r="AF466" s="37"/>
      <c r="AG466" s="37">
        <f>IF(H466="","",'PHIEU XT'!T466)</f>
        <v>50182</v>
      </c>
      <c r="AH466" s="38">
        <f t="shared" si="129"/>
        <v>50182</v>
      </c>
      <c r="AI466" s="37"/>
      <c r="AJ466" s="37"/>
      <c r="AK466" s="39"/>
      <c r="AL466" s="40">
        <f t="shared" si="130"/>
        <v>8</v>
      </c>
      <c r="AM466" s="37"/>
      <c r="AN466" s="37">
        <f t="shared" si="131"/>
        <v>4014.56</v>
      </c>
      <c r="AO466" s="59">
        <f t="shared" si="132"/>
        <v>33311</v>
      </c>
      <c r="AP466" s="39"/>
      <c r="AQ466" s="59" t="str">
        <f t="shared" si="133"/>
        <v>K-hangtra</v>
      </c>
      <c r="AR466" s="60">
        <f t="shared" si="134"/>
        <v>156</v>
      </c>
      <c r="AS466" s="60">
        <f t="shared" si="135"/>
        <v>632</v>
      </c>
      <c r="AV466" s="39"/>
      <c r="AW466" s="42"/>
      <c r="AX466" s="42"/>
      <c r="AY466" s="42"/>
      <c r="AZ466" s="42"/>
      <c r="BA466" s="42"/>
      <c r="BB466" s="42"/>
      <c r="BC466" s="42"/>
      <c r="BD466" s="42"/>
      <c r="BE466" s="42"/>
      <c r="BF466" s="42"/>
      <c r="BG466" s="42"/>
      <c r="BH466" s="42"/>
      <c r="BI466" s="42"/>
      <c r="BJ466" s="42"/>
      <c r="BK466" s="42"/>
      <c r="BL466" s="42"/>
      <c r="BM466" s="42"/>
      <c r="BN466" s="42"/>
      <c r="BO466" s="42"/>
      <c r="BP466" s="42"/>
      <c r="BQ466" s="42"/>
      <c r="BR466" s="42"/>
      <c r="BS466" s="42"/>
      <c r="BT466" s="42"/>
      <c r="BU466" s="42"/>
      <c r="BV466" s="42"/>
      <c r="BW466" s="42"/>
      <c r="BX466" s="42"/>
      <c r="BY466" s="42"/>
      <c r="BZ466" s="42"/>
      <c r="CA466" s="42"/>
      <c r="CB466" s="42"/>
      <c r="CC466" s="42"/>
      <c r="CD466" s="42"/>
      <c r="CE466" s="42"/>
      <c r="CF466" s="42"/>
      <c r="CG466" s="42"/>
      <c r="CH466" s="42"/>
      <c r="CI466" s="42"/>
      <c r="CJ466" s="42"/>
      <c r="CK466" s="42"/>
      <c r="CL466" s="42"/>
      <c r="CM466" s="42"/>
      <c r="CN466" s="42"/>
      <c r="CO466" s="42"/>
      <c r="CP466" s="42"/>
      <c r="CQ466" s="42"/>
      <c r="CR466" s="42"/>
      <c r="CS466" s="42"/>
      <c r="CT466" s="42"/>
      <c r="CU466" s="42"/>
      <c r="CV466" s="42"/>
      <c r="CW466" s="42"/>
      <c r="CX466" s="42"/>
      <c r="CY466" s="42"/>
      <c r="CZ466" s="42"/>
      <c r="DA466" s="42"/>
      <c r="DB466" s="42"/>
      <c r="DC466" s="42"/>
      <c r="DD466" s="42"/>
      <c r="DE466" s="42"/>
      <c r="DF466" s="42"/>
      <c r="DG466" s="42"/>
      <c r="DH466" s="42"/>
      <c r="DI466" s="42"/>
      <c r="DJ466" s="42"/>
      <c r="DK466" s="42"/>
      <c r="DL466" s="42"/>
      <c r="DM466" s="42"/>
      <c r="DN466" s="42"/>
      <c r="DO466" s="42"/>
      <c r="DP466" s="42"/>
      <c r="DQ466" s="42"/>
      <c r="DR466" s="42"/>
      <c r="DS466" s="42"/>
      <c r="DT466" s="42"/>
      <c r="DU466" s="42"/>
      <c r="DV466" s="42"/>
      <c r="DW466" s="42"/>
      <c r="DX466" s="42"/>
      <c r="DY466" s="42"/>
      <c r="DZ466" s="42"/>
      <c r="EA466" s="42"/>
      <c r="EB466" s="42"/>
      <c r="EC466" s="42"/>
      <c r="ED466" s="42"/>
      <c r="EE466" s="42"/>
      <c r="EF466" s="42"/>
      <c r="EG466" s="42"/>
      <c r="EH466" s="42"/>
      <c r="EI466" s="42"/>
      <c r="EJ466" s="42"/>
      <c r="EK466" s="42"/>
      <c r="EL466" s="42"/>
      <c r="EM466" s="42"/>
      <c r="EN466" s="42"/>
      <c r="EO466" s="42"/>
      <c r="EP466" s="42"/>
      <c r="EQ466" s="42"/>
      <c r="ER466" s="42"/>
      <c r="ES466" s="42"/>
      <c r="ET466" s="42"/>
      <c r="EU466" s="42"/>
      <c r="EV466" s="42"/>
      <c r="EW466" s="42"/>
      <c r="EX466" s="42"/>
      <c r="EY466" s="42"/>
      <c r="EZ466" s="42"/>
      <c r="FA466" s="42"/>
      <c r="FB466" s="42"/>
      <c r="FC466" s="42"/>
      <c r="FD466" s="42"/>
      <c r="FE466" s="42"/>
      <c r="FF466" s="42"/>
      <c r="FG466" s="42"/>
      <c r="FH466" s="42"/>
      <c r="FI466" s="42"/>
      <c r="FJ466" s="42"/>
      <c r="FK466" s="42"/>
      <c r="FL466" s="42"/>
      <c r="FM466" s="42"/>
      <c r="FN466" s="42"/>
      <c r="FO466" s="42"/>
      <c r="FP466" s="42"/>
      <c r="FQ466" s="42"/>
      <c r="FR466" s="42"/>
      <c r="FS466" s="42"/>
      <c r="FT466" s="42"/>
      <c r="FU466" s="42"/>
      <c r="FV466" s="42"/>
      <c r="FW466" s="42"/>
      <c r="FX466" s="42"/>
      <c r="FY466" s="42"/>
      <c r="FZ466" s="42"/>
      <c r="GA466" s="42"/>
      <c r="GB466" s="42"/>
      <c r="GC466" s="42"/>
      <c r="GD466" s="42"/>
      <c r="GE466" s="42"/>
      <c r="GF466" s="42"/>
      <c r="GG466" s="42"/>
      <c r="GH466" s="42"/>
      <c r="GI466" s="42"/>
      <c r="GJ466" s="42"/>
      <c r="GK466" s="42"/>
      <c r="GL466" s="42"/>
      <c r="GM466" s="42"/>
      <c r="GN466" s="42"/>
      <c r="GO466" s="42"/>
      <c r="GP466" s="42"/>
      <c r="GQ466" s="42"/>
      <c r="GR466" s="42"/>
      <c r="GS466" s="42"/>
      <c r="GT466" s="42"/>
      <c r="GU466" s="42"/>
      <c r="GV466" s="42"/>
      <c r="GW466" s="42"/>
      <c r="GX466" s="42"/>
      <c r="GY466" s="42"/>
      <c r="GZ466" s="42"/>
      <c r="HA466" s="42"/>
      <c r="HB466" s="42"/>
      <c r="HC466" s="42"/>
      <c r="HD466" s="42"/>
      <c r="HE466" s="42"/>
      <c r="HF466" s="42"/>
      <c r="HG466" s="42"/>
      <c r="HH466" s="42"/>
      <c r="HI466" s="42"/>
      <c r="HJ466" s="42"/>
      <c r="HK466" s="42"/>
      <c r="HL466" s="42"/>
      <c r="HM466" s="42"/>
      <c r="HN466" s="42"/>
      <c r="HO466" s="42"/>
      <c r="HP466" s="42"/>
      <c r="HQ466" s="42"/>
      <c r="HR466" s="42"/>
      <c r="HS466" s="42"/>
      <c r="HT466" s="42"/>
      <c r="HU466" s="42"/>
      <c r="HV466" s="42"/>
      <c r="HW466" s="42"/>
      <c r="HX466" s="42"/>
    </row>
    <row r="467" spans="1:232" s="41" customFormat="1" x14ac:dyDescent="0.25">
      <c r="A467" s="29"/>
      <c r="B467" s="30"/>
      <c r="C467" s="31" t="str">
        <f>IF(H467="","",VLOOKUP(O467,Khach_hang!B:G,6,0))</f>
        <v>B</v>
      </c>
      <c r="D467" s="57">
        <f t="shared" si="119"/>
        <v>0</v>
      </c>
      <c r="E467" s="57">
        <f t="shared" si="120"/>
        <v>1</v>
      </c>
      <c r="F467" s="32" t="str">
        <f>IF(H467="","",VLOOKUP(H467,'PHIEU XT'!B:I,8,0))</f>
        <v>30/08/2025</v>
      </c>
      <c r="G467" s="32" t="str">
        <f t="shared" si="121"/>
        <v>30/08/2025</v>
      </c>
      <c r="H467" s="4">
        <v>9105873382</v>
      </c>
      <c r="I467" s="32" t="str">
        <f t="shared" si="122"/>
        <v>30/08/2025</v>
      </c>
      <c r="J467" s="33" t="str">
        <f t="shared" si="123"/>
        <v>NKHT2508/00016941</v>
      </c>
      <c r="K467" s="34"/>
      <c r="L467" s="46" t="str">
        <f t="shared" si="124"/>
        <v>K25TTM</v>
      </c>
      <c r="M467" s="33" t="str">
        <f>IF(H467="","",'PHIEU XT'!C467)</f>
        <v>00016941</v>
      </c>
      <c r="N467" s="35" t="str">
        <f t="shared" si="125"/>
        <v>30/08/2025</v>
      </c>
      <c r="O467" s="6" t="str">
        <f>IF(H467="","",'PHIEU XT'!E467)</f>
        <v>WIN-031</v>
      </c>
      <c r="P467" s="36"/>
      <c r="Q467" s="36"/>
      <c r="R467" s="36"/>
      <c r="S467" s="33" t="str">
        <f>IF(H467="","",'PHIEU XT'!F467)</f>
        <v>5587 WM+ BNH 46 Thanh Bình</v>
      </c>
      <c r="T467" s="36"/>
      <c r="U467" s="36"/>
      <c r="V467" s="33" t="str">
        <f t="shared" si="126"/>
        <v>5587 WM+ BNH 46 Thanh Bình</v>
      </c>
      <c r="W467" s="36"/>
      <c r="X467" s="36"/>
      <c r="Y467" s="33" t="str">
        <f>IF(H467="","",'PHIEU XT'!AC467)</f>
        <v>GTLX250G</v>
      </c>
      <c r="Z467" s="36"/>
      <c r="AA467" s="30"/>
      <c r="AB467" s="57">
        <f t="shared" si="127"/>
        <v>5111</v>
      </c>
      <c r="AC467" s="57">
        <f t="shared" si="128"/>
        <v>131</v>
      </c>
      <c r="AD467" s="30"/>
      <c r="AE467" s="58">
        <f>IF(H467="","",'PHIEU XT'!U467)</f>
        <v>1</v>
      </c>
      <c r="AF467" s="37"/>
      <c r="AG467" s="37">
        <f>IF(H467="","",'PHIEU XT'!T467)</f>
        <v>50182</v>
      </c>
      <c r="AH467" s="38">
        <f t="shared" si="129"/>
        <v>50182</v>
      </c>
      <c r="AI467" s="37"/>
      <c r="AJ467" s="37"/>
      <c r="AK467" s="39"/>
      <c r="AL467" s="40">
        <f t="shared" si="130"/>
        <v>8</v>
      </c>
      <c r="AM467" s="37"/>
      <c r="AN467" s="37">
        <f t="shared" si="131"/>
        <v>4014.56</v>
      </c>
      <c r="AO467" s="59">
        <f t="shared" si="132"/>
        <v>33311</v>
      </c>
      <c r="AP467" s="39"/>
      <c r="AQ467" s="59" t="str">
        <f t="shared" si="133"/>
        <v>K-hangtra</v>
      </c>
      <c r="AR467" s="60">
        <f t="shared" si="134"/>
        <v>156</v>
      </c>
      <c r="AS467" s="60">
        <f t="shared" si="135"/>
        <v>632</v>
      </c>
      <c r="AV467" s="39"/>
      <c r="AW467" s="42"/>
      <c r="AX467" s="42"/>
      <c r="AY467" s="42"/>
      <c r="AZ467" s="42"/>
      <c r="BA467" s="42"/>
      <c r="BB467" s="42"/>
      <c r="BC467" s="42"/>
      <c r="BD467" s="42"/>
      <c r="BE467" s="42"/>
      <c r="BF467" s="42"/>
      <c r="BG467" s="42"/>
      <c r="BH467" s="42"/>
      <c r="BI467" s="42"/>
      <c r="BJ467" s="42"/>
      <c r="BK467" s="42"/>
      <c r="BL467" s="42"/>
      <c r="BM467" s="42"/>
      <c r="BN467" s="42"/>
      <c r="BO467" s="42"/>
      <c r="BP467" s="42"/>
      <c r="BQ467" s="42"/>
      <c r="BR467" s="42"/>
      <c r="BS467" s="42"/>
      <c r="BT467" s="42"/>
      <c r="BU467" s="42"/>
      <c r="BV467" s="42"/>
      <c r="BW467" s="42"/>
      <c r="BX467" s="42"/>
      <c r="BY467" s="42"/>
      <c r="BZ467" s="42"/>
      <c r="CA467" s="42"/>
      <c r="CB467" s="42"/>
      <c r="CC467" s="42"/>
      <c r="CD467" s="42"/>
      <c r="CE467" s="42"/>
      <c r="CF467" s="42"/>
      <c r="CG467" s="42"/>
      <c r="CH467" s="42"/>
      <c r="CI467" s="42"/>
      <c r="CJ467" s="42"/>
      <c r="CK467" s="42"/>
      <c r="CL467" s="42"/>
      <c r="CM467" s="42"/>
      <c r="CN467" s="42"/>
      <c r="CO467" s="42"/>
      <c r="CP467" s="42"/>
      <c r="CQ467" s="42"/>
      <c r="CR467" s="42"/>
      <c r="CS467" s="42"/>
      <c r="CT467" s="42"/>
      <c r="CU467" s="42"/>
      <c r="CV467" s="42"/>
      <c r="CW467" s="42"/>
      <c r="CX467" s="42"/>
      <c r="CY467" s="42"/>
      <c r="CZ467" s="42"/>
      <c r="DA467" s="42"/>
      <c r="DB467" s="42"/>
      <c r="DC467" s="42"/>
      <c r="DD467" s="42"/>
      <c r="DE467" s="42"/>
      <c r="DF467" s="42"/>
      <c r="DG467" s="42"/>
      <c r="DH467" s="42"/>
      <c r="DI467" s="42"/>
      <c r="DJ467" s="42"/>
      <c r="DK467" s="42"/>
      <c r="DL467" s="42"/>
      <c r="DM467" s="42"/>
      <c r="DN467" s="42"/>
      <c r="DO467" s="42"/>
      <c r="DP467" s="42"/>
      <c r="DQ467" s="42"/>
      <c r="DR467" s="42"/>
      <c r="DS467" s="42"/>
      <c r="DT467" s="42"/>
      <c r="DU467" s="42"/>
      <c r="DV467" s="42"/>
      <c r="DW467" s="42"/>
      <c r="DX467" s="42"/>
      <c r="DY467" s="42"/>
      <c r="DZ467" s="42"/>
      <c r="EA467" s="42"/>
      <c r="EB467" s="42"/>
      <c r="EC467" s="42"/>
      <c r="ED467" s="42"/>
      <c r="EE467" s="42"/>
      <c r="EF467" s="42"/>
      <c r="EG467" s="42"/>
      <c r="EH467" s="42"/>
      <c r="EI467" s="42"/>
      <c r="EJ467" s="42"/>
      <c r="EK467" s="42"/>
      <c r="EL467" s="42"/>
      <c r="EM467" s="42"/>
      <c r="EN467" s="42"/>
      <c r="EO467" s="42"/>
      <c r="EP467" s="42"/>
      <c r="EQ467" s="42"/>
      <c r="ER467" s="42"/>
      <c r="ES467" s="42"/>
      <c r="ET467" s="42"/>
      <c r="EU467" s="42"/>
      <c r="EV467" s="42"/>
      <c r="EW467" s="42"/>
      <c r="EX467" s="42"/>
      <c r="EY467" s="42"/>
      <c r="EZ467" s="42"/>
      <c r="FA467" s="42"/>
      <c r="FB467" s="42"/>
      <c r="FC467" s="42"/>
      <c r="FD467" s="42"/>
      <c r="FE467" s="42"/>
      <c r="FF467" s="42"/>
      <c r="FG467" s="42"/>
      <c r="FH467" s="42"/>
      <c r="FI467" s="42"/>
      <c r="FJ467" s="42"/>
      <c r="FK467" s="42"/>
      <c r="FL467" s="42"/>
      <c r="FM467" s="42"/>
      <c r="FN467" s="42"/>
      <c r="FO467" s="42"/>
      <c r="FP467" s="42"/>
      <c r="FQ467" s="42"/>
      <c r="FR467" s="42"/>
      <c r="FS467" s="42"/>
      <c r="FT467" s="42"/>
      <c r="FU467" s="42"/>
      <c r="FV467" s="42"/>
      <c r="FW467" s="42"/>
      <c r="FX467" s="42"/>
      <c r="FY467" s="42"/>
      <c r="FZ467" s="42"/>
      <c r="GA467" s="42"/>
      <c r="GB467" s="42"/>
      <c r="GC467" s="42"/>
      <c r="GD467" s="42"/>
      <c r="GE467" s="42"/>
      <c r="GF467" s="42"/>
      <c r="GG467" s="42"/>
      <c r="GH467" s="42"/>
      <c r="GI467" s="42"/>
      <c r="GJ467" s="42"/>
      <c r="GK467" s="42"/>
      <c r="GL467" s="42"/>
      <c r="GM467" s="42"/>
      <c r="GN467" s="42"/>
      <c r="GO467" s="42"/>
      <c r="GP467" s="42"/>
      <c r="GQ467" s="42"/>
      <c r="GR467" s="42"/>
      <c r="GS467" s="42"/>
      <c r="GT467" s="42"/>
      <c r="GU467" s="42"/>
      <c r="GV467" s="42"/>
      <c r="GW467" s="42"/>
      <c r="GX467" s="42"/>
      <c r="GY467" s="42"/>
      <c r="GZ467" s="42"/>
      <c r="HA467" s="42"/>
      <c r="HB467" s="42"/>
      <c r="HC467" s="42"/>
      <c r="HD467" s="42"/>
      <c r="HE467" s="42"/>
      <c r="HF467" s="42"/>
      <c r="HG467" s="42"/>
      <c r="HH467" s="42"/>
      <c r="HI467" s="42"/>
      <c r="HJ467" s="42"/>
      <c r="HK467" s="42"/>
      <c r="HL467" s="42"/>
      <c r="HM467" s="42"/>
      <c r="HN467" s="42"/>
      <c r="HO467" s="42"/>
      <c r="HP467" s="42"/>
      <c r="HQ467" s="42"/>
      <c r="HR467" s="42"/>
      <c r="HS467" s="42"/>
      <c r="HT467" s="42"/>
      <c r="HU467" s="42"/>
      <c r="HV467" s="42"/>
      <c r="HW467" s="42"/>
      <c r="HX467" s="42"/>
    </row>
    <row r="468" spans="1:232" s="41" customFormat="1" x14ac:dyDescent="0.25">
      <c r="A468" s="29"/>
      <c r="B468" s="30"/>
      <c r="C468" s="31" t="str">
        <f>IF(H468="","",VLOOKUP(O468,Khach_hang!B:G,6,0))</f>
        <v>N</v>
      </c>
      <c r="D468" s="57">
        <f t="shared" si="119"/>
        <v>0</v>
      </c>
      <c r="E468" s="57">
        <f t="shared" si="120"/>
        <v>1</v>
      </c>
      <c r="F468" s="32" t="str">
        <f>IF(H468="","",VLOOKUP(H468,'PHIEU XT'!B:I,8,0))</f>
        <v>30/08/2025</v>
      </c>
      <c r="G468" s="32" t="str">
        <f t="shared" si="121"/>
        <v>30/08/2025</v>
      </c>
      <c r="H468" s="4">
        <v>9105873398</v>
      </c>
      <c r="I468" s="32" t="str">
        <f t="shared" si="122"/>
        <v>30/08/2025</v>
      </c>
      <c r="J468" s="33" t="str">
        <f t="shared" si="123"/>
        <v>NKHT2508/00008733</v>
      </c>
      <c r="K468" s="34"/>
      <c r="L468" s="46" t="str">
        <f t="shared" si="124"/>
        <v>K25TTM</v>
      </c>
      <c r="M468" s="33" t="str">
        <f>IF(H468="","",'PHIEU XT'!C468)</f>
        <v>00008733</v>
      </c>
      <c r="N468" s="35" t="str">
        <f t="shared" si="125"/>
        <v>30/08/2025</v>
      </c>
      <c r="O468" s="6" t="str">
        <f>IF(H468="","",'PHIEU XT'!E468)</f>
        <v>WIN-028</v>
      </c>
      <c r="P468" s="36"/>
      <c r="Q468" s="36"/>
      <c r="R468" s="36"/>
      <c r="S468" s="33" t="str">
        <f>IF(H468="","",'PHIEU XT'!F468)</f>
        <v>1613 WM VCP KHA Lê Thánh Tôn</v>
      </c>
      <c r="T468" s="36"/>
      <c r="U468" s="36"/>
      <c r="V468" s="33" t="str">
        <f t="shared" si="126"/>
        <v>1613 WM VCP KHA Lê Thánh Tôn</v>
      </c>
      <c r="W468" s="36"/>
      <c r="X468" s="36"/>
      <c r="Y468" s="33" t="str">
        <f>IF(H468="","",'PHIEU XT'!AC468)</f>
        <v>GSG250</v>
      </c>
      <c r="Z468" s="36"/>
      <c r="AA468" s="30"/>
      <c r="AB468" s="57">
        <f t="shared" si="127"/>
        <v>5111</v>
      </c>
      <c r="AC468" s="57">
        <f t="shared" si="128"/>
        <v>131</v>
      </c>
      <c r="AD468" s="30"/>
      <c r="AE468" s="58">
        <f>IF(H468="","",'PHIEU XT'!U468)</f>
        <v>4</v>
      </c>
      <c r="AF468" s="37"/>
      <c r="AG468" s="37">
        <f>IF(H468="","",'PHIEU XT'!T468)</f>
        <v>50400</v>
      </c>
      <c r="AH468" s="38">
        <f t="shared" si="129"/>
        <v>201600</v>
      </c>
      <c r="AI468" s="37"/>
      <c r="AJ468" s="37"/>
      <c r="AK468" s="39"/>
      <c r="AL468" s="40">
        <f t="shared" si="130"/>
        <v>8</v>
      </c>
      <c r="AM468" s="37"/>
      <c r="AN468" s="37">
        <f t="shared" si="131"/>
        <v>16128</v>
      </c>
      <c r="AO468" s="59">
        <f t="shared" si="132"/>
        <v>33311</v>
      </c>
      <c r="AP468" s="39"/>
      <c r="AQ468" s="59" t="str">
        <f t="shared" si="133"/>
        <v>K-hangtra</v>
      </c>
      <c r="AR468" s="60">
        <f t="shared" si="134"/>
        <v>156</v>
      </c>
      <c r="AS468" s="60">
        <f t="shared" si="135"/>
        <v>632</v>
      </c>
      <c r="AV468" s="39"/>
      <c r="AW468" s="42"/>
      <c r="AX468" s="42"/>
      <c r="AY468" s="42"/>
      <c r="AZ468" s="42"/>
      <c r="BA468" s="42"/>
      <c r="BB468" s="42"/>
      <c r="BC468" s="42"/>
      <c r="BD468" s="42"/>
      <c r="BE468" s="42"/>
      <c r="BF468" s="42"/>
      <c r="BG468" s="42"/>
      <c r="BH468" s="42"/>
      <c r="BI468" s="42"/>
      <c r="BJ468" s="42"/>
      <c r="BK468" s="42"/>
      <c r="BL468" s="42"/>
      <c r="BM468" s="42"/>
      <c r="BN468" s="42"/>
      <c r="BO468" s="42"/>
      <c r="BP468" s="42"/>
      <c r="BQ468" s="42"/>
      <c r="BR468" s="42"/>
      <c r="BS468" s="42"/>
      <c r="BT468" s="42"/>
      <c r="BU468" s="42"/>
      <c r="BV468" s="42"/>
      <c r="BW468" s="42"/>
      <c r="BX468" s="42"/>
      <c r="BY468" s="42"/>
      <c r="BZ468" s="42"/>
      <c r="CA468" s="42"/>
      <c r="CB468" s="42"/>
      <c r="CC468" s="42"/>
      <c r="CD468" s="42"/>
      <c r="CE468" s="42"/>
      <c r="CF468" s="42"/>
      <c r="CG468" s="42"/>
      <c r="CH468" s="42"/>
      <c r="CI468" s="42"/>
      <c r="CJ468" s="42"/>
      <c r="CK468" s="42"/>
      <c r="CL468" s="42"/>
      <c r="CM468" s="42"/>
      <c r="CN468" s="42"/>
      <c r="CO468" s="42"/>
      <c r="CP468" s="42"/>
      <c r="CQ468" s="42"/>
      <c r="CR468" s="42"/>
      <c r="CS468" s="42"/>
      <c r="CT468" s="42"/>
      <c r="CU468" s="42"/>
      <c r="CV468" s="42"/>
      <c r="CW468" s="42"/>
      <c r="CX468" s="42"/>
      <c r="CY468" s="42"/>
      <c r="CZ468" s="42"/>
      <c r="DA468" s="42"/>
      <c r="DB468" s="42"/>
      <c r="DC468" s="42"/>
      <c r="DD468" s="42"/>
      <c r="DE468" s="42"/>
      <c r="DF468" s="42"/>
      <c r="DG468" s="42"/>
      <c r="DH468" s="42"/>
      <c r="DI468" s="42"/>
      <c r="DJ468" s="42"/>
      <c r="DK468" s="42"/>
      <c r="DL468" s="42"/>
      <c r="DM468" s="42"/>
      <c r="DN468" s="42"/>
      <c r="DO468" s="42"/>
      <c r="DP468" s="42"/>
      <c r="DQ468" s="42"/>
      <c r="DR468" s="42"/>
      <c r="DS468" s="42"/>
      <c r="DT468" s="42"/>
      <c r="DU468" s="42"/>
      <c r="DV468" s="42"/>
      <c r="DW468" s="42"/>
      <c r="DX468" s="42"/>
      <c r="DY468" s="42"/>
      <c r="DZ468" s="42"/>
      <c r="EA468" s="42"/>
      <c r="EB468" s="42"/>
      <c r="EC468" s="42"/>
      <c r="ED468" s="42"/>
      <c r="EE468" s="42"/>
      <c r="EF468" s="42"/>
      <c r="EG468" s="42"/>
      <c r="EH468" s="42"/>
      <c r="EI468" s="42"/>
      <c r="EJ468" s="42"/>
      <c r="EK468" s="42"/>
      <c r="EL468" s="42"/>
      <c r="EM468" s="42"/>
      <c r="EN468" s="42"/>
      <c r="EO468" s="42"/>
      <c r="EP468" s="42"/>
      <c r="EQ468" s="42"/>
      <c r="ER468" s="42"/>
      <c r="ES468" s="42"/>
      <c r="ET468" s="42"/>
      <c r="EU468" s="42"/>
      <c r="EV468" s="42"/>
      <c r="EW468" s="42"/>
      <c r="EX468" s="42"/>
      <c r="EY468" s="42"/>
      <c r="EZ468" s="42"/>
      <c r="FA468" s="42"/>
      <c r="FB468" s="42"/>
      <c r="FC468" s="42"/>
      <c r="FD468" s="42"/>
      <c r="FE468" s="42"/>
      <c r="FF468" s="42"/>
      <c r="FG468" s="42"/>
      <c r="FH468" s="42"/>
      <c r="FI468" s="42"/>
      <c r="FJ468" s="42"/>
      <c r="FK468" s="42"/>
      <c r="FL468" s="42"/>
      <c r="FM468" s="42"/>
      <c r="FN468" s="42"/>
      <c r="FO468" s="42"/>
      <c r="FP468" s="42"/>
      <c r="FQ468" s="42"/>
      <c r="FR468" s="42"/>
      <c r="FS468" s="42"/>
      <c r="FT468" s="42"/>
      <c r="FU468" s="42"/>
      <c r="FV468" s="42"/>
      <c r="FW468" s="42"/>
      <c r="FX468" s="42"/>
      <c r="FY468" s="42"/>
      <c r="FZ468" s="42"/>
      <c r="GA468" s="42"/>
      <c r="GB468" s="42"/>
      <c r="GC468" s="42"/>
      <c r="GD468" s="42"/>
      <c r="GE468" s="42"/>
      <c r="GF468" s="42"/>
      <c r="GG468" s="42"/>
      <c r="GH468" s="42"/>
      <c r="GI468" s="42"/>
      <c r="GJ468" s="42"/>
      <c r="GK468" s="42"/>
      <c r="GL468" s="42"/>
      <c r="GM468" s="42"/>
      <c r="GN468" s="42"/>
      <c r="GO468" s="42"/>
      <c r="GP468" s="42"/>
      <c r="GQ468" s="42"/>
      <c r="GR468" s="42"/>
      <c r="GS468" s="42"/>
      <c r="GT468" s="42"/>
      <c r="GU468" s="42"/>
      <c r="GV468" s="42"/>
      <c r="GW468" s="42"/>
      <c r="GX468" s="42"/>
      <c r="GY468" s="42"/>
      <c r="GZ468" s="42"/>
      <c r="HA468" s="42"/>
      <c r="HB468" s="42"/>
      <c r="HC468" s="42"/>
      <c r="HD468" s="42"/>
      <c r="HE468" s="42"/>
      <c r="HF468" s="42"/>
      <c r="HG468" s="42"/>
      <c r="HH468" s="42"/>
      <c r="HI468" s="42"/>
      <c r="HJ468" s="42"/>
      <c r="HK468" s="42"/>
      <c r="HL468" s="42"/>
      <c r="HM468" s="42"/>
      <c r="HN468" s="42"/>
      <c r="HO468" s="42"/>
      <c r="HP468" s="42"/>
      <c r="HQ468" s="42"/>
      <c r="HR468" s="42"/>
      <c r="HS468" s="42"/>
      <c r="HT468" s="42"/>
      <c r="HU468" s="42"/>
      <c r="HV468" s="42"/>
      <c r="HW468" s="42"/>
      <c r="HX468" s="42"/>
    </row>
    <row r="469" spans="1:232" s="41" customFormat="1" x14ac:dyDescent="0.25">
      <c r="A469" s="29"/>
      <c r="B469" s="30"/>
      <c r="C469" s="31" t="str">
        <f>IF(H469="","",VLOOKUP(O469,Khach_hang!B:G,6,0))</f>
        <v>N</v>
      </c>
      <c r="D469" s="57">
        <f t="shared" si="119"/>
        <v>0</v>
      </c>
      <c r="E469" s="57">
        <f t="shared" si="120"/>
        <v>1</v>
      </c>
      <c r="F469" s="32" t="str">
        <f>IF(H469="","",VLOOKUP(H469,'PHIEU XT'!B:I,8,0))</f>
        <v>30/08/2025</v>
      </c>
      <c r="G469" s="32" t="str">
        <f t="shared" si="121"/>
        <v>30/08/2025</v>
      </c>
      <c r="H469" s="4">
        <v>9105873398</v>
      </c>
      <c r="I469" s="32" t="str">
        <f t="shared" si="122"/>
        <v>30/08/2025</v>
      </c>
      <c r="J469" s="33" t="str">
        <f t="shared" si="123"/>
        <v>NKHT2508/00008733</v>
      </c>
      <c r="K469" s="34"/>
      <c r="L469" s="46" t="str">
        <f t="shared" si="124"/>
        <v>K25TTM</v>
      </c>
      <c r="M469" s="33" t="str">
        <f>IF(H469="","",'PHIEU XT'!C469)</f>
        <v>00008733</v>
      </c>
      <c r="N469" s="35" t="str">
        <f t="shared" si="125"/>
        <v>30/08/2025</v>
      </c>
      <c r="O469" s="6" t="str">
        <f>IF(H469="","",'PHIEU XT'!E469)</f>
        <v>WIN-028</v>
      </c>
      <c r="P469" s="36"/>
      <c r="Q469" s="36"/>
      <c r="R469" s="36"/>
      <c r="S469" s="33" t="str">
        <f>IF(H469="","",'PHIEU XT'!F469)</f>
        <v>1613 WM VCP KHA Lê Thánh Tôn</v>
      </c>
      <c r="T469" s="36"/>
      <c r="U469" s="36"/>
      <c r="V469" s="33" t="str">
        <f t="shared" si="126"/>
        <v>1613 WM VCP KHA Lê Thánh Tôn</v>
      </c>
      <c r="W469" s="36"/>
      <c r="X469" s="36"/>
      <c r="Y469" s="33" t="str">
        <f>IF(H469="","",'PHIEU XT'!AC469)</f>
        <v>GM500</v>
      </c>
      <c r="Z469" s="36"/>
      <c r="AA469" s="30"/>
      <c r="AB469" s="57">
        <f t="shared" si="127"/>
        <v>5111</v>
      </c>
      <c r="AC469" s="57">
        <f t="shared" si="128"/>
        <v>131</v>
      </c>
      <c r="AD469" s="30"/>
      <c r="AE469" s="58">
        <f>IF(H469="","",'PHIEU XT'!U469)</f>
        <v>1</v>
      </c>
      <c r="AF469" s="37"/>
      <c r="AG469" s="37">
        <f>IF(H469="","",'PHIEU XT'!T469)</f>
        <v>111058</v>
      </c>
      <c r="AH469" s="38">
        <f t="shared" si="129"/>
        <v>111058</v>
      </c>
      <c r="AI469" s="37"/>
      <c r="AJ469" s="37"/>
      <c r="AK469" s="39"/>
      <c r="AL469" s="40">
        <f t="shared" si="130"/>
        <v>8</v>
      </c>
      <c r="AM469" s="37"/>
      <c r="AN469" s="37">
        <f t="shared" si="131"/>
        <v>8884.64</v>
      </c>
      <c r="AO469" s="59">
        <f t="shared" si="132"/>
        <v>33311</v>
      </c>
      <c r="AP469" s="39"/>
      <c r="AQ469" s="59" t="str">
        <f t="shared" si="133"/>
        <v>K-hangtra</v>
      </c>
      <c r="AR469" s="60">
        <f t="shared" si="134"/>
        <v>156</v>
      </c>
      <c r="AS469" s="60">
        <f t="shared" si="135"/>
        <v>632</v>
      </c>
      <c r="AV469" s="39"/>
      <c r="AW469" s="42"/>
      <c r="AX469" s="42"/>
      <c r="AY469" s="42"/>
      <c r="AZ469" s="42"/>
      <c r="BA469" s="42"/>
      <c r="BB469" s="42"/>
      <c r="BC469" s="42"/>
      <c r="BD469" s="42"/>
      <c r="BE469" s="42"/>
      <c r="BF469" s="42"/>
      <c r="BG469" s="42"/>
      <c r="BH469" s="42"/>
      <c r="BI469" s="42"/>
      <c r="BJ469" s="42"/>
      <c r="BK469" s="42"/>
      <c r="BL469" s="42"/>
      <c r="BM469" s="42"/>
      <c r="BN469" s="42"/>
      <c r="BO469" s="42"/>
      <c r="BP469" s="42"/>
      <c r="BQ469" s="42"/>
      <c r="BR469" s="42"/>
      <c r="BS469" s="42"/>
      <c r="BT469" s="42"/>
      <c r="BU469" s="42"/>
      <c r="BV469" s="42"/>
      <c r="BW469" s="42"/>
      <c r="BX469" s="42"/>
      <c r="BY469" s="42"/>
      <c r="BZ469" s="42"/>
      <c r="CA469" s="42"/>
      <c r="CB469" s="42"/>
      <c r="CC469" s="42"/>
      <c r="CD469" s="42"/>
      <c r="CE469" s="42"/>
      <c r="CF469" s="42"/>
      <c r="CG469" s="42"/>
      <c r="CH469" s="42"/>
      <c r="CI469" s="42"/>
      <c r="CJ469" s="42"/>
      <c r="CK469" s="42"/>
      <c r="CL469" s="42"/>
      <c r="CM469" s="42"/>
      <c r="CN469" s="42"/>
      <c r="CO469" s="42"/>
      <c r="CP469" s="42"/>
      <c r="CQ469" s="42"/>
      <c r="CR469" s="42"/>
      <c r="CS469" s="42"/>
      <c r="CT469" s="42"/>
      <c r="CU469" s="42"/>
      <c r="CV469" s="42"/>
      <c r="CW469" s="42"/>
      <c r="CX469" s="42"/>
      <c r="CY469" s="42"/>
      <c r="CZ469" s="42"/>
      <c r="DA469" s="42"/>
      <c r="DB469" s="42"/>
      <c r="DC469" s="42"/>
      <c r="DD469" s="42"/>
      <c r="DE469" s="42"/>
      <c r="DF469" s="42"/>
      <c r="DG469" s="42"/>
      <c r="DH469" s="42"/>
      <c r="DI469" s="42"/>
      <c r="DJ469" s="42"/>
      <c r="DK469" s="42"/>
      <c r="DL469" s="42"/>
      <c r="DM469" s="42"/>
      <c r="DN469" s="42"/>
      <c r="DO469" s="42"/>
      <c r="DP469" s="42"/>
      <c r="DQ469" s="42"/>
      <c r="DR469" s="42"/>
      <c r="DS469" s="42"/>
      <c r="DT469" s="42"/>
      <c r="DU469" s="42"/>
      <c r="DV469" s="42"/>
      <c r="DW469" s="42"/>
      <c r="DX469" s="42"/>
      <c r="DY469" s="42"/>
      <c r="DZ469" s="42"/>
      <c r="EA469" s="42"/>
      <c r="EB469" s="42"/>
      <c r="EC469" s="42"/>
      <c r="ED469" s="42"/>
      <c r="EE469" s="42"/>
      <c r="EF469" s="42"/>
      <c r="EG469" s="42"/>
      <c r="EH469" s="42"/>
      <c r="EI469" s="42"/>
      <c r="EJ469" s="42"/>
      <c r="EK469" s="42"/>
      <c r="EL469" s="42"/>
      <c r="EM469" s="42"/>
      <c r="EN469" s="42"/>
      <c r="EO469" s="42"/>
      <c r="EP469" s="42"/>
      <c r="EQ469" s="42"/>
      <c r="ER469" s="42"/>
      <c r="ES469" s="42"/>
      <c r="ET469" s="42"/>
      <c r="EU469" s="42"/>
      <c r="EV469" s="42"/>
      <c r="EW469" s="42"/>
      <c r="EX469" s="42"/>
      <c r="EY469" s="42"/>
      <c r="EZ469" s="42"/>
      <c r="FA469" s="42"/>
      <c r="FB469" s="42"/>
      <c r="FC469" s="42"/>
      <c r="FD469" s="42"/>
      <c r="FE469" s="42"/>
      <c r="FF469" s="42"/>
      <c r="FG469" s="42"/>
      <c r="FH469" s="42"/>
      <c r="FI469" s="42"/>
      <c r="FJ469" s="42"/>
      <c r="FK469" s="42"/>
      <c r="FL469" s="42"/>
      <c r="FM469" s="42"/>
      <c r="FN469" s="42"/>
      <c r="FO469" s="42"/>
      <c r="FP469" s="42"/>
      <c r="FQ469" s="42"/>
      <c r="FR469" s="42"/>
      <c r="FS469" s="42"/>
      <c r="FT469" s="42"/>
      <c r="FU469" s="42"/>
      <c r="FV469" s="42"/>
      <c r="FW469" s="42"/>
      <c r="FX469" s="42"/>
      <c r="FY469" s="42"/>
      <c r="FZ469" s="42"/>
      <c r="GA469" s="42"/>
      <c r="GB469" s="42"/>
      <c r="GC469" s="42"/>
      <c r="GD469" s="42"/>
      <c r="GE469" s="42"/>
      <c r="GF469" s="42"/>
      <c r="GG469" s="42"/>
      <c r="GH469" s="42"/>
      <c r="GI469" s="42"/>
      <c r="GJ469" s="42"/>
      <c r="GK469" s="42"/>
      <c r="GL469" s="42"/>
      <c r="GM469" s="42"/>
      <c r="GN469" s="42"/>
      <c r="GO469" s="42"/>
      <c r="GP469" s="42"/>
      <c r="GQ469" s="42"/>
      <c r="GR469" s="42"/>
      <c r="GS469" s="42"/>
      <c r="GT469" s="42"/>
      <c r="GU469" s="42"/>
      <c r="GV469" s="42"/>
      <c r="GW469" s="42"/>
      <c r="GX469" s="42"/>
      <c r="GY469" s="42"/>
      <c r="GZ469" s="42"/>
      <c r="HA469" s="42"/>
      <c r="HB469" s="42"/>
      <c r="HC469" s="42"/>
      <c r="HD469" s="42"/>
      <c r="HE469" s="42"/>
      <c r="HF469" s="42"/>
      <c r="HG469" s="42"/>
      <c r="HH469" s="42"/>
      <c r="HI469" s="42"/>
      <c r="HJ469" s="42"/>
      <c r="HK469" s="42"/>
      <c r="HL469" s="42"/>
      <c r="HM469" s="42"/>
      <c r="HN469" s="42"/>
      <c r="HO469" s="42"/>
      <c r="HP469" s="42"/>
      <c r="HQ469" s="42"/>
      <c r="HR469" s="42"/>
      <c r="HS469" s="42"/>
      <c r="HT469" s="42"/>
      <c r="HU469" s="42"/>
      <c r="HV469" s="42"/>
      <c r="HW469" s="42"/>
      <c r="HX469" s="42"/>
    </row>
    <row r="470" spans="1:232" s="41" customFormat="1" x14ac:dyDescent="0.25">
      <c r="A470" s="29"/>
      <c r="B470" s="30"/>
      <c r="C470" s="31" t="str">
        <f>IF(H470="","",VLOOKUP(O470,Khach_hang!B:G,6,0))</f>
        <v>B</v>
      </c>
      <c r="D470" s="57">
        <f t="shared" si="119"/>
        <v>0</v>
      </c>
      <c r="E470" s="57">
        <f t="shared" si="120"/>
        <v>1</v>
      </c>
      <c r="F470" s="32" t="str">
        <f>IF(H470="","",VLOOKUP(H470,'PHIEU XT'!B:I,8,0))</f>
        <v>30/08/2025</v>
      </c>
      <c r="G470" s="32" t="str">
        <f t="shared" si="121"/>
        <v>30/08/2025</v>
      </c>
      <c r="H470" s="4">
        <v>9105873365</v>
      </c>
      <c r="I470" s="32" t="str">
        <f t="shared" si="122"/>
        <v>30/08/2025</v>
      </c>
      <c r="J470" s="33" t="str">
        <f t="shared" si="123"/>
        <v>NKHT2508/00009620</v>
      </c>
      <c r="K470" s="34"/>
      <c r="L470" s="46" t="str">
        <f t="shared" si="124"/>
        <v>K25TTM</v>
      </c>
      <c r="M470" s="33" t="str">
        <f>IF(H470="","",'PHIEU XT'!C470)</f>
        <v>00009620</v>
      </c>
      <c r="N470" s="35" t="str">
        <f t="shared" si="125"/>
        <v>30/08/2025</v>
      </c>
      <c r="O470" s="6" t="str">
        <f>IF(H470="","",'PHIEU XT'!E470)</f>
        <v>WIN-059</v>
      </c>
      <c r="P470" s="36"/>
      <c r="Q470" s="36"/>
      <c r="R470" s="36"/>
      <c r="S470" s="33" t="str">
        <f>IF(H470="","",'PHIEU XT'!F470)</f>
        <v>5866 WM+ TNN 109 Cách Mạng Tháng Tám</v>
      </c>
      <c r="T470" s="36"/>
      <c r="U470" s="36"/>
      <c r="V470" s="33" t="str">
        <f t="shared" si="126"/>
        <v>5866 WM+ TNN 109 Cách Mạng Tháng Tám</v>
      </c>
      <c r="W470" s="36"/>
      <c r="X470" s="36"/>
      <c r="Y470" s="33" t="str">
        <f>IF(H470="","",'PHIEU XT'!AC470)</f>
        <v>GL250KT</v>
      </c>
      <c r="Z470" s="36"/>
      <c r="AA470" s="30"/>
      <c r="AB470" s="57">
        <f t="shared" si="127"/>
        <v>5111</v>
      </c>
      <c r="AC470" s="57">
        <f t="shared" si="128"/>
        <v>131</v>
      </c>
      <c r="AD470" s="30"/>
      <c r="AE470" s="58">
        <f>IF(H470="","",'PHIEU XT'!U470)</f>
        <v>1</v>
      </c>
      <c r="AF470" s="37"/>
      <c r="AG470" s="37">
        <f>IF(H470="","",'PHIEU XT'!T470)</f>
        <v>49500</v>
      </c>
      <c r="AH470" s="38">
        <f t="shared" si="129"/>
        <v>49500</v>
      </c>
      <c r="AI470" s="37"/>
      <c r="AJ470" s="37"/>
      <c r="AK470" s="39"/>
      <c r="AL470" s="40">
        <f t="shared" si="130"/>
        <v>8</v>
      </c>
      <c r="AM470" s="37"/>
      <c r="AN470" s="37">
        <f t="shared" si="131"/>
        <v>3960</v>
      </c>
      <c r="AO470" s="59">
        <f t="shared" si="132"/>
        <v>33311</v>
      </c>
      <c r="AP470" s="39"/>
      <c r="AQ470" s="59" t="str">
        <f t="shared" si="133"/>
        <v>K-hangtra</v>
      </c>
      <c r="AR470" s="60">
        <f t="shared" si="134"/>
        <v>156</v>
      </c>
      <c r="AS470" s="60">
        <f t="shared" si="135"/>
        <v>632</v>
      </c>
      <c r="AV470" s="39"/>
      <c r="AW470" s="42"/>
      <c r="AX470" s="42"/>
      <c r="AY470" s="42"/>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c r="BV470" s="42"/>
      <c r="BW470" s="42"/>
      <c r="BX470" s="42"/>
      <c r="BY470" s="42"/>
      <c r="BZ470" s="42"/>
      <c r="CA470" s="42"/>
      <c r="CB470" s="42"/>
      <c r="CC470" s="42"/>
      <c r="CD470" s="42"/>
      <c r="CE470" s="42"/>
      <c r="CF470" s="42"/>
      <c r="CG470" s="42"/>
      <c r="CH470" s="42"/>
      <c r="CI470" s="42"/>
      <c r="CJ470" s="42"/>
      <c r="CK470" s="42"/>
      <c r="CL470" s="42"/>
      <c r="CM470" s="42"/>
      <c r="CN470" s="42"/>
      <c r="CO470" s="42"/>
      <c r="CP470" s="42"/>
      <c r="CQ470" s="42"/>
      <c r="CR470" s="42"/>
      <c r="CS470" s="42"/>
      <c r="CT470" s="42"/>
      <c r="CU470" s="42"/>
      <c r="CV470" s="42"/>
      <c r="CW470" s="42"/>
      <c r="CX470" s="42"/>
      <c r="CY470" s="42"/>
      <c r="CZ470" s="42"/>
      <c r="DA470" s="42"/>
      <c r="DB470" s="42"/>
      <c r="DC470" s="42"/>
      <c r="DD470" s="42"/>
      <c r="DE470" s="42"/>
      <c r="DF470" s="42"/>
      <c r="DG470" s="42"/>
      <c r="DH470" s="42"/>
      <c r="DI470" s="42"/>
      <c r="DJ470" s="42"/>
      <c r="DK470" s="42"/>
      <c r="DL470" s="42"/>
      <c r="DM470" s="42"/>
      <c r="DN470" s="42"/>
      <c r="DO470" s="42"/>
      <c r="DP470" s="42"/>
      <c r="DQ470" s="42"/>
      <c r="DR470" s="42"/>
      <c r="DS470" s="42"/>
      <c r="DT470" s="42"/>
      <c r="DU470" s="42"/>
      <c r="DV470" s="42"/>
      <c r="DW470" s="42"/>
      <c r="DX470" s="42"/>
      <c r="DY470" s="42"/>
      <c r="DZ470" s="42"/>
      <c r="EA470" s="42"/>
      <c r="EB470" s="42"/>
      <c r="EC470" s="42"/>
      <c r="ED470" s="42"/>
      <c r="EE470" s="42"/>
      <c r="EF470" s="42"/>
      <c r="EG470" s="42"/>
      <c r="EH470" s="42"/>
      <c r="EI470" s="42"/>
      <c r="EJ470" s="42"/>
      <c r="EK470" s="42"/>
      <c r="EL470" s="42"/>
      <c r="EM470" s="42"/>
      <c r="EN470" s="42"/>
      <c r="EO470" s="42"/>
      <c r="EP470" s="42"/>
      <c r="EQ470" s="42"/>
      <c r="ER470" s="42"/>
      <c r="ES470" s="42"/>
      <c r="ET470" s="42"/>
      <c r="EU470" s="42"/>
      <c r="EV470" s="42"/>
      <c r="EW470" s="42"/>
      <c r="EX470" s="42"/>
      <c r="EY470" s="42"/>
      <c r="EZ470" s="42"/>
      <c r="FA470" s="42"/>
      <c r="FB470" s="42"/>
      <c r="FC470" s="42"/>
      <c r="FD470" s="42"/>
      <c r="FE470" s="42"/>
      <c r="FF470" s="42"/>
      <c r="FG470" s="42"/>
      <c r="FH470" s="42"/>
      <c r="FI470" s="42"/>
      <c r="FJ470" s="42"/>
      <c r="FK470" s="42"/>
      <c r="FL470" s="42"/>
      <c r="FM470" s="42"/>
      <c r="FN470" s="42"/>
      <c r="FO470" s="42"/>
      <c r="FP470" s="42"/>
      <c r="FQ470" s="42"/>
      <c r="FR470" s="42"/>
      <c r="FS470" s="42"/>
      <c r="FT470" s="42"/>
      <c r="FU470" s="42"/>
      <c r="FV470" s="42"/>
      <c r="FW470" s="42"/>
      <c r="FX470" s="42"/>
      <c r="FY470" s="42"/>
      <c r="FZ470" s="42"/>
      <c r="GA470" s="42"/>
      <c r="GB470" s="42"/>
      <c r="GC470" s="42"/>
      <c r="GD470" s="42"/>
      <c r="GE470" s="42"/>
      <c r="GF470" s="42"/>
      <c r="GG470" s="42"/>
      <c r="GH470" s="42"/>
      <c r="GI470" s="42"/>
      <c r="GJ470" s="42"/>
      <c r="GK470" s="42"/>
      <c r="GL470" s="42"/>
      <c r="GM470" s="42"/>
      <c r="GN470" s="42"/>
      <c r="GO470" s="42"/>
      <c r="GP470" s="42"/>
      <c r="GQ470" s="42"/>
      <c r="GR470" s="42"/>
      <c r="GS470" s="42"/>
      <c r="GT470" s="42"/>
      <c r="GU470" s="42"/>
      <c r="GV470" s="42"/>
      <c r="GW470" s="42"/>
      <c r="GX470" s="42"/>
      <c r="GY470" s="42"/>
      <c r="GZ470" s="42"/>
      <c r="HA470" s="42"/>
      <c r="HB470" s="42"/>
      <c r="HC470" s="42"/>
      <c r="HD470" s="42"/>
      <c r="HE470" s="42"/>
      <c r="HF470" s="42"/>
      <c r="HG470" s="42"/>
      <c r="HH470" s="42"/>
      <c r="HI470" s="42"/>
      <c r="HJ470" s="42"/>
      <c r="HK470" s="42"/>
      <c r="HL470" s="42"/>
      <c r="HM470" s="42"/>
      <c r="HN470" s="42"/>
      <c r="HO470" s="42"/>
      <c r="HP470" s="42"/>
      <c r="HQ470" s="42"/>
      <c r="HR470" s="42"/>
      <c r="HS470" s="42"/>
      <c r="HT470" s="42"/>
      <c r="HU470" s="42"/>
      <c r="HV470" s="42"/>
      <c r="HW470" s="42"/>
      <c r="HX470" s="42"/>
    </row>
    <row r="471" spans="1:232" s="41" customFormat="1" x14ac:dyDescent="0.25">
      <c r="A471" s="29"/>
      <c r="B471" s="30"/>
      <c r="C471" s="31" t="str">
        <f>IF(H471="","",VLOOKUP(O471,Khach_hang!B:G,6,0))</f>
        <v>B</v>
      </c>
      <c r="D471" s="57">
        <f t="shared" si="119"/>
        <v>0</v>
      </c>
      <c r="E471" s="57">
        <f t="shared" si="120"/>
        <v>1</v>
      </c>
      <c r="F471" s="32" t="str">
        <f>IF(H471="","",VLOOKUP(H471,'PHIEU XT'!B:I,8,0))</f>
        <v>30/08/2025</v>
      </c>
      <c r="G471" s="32" t="str">
        <f t="shared" si="121"/>
        <v>30/08/2025</v>
      </c>
      <c r="H471" s="4">
        <v>9105873458</v>
      </c>
      <c r="I471" s="32" t="str">
        <f t="shared" si="122"/>
        <v>30/08/2025</v>
      </c>
      <c r="J471" s="33" t="str">
        <f t="shared" si="123"/>
        <v>NKHT2508/00012810</v>
      </c>
      <c r="K471" s="34"/>
      <c r="L471" s="46" t="str">
        <f t="shared" si="124"/>
        <v>K25TTM</v>
      </c>
      <c r="M471" s="33" t="str">
        <f>IF(H471="","",'PHIEU XT'!C471)</f>
        <v>00012810</v>
      </c>
      <c r="N471" s="35" t="str">
        <f t="shared" si="125"/>
        <v>30/08/2025</v>
      </c>
      <c r="O471" s="6" t="str">
        <f>IF(H471="","",'PHIEU XT'!E471)</f>
        <v>WIN-006</v>
      </c>
      <c r="P471" s="36"/>
      <c r="Q471" s="36"/>
      <c r="R471" s="36"/>
      <c r="S471" s="33" t="str">
        <f>IF(H471="","",'PHIEU XT'!F471)</f>
        <v>3712 WM+ HDG 90 Bình Minh</v>
      </c>
      <c r="T471" s="36"/>
      <c r="U471" s="36"/>
      <c r="V471" s="33" t="str">
        <f t="shared" si="126"/>
        <v>3712 WM+ HDG 90 Bình Minh</v>
      </c>
      <c r="W471" s="36"/>
      <c r="X471" s="36"/>
      <c r="Y471" s="33" t="str">
        <f>IF(H471="","",'PHIEU XT'!AC471)</f>
        <v>GM500</v>
      </c>
      <c r="Z471" s="36"/>
      <c r="AA471" s="30"/>
      <c r="AB471" s="57">
        <f t="shared" si="127"/>
        <v>5111</v>
      </c>
      <c r="AC471" s="57">
        <f t="shared" si="128"/>
        <v>131</v>
      </c>
      <c r="AD471" s="30"/>
      <c r="AE471" s="58">
        <f>IF(H471="","",'PHIEU XT'!U471)</f>
        <v>2</v>
      </c>
      <c r="AF471" s="37"/>
      <c r="AG471" s="37">
        <f>IF(H471="","",'PHIEU XT'!T471)</f>
        <v>111058</v>
      </c>
      <c r="AH471" s="38">
        <f t="shared" si="129"/>
        <v>222116</v>
      </c>
      <c r="AI471" s="37"/>
      <c r="AJ471" s="37"/>
      <c r="AK471" s="39"/>
      <c r="AL471" s="40">
        <f t="shared" si="130"/>
        <v>8</v>
      </c>
      <c r="AM471" s="37"/>
      <c r="AN471" s="37">
        <f t="shared" si="131"/>
        <v>17769.28</v>
      </c>
      <c r="AO471" s="59">
        <f t="shared" si="132"/>
        <v>33311</v>
      </c>
      <c r="AP471" s="39"/>
      <c r="AQ471" s="59" t="str">
        <f t="shared" si="133"/>
        <v>K-hangtra</v>
      </c>
      <c r="AR471" s="60">
        <f t="shared" si="134"/>
        <v>156</v>
      </c>
      <c r="AS471" s="60">
        <f t="shared" si="135"/>
        <v>632</v>
      </c>
      <c r="AV471" s="39"/>
      <c r="AW471" s="42"/>
      <c r="AX471" s="42"/>
      <c r="AY471" s="42"/>
      <c r="AZ471" s="42"/>
      <c r="BA471" s="42"/>
      <c r="BB471" s="42"/>
      <c r="BC471" s="42"/>
      <c r="BD471" s="42"/>
      <c r="BE471" s="42"/>
      <c r="BF471" s="42"/>
      <c r="BG471" s="42"/>
      <c r="BH471" s="42"/>
      <c r="BI471" s="42"/>
      <c r="BJ471" s="42"/>
      <c r="BK471" s="42"/>
      <c r="BL471" s="42"/>
      <c r="BM471" s="42"/>
      <c r="BN471" s="42"/>
      <c r="BO471" s="42"/>
      <c r="BP471" s="42"/>
      <c r="BQ471" s="42"/>
      <c r="BR471" s="42"/>
      <c r="BS471" s="42"/>
      <c r="BT471" s="42"/>
      <c r="BU471" s="42"/>
      <c r="BV471" s="42"/>
      <c r="BW471" s="42"/>
      <c r="BX471" s="42"/>
      <c r="BY471" s="42"/>
      <c r="BZ471" s="42"/>
      <c r="CA471" s="42"/>
      <c r="CB471" s="42"/>
      <c r="CC471" s="42"/>
      <c r="CD471" s="42"/>
      <c r="CE471" s="42"/>
      <c r="CF471" s="42"/>
      <c r="CG471" s="42"/>
      <c r="CH471" s="42"/>
      <c r="CI471" s="42"/>
      <c r="CJ471" s="42"/>
      <c r="CK471" s="42"/>
      <c r="CL471" s="42"/>
      <c r="CM471" s="42"/>
      <c r="CN471" s="42"/>
      <c r="CO471" s="42"/>
      <c r="CP471" s="42"/>
      <c r="CQ471" s="42"/>
      <c r="CR471" s="42"/>
      <c r="CS471" s="42"/>
      <c r="CT471" s="42"/>
      <c r="CU471" s="42"/>
      <c r="CV471" s="42"/>
      <c r="CW471" s="42"/>
      <c r="CX471" s="42"/>
      <c r="CY471" s="42"/>
      <c r="CZ471" s="42"/>
      <c r="DA471" s="42"/>
      <c r="DB471" s="42"/>
      <c r="DC471" s="42"/>
      <c r="DD471" s="42"/>
      <c r="DE471" s="42"/>
      <c r="DF471" s="42"/>
      <c r="DG471" s="42"/>
      <c r="DH471" s="42"/>
      <c r="DI471" s="42"/>
      <c r="DJ471" s="42"/>
      <c r="DK471" s="42"/>
      <c r="DL471" s="42"/>
      <c r="DM471" s="42"/>
      <c r="DN471" s="42"/>
      <c r="DO471" s="42"/>
      <c r="DP471" s="42"/>
      <c r="DQ471" s="42"/>
      <c r="DR471" s="42"/>
      <c r="DS471" s="42"/>
      <c r="DT471" s="42"/>
      <c r="DU471" s="42"/>
      <c r="DV471" s="42"/>
      <c r="DW471" s="42"/>
      <c r="DX471" s="42"/>
      <c r="DY471" s="42"/>
      <c r="DZ471" s="42"/>
      <c r="EA471" s="42"/>
      <c r="EB471" s="42"/>
      <c r="EC471" s="42"/>
      <c r="ED471" s="42"/>
      <c r="EE471" s="42"/>
      <c r="EF471" s="42"/>
      <c r="EG471" s="42"/>
      <c r="EH471" s="42"/>
      <c r="EI471" s="42"/>
      <c r="EJ471" s="42"/>
      <c r="EK471" s="42"/>
      <c r="EL471" s="42"/>
      <c r="EM471" s="42"/>
      <c r="EN471" s="42"/>
      <c r="EO471" s="42"/>
      <c r="EP471" s="42"/>
      <c r="EQ471" s="42"/>
      <c r="ER471" s="42"/>
      <c r="ES471" s="42"/>
      <c r="ET471" s="42"/>
      <c r="EU471" s="42"/>
      <c r="EV471" s="42"/>
      <c r="EW471" s="42"/>
      <c r="EX471" s="42"/>
      <c r="EY471" s="42"/>
      <c r="EZ471" s="42"/>
      <c r="FA471" s="42"/>
      <c r="FB471" s="42"/>
      <c r="FC471" s="42"/>
      <c r="FD471" s="42"/>
      <c r="FE471" s="42"/>
      <c r="FF471" s="42"/>
      <c r="FG471" s="42"/>
      <c r="FH471" s="42"/>
      <c r="FI471" s="42"/>
      <c r="FJ471" s="42"/>
      <c r="FK471" s="42"/>
      <c r="FL471" s="42"/>
      <c r="FM471" s="42"/>
      <c r="FN471" s="42"/>
      <c r="FO471" s="42"/>
      <c r="FP471" s="42"/>
      <c r="FQ471" s="42"/>
      <c r="FR471" s="42"/>
      <c r="FS471" s="42"/>
      <c r="FT471" s="42"/>
      <c r="FU471" s="42"/>
      <c r="FV471" s="42"/>
      <c r="FW471" s="42"/>
      <c r="FX471" s="42"/>
      <c r="FY471" s="42"/>
      <c r="FZ471" s="42"/>
      <c r="GA471" s="42"/>
      <c r="GB471" s="42"/>
      <c r="GC471" s="42"/>
      <c r="GD471" s="42"/>
      <c r="GE471" s="42"/>
      <c r="GF471" s="42"/>
      <c r="GG471" s="42"/>
      <c r="GH471" s="42"/>
      <c r="GI471" s="42"/>
      <c r="GJ471" s="42"/>
      <c r="GK471" s="42"/>
      <c r="GL471" s="42"/>
      <c r="GM471" s="42"/>
      <c r="GN471" s="42"/>
      <c r="GO471" s="42"/>
      <c r="GP471" s="42"/>
      <c r="GQ471" s="42"/>
      <c r="GR471" s="42"/>
      <c r="GS471" s="42"/>
      <c r="GT471" s="42"/>
      <c r="GU471" s="42"/>
      <c r="GV471" s="42"/>
      <c r="GW471" s="42"/>
      <c r="GX471" s="42"/>
      <c r="GY471" s="42"/>
      <c r="GZ471" s="42"/>
      <c r="HA471" s="42"/>
      <c r="HB471" s="42"/>
      <c r="HC471" s="42"/>
      <c r="HD471" s="42"/>
      <c r="HE471" s="42"/>
      <c r="HF471" s="42"/>
      <c r="HG471" s="42"/>
      <c r="HH471" s="42"/>
      <c r="HI471" s="42"/>
      <c r="HJ471" s="42"/>
      <c r="HK471" s="42"/>
      <c r="HL471" s="42"/>
      <c r="HM471" s="42"/>
      <c r="HN471" s="42"/>
      <c r="HO471" s="42"/>
      <c r="HP471" s="42"/>
      <c r="HQ471" s="42"/>
      <c r="HR471" s="42"/>
      <c r="HS471" s="42"/>
      <c r="HT471" s="42"/>
      <c r="HU471" s="42"/>
      <c r="HV471" s="42"/>
      <c r="HW471" s="42"/>
      <c r="HX471" s="42"/>
    </row>
    <row r="472" spans="1:232" s="41" customFormat="1" x14ac:dyDescent="0.25">
      <c r="A472" s="29"/>
      <c r="B472" s="30"/>
      <c r="C472" s="31" t="str">
        <f>IF(H472="","",VLOOKUP(O472,Khach_hang!B:G,6,0))</f>
        <v>B</v>
      </c>
      <c r="D472" s="57">
        <f t="shared" si="119"/>
        <v>0</v>
      </c>
      <c r="E472" s="57">
        <f t="shared" si="120"/>
        <v>1</v>
      </c>
      <c r="F472" s="32" t="str">
        <f>IF(H472="","",VLOOKUP(H472,'PHIEU XT'!B:I,8,0))</f>
        <v>30/08/2025</v>
      </c>
      <c r="G472" s="32" t="str">
        <f t="shared" si="121"/>
        <v>30/08/2025</v>
      </c>
      <c r="H472" s="4">
        <v>9105873475</v>
      </c>
      <c r="I472" s="32" t="str">
        <f t="shared" si="122"/>
        <v>30/08/2025</v>
      </c>
      <c r="J472" s="33" t="str">
        <f t="shared" si="123"/>
        <v>NKHT2508/00029062</v>
      </c>
      <c r="K472" s="34"/>
      <c r="L472" s="46" t="str">
        <f t="shared" si="124"/>
        <v>K25TTM</v>
      </c>
      <c r="M472" s="33" t="str">
        <f>IF(H472="","",'PHIEU XT'!C472)</f>
        <v>00029062</v>
      </c>
      <c r="N472" s="35" t="str">
        <f t="shared" si="125"/>
        <v>30/08/2025</v>
      </c>
      <c r="O472" s="6" t="str">
        <f>IF(H472="","",'PHIEU XT'!E472)</f>
        <v>WIN-020</v>
      </c>
      <c r="P472" s="36"/>
      <c r="Q472" s="36"/>
      <c r="R472" s="36"/>
      <c r="S472" s="33" t="str">
        <f>IF(H472="","",'PHIEU XT'!F472)</f>
        <v>5568 WM+ THA 10 Lê Hoàn</v>
      </c>
      <c r="T472" s="36"/>
      <c r="U472" s="36"/>
      <c r="V472" s="33" t="str">
        <f t="shared" si="126"/>
        <v>5568 WM+ THA 10 Lê Hoàn</v>
      </c>
      <c r="W472" s="36"/>
      <c r="X472" s="36"/>
      <c r="Y472" s="33" t="str">
        <f>IF(H472="","",'PHIEU XT'!AC472)</f>
        <v>MNH250</v>
      </c>
      <c r="Z472" s="36"/>
      <c r="AA472" s="30"/>
      <c r="AB472" s="57">
        <f t="shared" si="127"/>
        <v>5111</v>
      </c>
      <c r="AC472" s="57">
        <f t="shared" si="128"/>
        <v>131</v>
      </c>
      <c r="AD472" s="30"/>
      <c r="AE472" s="58">
        <f>IF(H472="","",'PHIEU XT'!U472)</f>
        <v>1</v>
      </c>
      <c r="AF472" s="37"/>
      <c r="AG472" s="37">
        <f>IF(H472="","",'PHIEU XT'!T472)</f>
        <v>46000</v>
      </c>
      <c r="AH472" s="38">
        <f t="shared" si="129"/>
        <v>46000</v>
      </c>
      <c r="AI472" s="37"/>
      <c r="AJ472" s="37"/>
      <c r="AK472" s="39"/>
      <c r="AL472" s="40">
        <f t="shared" si="130"/>
        <v>8</v>
      </c>
      <c r="AM472" s="37"/>
      <c r="AN472" s="37">
        <f t="shared" si="131"/>
        <v>3680</v>
      </c>
      <c r="AO472" s="59">
        <f t="shared" si="132"/>
        <v>33311</v>
      </c>
      <c r="AP472" s="39"/>
      <c r="AQ472" s="59" t="str">
        <f t="shared" si="133"/>
        <v>K-hangtra</v>
      </c>
      <c r="AR472" s="60">
        <f t="shared" si="134"/>
        <v>156</v>
      </c>
      <c r="AS472" s="60">
        <f t="shared" si="135"/>
        <v>632</v>
      </c>
      <c r="AV472" s="39"/>
      <c r="AW472" s="42"/>
      <c r="AX472" s="42"/>
      <c r="AY472" s="42"/>
      <c r="AZ472" s="42"/>
      <c r="BA472" s="42"/>
      <c r="BB472" s="42"/>
      <c r="BC472" s="42"/>
      <c r="BD472" s="42"/>
      <c r="BE472" s="42"/>
      <c r="BF472" s="42"/>
      <c r="BG472" s="42"/>
      <c r="BH472" s="42"/>
      <c r="BI472" s="42"/>
      <c r="BJ472" s="42"/>
      <c r="BK472" s="42"/>
      <c r="BL472" s="42"/>
      <c r="BM472" s="42"/>
      <c r="BN472" s="42"/>
      <c r="BO472" s="42"/>
      <c r="BP472" s="42"/>
      <c r="BQ472" s="42"/>
      <c r="BR472" s="42"/>
      <c r="BS472" s="42"/>
      <c r="BT472" s="42"/>
      <c r="BU472" s="42"/>
      <c r="BV472" s="42"/>
      <c r="BW472" s="42"/>
      <c r="BX472" s="42"/>
      <c r="BY472" s="42"/>
      <c r="BZ472" s="42"/>
      <c r="CA472" s="42"/>
      <c r="CB472" s="42"/>
      <c r="CC472" s="42"/>
      <c r="CD472" s="42"/>
      <c r="CE472" s="42"/>
      <c r="CF472" s="42"/>
      <c r="CG472" s="42"/>
      <c r="CH472" s="42"/>
      <c r="CI472" s="42"/>
      <c r="CJ472" s="42"/>
      <c r="CK472" s="42"/>
      <c r="CL472" s="42"/>
      <c r="CM472" s="42"/>
      <c r="CN472" s="42"/>
      <c r="CO472" s="42"/>
      <c r="CP472" s="42"/>
      <c r="CQ472" s="42"/>
      <c r="CR472" s="42"/>
      <c r="CS472" s="42"/>
      <c r="CT472" s="42"/>
      <c r="CU472" s="42"/>
      <c r="CV472" s="42"/>
      <c r="CW472" s="42"/>
      <c r="CX472" s="42"/>
      <c r="CY472" s="42"/>
      <c r="CZ472" s="42"/>
      <c r="DA472" s="42"/>
      <c r="DB472" s="42"/>
      <c r="DC472" s="42"/>
      <c r="DD472" s="42"/>
      <c r="DE472" s="42"/>
      <c r="DF472" s="42"/>
      <c r="DG472" s="42"/>
      <c r="DH472" s="42"/>
      <c r="DI472" s="42"/>
      <c r="DJ472" s="42"/>
      <c r="DK472" s="42"/>
      <c r="DL472" s="42"/>
      <c r="DM472" s="42"/>
      <c r="DN472" s="42"/>
      <c r="DO472" s="42"/>
      <c r="DP472" s="42"/>
      <c r="DQ472" s="42"/>
      <c r="DR472" s="42"/>
      <c r="DS472" s="42"/>
      <c r="DT472" s="42"/>
      <c r="DU472" s="42"/>
      <c r="DV472" s="42"/>
      <c r="DW472" s="42"/>
      <c r="DX472" s="42"/>
      <c r="DY472" s="42"/>
      <c r="DZ472" s="42"/>
      <c r="EA472" s="42"/>
      <c r="EB472" s="42"/>
      <c r="EC472" s="42"/>
      <c r="ED472" s="42"/>
      <c r="EE472" s="42"/>
      <c r="EF472" s="42"/>
      <c r="EG472" s="42"/>
      <c r="EH472" s="42"/>
      <c r="EI472" s="42"/>
      <c r="EJ472" s="42"/>
      <c r="EK472" s="42"/>
      <c r="EL472" s="42"/>
      <c r="EM472" s="42"/>
      <c r="EN472" s="42"/>
      <c r="EO472" s="42"/>
      <c r="EP472" s="42"/>
      <c r="EQ472" s="42"/>
      <c r="ER472" s="42"/>
      <c r="ES472" s="42"/>
      <c r="ET472" s="42"/>
      <c r="EU472" s="42"/>
      <c r="EV472" s="42"/>
      <c r="EW472" s="42"/>
      <c r="EX472" s="42"/>
      <c r="EY472" s="42"/>
      <c r="EZ472" s="42"/>
      <c r="FA472" s="42"/>
      <c r="FB472" s="42"/>
      <c r="FC472" s="42"/>
      <c r="FD472" s="42"/>
      <c r="FE472" s="42"/>
      <c r="FF472" s="42"/>
      <c r="FG472" s="42"/>
      <c r="FH472" s="42"/>
      <c r="FI472" s="42"/>
      <c r="FJ472" s="42"/>
      <c r="FK472" s="42"/>
      <c r="FL472" s="42"/>
      <c r="FM472" s="42"/>
      <c r="FN472" s="42"/>
      <c r="FO472" s="42"/>
      <c r="FP472" s="42"/>
      <c r="FQ472" s="42"/>
      <c r="FR472" s="42"/>
      <c r="FS472" s="42"/>
      <c r="FT472" s="42"/>
      <c r="FU472" s="42"/>
      <c r="FV472" s="42"/>
      <c r="FW472" s="42"/>
      <c r="FX472" s="42"/>
      <c r="FY472" s="42"/>
      <c r="FZ472" s="42"/>
      <c r="GA472" s="42"/>
      <c r="GB472" s="42"/>
      <c r="GC472" s="42"/>
      <c r="GD472" s="42"/>
      <c r="GE472" s="42"/>
      <c r="GF472" s="42"/>
      <c r="GG472" s="42"/>
      <c r="GH472" s="42"/>
      <c r="GI472" s="42"/>
      <c r="GJ472" s="42"/>
      <c r="GK472" s="42"/>
      <c r="GL472" s="42"/>
      <c r="GM472" s="42"/>
      <c r="GN472" s="42"/>
      <c r="GO472" s="42"/>
      <c r="GP472" s="42"/>
      <c r="GQ472" s="42"/>
      <c r="GR472" s="42"/>
      <c r="GS472" s="42"/>
      <c r="GT472" s="42"/>
      <c r="GU472" s="42"/>
      <c r="GV472" s="42"/>
      <c r="GW472" s="42"/>
      <c r="GX472" s="42"/>
      <c r="GY472" s="42"/>
      <c r="GZ472" s="42"/>
      <c r="HA472" s="42"/>
      <c r="HB472" s="42"/>
      <c r="HC472" s="42"/>
      <c r="HD472" s="42"/>
      <c r="HE472" s="42"/>
      <c r="HF472" s="42"/>
      <c r="HG472" s="42"/>
      <c r="HH472" s="42"/>
      <c r="HI472" s="42"/>
      <c r="HJ472" s="42"/>
      <c r="HK472" s="42"/>
      <c r="HL472" s="42"/>
      <c r="HM472" s="42"/>
      <c r="HN472" s="42"/>
      <c r="HO472" s="42"/>
      <c r="HP472" s="42"/>
      <c r="HQ472" s="42"/>
      <c r="HR472" s="42"/>
      <c r="HS472" s="42"/>
      <c r="HT472" s="42"/>
      <c r="HU472" s="42"/>
      <c r="HV472" s="42"/>
      <c r="HW472" s="42"/>
      <c r="HX472" s="42"/>
    </row>
    <row r="473" spans="1:232" s="41" customFormat="1" x14ac:dyDescent="0.25">
      <c r="A473" s="29"/>
      <c r="B473" s="30"/>
      <c r="C473" s="31" t="str">
        <f>IF(H473="","",VLOOKUP(O473,Khach_hang!B:G,6,0))</f>
        <v>B</v>
      </c>
      <c r="D473" s="57">
        <f t="shared" si="119"/>
        <v>0</v>
      </c>
      <c r="E473" s="57">
        <f t="shared" si="120"/>
        <v>1</v>
      </c>
      <c r="F473" s="32" t="str">
        <f>IF(H473="","",VLOOKUP(H473,'PHIEU XT'!B:I,8,0))</f>
        <v>30/08/2025</v>
      </c>
      <c r="G473" s="32" t="str">
        <f t="shared" si="121"/>
        <v>30/08/2025</v>
      </c>
      <c r="H473" s="4">
        <v>9105873487</v>
      </c>
      <c r="I473" s="32" t="str">
        <f t="shared" si="122"/>
        <v>30/08/2025</v>
      </c>
      <c r="J473" s="33" t="str">
        <f t="shared" si="123"/>
        <v>NKHT2508/00009623</v>
      </c>
      <c r="K473" s="34"/>
      <c r="L473" s="46" t="str">
        <f t="shared" si="124"/>
        <v>K25TTM</v>
      </c>
      <c r="M473" s="33" t="str">
        <f>IF(H473="","",'PHIEU XT'!C473)</f>
        <v>00009623</v>
      </c>
      <c r="N473" s="35" t="str">
        <f t="shared" si="125"/>
        <v>30/08/2025</v>
      </c>
      <c r="O473" s="6" t="str">
        <f>IF(H473="","",'PHIEU XT'!E473)</f>
        <v>WIN-059</v>
      </c>
      <c r="P473" s="36"/>
      <c r="Q473" s="36"/>
      <c r="R473" s="36"/>
      <c r="S473" s="33" t="str">
        <f>IF(H473="","",'PHIEU XT'!F473)</f>
        <v>6377 WM+ TNN 610 Thống Nhất</v>
      </c>
      <c r="T473" s="36"/>
      <c r="U473" s="36"/>
      <c r="V473" s="33" t="str">
        <f t="shared" si="126"/>
        <v>6377 WM+ TNN 610 Thống Nhất</v>
      </c>
      <c r="W473" s="36"/>
      <c r="X473" s="36"/>
      <c r="Y473" s="33" t="str">
        <f>IF(H473="","",'PHIEU XT'!AC473)</f>
        <v>GM500</v>
      </c>
      <c r="Z473" s="36"/>
      <c r="AA473" s="30"/>
      <c r="AB473" s="57">
        <f t="shared" si="127"/>
        <v>5111</v>
      </c>
      <c r="AC473" s="57">
        <f t="shared" si="128"/>
        <v>131</v>
      </c>
      <c r="AD473" s="30"/>
      <c r="AE473" s="58">
        <f>IF(H473="","",'PHIEU XT'!U473)</f>
        <v>2</v>
      </c>
      <c r="AF473" s="37"/>
      <c r="AG473" s="37">
        <f>IF(H473="","",'PHIEU XT'!T473)</f>
        <v>111058</v>
      </c>
      <c r="AH473" s="38">
        <f t="shared" si="129"/>
        <v>222116</v>
      </c>
      <c r="AI473" s="37"/>
      <c r="AJ473" s="37"/>
      <c r="AK473" s="39"/>
      <c r="AL473" s="40">
        <f t="shared" si="130"/>
        <v>8</v>
      </c>
      <c r="AM473" s="37"/>
      <c r="AN473" s="37">
        <f t="shared" si="131"/>
        <v>17769.28</v>
      </c>
      <c r="AO473" s="59">
        <f t="shared" si="132"/>
        <v>33311</v>
      </c>
      <c r="AP473" s="39"/>
      <c r="AQ473" s="59" t="str">
        <f t="shared" si="133"/>
        <v>K-hangtra</v>
      </c>
      <c r="AR473" s="60">
        <f t="shared" si="134"/>
        <v>156</v>
      </c>
      <c r="AS473" s="60">
        <f t="shared" si="135"/>
        <v>632</v>
      </c>
      <c r="AV473" s="39"/>
      <c r="AW473" s="42"/>
      <c r="AX473" s="42"/>
      <c r="AY473" s="42"/>
      <c r="AZ473" s="42"/>
      <c r="BA473" s="42"/>
      <c r="BB473" s="42"/>
      <c r="BC473" s="42"/>
      <c r="BD473" s="42"/>
      <c r="BE473" s="42"/>
      <c r="BF473" s="42"/>
      <c r="BG473" s="42"/>
      <c r="BH473" s="42"/>
      <c r="BI473" s="42"/>
      <c r="BJ473" s="42"/>
      <c r="BK473" s="42"/>
      <c r="BL473" s="42"/>
      <c r="BM473" s="42"/>
      <c r="BN473" s="42"/>
      <c r="BO473" s="42"/>
      <c r="BP473" s="42"/>
      <c r="BQ473" s="42"/>
      <c r="BR473" s="42"/>
      <c r="BS473" s="42"/>
      <c r="BT473" s="42"/>
      <c r="BU473" s="42"/>
      <c r="BV473" s="42"/>
      <c r="BW473" s="42"/>
      <c r="BX473" s="42"/>
      <c r="BY473" s="42"/>
      <c r="BZ473" s="42"/>
      <c r="CA473" s="42"/>
      <c r="CB473" s="42"/>
      <c r="CC473" s="42"/>
      <c r="CD473" s="42"/>
      <c r="CE473" s="42"/>
      <c r="CF473" s="42"/>
      <c r="CG473" s="42"/>
      <c r="CH473" s="42"/>
      <c r="CI473" s="42"/>
      <c r="CJ473" s="42"/>
      <c r="CK473" s="42"/>
      <c r="CL473" s="42"/>
      <c r="CM473" s="42"/>
      <c r="CN473" s="42"/>
      <c r="CO473" s="42"/>
      <c r="CP473" s="42"/>
      <c r="CQ473" s="42"/>
      <c r="CR473" s="42"/>
      <c r="CS473" s="42"/>
      <c r="CT473" s="42"/>
      <c r="CU473" s="42"/>
      <c r="CV473" s="42"/>
      <c r="CW473" s="42"/>
      <c r="CX473" s="42"/>
      <c r="CY473" s="42"/>
      <c r="CZ473" s="42"/>
      <c r="DA473" s="42"/>
      <c r="DB473" s="42"/>
      <c r="DC473" s="42"/>
      <c r="DD473" s="42"/>
      <c r="DE473" s="42"/>
      <c r="DF473" s="42"/>
      <c r="DG473" s="42"/>
      <c r="DH473" s="42"/>
      <c r="DI473" s="42"/>
      <c r="DJ473" s="42"/>
      <c r="DK473" s="42"/>
      <c r="DL473" s="42"/>
      <c r="DM473" s="42"/>
      <c r="DN473" s="42"/>
      <c r="DO473" s="42"/>
      <c r="DP473" s="42"/>
      <c r="DQ473" s="42"/>
      <c r="DR473" s="42"/>
      <c r="DS473" s="42"/>
      <c r="DT473" s="42"/>
      <c r="DU473" s="42"/>
      <c r="DV473" s="42"/>
      <c r="DW473" s="42"/>
      <c r="DX473" s="42"/>
      <c r="DY473" s="42"/>
      <c r="DZ473" s="42"/>
      <c r="EA473" s="42"/>
      <c r="EB473" s="42"/>
      <c r="EC473" s="42"/>
      <c r="ED473" s="42"/>
      <c r="EE473" s="42"/>
      <c r="EF473" s="42"/>
      <c r="EG473" s="42"/>
      <c r="EH473" s="42"/>
      <c r="EI473" s="42"/>
      <c r="EJ473" s="42"/>
      <c r="EK473" s="42"/>
      <c r="EL473" s="42"/>
      <c r="EM473" s="42"/>
      <c r="EN473" s="42"/>
      <c r="EO473" s="42"/>
      <c r="EP473" s="42"/>
      <c r="EQ473" s="42"/>
      <c r="ER473" s="42"/>
      <c r="ES473" s="42"/>
      <c r="ET473" s="42"/>
      <c r="EU473" s="42"/>
      <c r="EV473" s="42"/>
      <c r="EW473" s="42"/>
      <c r="EX473" s="42"/>
      <c r="EY473" s="42"/>
      <c r="EZ473" s="42"/>
      <c r="FA473" s="42"/>
      <c r="FB473" s="42"/>
      <c r="FC473" s="42"/>
      <c r="FD473" s="42"/>
      <c r="FE473" s="42"/>
      <c r="FF473" s="42"/>
      <c r="FG473" s="42"/>
      <c r="FH473" s="42"/>
      <c r="FI473" s="42"/>
      <c r="FJ473" s="42"/>
      <c r="FK473" s="42"/>
      <c r="FL473" s="42"/>
      <c r="FM473" s="42"/>
      <c r="FN473" s="42"/>
      <c r="FO473" s="42"/>
      <c r="FP473" s="42"/>
      <c r="FQ473" s="42"/>
      <c r="FR473" s="42"/>
      <c r="FS473" s="42"/>
      <c r="FT473" s="42"/>
      <c r="FU473" s="42"/>
      <c r="FV473" s="42"/>
      <c r="FW473" s="42"/>
      <c r="FX473" s="42"/>
      <c r="FY473" s="42"/>
      <c r="FZ473" s="42"/>
      <c r="GA473" s="42"/>
      <c r="GB473" s="42"/>
      <c r="GC473" s="42"/>
      <c r="GD473" s="42"/>
      <c r="GE473" s="42"/>
      <c r="GF473" s="42"/>
      <c r="GG473" s="42"/>
      <c r="GH473" s="42"/>
      <c r="GI473" s="42"/>
      <c r="GJ473" s="42"/>
      <c r="GK473" s="42"/>
      <c r="GL473" s="42"/>
      <c r="GM473" s="42"/>
      <c r="GN473" s="42"/>
      <c r="GO473" s="42"/>
      <c r="GP473" s="42"/>
      <c r="GQ473" s="42"/>
      <c r="GR473" s="42"/>
      <c r="GS473" s="42"/>
      <c r="GT473" s="42"/>
      <c r="GU473" s="42"/>
      <c r="GV473" s="42"/>
      <c r="GW473" s="42"/>
      <c r="GX473" s="42"/>
      <c r="GY473" s="42"/>
      <c r="GZ473" s="42"/>
      <c r="HA473" s="42"/>
      <c r="HB473" s="42"/>
      <c r="HC473" s="42"/>
      <c r="HD473" s="42"/>
      <c r="HE473" s="42"/>
      <c r="HF473" s="42"/>
      <c r="HG473" s="42"/>
      <c r="HH473" s="42"/>
      <c r="HI473" s="42"/>
      <c r="HJ473" s="42"/>
      <c r="HK473" s="42"/>
      <c r="HL473" s="42"/>
      <c r="HM473" s="42"/>
      <c r="HN473" s="42"/>
      <c r="HO473" s="42"/>
      <c r="HP473" s="42"/>
      <c r="HQ473" s="42"/>
      <c r="HR473" s="42"/>
      <c r="HS473" s="42"/>
      <c r="HT473" s="42"/>
      <c r="HU473" s="42"/>
      <c r="HV473" s="42"/>
      <c r="HW473" s="42"/>
      <c r="HX473" s="42"/>
    </row>
    <row r="474" spans="1:232" s="41" customFormat="1" x14ac:dyDescent="0.25">
      <c r="A474" s="29"/>
      <c r="B474" s="30"/>
      <c r="C474" s="31" t="str">
        <f>IF(H474="","",VLOOKUP(O474,Khach_hang!B:G,6,0))</f>
        <v>B</v>
      </c>
      <c r="D474" s="57">
        <f t="shared" si="119"/>
        <v>0</v>
      </c>
      <c r="E474" s="57">
        <f t="shared" si="120"/>
        <v>1</v>
      </c>
      <c r="F474" s="32" t="str">
        <f>IF(H474="","",VLOOKUP(H474,'PHIEU XT'!B:I,8,0))</f>
        <v>30/08/2025</v>
      </c>
      <c r="G474" s="32" t="str">
        <f t="shared" si="121"/>
        <v>30/08/2025</v>
      </c>
      <c r="H474" s="4">
        <v>9105873465</v>
      </c>
      <c r="I474" s="32" t="str">
        <f t="shared" si="122"/>
        <v>30/08/2025</v>
      </c>
      <c r="J474" s="33" t="str">
        <f t="shared" si="123"/>
        <v>NKHT2508/00041086</v>
      </c>
      <c r="K474" s="34"/>
      <c r="L474" s="46" t="str">
        <f t="shared" si="124"/>
        <v>K25TTM</v>
      </c>
      <c r="M474" s="33" t="str">
        <f>IF(H474="","",'PHIEU XT'!C474)</f>
        <v>00041086</v>
      </c>
      <c r="N474" s="35" t="str">
        <f t="shared" si="125"/>
        <v>30/08/2025</v>
      </c>
      <c r="O474" s="6" t="str">
        <f>IF(H474="","",'PHIEU XT'!E474)</f>
        <v>WIN-007</v>
      </c>
      <c r="P474" s="36"/>
      <c r="Q474" s="36"/>
      <c r="R474" s="36"/>
      <c r="S474" s="33" t="str">
        <f>IF(H474="","",'PHIEU XT'!F474)</f>
        <v>5502 WM+ QNH 15 Lý Bôn</v>
      </c>
      <c r="T474" s="36"/>
      <c r="U474" s="36"/>
      <c r="V474" s="33" t="str">
        <f t="shared" si="126"/>
        <v>5502 WM+ QNH 15 Lý Bôn</v>
      </c>
      <c r="W474" s="36"/>
      <c r="X474" s="36"/>
      <c r="Y474" s="33" t="str">
        <f>IF(H474="","",'PHIEU XT'!AC474)</f>
        <v>CGM300</v>
      </c>
      <c r="Z474" s="36"/>
      <c r="AA474" s="30"/>
      <c r="AB474" s="57">
        <f t="shared" si="127"/>
        <v>5111</v>
      </c>
      <c r="AC474" s="57">
        <f t="shared" si="128"/>
        <v>131</v>
      </c>
      <c r="AD474" s="30"/>
      <c r="AE474" s="58">
        <f>IF(H474="","",'PHIEU XT'!U474)</f>
        <v>3</v>
      </c>
      <c r="AF474" s="37"/>
      <c r="AG474" s="37">
        <f>IF(H474="","",'PHIEU XT'!T474)</f>
        <v>73431</v>
      </c>
      <c r="AH474" s="38">
        <f t="shared" si="129"/>
        <v>220293</v>
      </c>
      <c r="AI474" s="37"/>
      <c r="AJ474" s="37"/>
      <c r="AK474" s="39"/>
      <c r="AL474" s="40">
        <f t="shared" si="130"/>
        <v>8</v>
      </c>
      <c r="AM474" s="37"/>
      <c r="AN474" s="37">
        <f t="shared" si="131"/>
        <v>17623.439999999999</v>
      </c>
      <c r="AO474" s="59">
        <f t="shared" si="132"/>
        <v>33311</v>
      </c>
      <c r="AP474" s="39"/>
      <c r="AQ474" s="59" t="str">
        <f t="shared" si="133"/>
        <v>K-hangtra</v>
      </c>
      <c r="AR474" s="60">
        <f t="shared" si="134"/>
        <v>156</v>
      </c>
      <c r="AS474" s="60">
        <f t="shared" si="135"/>
        <v>632</v>
      </c>
      <c r="AV474" s="39"/>
      <c r="AW474" s="42"/>
      <c r="AX474" s="42"/>
      <c r="AY474" s="42"/>
      <c r="AZ474" s="42"/>
      <c r="BA474" s="42"/>
      <c r="BB474" s="42"/>
      <c r="BC474" s="42"/>
      <c r="BD474" s="42"/>
      <c r="BE474" s="42"/>
      <c r="BF474" s="42"/>
      <c r="BG474" s="42"/>
      <c r="BH474" s="42"/>
      <c r="BI474" s="42"/>
      <c r="BJ474" s="42"/>
      <c r="BK474" s="42"/>
      <c r="BL474" s="42"/>
      <c r="BM474" s="42"/>
      <c r="BN474" s="42"/>
      <c r="BO474" s="42"/>
      <c r="BP474" s="42"/>
      <c r="BQ474" s="42"/>
      <c r="BR474" s="42"/>
      <c r="BS474" s="42"/>
      <c r="BT474" s="42"/>
      <c r="BU474" s="42"/>
      <c r="BV474" s="42"/>
      <c r="BW474" s="42"/>
      <c r="BX474" s="42"/>
      <c r="BY474" s="42"/>
      <c r="BZ474" s="42"/>
      <c r="CA474" s="42"/>
      <c r="CB474" s="42"/>
      <c r="CC474" s="42"/>
      <c r="CD474" s="42"/>
      <c r="CE474" s="42"/>
      <c r="CF474" s="42"/>
      <c r="CG474" s="42"/>
      <c r="CH474" s="42"/>
      <c r="CI474" s="42"/>
      <c r="CJ474" s="42"/>
      <c r="CK474" s="42"/>
      <c r="CL474" s="42"/>
      <c r="CM474" s="42"/>
      <c r="CN474" s="42"/>
      <c r="CO474" s="42"/>
      <c r="CP474" s="42"/>
      <c r="CQ474" s="42"/>
      <c r="CR474" s="42"/>
      <c r="CS474" s="42"/>
      <c r="CT474" s="42"/>
      <c r="CU474" s="42"/>
      <c r="CV474" s="42"/>
      <c r="CW474" s="42"/>
      <c r="CX474" s="42"/>
      <c r="CY474" s="42"/>
      <c r="CZ474" s="42"/>
      <c r="DA474" s="42"/>
      <c r="DB474" s="42"/>
      <c r="DC474" s="42"/>
      <c r="DD474" s="42"/>
      <c r="DE474" s="42"/>
      <c r="DF474" s="42"/>
      <c r="DG474" s="42"/>
      <c r="DH474" s="42"/>
      <c r="DI474" s="42"/>
      <c r="DJ474" s="42"/>
      <c r="DK474" s="42"/>
      <c r="DL474" s="42"/>
      <c r="DM474" s="42"/>
      <c r="DN474" s="42"/>
      <c r="DO474" s="42"/>
      <c r="DP474" s="42"/>
      <c r="DQ474" s="42"/>
      <c r="DR474" s="42"/>
      <c r="DS474" s="42"/>
      <c r="DT474" s="42"/>
      <c r="DU474" s="42"/>
      <c r="DV474" s="42"/>
      <c r="DW474" s="42"/>
      <c r="DX474" s="42"/>
      <c r="DY474" s="42"/>
      <c r="DZ474" s="42"/>
      <c r="EA474" s="42"/>
      <c r="EB474" s="42"/>
      <c r="EC474" s="42"/>
      <c r="ED474" s="42"/>
      <c r="EE474" s="42"/>
      <c r="EF474" s="42"/>
      <c r="EG474" s="42"/>
      <c r="EH474" s="42"/>
      <c r="EI474" s="42"/>
      <c r="EJ474" s="42"/>
      <c r="EK474" s="42"/>
      <c r="EL474" s="42"/>
      <c r="EM474" s="42"/>
      <c r="EN474" s="42"/>
      <c r="EO474" s="42"/>
      <c r="EP474" s="42"/>
      <c r="EQ474" s="42"/>
      <c r="ER474" s="42"/>
      <c r="ES474" s="42"/>
      <c r="ET474" s="42"/>
      <c r="EU474" s="42"/>
      <c r="EV474" s="42"/>
      <c r="EW474" s="42"/>
      <c r="EX474" s="42"/>
      <c r="EY474" s="42"/>
      <c r="EZ474" s="42"/>
      <c r="FA474" s="42"/>
      <c r="FB474" s="42"/>
      <c r="FC474" s="42"/>
      <c r="FD474" s="42"/>
      <c r="FE474" s="42"/>
      <c r="FF474" s="42"/>
      <c r="FG474" s="42"/>
      <c r="FH474" s="42"/>
      <c r="FI474" s="42"/>
      <c r="FJ474" s="42"/>
      <c r="FK474" s="42"/>
      <c r="FL474" s="42"/>
      <c r="FM474" s="42"/>
      <c r="FN474" s="42"/>
      <c r="FO474" s="42"/>
      <c r="FP474" s="42"/>
      <c r="FQ474" s="42"/>
      <c r="FR474" s="42"/>
      <c r="FS474" s="42"/>
      <c r="FT474" s="42"/>
      <c r="FU474" s="42"/>
      <c r="FV474" s="42"/>
      <c r="FW474" s="42"/>
      <c r="FX474" s="42"/>
      <c r="FY474" s="42"/>
      <c r="FZ474" s="42"/>
      <c r="GA474" s="42"/>
      <c r="GB474" s="42"/>
      <c r="GC474" s="42"/>
      <c r="GD474" s="42"/>
      <c r="GE474" s="42"/>
      <c r="GF474" s="42"/>
      <c r="GG474" s="42"/>
      <c r="GH474" s="42"/>
      <c r="GI474" s="42"/>
      <c r="GJ474" s="42"/>
      <c r="GK474" s="42"/>
      <c r="GL474" s="42"/>
      <c r="GM474" s="42"/>
      <c r="GN474" s="42"/>
      <c r="GO474" s="42"/>
      <c r="GP474" s="42"/>
      <c r="GQ474" s="42"/>
      <c r="GR474" s="42"/>
      <c r="GS474" s="42"/>
      <c r="GT474" s="42"/>
      <c r="GU474" s="42"/>
      <c r="GV474" s="42"/>
      <c r="GW474" s="42"/>
      <c r="GX474" s="42"/>
      <c r="GY474" s="42"/>
      <c r="GZ474" s="42"/>
      <c r="HA474" s="42"/>
      <c r="HB474" s="42"/>
      <c r="HC474" s="42"/>
      <c r="HD474" s="42"/>
      <c r="HE474" s="42"/>
      <c r="HF474" s="42"/>
      <c r="HG474" s="42"/>
      <c r="HH474" s="42"/>
      <c r="HI474" s="42"/>
      <c r="HJ474" s="42"/>
      <c r="HK474" s="42"/>
      <c r="HL474" s="42"/>
      <c r="HM474" s="42"/>
      <c r="HN474" s="42"/>
      <c r="HO474" s="42"/>
      <c r="HP474" s="42"/>
      <c r="HQ474" s="42"/>
      <c r="HR474" s="42"/>
      <c r="HS474" s="42"/>
      <c r="HT474" s="42"/>
      <c r="HU474" s="42"/>
      <c r="HV474" s="42"/>
      <c r="HW474" s="42"/>
      <c r="HX474" s="42"/>
    </row>
    <row r="475" spans="1:232" s="41" customFormat="1" x14ac:dyDescent="0.25">
      <c r="A475" s="29"/>
      <c r="B475" s="30"/>
      <c r="C475" s="31" t="str">
        <f>IF(H475="","",VLOOKUP(O475,Khach_hang!B:G,6,0))</f>
        <v>B</v>
      </c>
      <c r="D475" s="57">
        <f t="shared" si="119"/>
        <v>0</v>
      </c>
      <c r="E475" s="57">
        <f t="shared" si="120"/>
        <v>1</v>
      </c>
      <c r="F475" s="32" t="str">
        <f>IF(H475="","",VLOOKUP(H475,'PHIEU XT'!B:I,8,0))</f>
        <v>30/08/2025</v>
      </c>
      <c r="G475" s="32" t="str">
        <f t="shared" si="121"/>
        <v>30/08/2025</v>
      </c>
      <c r="H475" s="4">
        <v>9105873465</v>
      </c>
      <c r="I475" s="32" t="str">
        <f t="shared" si="122"/>
        <v>30/08/2025</v>
      </c>
      <c r="J475" s="33" t="str">
        <f t="shared" si="123"/>
        <v>NKHT2508/00041086</v>
      </c>
      <c r="K475" s="34"/>
      <c r="L475" s="46" t="str">
        <f t="shared" si="124"/>
        <v>K25TTM</v>
      </c>
      <c r="M475" s="33" t="str">
        <f>IF(H475="","",'PHIEU XT'!C475)</f>
        <v>00041086</v>
      </c>
      <c r="N475" s="35" t="str">
        <f t="shared" si="125"/>
        <v>30/08/2025</v>
      </c>
      <c r="O475" s="6" t="str">
        <f>IF(H475="","",'PHIEU XT'!E475)</f>
        <v>WIN-007</v>
      </c>
      <c r="P475" s="36"/>
      <c r="Q475" s="36"/>
      <c r="R475" s="36"/>
      <c r="S475" s="33" t="str">
        <f>IF(H475="","",'PHIEU XT'!F475)</f>
        <v>5502 WM+ QNH 15 Lý Bôn</v>
      </c>
      <c r="T475" s="36"/>
      <c r="U475" s="36"/>
      <c r="V475" s="33" t="str">
        <f t="shared" si="126"/>
        <v>5502 WM+ QNH 15 Lý Bôn</v>
      </c>
      <c r="W475" s="36"/>
      <c r="X475" s="36"/>
      <c r="Y475" s="33" t="str">
        <f>IF(H475="","",'PHIEU XT'!AC475)</f>
        <v>GM500</v>
      </c>
      <c r="Z475" s="36"/>
      <c r="AA475" s="30"/>
      <c r="AB475" s="57">
        <f t="shared" si="127"/>
        <v>5111</v>
      </c>
      <c r="AC475" s="57">
        <f t="shared" si="128"/>
        <v>131</v>
      </c>
      <c r="AD475" s="30"/>
      <c r="AE475" s="58">
        <f>IF(H475="","",'PHIEU XT'!U475)</f>
        <v>5</v>
      </c>
      <c r="AF475" s="37"/>
      <c r="AG475" s="37">
        <f>IF(H475="","",'PHIEU XT'!T475)</f>
        <v>111058</v>
      </c>
      <c r="AH475" s="38">
        <f t="shared" si="129"/>
        <v>555290</v>
      </c>
      <c r="AI475" s="37"/>
      <c r="AJ475" s="37"/>
      <c r="AK475" s="39"/>
      <c r="AL475" s="40">
        <f t="shared" si="130"/>
        <v>8</v>
      </c>
      <c r="AM475" s="37"/>
      <c r="AN475" s="37">
        <f t="shared" si="131"/>
        <v>44423.200000000004</v>
      </c>
      <c r="AO475" s="59">
        <f t="shared" si="132"/>
        <v>33311</v>
      </c>
      <c r="AP475" s="39"/>
      <c r="AQ475" s="59" t="str">
        <f t="shared" si="133"/>
        <v>K-hangtra</v>
      </c>
      <c r="AR475" s="60">
        <f t="shared" si="134"/>
        <v>156</v>
      </c>
      <c r="AS475" s="60">
        <f t="shared" si="135"/>
        <v>632</v>
      </c>
      <c r="AV475" s="39"/>
      <c r="AW475" s="42"/>
      <c r="AX475" s="42"/>
      <c r="AY475" s="42"/>
      <c r="AZ475" s="42"/>
      <c r="BA475" s="42"/>
      <c r="BB475" s="42"/>
      <c r="BC475" s="42"/>
      <c r="BD475" s="42"/>
      <c r="BE475" s="42"/>
      <c r="BF475" s="42"/>
      <c r="BG475" s="42"/>
      <c r="BH475" s="42"/>
      <c r="BI475" s="42"/>
      <c r="BJ475" s="42"/>
      <c r="BK475" s="42"/>
      <c r="BL475" s="42"/>
      <c r="BM475" s="42"/>
      <c r="BN475" s="42"/>
      <c r="BO475" s="42"/>
      <c r="BP475" s="42"/>
      <c r="BQ475" s="42"/>
      <c r="BR475" s="42"/>
      <c r="BS475" s="42"/>
      <c r="BT475" s="42"/>
      <c r="BU475" s="42"/>
      <c r="BV475" s="42"/>
      <c r="BW475" s="42"/>
      <c r="BX475" s="42"/>
      <c r="BY475" s="42"/>
      <c r="BZ475" s="42"/>
      <c r="CA475" s="42"/>
      <c r="CB475" s="42"/>
      <c r="CC475" s="42"/>
      <c r="CD475" s="42"/>
      <c r="CE475" s="42"/>
      <c r="CF475" s="42"/>
      <c r="CG475" s="42"/>
      <c r="CH475" s="42"/>
      <c r="CI475" s="42"/>
      <c r="CJ475" s="42"/>
      <c r="CK475" s="42"/>
      <c r="CL475" s="42"/>
      <c r="CM475" s="42"/>
      <c r="CN475" s="42"/>
      <c r="CO475" s="42"/>
      <c r="CP475" s="42"/>
      <c r="CQ475" s="42"/>
      <c r="CR475" s="42"/>
      <c r="CS475" s="42"/>
      <c r="CT475" s="42"/>
      <c r="CU475" s="42"/>
      <c r="CV475" s="42"/>
      <c r="CW475" s="42"/>
      <c r="CX475" s="42"/>
      <c r="CY475" s="42"/>
      <c r="CZ475" s="42"/>
      <c r="DA475" s="42"/>
      <c r="DB475" s="42"/>
      <c r="DC475" s="42"/>
      <c r="DD475" s="42"/>
      <c r="DE475" s="42"/>
      <c r="DF475" s="42"/>
      <c r="DG475" s="42"/>
      <c r="DH475" s="42"/>
      <c r="DI475" s="42"/>
      <c r="DJ475" s="42"/>
      <c r="DK475" s="42"/>
      <c r="DL475" s="42"/>
      <c r="DM475" s="42"/>
      <c r="DN475" s="42"/>
      <c r="DO475" s="42"/>
      <c r="DP475" s="42"/>
      <c r="DQ475" s="42"/>
      <c r="DR475" s="42"/>
      <c r="DS475" s="42"/>
      <c r="DT475" s="42"/>
      <c r="DU475" s="42"/>
      <c r="DV475" s="42"/>
      <c r="DW475" s="42"/>
      <c r="DX475" s="42"/>
      <c r="DY475" s="42"/>
      <c r="DZ475" s="42"/>
      <c r="EA475" s="42"/>
      <c r="EB475" s="42"/>
      <c r="EC475" s="42"/>
      <c r="ED475" s="42"/>
      <c r="EE475" s="42"/>
      <c r="EF475" s="42"/>
      <c r="EG475" s="42"/>
      <c r="EH475" s="42"/>
      <c r="EI475" s="42"/>
      <c r="EJ475" s="42"/>
      <c r="EK475" s="42"/>
      <c r="EL475" s="42"/>
      <c r="EM475" s="42"/>
      <c r="EN475" s="42"/>
      <c r="EO475" s="42"/>
      <c r="EP475" s="42"/>
      <c r="EQ475" s="42"/>
      <c r="ER475" s="42"/>
      <c r="ES475" s="42"/>
      <c r="ET475" s="42"/>
      <c r="EU475" s="42"/>
      <c r="EV475" s="42"/>
      <c r="EW475" s="42"/>
      <c r="EX475" s="42"/>
      <c r="EY475" s="42"/>
      <c r="EZ475" s="42"/>
      <c r="FA475" s="42"/>
      <c r="FB475" s="42"/>
      <c r="FC475" s="42"/>
      <c r="FD475" s="42"/>
      <c r="FE475" s="42"/>
      <c r="FF475" s="42"/>
      <c r="FG475" s="42"/>
      <c r="FH475" s="42"/>
      <c r="FI475" s="42"/>
      <c r="FJ475" s="42"/>
      <c r="FK475" s="42"/>
      <c r="FL475" s="42"/>
      <c r="FM475" s="42"/>
      <c r="FN475" s="42"/>
      <c r="FO475" s="42"/>
      <c r="FP475" s="42"/>
      <c r="FQ475" s="42"/>
      <c r="FR475" s="42"/>
      <c r="FS475" s="42"/>
      <c r="FT475" s="42"/>
      <c r="FU475" s="42"/>
      <c r="FV475" s="42"/>
      <c r="FW475" s="42"/>
      <c r="FX475" s="42"/>
      <c r="FY475" s="42"/>
      <c r="FZ475" s="42"/>
      <c r="GA475" s="42"/>
      <c r="GB475" s="42"/>
      <c r="GC475" s="42"/>
      <c r="GD475" s="42"/>
      <c r="GE475" s="42"/>
      <c r="GF475" s="42"/>
      <c r="GG475" s="42"/>
      <c r="GH475" s="42"/>
      <c r="GI475" s="42"/>
      <c r="GJ475" s="42"/>
      <c r="GK475" s="42"/>
      <c r="GL475" s="42"/>
      <c r="GM475" s="42"/>
      <c r="GN475" s="42"/>
      <c r="GO475" s="42"/>
      <c r="GP475" s="42"/>
      <c r="GQ475" s="42"/>
      <c r="GR475" s="42"/>
      <c r="GS475" s="42"/>
      <c r="GT475" s="42"/>
      <c r="GU475" s="42"/>
      <c r="GV475" s="42"/>
      <c r="GW475" s="42"/>
      <c r="GX475" s="42"/>
      <c r="GY475" s="42"/>
      <c r="GZ475" s="42"/>
      <c r="HA475" s="42"/>
      <c r="HB475" s="42"/>
      <c r="HC475" s="42"/>
      <c r="HD475" s="42"/>
      <c r="HE475" s="42"/>
      <c r="HF475" s="42"/>
      <c r="HG475" s="42"/>
      <c r="HH475" s="42"/>
      <c r="HI475" s="42"/>
      <c r="HJ475" s="42"/>
      <c r="HK475" s="42"/>
      <c r="HL475" s="42"/>
      <c r="HM475" s="42"/>
      <c r="HN475" s="42"/>
      <c r="HO475" s="42"/>
      <c r="HP475" s="42"/>
      <c r="HQ475" s="42"/>
      <c r="HR475" s="42"/>
      <c r="HS475" s="42"/>
      <c r="HT475" s="42"/>
      <c r="HU475" s="42"/>
      <c r="HV475" s="42"/>
      <c r="HW475" s="42"/>
      <c r="HX475" s="42"/>
    </row>
    <row r="476" spans="1:232" s="41" customFormat="1" x14ac:dyDescent="0.25">
      <c r="A476" s="29"/>
      <c r="B476" s="30"/>
      <c r="C476" s="31" t="str">
        <f>IF(H476="","",VLOOKUP(O476,Khach_hang!B:G,6,0))</f>
        <v>B</v>
      </c>
      <c r="D476" s="57">
        <f t="shared" si="119"/>
        <v>0</v>
      </c>
      <c r="E476" s="57">
        <f t="shared" si="120"/>
        <v>1</v>
      </c>
      <c r="F476" s="32" t="str">
        <f>IF(H476="","",VLOOKUP(H476,'PHIEU XT'!B:I,8,0))</f>
        <v>30/08/2025</v>
      </c>
      <c r="G476" s="32" t="str">
        <f t="shared" si="121"/>
        <v>30/08/2025</v>
      </c>
      <c r="H476" s="4">
        <v>9105873532</v>
      </c>
      <c r="I476" s="32" t="str">
        <f t="shared" si="122"/>
        <v>30/08/2025</v>
      </c>
      <c r="J476" s="33" t="str">
        <f t="shared" si="123"/>
        <v>NKHT2508/00422734</v>
      </c>
      <c r="K476" s="34"/>
      <c r="L476" s="46" t="str">
        <f t="shared" si="124"/>
        <v>K25TTM</v>
      </c>
      <c r="M476" s="33" t="str">
        <f>IF(H476="","",'PHIEU XT'!C476)</f>
        <v>00422734</v>
      </c>
      <c r="N476" s="35" t="str">
        <f t="shared" si="125"/>
        <v>30/08/2025</v>
      </c>
      <c r="O476" s="6" t="str">
        <f>IF(H476="","",'PHIEU XT'!E476)</f>
        <v>WIN-002</v>
      </c>
      <c r="P476" s="36"/>
      <c r="Q476" s="36"/>
      <c r="R476" s="36"/>
      <c r="S476" s="33" t="str">
        <f>IF(H476="","",'PHIEU XT'!F476)</f>
        <v>4136 WM+ HNI 30 Phạm Văn Đồng</v>
      </c>
      <c r="T476" s="36"/>
      <c r="U476" s="36"/>
      <c r="V476" s="33" t="str">
        <f t="shared" si="126"/>
        <v>4136 WM+ HNI 30 Phạm Văn Đồng</v>
      </c>
      <c r="W476" s="36"/>
      <c r="X476" s="36"/>
      <c r="Y476" s="33" t="str">
        <f>IF(H476="","",'PHIEU XT'!AC476)</f>
        <v>GM500</v>
      </c>
      <c r="Z476" s="36"/>
      <c r="AA476" s="30"/>
      <c r="AB476" s="57">
        <f t="shared" si="127"/>
        <v>5111</v>
      </c>
      <c r="AC476" s="57">
        <f t="shared" si="128"/>
        <v>131</v>
      </c>
      <c r="AD476" s="30"/>
      <c r="AE476" s="58">
        <f>IF(H476="","",'PHIEU XT'!U476)</f>
        <v>1</v>
      </c>
      <c r="AF476" s="37"/>
      <c r="AG476" s="37">
        <f>IF(H476="","",'PHIEU XT'!T476)</f>
        <v>111058</v>
      </c>
      <c r="AH476" s="38">
        <f t="shared" si="129"/>
        <v>111058</v>
      </c>
      <c r="AI476" s="37"/>
      <c r="AJ476" s="37"/>
      <c r="AK476" s="39"/>
      <c r="AL476" s="40">
        <f t="shared" si="130"/>
        <v>8</v>
      </c>
      <c r="AM476" s="37"/>
      <c r="AN476" s="37">
        <f t="shared" si="131"/>
        <v>8884.64</v>
      </c>
      <c r="AO476" s="59">
        <f t="shared" si="132"/>
        <v>33311</v>
      </c>
      <c r="AP476" s="39"/>
      <c r="AQ476" s="59" t="str">
        <f t="shared" si="133"/>
        <v>K-hangtra</v>
      </c>
      <c r="AR476" s="60">
        <f t="shared" si="134"/>
        <v>156</v>
      </c>
      <c r="AS476" s="60">
        <f t="shared" si="135"/>
        <v>632</v>
      </c>
      <c r="AV476" s="39"/>
      <c r="AW476" s="42"/>
      <c r="AX476" s="42"/>
      <c r="AY476" s="42"/>
      <c r="AZ476" s="42"/>
      <c r="BA476" s="42"/>
      <c r="BB476" s="42"/>
      <c r="BC476" s="42"/>
      <c r="BD476" s="42"/>
      <c r="BE476" s="42"/>
      <c r="BF476" s="42"/>
      <c r="BG476" s="42"/>
      <c r="BH476" s="42"/>
      <c r="BI476" s="42"/>
      <c r="BJ476" s="42"/>
      <c r="BK476" s="42"/>
      <c r="BL476" s="42"/>
      <c r="BM476" s="42"/>
      <c r="BN476" s="42"/>
      <c r="BO476" s="42"/>
      <c r="BP476" s="42"/>
      <c r="BQ476" s="42"/>
      <c r="BR476" s="42"/>
      <c r="BS476" s="42"/>
      <c r="BT476" s="42"/>
      <c r="BU476" s="42"/>
      <c r="BV476" s="42"/>
      <c r="BW476" s="42"/>
      <c r="BX476" s="42"/>
      <c r="BY476" s="42"/>
      <c r="BZ476" s="42"/>
      <c r="CA476" s="42"/>
      <c r="CB476" s="42"/>
      <c r="CC476" s="42"/>
      <c r="CD476" s="42"/>
      <c r="CE476" s="42"/>
      <c r="CF476" s="42"/>
      <c r="CG476" s="42"/>
      <c r="CH476" s="42"/>
      <c r="CI476" s="42"/>
      <c r="CJ476" s="42"/>
      <c r="CK476" s="42"/>
      <c r="CL476" s="42"/>
      <c r="CM476" s="42"/>
      <c r="CN476" s="42"/>
      <c r="CO476" s="42"/>
      <c r="CP476" s="42"/>
      <c r="CQ476" s="42"/>
      <c r="CR476" s="42"/>
      <c r="CS476" s="42"/>
      <c r="CT476" s="42"/>
      <c r="CU476" s="42"/>
      <c r="CV476" s="42"/>
      <c r="CW476" s="42"/>
      <c r="CX476" s="42"/>
      <c r="CY476" s="42"/>
      <c r="CZ476" s="42"/>
      <c r="DA476" s="42"/>
      <c r="DB476" s="42"/>
      <c r="DC476" s="42"/>
      <c r="DD476" s="42"/>
      <c r="DE476" s="42"/>
      <c r="DF476" s="42"/>
      <c r="DG476" s="42"/>
      <c r="DH476" s="42"/>
      <c r="DI476" s="42"/>
      <c r="DJ476" s="42"/>
      <c r="DK476" s="42"/>
      <c r="DL476" s="42"/>
      <c r="DM476" s="42"/>
      <c r="DN476" s="42"/>
      <c r="DO476" s="42"/>
      <c r="DP476" s="42"/>
      <c r="DQ476" s="42"/>
      <c r="DR476" s="42"/>
      <c r="DS476" s="42"/>
      <c r="DT476" s="42"/>
      <c r="DU476" s="42"/>
      <c r="DV476" s="42"/>
      <c r="DW476" s="42"/>
      <c r="DX476" s="42"/>
      <c r="DY476" s="42"/>
      <c r="DZ476" s="42"/>
      <c r="EA476" s="42"/>
      <c r="EB476" s="42"/>
      <c r="EC476" s="42"/>
      <c r="ED476" s="42"/>
      <c r="EE476" s="42"/>
      <c r="EF476" s="42"/>
      <c r="EG476" s="42"/>
      <c r="EH476" s="42"/>
      <c r="EI476" s="42"/>
      <c r="EJ476" s="42"/>
      <c r="EK476" s="42"/>
      <c r="EL476" s="42"/>
      <c r="EM476" s="42"/>
      <c r="EN476" s="42"/>
      <c r="EO476" s="42"/>
      <c r="EP476" s="42"/>
      <c r="EQ476" s="42"/>
      <c r="ER476" s="42"/>
      <c r="ES476" s="42"/>
      <c r="ET476" s="42"/>
      <c r="EU476" s="42"/>
      <c r="EV476" s="42"/>
      <c r="EW476" s="42"/>
      <c r="EX476" s="42"/>
      <c r="EY476" s="42"/>
      <c r="EZ476" s="42"/>
      <c r="FA476" s="42"/>
      <c r="FB476" s="42"/>
      <c r="FC476" s="42"/>
      <c r="FD476" s="42"/>
      <c r="FE476" s="42"/>
      <c r="FF476" s="42"/>
      <c r="FG476" s="42"/>
      <c r="FH476" s="42"/>
      <c r="FI476" s="42"/>
      <c r="FJ476" s="42"/>
      <c r="FK476" s="42"/>
      <c r="FL476" s="42"/>
      <c r="FM476" s="42"/>
      <c r="FN476" s="42"/>
      <c r="FO476" s="42"/>
      <c r="FP476" s="42"/>
      <c r="FQ476" s="42"/>
      <c r="FR476" s="42"/>
      <c r="FS476" s="42"/>
      <c r="FT476" s="42"/>
      <c r="FU476" s="42"/>
      <c r="FV476" s="42"/>
      <c r="FW476" s="42"/>
      <c r="FX476" s="42"/>
      <c r="FY476" s="42"/>
      <c r="FZ476" s="42"/>
      <c r="GA476" s="42"/>
      <c r="GB476" s="42"/>
      <c r="GC476" s="42"/>
      <c r="GD476" s="42"/>
      <c r="GE476" s="42"/>
      <c r="GF476" s="42"/>
      <c r="GG476" s="42"/>
      <c r="GH476" s="42"/>
      <c r="GI476" s="42"/>
      <c r="GJ476" s="42"/>
      <c r="GK476" s="42"/>
      <c r="GL476" s="42"/>
      <c r="GM476" s="42"/>
      <c r="GN476" s="42"/>
      <c r="GO476" s="42"/>
      <c r="GP476" s="42"/>
      <c r="GQ476" s="42"/>
      <c r="GR476" s="42"/>
      <c r="GS476" s="42"/>
      <c r="GT476" s="42"/>
      <c r="GU476" s="42"/>
      <c r="GV476" s="42"/>
      <c r="GW476" s="42"/>
      <c r="GX476" s="42"/>
      <c r="GY476" s="42"/>
      <c r="GZ476" s="42"/>
      <c r="HA476" s="42"/>
      <c r="HB476" s="42"/>
      <c r="HC476" s="42"/>
      <c r="HD476" s="42"/>
      <c r="HE476" s="42"/>
      <c r="HF476" s="42"/>
      <c r="HG476" s="42"/>
      <c r="HH476" s="42"/>
      <c r="HI476" s="42"/>
      <c r="HJ476" s="42"/>
      <c r="HK476" s="42"/>
      <c r="HL476" s="42"/>
      <c r="HM476" s="42"/>
      <c r="HN476" s="42"/>
      <c r="HO476" s="42"/>
      <c r="HP476" s="42"/>
      <c r="HQ476" s="42"/>
      <c r="HR476" s="42"/>
      <c r="HS476" s="42"/>
      <c r="HT476" s="42"/>
      <c r="HU476" s="42"/>
      <c r="HV476" s="42"/>
      <c r="HW476" s="42"/>
      <c r="HX476" s="42"/>
    </row>
    <row r="477" spans="1:232" s="41" customFormat="1" x14ac:dyDescent="0.25">
      <c r="A477" s="29"/>
      <c r="B477" s="30"/>
      <c r="C477" s="31" t="str">
        <f>IF(H477="","",VLOOKUP(O477,Khach_hang!B:G,6,0))</f>
        <v>N</v>
      </c>
      <c r="D477" s="57">
        <f t="shared" si="119"/>
        <v>0</v>
      </c>
      <c r="E477" s="57">
        <f t="shared" si="120"/>
        <v>1</v>
      </c>
      <c r="F477" s="32" t="str">
        <f>IF(H477="","",VLOOKUP(H477,'PHIEU XT'!B:I,8,0))</f>
        <v>31/08/2025</v>
      </c>
      <c r="G477" s="32" t="str">
        <f t="shared" si="121"/>
        <v>31/08/2025</v>
      </c>
      <c r="H477" s="4">
        <v>9105873575</v>
      </c>
      <c r="I477" s="32" t="str">
        <f t="shared" si="122"/>
        <v>31/08/2025</v>
      </c>
      <c r="J477" s="33" t="str">
        <f t="shared" si="123"/>
        <v>NKHT2508/00069682</v>
      </c>
      <c r="K477" s="34"/>
      <c r="L477" s="46" t="str">
        <f t="shared" si="124"/>
        <v>K25TTM</v>
      </c>
      <c r="M477" s="33" t="str">
        <f>IF(H477="","",'PHIEU XT'!C477)</f>
        <v>00069682</v>
      </c>
      <c r="N477" s="35" t="str">
        <f t="shared" si="125"/>
        <v>31/08/2025</v>
      </c>
      <c r="O477" s="6" t="str">
        <f>IF(H477="","",'PHIEU XT'!E477)</f>
        <v>WIN-009</v>
      </c>
      <c r="P477" s="36"/>
      <c r="Q477" s="36"/>
      <c r="R477" s="36"/>
      <c r="S477" s="33" t="str">
        <f>IF(H477="","",'PHIEU XT'!F477)</f>
        <v>2AHI WM+ DNG TĐS 218&amp;312, TBĐ 40, QL 1A</v>
      </c>
      <c r="T477" s="36"/>
      <c r="U477" s="36"/>
      <c r="V477" s="33" t="str">
        <f t="shared" si="126"/>
        <v>2AHI WM+ DNG TĐS 218&amp;312, TBĐ 40, QL 1A</v>
      </c>
      <c r="W477" s="36"/>
      <c r="X477" s="36"/>
      <c r="Y477" s="33" t="str">
        <f>IF(H477="","",'PHIEU XT'!AC477)</f>
        <v>GTLX250G</v>
      </c>
      <c r="Z477" s="36"/>
      <c r="AA477" s="30"/>
      <c r="AB477" s="57">
        <f t="shared" si="127"/>
        <v>5111</v>
      </c>
      <c r="AC477" s="57">
        <f t="shared" si="128"/>
        <v>131</v>
      </c>
      <c r="AD477" s="30"/>
      <c r="AE477" s="58">
        <f>IF(H477="","",'PHIEU XT'!U477)</f>
        <v>1</v>
      </c>
      <c r="AF477" s="37"/>
      <c r="AG477" s="37">
        <f>IF(H477="","",'PHIEU XT'!T477)</f>
        <v>50182</v>
      </c>
      <c r="AH477" s="38">
        <f t="shared" si="129"/>
        <v>50182</v>
      </c>
      <c r="AI477" s="37"/>
      <c r="AJ477" s="37"/>
      <c r="AK477" s="39"/>
      <c r="AL477" s="40">
        <f t="shared" si="130"/>
        <v>8</v>
      </c>
      <c r="AM477" s="37"/>
      <c r="AN477" s="37">
        <f t="shared" si="131"/>
        <v>4014.56</v>
      </c>
      <c r="AO477" s="59">
        <f t="shared" si="132"/>
        <v>33311</v>
      </c>
      <c r="AP477" s="39"/>
      <c r="AQ477" s="59" t="str">
        <f t="shared" si="133"/>
        <v>K-hangtra</v>
      </c>
      <c r="AR477" s="60">
        <f t="shared" si="134"/>
        <v>156</v>
      </c>
      <c r="AS477" s="60">
        <f t="shared" si="135"/>
        <v>632</v>
      </c>
      <c r="AV477" s="39"/>
      <c r="AW477" s="42"/>
      <c r="AX477" s="42"/>
      <c r="AY477" s="42"/>
      <c r="AZ477" s="42"/>
      <c r="BA477" s="42"/>
      <c r="BB477" s="42"/>
      <c r="BC477" s="42"/>
      <c r="BD477" s="42"/>
      <c r="BE477" s="42"/>
      <c r="BF477" s="42"/>
      <c r="BG477" s="42"/>
      <c r="BH477" s="42"/>
      <c r="BI477" s="42"/>
      <c r="BJ477" s="42"/>
      <c r="BK477" s="42"/>
      <c r="BL477" s="42"/>
      <c r="BM477" s="42"/>
      <c r="BN477" s="42"/>
      <c r="BO477" s="42"/>
      <c r="BP477" s="42"/>
      <c r="BQ477" s="42"/>
      <c r="BR477" s="42"/>
      <c r="BS477" s="42"/>
      <c r="BT477" s="42"/>
      <c r="BU477" s="42"/>
      <c r="BV477" s="42"/>
      <c r="BW477" s="42"/>
      <c r="BX477" s="42"/>
      <c r="BY477" s="42"/>
      <c r="BZ477" s="42"/>
      <c r="CA477" s="42"/>
      <c r="CB477" s="42"/>
      <c r="CC477" s="42"/>
      <c r="CD477" s="42"/>
      <c r="CE477" s="42"/>
      <c r="CF477" s="42"/>
      <c r="CG477" s="42"/>
      <c r="CH477" s="42"/>
      <c r="CI477" s="42"/>
      <c r="CJ477" s="42"/>
      <c r="CK477" s="42"/>
      <c r="CL477" s="42"/>
      <c r="CM477" s="42"/>
      <c r="CN477" s="42"/>
      <c r="CO477" s="42"/>
      <c r="CP477" s="42"/>
      <c r="CQ477" s="42"/>
      <c r="CR477" s="42"/>
      <c r="CS477" s="42"/>
      <c r="CT477" s="42"/>
      <c r="CU477" s="42"/>
      <c r="CV477" s="42"/>
      <c r="CW477" s="42"/>
      <c r="CX477" s="42"/>
      <c r="CY477" s="42"/>
      <c r="CZ477" s="42"/>
      <c r="DA477" s="42"/>
      <c r="DB477" s="42"/>
      <c r="DC477" s="42"/>
      <c r="DD477" s="42"/>
      <c r="DE477" s="42"/>
      <c r="DF477" s="42"/>
      <c r="DG477" s="42"/>
      <c r="DH477" s="42"/>
      <c r="DI477" s="42"/>
      <c r="DJ477" s="42"/>
      <c r="DK477" s="42"/>
      <c r="DL477" s="42"/>
      <c r="DM477" s="42"/>
      <c r="DN477" s="42"/>
      <c r="DO477" s="42"/>
      <c r="DP477" s="42"/>
      <c r="DQ477" s="42"/>
      <c r="DR477" s="42"/>
      <c r="DS477" s="42"/>
      <c r="DT477" s="42"/>
      <c r="DU477" s="42"/>
      <c r="DV477" s="42"/>
      <c r="DW477" s="42"/>
      <c r="DX477" s="42"/>
      <c r="DY477" s="42"/>
      <c r="DZ477" s="42"/>
      <c r="EA477" s="42"/>
      <c r="EB477" s="42"/>
      <c r="EC477" s="42"/>
      <c r="ED477" s="42"/>
      <c r="EE477" s="42"/>
      <c r="EF477" s="42"/>
      <c r="EG477" s="42"/>
      <c r="EH477" s="42"/>
      <c r="EI477" s="42"/>
      <c r="EJ477" s="42"/>
      <c r="EK477" s="42"/>
      <c r="EL477" s="42"/>
      <c r="EM477" s="42"/>
      <c r="EN477" s="42"/>
      <c r="EO477" s="42"/>
      <c r="EP477" s="42"/>
      <c r="EQ477" s="42"/>
      <c r="ER477" s="42"/>
      <c r="ES477" s="42"/>
      <c r="ET477" s="42"/>
      <c r="EU477" s="42"/>
      <c r="EV477" s="42"/>
      <c r="EW477" s="42"/>
      <c r="EX477" s="42"/>
      <c r="EY477" s="42"/>
      <c r="EZ477" s="42"/>
      <c r="FA477" s="42"/>
      <c r="FB477" s="42"/>
      <c r="FC477" s="42"/>
      <c r="FD477" s="42"/>
      <c r="FE477" s="42"/>
      <c r="FF477" s="42"/>
      <c r="FG477" s="42"/>
      <c r="FH477" s="42"/>
      <c r="FI477" s="42"/>
      <c r="FJ477" s="42"/>
      <c r="FK477" s="42"/>
      <c r="FL477" s="42"/>
      <c r="FM477" s="42"/>
      <c r="FN477" s="42"/>
      <c r="FO477" s="42"/>
      <c r="FP477" s="42"/>
      <c r="FQ477" s="42"/>
      <c r="FR477" s="42"/>
      <c r="FS477" s="42"/>
      <c r="FT477" s="42"/>
      <c r="FU477" s="42"/>
      <c r="FV477" s="42"/>
      <c r="FW477" s="42"/>
      <c r="FX477" s="42"/>
      <c r="FY477" s="42"/>
      <c r="FZ477" s="42"/>
      <c r="GA477" s="42"/>
      <c r="GB477" s="42"/>
      <c r="GC477" s="42"/>
      <c r="GD477" s="42"/>
      <c r="GE477" s="42"/>
      <c r="GF477" s="42"/>
      <c r="GG477" s="42"/>
      <c r="GH477" s="42"/>
      <c r="GI477" s="42"/>
      <c r="GJ477" s="42"/>
      <c r="GK477" s="42"/>
      <c r="GL477" s="42"/>
      <c r="GM477" s="42"/>
      <c r="GN477" s="42"/>
      <c r="GO477" s="42"/>
      <c r="GP477" s="42"/>
      <c r="GQ477" s="42"/>
      <c r="GR477" s="42"/>
      <c r="GS477" s="42"/>
      <c r="GT477" s="42"/>
      <c r="GU477" s="42"/>
      <c r="GV477" s="42"/>
      <c r="GW477" s="42"/>
      <c r="GX477" s="42"/>
      <c r="GY477" s="42"/>
      <c r="GZ477" s="42"/>
      <c r="HA477" s="42"/>
      <c r="HB477" s="42"/>
      <c r="HC477" s="42"/>
      <c r="HD477" s="42"/>
      <c r="HE477" s="42"/>
      <c r="HF477" s="42"/>
      <c r="HG477" s="42"/>
      <c r="HH477" s="42"/>
      <c r="HI477" s="42"/>
      <c r="HJ477" s="42"/>
      <c r="HK477" s="42"/>
      <c r="HL477" s="42"/>
      <c r="HM477" s="42"/>
      <c r="HN477" s="42"/>
      <c r="HO477" s="42"/>
      <c r="HP477" s="42"/>
      <c r="HQ477" s="42"/>
      <c r="HR477" s="42"/>
      <c r="HS477" s="42"/>
      <c r="HT477" s="42"/>
      <c r="HU477" s="42"/>
      <c r="HV477" s="42"/>
      <c r="HW477" s="42"/>
      <c r="HX477" s="42"/>
    </row>
    <row r="478" spans="1:232" s="41" customFormat="1" x14ac:dyDescent="0.25">
      <c r="A478" s="29"/>
      <c r="B478" s="30"/>
      <c r="C478" s="31" t="str">
        <f>IF(H478="","",VLOOKUP(O478,Khach_hang!B:G,6,0))</f>
        <v>B</v>
      </c>
      <c r="D478" s="57">
        <f t="shared" si="119"/>
        <v>0</v>
      </c>
      <c r="E478" s="57">
        <f t="shared" si="120"/>
        <v>1</v>
      </c>
      <c r="F478" s="32" t="str">
        <f>IF(H478="","",VLOOKUP(H478,'PHIEU XT'!B:I,8,0))</f>
        <v>31/08/2025</v>
      </c>
      <c r="G478" s="32" t="str">
        <f t="shared" si="121"/>
        <v>31/08/2025</v>
      </c>
      <c r="H478" s="4">
        <v>9105873595</v>
      </c>
      <c r="I478" s="32" t="str">
        <f t="shared" si="122"/>
        <v>31/08/2025</v>
      </c>
      <c r="J478" s="33" t="str">
        <f t="shared" si="123"/>
        <v>NKHT2508/00031292</v>
      </c>
      <c r="K478" s="34"/>
      <c r="L478" s="46" t="str">
        <f t="shared" si="124"/>
        <v>K25TTM</v>
      </c>
      <c r="M478" s="33" t="str">
        <f>IF(H478="","",'PHIEU XT'!C478)</f>
        <v>00031292</v>
      </c>
      <c r="N478" s="35" t="str">
        <f t="shared" si="125"/>
        <v>31/08/2025</v>
      </c>
      <c r="O478" s="6" t="str">
        <f>IF(H478="","",'PHIEU XT'!E478)</f>
        <v>WIN-025</v>
      </c>
      <c r="P478" s="36"/>
      <c r="Q478" s="36"/>
      <c r="R478" s="36"/>
      <c r="S478" s="33" t="str">
        <f>IF(H478="","",'PHIEU XT'!F478)</f>
        <v>2AFJ WM+ HPG Phủ Niệm, Thái Sơn</v>
      </c>
      <c r="T478" s="36"/>
      <c r="U478" s="36"/>
      <c r="V478" s="33" t="str">
        <f t="shared" si="126"/>
        <v>2AFJ WM+ HPG Phủ Niệm, Thái Sơn</v>
      </c>
      <c r="W478" s="36"/>
      <c r="X478" s="36"/>
      <c r="Y478" s="33" t="str">
        <f>IF(H478="","",'PHIEU XT'!AC478)</f>
        <v>GM500</v>
      </c>
      <c r="Z478" s="36"/>
      <c r="AA478" s="30"/>
      <c r="AB478" s="57">
        <f t="shared" si="127"/>
        <v>5111</v>
      </c>
      <c r="AC478" s="57">
        <f t="shared" si="128"/>
        <v>131</v>
      </c>
      <c r="AD478" s="30"/>
      <c r="AE478" s="58">
        <f>IF(H478="","",'PHIEU XT'!U478)</f>
        <v>1</v>
      </c>
      <c r="AF478" s="37"/>
      <c r="AG478" s="37">
        <f>IF(H478="","",'PHIEU XT'!T478)</f>
        <v>111058</v>
      </c>
      <c r="AH478" s="38">
        <f t="shared" si="129"/>
        <v>111058</v>
      </c>
      <c r="AI478" s="37"/>
      <c r="AJ478" s="37"/>
      <c r="AK478" s="39"/>
      <c r="AL478" s="40">
        <f t="shared" si="130"/>
        <v>8</v>
      </c>
      <c r="AM478" s="37"/>
      <c r="AN478" s="37">
        <f t="shared" si="131"/>
        <v>8884.64</v>
      </c>
      <c r="AO478" s="59">
        <f t="shared" si="132"/>
        <v>33311</v>
      </c>
      <c r="AP478" s="39"/>
      <c r="AQ478" s="59" t="str">
        <f t="shared" si="133"/>
        <v>K-hangtra</v>
      </c>
      <c r="AR478" s="60">
        <f t="shared" si="134"/>
        <v>156</v>
      </c>
      <c r="AS478" s="60">
        <f t="shared" si="135"/>
        <v>632</v>
      </c>
      <c r="AV478" s="39"/>
      <c r="AW478" s="42"/>
      <c r="AX478" s="42"/>
      <c r="AY478" s="42"/>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c r="BV478" s="42"/>
      <c r="BW478" s="42"/>
      <c r="BX478" s="42"/>
      <c r="BY478" s="42"/>
      <c r="BZ478" s="42"/>
      <c r="CA478" s="42"/>
      <c r="CB478" s="42"/>
      <c r="CC478" s="42"/>
      <c r="CD478" s="42"/>
      <c r="CE478" s="42"/>
      <c r="CF478" s="42"/>
      <c r="CG478" s="42"/>
      <c r="CH478" s="42"/>
      <c r="CI478" s="42"/>
      <c r="CJ478" s="42"/>
      <c r="CK478" s="42"/>
      <c r="CL478" s="42"/>
      <c r="CM478" s="42"/>
      <c r="CN478" s="42"/>
      <c r="CO478" s="42"/>
      <c r="CP478" s="42"/>
      <c r="CQ478" s="42"/>
      <c r="CR478" s="42"/>
      <c r="CS478" s="42"/>
      <c r="CT478" s="42"/>
      <c r="CU478" s="42"/>
      <c r="CV478" s="42"/>
      <c r="CW478" s="42"/>
      <c r="CX478" s="42"/>
      <c r="CY478" s="42"/>
      <c r="CZ478" s="42"/>
      <c r="DA478" s="42"/>
      <c r="DB478" s="42"/>
      <c r="DC478" s="42"/>
      <c r="DD478" s="42"/>
      <c r="DE478" s="42"/>
      <c r="DF478" s="42"/>
      <c r="DG478" s="42"/>
      <c r="DH478" s="42"/>
      <c r="DI478" s="42"/>
      <c r="DJ478" s="42"/>
      <c r="DK478" s="42"/>
      <c r="DL478" s="42"/>
      <c r="DM478" s="42"/>
      <c r="DN478" s="42"/>
      <c r="DO478" s="42"/>
      <c r="DP478" s="42"/>
      <c r="DQ478" s="42"/>
      <c r="DR478" s="42"/>
      <c r="DS478" s="42"/>
      <c r="DT478" s="42"/>
      <c r="DU478" s="42"/>
      <c r="DV478" s="42"/>
      <c r="DW478" s="42"/>
      <c r="DX478" s="42"/>
      <c r="DY478" s="42"/>
      <c r="DZ478" s="42"/>
      <c r="EA478" s="42"/>
      <c r="EB478" s="42"/>
      <c r="EC478" s="42"/>
      <c r="ED478" s="42"/>
      <c r="EE478" s="42"/>
      <c r="EF478" s="42"/>
      <c r="EG478" s="42"/>
      <c r="EH478" s="42"/>
      <c r="EI478" s="42"/>
      <c r="EJ478" s="42"/>
      <c r="EK478" s="42"/>
      <c r="EL478" s="42"/>
      <c r="EM478" s="42"/>
      <c r="EN478" s="42"/>
      <c r="EO478" s="42"/>
      <c r="EP478" s="42"/>
      <c r="EQ478" s="42"/>
      <c r="ER478" s="42"/>
      <c r="ES478" s="42"/>
      <c r="ET478" s="42"/>
      <c r="EU478" s="42"/>
      <c r="EV478" s="42"/>
      <c r="EW478" s="42"/>
      <c r="EX478" s="42"/>
      <c r="EY478" s="42"/>
      <c r="EZ478" s="42"/>
      <c r="FA478" s="42"/>
      <c r="FB478" s="42"/>
      <c r="FC478" s="42"/>
      <c r="FD478" s="42"/>
      <c r="FE478" s="42"/>
      <c r="FF478" s="42"/>
      <c r="FG478" s="42"/>
      <c r="FH478" s="42"/>
      <c r="FI478" s="42"/>
      <c r="FJ478" s="42"/>
      <c r="FK478" s="42"/>
      <c r="FL478" s="42"/>
      <c r="FM478" s="42"/>
      <c r="FN478" s="42"/>
      <c r="FO478" s="42"/>
      <c r="FP478" s="42"/>
      <c r="FQ478" s="42"/>
      <c r="FR478" s="42"/>
      <c r="FS478" s="42"/>
      <c r="FT478" s="42"/>
      <c r="FU478" s="42"/>
      <c r="FV478" s="42"/>
      <c r="FW478" s="42"/>
      <c r="FX478" s="42"/>
      <c r="FY478" s="42"/>
      <c r="FZ478" s="42"/>
      <c r="GA478" s="42"/>
      <c r="GB478" s="42"/>
      <c r="GC478" s="42"/>
      <c r="GD478" s="42"/>
      <c r="GE478" s="42"/>
      <c r="GF478" s="42"/>
      <c r="GG478" s="42"/>
      <c r="GH478" s="42"/>
      <c r="GI478" s="42"/>
      <c r="GJ478" s="42"/>
      <c r="GK478" s="42"/>
      <c r="GL478" s="42"/>
      <c r="GM478" s="42"/>
      <c r="GN478" s="42"/>
      <c r="GO478" s="42"/>
      <c r="GP478" s="42"/>
      <c r="GQ478" s="42"/>
      <c r="GR478" s="42"/>
      <c r="GS478" s="42"/>
      <c r="GT478" s="42"/>
      <c r="GU478" s="42"/>
      <c r="GV478" s="42"/>
      <c r="GW478" s="42"/>
      <c r="GX478" s="42"/>
      <c r="GY478" s="42"/>
      <c r="GZ478" s="42"/>
      <c r="HA478" s="42"/>
      <c r="HB478" s="42"/>
      <c r="HC478" s="42"/>
      <c r="HD478" s="42"/>
      <c r="HE478" s="42"/>
      <c r="HF478" s="42"/>
      <c r="HG478" s="42"/>
      <c r="HH478" s="42"/>
      <c r="HI478" s="42"/>
      <c r="HJ478" s="42"/>
      <c r="HK478" s="42"/>
      <c r="HL478" s="42"/>
      <c r="HM478" s="42"/>
      <c r="HN478" s="42"/>
      <c r="HO478" s="42"/>
      <c r="HP478" s="42"/>
      <c r="HQ478" s="42"/>
      <c r="HR478" s="42"/>
      <c r="HS478" s="42"/>
      <c r="HT478" s="42"/>
      <c r="HU478" s="42"/>
      <c r="HV478" s="42"/>
      <c r="HW478" s="42"/>
      <c r="HX478" s="42"/>
    </row>
    <row r="479" spans="1:232" s="41" customFormat="1" x14ac:dyDescent="0.25">
      <c r="A479" s="29"/>
      <c r="B479" s="30"/>
      <c r="C479" s="31" t="str">
        <f>IF(H479="","",VLOOKUP(O479,Khach_hang!B:G,6,0))</f>
        <v>B</v>
      </c>
      <c r="D479" s="57">
        <f t="shared" si="119"/>
        <v>0</v>
      </c>
      <c r="E479" s="57">
        <f t="shared" si="120"/>
        <v>1</v>
      </c>
      <c r="F479" s="32" t="str">
        <f>IF(H479="","",VLOOKUP(H479,'PHIEU XT'!B:I,8,0))</f>
        <v>31/08/2025</v>
      </c>
      <c r="G479" s="32" t="str">
        <f t="shared" si="121"/>
        <v>31/08/2025</v>
      </c>
      <c r="H479" s="4">
        <v>9105873667</v>
      </c>
      <c r="I479" s="32" t="str">
        <f t="shared" si="122"/>
        <v>31/08/2025</v>
      </c>
      <c r="J479" s="33" t="str">
        <f t="shared" si="123"/>
        <v>NKHT2508/00032781</v>
      </c>
      <c r="K479" s="34"/>
      <c r="L479" s="46" t="str">
        <f t="shared" si="124"/>
        <v>K25TTM</v>
      </c>
      <c r="M479" s="33" t="str">
        <f>IF(H479="","",'PHIEU XT'!C479)</f>
        <v>00032781</v>
      </c>
      <c r="N479" s="35" t="str">
        <f t="shared" si="125"/>
        <v>31/08/2025</v>
      </c>
      <c r="O479" s="6" t="str">
        <f>IF(H479="","",'PHIEU XT'!E479)</f>
        <v>WIN-058</v>
      </c>
      <c r="P479" s="36"/>
      <c r="Q479" s="36"/>
      <c r="R479" s="36"/>
      <c r="S479" s="33" t="str">
        <f>IF(H479="","",'PHIEU XT'!F479)</f>
        <v>2ALD WM+ NAN Minh Châu, Diễn Châu</v>
      </c>
      <c r="T479" s="36"/>
      <c r="U479" s="36"/>
      <c r="V479" s="33" t="str">
        <f t="shared" si="126"/>
        <v>2ALD WM+ NAN Minh Châu, Diễn Châu</v>
      </c>
      <c r="W479" s="36"/>
      <c r="X479" s="36"/>
      <c r="Y479" s="33" t="str">
        <f>IF(H479="","",'PHIEU XT'!AC479)</f>
        <v>MNH250</v>
      </c>
      <c r="Z479" s="36"/>
      <c r="AA479" s="30"/>
      <c r="AB479" s="57">
        <f t="shared" si="127"/>
        <v>5111</v>
      </c>
      <c r="AC479" s="57">
        <f t="shared" si="128"/>
        <v>131</v>
      </c>
      <c r="AD479" s="30"/>
      <c r="AE479" s="58">
        <f>IF(H479="","",'PHIEU XT'!U479)</f>
        <v>1</v>
      </c>
      <c r="AF479" s="37"/>
      <c r="AG479" s="37">
        <f>IF(H479="","",'PHIEU XT'!T479)</f>
        <v>46000</v>
      </c>
      <c r="AH479" s="38">
        <f t="shared" si="129"/>
        <v>46000</v>
      </c>
      <c r="AI479" s="37"/>
      <c r="AJ479" s="37"/>
      <c r="AK479" s="39"/>
      <c r="AL479" s="40">
        <f t="shared" si="130"/>
        <v>8</v>
      </c>
      <c r="AM479" s="37"/>
      <c r="AN479" s="37">
        <f t="shared" si="131"/>
        <v>3680</v>
      </c>
      <c r="AO479" s="59">
        <f t="shared" si="132"/>
        <v>33311</v>
      </c>
      <c r="AP479" s="39"/>
      <c r="AQ479" s="59" t="str">
        <f t="shared" si="133"/>
        <v>K-hangtra</v>
      </c>
      <c r="AR479" s="60">
        <f t="shared" si="134"/>
        <v>156</v>
      </c>
      <c r="AS479" s="60">
        <f t="shared" si="135"/>
        <v>632</v>
      </c>
      <c r="AV479" s="39"/>
      <c r="AW479" s="42"/>
      <c r="AX479" s="42"/>
      <c r="AY479" s="42"/>
      <c r="AZ479" s="42"/>
      <c r="BA479" s="42"/>
      <c r="BB479" s="42"/>
      <c r="BC479" s="42"/>
      <c r="BD479" s="42"/>
      <c r="BE479" s="42"/>
      <c r="BF479" s="42"/>
      <c r="BG479" s="42"/>
      <c r="BH479" s="42"/>
      <c r="BI479" s="42"/>
      <c r="BJ479" s="42"/>
      <c r="BK479" s="42"/>
      <c r="BL479" s="42"/>
      <c r="BM479" s="42"/>
      <c r="BN479" s="42"/>
      <c r="BO479" s="42"/>
      <c r="BP479" s="42"/>
      <c r="BQ479" s="42"/>
      <c r="BR479" s="42"/>
      <c r="BS479" s="42"/>
      <c r="BT479" s="42"/>
      <c r="BU479" s="42"/>
      <c r="BV479" s="42"/>
      <c r="BW479" s="42"/>
      <c r="BX479" s="42"/>
      <c r="BY479" s="42"/>
      <c r="BZ479" s="42"/>
      <c r="CA479" s="42"/>
      <c r="CB479" s="42"/>
      <c r="CC479" s="42"/>
      <c r="CD479" s="42"/>
      <c r="CE479" s="42"/>
      <c r="CF479" s="42"/>
      <c r="CG479" s="42"/>
      <c r="CH479" s="42"/>
      <c r="CI479" s="42"/>
      <c r="CJ479" s="42"/>
      <c r="CK479" s="42"/>
      <c r="CL479" s="42"/>
      <c r="CM479" s="42"/>
      <c r="CN479" s="42"/>
      <c r="CO479" s="42"/>
      <c r="CP479" s="42"/>
      <c r="CQ479" s="42"/>
      <c r="CR479" s="42"/>
      <c r="CS479" s="42"/>
      <c r="CT479" s="42"/>
      <c r="CU479" s="42"/>
      <c r="CV479" s="42"/>
      <c r="CW479" s="42"/>
      <c r="CX479" s="42"/>
      <c r="CY479" s="42"/>
      <c r="CZ479" s="42"/>
      <c r="DA479" s="42"/>
      <c r="DB479" s="42"/>
      <c r="DC479" s="42"/>
      <c r="DD479" s="42"/>
      <c r="DE479" s="42"/>
      <c r="DF479" s="42"/>
      <c r="DG479" s="42"/>
      <c r="DH479" s="42"/>
      <c r="DI479" s="42"/>
      <c r="DJ479" s="42"/>
      <c r="DK479" s="42"/>
      <c r="DL479" s="42"/>
      <c r="DM479" s="42"/>
      <c r="DN479" s="42"/>
      <c r="DO479" s="42"/>
      <c r="DP479" s="42"/>
      <c r="DQ479" s="42"/>
      <c r="DR479" s="42"/>
      <c r="DS479" s="42"/>
      <c r="DT479" s="42"/>
      <c r="DU479" s="42"/>
      <c r="DV479" s="42"/>
      <c r="DW479" s="42"/>
      <c r="DX479" s="42"/>
      <c r="DY479" s="42"/>
      <c r="DZ479" s="42"/>
      <c r="EA479" s="42"/>
      <c r="EB479" s="42"/>
      <c r="EC479" s="42"/>
      <c r="ED479" s="42"/>
      <c r="EE479" s="42"/>
      <c r="EF479" s="42"/>
      <c r="EG479" s="42"/>
      <c r="EH479" s="42"/>
      <c r="EI479" s="42"/>
      <c r="EJ479" s="42"/>
      <c r="EK479" s="42"/>
      <c r="EL479" s="42"/>
      <c r="EM479" s="42"/>
      <c r="EN479" s="42"/>
      <c r="EO479" s="42"/>
      <c r="EP479" s="42"/>
      <c r="EQ479" s="42"/>
      <c r="ER479" s="42"/>
      <c r="ES479" s="42"/>
      <c r="ET479" s="42"/>
      <c r="EU479" s="42"/>
      <c r="EV479" s="42"/>
      <c r="EW479" s="42"/>
      <c r="EX479" s="42"/>
      <c r="EY479" s="42"/>
      <c r="EZ479" s="42"/>
      <c r="FA479" s="42"/>
      <c r="FB479" s="42"/>
      <c r="FC479" s="42"/>
      <c r="FD479" s="42"/>
      <c r="FE479" s="42"/>
      <c r="FF479" s="42"/>
      <c r="FG479" s="42"/>
      <c r="FH479" s="42"/>
      <c r="FI479" s="42"/>
      <c r="FJ479" s="42"/>
      <c r="FK479" s="42"/>
      <c r="FL479" s="42"/>
      <c r="FM479" s="42"/>
      <c r="FN479" s="42"/>
      <c r="FO479" s="42"/>
      <c r="FP479" s="42"/>
      <c r="FQ479" s="42"/>
      <c r="FR479" s="42"/>
      <c r="FS479" s="42"/>
      <c r="FT479" s="42"/>
      <c r="FU479" s="42"/>
      <c r="FV479" s="42"/>
      <c r="FW479" s="42"/>
      <c r="FX479" s="42"/>
      <c r="FY479" s="42"/>
      <c r="FZ479" s="42"/>
      <c r="GA479" s="42"/>
      <c r="GB479" s="42"/>
      <c r="GC479" s="42"/>
      <c r="GD479" s="42"/>
      <c r="GE479" s="42"/>
      <c r="GF479" s="42"/>
      <c r="GG479" s="42"/>
      <c r="GH479" s="42"/>
      <c r="GI479" s="42"/>
      <c r="GJ479" s="42"/>
      <c r="GK479" s="42"/>
      <c r="GL479" s="42"/>
      <c r="GM479" s="42"/>
      <c r="GN479" s="42"/>
      <c r="GO479" s="42"/>
      <c r="GP479" s="42"/>
      <c r="GQ479" s="42"/>
      <c r="GR479" s="42"/>
      <c r="GS479" s="42"/>
      <c r="GT479" s="42"/>
      <c r="GU479" s="42"/>
      <c r="GV479" s="42"/>
      <c r="GW479" s="42"/>
      <c r="GX479" s="42"/>
      <c r="GY479" s="42"/>
      <c r="GZ479" s="42"/>
      <c r="HA479" s="42"/>
      <c r="HB479" s="42"/>
      <c r="HC479" s="42"/>
      <c r="HD479" s="42"/>
      <c r="HE479" s="42"/>
      <c r="HF479" s="42"/>
      <c r="HG479" s="42"/>
      <c r="HH479" s="42"/>
      <c r="HI479" s="42"/>
      <c r="HJ479" s="42"/>
      <c r="HK479" s="42"/>
      <c r="HL479" s="42"/>
      <c r="HM479" s="42"/>
      <c r="HN479" s="42"/>
      <c r="HO479" s="42"/>
      <c r="HP479" s="42"/>
      <c r="HQ479" s="42"/>
      <c r="HR479" s="42"/>
      <c r="HS479" s="42"/>
      <c r="HT479" s="42"/>
      <c r="HU479" s="42"/>
      <c r="HV479" s="42"/>
      <c r="HW479" s="42"/>
      <c r="HX479" s="42"/>
    </row>
    <row r="480" spans="1:232" s="41" customFormat="1" x14ac:dyDescent="0.25">
      <c r="A480" s="29"/>
      <c r="B480" s="30"/>
      <c r="C480" s="31" t="str">
        <f>IF(H480="","",VLOOKUP(O480,Khach_hang!B:G,6,0))</f>
        <v>B</v>
      </c>
      <c r="D480" s="57">
        <f t="shared" si="119"/>
        <v>0</v>
      </c>
      <c r="E480" s="57">
        <f t="shared" si="120"/>
        <v>1</v>
      </c>
      <c r="F480" s="32" t="str">
        <f>IF(H480="","",VLOOKUP(H480,'PHIEU XT'!B:I,8,0))</f>
        <v>31/08/2025</v>
      </c>
      <c r="G480" s="32" t="str">
        <f t="shared" si="121"/>
        <v>31/08/2025</v>
      </c>
      <c r="H480" s="4">
        <v>9105873643</v>
      </c>
      <c r="I480" s="32" t="str">
        <f t="shared" si="122"/>
        <v>31/08/2025</v>
      </c>
      <c r="J480" s="33" t="str">
        <f t="shared" si="123"/>
        <v>NKHT2508/00003110</v>
      </c>
      <c r="K480" s="34"/>
      <c r="L480" s="46" t="str">
        <f t="shared" si="124"/>
        <v>K25TTM</v>
      </c>
      <c r="M480" s="33" t="str">
        <f>IF(H480="","",'PHIEU XT'!C480)</f>
        <v>00003110</v>
      </c>
      <c r="N480" s="35" t="str">
        <f t="shared" si="125"/>
        <v>31/08/2025</v>
      </c>
      <c r="O480" s="6" t="str">
        <f>IF(H480="","",'PHIEU XT'!E480)</f>
        <v>WIN-030</v>
      </c>
      <c r="P480" s="36"/>
      <c r="Q480" s="36"/>
      <c r="R480" s="36"/>
      <c r="S480" s="33" t="str">
        <f>IF(H480="","",'PHIEU XT'!F480)</f>
        <v>2B50 WM+ HNM35 Trần Hưng Đạo</v>
      </c>
      <c r="T480" s="36"/>
      <c r="U480" s="36"/>
      <c r="V480" s="33" t="str">
        <f t="shared" si="126"/>
        <v>2B50 WM+ HNM35 Trần Hưng Đạo</v>
      </c>
      <c r="W480" s="36"/>
      <c r="X480" s="36"/>
      <c r="Y480" s="33" t="str">
        <f>IF(H480="","",'PHIEU XT'!AC480)</f>
        <v>GSG250</v>
      </c>
      <c r="Z480" s="36"/>
      <c r="AA480" s="30"/>
      <c r="AB480" s="57">
        <f t="shared" si="127"/>
        <v>5111</v>
      </c>
      <c r="AC480" s="57">
        <f t="shared" si="128"/>
        <v>131</v>
      </c>
      <c r="AD480" s="30"/>
      <c r="AE480" s="58">
        <f>IF(H480="","",'PHIEU XT'!U480)</f>
        <v>1</v>
      </c>
      <c r="AF480" s="37"/>
      <c r="AG480" s="37">
        <f>IF(H480="","",'PHIEU XT'!T480)</f>
        <v>50400</v>
      </c>
      <c r="AH480" s="38">
        <f t="shared" si="129"/>
        <v>50400</v>
      </c>
      <c r="AI480" s="37"/>
      <c r="AJ480" s="37"/>
      <c r="AK480" s="39"/>
      <c r="AL480" s="40">
        <f t="shared" si="130"/>
        <v>8</v>
      </c>
      <c r="AM480" s="37"/>
      <c r="AN480" s="37">
        <f t="shared" si="131"/>
        <v>4032</v>
      </c>
      <c r="AO480" s="59">
        <f t="shared" si="132"/>
        <v>33311</v>
      </c>
      <c r="AP480" s="39"/>
      <c r="AQ480" s="59" t="str">
        <f t="shared" si="133"/>
        <v>K-hangtra</v>
      </c>
      <c r="AR480" s="60">
        <f t="shared" si="134"/>
        <v>156</v>
      </c>
      <c r="AS480" s="60">
        <f t="shared" si="135"/>
        <v>632</v>
      </c>
      <c r="AV480" s="39"/>
      <c r="AW480" s="42"/>
      <c r="AX480" s="42"/>
      <c r="AY480" s="42"/>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c r="BV480" s="42"/>
      <c r="BW480" s="42"/>
      <c r="BX480" s="42"/>
      <c r="BY480" s="42"/>
      <c r="BZ480" s="42"/>
      <c r="CA480" s="42"/>
      <c r="CB480" s="42"/>
      <c r="CC480" s="42"/>
      <c r="CD480" s="42"/>
      <c r="CE480" s="42"/>
      <c r="CF480" s="42"/>
      <c r="CG480" s="42"/>
      <c r="CH480" s="42"/>
      <c r="CI480" s="42"/>
      <c r="CJ480" s="42"/>
      <c r="CK480" s="42"/>
      <c r="CL480" s="42"/>
      <c r="CM480" s="42"/>
      <c r="CN480" s="42"/>
      <c r="CO480" s="42"/>
      <c r="CP480" s="42"/>
      <c r="CQ480" s="42"/>
      <c r="CR480" s="42"/>
      <c r="CS480" s="42"/>
      <c r="CT480" s="42"/>
      <c r="CU480" s="42"/>
      <c r="CV480" s="42"/>
      <c r="CW480" s="42"/>
      <c r="CX480" s="42"/>
      <c r="CY480" s="42"/>
      <c r="CZ480" s="42"/>
      <c r="DA480" s="42"/>
      <c r="DB480" s="42"/>
      <c r="DC480" s="42"/>
      <c r="DD480" s="42"/>
      <c r="DE480" s="42"/>
      <c r="DF480" s="42"/>
      <c r="DG480" s="42"/>
      <c r="DH480" s="42"/>
      <c r="DI480" s="42"/>
      <c r="DJ480" s="42"/>
      <c r="DK480" s="42"/>
      <c r="DL480" s="42"/>
      <c r="DM480" s="42"/>
      <c r="DN480" s="42"/>
      <c r="DO480" s="42"/>
      <c r="DP480" s="42"/>
      <c r="DQ480" s="42"/>
      <c r="DR480" s="42"/>
      <c r="DS480" s="42"/>
      <c r="DT480" s="42"/>
      <c r="DU480" s="42"/>
      <c r="DV480" s="42"/>
      <c r="DW480" s="42"/>
      <c r="DX480" s="42"/>
      <c r="DY480" s="42"/>
      <c r="DZ480" s="42"/>
      <c r="EA480" s="42"/>
      <c r="EB480" s="42"/>
      <c r="EC480" s="42"/>
      <c r="ED480" s="42"/>
      <c r="EE480" s="42"/>
      <c r="EF480" s="42"/>
      <c r="EG480" s="42"/>
      <c r="EH480" s="42"/>
      <c r="EI480" s="42"/>
      <c r="EJ480" s="42"/>
      <c r="EK480" s="42"/>
      <c r="EL480" s="42"/>
      <c r="EM480" s="42"/>
      <c r="EN480" s="42"/>
      <c r="EO480" s="42"/>
      <c r="EP480" s="42"/>
      <c r="EQ480" s="42"/>
      <c r="ER480" s="42"/>
      <c r="ES480" s="42"/>
      <c r="ET480" s="42"/>
      <c r="EU480" s="42"/>
      <c r="EV480" s="42"/>
      <c r="EW480" s="42"/>
      <c r="EX480" s="42"/>
      <c r="EY480" s="42"/>
      <c r="EZ480" s="42"/>
      <c r="FA480" s="42"/>
      <c r="FB480" s="42"/>
      <c r="FC480" s="42"/>
      <c r="FD480" s="42"/>
      <c r="FE480" s="42"/>
      <c r="FF480" s="42"/>
      <c r="FG480" s="42"/>
      <c r="FH480" s="42"/>
      <c r="FI480" s="42"/>
      <c r="FJ480" s="42"/>
      <c r="FK480" s="42"/>
      <c r="FL480" s="42"/>
      <c r="FM480" s="42"/>
      <c r="FN480" s="42"/>
      <c r="FO480" s="42"/>
      <c r="FP480" s="42"/>
      <c r="FQ480" s="42"/>
      <c r="FR480" s="42"/>
      <c r="FS480" s="42"/>
      <c r="FT480" s="42"/>
      <c r="FU480" s="42"/>
      <c r="FV480" s="42"/>
      <c r="FW480" s="42"/>
      <c r="FX480" s="42"/>
      <c r="FY480" s="42"/>
      <c r="FZ480" s="42"/>
      <c r="GA480" s="42"/>
      <c r="GB480" s="42"/>
      <c r="GC480" s="42"/>
      <c r="GD480" s="42"/>
      <c r="GE480" s="42"/>
      <c r="GF480" s="42"/>
      <c r="GG480" s="42"/>
      <c r="GH480" s="42"/>
      <c r="GI480" s="42"/>
      <c r="GJ480" s="42"/>
      <c r="GK480" s="42"/>
      <c r="GL480" s="42"/>
      <c r="GM480" s="42"/>
      <c r="GN480" s="42"/>
      <c r="GO480" s="42"/>
      <c r="GP480" s="42"/>
      <c r="GQ480" s="42"/>
      <c r="GR480" s="42"/>
      <c r="GS480" s="42"/>
      <c r="GT480" s="42"/>
      <c r="GU480" s="42"/>
      <c r="GV480" s="42"/>
      <c r="GW480" s="42"/>
      <c r="GX480" s="42"/>
      <c r="GY480" s="42"/>
      <c r="GZ480" s="42"/>
      <c r="HA480" s="42"/>
      <c r="HB480" s="42"/>
      <c r="HC480" s="42"/>
      <c r="HD480" s="42"/>
      <c r="HE480" s="42"/>
      <c r="HF480" s="42"/>
      <c r="HG480" s="42"/>
      <c r="HH480" s="42"/>
      <c r="HI480" s="42"/>
      <c r="HJ480" s="42"/>
      <c r="HK480" s="42"/>
      <c r="HL480" s="42"/>
      <c r="HM480" s="42"/>
      <c r="HN480" s="42"/>
      <c r="HO480" s="42"/>
      <c r="HP480" s="42"/>
      <c r="HQ480" s="42"/>
      <c r="HR480" s="42"/>
      <c r="HS480" s="42"/>
      <c r="HT480" s="42"/>
      <c r="HU480" s="42"/>
      <c r="HV480" s="42"/>
      <c r="HW480" s="42"/>
      <c r="HX480" s="42"/>
    </row>
    <row r="481" spans="1:232" s="41" customFormat="1" x14ac:dyDescent="0.25">
      <c r="A481" s="29"/>
      <c r="B481" s="30"/>
      <c r="C481" s="31" t="str">
        <f>IF(H481="","",VLOOKUP(O481,Khach_hang!B:G,6,0))</f>
        <v>N</v>
      </c>
      <c r="D481" s="57">
        <f t="shared" si="119"/>
        <v>0</v>
      </c>
      <c r="E481" s="57">
        <f t="shared" si="120"/>
        <v>1</v>
      </c>
      <c r="F481" s="32" t="str">
        <f>IF(H481="","",VLOOKUP(H481,'PHIEU XT'!B:I,8,0))</f>
        <v>31/08/2025</v>
      </c>
      <c r="G481" s="32" t="str">
        <f t="shared" si="121"/>
        <v>31/08/2025</v>
      </c>
      <c r="H481" s="4">
        <v>9105873685</v>
      </c>
      <c r="I481" s="32" t="str">
        <f t="shared" si="122"/>
        <v>31/08/2025</v>
      </c>
      <c r="J481" s="33" t="str">
        <f t="shared" si="123"/>
        <v>NKHT2508/00069687</v>
      </c>
      <c r="K481" s="34"/>
      <c r="L481" s="46" t="str">
        <f t="shared" si="124"/>
        <v>K25TTM</v>
      </c>
      <c r="M481" s="33" t="str">
        <f>IF(H481="","",'PHIEU XT'!C481)</f>
        <v>00069687</v>
      </c>
      <c r="N481" s="35" t="str">
        <f t="shared" si="125"/>
        <v>31/08/2025</v>
      </c>
      <c r="O481" s="6" t="str">
        <f>IF(H481="","",'PHIEU XT'!E481)</f>
        <v>WIN-009</v>
      </c>
      <c r="P481" s="36"/>
      <c r="Q481" s="36"/>
      <c r="R481" s="36"/>
      <c r="S481" s="33" t="str">
        <f>IF(H481="","",'PHIEU XT'!F481)</f>
        <v>3269 WIN DNG 904 Tôn Đức Thắng</v>
      </c>
      <c r="T481" s="36"/>
      <c r="U481" s="36"/>
      <c r="V481" s="33" t="str">
        <f t="shared" si="126"/>
        <v>3269 WIN DNG 904 Tôn Đức Thắng</v>
      </c>
      <c r="W481" s="36"/>
      <c r="X481" s="36"/>
      <c r="Y481" s="33" t="str">
        <f>IF(H481="","",'PHIEU XT'!AC481)</f>
        <v>GXD500</v>
      </c>
      <c r="Z481" s="36"/>
      <c r="AA481" s="30"/>
      <c r="AB481" s="57">
        <f t="shared" si="127"/>
        <v>5111</v>
      </c>
      <c r="AC481" s="57">
        <f t="shared" si="128"/>
        <v>131</v>
      </c>
      <c r="AD481" s="30"/>
      <c r="AE481" s="58">
        <f>IF(H481="","",'PHIEU XT'!U481)</f>
        <v>1</v>
      </c>
      <c r="AF481" s="37"/>
      <c r="AG481" s="37">
        <f>IF(H481="","",'PHIEU XT'!T481)</f>
        <v>89285</v>
      </c>
      <c r="AH481" s="38">
        <f t="shared" si="129"/>
        <v>89285</v>
      </c>
      <c r="AI481" s="37"/>
      <c r="AJ481" s="37"/>
      <c r="AK481" s="39"/>
      <c r="AL481" s="40">
        <f t="shared" si="130"/>
        <v>8</v>
      </c>
      <c r="AM481" s="37"/>
      <c r="AN481" s="37">
        <f t="shared" si="131"/>
        <v>7142.8</v>
      </c>
      <c r="AO481" s="59">
        <f t="shared" si="132"/>
        <v>33311</v>
      </c>
      <c r="AP481" s="39"/>
      <c r="AQ481" s="59" t="str">
        <f t="shared" si="133"/>
        <v>K-hangtra</v>
      </c>
      <c r="AR481" s="60">
        <f t="shared" si="134"/>
        <v>156</v>
      </c>
      <c r="AS481" s="60">
        <f t="shared" si="135"/>
        <v>632</v>
      </c>
      <c r="AV481" s="39"/>
      <c r="AW481" s="42"/>
      <c r="AX481" s="42"/>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c r="BV481" s="42"/>
      <c r="BW481" s="42"/>
      <c r="BX481" s="42"/>
      <c r="BY481" s="42"/>
      <c r="BZ481" s="42"/>
      <c r="CA481" s="42"/>
      <c r="CB481" s="42"/>
      <c r="CC481" s="42"/>
      <c r="CD481" s="42"/>
      <c r="CE481" s="42"/>
      <c r="CF481" s="42"/>
      <c r="CG481" s="42"/>
      <c r="CH481" s="42"/>
      <c r="CI481" s="42"/>
      <c r="CJ481" s="42"/>
      <c r="CK481" s="42"/>
      <c r="CL481" s="42"/>
      <c r="CM481" s="42"/>
      <c r="CN481" s="42"/>
      <c r="CO481" s="42"/>
      <c r="CP481" s="42"/>
      <c r="CQ481" s="42"/>
      <c r="CR481" s="42"/>
      <c r="CS481" s="42"/>
      <c r="CT481" s="42"/>
      <c r="CU481" s="42"/>
      <c r="CV481" s="42"/>
      <c r="CW481" s="42"/>
      <c r="CX481" s="42"/>
      <c r="CY481" s="42"/>
      <c r="CZ481" s="42"/>
      <c r="DA481" s="42"/>
      <c r="DB481" s="42"/>
      <c r="DC481" s="42"/>
      <c r="DD481" s="42"/>
      <c r="DE481" s="42"/>
      <c r="DF481" s="42"/>
      <c r="DG481" s="42"/>
      <c r="DH481" s="42"/>
      <c r="DI481" s="42"/>
      <c r="DJ481" s="42"/>
      <c r="DK481" s="42"/>
      <c r="DL481" s="42"/>
      <c r="DM481" s="42"/>
      <c r="DN481" s="42"/>
      <c r="DO481" s="42"/>
      <c r="DP481" s="42"/>
      <c r="DQ481" s="42"/>
      <c r="DR481" s="42"/>
      <c r="DS481" s="42"/>
      <c r="DT481" s="42"/>
      <c r="DU481" s="42"/>
      <c r="DV481" s="42"/>
      <c r="DW481" s="42"/>
      <c r="DX481" s="42"/>
      <c r="DY481" s="42"/>
      <c r="DZ481" s="42"/>
      <c r="EA481" s="42"/>
      <c r="EB481" s="42"/>
      <c r="EC481" s="42"/>
      <c r="ED481" s="42"/>
      <c r="EE481" s="42"/>
      <c r="EF481" s="42"/>
      <c r="EG481" s="42"/>
      <c r="EH481" s="42"/>
      <c r="EI481" s="42"/>
      <c r="EJ481" s="42"/>
      <c r="EK481" s="42"/>
      <c r="EL481" s="42"/>
      <c r="EM481" s="42"/>
      <c r="EN481" s="42"/>
      <c r="EO481" s="42"/>
      <c r="EP481" s="42"/>
      <c r="EQ481" s="42"/>
      <c r="ER481" s="42"/>
      <c r="ES481" s="42"/>
      <c r="ET481" s="42"/>
      <c r="EU481" s="42"/>
      <c r="EV481" s="42"/>
      <c r="EW481" s="42"/>
      <c r="EX481" s="42"/>
      <c r="EY481" s="42"/>
      <c r="EZ481" s="42"/>
      <c r="FA481" s="42"/>
      <c r="FB481" s="42"/>
      <c r="FC481" s="42"/>
      <c r="FD481" s="42"/>
      <c r="FE481" s="42"/>
      <c r="FF481" s="42"/>
      <c r="FG481" s="42"/>
      <c r="FH481" s="42"/>
      <c r="FI481" s="42"/>
      <c r="FJ481" s="42"/>
      <c r="FK481" s="42"/>
      <c r="FL481" s="42"/>
      <c r="FM481" s="42"/>
      <c r="FN481" s="42"/>
      <c r="FO481" s="42"/>
      <c r="FP481" s="42"/>
      <c r="FQ481" s="42"/>
      <c r="FR481" s="42"/>
      <c r="FS481" s="42"/>
      <c r="FT481" s="42"/>
      <c r="FU481" s="42"/>
      <c r="FV481" s="42"/>
      <c r="FW481" s="42"/>
      <c r="FX481" s="42"/>
      <c r="FY481" s="42"/>
      <c r="FZ481" s="42"/>
      <c r="GA481" s="42"/>
      <c r="GB481" s="42"/>
      <c r="GC481" s="42"/>
      <c r="GD481" s="42"/>
      <c r="GE481" s="42"/>
      <c r="GF481" s="42"/>
      <c r="GG481" s="42"/>
      <c r="GH481" s="42"/>
      <c r="GI481" s="42"/>
      <c r="GJ481" s="42"/>
      <c r="GK481" s="42"/>
      <c r="GL481" s="42"/>
      <c r="GM481" s="42"/>
      <c r="GN481" s="42"/>
      <c r="GO481" s="42"/>
      <c r="GP481" s="42"/>
      <c r="GQ481" s="42"/>
      <c r="GR481" s="42"/>
      <c r="GS481" s="42"/>
      <c r="GT481" s="42"/>
      <c r="GU481" s="42"/>
      <c r="GV481" s="42"/>
      <c r="GW481" s="42"/>
      <c r="GX481" s="42"/>
      <c r="GY481" s="42"/>
      <c r="GZ481" s="42"/>
      <c r="HA481" s="42"/>
      <c r="HB481" s="42"/>
      <c r="HC481" s="42"/>
      <c r="HD481" s="42"/>
      <c r="HE481" s="42"/>
      <c r="HF481" s="42"/>
      <c r="HG481" s="42"/>
      <c r="HH481" s="42"/>
      <c r="HI481" s="42"/>
      <c r="HJ481" s="42"/>
      <c r="HK481" s="42"/>
      <c r="HL481" s="42"/>
      <c r="HM481" s="42"/>
      <c r="HN481" s="42"/>
      <c r="HO481" s="42"/>
      <c r="HP481" s="42"/>
      <c r="HQ481" s="42"/>
      <c r="HR481" s="42"/>
      <c r="HS481" s="42"/>
      <c r="HT481" s="42"/>
      <c r="HU481" s="42"/>
      <c r="HV481" s="42"/>
      <c r="HW481" s="42"/>
      <c r="HX481" s="42"/>
    </row>
    <row r="482" spans="1:232" s="41" customFormat="1" x14ac:dyDescent="0.25">
      <c r="A482" s="29"/>
      <c r="B482" s="30"/>
      <c r="C482" s="31" t="str">
        <f>IF(H482="","",VLOOKUP(O482,Khach_hang!B:G,6,0))</f>
        <v>B</v>
      </c>
      <c r="D482" s="57">
        <f t="shared" si="119"/>
        <v>0</v>
      </c>
      <c r="E482" s="57">
        <f t="shared" si="120"/>
        <v>1</v>
      </c>
      <c r="F482" s="32" t="str">
        <f>IF(H482="","",VLOOKUP(H482,'PHIEU XT'!B:I,8,0))</f>
        <v>31/08/2025</v>
      </c>
      <c r="G482" s="32" t="str">
        <f t="shared" si="121"/>
        <v>31/08/2025</v>
      </c>
      <c r="H482" s="4">
        <v>9105873686</v>
      </c>
      <c r="I482" s="32" t="str">
        <f t="shared" si="122"/>
        <v>31/08/2025</v>
      </c>
      <c r="J482" s="33" t="str">
        <f t="shared" si="123"/>
        <v>NKHT2508/00008606</v>
      </c>
      <c r="K482" s="34"/>
      <c r="L482" s="46" t="str">
        <f t="shared" si="124"/>
        <v>K25TTM</v>
      </c>
      <c r="M482" s="33" t="str">
        <f>IF(H482="","",'PHIEU XT'!C482)</f>
        <v>00008606</v>
      </c>
      <c r="N482" s="35" t="str">
        <f t="shared" si="125"/>
        <v>31/08/2025</v>
      </c>
      <c r="O482" s="6" t="str">
        <f>IF(H482="","",'PHIEU XT'!E482)</f>
        <v>WIN-065</v>
      </c>
      <c r="P482" s="36"/>
      <c r="Q482" s="36"/>
      <c r="R482" s="36"/>
      <c r="S482" s="33" t="str">
        <f>IF(H482="","",'PHIEU XT'!F482)</f>
        <v>6040 WM+ BGG 182 Trường Chinh</v>
      </c>
      <c r="T482" s="36"/>
      <c r="U482" s="36"/>
      <c r="V482" s="33" t="str">
        <f t="shared" si="126"/>
        <v>6040 WM+ BGG 182 Trường Chinh</v>
      </c>
      <c r="W482" s="36"/>
      <c r="X482" s="36"/>
      <c r="Y482" s="33" t="str">
        <f>IF(H482="","",'PHIEU XT'!AC482)</f>
        <v>GM500</v>
      </c>
      <c r="Z482" s="36"/>
      <c r="AA482" s="30"/>
      <c r="AB482" s="57">
        <f t="shared" si="127"/>
        <v>5111</v>
      </c>
      <c r="AC482" s="57">
        <f t="shared" si="128"/>
        <v>131</v>
      </c>
      <c r="AD482" s="30"/>
      <c r="AE482" s="58">
        <f>IF(H482="","",'PHIEU XT'!U482)</f>
        <v>1</v>
      </c>
      <c r="AF482" s="37"/>
      <c r="AG482" s="37">
        <f>IF(H482="","",'PHIEU XT'!T482)</f>
        <v>111058</v>
      </c>
      <c r="AH482" s="38">
        <f t="shared" si="129"/>
        <v>111058</v>
      </c>
      <c r="AI482" s="37"/>
      <c r="AJ482" s="37"/>
      <c r="AK482" s="39"/>
      <c r="AL482" s="40">
        <f t="shared" si="130"/>
        <v>8</v>
      </c>
      <c r="AM482" s="37"/>
      <c r="AN482" s="37">
        <f t="shared" si="131"/>
        <v>8884.64</v>
      </c>
      <c r="AO482" s="59">
        <f t="shared" si="132"/>
        <v>33311</v>
      </c>
      <c r="AP482" s="39"/>
      <c r="AQ482" s="59" t="str">
        <f t="shared" si="133"/>
        <v>K-hangtra</v>
      </c>
      <c r="AR482" s="60">
        <f t="shared" si="134"/>
        <v>156</v>
      </c>
      <c r="AS482" s="60">
        <f t="shared" si="135"/>
        <v>632</v>
      </c>
      <c r="AV482" s="39"/>
      <c r="AW482" s="42"/>
      <c r="AX482" s="42"/>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c r="BV482" s="42"/>
      <c r="BW482" s="42"/>
      <c r="BX482" s="42"/>
      <c r="BY482" s="42"/>
      <c r="BZ482" s="42"/>
      <c r="CA482" s="42"/>
      <c r="CB482" s="42"/>
      <c r="CC482" s="42"/>
      <c r="CD482" s="42"/>
      <c r="CE482" s="42"/>
      <c r="CF482" s="42"/>
      <c r="CG482" s="42"/>
      <c r="CH482" s="42"/>
      <c r="CI482" s="42"/>
      <c r="CJ482" s="42"/>
      <c r="CK482" s="42"/>
      <c r="CL482" s="42"/>
      <c r="CM482" s="42"/>
      <c r="CN482" s="42"/>
      <c r="CO482" s="42"/>
      <c r="CP482" s="42"/>
      <c r="CQ482" s="42"/>
      <c r="CR482" s="42"/>
      <c r="CS482" s="42"/>
      <c r="CT482" s="42"/>
      <c r="CU482" s="42"/>
      <c r="CV482" s="42"/>
      <c r="CW482" s="42"/>
      <c r="CX482" s="42"/>
      <c r="CY482" s="42"/>
      <c r="CZ482" s="42"/>
      <c r="DA482" s="42"/>
      <c r="DB482" s="42"/>
      <c r="DC482" s="42"/>
      <c r="DD482" s="42"/>
      <c r="DE482" s="42"/>
      <c r="DF482" s="42"/>
      <c r="DG482" s="42"/>
      <c r="DH482" s="42"/>
      <c r="DI482" s="42"/>
      <c r="DJ482" s="42"/>
      <c r="DK482" s="42"/>
      <c r="DL482" s="42"/>
      <c r="DM482" s="42"/>
      <c r="DN482" s="42"/>
      <c r="DO482" s="42"/>
      <c r="DP482" s="42"/>
      <c r="DQ482" s="42"/>
      <c r="DR482" s="42"/>
      <c r="DS482" s="42"/>
      <c r="DT482" s="42"/>
      <c r="DU482" s="42"/>
      <c r="DV482" s="42"/>
      <c r="DW482" s="42"/>
      <c r="DX482" s="42"/>
      <c r="DY482" s="42"/>
      <c r="DZ482" s="42"/>
      <c r="EA482" s="42"/>
      <c r="EB482" s="42"/>
      <c r="EC482" s="42"/>
      <c r="ED482" s="42"/>
      <c r="EE482" s="42"/>
      <c r="EF482" s="42"/>
      <c r="EG482" s="42"/>
      <c r="EH482" s="42"/>
      <c r="EI482" s="42"/>
      <c r="EJ482" s="42"/>
      <c r="EK482" s="42"/>
      <c r="EL482" s="42"/>
      <c r="EM482" s="42"/>
      <c r="EN482" s="42"/>
      <c r="EO482" s="42"/>
      <c r="EP482" s="42"/>
      <c r="EQ482" s="42"/>
      <c r="ER482" s="42"/>
      <c r="ES482" s="42"/>
      <c r="ET482" s="42"/>
      <c r="EU482" s="42"/>
      <c r="EV482" s="42"/>
      <c r="EW482" s="42"/>
      <c r="EX482" s="42"/>
      <c r="EY482" s="42"/>
      <c r="EZ482" s="42"/>
      <c r="FA482" s="42"/>
      <c r="FB482" s="42"/>
      <c r="FC482" s="42"/>
      <c r="FD482" s="42"/>
      <c r="FE482" s="42"/>
      <c r="FF482" s="42"/>
      <c r="FG482" s="42"/>
      <c r="FH482" s="42"/>
      <c r="FI482" s="42"/>
      <c r="FJ482" s="42"/>
      <c r="FK482" s="42"/>
      <c r="FL482" s="42"/>
      <c r="FM482" s="42"/>
      <c r="FN482" s="42"/>
      <c r="FO482" s="42"/>
      <c r="FP482" s="42"/>
      <c r="FQ482" s="42"/>
      <c r="FR482" s="42"/>
      <c r="FS482" s="42"/>
      <c r="FT482" s="42"/>
      <c r="FU482" s="42"/>
      <c r="FV482" s="42"/>
      <c r="FW482" s="42"/>
      <c r="FX482" s="42"/>
      <c r="FY482" s="42"/>
      <c r="FZ482" s="42"/>
      <c r="GA482" s="42"/>
      <c r="GB482" s="42"/>
      <c r="GC482" s="42"/>
      <c r="GD482" s="42"/>
      <c r="GE482" s="42"/>
      <c r="GF482" s="42"/>
      <c r="GG482" s="42"/>
      <c r="GH482" s="42"/>
      <c r="GI482" s="42"/>
      <c r="GJ482" s="42"/>
      <c r="GK482" s="42"/>
      <c r="GL482" s="42"/>
      <c r="GM482" s="42"/>
      <c r="GN482" s="42"/>
      <c r="GO482" s="42"/>
      <c r="GP482" s="42"/>
      <c r="GQ482" s="42"/>
      <c r="GR482" s="42"/>
      <c r="GS482" s="42"/>
      <c r="GT482" s="42"/>
      <c r="GU482" s="42"/>
      <c r="GV482" s="42"/>
      <c r="GW482" s="42"/>
      <c r="GX482" s="42"/>
      <c r="GY482" s="42"/>
      <c r="GZ482" s="42"/>
      <c r="HA482" s="42"/>
      <c r="HB482" s="42"/>
      <c r="HC482" s="42"/>
      <c r="HD482" s="42"/>
      <c r="HE482" s="42"/>
      <c r="HF482" s="42"/>
      <c r="HG482" s="42"/>
      <c r="HH482" s="42"/>
      <c r="HI482" s="42"/>
      <c r="HJ482" s="42"/>
      <c r="HK482" s="42"/>
      <c r="HL482" s="42"/>
      <c r="HM482" s="42"/>
      <c r="HN482" s="42"/>
      <c r="HO482" s="42"/>
      <c r="HP482" s="42"/>
      <c r="HQ482" s="42"/>
      <c r="HR482" s="42"/>
      <c r="HS482" s="42"/>
      <c r="HT482" s="42"/>
      <c r="HU482" s="42"/>
      <c r="HV482" s="42"/>
      <c r="HW482" s="42"/>
      <c r="HX482" s="42"/>
    </row>
    <row r="483" spans="1:232" s="41" customFormat="1" x14ac:dyDescent="0.25">
      <c r="A483" s="29"/>
      <c r="B483" s="30"/>
      <c r="C483" s="31" t="str">
        <f>IF(H483="","",VLOOKUP(O483,Khach_hang!B:G,6,0))</f>
        <v>B</v>
      </c>
      <c r="D483" s="57">
        <f t="shared" si="119"/>
        <v>0</v>
      </c>
      <c r="E483" s="57">
        <f t="shared" si="120"/>
        <v>1</v>
      </c>
      <c r="F483" s="32" t="str">
        <f>IF(H483="","",VLOOKUP(H483,'PHIEU XT'!B:I,8,0))</f>
        <v>31/08/2025</v>
      </c>
      <c r="G483" s="32" t="str">
        <f t="shared" si="121"/>
        <v>31/08/2025</v>
      </c>
      <c r="H483" s="4">
        <v>9105873694</v>
      </c>
      <c r="I483" s="32" t="str">
        <f t="shared" si="122"/>
        <v>31/08/2025</v>
      </c>
      <c r="J483" s="33" t="str">
        <f t="shared" si="123"/>
        <v>NKHT2508/00016946</v>
      </c>
      <c r="K483" s="34"/>
      <c r="L483" s="46" t="str">
        <f t="shared" si="124"/>
        <v>K25TTM</v>
      </c>
      <c r="M483" s="33" t="str">
        <f>IF(H483="","",'PHIEU XT'!C483)</f>
        <v>00016946</v>
      </c>
      <c r="N483" s="35" t="str">
        <f t="shared" si="125"/>
        <v>31/08/2025</v>
      </c>
      <c r="O483" s="6" t="str">
        <f>IF(H483="","",'PHIEU XT'!E483)</f>
        <v>WIN-031</v>
      </c>
      <c r="P483" s="36"/>
      <c r="Q483" s="36"/>
      <c r="R483" s="36"/>
      <c r="S483" s="33" t="str">
        <f>IF(H483="","",'PHIEU XT'!F483)</f>
        <v>6926 WM+ BNH Khu phố Yên Lã, Từ Sơn</v>
      </c>
      <c r="T483" s="36"/>
      <c r="U483" s="36"/>
      <c r="V483" s="33" t="str">
        <f t="shared" si="126"/>
        <v>6926 WM+ BNH Khu phố Yên Lã, Từ Sơn</v>
      </c>
      <c r="W483" s="36"/>
      <c r="X483" s="36"/>
      <c r="Y483" s="33" t="str">
        <f>IF(H483="","",'PHIEU XT'!AC483)</f>
        <v>GM500</v>
      </c>
      <c r="Z483" s="36"/>
      <c r="AA483" s="30"/>
      <c r="AB483" s="57">
        <f t="shared" si="127"/>
        <v>5111</v>
      </c>
      <c r="AC483" s="57">
        <f t="shared" si="128"/>
        <v>131</v>
      </c>
      <c r="AD483" s="30"/>
      <c r="AE483" s="58">
        <f>IF(H483="","",'PHIEU XT'!U483)</f>
        <v>1</v>
      </c>
      <c r="AF483" s="37"/>
      <c r="AG483" s="37">
        <f>IF(H483="","",'PHIEU XT'!T483)</f>
        <v>111058</v>
      </c>
      <c r="AH483" s="38">
        <f t="shared" si="129"/>
        <v>111058</v>
      </c>
      <c r="AI483" s="37"/>
      <c r="AJ483" s="37"/>
      <c r="AK483" s="39"/>
      <c r="AL483" s="40">
        <f t="shared" si="130"/>
        <v>8</v>
      </c>
      <c r="AM483" s="37"/>
      <c r="AN483" s="37">
        <f t="shared" si="131"/>
        <v>8884.64</v>
      </c>
      <c r="AO483" s="59">
        <f t="shared" si="132"/>
        <v>33311</v>
      </c>
      <c r="AP483" s="39"/>
      <c r="AQ483" s="59" t="str">
        <f t="shared" si="133"/>
        <v>K-hangtra</v>
      </c>
      <c r="AR483" s="60">
        <f t="shared" si="134"/>
        <v>156</v>
      </c>
      <c r="AS483" s="60">
        <f t="shared" si="135"/>
        <v>632</v>
      </c>
      <c r="AV483" s="39"/>
      <c r="AW483" s="42"/>
      <c r="AX483" s="42"/>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c r="BV483" s="42"/>
      <c r="BW483" s="42"/>
      <c r="BX483" s="42"/>
      <c r="BY483" s="42"/>
      <c r="BZ483" s="42"/>
      <c r="CA483" s="42"/>
      <c r="CB483" s="42"/>
      <c r="CC483" s="42"/>
      <c r="CD483" s="42"/>
      <c r="CE483" s="42"/>
      <c r="CF483" s="42"/>
      <c r="CG483" s="42"/>
      <c r="CH483" s="42"/>
      <c r="CI483" s="42"/>
      <c r="CJ483" s="42"/>
      <c r="CK483" s="42"/>
      <c r="CL483" s="42"/>
      <c r="CM483" s="42"/>
      <c r="CN483" s="42"/>
      <c r="CO483" s="42"/>
      <c r="CP483" s="42"/>
      <c r="CQ483" s="42"/>
      <c r="CR483" s="42"/>
      <c r="CS483" s="42"/>
      <c r="CT483" s="42"/>
      <c r="CU483" s="42"/>
      <c r="CV483" s="42"/>
      <c r="CW483" s="42"/>
      <c r="CX483" s="42"/>
      <c r="CY483" s="42"/>
      <c r="CZ483" s="42"/>
      <c r="DA483" s="42"/>
      <c r="DB483" s="42"/>
      <c r="DC483" s="42"/>
      <c r="DD483" s="42"/>
      <c r="DE483" s="42"/>
      <c r="DF483" s="42"/>
      <c r="DG483" s="42"/>
      <c r="DH483" s="42"/>
      <c r="DI483" s="42"/>
      <c r="DJ483" s="42"/>
      <c r="DK483" s="42"/>
      <c r="DL483" s="42"/>
      <c r="DM483" s="42"/>
      <c r="DN483" s="42"/>
      <c r="DO483" s="42"/>
      <c r="DP483" s="42"/>
      <c r="DQ483" s="42"/>
      <c r="DR483" s="42"/>
      <c r="DS483" s="42"/>
      <c r="DT483" s="42"/>
      <c r="DU483" s="42"/>
      <c r="DV483" s="42"/>
      <c r="DW483" s="42"/>
      <c r="DX483" s="42"/>
      <c r="DY483" s="42"/>
      <c r="DZ483" s="42"/>
      <c r="EA483" s="42"/>
      <c r="EB483" s="42"/>
      <c r="EC483" s="42"/>
      <c r="ED483" s="42"/>
      <c r="EE483" s="42"/>
      <c r="EF483" s="42"/>
      <c r="EG483" s="42"/>
      <c r="EH483" s="42"/>
      <c r="EI483" s="42"/>
      <c r="EJ483" s="42"/>
      <c r="EK483" s="42"/>
      <c r="EL483" s="42"/>
      <c r="EM483" s="42"/>
      <c r="EN483" s="42"/>
      <c r="EO483" s="42"/>
      <c r="EP483" s="42"/>
      <c r="EQ483" s="42"/>
      <c r="ER483" s="42"/>
      <c r="ES483" s="42"/>
      <c r="ET483" s="42"/>
      <c r="EU483" s="42"/>
      <c r="EV483" s="42"/>
      <c r="EW483" s="42"/>
      <c r="EX483" s="42"/>
      <c r="EY483" s="42"/>
      <c r="EZ483" s="42"/>
      <c r="FA483" s="42"/>
      <c r="FB483" s="42"/>
      <c r="FC483" s="42"/>
      <c r="FD483" s="42"/>
      <c r="FE483" s="42"/>
      <c r="FF483" s="42"/>
      <c r="FG483" s="42"/>
      <c r="FH483" s="42"/>
      <c r="FI483" s="42"/>
      <c r="FJ483" s="42"/>
      <c r="FK483" s="42"/>
      <c r="FL483" s="42"/>
      <c r="FM483" s="42"/>
      <c r="FN483" s="42"/>
      <c r="FO483" s="42"/>
      <c r="FP483" s="42"/>
      <c r="FQ483" s="42"/>
      <c r="FR483" s="42"/>
      <c r="FS483" s="42"/>
      <c r="FT483" s="42"/>
      <c r="FU483" s="42"/>
      <c r="FV483" s="42"/>
      <c r="FW483" s="42"/>
      <c r="FX483" s="42"/>
      <c r="FY483" s="42"/>
      <c r="FZ483" s="42"/>
      <c r="GA483" s="42"/>
      <c r="GB483" s="42"/>
      <c r="GC483" s="42"/>
      <c r="GD483" s="42"/>
      <c r="GE483" s="42"/>
      <c r="GF483" s="42"/>
      <c r="GG483" s="42"/>
      <c r="GH483" s="42"/>
      <c r="GI483" s="42"/>
      <c r="GJ483" s="42"/>
      <c r="GK483" s="42"/>
      <c r="GL483" s="42"/>
      <c r="GM483" s="42"/>
      <c r="GN483" s="42"/>
      <c r="GO483" s="42"/>
      <c r="GP483" s="42"/>
      <c r="GQ483" s="42"/>
      <c r="GR483" s="42"/>
      <c r="GS483" s="42"/>
      <c r="GT483" s="42"/>
      <c r="GU483" s="42"/>
      <c r="GV483" s="42"/>
      <c r="GW483" s="42"/>
      <c r="GX483" s="42"/>
      <c r="GY483" s="42"/>
      <c r="GZ483" s="42"/>
      <c r="HA483" s="42"/>
      <c r="HB483" s="42"/>
      <c r="HC483" s="42"/>
      <c r="HD483" s="42"/>
      <c r="HE483" s="42"/>
      <c r="HF483" s="42"/>
      <c r="HG483" s="42"/>
      <c r="HH483" s="42"/>
      <c r="HI483" s="42"/>
      <c r="HJ483" s="42"/>
      <c r="HK483" s="42"/>
      <c r="HL483" s="42"/>
      <c r="HM483" s="42"/>
      <c r="HN483" s="42"/>
      <c r="HO483" s="42"/>
      <c r="HP483" s="42"/>
      <c r="HQ483" s="42"/>
      <c r="HR483" s="42"/>
      <c r="HS483" s="42"/>
      <c r="HT483" s="42"/>
      <c r="HU483" s="42"/>
      <c r="HV483" s="42"/>
      <c r="HW483" s="42"/>
      <c r="HX483" s="42"/>
    </row>
    <row r="484" spans="1:232" s="41" customFormat="1" x14ac:dyDescent="0.25">
      <c r="A484" s="29"/>
      <c r="B484" s="30"/>
      <c r="C484" s="31" t="str">
        <f>IF(H484="","",VLOOKUP(O484,Khach_hang!B:G,6,0))</f>
        <v>B</v>
      </c>
      <c r="D484" s="57">
        <f t="shared" si="119"/>
        <v>0</v>
      </c>
      <c r="E484" s="57">
        <f t="shared" si="120"/>
        <v>1</v>
      </c>
      <c r="F484" s="32" t="str">
        <f>IF(H484="","",VLOOKUP(H484,'PHIEU XT'!B:I,8,0))</f>
        <v>31/08/2025</v>
      </c>
      <c r="G484" s="32" t="str">
        <f t="shared" si="121"/>
        <v>31/08/2025</v>
      </c>
      <c r="H484" s="4">
        <v>9105873720</v>
      </c>
      <c r="I484" s="32" t="str">
        <f t="shared" si="122"/>
        <v>31/08/2025</v>
      </c>
      <c r="J484" s="33" t="str">
        <f t="shared" si="123"/>
        <v>NKHT2508/00422820</v>
      </c>
      <c r="K484" s="34"/>
      <c r="L484" s="46" t="str">
        <f t="shared" si="124"/>
        <v>K25TTM</v>
      </c>
      <c r="M484" s="33" t="str">
        <f>IF(H484="","",'PHIEU XT'!C484)</f>
        <v>00422820</v>
      </c>
      <c r="N484" s="35" t="str">
        <f t="shared" si="125"/>
        <v>31/08/2025</v>
      </c>
      <c r="O484" s="6" t="str">
        <f>IF(H484="","",'PHIEU XT'!E484)</f>
        <v>WIN-002</v>
      </c>
      <c r="P484" s="36"/>
      <c r="Q484" s="36"/>
      <c r="R484" s="36"/>
      <c r="S484" s="33" t="str">
        <f>IF(H484="","",'PHIEU XT'!F484)</f>
        <v>6570 WM+ HNI Động Phí, Ứng Hòa</v>
      </c>
      <c r="T484" s="36"/>
      <c r="U484" s="36"/>
      <c r="V484" s="33" t="str">
        <f t="shared" si="126"/>
        <v>6570 WM+ HNI Động Phí, Ứng Hòa</v>
      </c>
      <c r="W484" s="36"/>
      <c r="X484" s="36"/>
      <c r="Y484" s="33" t="str">
        <f>IF(H484="","",'PHIEU XT'!AC484)</f>
        <v>GM500</v>
      </c>
      <c r="Z484" s="36"/>
      <c r="AA484" s="30"/>
      <c r="AB484" s="57">
        <f t="shared" si="127"/>
        <v>5111</v>
      </c>
      <c r="AC484" s="57">
        <f t="shared" si="128"/>
        <v>131</v>
      </c>
      <c r="AD484" s="30"/>
      <c r="AE484" s="58">
        <f>IF(H484="","",'PHIEU XT'!U484)</f>
        <v>2</v>
      </c>
      <c r="AF484" s="37"/>
      <c r="AG484" s="37">
        <f>IF(H484="","",'PHIEU XT'!T484)</f>
        <v>111058</v>
      </c>
      <c r="AH484" s="38">
        <f t="shared" si="129"/>
        <v>222116</v>
      </c>
      <c r="AI484" s="37"/>
      <c r="AJ484" s="37"/>
      <c r="AK484" s="39"/>
      <c r="AL484" s="40">
        <f t="shared" si="130"/>
        <v>8</v>
      </c>
      <c r="AM484" s="37"/>
      <c r="AN484" s="37">
        <f t="shared" si="131"/>
        <v>17769.28</v>
      </c>
      <c r="AO484" s="59">
        <f t="shared" si="132"/>
        <v>33311</v>
      </c>
      <c r="AP484" s="39"/>
      <c r="AQ484" s="59" t="str">
        <f t="shared" si="133"/>
        <v>K-hangtra</v>
      </c>
      <c r="AR484" s="60">
        <f t="shared" si="134"/>
        <v>156</v>
      </c>
      <c r="AS484" s="60">
        <f t="shared" si="135"/>
        <v>632</v>
      </c>
      <c r="AV484" s="39"/>
      <c r="AW484" s="42"/>
      <c r="AX484" s="42"/>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c r="BV484" s="42"/>
      <c r="BW484" s="42"/>
      <c r="BX484" s="42"/>
      <c r="BY484" s="42"/>
      <c r="BZ484" s="42"/>
      <c r="CA484" s="42"/>
      <c r="CB484" s="42"/>
      <c r="CC484" s="42"/>
      <c r="CD484" s="42"/>
      <c r="CE484" s="42"/>
      <c r="CF484" s="42"/>
      <c r="CG484" s="42"/>
      <c r="CH484" s="42"/>
      <c r="CI484" s="42"/>
      <c r="CJ484" s="42"/>
      <c r="CK484" s="42"/>
      <c r="CL484" s="42"/>
      <c r="CM484" s="42"/>
      <c r="CN484" s="42"/>
      <c r="CO484" s="42"/>
      <c r="CP484" s="42"/>
      <c r="CQ484" s="42"/>
      <c r="CR484" s="42"/>
      <c r="CS484" s="42"/>
      <c r="CT484" s="42"/>
      <c r="CU484" s="42"/>
      <c r="CV484" s="42"/>
      <c r="CW484" s="42"/>
      <c r="CX484" s="42"/>
      <c r="CY484" s="42"/>
      <c r="CZ484" s="42"/>
      <c r="DA484" s="42"/>
      <c r="DB484" s="42"/>
      <c r="DC484" s="42"/>
      <c r="DD484" s="42"/>
      <c r="DE484" s="42"/>
      <c r="DF484" s="42"/>
      <c r="DG484" s="42"/>
      <c r="DH484" s="42"/>
      <c r="DI484" s="42"/>
      <c r="DJ484" s="42"/>
      <c r="DK484" s="42"/>
      <c r="DL484" s="42"/>
      <c r="DM484" s="42"/>
      <c r="DN484" s="42"/>
      <c r="DO484" s="42"/>
      <c r="DP484" s="42"/>
      <c r="DQ484" s="42"/>
      <c r="DR484" s="42"/>
      <c r="DS484" s="42"/>
      <c r="DT484" s="42"/>
      <c r="DU484" s="42"/>
      <c r="DV484" s="42"/>
      <c r="DW484" s="42"/>
      <c r="DX484" s="42"/>
      <c r="DY484" s="42"/>
      <c r="DZ484" s="42"/>
      <c r="EA484" s="42"/>
      <c r="EB484" s="42"/>
      <c r="EC484" s="42"/>
      <c r="ED484" s="42"/>
      <c r="EE484" s="42"/>
      <c r="EF484" s="42"/>
      <c r="EG484" s="42"/>
      <c r="EH484" s="42"/>
      <c r="EI484" s="42"/>
      <c r="EJ484" s="42"/>
      <c r="EK484" s="42"/>
      <c r="EL484" s="42"/>
      <c r="EM484" s="42"/>
      <c r="EN484" s="42"/>
      <c r="EO484" s="42"/>
      <c r="EP484" s="42"/>
      <c r="EQ484" s="42"/>
      <c r="ER484" s="42"/>
      <c r="ES484" s="42"/>
      <c r="ET484" s="42"/>
      <c r="EU484" s="42"/>
      <c r="EV484" s="42"/>
      <c r="EW484" s="42"/>
      <c r="EX484" s="42"/>
      <c r="EY484" s="42"/>
      <c r="EZ484" s="42"/>
      <c r="FA484" s="42"/>
      <c r="FB484" s="42"/>
      <c r="FC484" s="42"/>
      <c r="FD484" s="42"/>
      <c r="FE484" s="42"/>
      <c r="FF484" s="42"/>
      <c r="FG484" s="42"/>
      <c r="FH484" s="42"/>
      <c r="FI484" s="42"/>
      <c r="FJ484" s="42"/>
      <c r="FK484" s="42"/>
      <c r="FL484" s="42"/>
      <c r="FM484" s="42"/>
      <c r="FN484" s="42"/>
      <c r="FO484" s="42"/>
      <c r="FP484" s="42"/>
      <c r="FQ484" s="42"/>
      <c r="FR484" s="42"/>
      <c r="FS484" s="42"/>
      <c r="FT484" s="42"/>
      <c r="FU484" s="42"/>
      <c r="FV484" s="42"/>
      <c r="FW484" s="42"/>
      <c r="FX484" s="42"/>
      <c r="FY484" s="42"/>
      <c r="FZ484" s="42"/>
      <c r="GA484" s="42"/>
      <c r="GB484" s="42"/>
      <c r="GC484" s="42"/>
      <c r="GD484" s="42"/>
      <c r="GE484" s="42"/>
      <c r="GF484" s="42"/>
      <c r="GG484" s="42"/>
      <c r="GH484" s="42"/>
      <c r="GI484" s="42"/>
      <c r="GJ484" s="42"/>
      <c r="GK484" s="42"/>
      <c r="GL484" s="42"/>
      <c r="GM484" s="42"/>
      <c r="GN484" s="42"/>
      <c r="GO484" s="42"/>
      <c r="GP484" s="42"/>
      <c r="GQ484" s="42"/>
      <c r="GR484" s="42"/>
      <c r="GS484" s="42"/>
      <c r="GT484" s="42"/>
      <c r="GU484" s="42"/>
      <c r="GV484" s="42"/>
      <c r="GW484" s="42"/>
      <c r="GX484" s="42"/>
      <c r="GY484" s="42"/>
      <c r="GZ484" s="42"/>
      <c r="HA484" s="42"/>
      <c r="HB484" s="42"/>
      <c r="HC484" s="42"/>
      <c r="HD484" s="42"/>
      <c r="HE484" s="42"/>
      <c r="HF484" s="42"/>
      <c r="HG484" s="42"/>
      <c r="HH484" s="42"/>
      <c r="HI484" s="42"/>
      <c r="HJ484" s="42"/>
      <c r="HK484" s="42"/>
      <c r="HL484" s="42"/>
      <c r="HM484" s="42"/>
      <c r="HN484" s="42"/>
      <c r="HO484" s="42"/>
      <c r="HP484" s="42"/>
      <c r="HQ484" s="42"/>
      <c r="HR484" s="42"/>
      <c r="HS484" s="42"/>
      <c r="HT484" s="42"/>
      <c r="HU484" s="42"/>
      <c r="HV484" s="42"/>
      <c r="HW484" s="42"/>
      <c r="HX484" s="42"/>
    </row>
    <row r="485" spans="1:232" s="41" customFormat="1" x14ac:dyDescent="0.25">
      <c r="A485" s="29"/>
      <c r="B485" s="30"/>
      <c r="C485" s="31" t="str">
        <f>IF(H485="","",VLOOKUP(O485,Khach_hang!B:G,6,0))</f>
        <v>B</v>
      </c>
      <c r="D485" s="57">
        <f t="shared" si="119"/>
        <v>0</v>
      </c>
      <c r="E485" s="57">
        <f t="shared" si="120"/>
        <v>1</v>
      </c>
      <c r="F485" s="32" t="str">
        <f>IF(H485="","",VLOOKUP(H485,'PHIEU XT'!B:I,8,0))</f>
        <v>31/08/2025</v>
      </c>
      <c r="G485" s="32" t="str">
        <f t="shared" si="121"/>
        <v>31/08/2025</v>
      </c>
      <c r="H485" s="4">
        <v>9105873656</v>
      </c>
      <c r="I485" s="32" t="str">
        <f t="shared" si="122"/>
        <v>31/08/2025</v>
      </c>
      <c r="J485" s="33" t="str">
        <f t="shared" si="123"/>
        <v>NKHT2508/00422810</v>
      </c>
      <c r="K485" s="34"/>
      <c r="L485" s="46" t="str">
        <f t="shared" si="124"/>
        <v>K25TTM</v>
      </c>
      <c r="M485" s="33" t="str">
        <f>IF(H485="","",'PHIEU XT'!C485)</f>
        <v>00422810</v>
      </c>
      <c r="N485" s="35" t="str">
        <f t="shared" si="125"/>
        <v>31/08/2025</v>
      </c>
      <c r="O485" s="6" t="str">
        <f>IF(H485="","",'PHIEU XT'!E485)</f>
        <v>WIN-002</v>
      </c>
      <c r="P485" s="36"/>
      <c r="Q485" s="36"/>
      <c r="R485" s="36"/>
      <c r="S485" s="33" t="str">
        <f>IF(H485="","",'PHIEU XT'!F485)</f>
        <v>6991 WM+ HNI Xuân Sơn, Sóc Sơn</v>
      </c>
      <c r="T485" s="36"/>
      <c r="U485" s="36"/>
      <c r="V485" s="33" t="str">
        <f t="shared" si="126"/>
        <v>6991 WM+ HNI Xuân Sơn, Sóc Sơn</v>
      </c>
      <c r="W485" s="36"/>
      <c r="X485" s="36"/>
      <c r="Y485" s="33" t="str">
        <f>IF(H485="","",'PHIEU XT'!AC485)</f>
        <v>GM500</v>
      </c>
      <c r="Z485" s="36"/>
      <c r="AA485" s="30"/>
      <c r="AB485" s="57">
        <f t="shared" si="127"/>
        <v>5111</v>
      </c>
      <c r="AC485" s="57">
        <f t="shared" si="128"/>
        <v>131</v>
      </c>
      <c r="AD485" s="30"/>
      <c r="AE485" s="58">
        <f>IF(H485="","",'PHIEU XT'!U485)</f>
        <v>2</v>
      </c>
      <c r="AF485" s="37"/>
      <c r="AG485" s="37">
        <f>IF(H485="","",'PHIEU XT'!T485)</f>
        <v>111058</v>
      </c>
      <c r="AH485" s="38">
        <f t="shared" si="129"/>
        <v>222116</v>
      </c>
      <c r="AI485" s="37"/>
      <c r="AJ485" s="37"/>
      <c r="AK485" s="39"/>
      <c r="AL485" s="40">
        <f t="shared" si="130"/>
        <v>8</v>
      </c>
      <c r="AM485" s="37"/>
      <c r="AN485" s="37">
        <f t="shared" si="131"/>
        <v>17769.28</v>
      </c>
      <c r="AO485" s="59">
        <f t="shared" si="132"/>
        <v>33311</v>
      </c>
      <c r="AP485" s="39"/>
      <c r="AQ485" s="59" t="str">
        <f t="shared" si="133"/>
        <v>K-hangtra</v>
      </c>
      <c r="AR485" s="60">
        <f t="shared" si="134"/>
        <v>156</v>
      </c>
      <c r="AS485" s="60">
        <f t="shared" si="135"/>
        <v>632</v>
      </c>
      <c r="AV485" s="39"/>
      <c r="AW485" s="42"/>
      <c r="AX485" s="42"/>
      <c r="AY485" s="42"/>
      <c r="AZ485" s="42"/>
      <c r="BA485" s="42"/>
      <c r="BB485" s="42"/>
      <c r="BC485" s="42"/>
      <c r="BD485" s="42"/>
      <c r="BE485" s="42"/>
      <c r="BF485" s="42"/>
      <c r="BG485" s="42"/>
      <c r="BH485" s="42"/>
      <c r="BI485" s="42"/>
      <c r="BJ485" s="42"/>
      <c r="BK485" s="42"/>
      <c r="BL485" s="42"/>
      <c r="BM485" s="42"/>
      <c r="BN485" s="42"/>
      <c r="BO485" s="42"/>
      <c r="BP485" s="42"/>
      <c r="BQ485" s="42"/>
      <c r="BR485" s="42"/>
      <c r="BS485" s="42"/>
      <c r="BT485" s="42"/>
      <c r="BU485" s="42"/>
      <c r="BV485" s="42"/>
      <c r="BW485" s="42"/>
      <c r="BX485" s="42"/>
      <c r="BY485" s="42"/>
      <c r="BZ485" s="42"/>
      <c r="CA485" s="42"/>
      <c r="CB485" s="42"/>
      <c r="CC485" s="42"/>
      <c r="CD485" s="42"/>
      <c r="CE485" s="42"/>
      <c r="CF485" s="42"/>
      <c r="CG485" s="42"/>
      <c r="CH485" s="42"/>
      <c r="CI485" s="42"/>
      <c r="CJ485" s="42"/>
      <c r="CK485" s="42"/>
      <c r="CL485" s="42"/>
      <c r="CM485" s="42"/>
      <c r="CN485" s="42"/>
      <c r="CO485" s="42"/>
      <c r="CP485" s="42"/>
      <c r="CQ485" s="42"/>
      <c r="CR485" s="42"/>
      <c r="CS485" s="42"/>
      <c r="CT485" s="42"/>
      <c r="CU485" s="42"/>
      <c r="CV485" s="42"/>
      <c r="CW485" s="42"/>
      <c r="CX485" s="42"/>
      <c r="CY485" s="42"/>
      <c r="CZ485" s="42"/>
      <c r="DA485" s="42"/>
      <c r="DB485" s="42"/>
      <c r="DC485" s="42"/>
      <c r="DD485" s="42"/>
      <c r="DE485" s="42"/>
      <c r="DF485" s="42"/>
      <c r="DG485" s="42"/>
      <c r="DH485" s="42"/>
      <c r="DI485" s="42"/>
      <c r="DJ485" s="42"/>
      <c r="DK485" s="42"/>
      <c r="DL485" s="42"/>
      <c r="DM485" s="42"/>
      <c r="DN485" s="42"/>
      <c r="DO485" s="42"/>
      <c r="DP485" s="42"/>
      <c r="DQ485" s="42"/>
      <c r="DR485" s="42"/>
      <c r="DS485" s="42"/>
      <c r="DT485" s="42"/>
      <c r="DU485" s="42"/>
      <c r="DV485" s="42"/>
      <c r="DW485" s="42"/>
      <c r="DX485" s="42"/>
      <c r="DY485" s="42"/>
      <c r="DZ485" s="42"/>
      <c r="EA485" s="42"/>
      <c r="EB485" s="42"/>
      <c r="EC485" s="42"/>
      <c r="ED485" s="42"/>
      <c r="EE485" s="42"/>
      <c r="EF485" s="42"/>
      <c r="EG485" s="42"/>
      <c r="EH485" s="42"/>
      <c r="EI485" s="42"/>
      <c r="EJ485" s="42"/>
      <c r="EK485" s="42"/>
      <c r="EL485" s="42"/>
      <c r="EM485" s="42"/>
      <c r="EN485" s="42"/>
      <c r="EO485" s="42"/>
      <c r="EP485" s="42"/>
      <c r="EQ485" s="42"/>
      <c r="ER485" s="42"/>
      <c r="ES485" s="42"/>
      <c r="ET485" s="42"/>
      <c r="EU485" s="42"/>
      <c r="EV485" s="42"/>
      <c r="EW485" s="42"/>
      <c r="EX485" s="42"/>
      <c r="EY485" s="42"/>
      <c r="EZ485" s="42"/>
      <c r="FA485" s="42"/>
      <c r="FB485" s="42"/>
      <c r="FC485" s="42"/>
      <c r="FD485" s="42"/>
      <c r="FE485" s="42"/>
      <c r="FF485" s="42"/>
      <c r="FG485" s="42"/>
      <c r="FH485" s="42"/>
      <c r="FI485" s="42"/>
      <c r="FJ485" s="42"/>
      <c r="FK485" s="42"/>
      <c r="FL485" s="42"/>
      <c r="FM485" s="42"/>
      <c r="FN485" s="42"/>
      <c r="FO485" s="42"/>
      <c r="FP485" s="42"/>
      <c r="FQ485" s="42"/>
      <c r="FR485" s="42"/>
      <c r="FS485" s="42"/>
      <c r="FT485" s="42"/>
      <c r="FU485" s="42"/>
      <c r="FV485" s="42"/>
      <c r="FW485" s="42"/>
      <c r="FX485" s="42"/>
      <c r="FY485" s="42"/>
      <c r="FZ485" s="42"/>
      <c r="GA485" s="42"/>
      <c r="GB485" s="42"/>
      <c r="GC485" s="42"/>
      <c r="GD485" s="42"/>
      <c r="GE485" s="42"/>
      <c r="GF485" s="42"/>
      <c r="GG485" s="42"/>
      <c r="GH485" s="42"/>
      <c r="GI485" s="42"/>
      <c r="GJ485" s="42"/>
      <c r="GK485" s="42"/>
      <c r="GL485" s="42"/>
      <c r="GM485" s="42"/>
      <c r="GN485" s="42"/>
      <c r="GO485" s="42"/>
      <c r="GP485" s="42"/>
      <c r="GQ485" s="42"/>
      <c r="GR485" s="42"/>
      <c r="GS485" s="42"/>
      <c r="GT485" s="42"/>
      <c r="GU485" s="42"/>
      <c r="GV485" s="42"/>
      <c r="GW485" s="42"/>
      <c r="GX485" s="42"/>
      <c r="GY485" s="42"/>
      <c r="GZ485" s="42"/>
      <c r="HA485" s="42"/>
      <c r="HB485" s="42"/>
      <c r="HC485" s="42"/>
      <c r="HD485" s="42"/>
      <c r="HE485" s="42"/>
      <c r="HF485" s="42"/>
      <c r="HG485" s="42"/>
      <c r="HH485" s="42"/>
      <c r="HI485" s="42"/>
      <c r="HJ485" s="42"/>
      <c r="HK485" s="42"/>
      <c r="HL485" s="42"/>
      <c r="HM485" s="42"/>
      <c r="HN485" s="42"/>
      <c r="HO485" s="42"/>
      <c r="HP485" s="42"/>
      <c r="HQ485" s="42"/>
      <c r="HR485" s="42"/>
      <c r="HS485" s="42"/>
      <c r="HT485" s="42"/>
      <c r="HU485" s="42"/>
      <c r="HV485" s="42"/>
      <c r="HW485" s="42"/>
      <c r="HX485" s="42"/>
    </row>
    <row r="486" spans="1:232" s="41" customFormat="1" x14ac:dyDescent="0.25">
      <c r="A486" s="29"/>
      <c r="B486" s="30"/>
      <c r="C486" s="31" t="str">
        <f>IF(H486="","",VLOOKUP(O486,Khach_hang!B:G,6,0))</f>
        <v>B</v>
      </c>
      <c r="D486" s="57">
        <f t="shared" si="119"/>
        <v>0</v>
      </c>
      <c r="E486" s="57">
        <f t="shared" si="120"/>
        <v>1</v>
      </c>
      <c r="F486" s="32" t="str">
        <f>IF(H486="","",VLOOKUP(H486,'PHIEU XT'!B:I,8,0))</f>
        <v>31/08/2025</v>
      </c>
      <c r="G486" s="32" t="str">
        <f t="shared" si="121"/>
        <v>31/08/2025</v>
      </c>
      <c r="H486" s="4">
        <v>9105873742</v>
      </c>
      <c r="I486" s="32" t="str">
        <f t="shared" si="122"/>
        <v>31/08/2025</v>
      </c>
      <c r="J486" s="33" t="str">
        <f t="shared" si="123"/>
        <v>NKHT2508/00015812</v>
      </c>
      <c r="K486" s="34"/>
      <c r="L486" s="46" t="str">
        <f t="shared" si="124"/>
        <v>K25TTM</v>
      </c>
      <c r="M486" s="33" t="str">
        <f>IF(H486="","",'PHIEU XT'!C486)</f>
        <v>00015812</v>
      </c>
      <c r="N486" s="35" t="str">
        <f t="shared" si="125"/>
        <v>31/08/2025</v>
      </c>
      <c r="O486" s="6" t="str">
        <f>IF(H486="","",'PHIEU XT'!E486)</f>
        <v>WIN-003</v>
      </c>
      <c r="P486" s="36"/>
      <c r="Q486" s="36"/>
      <c r="R486" s="36"/>
      <c r="S486" s="33" t="str">
        <f>IF(H486="","",'PHIEU XT'!F486)</f>
        <v>6117 WM+ PTO 167-169 Nguyễn Trãi</v>
      </c>
      <c r="T486" s="36"/>
      <c r="U486" s="36"/>
      <c r="V486" s="33" t="str">
        <f t="shared" si="126"/>
        <v>6117 WM+ PTO 167-169 Nguyễn Trãi</v>
      </c>
      <c r="W486" s="36"/>
      <c r="X486" s="36"/>
      <c r="Y486" s="33" t="str">
        <f>IF(H486="","",'PHIEU XT'!AC486)</f>
        <v>GM500</v>
      </c>
      <c r="Z486" s="36"/>
      <c r="AA486" s="30"/>
      <c r="AB486" s="57">
        <f t="shared" si="127"/>
        <v>5111</v>
      </c>
      <c r="AC486" s="57">
        <f t="shared" si="128"/>
        <v>131</v>
      </c>
      <c r="AD486" s="30"/>
      <c r="AE486" s="58">
        <f>IF(H486="","",'PHIEU XT'!U486)</f>
        <v>2</v>
      </c>
      <c r="AF486" s="37"/>
      <c r="AG486" s="37">
        <f>IF(H486="","",'PHIEU XT'!T486)</f>
        <v>111058</v>
      </c>
      <c r="AH486" s="38">
        <f t="shared" si="129"/>
        <v>222116</v>
      </c>
      <c r="AI486" s="37"/>
      <c r="AJ486" s="37"/>
      <c r="AK486" s="39"/>
      <c r="AL486" s="40">
        <f t="shared" si="130"/>
        <v>8</v>
      </c>
      <c r="AM486" s="37"/>
      <c r="AN486" s="37">
        <f t="shared" si="131"/>
        <v>17769.28</v>
      </c>
      <c r="AO486" s="59">
        <f t="shared" si="132"/>
        <v>33311</v>
      </c>
      <c r="AP486" s="39"/>
      <c r="AQ486" s="59" t="str">
        <f t="shared" si="133"/>
        <v>K-hangtra</v>
      </c>
      <c r="AR486" s="60">
        <f t="shared" si="134"/>
        <v>156</v>
      </c>
      <c r="AS486" s="60">
        <f t="shared" si="135"/>
        <v>632</v>
      </c>
      <c r="AV486" s="39"/>
      <c r="AW486" s="42"/>
      <c r="AX486" s="42"/>
      <c r="AY486" s="42"/>
      <c r="AZ486" s="42"/>
      <c r="BA486" s="42"/>
      <c r="BB486" s="42"/>
      <c r="BC486" s="42"/>
      <c r="BD486" s="42"/>
      <c r="BE486" s="42"/>
      <c r="BF486" s="42"/>
      <c r="BG486" s="42"/>
      <c r="BH486" s="42"/>
      <c r="BI486" s="42"/>
      <c r="BJ486" s="42"/>
      <c r="BK486" s="42"/>
      <c r="BL486" s="42"/>
      <c r="BM486" s="42"/>
      <c r="BN486" s="42"/>
      <c r="BO486" s="42"/>
      <c r="BP486" s="42"/>
      <c r="BQ486" s="42"/>
      <c r="BR486" s="42"/>
      <c r="BS486" s="42"/>
      <c r="BT486" s="42"/>
      <c r="BU486" s="42"/>
      <c r="BV486" s="42"/>
      <c r="BW486" s="42"/>
      <c r="BX486" s="42"/>
      <c r="BY486" s="42"/>
      <c r="BZ486" s="42"/>
      <c r="CA486" s="42"/>
      <c r="CB486" s="42"/>
      <c r="CC486" s="42"/>
      <c r="CD486" s="42"/>
      <c r="CE486" s="42"/>
      <c r="CF486" s="42"/>
      <c r="CG486" s="42"/>
      <c r="CH486" s="42"/>
      <c r="CI486" s="42"/>
      <c r="CJ486" s="42"/>
      <c r="CK486" s="42"/>
      <c r="CL486" s="42"/>
      <c r="CM486" s="42"/>
      <c r="CN486" s="42"/>
      <c r="CO486" s="42"/>
      <c r="CP486" s="42"/>
      <c r="CQ486" s="42"/>
      <c r="CR486" s="42"/>
      <c r="CS486" s="42"/>
      <c r="CT486" s="42"/>
      <c r="CU486" s="42"/>
      <c r="CV486" s="42"/>
      <c r="CW486" s="42"/>
      <c r="CX486" s="42"/>
      <c r="CY486" s="42"/>
      <c r="CZ486" s="42"/>
      <c r="DA486" s="42"/>
      <c r="DB486" s="42"/>
      <c r="DC486" s="42"/>
      <c r="DD486" s="42"/>
      <c r="DE486" s="42"/>
      <c r="DF486" s="42"/>
      <c r="DG486" s="42"/>
      <c r="DH486" s="42"/>
      <c r="DI486" s="42"/>
      <c r="DJ486" s="42"/>
      <c r="DK486" s="42"/>
      <c r="DL486" s="42"/>
      <c r="DM486" s="42"/>
      <c r="DN486" s="42"/>
      <c r="DO486" s="42"/>
      <c r="DP486" s="42"/>
      <c r="DQ486" s="42"/>
      <c r="DR486" s="42"/>
      <c r="DS486" s="42"/>
      <c r="DT486" s="42"/>
      <c r="DU486" s="42"/>
      <c r="DV486" s="42"/>
      <c r="DW486" s="42"/>
      <c r="DX486" s="42"/>
      <c r="DY486" s="42"/>
      <c r="DZ486" s="42"/>
      <c r="EA486" s="42"/>
      <c r="EB486" s="42"/>
      <c r="EC486" s="42"/>
      <c r="ED486" s="42"/>
      <c r="EE486" s="42"/>
      <c r="EF486" s="42"/>
      <c r="EG486" s="42"/>
      <c r="EH486" s="42"/>
      <c r="EI486" s="42"/>
      <c r="EJ486" s="42"/>
      <c r="EK486" s="42"/>
      <c r="EL486" s="42"/>
      <c r="EM486" s="42"/>
      <c r="EN486" s="42"/>
      <c r="EO486" s="42"/>
      <c r="EP486" s="42"/>
      <c r="EQ486" s="42"/>
      <c r="ER486" s="42"/>
      <c r="ES486" s="42"/>
      <c r="ET486" s="42"/>
      <c r="EU486" s="42"/>
      <c r="EV486" s="42"/>
      <c r="EW486" s="42"/>
      <c r="EX486" s="42"/>
      <c r="EY486" s="42"/>
      <c r="EZ486" s="42"/>
      <c r="FA486" s="42"/>
      <c r="FB486" s="42"/>
      <c r="FC486" s="42"/>
      <c r="FD486" s="42"/>
      <c r="FE486" s="42"/>
      <c r="FF486" s="42"/>
      <c r="FG486" s="42"/>
      <c r="FH486" s="42"/>
      <c r="FI486" s="42"/>
      <c r="FJ486" s="42"/>
      <c r="FK486" s="42"/>
      <c r="FL486" s="42"/>
      <c r="FM486" s="42"/>
      <c r="FN486" s="42"/>
      <c r="FO486" s="42"/>
      <c r="FP486" s="42"/>
      <c r="FQ486" s="42"/>
      <c r="FR486" s="42"/>
      <c r="FS486" s="42"/>
      <c r="FT486" s="42"/>
      <c r="FU486" s="42"/>
      <c r="FV486" s="42"/>
      <c r="FW486" s="42"/>
      <c r="FX486" s="42"/>
      <c r="FY486" s="42"/>
      <c r="FZ486" s="42"/>
      <c r="GA486" s="42"/>
      <c r="GB486" s="42"/>
      <c r="GC486" s="42"/>
      <c r="GD486" s="42"/>
      <c r="GE486" s="42"/>
      <c r="GF486" s="42"/>
      <c r="GG486" s="42"/>
      <c r="GH486" s="42"/>
      <c r="GI486" s="42"/>
      <c r="GJ486" s="42"/>
      <c r="GK486" s="42"/>
      <c r="GL486" s="42"/>
      <c r="GM486" s="42"/>
      <c r="GN486" s="42"/>
      <c r="GO486" s="42"/>
      <c r="GP486" s="42"/>
      <c r="GQ486" s="42"/>
      <c r="GR486" s="42"/>
      <c r="GS486" s="42"/>
      <c r="GT486" s="42"/>
      <c r="GU486" s="42"/>
      <c r="GV486" s="42"/>
      <c r="GW486" s="42"/>
      <c r="GX486" s="42"/>
      <c r="GY486" s="42"/>
      <c r="GZ486" s="42"/>
      <c r="HA486" s="42"/>
      <c r="HB486" s="42"/>
      <c r="HC486" s="42"/>
      <c r="HD486" s="42"/>
      <c r="HE486" s="42"/>
      <c r="HF486" s="42"/>
      <c r="HG486" s="42"/>
      <c r="HH486" s="42"/>
      <c r="HI486" s="42"/>
      <c r="HJ486" s="42"/>
      <c r="HK486" s="42"/>
      <c r="HL486" s="42"/>
      <c r="HM486" s="42"/>
      <c r="HN486" s="42"/>
      <c r="HO486" s="42"/>
      <c r="HP486" s="42"/>
      <c r="HQ486" s="42"/>
      <c r="HR486" s="42"/>
      <c r="HS486" s="42"/>
      <c r="HT486" s="42"/>
      <c r="HU486" s="42"/>
      <c r="HV486" s="42"/>
      <c r="HW486" s="42"/>
      <c r="HX486" s="42"/>
    </row>
    <row r="487" spans="1:232" s="41" customFormat="1" x14ac:dyDescent="0.25">
      <c r="A487" s="29"/>
      <c r="B487" s="30"/>
      <c r="C487" s="31" t="str">
        <f>IF(H487="","",VLOOKUP(O487,Khach_hang!B:G,6,0))</f>
        <v>B</v>
      </c>
      <c r="D487" s="57">
        <f t="shared" si="119"/>
        <v>0</v>
      </c>
      <c r="E487" s="57">
        <f t="shared" si="120"/>
        <v>1</v>
      </c>
      <c r="F487" s="32" t="str">
        <f>IF(H487="","",VLOOKUP(H487,'PHIEU XT'!B:I,8,0))</f>
        <v>31/08/2025</v>
      </c>
      <c r="G487" s="32" t="str">
        <f t="shared" si="121"/>
        <v>31/08/2025</v>
      </c>
      <c r="H487" s="4">
        <v>9105873743</v>
      </c>
      <c r="I487" s="32" t="str">
        <f t="shared" si="122"/>
        <v>31/08/2025</v>
      </c>
      <c r="J487" s="33" t="str">
        <f t="shared" si="123"/>
        <v>NKHT2508/00015813</v>
      </c>
      <c r="K487" s="34"/>
      <c r="L487" s="46" t="str">
        <f t="shared" si="124"/>
        <v>K25TTM</v>
      </c>
      <c r="M487" s="33" t="str">
        <f>IF(H487="","",'PHIEU XT'!C487)</f>
        <v>00015813</v>
      </c>
      <c r="N487" s="35" t="str">
        <f t="shared" si="125"/>
        <v>31/08/2025</v>
      </c>
      <c r="O487" s="6" t="str">
        <f>IF(H487="","",'PHIEU XT'!E487)</f>
        <v>WIN-003</v>
      </c>
      <c r="P487" s="36"/>
      <c r="Q487" s="36"/>
      <c r="R487" s="36"/>
      <c r="S487" s="33" t="str">
        <f>IF(H487="","",'PHIEU XT'!F487)</f>
        <v>6117 WM+ PTO 167-169 Nguyễn Trãi</v>
      </c>
      <c r="T487" s="36"/>
      <c r="U487" s="36"/>
      <c r="V487" s="33" t="str">
        <f t="shared" si="126"/>
        <v>6117 WM+ PTO 167-169 Nguyễn Trãi</v>
      </c>
      <c r="W487" s="36"/>
      <c r="X487" s="36"/>
      <c r="Y487" s="33" t="str">
        <f>IF(H487="","",'PHIEU XT'!AC487)</f>
        <v>GM500</v>
      </c>
      <c r="Z487" s="36"/>
      <c r="AA487" s="30"/>
      <c r="AB487" s="57">
        <f t="shared" si="127"/>
        <v>5111</v>
      </c>
      <c r="AC487" s="57">
        <f t="shared" si="128"/>
        <v>131</v>
      </c>
      <c r="AD487" s="30"/>
      <c r="AE487" s="58">
        <f>IF(H487="","",'PHIEU XT'!U487)</f>
        <v>1</v>
      </c>
      <c r="AF487" s="37"/>
      <c r="AG487" s="37">
        <f>IF(H487="","",'PHIEU XT'!T487)</f>
        <v>111058</v>
      </c>
      <c r="AH487" s="38">
        <f t="shared" si="129"/>
        <v>111058</v>
      </c>
      <c r="AI487" s="37"/>
      <c r="AJ487" s="37"/>
      <c r="AK487" s="39"/>
      <c r="AL487" s="40">
        <f t="shared" si="130"/>
        <v>8</v>
      </c>
      <c r="AM487" s="37"/>
      <c r="AN487" s="37">
        <f t="shared" si="131"/>
        <v>8884.64</v>
      </c>
      <c r="AO487" s="59">
        <f t="shared" si="132"/>
        <v>33311</v>
      </c>
      <c r="AP487" s="39"/>
      <c r="AQ487" s="59" t="str">
        <f t="shared" si="133"/>
        <v>K-hangtra</v>
      </c>
      <c r="AR487" s="60">
        <f t="shared" si="134"/>
        <v>156</v>
      </c>
      <c r="AS487" s="60">
        <f t="shared" si="135"/>
        <v>632</v>
      </c>
      <c r="AV487" s="39"/>
      <c r="AW487" s="42"/>
      <c r="AX487" s="42"/>
      <c r="AY487" s="42"/>
      <c r="AZ487" s="42"/>
      <c r="BA487" s="42"/>
      <c r="BB487" s="42"/>
      <c r="BC487" s="42"/>
      <c r="BD487" s="42"/>
      <c r="BE487" s="42"/>
      <c r="BF487" s="42"/>
      <c r="BG487" s="42"/>
      <c r="BH487" s="42"/>
      <c r="BI487" s="42"/>
      <c r="BJ487" s="42"/>
      <c r="BK487" s="42"/>
      <c r="BL487" s="42"/>
      <c r="BM487" s="42"/>
      <c r="BN487" s="42"/>
      <c r="BO487" s="42"/>
      <c r="BP487" s="42"/>
      <c r="BQ487" s="42"/>
      <c r="BR487" s="42"/>
      <c r="BS487" s="42"/>
      <c r="BT487" s="42"/>
      <c r="BU487" s="42"/>
      <c r="BV487" s="42"/>
      <c r="BW487" s="42"/>
      <c r="BX487" s="42"/>
      <c r="BY487" s="42"/>
      <c r="BZ487" s="42"/>
      <c r="CA487" s="42"/>
      <c r="CB487" s="42"/>
      <c r="CC487" s="42"/>
      <c r="CD487" s="42"/>
      <c r="CE487" s="42"/>
      <c r="CF487" s="42"/>
      <c r="CG487" s="42"/>
      <c r="CH487" s="42"/>
      <c r="CI487" s="42"/>
      <c r="CJ487" s="42"/>
      <c r="CK487" s="42"/>
      <c r="CL487" s="42"/>
      <c r="CM487" s="42"/>
      <c r="CN487" s="42"/>
      <c r="CO487" s="42"/>
      <c r="CP487" s="42"/>
      <c r="CQ487" s="42"/>
      <c r="CR487" s="42"/>
      <c r="CS487" s="42"/>
      <c r="CT487" s="42"/>
      <c r="CU487" s="42"/>
      <c r="CV487" s="42"/>
      <c r="CW487" s="42"/>
      <c r="CX487" s="42"/>
      <c r="CY487" s="42"/>
      <c r="CZ487" s="42"/>
      <c r="DA487" s="42"/>
      <c r="DB487" s="42"/>
      <c r="DC487" s="42"/>
      <c r="DD487" s="42"/>
      <c r="DE487" s="42"/>
      <c r="DF487" s="42"/>
      <c r="DG487" s="42"/>
      <c r="DH487" s="42"/>
      <c r="DI487" s="42"/>
      <c r="DJ487" s="42"/>
      <c r="DK487" s="42"/>
      <c r="DL487" s="42"/>
      <c r="DM487" s="42"/>
      <c r="DN487" s="42"/>
      <c r="DO487" s="42"/>
      <c r="DP487" s="42"/>
      <c r="DQ487" s="42"/>
      <c r="DR487" s="42"/>
      <c r="DS487" s="42"/>
      <c r="DT487" s="42"/>
      <c r="DU487" s="42"/>
      <c r="DV487" s="42"/>
      <c r="DW487" s="42"/>
      <c r="DX487" s="42"/>
      <c r="DY487" s="42"/>
      <c r="DZ487" s="42"/>
      <c r="EA487" s="42"/>
      <c r="EB487" s="42"/>
      <c r="EC487" s="42"/>
      <c r="ED487" s="42"/>
      <c r="EE487" s="42"/>
      <c r="EF487" s="42"/>
      <c r="EG487" s="42"/>
      <c r="EH487" s="42"/>
      <c r="EI487" s="42"/>
      <c r="EJ487" s="42"/>
      <c r="EK487" s="42"/>
      <c r="EL487" s="42"/>
      <c r="EM487" s="42"/>
      <c r="EN487" s="42"/>
      <c r="EO487" s="42"/>
      <c r="EP487" s="42"/>
      <c r="EQ487" s="42"/>
      <c r="ER487" s="42"/>
      <c r="ES487" s="42"/>
      <c r="ET487" s="42"/>
      <c r="EU487" s="42"/>
      <c r="EV487" s="42"/>
      <c r="EW487" s="42"/>
      <c r="EX487" s="42"/>
      <c r="EY487" s="42"/>
      <c r="EZ487" s="42"/>
      <c r="FA487" s="42"/>
      <c r="FB487" s="42"/>
      <c r="FC487" s="42"/>
      <c r="FD487" s="42"/>
      <c r="FE487" s="42"/>
      <c r="FF487" s="42"/>
      <c r="FG487" s="42"/>
      <c r="FH487" s="42"/>
      <c r="FI487" s="42"/>
      <c r="FJ487" s="42"/>
      <c r="FK487" s="42"/>
      <c r="FL487" s="42"/>
      <c r="FM487" s="42"/>
      <c r="FN487" s="42"/>
      <c r="FO487" s="42"/>
      <c r="FP487" s="42"/>
      <c r="FQ487" s="42"/>
      <c r="FR487" s="42"/>
      <c r="FS487" s="42"/>
      <c r="FT487" s="42"/>
      <c r="FU487" s="42"/>
      <c r="FV487" s="42"/>
      <c r="FW487" s="42"/>
      <c r="FX487" s="42"/>
      <c r="FY487" s="42"/>
      <c r="FZ487" s="42"/>
      <c r="GA487" s="42"/>
      <c r="GB487" s="42"/>
      <c r="GC487" s="42"/>
      <c r="GD487" s="42"/>
      <c r="GE487" s="42"/>
      <c r="GF487" s="42"/>
      <c r="GG487" s="42"/>
      <c r="GH487" s="42"/>
      <c r="GI487" s="42"/>
      <c r="GJ487" s="42"/>
      <c r="GK487" s="42"/>
      <c r="GL487" s="42"/>
      <c r="GM487" s="42"/>
      <c r="GN487" s="42"/>
      <c r="GO487" s="42"/>
      <c r="GP487" s="42"/>
      <c r="GQ487" s="42"/>
      <c r="GR487" s="42"/>
      <c r="GS487" s="42"/>
      <c r="GT487" s="42"/>
      <c r="GU487" s="42"/>
      <c r="GV487" s="42"/>
      <c r="GW487" s="42"/>
      <c r="GX487" s="42"/>
      <c r="GY487" s="42"/>
      <c r="GZ487" s="42"/>
      <c r="HA487" s="42"/>
      <c r="HB487" s="42"/>
      <c r="HC487" s="42"/>
      <c r="HD487" s="42"/>
      <c r="HE487" s="42"/>
      <c r="HF487" s="42"/>
      <c r="HG487" s="42"/>
      <c r="HH487" s="42"/>
      <c r="HI487" s="42"/>
      <c r="HJ487" s="42"/>
      <c r="HK487" s="42"/>
      <c r="HL487" s="42"/>
      <c r="HM487" s="42"/>
      <c r="HN487" s="42"/>
      <c r="HO487" s="42"/>
      <c r="HP487" s="42"/>
      <c r="HQ487" s="42"/>
      <c r="HR487" s="42"/>
      <c r="HS487" s="42"/>
      <c r="HT487" s="42"/>
      <c r="HU487" s="42"/>
      <c r="HV487" s="42"/>
      <c r="HW487" s="42"/>
      <c r="HX487" s="42"/>
    </row>
    <row r="488" spans="1:232" s="41" customFormat="1" x14ac:dyDescent="0.25">
      <c r="A488" s="29"/>
      <c r="B488" s="30"/>
      <c r="C488" s="31" t="str">
        <f>IF(H488="","",VLOOKUP(O488,Khach_hang!B:G,6,0))</f>
        <v>B</v>
      </c>
      <c r="D488" s="57">
        <f t="shared" si="119"/>
        <v>0</v>
      </c>
      <c r="E488" s="57">
        <f t="shared" si="120"/>
        <v>1</v>
      </c>
      <c r="F488" s="32" t="str">
        <f>IF(H488="","",VLOOKUP(H488,'PHIEU XT'!B:I,8,0))</f>
        <v>31/08/2025</v>
      </c>
      <c r="G488" s="32" t="str">
        <f t="shared" si="121"/>
        <v>31/08/2025</v>
      </c>
      <c r="H488" s="4">
        <v>9105873772</v>
      </c>
      <c r="I488" s="32" t="str">
        <f t="shared" si="122"/>
        <v>31/08/2025</v>
      </c>
      <c r="J488" s="33" t="str">
        <f t="shared" si="123"/>
        <v>NKHT2508/00041099</v>
      </c>
      <c r="K488" s="34"/>
      <c r="L488" s="46" t="str">
        <f t="shared" si="124"/>
        <v>K25TTM</v>
      </c>
      <c r="M488" s="33" t="str">
        <f>IF(H488="","",'PHIEU XT'!C488)</f>
        <v>00041099</v>
      </c>
      <c r="N488" s="35" t="str">
        <f t="shared" si="125"/>
        <v>31/08/2025</v>
      </c>
      <c r="O488" s="6" t="str">
        <f>IF(H488="","",'PHIEU XT'!E488)</f>
        <v>WIN-007</v>
      </c>
      <c r="P488" s="36"/>
      <c r="Q488" s="36"/>
      <c r="R488" s="36"/>
      <c r="S488" s="33" t="str">
        <f>IF(H488="","",'PHIEU XT'!F488)</f>
        <v>2AS1 WM+ QNH 18-19-LK01, Khu 4 Cao Xanh</v>
      </c>
      <c r="T488" s="36"/>
      <c r="U488" s="36"/>
      <c r="V488" s="33" t="str">
        <f t="shared" si="126"/>
        <v>2AS1 WM+ QNH 18-19-LK01, Khu 4 Cao Xanh</v>
      </c>
      <c r="W488" s="36"/>
      <c r="X488" s="36"/>
      <c r="Y488" s="33" t="str">
        <f>IF(H488="","",'PHIEU XT'!AC488)</f>
        <v>GM500</v>
      </c>
      <c r="Z488" s="36"/>
      <c r="AA488" s="30"/>
      <c r="AB488" s="57">
        <f t="shared" si="127"/>
        <v>5111</v>
      </c>
      <c r="AC488" s="57">
        <f t="shared" si="128"/>
        <v>131</v>
      </c>
      <c r="AD488" s="30"/>
      <c r="AE488" s="58">
        <f>IF(H488="","",'PHIEU XT'!U488)</f>
        <v>3</v>
      </c>
      <c r="AF488" s="37"/>
      <c r="AG488" s="37">
        <f>IF(H488="","",'PHIEU XT'!T488)</f>
        <v>111058</v>
      </c>
      <c r="AH488" s="38">
        <f t="shared" si="129"/>
        <v>333174</v>
      </c>
      <c r="AI488" s="37"/>
      <c r="AJ488" s="37"/>
      <c r="AK488" s="39"/>
      <c r="AL488" s="40">
        <f t="shared" si="130"/>
        <v>8</v>
      </c>
      <c r="AM488" s="37"/>
      <c r="AN488" s="37">
        <f t="shared" si="131"/>
        <v>26653.920000000002</v>
      </c>
      <c r="AO488" s="59">
        <f t="shared" si="132"/>
        <v>33311</v>
      </c>
      <c r="AP488" s="39"/>
      <c r="AQ488" s="59" t="str">
        <f t="shared" si="133"/>
        <v>K-hangtra</v>
      </c>
      <c r="AR488" s="60">
        <f t="shared" si="134"/>
        <v>156</v>
      </c>
      <c r="AS488" s="60">
        <f t="shared" si="135"/>
        <v>632</v>
      </c>
      <c r="AV488" s="39"/>
      <c r="AW488" s="42"/>
      <c r="AX488" s="42"/>
      <c r="AY488" s="42"/>
      <c r="AZ488" s="42"/>
      <c r="BA488" s="42"/>
      <c r="BB488" s="42"/>
      <c r="BC488" s="42"/>
      <c r="BD488" s="42"/>
      <c r="BE488" s="42"/>
      <c r="BF488" s="42"/>
      <c r="BG488" s="42"/>
      <c r="BH488" s="42"/>
      <c r="BI488" s="42"/>
      <c r="BJ488" s="42"/>
      <c r="BK488" s="42"/>
      <c r="BL488" s="42"/>
      <c r="BM488" s="42"/>
      <c r="BN488" s="42"/>
      <c r="BO488" s="42"/>
      <c r="BP488" s="42"/>
      <c r="BQ488" s="42"/>
      <c r="BR488" s="42"/>
      <c r="BS488" s="42"/>
      <c r="BT488" s="42"/>
      <c r="BU488" s="42"/>
      <c r="BV488" s="42"/>
      <c r="BW488" s="42"/>
      <c r="BX488" s="42"/>
      <c r="BY488" s="42"/>
      <c r="BZ488" s="42"/>
      <c r="CA488" s="42"/>
      <c r="CB488" s="42"/>
      <c r="CC488" s="42"/>
      <c r="CD488" s="42"/>
      <c r="CE488" s="42"/>
      <c r="CF488" s="42"/>
      <c r="CG488" s="42"/>
      <c r="CH488" s="42"/>
      <c r="CI488" s="42"/>
      <c r="CJ488" s="42"/>
      <c r="CK488" s="42"/>
      <c r="CL488" s="42"/>
      <c r="CM488" s="42"/>
      <c r="CN488" s="42"/>
      <c r="CO488" s="42"/>
      <c r="CP488" s="42"/>
      <c r="CQ488" s="42"/>
      <c r="CR488" s="42"/>
      <c r="CS488" s="42"/>
      <c r="CT488" s="42"/>
      <c r="CU488" s="42"/>
      <c r="CV488" s="42"/>
      <c r="CW488" s="42"/>
      <c r="CX488" s="42"/>
      <c r="CY488" s="42"/>
      <c r="CZ488" s="42"/>
      <c r="DA488" s="42"/>
      <c r="DB488" s="42"/>
      <c r="DC488" s="42"/>
      <c r="DD488" s="42"/>
      <c r="DE488" s="42"/>
      <c r="DF488" s="42"/>
      <c r="DG488" s="42"/>
      <c r="DH488" s="42"/>
      <c r="DI488" s="42"/>
      <c r="DJ488" s="42"/>
      <c r="DK488" s="42"/>
      <c r="DL488" s="42"/>
      <c r="DM488" s="42"/>
      <c r="DN488" s="42"/>
      <c r="DO488" s="42"/>
      <c r="DP488" s="42"/>
      <c r="DQ488" s="42"/>
      <c r="DR488" s="42"/>
      <c r="DS488" s="42"/>
      <c r="DT488" s="42"/>
      <c r="DU488" s="42"/>
      <c r="DV488" s="42"/>
      <c r="DW488" s="42"/>
      <c r="DX488" s="42"/>
      <c r="DY488" s="42"/>
      <c r="DZ488" s="42"/>
      <c r="EA488" s="42"/>
      <c r="EB488" s="42"/>
      <c r="EC488" s="42"/>
      <c r="ED488" s="42"/>
      <c r="EE488" s="42"/>
      <c r="EF488" s="42"/>
      <c r="EG488" s="42"/>
      <c r="EH488" s="42"/>
      <c r="EI488" s="42"/>
      <c r="EJ488" s="42"/>
      <c r="EK488" s="42"/>
      <c r="EL488" s="42"/>
      <c r="EM488" s="42"/>
      <c r="EN488" s="42"/>
      <c r="EO488" s="42"/>
      <c r="EP488" s="42"/>
      <c r="EQ488" s="42"/>
      <c r="ER488" s="42"/>
      <c r="ES488" s="42"/>
      <c r="ET488" s="42"/>
      <c r="EU488" s="42"/>
      <c r="EV488" s="42"/>
      <c r="EW488" s="42"/>
      <c r="EX488" s="42"/>
      <c r="EY488" s="42"/>
      <c r="EZ488" s="42"/>
      <c r="FA488" s="42"/>
      <c r="FB488" s="42"/>
      <c r="FC488" s="42"/>
      <c r="FD488" s="42"/>
      <c r="FE488" s="42"/>
      <c r="FF488" s="42"/>
      <c r="FG488" s="42"/>
      <c r="FH488" s="42"/>
      <c r="FI488" s="42"/>
      <c r="FJ488" s="42"/>
      <c r="FK488" s="42"/>
      <c r="FL488" s="42"/>
      <c r="FM488" s="42"/>
      <c r="FN488" s="42"/>
      <c r="FO488" s="42"/>
      <c r="FP488" s="42"/>
      <c r="FQ488" s="42"/>
      <c r="FR488" s="42"/>
      <c r="FS488" s="42"/>
      <c r="FT488" s="42"/>
      <c r="FU488" s="42"/>
      <c r="FV488" s="42"/>
      <c r="FW488" s="42"/>
      <c r="FX488" s="42"/>
      <c r="FY488" s="42"/>
      <c r="FZ488" s="42"/>
      <c r="GA488" s="42"/>
      <c r="GB488" s="42"/>
      <c r="GC488" s="42"/>
      <c r="GD488" s="42"/>
      <c r="GE488" s="42"/>
      <c r="GF488" s="42"/>
      <c r="GG488" s="42"/>
      <c r="GH488" s="42"/>
      <c r="GI488" s="42"/>
      <c r="GJ488" s="42"/>
      <c r="GK488" s="42"/>
      <c r="GL488" s="42"/>
      <c r="GM488" s="42"/>
      <c r="GN488" s="42"/>
      <c r="GO488" s="42"/>
      <c r="GP488" s="42"/>
      <c r="GQ488" s="42"/>
      <c r="GR488" s="42"/>
      <c r="GS488" s="42"/>
      <c r="GT488" s="42"/>
      <c r="GU488" s="42"/>
      <c r="GV488" s="42"/>
      <c r="GW488" s="42"/>
      <c r="GX488" s="42"/>
      <c r="GY488" s="42"/>
      <c r="GZ488" s="42"/>
      <c r="HA488" s="42"/>
      <c r="HB488" s="42"/>
      <c r="HC488" s="42"/>
      <c r="HD488" s="42"/>
      <c r="HE488" s="42"/>
      <c r="HF488" s="42"/>
      <c r="HG488" s="42"/>
      <c r="HH488" s="42"/>
      <c r="HI488" s="42"/>
      <c r="HJ488" s="42"/>
      <c r="HK488" s="42"/>
      <c r="HL488" s="42"/>
      <c r="HM488" s="42"/>
      <c r="HN488" s="42"/>
      <c r="HO488" s="42"/>
      <c r="HP488" s="42"/>
      <c r="HQ488" s="42"/>
      <c r="HR488" s="42"/>
      <c r="HS488" s="42"/>
      <c r="HT488" s="42"/>
      <c r="HU488" s="42"/>
      <c r="HV488" s="42"/>
      <c r="HW488" s="42"/>
      <c r="HX488" s="42"/>
    </row>
    <row r="489" spans="1:232" s="41" customFormat="1" x14ac:dyDescent="0.25">
      <c r="A489" s="29"/>
      <c r="B489" s="30"/>
      <c r="C489" s="31" t="str">
        <f>IF(H489="","",VLOOKUP(O489,Khach_hang!B:G,6,0))</f>
        <v>B</v>
      </c>
      <c r="D489" s="57">
        <f t="shared" si="119"/>
        <v>0</v>
      </c>
      <c r="E489" s="57">
        <f t="shared" si="120"/>
        <v>1</v>
      </c>
      <c r="F489" s="32" t="str">
        <f>IF(H489="","",VLOOKUP(H489,'PHIEU XT'!B:I,8,0))</f>
        <v>31/08/2025</v>
      </c>
      <c r="G489" s="32" t="str">
        <f t="shared" si="121"/>
        <v>31/08/2025</v>
      </c>
      <c r="H489" s="4">
        <v>9105873775</v>
      </c>
      <c r="I489" s="32" t="str">
        <f t="shared" si="122"/>
        <v>31/08/2025</v>
      </c>
      <c r="J489" s="33" t="str">
        <f t="shared" si="123"/>
        <v>NKHT2508/00422831</v>
      </c>
      <c r="K489" s="34"/>
      <c r="L489" s="46" t="str">
        <f t="shared" si="124"/>
        <v>K25TTM</v>
      </c>
      <c r="M489" s="33" t="str">
        <f>IF(H489="","",'PHIEU XT'!C489)</f>
        <v>00422831</v>
      </c>
      <c r="N489" s="35" t="str">
        <f t="shared" si="125"/>
        <v>31/08/2025</v>
      </c>
      <c r="O489" s="6" t="str">
        <f>IF(H489="","",'PHIEU XT'!E489)</f>
        <v>WIN-002</v>
      </c>
      <c r="P489" s="36"/>
      <c r="Q489" s="36"/>
      <c r="R489" s="36"/>
      <c r="S489" s="33" t="str">
        <f>IF(H489="","",'PHIEU XT'!F489)</f>
        <v>5581 WM+ HNI Đức Hòa, Sóc Sơn</v>
      </c>
      <c r="T489" s="36"/>
      <c r="U489" s="36"/>
      <c r="V489" s="33" t="str">
        <f t="shared" si="126"/>
        <v>5581 WM+ HNI Đức Hòa, Sóc Sơn</v>
      </c>
      <c r="W489" s="36"/>
      <c r="X489" s="36"/>
      <c r="Y489" s="33" t="str">
        <f>IF(H489="","",'PHIEU XT'!AC489)</f>
        <v>MNH250</v>
      </c>
      <c r="Z489" s="36"/>
      <c r="AA489" s="30"/>
      <c r="AB489" s="57">
        <f t="shared" si="127"/>
        <v>5111</v>
      </c>
      <c r="AC489" s="57">
        <f t="shared" si="128"/>
        <v>131</v>
      </c>
      <c r="AD489" s="30"/>
      <c r="AE489" s="58">
        <f>IF(H489="","",'PHIEU XT'!U489)</f>
        <v>2</v>
      </c>
      <c r="AF489" s="37"/>
      <c r="AG489" s="37">
        <f>IF(H489="","",'PHIEU XT'!T489)</f>
        <v>46000</v>
      </c>
      <c r="AH489" s="38">
        <f t="shared" si="129"/>
        <v>92000</v>
      </c>
      <c r="AI489" s="37"/>
      <c r="AJ489" s="37"/>
      <c r="AK489" s="39"/>
      <c r="AL489" s="40">
        <f t="shared" si="130"/>
        <v>8</v>
      </c>
      <c r="AM489" s="37"/>
      <c r="AN489" s="37">
        <f t="shared" si="131"/>
        <v>7360</v>
      </c>
      <c r="AO489" s="59">
        <f t="shared" si="132"/>
        <v>33311</v>
      </c>
      <c r="AP489" s="39"/>
      <c r="AQ489" s="59" t="str">
        <f t="shared" si="133"/>
        <v>K-hangtra</v>
      </c>
      <c r="AR489" s="60">
        <f t="shared" si="134"/>
        <v>156</v>
      </c>
      <c r="AS489" s="60">
        <f t="shared" si="135"/>
        <v>632</v>
      </c>
      <c r="AV489" s="39"/>
      <c r="AW489" s="42"/>
      <c r="AX489" s="42"/>
      <c r="AY489" s="42"/>
      <c r="AZ489" s="42"/>
      <c r="BA489" s="42"/>
      <c r="BB489" s="42"/>
      <c r="BC489" s="42"/>
      <c r="BD489" s="42"/>
      <c r="BE489" s="42"/>
      <c r="BF489" s="42"/>
      <c r="BG489" s="42"/>
      <c r="BH489" s="42"/>
      <c r="BI489" s="42"/>
      <c r="BJ489" s="42"/>
      <c r="BK489" s="42"/>
      <c r="BL489" s="42"/>
      <c r="BM489" s="42"/>
      <c r="BN489" s="42"/>
      <c r="BO489" s="42"/>
      <c r="BP489" s="42"/>
      <c r="BQ489" s="42"/>
      <c r="BR489" s="42"/>
      <c r="BS489" s="42"/>
      <c r="BT489" s="42"/>
      <c r="BU489" s="42"/>
      <c r="BV489" s="42"/>
      <c r="BW489" s="42"/>
      <c r="BX489" s="42"/>
      <c r="BY489" s="42"/>
      <c r="BZ489" s="42"/>
      <c r="CA489" s="42"/>
      <c r="CB489" s="42"/>
      <c r="CC489" s="42"/>
      <c r="CD489" s="42"/>
      <c r="CE489" s="42"/>
      <c r="CF489" s="42"/>
      <c r="CG489" s="42"/>
      <c r="CH489" s="42"/>
      <c r="CI489" s="42"/>
      <c r="CJ489" s="42"/>
      <c r="CK489" s="42"/>
      <c r="CL489" s="42"/>
      <c r="CM489" s="42"/>
      <c r="CN489" s="42"/>
      <c r="CO489" s="42"/>
      <c r="CP489" s="42"/>
      <c r="CQ489" s="42"/>
      <c r="CR489" s="42"/>
      <c r="CS489" s="42"/>
      <c r="CT489" s="42"/>
      <c r="CU489" s="42"/>
      <c r="CV489" s="42"/>
      <c r="CW489" s="42"/>
      <c r="CX489" s="42"/>
      <c r="CY489" s="42"/>
      <c r="CZ489" s="42"/>
      <c r="DA489" s="42"/>
      <c r="DB489" s="42"/>
      <c r="DC489" s="42"/>
      <c r="DD489" s="42"/>
      <c r="DE489" s="42"/>
      <c r="DF489" s="42"/>
      <c r="DG489" s="42"/>
      <c r="DH489" s="42"/>
      <c r="DI489" s="42"/>
      <c r="DJ489" s="42"/>
      <c r="DK489" s="42"/>
      <c r="DL489" s="42"/>
      <c r="DM489" s="42"/>
      <c r="DN489" s="42"/>
      <c r="DO489" s="42"/>
      <c r="DP489" s="42"/>
      <c r="DQ489" s="42"/>
      <c r="DR489" s="42"/>
      <c r="DS489" s="42"/>
      <c r="DT489" s="42"/>
      <c r="DU489" s="42"/>
      <c r="DV489" s="42"/>
      <c r="DW489" s="42"/>
      <c r="DX489" s="42"/>
      <c r="DY489" s="42"/>
      <c r="DZ489" s="42"/>
      <c r="EA489" s="42"/>
      <c r="EB489" s="42"/>
      <c r="EC489" s="42"/>
      <c r="ED489" s="42"/>
      <c r="EE489" s="42"/>
      <c r="EF489" s="42"/>
      <c r="EG489" s="42"/>
      <c r="EH489" s="42"/>
      <c r="EI489" s="42"/>
      <c r="EJ489" s="42"/>
      <c r="EK489" s="42"/>
      <c r="EL489" s="42"/>
      <c r="EM489" s="42"/>
      <c r="EN489" s="42"/>
      <c r="EO489" s="42"/>
      <c r="EP489" s="42"/>
      <c r="EQ489" s="42"/>
      <c r="ER489" s="42"/>
      <c r="ES489" s="42"/>
      <c r="ET489" s="42"/>
      <c r="EU489" s="42"/>
      <c r="EV489" s="42"/>
      <c r="EW489" s="42"/>
      <c r="EX489" s="42"/>
      <c r="EY489" s="42"/>
      <c r="EZ489" s="42"/>
      <c r="FA489" s="42"/>
      <c r="FB489" s="42"/>
      <c r="FC489" s="42"/>
      <c r="FD489" s="42"/>
      <c r="FE489" s="42"/>
      <c r="FF489" s="42"/>
      <c r="FG489" s="42"/>
      <c r="FH489" s="42"/>
      <c r="FI489" s="42"/>
      <c r="FJ489" s="42"/>
      <c r="FK489" s="42"/>
      <c r="FL489" s="42"/>
      <c r="FM489" s="42"/>
      <c r="FN489" s="42"/>
      <c r="FO489" s="42"/>
      <c r="FP489" s="42"/>
      <c r="FQ489" s="42"/>
      <c r="FR489" s="42"/>
      <c r="FS489" s="42"/>
      <c r="FT489" s="42"/>
      <c r="FU489" s="42"/>
      <c r="FV489" s="42"/>
      <c r="FW489" s="42"/>
      <c r="FX489" s="42"/>
      <c r="FY489" s="42"/>
      <c r="FZ489" s="42"/>
      <c r="GA489" s="42"/>
      <c r="GB489" s="42"/>
      <c r="GC489" s="42"/>
      <c r="GD489" s="42"/>
      <c r="GE489" s="42"/>
      <c r="GF489" s="42"/>
      <c r="GG489" s="42"/>
      <c r="GH489" s="42"/>
      <c r="GI489" s="42"/>
      <c r="GJ489" s="42"/>
      <c r="GK489" s="42"/>
      <c r="GL489" s="42"/>
      <c r="GM489" s="42"/>
      <c r="GN489" s="42"/>
      <c r="GO489" s="42"/>
      <c r="GP489" s="42"/>
      <c r="GQ489" s="42"/>
      <c r="GR489" s="42"/>
      <c r="GS489" s="42"/>
      <c r="GT489" s="42"/>
      <c r="GU489" s="42"/>
      <c r="GV489" s="42"/>
      <c r="GW489" s="42"/>
      <c r="GX489" s="42"/>
      <c r="GY489" s="42"/>
      <c r="GZ489" s="42"/>
      <c r="HA489" s="42"/>
      <c r="HB489" s="42"/>
      <c r="HC489" s="42"/>
      <c r="HD489" s="42"/>
      <c r="HE489" s="42"/>
      <c r="HF489" s="42"/>
      <c r="HG489" s="42"/>
      <c r="HH489" s="42"/>
      <c r="HI489" s="42"/>
      <c r="HJ489" s="42"/>
      <c r="HK489" s="42"/>
      <c r="HL489" s="42"/>
      <c r="HM489" s="42"/>
      <c r="HN489" s="42"/>
      <c r="HO489" s="42"/>
      <c r="HP489" s="42"/>
      <c r="HQ489" s="42"/>
      <c r="HR489" s="42"/>
      <c r="HS489" s="42"/>
      <c r="HT489" s="42"/>
      <c r="HU489" s="42"/>
      <c r="HV489" s="42"/>
      <c r="HW489" s="42"/>
      <c r="HX489" s="42"/>
    </row>
    <row r="490" spans="1:232" s="41" customFormat="1" x14ac:dyDescent="0.25">
      <c r="A490" s="29"/>
      <c r="B490" s="30"/>
      <c r="C490" s="31" t="str">
        <f>IF(H490="","",VLOOKUP(O490,Khach_hang!B:G,6,0))</f>
        <v>B</v>
      </c>
      <c r="D490" s="57">
        <f t="shared" si="119"/>
        <v>0</v>
      </c>
      <c r="E490" s="57">
        <f t="shared" si="120"/>
        <v>1</v>
      </c>
      <c r="F490" s="32" t="str">
        <f>IF(H490="","",VLOOKUP(H490,'PHIEU XT'!B:I,8,0))</f>
        <v>31/08/2025</v>
      </c>
      <c r="G490" s="32" t="str">
        <f t="shared" si="121"/>
        <v>31/08/2025</v>
      </c>
      <c r="H490" s="4">
        <v>9105873775</v>
      </c>
      <c r="I490" s="32" t="str">
        <f t="shared" si="122"/>
        <v>31/08/2025</v>
      </c>
      <c r="J490" s="33" t="str">
        <f t="shared" si="123"/>
        <v>NKHT2508/00422831</v>
      </c>
      <c r="K490" s="34"/>
      <c r="L490" s="46" t="str">
        <f t="shared" si="124"/>
        <v>K25TTM</v>
      </c>
      <c r="M490" s="33" t="str">
        <f>IF(H490="","",'PHIEU XT'!C490)</f>
        <v>00422831</v>
      </c>
      <c r="N490" s="35" t="str">
        <f t="shared" si="125"/>
        <v>31/08/2025</v>
      </c>
      <c r="O490" s="6" t="str">
        <f>IF(H490="","",'PHIEU XT'!E490)</f>
        <v>WIN-002</v>
      </c>
      <c r="P490" s="36"/>
      <c r="Q490" s="36"/>
      <c r="R490" s="36"/>
      <c r="S490" s="33" t="str">
        <f>IF(H490="","",'PHIEU XT'!F490)</f>
        <v>5581 WM+ HNI Đức Hòa, Sóc Sơn</v>
      </c>
      <c r="T490" s="36"/>
      <c r="U490" s="36"/>
      <c r="V490" s="33" t="str">
        <f t="shared" si="126"/>
        <v>5581 WM+ HNI Đức Hòa, Sóc Sơn</v>
      </c>
      <c r="W490" s="36"/>
      <c r="X490" s="36"/>
      <c r="Y490" s="33" t="str">
        <f>IF(H490="","",'PHIEU XT'!AC490)</f>
        <v>CC300</v>
      </c>
      <c r="Z490" s="36"/>
      <c r="AA490" s="30"/>
      <c r="AB490" s="57">
        <f t="shared" si="127"/>
        <v>5111</v>
      </c>
      <c r="AC490" s="57">
        <f t="shared" si="128"/>
        <v>131</v>
      </c>
      <c r="AD490" s="30"/>
      <c r="AE490" s="58">
        <f>IF(H490="","",'PHIEU XT'!U490)</f>
        <v>4</v>
      </c>
      <c r="AF490" s="37"/>
      <c r="AG490" s="37">
        <f>IF(H490="","",'PHIEU XT'!T490)</f>
        <v>74250</v>
      </c>
      <c r="AH490" s="38">
        <f t="shared" si="129"/>
        <v>297000</v>
      </c>
      <c r="AI490" s="37"/>
      <c r="AJ490" s="37"/>
      <c r="AK490" s="39"/>
      <c r="AL490" s="40">
        <f t="shared" si="130"/>
        <v>8</v>
      </c>
      <c r="AM490" s="37"/>
      <c r="AN490" s="37">
        <f t="shared" si="131"/>
        <v>23760</v>
      </c>
      <c r="AO490" s="59">
        <f t="shared" si="132"/>
        <v>33311</v>
      </c>
      <c r="AP490" s="39"/>
      <c r="AQ490" s="59" t="str">
        <f t="shared" si="133"/>
        <v>K-hangtra</v>
      </c>
      <c r="AR490" s="60">
        <f t="shared" si="134"/>
        <v>156</v>
      </c>
      <c r="AS490" s="60">
        <f t="shared" si="135"/>
        <v>632</v>
      </c>
      <c r="AV490" s="39"/>
      <c r="AW490" s="42"/>
      <c r="AX490" s="42"/>
      <c r="AY490" s="42"/>
      <c r="AZ490" s="42"/>
      <c r="BA490" s="42"/>
      <c r="BB490" s="42"/>
      <c r="BC490" s="42"/>
      <c r="BD490" s="42"/>
      <c r="BE490" s="42"/>
      <c r="BF490" s="42"/>
      <c r="BG490" s="42"/>
      <c r="BH490" s="42"/>
      <c r="BI490" s="42"/>
      <c r="BJ490" s="42"/>
      <c r="BK490" s="42"/>
      <c r="BL490" s="42"/>
      <c r="BM490" s="42"/>
      <c r="BN490" s="42"/>
      <c r="BO490" s="42"/>
      <c r="BP490" s="42"/>
      <c r="BQ490" s="42"/>
      <c r="BR490" s="42"/>
      <c r="BS490" s="42"/>
      <c r="BT490" s="42"/>
      <c r="BU490" s="42"/>
      <c r="BV490" s="42"/>
      <c r="BW490" s="42"/>
      <c r="BX490" s="42"/>
      <c r="BY490" s="42"/>
      <c r="BZ490" s="42"/>
      <c r="CA490" s="42"/>
      <c r="CB490" s="42"/>
      <c r="CC490" s="42"/>
      <c r="CD490" s="42"/>
      <c r="CE490" s="42"/>
      <c r="CF490" s="42"/>
      <c r="CG490" s="42"/>
      <c r="CH490" s="42"/>
      <c r="CI490" s="42"/>
      <c r="CJ490" s="42"/>
      <c r="CK490" s="42"/>
      <c r="CL490" s="42"/>
      <c r="CM490" s="42"/>
      <c r="CN490" s="42"/>
      <c r="CO490" s="42"/>
      <c r="CP490" s="42"/>
      <c r="CQ490" s="42"/>
      <c r="CR490" s="42"/>
      <c r="CS490" s="42"/>
      <c r="CT490" s="42"/>
      <c r="CU490" s="42"/>
      <c r="CV490" s="42"/>
      <c r="CW490" s="42"/>
      <c r="CX490" s="42"/>
      <c r="CY490" s="42"/>
      <c r="CZ490" s="42"/>
      <c r="DA490" s="42"/>
      <c r="DB490" s="42"/>
      <c r="DC490" s="42"/>
      <c r="DD490" s="42"/>
      <c r="DE490" s="42"/>
      <c r="DF490" s="42"/>
      <c r="DG490" s="42"/>
      <c r="DH490" s="42"/>
      <c r="DI490" s="42"/>
      <c r="DJ490" s="42"/>
      <c r="DK490" s="42"/>
      <c r="DL490" s="42"/>
      <c r="DM490" s="42"/>
      <c r="DN490" s="42"/>
      <c r="DO490" s="42"/>
      <c r="DP490" s="42"/>
      <c r="DQ490" s="42"/>
      <c r="DR490" s="42"/>
      <c r="DS490" s="42"/>
      <c r="DT490" s="42"/>
      <c r="DU490" s="42"/>
      <c r="DV490" s="42"/>
      <c r="DW490" s="42"/>
      <c r="DX490" s="42"/>
      <c r="DY490" s="42"/>
      <c r="DZ490" s="42"/>
      <c r="EA490" s="42"/>
      <c r="EB490" s="42"/>
      <c r="EC490" s="42"/>
      <c r="ED490" s="42"/>
      <c r="EE490" s="42"/>
      <c r="EF490" s="42"/>
      <c r="EG490" s="42"/>
      <c r="EH490" s="42"/>
      <c r="EI490" s="42"/>
      <c r="EJ490" s="42"/>
      <c r="EK490" s="42"/>
      <c r="EL490" s="42"/>
      <c r="EM490" s="42"/>
      <c r="EN490" s="42"/>
      <c r="EO490" s="42"/>
      <c r="EP490" s="42"/>
      <c r="EQ490" s="42"/>
      <c r="ER490" s="42"/>
      <c r="ES490" s="42"/>
      <c r="ET490" s="42"/>
      <c r="EU490" s="42"/>
      <c r="EV490" s="42"/>
      <c r="EW490" s="42"/>
      <c r="EX490" s="42"/>
      <c r="EY490" s="42"/>
      <c r="EZ490" s="42"/>
      <c r="FA490" s="42"/>
      <c r="FB490" s="42"/>
      <c r="FC490" s="42"/>
      <c r="FD490" s="42"/>
      <c r="FE490" s="42"/>
      <c r="FF490" s="42"/>
      <c r="FG490" s="42"/>
      <c r="FH490" s="42"/>
      <c r="FI490" s="42"/>
      <c r="FJ490" s="42"/>
      <c r="FK490" s="42"/>
      <c r="FL490" s="42"/>
      <c r="FM490" s="42"/>
      <c r="FN490" s="42"/>
      <c r="FO490" s="42"/>
      <c r="FP490" s="42"/>
      <c r="FQ490" s="42"/>
      <c r="FR490" s="42"/>
      <c r="FS490" s="42"/>
      <c r="FT490" s="42"/>
      <c r="FU490" s="42"/>
      <c r="FV490" s="42"/>
      <c r="FW490" s="42"/>
      <c r="FX490" s="42"/>
      <c r="FY490" s="42"/>
      <c r="FZ490" s="42"/>
      <c r="GA490" s="42"/>
      <c r="GB490" s="42"/>
      <c r="GC490" s="42"/>
      <c r="GD490" s="42"/>
      <c r="GE490" s="42"/>
      <c r="GF490" s="42"/>
      <c r="GG490" s="42"/>
      <c r="GH490" s="42"/>
      <c r="GI490" s="42"/>
      <c r="GJ490" s="42"/>
      <c r="GK490" s="42"/>
      <c r="GL490" s="42"/>
      <c r="GM490" s="42"/>
      <c r="GN490" s="42"/>
      <c r="GO490" s="42"/>
      <c r="GP490" s="42"/>
      <c r="GQ490" s="42"/>
      <c r="GR490" s="42"/>
      <c r="GS490" s="42"/>
      <c r="GT490" s="42"/>
      <c r="GU490" s="42"/>
      <c r="GV490" s="42"/>
      <c r="GW490" s="42"/>
      <c r="GX490" s="42"/>
      <c r="GY490" s="42"/>
      <c r="GZ490" s="42"/>
      <c r="HA490" s="42"/>
      <c r="HB490" s="42"/>
      <c r="HC490" s="42"/>
      <c r="HD490" s="42"/>
      <c r="HE490" s="42"/>
      <c r="HF490" s="42"/>
      <c r="HG490" s="42"/>
      <c r="HH490" s="42"/>
      <c r="HI490" s="42"/>
      <c r="HJ490" s="42"/>
      <c r="HK490" s="42"/>
      <c r="HL490" s="42"/>
      <c r="HM490" s="42"/>
      <c r="HN490" s="42"/>
      <c r="HO490" s="42"/>
      <c r="HP490" s="42"/>
      <c r="HQ490" s="42"/>
      <c r="HR490" s="42"/>
      <c r="HS490" s="42"/>
      <c r="HT490" s="42"/>
      <c r="HU490" s="42"/>
      <c r="HV490" s="42"/>
      <c r="HW490" s="42"/>
      <c r="HX490" s="42"/>
    </row>
    <row r="491" spans="1:232" s="41" customFormat="1" x14ac:dyDescent="0.25">
      <c r="A491" s="29"/>
      <c r="B491" s="30"/>
      <c r="C491" s="31" t="str">
        <f>IF(H491="","",VLOOKUP(O491,Khach_hang!B:G,6,0))</f>
        <v>B</v>
      </c>
      <c r="D491" s="57">
        <f t="shared" si="119"/>
        <v>0</v>
      </c>
      <c r="E491" s="57">
        <f t="shared" si="120"/>
        <v>1</v>
      </c>
      <c r="F491" s="32" t="str">
        <f>IF(H491="","",VLOOKUP(H491,'PHIEU XT'!B:I,8,0))</f>
        <v>31/08/2025</v>
      </c>
      <c r="G491" s="32" t="str">
        <f t="shared" si="121"/>
        <v>31/08/2025</v>
      </c>
      <c r="H491" s="4">
        <v>9105873842</v>
      </c>
      <c r="I491" s="32" t="str">
        <f t="shared" si="122"/>
        <v>31/08/2025</v>
      </c>
      <c r="J491" s="33" t="str">
        <f t="shared" si="123"/>
        <v>NKHT2508/00422857</v>
      </c>
      <c r="K491" s="34"/>
      <c r="L491" s="46" t="str">
        <f t="shared" si="124"/>
        <v>K25TTM</v>
      </c>
      <c r="M491" s="33" t="str">
        <f>IF(H491="","",'PHIEU XT'!C491)</f>
        <v>00422857</v>
      </c>
      <c r="N491" s="35" t="str">
        <f t="shared" si="125"/>
        <v>31/08/2025</v>
      </c>
      <c r="O491" s="6" t="str">
        <f>IF(H491="","",'PHIEU XT'!E491)</f>
        <v>WIN-002</v>
      </c>
      <c r="P491" s="36"/>
      <c r="Q491" s="36"/>
      <c r="R491" s="36"/>
      <c r="S491" s="33" t="str">
        <f>IF(H491="","",'PHIEU XT'!F491)</f>
        <v>2AAI WM+ HNI 144, TDP Tân Xuân, Xuân Mai</v>
      </c>
      <c r="T491" s="36"/>
      <c r="U491" s="36"/>
      <c r="V491" s="33" t="str">
        <f t="shared" si="126"/>
        <v>2AAI WM+ HNI 144, TDP Tân Xuân, Xuân Mai</v>
      </c>
      <c r="W491" s="36"/>
      <c r="X491" s="36"/>
      <c r="Y491" s="33" t="str">
        <f>IF(H491="","",'PHIEU XT'!AC491)</f>
        <v>GM500</v>
      </c>
      <c r="Z491" s="36"/>
      <c r="AA491" s="30"/>
      <c r="AB491" s="57">
        <f t="shared" si="127"/>
        <v>5111</v>
      </c>
      <c r="AC491" s="57">
        <f t="shared" si="128"/>
        <v>131</v>
      </c>
      <c r="AD491" s="30"/>
      <c r="AE491" s="58">
        <f>IF(H491="","",'PHIEU XT'!U491)</f>
        <v>1</v>
      </c>
      <c r="AF491" s="37"/>
      <c r="AG491" s="37">
        <f>IF(H491="","",'PHIEU XT'!T491)</f>
        <v>111058</v>
      </c>
      <c r="AH491" s="38">
        <f t="shared" si="129"/>
        <v>111058</v>
      </c>
      <c r="AI491" s="37"/>
      <c r="AJ491" s="37"/>
      <c r="AK491" s="39"/>
      <c r="AL491" s="40">
        <f t="shared" si="130"/>
        <v>8</v>
      </c>
      <c r="AM491" s="37"/>
      <c r="AN491" s="37">
        <f t="shared" si="131"/>
        <v>8884.64</v>
      </c>
      <c r="AO491" s="59">
        <f t="shared" si="132"/>
        <v>33311</v>
      </c>
      <c r="AP491" s="39"/>
      <c r="AQ491" s="59" t="str">
        <f t="shared" si="133"/>
        <v>K-hangtra</v>
      </c>
      <c r="AR491" s="60">
        <f t="shared" si="134"/>
        <v>156</v>
      </c>
      <c r="AS491" s="60">
        <f t="shared" si="135"/>
        <v>632</v>
      </c>
      <c r="AV491" s="39"/>
      <c r="AW491" s="42"/>
      <c r="AX491" s="42"/>
      <c r="AY491" s="42"/>
      <c r="AZ491" s="42"/>
      <c r="BA491" s="42"/>
      <c r="BB491" s="42"/>
      <c r="BC491" s="42"/>
      <c r="BD491" s="42"/>
      <c r="BE491" s="42"/>
      <c r="BF491" s="42"/>
      <c r="BG491" s="42"/>
      <c r="BH491" s="42"/>
      <c r="BI491" s="42"/>
      <c r="BJ491" s="42"/>
      <c r="BK491" s="42"/>
      <c r="BL491" s="42"/>
      <c r="BM491" s="42"/>
      <c r="BN491" s="42"/>
      <c r="BO491" s="42"/>
      <c r="BP491" s="42"/>
      <c r="BQ491" s="42"/>
      <c r="BR491" s="42"/>
      <c r="BS491" s="42"/>
      <c r="BT491" s="42"/>
      <c r="BU491" s="42"/>
      <c r="BV491" s="42"/>
      <c r="BW491" s="42"/>
      <c r="BX491" s="42"/>
      <c r="BY491" s="42"/>
      <c r="BZ491" s="42"/>
      <c r="CA491" s="42"/>
      <c r="CB491" s="42"/>
      <c r="CC491" s="42"/>
      <c r="CD491" s="42"/>
      <c r="CE491" s="42"/>
      <c r="CF491" s="42"/>
      <c r="CG491" s="42"/>
      <c r="CH491" s="42"/>
      <c r="CI491" s="42"/>
      <c r="CJ491" s="42"/>
      <c r="CK491" s="42"/>
      <c r="CL491" s="42"/>
      <c r="CM491" s="42"/>
      <c r="CN491" s="42"/>
      <c r="CO491" s="42"/>
      <c r="CP491" s="42"/>
      <c r="CQ491" s="42"/>
      <c r="CR491" s="42"/>
      <c r="CS491" s="42"/>
      <c r="CT491" s="42"/>
      <c r="CU491" s="42"/>
      <c r="CV491" s="42"/>
      <c r="CW491" s="42"/>
      <c r="CX491" s="42"/>
      <c r="CY491" s="42"/>
      <c r="CZ491" s="42"/>
      <c r="DA491" s="42"/>
      <c r="DB491" s="42"/>
      <c r="DC491" s="42"/>
      <c r="DD491" s="42"/>
      <c r="DE491" s="42"/>
      <c r="DF491" s="42"/>
      <c r="DG491" s="42"/>
      <c r="DH491" s="42"/>
      <c r="DI491" s="42"/>
      <c r="DJ491" s="42"/>
      <c r="DK491" s="42"/>
      <c r="DL491" s="42"/>
      <c r="DM491" s="42"/>
      <c r="DN491" s="42"/>
      <c r="DO491" s="42"/>
      <c r="DP491" s="42"/>
      <c r="DQ491" s="42"/>
      <c r="DR491" s="42"/>
      <c r="DS491" s="42"/>
      <c r="DT491" s="42"/>
      <c r="DU491" s="42"/>
      <c r="DV491" s="42"/>
      <c r="DW491" s="42"/>
      <c r="DX491" s="42"/>
      <c r="DY491" s="42"/>
      <c r="DZ491" s="42"/>
      <c r="EA491" s="42"/>
      <c r="EB491" s="42"/>
      <c r="EC491" s="42"/>
      <c r="ED491" s="42"/>
      <c r="EE491" s="42"/>
      <c r="EF491" s="42"/>
      <c r="EG491" s="42"/>
      <c r="EH491" s="42"/>
      <c r="EI491" s="42"/>
      <c r="EJ491" s="42"/>
      <c r="EK491" s="42"/>
      <c r="EL491" s="42"/>
      <c r="EM491" s="42"/>
      <c r="EN491" s="42"/>
      <c r="EO491" s="42"/>
      <c r="EP491" s="42"/>
      <c r="EQ491" s="42"/>
      <c r="ER491" s="42"/>
      <c r="ES491" s="42"/>
      <c r="ET491" s="42"/>
      <c r="EU491" s="42"/>
      <c r="EV491" s="42"/>
      <c r="EW491" s="42"/>
      <c r="EX491" s="42"/>
      <c r="EY491" s="42"/>
      <c r="EZ491" s="42"/>
      <c r="FA491" s="42"/>
      <c r="FB491" s="42"/>
      <c r="FC491" s="42"/>
      <c r="FD491" s="42"/>
      <c r="FE491" s="42"/>
      <c r="FF491" s="42"/>
      <c r="FG491" s="42"/>
      <c r="FH491" s="42"/>
      <c r="FI491" s="42"/>
      <c r="FJ491" s="42"/>
      <c r="FK491" s="42"/>
      <c r="FL491" s="42"/>
      <c r="FM491" s="42"/>
      <c r="FN491" s="42"/>
      <c r="FO491" s="42"/>
      <c r="FP491" s="42"/>
      <c r="FQ491" s="42"/>
      <c r="FR491" s="42"/>
      <c r="FS491" s="42"/>
      <c r="FT491" s="42"/>
      <c r="FU491" s="42"/>
      <c r="FV491" s="42"/>
      <c r="FW491" s="42"/>
      <c r="FX491" s="42"/>
      <c r="FY491" s="42"/>
      <c r="FZ491" s="42"/>
      <c r="GA491" s="42"/>
      <c r="GB491" s="42"/>
      <c r="GC491" s="42"/>
      <c r="GD491" s="42"/>
      <c r="GE491" s="42"/>
      <c r="GF491" s="42"/>
      <c r="GG491" s="42"/>
      <c r="GH491" s="42"/>
      <c r="GI491" s="42"/>
      <c r="GJ491" s="42"/>
      <c r="GK491" s="42"/>
      <c r="GL491" s="42"/>
      <c r="GM491" s="42"/>
      <c r="GN491" s="42"/>
      <c r="GO491" s="42"/>
      <c r="GP491" s="42"/>
      <c r="GQ491" s="42"/>
      <c r="GR491" s="42"/>
      <c r="GS491" s="42"/>
      <c r="GT491" s="42"/>
      <c r="GU491" s="42"/>
      <c r="GV491" s="42"/>
      <c r="GW491" s="42"/>
      <c r="GX491" s="42"/>
      <c r="GY491" s="42"/>
      <c r="GZ491" s="42"/>
      <c r="HA491" s="42"/>
      <c r="HB491" s="42"/>
      <c r="HC491" s="42"/>
      <c r="HD491" s="42"/>
      <c r="HE491" s="42"/>
      <c r="HF491" s="42"/>
      <c r="HG491" s="42"/>
      <c r="HH491" s="42"/>
      <c r="HI491" s="42"/>
      <c r="HJ491" s="42"/>
      <c r="HK491" s="42"/>
      <c r="HL491" s="42"/>
      <c r="HM491" s="42"/>
      <c r="HN491" s="42"/>
      <c r="HO491" s="42"/>
      <c r="HP491" s="42"/>
      <c r="HQ491" s="42"/>
      <c r="HR491" s="42"/>
      <c r="HS491" s="42"/>
      <c r="HT491" s="42"/>
      <c r="HU491" s="42"/>
      <c r="HV491" s="42"/>
      <c r="HW491" s="42"/>
      <c r="HX491" s="42"/>
    </row>
    <row r="492" spans="1:232" s="41" customFormat="1" x14ac:dyDescent="0.25">
      <c r="A492" s="29"/>
      <c r="B492" s="30"/>
      <c r="C492" s="31" t="str">
        <f>IF(H492="","",VLOOKUP(O492,Khach_hang!B:G,6,0))</f>
        <v>B</v>
      </c>
      <c r="D492" s="57">
        <f t="shared" si="119"/>
        <v>0</v>
      </c>
      <c r="E492" s="57">
        <f t="shared" si="120"/>
        <v>1</v>
      </c>
      <c r="F492" s="32" t="str">
        <f>IF(H492="","",VLOOKUP(H492,'PHIEU XT'!B:I,8,0))</f>
        <v>31/08/2025</v>
      </c>
      <c r="G492" s="32" t="str">
        <f t="shared" si="121"/>
        <v>31/08/2025</v>
      </c>
      <c r="H492" s="4">
        <v>9105873881</v>
      </c>
      <c r="I492" s="32" t="str">
        <f t="shared" si="122"/>
        <v>31/08/2025</v>
      </c>
      <c r="J492" s="33" t="str">
        <f t="shared" si="123"/>
        <v>NKHT2508/00025806</v>
      </c>
      <c r="K492" s="34"/>
      <c r="L492" s="46" t="str">
        <f t="shared" si="124"/>
        <v>K25TTM</v>
      </c>
      <c r="M492" s="33" t="str">
        <f>IF(H492="","",'PHIEU XT'!C492)</f>
        <v>00025806</v>
      </c>
      <c r="N492" s="35" t="str">
        <f t="shared" si="125"/>
        <v>31/08/2025</v>
      </c>
      <c r="O492" s="6" t="str">
        <f>IF(H492="","",'PHIEU XT'!E492)</f>
        <v>WIN-056</v>
      </c>
      <c r="P492" s="36"/>
      <c r="Q492" s="36"/>
      <c r="R492" s="36"/>
      <c r="S492" s="33" t="str">
        <f>IF(H492="","",'PHIEU XT'!F492)</f>
        <v>5592 WM+ HYN 9 Nguyễn Thiện Thuật</v>
      </c>
      <c r="T492" s="36"/>
      <c r="U492" s="36"/>
      <c r="V492" s="33" t="str">
        <f t="shared" si="126"/>
        <v>5592 WM+ HYN 9 Nguyễn Thiện Thuật</v>
      </c>
      <c r="W492" s="36"/>
      <c r="X492" s="36"/>
      <c r="Y492" s="33" t="str">
        <f>IF(H492="","",'PHIEU XT'!AC492)</f>
        <v>MNH250</v>
      </c>
      <c r="Z492" s="36"/>
      <c r="AA492" s="30"/>
      <c r="AB492" s="57">
        <f t="shared" si="127"/>
        <v>5111</v>
      </c>
      <c r="AC492" s="57">
        <f t="shared" si="128"/>
        <v>131</v>
      </c>
      <c r="AD492" s="30"/>
      <c r="AE492" s="58">
        <f>IF(H492="","",'PHIEU XT'!U492)</f>
        <v>1</v>
      </c>
      <c r="AF492" s="37"/>
      <c r="AG492" s="37">
        <f>IF(H492="","",'PHIEU XT'!T492)</f>
        <v>46000</v>
      </c>
      <c r="AH492" s="38">
        <f t="shared" si="129"/>
        <v>46000</v>
      </c>
      <c r="AI492" s="37"/>
      <c r="AJ492" s="37"/>
      <c r="AK492" s="39"/>
      <c r="AL492" s="40">
        <f t="shared" si="130"/>
        <v>8</v>
      </c>
      <c r="AM492" s="37"/>
      <c r="AN492" s="37">
        <f t="shared" si="131"/>
        <v>3680</v>
      </c>
      <c r="AO492" s="59">
        <f t="shared" si="132"/>
        <v>33311</v>
      </c>
      <c r="AP492" s="39"/>
      <c r="AQ492" s="59" t="str">
        <f t="shared" si="133"/>
        <v>K-hangtra</v>
      </c>
      <c r="AR492" s="60">
        <f t="shared" si="134"/>
        <v>156</v>
      </c>
      <c r="AS492" s="60">
        <f t="shared" si="135"/>
        <v>632</v>
      </c>
      <c r="AV492" s="39"/>
      <c r="AW492" s="42"/>
      <c r="AX492" s="42"/>
      <c r="AY492" s="42"/>
      <c r="AZ492" s="42"/>
      <c r="BA492" s="42"/>
      <c r="BB492" s="42"/>
      <c r="BC492" s="42"/>
      <c r="BD492" s="42"/>
      <c r="BE492" s="42"/>
      <c r="BF492" s="42"/>
      <c r="BG492" s="42"/>
      <c r="BH492" s="42"/>
      <c r="BI492" s="42"/>
      <c r="BJ492" s="42"/>
      <c r="BK492" s="42"/>
      <c r="BL492" s="42"/>
      <c r="BM492" s="42"/>
      <c r="BN492" s="42"/>
      <c r="BO492" s="42"/>
      <c r="BP492" s="42"/>
      <c r="BQ492" s="42"/>
      <c r="BR492" s="42"/>
      <c r="BS492" s="42"/>
      <c r="BT492" s="42"/>
      <c r="BU492" s="42"/>
      <c r="BV492" s="42"/>
      <c r="BW492" s="42"/>
      <c r="BX492" s="42"/>
      <c r="BY492" s="42"/>
      <c r="BZ492" s="42"/>
      <c r="CA492" s="42"/>
      <c r="CB492" s="42"/>
      <c r="CC492" s="42"/>
      <c r="CD492" s="42"/>
      <c r="CE492" s="42"/>
      <c r="CF492" s="42"/>
      <c r="CG492" s="42"/>
      <c r="CH492" s="42"/>
      <c r="CI492" s="42"/>
      <c r="CJ492" s="42"/>
      <c r="CK492" s="42"/>
      <c r="CL492" s="42"/>
      <c r="CM492" s="42"/>
      <c r="CN492" s="42"/>
      <c r="CO492" s="42"/>
      <c r="CP492" s="42"/>
      <c r="CQ492" s="42"/>
      <c r="CR492" s="42"/>
      <c r="CS492" s="42"/>
      <c r="CT492" s="42"/>
      <c r="CU492" s="42"/>
      <c r="CV492" s="42"/>
      <c r="CW492" s="42"/>
      <c r="CX492" s="42"/>
      <c r="CY492" s="42"/>
      <c r="CZ492" s="42"/>
      <c r="DA492" s="42"/>
      <c r="DB492" s="42"/>
      <c r="DC492" s="42"/>
      <c r="DD492" s="42"/>
      <c r="DE492" s="42"/>
      <c r="DF492" s="42"/>
      <c r="DG492" s="42"/>
      <c r="DH492" s="42"/>
      <c r="DI492" s="42"/>
      <c r="DJ492" s="42"/>
      <c r="DK492" s="42"/>
      <c r="DL492" s="42"/>
      <c r="DM492" s="42"/>
      <c r="DN492" s="42"/>
      <c r="DO492" s="42"/>
      <c r="DP492" s="42"/>
      <c r="DQ492" s="42"/>
      <c r="DR492" s="42"/>
      <c r="DS492" s="42"/>
      <c r="DT492" s="42"/>
      <c r="DU492" s="42"/>
      <c r="DV492" s="42"/>
      <c r="DW492" s="42"/>
      <c r="DX492" s="42"/>
      <c r="DY492" s="42"/>
      <c r="DZ492" s="42"/>
      <c r="EA492" s="42"/>
      <c r="EB492" s="42"/>
      <c r="EC492" s="42"/>
      <c r="ED492" s="42"/>
      <c r="EE492" s="42"/>
      <c r="EF492" s="42"/>
      <c r="EG492" s="42"/>
      <c r="EH492" s="42"/>
      <c r="EI492" s="42"/>
      <c r="EJ492" s="42"/>
      <c r="EK492" s="42"/>
      <c r="EL492" s="42"/>
      <c r="EM492" s="42"/>
      <c r="EN492" s="42"/>
      <c r="EO492" s="42"/>
      <c r="EP492" s="42"/>
      <c r="EQ492" s="42"/>
      <c r="ER492" s="42"/>
      <c r="ES492" s="42"/>
      <c r="ET492" s="42"/>
      <c r="EU492" s="42"/>
      <c r="EV492" s="42"/>
      <c r="EW492" s="42"/>
      <c r="EX492" s="42"/>
      <c r="EY492" s="42"/>
      <c r="EZ492" s="42"/>
      <c r="FA492" s="42"/>
      <c r="FB492" s="42"/>
      <c r="FC492" s="42"/>
      <c r="FD492" s="42"/>
      <c r="FE492" s="42"/>
      <c r="FF492" s="42"/>
      <c r="FG492" s="42"/>
      <c r="FH492" s="42"/>
      <c r="FI492" s="42"/>
      <c r="FJ492" s="42"/>
      <c r="FK492" s="42"/>
      <c r="FL492" s="42"/>
      <c r="FM492" s="42"/>
      <c r="FN492" s="42"/>
      <c r="FO492" s="42"/>
      <c r="FP492" s="42"/>
      <c r="FQ492" s="42"/>
      <c r="FR492" s="42"/>
      <c r="FS492" s="42"/>
      <c r="FT492" s="42"/>
      <c r="FU492" s="42"/>
      <c r="FV492" s="42"/>
      <c r="FW492" s="42"/>
      <c r="FX492" s="42"/>
      <c r="FY492" s="42"/>
      <c r="FZ492" s="42"/>
      <c r="GA492" s="42"/>
      <c r="GB492" s="42"/>
      <c r="GC492" s="42"/>
      <c r="GD492" s="42"/>
      <c r="GE492" s="42"/>
      <c r="GF492" s="42"/>
      <c r="GG492" s="42"/>
      <c r="GH492" s="42"/>
      <c r="GI492" s="42"/>
      <c r="GJ492" s="42"/>
      <c r="GK492" s="42"/>
      <c r="GL492" s="42"/>
      <c r="GM492" s="42"/>
      <c r="GN492" s="42"/>
      <c r="GO492" s="42"/>
      <c r="GP492" s="42"/>
      <c r="GQ492" s="42"/>
      <c r="GR492" s="42"/>
      <c r="GS492" s="42"/>
      <c r="GT492" s="42"/>
      <c r="GU492" s="42"/>
      <c r="GV492" s="42"/>
      <c r="GW492" s="42"/>
      <c r="GX492" s="42"/>
      <c r="GY492" s="42"/>
      <c r="GZ492" s="42"/>
      <c r="HA492" s="42"/>
      <c r="HB492" s="42"/>
      <c r="HC492" s="42"/>
      <c r="HD492" s="42"/>
      <c r="HE492" s="42"/>
      <c r="HF492" s="42"/>
      <c r="HG492" s="42"/>
      <c r="HH492" s="42"/>
      <c r="HI492" s="42"/>
      <c r="HJ492" s="42"/>
      <c r="HK492" s="42"/>
      <c r="HL492" s="42"/>
      <c r="HM492" s="42"/>
      <c r="HN492" s="42"/>
      <c r="HO492" s="42"/>
      <c r="HP492" s="42"/>
      <c r="HQ492" s="42"/>
      <c r="HR492" s="42"/>
      <c r="HS492" s="42"/>
      <c r="HT492" s="42"/>
      <c r="HU492" s="42"/>
      <c r="HV492" s="42"/>
      <c r="HW492" s="42"/>
      <c r="HX492" s="42"/>
    </row>
    <row r="493" spans="1:232" s="41" customFormat="1" x14ac:dyDescent="0.25">
      <c r="A493" s="29"/>
      <c r="B493" s="30"/>
      <c r="C493" s="31" t="str">
        <f>IF(H493="","",VLOOKUP(O493,Khach_hang!B:G,6,0))</f>
        <v>B</v>
      </c>
      <c r="D493" s="57">
        <f t="shared" si="119"/>
        <v>0</v>
      </c>
      <c r="E493" s="57">
        <f t="shared" si="120"/>
        <v>1</v>
      </c>
      <c r="F493" s="32" t="str">
        <f>IF(H493="","",VLOOKUP(H493,'PHIEU XT'!B:I,8,0))</f>
        <v>31/08/2025</v>
      </c>
      <c r="G493" s="32" t="str">
        <f t="shared" si="121"/>
        <v>31/08/2025</v>
      </c>
      <c r="H493" s="4">
        <v>9105873918</v>
      </c>
      <c r="I493" s="32" t="str">
        <f t="shared" si="122"/>
        <v>31/08/2025</v>
      </c>
      <c r="J493" s="33" t="str">
        <f t="shared" si="123"/>
        <v>NKHT2508/00031300</v>
      </c>
      <c r="K493" s="34"/>
      <c r="L493" s="46" t="str">
        <f t="shared" si="124"/>
        <v>K25TTM</v>
      </c>
      <c r="M493" s="33" t="str">
        <f>IF(H493="","",'PHIEU XT'!C493)</f>
        <v>00031300</v>
      </c>
      <c r="N493" s="35" t="str">
        <f t="shared" si="125"/>
        <v>31/08/2025</v>
      </c>
      <c r="O493" s="6" t="str">
        <f>IF(H493="","",'PHIEU XT'!E493)</f>
        <v>WIN-025</v>
      </c>
      <c r="P493" s="36"/>
      <c r="Q493" s="36"/>
      <c r="R493" s="36"/>
      <c r="S493" s="33" t="str">
        <f>IF(H493="","",'PHIEU XT'!F493)</f>
        <v>2AQG WM+ HPG The Minato Residence CT1</v>
      </c>
      <c r="T493" s="36"/>
      <c r="U493" s="36"/>
      <c r="V493" s="33" t="str">
        <f t="shared" si="126"/>
        <v>2AQG WM+ HPG The Minato Residence CT1</v>
      </c>
      <c r="W493" s="36"/>
      <c r="X493" s="36"/>
      <c r="Y493" s="33" t="str">
        <f>IF(H493="","",'PHIEU XT'!AC493)</f>
        <v>GM500</v>
      </c>
      <c r="Z493" s="36"/>
      <c r="AA493" s="30"/>
      <c r="AB493" s="57">
        <f t="shared" si="127"/>
        <v>5111</v>
      </c>
      <c r="AC493" s="57">
        <f t="shared" si="128"/>
        <v>131</v>
      </c>
      <c r="AD493" s="30"/>
      <c r="AE493" s="58">
        <f>IF(H493="","",'PHIEU XT'!U493)</f>
        <v>2</v>
      </c>
      <c r="AF493" s="37"/>
      <c r="AG493" s="37">
        <f>IF(H493="","",'PHIEU XT'!T493)</f>
        <v>111058</v>
      </c>
      <c r="AH493" s="38">
        <f t="shared" si="129"/>
        <v>222116</v>
      </c>
      <c r="AI493" s="37"/>
      <c r="AJ493" s="37"/>
      <c r="AK493" s="39"/>
      <c r="AL493" s="40">
        <f t="shared" si="130"/>
        <v>8</v>
      </c>
      <c r="AM493" s="37"/>
      <c r="AN493" s="37">
        <f t="shared" si="131"/>
        <v>17769.28</v>
      </c>
      <c r="AO493" s="59">
        <f t="shared" si="132"/>
        <v>33311</v>
      </c>
      <c r="AP493" s="39"/>
      <c r="AQ493" s="59" t="str">
        <f t="shared" si="133"/>
        <v>K-hangtra</v>
      </c>
      <c r="AR493" s="60">
        <f t="shared" si="134"/>
        <v>156</v>
      </c>
      <c r="AS493" s="60">
        <f t="shared" si="135"/>
        <v>632</v>
      </c>
      <c r="AV493" s="39"/>
      <c r="AW493" s="42"/>
      <c r="AX493" s="42"/>
      <c r="AY493" s="42"/>
      <c r="AZ493" s="42"/>
      <c r="BA493" s="42"/>
      <c r="BB493" s="42"/>
      <c r="BC493" s="42"/>
      <c r="BD493" s="42"/>
      <c r="BE493" s="42"/>
      <c r="BF493" s="42"/>
      <c r="BG493" s="42"/>
      <c r="BH493" s="42"/>
      <c r="BI493" s="42"/>
      <c r="BJ493" s="42"/>
      <c r="BK493" s="42"/>
      <c r="BL493" s="42"/>
      <c r="BM493" s="42"/>
      <c r="BN493" s="42"/>
      <c r="BO493" s="42"/>
      <c r="BP493" s="42"/>
      <c r="BQ493" s="42"/>
      <c r="BR493" s="42"/>
      <c r="BS493" s="42"/>
      <c r="BT493" s="42"/>
      <c r="BU493" s="42"/>
      <c r="BV493" s="42"/>
      <c r="BW493" s="42"/>
      <c r="BX493" s="42"/>
      <c r="BY493" s="42"/>
      <c r="BZ493" s="42"/>
      <c r="CA493" s="42"/>
      <c r="CB493" s="42"/>
      <c r="CC493" s="42"/>
      <c r="CD493" s="42"/>
      <c r="CE493" s="42"/>
      <c r="CF493" s="42"/>
      <c r="CG493" s="42"/>
      <c r="CH493" s="42"/>
      <c r="CI493" s="42"/>
      <c r="CJ493" s="42"/>
      <c r="CK493" s="42"/>
      <c r="CL493" s="42"/>
      <c r="CM493" s="42"/>
      <c r="CN493" s="42"/>
      <c r="CO493" s="42"/>
      <c r="CP493" s="42"/>
      <c r="CQ493" s="42"/>
      <c r="CR493" s="42"/>
      <c r="CS493" s="42"/>
      <c r="CT493" s="42"/>
      <c r="CU493" s="42"/>
      <c r="CV493" s="42"/>
      <c r="CW493" s="42"/>
      <c r="CX493" s="42"/>
      <c r="CY493" s="42"/>
      <c r="CZ493" s="42"/>
      <c r="DA493" s="42"/>
      <c r="DB493" s="42"/>
      <c r="DC493" s="42"/>
      <c r="DD493" s="42"/>
      <c r="DE493" s="42"/>
      <c r="DF493" s="42"/>
      <c r="DG493" s="42"/>
      <c r="DH493" s="42"/>
      <c r="DI493" s="42"/>
      <c r="DJ493" s="42"/>
      <c r="DK493" s="42"/>
      <c r="DL493" s="42"/>
      <c r="DM493" s="42"/>
      <c r="DN493" s="42"/>
      <c r="DO493" s="42"/>
      <c r="DP493" s="42"/>
      <c r="DQ493" s="42"/>
      <c r="DR493" s="42"/>
      <c r="DS493" s="42"/>
      <c r="DT493" s="42"/>
      <c r="DU493" s="42"/>
      <c r="DV493" s="42"/>
      <c r="DW493" s="42"/>
      <c r="DX493" s="42"/>
      <c r="DY493" s="42"/>
      <c r="DZ493" s="42"/>
      <c r="EA493" s="42"/>
      <c r="EB493" s="42"/>
      <c r="EC493" s="42"/>
      <c r="ED493" s="42"/>
      <c r="EE493" s="42"/>
      <c r="EF493" s="42"/>
      <c r="EG493" s="42"/>
      <c r="EH493" s="42"/>
      <c r="EI493" s="42"/>
      <c r="EJ493" s="42"/>
      <c r="EK493" s="42"/>
      <c r="EL493" s="42"/>
      <c r="EM493" s="42"/>
      <c r="EN493" s="42"/>
      <c r="EO493" s="42"/>
      <c r="EP493" s="42"/>
      <c r="EQ493" s="42"/>
      <c r="ER493" s="42"/>
      <c r="ES493" s="42"/>
      <c r="ET493" s="42"/>
      <c r="EU493" s="42"/>
      <c r="EV493" s="42"/>
      <c r="EW493" s="42"/>
      <c r="EX493" s="42"/>
      <c r="EY493" s="42"/>
      <c r="EZ493" s="42"/>
      <c r="FA493" s="42"/>
      <c r="FB493" s="42"/>
      <c r="FC493" s="42"/>
      <c r="FD493" s="42"/>
      <c r="FE493" s="42"/>
      <c r="FF493" s="42"/>
      <c r="FG493" s="42"/>
      <c r="FH493" s="42"/>
      <c r="FI493" s="42"/>
      <c r="FJ493" s="42"/>
      <c r="FK493" s="42"/>
      <c r="FL493" s="42"/>
      <c r="FM493" s="42"/>
      <c r="FN493" s="42"/>
      <c r="FO493" s="42"/>
      <c r="FP493" s="42"/>
      <c r="FQ493" s="42"/>
      <c r="FR493" s="42"/>
      <c r="FS493" s="42"/>
      <c r="FT493" s="42"/>
      <c r="FU493" s="42"/>
      <c r="FV493" s="42"/>
      <c r="FW493" s="42"/>
      <c r="FX493" s="42"/>
      <c r="FY493" s="42"/>
      <c r="FZ493" s="42"/>
      <c r="GA493" s="42"/>
      <c r="GB493" s="42"/>
      <c r="GC493" s="42"/>
      <c r="GD493" s="42"/>
      <c r="GE493" s="42"/>
      <c r="GF493" s="42"/>
      <c r="GG493" s="42"/>
      <c r="GH493" s="42"/>
      <c r="GI493" s="42"/>
      <c r="GJ493" s="42"/>
      <c r="GK493" s="42"/>
      <c r="GL493" s="42"/>
      <c r="GM493" s="42"/>
      <c r="GN493" s="42"/>
      <c r="GO493" s="42"/>
      <c r="GP493" s="42"/>
      <c r="GQ493" s="42"/>
      <c r="GR493" s="42"/>
      <c r="GS493" s="42"/>
      <c r="GT493" s="42"/>
      <c r="GU493" s="42"/>
      <c r="GV493" s="42"/>
      <c r="GW493" s="42"/>
      <c r="GX493" s="42"/>
      <c r="GY493" s="42"/>
      <c r="GZ493" s="42"/>
      <c r="HA493" s="42"/>
      <c r="HB493" s="42"/>
      <c r="HC493" s="42"/>
      <c r="HD493" s="42"/>
      <c r="HE493" s="42"/>
      <c r="HF493" s="42"/>
      <c r="HG493" s="42"/>
      <c r="HH493" s="42"/>
      <c r="HI493" s="42"/>
      <c r="HJ493" s="42"/>
      <c r="HK493" s="42"/>
      <c r="HL493" s="42"/>
      <c r="HM493" s="42"/>
      <c r="HN493" s="42"/>
      <c r="HO493" s="42"/>
      <c r="HP493" s="42"/>
      <c r="HQ493" s="42"/>
      <c r="HR493" s="42"/>
      <c r="HS493" s="42"/>
      <c r="HT493" s="42"/>
      <c r="HU493" s="42"/>
      <c r="HV493" s="42"/>
      <c r="HW493" s="42"/>
      <c r="HX493" s="42"/>
    </row>
    <row r="494" spans="1:232" s="41" customFormat="1" x14ac:dyDescent="0.25">
      <c r="A494" s="29"/>
      <c r="B494" s="30"/>
      <c r="C494" s="31" t="str">
        <f>IF(H494="","",VLOOKUP(O494,Khach_hang!B:G,6,0))</f>
        <v>B</v>
      </c>
      <c r="D494" s="57">
        <f t="shared" si="119"/>
        <v>0</v>
      </c>
      <c r="E494" s="57">
        <f t="shared" si="120"/>
        <v>1</v>
      </c>
      <c r="F494" s="32" t="str">
        <f>IF(H494="","",VLOOKUP(H494,'PHIEU XT'!B:I,8,0))</f>
        <v>31/08/2025</v>
      </c>
      <c r="G494" s="32" t="str">
        <f t="shared" si="121"/>
        <v>31/08/2025</v>
      </c>
      <c r="H494" s="4">
        <v>9105873886</v>
      </c>
      <c r="I494" s="32" t="str">
        <f t="shared" si="122"/>
        <v>31/08/2025</v>
      </c>
      <c r="J494" s="33" t="str">
        <f t="shared" si="123"/>
        <v>NKHT2508/00032789</v>
      </c>
      <c r="K494" s="34"/>
      <c r="L494" s="46" t="str">
        <f t="shared" si="124"/>
        <v>K25TTM</v>
      </c>
      <c r="M494" s="33" t="str">
        <f>IF(H494="","",'PHIEU XT'!C494)</f>
        <v>00032789</v>
      </c>
      <c r="N494" s="35" t="str">
        <f t="shared" si="125"/>
        <v>31/08/2025</v>
      </c>
      <c r="O494" s="6" t="str">
        <f>IF(H494="","",'PHIEU XT'!E494)</f>
        <v>WIN-058</v>
      </c>
      <c r="P494" s="36"/>
      <c r="Q494" s="36"/>
      <c r="R494" s="36"/>
      <c r="S494" s="33" t="str">
        <f>IF(H494="","",'PHIEU XT'!F494)</f>
        <v>2AI6 WM+ NAN 400 Phạm Nguyễn Du</v>
      </c>
      <c r="T494" s="36"/>
      <c r="U494" s="36"/>
      <c r="V494" s="33" t="str">
        <f t="shared" si="126"/>
        <v>2AI6 WM+ NAN 400 Phạm Nguyễn Du</v>
      </c>
      <c r="W494" s="36"/>
      <c r="X494" s="36"/>
      <c r="Y494" s="33" t="str">
        <f>IF(H494="","",'PHIEU XT'!AC494)</f>
        <v>GTLX250G</v>
      </c>
      <c r="Z494" s="36"/>
      <c r="AA494" s="30"/>
      <c r="AB494" s="57">
        <f t="shared" si="127"/>
        <v>5111</v>
      </c>
      <c r="AC494" s="57">
        <f t="shared" si="128"/>
        <v>131</v>
      </c>
      <c r="AD494" s="30"/>
      <c r="AE494" s="58">
        <f>IF(H494="","",'PHIEU XT'!U494)</f>
        <v>1</v>
      </c>
      <c r="AF494" s="37"/>
      <c r="AG494" s="37">
        <f>IF(H494="","",'PHIEU XT'!T494)</f>
        <v>50182</v>
      </c>
      <c r="AH494" s="38">
        <f t="shared" si="129"/>
        <v>50182</v>
      </c>
      <c r="AI494" s="37"/>
      <c r="AJ494" s="37"/>
      <c r="AK494" s="39"/>
      <c r="AL494" s="40">
        <f t="shared" si="130"/>
        <v>8</v>
      </c>
      <c r="AM494" s="37"/>
      <c r="AN494" s="37">
        <f t="shared" si="131"/>
        <v>4014.56</v>
      </c>
      <c r="AO494" s="59">
        <f t="shared" si="132"/>
        <v>33311</v>
      </c>
      <c r="AP494" s="39"/>
      <c r="AQ494" s="59" t="str">
        <f t="shared" si="133"/>
        <v>K-hangtra</v>
      </c>
      <c r="AR494" s="60">
        <f t="shared" si="134"/>
        <v>156</v>
      </c>
      <c r="AS494" s="60">
        <f t="shared" si="135"/>
        <v>632</v>
      </c>
      <c r="AV494" s="39"/>
      <c r="AW494" s="42"/>
      <c r="AX494" s="42"/>
      <c r="AY494" s="42"/>
      <c r="AZ494" s="42"/>
      <c r="BA494" s="42"/>
      <c r="BB494" s="42"/>
      <c r="BC494" s="42"/>
      <c r="BD494" s="42"/>
      <c r="BE494" s="42"/>
      <c r="BF494" s="42"/>
      <c r="BG494" s="42"/>
      <c r="BH494" s="42"/>
      <c r="BI494" s="42"/>
      <c r="BJ494" s="42"/>
      <c r="BK494" s="42"/>
      <c r="BL494" s="42"/>
      <c r="BM494" s="42"/>
      <c r="BN494" s="42"/>
      <c r="BO494" s="42"/>
      <c r="BP494" s="42"/>
      <c r="BQ494" s="42"/>
      <c r="BR494" s="42"/>
      <c r="BS494" s="42"/>
      <c r="BT494" s="42"/>
      <c r="BU494" s="42"/>
      <c r="BV494" s="42"/>
      <c r="BW494" s="42"/>
      <c r="BX494" s="42"/>
      <c r="BY494" s="42"/>
      <c r="BZ494" s="42"/>
      <c r="CA494" s="42"/>
      <c r="CB494" s="42"/>
      <c r="CC494" s="42"/>
      <c r="CD494" s="42"/>
      <c r="CE494" s="42"/>
      <c r="CF494" s="42"/>
      <c r="CG494" s="42"/>
      <c r="CH494" s="42"/>
      <c r="CI494" s="42"/>
      <c r="CJ494" s="42"/>
      <c r="CK494" s="42"/>
      <c r="CL494" s="42"/>
      <c r="CM494" s="42"/>
      <c r="CN494" s="42"/>
      <c r="CO494" s="42"/>
      <c r="CP494" s="42"/>
      <c r="CQ494" s="42"/>
      <c r="CR494" s="42"/>
      <c r="CS494" s="42"/>
      <c r="CT494" s="42"/>
      <c r="CU494" s="42"/>
      <c r="CV494" s="42"/>
      <c r="CW494" s="42"/>
      <c r="CX494" s="42"/>
      <c r="CY494" s="42"/>
      <c r="CZ494" s="42"/>
      <c r="DA494" s="42"/>
      <c r="DB494" s="42"/>
      <c r="DC494" s="42"/>
      <c r="DD494" s="42"/>
      <c r="DE494" s="42"/>
      <c r="DF494" s="42"/>
      <c r="DG494" s="42"/>
      <c r="DH494" s="42"/>
      <c r="DI494" s="42"/>
      <c r="DJ494" s="42"/>
      <c r="DK494" s="42"/>
      <c r="DL494" s="42"/>
      <c r="DM494" s="42"/>
      <c r="DN494" s="42"/>
      <c r="DO494" s="42"/>
      <c r="DP494" s="42"/>
      <c r="DQ494" s="42"/>
      <c r="DR494" s="42"/>
      <c r="DS494" s="42"/>
      <c r="DT494" s="42"/>
      <c r="DU494" s="42"/>
      <c r="DV494" s="42"/>
      <c r="DW494" s="42"/>
      <c r="DX494" s="42"/>
      <c r="DY494" s="42"/>
      <c r="DZ494" s="42"/>
      <c r="EA494" s="42"/>
      <c r="EB494" s="42"/>
      <c r="EC494" s="42"/>
      <c r="ED494" s="42"/>
      <c r="EE494" s="42"/>
      <c r="EF494" s="42"/>
      <c r="EG494" s="42"/>
      <c r="EH494" s="42"/>
      <c r="EI494" s="42"/>
      <c r="EJ494" s="42"/>
      <c r="EK494" s="42"/>
      <c r="EL494" s="42"/>
      <c r="EM494" s="42"/>
      <c r="EN494" s="42"/>
      <c r="EO494" s="42"/>
      <c r="EP494" s="42"/>
      <c r="EQ494" s="42"/>
      <c r="ER494" s="42"/>
      <c r="ES494" s="42"/>
      <c r="ET494" s="42"/>
      <c r="EU494" s="42"/>
      <c r="EV494" s="42"/>
      <c r="EW494" s="42"/>
      <c r="EX494" s="42"/>
      <c r="EY494" s="42"/>
      <c r="EZ494" s="42"/>
      <c r="FA494" s="42"/>
      <c r="FB494" s="42"/>
      <c r="FC494" s="42"/>
      <c r="FD494" s="42"/>
      <c r="FE494" s="42"/>
      <c r="FF494" s="42"/>
      <c r="FG494" s="42"/>
      <c r="FH494" s="42"/>
      <c r="FI494" s="42"/>
      <c r="FJ494" s="42"/>
      <c r="FK494" s="42"/>
      <c r="FL494" s="42"/>
      <c r="FM494" s="42"/>
      <c r="FN494" s="42"/>
      <c r="FO494" s="42"/>
      <c r="FP494" s="42"/>
      <c r="FQ494" s="42"/>
      <c r="FR494" s="42"/>
      <c r="FS494" s="42"/>
      <c r="FT494" s="42"/>
      <c r="FU494" s="42"/>
      <c r="FV494" s="42"/>
      <c r="FW494" s="42"/>
      <c r="FX494" s="42"/>
      <c r="FY494" s="42"/>
      <c r="FZ494" s="42"/>
      <c r="GA494" s="42"/>
      <c r="GB494" s="42"/>
      <c r="GC494" s="42"/>
      <c r="GD494" s="42"/>
      <c r="GE494" s="42"/>
      <c r="GF494" s="42"/>
      <c r="GG494" s="42"/>
      <c r="GH494" s="42"/>
      <c r="GI494" s="42"/>
      <c r="GJ494" s="42"/>
      <c r="GK494" s="42"/>
      <c r="GL494" s="42"/>
      <c r="GM494" s="42"/>
      <c r="GN494" s="42"/>
      <c r="GO494" s="42"/>
      <c r="GP494" s="42"/>
      <c r="GQ494" s="42"/>
      <c r="GR494" s="42"/>
      <c r="GS494" s="42"/>
      <c r="GT494" s="42"/>
      <c r="GU494" s="42"/>
      <c r="GV494" s="42"/>
      <c r="GW494" s="42"/>
      <c r="GX494" s="42"/>
      <c r="GY494" s="42"/>
      <c r="GZ494" s="42"/>
      <c r="HA494" s="42"/>
      <c r="HB494" s="42"/>
      <c r="HC494" s="42"/>
      <c r="HD494" s="42"/>
      <c r="HE494" s="42"/>
      <c r="HF494" s="42"/>
      <c r="HG494" s="42"/>
      <c r="HH494" s="42"/>
      <c r="HI494" s="42"/>
      <c r="HJ494" s="42"/>
      <c r="HK494" s="42"/>
      <c r="HL494" s="42"/>
      <c r="HM494" s="42"/>
      <c r="HN494" s="42"/>
      <c r="HO494" s="42"/>
      <c r="HP494" s="42"/>
      <c r="HQ494" s="42"/>
      <c r="HR494" s="42"/>
      <c r="HS494" s="42"/>
      <c r="HT494" s="42"/>
      <c r="HU494" s="42"/>
      <c r="HV494" s="42"/>
      <c r="HW494" s="42"/>
      <c r="HX494" s="42"/>
    </row>
    <row r="495" spans="1:232" s="41" customFormat="1" x14ac:dyDescent="0.25">
      <c r="A495" s="29"/>
      <c r="B495" s="30"/>
      <c r="C495" s="31" t="str">
        <f>IF(H495="","",VLOOKUP(O495,Khach_hang!B:G,6,0))</f>
        <v>B</v>
      </c>
      <c r="D495" s="57">
        <f t="shared" si="119"/>
        <v>0</v>
      </c>
      <c r="E495" s="57">
        <f t="shared" si="120"/>
        <v>1</v>
      </c>
      <c r="F495" s="32" t="str">
        <f>IF(H495="","",VLOOKUP(H495,'PHIEU XT'!B:I,8,0))</f>
        <v>31/08/2025</v>
      </c>
      <c r="G495" s="32" t="str">
        <f t="shared" si="121"/>
        <v>31/08/2025</v>
      </c>
      <c r="H495" s="4">
        <v>9105873944</v>
      </c>
      <c r="I495" s="32" t="str">
        <f t="shared" si="122"/>
        <v>31/08/2025</v>
      </c>
      <c r="J495" s="33" t="str">
        <f t="shared" si="123"/>
        <v>NKHT2508/00009940</v>
      </c>
      <c r="K495" s="34"/>
      <c r="L495" s="46" t="str">
        <f t="shared" si="124"/>
        <v>K25TTM</v>
      </c>
      <c r="M495" s="33" t="str">
        <f>IF(H495="","",'PHIEU XT'!C495)</f>
        <v>00009940</v>
      </c>
      <c r="N495" s="35" t="str">
        <f t="shared" si="125"/>
        <v>31/08/2025</v>
      </c>
      <c r="O495" s="6" t="str">
        <f>IF(H495="","",'PHIEU XT'!E495)</f>
        <v>WIN-029</v>
      </c>
      <c r="P495" s="36"/>
      <c r="Q495" s="36"/>
      <c r="R495" s="36"/>
      <c r="S495" s="33" t="str">
        <f>IF(H495="","",'PHIEU XT'!F495)</f>
        <v>6141 WM+ VPC TDP Tân Chiền, Lập Thạch</v>
      </c>
      <c r="T495" s="36"/>
      <c r="U495" s="36"/>
      <c r="V495" s="33" t="str">
        <f t="shared" si="126"/>
        <v>6141 WM+ VPC TDP Tân Chiền, Lập Thạch</v>
      </c>
      <c r="W495" s="36"/>
      <c r="X495" s="36"/>
      <c r="Y495" s="33" t="str">
        <f>IF(H495="","",'PHIEU XT'!AC495)</f>
        <v>CC300</v>
      </c>
      <c r="Z495" s="36"/>
      <c r="AA495" s="30"/>
      <c r="AB495" s="57">
        <f t="shared" si="127"/>
        <v>5111</v>
      </c>
      <c r="AC495" s="57">
        <f t="shared" si="128"/>
        <v>131</v>
      </c>
      <c r="AD495" s="30"/>
      <c r="AE495" s="58">
        <f>IF(H495="","",'PHIEU XT'!U495)</f>
        <v>1</v>
      </c>
      <c r="AF495" s="37"/>
      <c r="AG495" s="37">
        <f>IF(H495="","",'PHIEU XT'!T495)</f>
        <v>74250</v>
      </c>
      <c r="AH495" s="38">
        <f t="shared" si="129"/>
        <v>74250</v>
      </c>
      <c r="AI495" s="37"/>
      <c r="AJ495" s="37"/>
      <c r="AK495" s="39"/>
      <c r="AL495" s="40">
        <f t="shared" si="130"/>
        <v>8</v>
      </c>
      <c r="AM495" s="37"/>
      <c r="AN495" s="37">
        <f t="shared" si="131"/>
        <v>5940</v>
      </c>
      <c r="AO495" s="59">
        <f t="shared" si="132"/>
        <v>33311</v>
      </c>
      <c r="AP495" s="39"/>
      <c r="AQ495" s="59" t="str">
        <f t="shared" si="133"/>
        <v>K-hangtra</v>
      </c>
      <c r="AR495" s="60">
        <f t="shared" si="134"/>
        <v>156</v>
      </c>
      <c r="AS495" s="60">
        <f t="shared" si="135"/>
        <v>632</v>
      </c>
      <c r="AV495" s="39"/>
      <c r="AW495" s="42"/>
      <c r="AX495" s="42"/>
      <c r="AY495" s="42"/>
      <c r="AZ495" s="42"/>
      <c r="BA495" s="42"/>
      <c r="BB495" s="42"/>
      <c r="BC495" s="42"/>
      <c r="BD495" s="42"/>
      <c r="BE495" s="42"/>
      <c r="BF495" s="42"/>
      <c r="BG495" s="42"/>
      <c r="BH495" s="42"/>
      <c r="BI495" s="42"/>
      <c r="BJ495" s="42"/>
      <c r="BK495" s="42"/>
      <c r="BL495" s="42"/>
      <c r="BM495" s="42"/>
      <c r="BN495" s="42"/>
      <c r="BO495" s="42"/>
      <c r="BP495" s="42"/>
      <c r="BQ495" s="42"/>
      <c r="BR495" s="42"/>
      <c r="BS495" s="42"/>
      <c r="BT495" s="42"/>
      <c r="BU495" s="42"/>
      <c r="BV495" s="42"/>
      <c r="BW495" s="42"/>
      <c r="BX495" s="42"/>
      <c r="BY495" s="42"/>
      <c r="BZ495" s="42"/>
      <c r="CA495" s="42"/>
      <c r="CB495" s="42"/>
      <c r="CC495" s="42"/>
      <c r="CD495" s="42"/>
      <c r="CE495" s="42"/>
      <c r="CF495" s="42"/>
      <c r="CG495" s="42"/>
      <c r="CH495" s="42"/>
      <c r="CI495" s="42"/>
      <c r="CJ495" s="42"/>
      <c r="CK495" s="42"/>
      <c r="CL495" s="42"/>
      <c r="CM495" s="42"/>
      <c r="CN495" s="42"/>
      <c r="CO495" s="42"/>
      <c r="CP495" s="42"/>
      <c r="CQ495" s="42"/>
      <c r="CR495" s="42"/>
      <c r="CS495" s="42"/>
      <c r="CT495" s="42"/>
      <c r="CU495" s="42"/>
      <c r="CV495" s="42"/>
      <c r="CW495" s="42"/>
      <c r="CX495" s="42"/>
      <c r="CY495" s="42"/>
      <c r="CZ495" s="42"/>
      <c r="DA495" s="42"/>
      <c r="DB495" s="42"/>
      <c r="DC495" s="42"/>
      <c r="DD495" s="42"/>
      <c r="DE495" s="42"/>
      <c r="DF495" s="42"/>
      <c r="DG495" s="42"/>
      <c r="DH495" s="42"/>
      <c r="DI495" s="42"/>
      <c r="DJ495" s="42"/>
      <c r="DK495" s="42"/>
      <c r="DL495" s="42"/>
      <c r="DM495" s="42"/>
      <c r="DN495" s="42"/>
      <c r="DO495" s="42"/>
      <c r="DP495" s="42"/>
      <c r="DQ495" s="42"/>
      <c r="DR495" s="42"/>
      <c r="DS495" s="42"/>
      <c r="DT495" s="42"/>
      <c r="DU495" s="42"/>
      <c r="DV495" s="42"/>
      <c r="DW495" s="42"/>
      <c r="DX495" s="42"/>
      <c r="DY495" s="42"/>
      <c r="DZ495" s="42"/>
      <c r="EA495" s="42"/>
      <c r="EB495" s="42"/>
      <c r="EC495" s="42"/>
      <c r="ED495" s="42"/>
      <c r="EE495" s="42"/>
      <c r="EF495" s="42"/>
      <c r="EG495" s="42"/>
      <c r="EH495" s="42"/>
      <c r="EI495" s="42"/>
      <c r="EJ495" s="42"/>
      <c r="EK495" s="42"/>
      <c r="EL495" s="42"/>
      <c r="EM495" s="42"/>
      <c r="EN495" s="42"/>
      <c r="EO495" s="42"/>
      <c r="EP495" s="42"/>
      <c r="EQ495" s="42"/>
      <c r="ER495" s="42"/>
      <c r="ES495" s="42"/>
      <c r="ET495" s="42"/>
      <c r="EU495" s="42"/>
      <c r="EV495" s="42"/>
      <c r="EW495" s="42"/>
      <c r="EX495" s="42"/>
      <c r="EY495" s="42"/>
      <c r="EZ495" s="42"/>
      <c r="FA495" s="42"/>
      <c r="FB495" s="42"/>
      <c r="FC495" s="42"/>
      <c r="FD495" s="42"/>
      <c r="FE495" s="42"/>
      <c r="FF495" s="42"/>
      <c r="FG495" s="42"/>
      <c r="FH495" s="42"/>
      <c r="FI495" s="42"/>
      <c r="FJ495" s="42"/>
      <c r="FK495" s="42"/>
      <c r="FL495" s="42"/>
      <c r="FM495" s="42"/>
      <c r="FN495" s="42"/>
      <c r="FO495" s="42"/>
      <c r="FP495" s="42"/>
      <c r="FQ495" s="42"/>
      <c r="FR495" s="42"/>
      <c r="FS495" s="42"/>
      <c r="FT495" s="42"/>
      <c r="FU495" s="42"/>
      <c r="FV495" s="42"/>
      <c r="FW495" s="42"/>
      <c r="FX495" s="42"/>
      <c r="FY495" s="42"/>
      <c r="FZ495" s="42"/>
      <c r="GA495" s="42"/>
      <c r="GB495" s="42"/>
      <c r="GC495" s="42"/>
      <c r="GD495" s="42"/>
      <c r="GE495" s="42"/>
      <c r="GF495" s="42"/>
      <c r="GG495" s="42"/>
      <c r="GH495" s="42"/>
      <c r="GI495" s="42"/>
      <c r="GJ495" s="42"/>
      <c r="GK495" s="42"/>
      <c r="GL495" s="42"/>
      <c r="GM495" s="42"/>
      <c r="GN495" s="42"/>
      <c r="GO495" s="42"/>
      <c r="GP495" s="42"/>
      <c r="GQ495" s="42"/>
      <c r="GR495" s="42"/>
      <c r="GS495" s="42"/>
      <c r="GT495" s="42"/>
      <c r="GU495" s="42"/>
      <c r="GV495" s="42"/>
      <c r="GW495" s="42"/>
      <c r="GX495" s="42"/>
      <c r="GY495" s="42"/>
      <c r="GZ495" s="42"/>
      <c r="HA495" s="42"/>
      <c r="HB495" s="42"/>
      <c r="HC495" s="42"/>
      <c r="HD495" s="42"/>
      <c r="HE495" s="42"/>
      <c r="HF495" s="42"/>
      <c r="HG495" s="42"/>
      <c r="HH495" s="42"/>
      <c r="HI495" s="42"/>
      <c r="HJ495" s="42"/>
      <c r="HK495" s="42"/>
      <c r="HL495" s="42"/>
      <c r="HM495" s="42"/>
      <c r="HN495" s="42"/>
      <c r="HO495" s="42"/>
      <c r="HP495" s="42"/>
      <c r="HQ495" s="42"/>
      <c r="HR495" s="42"/>
      <c r="HS495" s="42"/>
      <c r="HT495" s="42"/>
      <c r="HU495" s="42"/>
      <c r="HV495" s="42"/>
      <c r="HW495" s="42"/>
      <c r="HX495" s="42"/>
    </row>
    <row r="496" spans="1:232" s="41" customFormat="1" x14ac:dyDescent="0.25">
      <c r="A496" s="29"/>
      <c r="B496" s="30"/>
      <c r="C496" s="31" t="str">
        <f>IF(H496="","",VLOOKUP(O496,Khach_hang!B:G,6,0))</f>
        <v>B</v>
      </c>
      <c r="D496" s="57">
        <f t="shared" si="119"/>
        <v>0</v>
      </c>
      <c r="E496" s="57">
        <f t="shared" si="120"/>
        <v>1</v>
      </c>
      <c r="F496" s="32" t="str">
        <f>IF(H496="","",VLOOKUP(H496,'PHIEU XT'!B:I,8,0))</f>
        <v>31/08/2025</v>
      </c>
      <c r="G496" s="32" t="str">
        <f t="shared" si="121"/>
        <v>31/08/2025</v>
      </c>
      <c r="H496" s="4">
        <v>9105873972</v>
      </c>
      <c r="I496" s="32" t="str">
        <f t="shared" si="122"/>
        <v>31/08/2025</v>
      </c>
      <c r="J496" s="33" t="str">
        <f t="shared" si="123"/>
        <v>NKHT2508/00008609</v>
      </c>
      <c r="K496" s="34"/>
      <c r="L496" s="46" t="str">
        <f t="shared" si="124"/>
        <v>K25TTM</v>
      </c>
      <c r="M496" s="33" t="str">
        <f>IF(H496="","",'PHIEU XT'!C496)</f>
        <v>00008609</v>
      </c>
      <c r="N496" s="35" t="str">
        <f t="shared" si="125"/>
        <v>31/08/2025</v>
      </c>
      <c r="O496" s="6" t="str">
        <f>IF(H496="","",'PHIEU XT'!E496)</f>
        <v>WIN-065</v>
      </c>
      <c r="P496" s="36"/>
      <c r="Q496" s="36"/>
      <c r="R496" s="36"/>
      <c r="S496" s="33" t="str">
        <f>IF(H496="","",'PHIEU XT'!F496)</f>
        <v>2AUU WM+ BGG Phố Bằng, An Hà</v>
      </c>
      <c r="T496" s="36"/>
      <c r="U496" s="36"/>
      <c r="V496" s="33" t="str">
        <f t="shared" si="126"/>
        <v>2AUU WM+ BGG Phố Bằng, An Hà</v>
      </c>
      <c r="W496" s="36"/>
      <c r="X496" s="36"/>
      <c r="Y496" s="33" t="str">
        <f>IF(H496="","",'PHIEU XT'!AC496)</f>
        <v>MNH250</v>
      </c>
      <c r="Z496" s="36"/>
      <c r="AA496" s="30"/>
      <c r="AB496" s="57">
        <f t="shared" si="127"/>
        <v>5111</v>
      </c>
      <c r="AC496" s="57">
        <f t="shared" si="128"/>
        <v>131</v>
      </c>
      <c r="AD496" s="30"/>
      <c r="AE496" s="58">
        <f>IF(H496="","",'PHIEU XT'!U496)</f>
        <v>3</v>
      </c>
      <c r="AF496" s="37"/>
      <c r="AG496" s="37">
        <f>IF(H496="","",'PHIEU XT'!T496)</f>
        <v>46000</v>
      </c>
      <c r="AH496" s="38">
        <f t="shared" si="129"/>
        <v>138000</v>
      </c>
      <c r="AI496" s="37"/>
      <c r="AJ496" s="37"/>
      <c r="AK496" s="39"/>
      <c r="AL496" s="40">
        <f t="shared" si="130"/>
        <v>8</v>
      </c>
      <c r="AM496" s="37"/>
      <c r="AN496" s="37">
        <f t="shared" si="131"/>
        <v>11040</v>
      </c>
      <c r="AO496" s="59">
        <f t="shared" si="132"/>
        <v>33311</v>
      </c>
      <c r="AP496" s="39"/>
      <c r="AQ496" s="59" t="str">
        <f t="shared" si="133"/>
        <v>K-hangtra</v>
      </c>
      <c r="AR496" s="60">
        <f t="shared" si="134"/>
        <v>156</v>
      </c>
      <c r="AS496" s="60">
        <f t="shared" si="135"/>
        <v>632</v>
      </c>
      <c r="AV496" s="39"/>
      <c r="AW496" s="42"/>
      <c r="AX496" s="42"/>
      <c r="AY496" s="42"/>
      <c r="AZ496" s="42"/>
      <c r="BA496" s="42"/>
      <c r="BB496" s="42"/>
      <c r="BC496" s="42"/>
      <c r="BD496" s="42"/>
      <c r="BE496" s="42"/>
      <c r="BF496" s="42"/>
      <c r="BG496" s="42"/>
      <c r="BH496" s="42"/>
      <c r="BI496" s="42"/>
      <c r="BJ496" s="42"/>
      <c r="BK496" s="42"/>
      <c r="BL496" s="42"/>
      <c r="BM496" s="42"/>
      <c r="BN496" s="42"/>
      <c r="BO496" s="42"/>
      <c r="BP496" s="42"/>
      <c r="BQ496" s="42"/>
      <c r="BR496" s="42"/>
      <c r="BS496" s="42"/>
      <c r="BT496" s="42"/>
      <c r="BU496" s="42"/>
      <c r="BV496" s="42"/>
      <c r="BW496" s="42"/>
      <c r="BX496" s="42"/>
      <c r="BY496" s="42"/>
      <c r="BZ496" s="42"/>
      <c r="CA496" s="42"/>
      <c r="CB496" s="42"/>
      <c r="CC496" s="42"/>
      <c r="CD496" s="42"/>
      <c r="CE496" s="42"/>
      <c r="CF496" s="42"/>
      <c r="CG496" s="42"/>
      <c r="CH496" s="42"/>
      <c r="CI496" s="42"/>
      <c r="CJ496" s="42"/>
      <c r="CK496" s="42"/>
      <c r="CL496" s="42"/>
      <c r="CM496" s="42"/>
      <c r="CN496" s="42"/>
      <c r="CO496" s="42"/>
      <c r="CP496" s="42"/>
      <c r="CQ496" s="42"/>
      <c r="CR496" s="42"/>
      <c r="CS496" s="42"/>
      <c r="CT496" s="42"/>
      <c r="CU496" s="42"/>
      <c r="CV496" s="42"/>
      <c r="CW496" s="42"/>
      <c r="CX496" s="42"/>
      <c r="CY496" s="42"/>
      <c r="CZ496" s="42"/>
      <c r="DA496" s="42"/>
      <c r="DB496" s="42"/>
      <c r="DC496" s="42"/>
      <c r="DD496" s="42"/>
      <c r="DE496" s="42"/>
      <c r="DF496" s="42"/>
      <c r="DG496" s="42"/>
      <c r="DH496" s="42"/>
      <c r="DI496" s="42"/>
      <c r="DJ496" s="42"/>
      <c r="DK496" s="42"/>
      <c r="DL496" s="42"/>
      <c r="DM496" s="42"/>
      <c r="DN496" s="42"/>
      <c r="DO496" s="42"/>
      <c r="DP496" s="42"/>
      <c r="DQ496" s="42"/>
      <c r="DR496" s="42"/>
      <c r="DS496" s="42"/>
      <c r="DT496" s="42"/>
      <c r="DU496" s="42"/>
      <c r="DV496" s="42"/>
      <c r="DW496" s="42"/>
      <c r="DX496" s="42"/>
      <c r="DY496" s="42"/>
      <c r="DZ496" s="42"/>
      <c r="EA496" s="42"/>
      <c r="EB496" s="42"/>
      <c r="EC496" s="42"/>
      <c r="ED496" s="42"/>
      <c r="EE496" s="42"/>
      <c r="EF496" s="42"/>
      <c r="EG496" s="42"/>
      <c r="EH496" s="42"/>
      <c r="EI496" s="42"/>
      <c r="EJ496" s="42"/>
      <c r="EK496" s="42"/>
      <c r="EL496" s="42"/>
      <c r="EM496" s="42"/>
      <c r="EN496" s="42"/>
      <c r="EO496" s="42"/>
      <c r="EP496" s="42"/>
      <c r="EQ496" s="42"/>
      <c r="ER496" s="42"/>
      <c r="ES496" s="42"/>
      <c r="ET496" s="42"/>
      <c r="EU496" s="42"/>
      <c r="EV496" s="42"/>
      <c r="EW496" s="42"/>
      <c r="EX496" s="42"/>
      <c r="EY496" s="42"/>
      <c r="EZ496" s="42"/>
      <c r="FA496" s="42"/>
      <c r="FB496" s="42"/>
      <c r="FC496" s="42"/>
      <c r="FD496" s="42"/>
      <c r="FE496" s="42"/>
      <c r="FF496" s="42"/>
      <c r="FG496" s="42"/>
      <c r="FH496" s="42"/>
      <c r="FI496" s="42"/>
      <c r="FJ496" s="42"/>
      <c r="FK496" s="42"/>
      <c r="FL496" s="42"/>
      <c r="FM496" s="42"/>
      <c r="FN496" s="42"/>
      <c r="FO496" s="42"/>
      <c r="FP496" s="42"/>
      <c r="FQ496" s="42"/>
      <c r="FR496" s="42"/>
      <c r="FS496" s="42"/>
      <c r="FT496" s="42"/>
      <c r="FU496" s="42"/>
      <c r="FV496" s="42"/>
      <c r="FW496" s="42"/>
      <c r="FX496" s="42"/>
      <c r="FY496" s="42"/>
      <c r="FZ496" s="42"/>
      <c r="GA496" s="42"/>
      <c r="GB496" s="42"/>
      <c r="GC496" s="42"/>
      <c r="GD496" s="42"/>
      <c r="GE496" s="42"/>
      <c r="GF496" s="42"/>
      <c r="GG496" s="42"/>
      <c r="GH496" s="42"/>
      <c r="GI496" s="42"/>
      <c r="GJ496" s="42"/>
      <c r="GK496" s="42"/>
      <c r="GL496" s="42"/>
      <c r="GM496" s="42"/>
      <c r="GN496" s="42"/>
      <c r="GO496" s="42"/>
      <c r="GP496" s="42"/>
      <c r="GQ496" s="42"/>
      <c r="GR496" s="42"/>
      <c r="GS496" s="42"/>
      <c r="GT496" s="42"/>
      <c r="GU496" s="42"/>
      <c r="GV496" s="42"/>
      <c r="GW496" s="42"/>
      <c r="GX496" s="42"/>
      <c r="GY496" s="42"/>
      <c r="GZ496" s="42"/>
      <c r="HA496" s="42"/>
      <c r="HB496" s="42"/>
      <c r="HC496" s="42"/>
      <c r="HD496" s="42"/>
      <c r="HE496" s="42"/>
      <c r="HF496" s="42"/>
      <c r="HG496" s="42"/>
      <c r="HH496" s="42"/>
      <c r="HI496" s="42"/>
      <c r="HJ496" s="42"/>
      <c r="HK496" s="42"/>
      <c r="HL496" s="42"/>
      <c r="HM496" s="42"/>
      <c r="HN496" s="42"/>
      <c r="HO496" s="42"/>
      <c r="HP496" s="42"/>
      <c r="HQ496" s="42"/>
      <c r="HR496" s="42"/>
      <c r="HS496" s="42"/>
      <c r="HT496" s="42"/>
      <c r="HU496" s="42"/>
      <c r="HV496" s="42"/>
      <c r="HW496" s="42"/>
      <c r="HX496" s="42"/>
    </row>
    <row r="497" spans="1:232" s="41" customFormat="1" x14ac:dyDescent="0.25">
      <c r="A497" s="29"/>
      <c r="B497" s="30"/>
      <c r="C497" s="31" t="str">
        <f>IF(H497="","",VLOOKUP(O497,Khach_hang!B:G,6,0))</f>
        <v>B</v>
      </c>
      <c r="D497" s="57">
        <f t="shared" si="119"/>
        <v>0</v>
      </c>
      <c r="E497" s="57">
        <f t="shared" si="120"/>
        <v>1</v>
      </c>
      <c r="F497" s="32" t="str">
        <f>IF(H497="","",VLOOKUP(H497,'PHIEU XT'!B:I,8,0))</f>
        <v>31/08/2025</v>
      </c>
      <c r="G497" s="32" t="str">
        <f t="shared" si="121"/>
        <v>31/08/2025</v>
      </c>
      <c r="H497" s="4">
        <v>9105873956</v>
      </c>
      <c r="I497" s="32" t="str">
        <f t="shared" si="122"/>
        <v>31/08/2025</v>
      </c>
      <c r="J497" s="33" t="str">
        <f t="shared" si="123"/>
        <v>NKHT2508/00422888</v>
      </c>
      <c r="K497" s="34"/>
      <c r="L497" s="46" t="str">
        <f t="shared" si="124"/>
        <v>K25TTM</v>
      </c>
      <c r="M497" s="33" t="str">
        <f>IF(H497="","",'PHIEU XT'!C497)</f>
        <v>00422888</v>
      </c>
      <c r="N497" s="35" t="str">
        <f t="shared" si="125"/>
        <v>31/08/2025</v>
      </c>
      <c r="O497" s="6" t="str">
        <f>IF(H497="","",'PHIEU XT'!E497)</f>
        <v>WIN-002</v>
      </c>
      <c r="P497" s="36"/>
      <c r="Q497" s="36"/>
      <c r="R497" s="36"/>
      <c r="S497" s="33" t="str">
        <f>IF(H497="","",'PHIEU XT'!F497)</f>
        <v>3261 WM+ HNI Đào Xuyên</v>
      </c>
      <c r="T497" s="36"/>
      <c r="U497" s="36"/>
      <c r="V497" s="33" t="str">
        <f t="shared" si="126"/>
        <v>3261 WM+ HNI Đào Xuyên</v>
      </c>
      <c r="W497" s="36"/>
      <c r="X497" s="36"/>
      <c r="Y497" s="33" t="str">
        <f>IF(H497="","",'PHIEU XT'!AC497)</f>
        <v>CGM300</v>
      </c>
      <c r="Z497" s="36"/>
      <c r="AA497" s="30"/>
      <c r="AB497" s="57">
        <f t="shared" si="127"/>
        <v>5111</v>
      </c>
      <c r="AC497" s="57">
        <f t="shared" si="128"/>
        <v>131</v>
      </c>
      <c r="AD497" s="30"/>
      <c r="AE497" s="58">
        <f>IF(H497="","",'PHIEU XT'!U497)</f>
        <v>3</v>
      </c>
      <c r="AF497" s="37"/>
      <c r="AG497" s="37">
        <f>IF(H497="","",'PHIEU XT'!T497)</f>
        <v>73431</v>
      </c>
      <c r="AH497" s="38">
        <f t="shared" si="129"/>
        <v>220293</v>
      </c>
      <c r="AI497" s="37"/>
      <c r="AJ497" s="37"/>
      <c r="AK497" s="39"/>
      <c r="AL497" s="40">
        <f t="shared" si="130"/>
        <v>8</v>
      </c>
      <c r="AM497" s="37"/>
      <c r="AN497" s="37">
        <f t="shared" si="131"/>
        <v>17623.439999999999</v>
      </c>
      <c r="AO497" s="59">
        <f t="shared" si="132"/>
        <v>33311</v>
      </c>
      <c r="AP497" s="39"/>
      <c r="AQ497" s="59" t="str">
        <f t="shared" si="133"/>
        <v>K-hangtra</v>
      </c>
      <c r="AR497" s="60">
        <f t="shared" si="134"/>
        <v>156</v>
      </c>
      <c r="AS497" s="60">
        <f t="shared" si="135"/>
        <v>632</v>
      </c>
      <c r="AV497" s="39"/>
      <c r="AW497" s="42"/>
      <c r="AX497" s="42"/>
      <c r="AY497" s="42"/>
      <c r="AZ497" s="42"/>
      <c r="BA497" s="42"/>
      <c r="BB497" s="42"/>
      <c r="BC497" s="42"/>
      <c r="BD497" s="42"/>
      <c r="BE497" s="42"/>
      <c r="BF497" s="42"/>
      <c r="BG497" s="42"/>
      <c r="BH497" s="42"/>
      <c r="BI497" s="42"/>
      <c r="BJ497" s="42"/>
      <c r="BK497" s="42"/>
      <c r="BL497" s="42"/>
      <c r="BM497" s="42"/>
      <c r="BN497" s="42"/>
      <c r="BO497" s="42"/>
      <c r="BP497" s="42"/>
      <c r="BQ497" s="42"/>
      <c r="BR497" s="42"/>
      <c r="BS497" s="42"/>
      <c r="BT497" s="42"/>
      <c r="BU497" s="42"/>
      <c r="BV497" s="42"/>
      <c r="BW497" s="42"/>
      <c r="BX497" s="42"/>
      <c r="BY497" s="42"/>
      <c r="BZ497" s="42"/>
      <c r="CA497" s="42"/>
      <c r="CB497" s="42"/>
      <c r="CC497" s="42"/>
      <c r="CD497" s="42"/>
      <c r="CE497" s="42"/>
      <c r="CF497" s="42"/>
      <c r="CG497" s="42"/>
      <c r="CH497" s="42"/>
      <c r="CI497" s="42"/>
      <c r="CJ497" s="42"/>
      <c r="CK497" s="42"/>
      <c r="CL497" s="42"/>
      <c r="CM497" s="42"/>
      <c r="CN497" s="42"/>
      <c r="CO497" s="42"/>
      <c r="CP497" s="42"/>
      <c r="CQ497" s="42"/>
      <c r="CR497" s="42"/>
      <c r="CS497" s="42"/>
      <c r="CT497" s="42"/>
      <c r="CU497" s="42"/>
      <c r="CV497" s="42"/>
      <c r="CW497" s="42"/>
      <c r="CX497" s="42"/>
      <c r="CY497" s="42"/>
      <c r="CZ497" s="42"/>
      <c r="DA497" s="42"/>
      <c r="DB497" s="42"/>
      <c r="DC497" s="42"/>
      <c r="DD497" s="42"/>
      <c r="DE497" s="42"/>
      <c r="DF497" s="42"/>
      <c r="DG497" s="42"/>
      <c r="DH497" s="42"/>
      <c r="DI497" s="42"/>
      <c r="DJ497" s="42"/>
      <c r="DK497" s="42"/>
      <c r="DL497" s="42"/>
      <c r="DM497" s="42"/>
      <c r="DN497" s="42"/>
      <c r="DO497" s="42"/>
      <c r="DP497" s="42"/>
      <c r="DQ497" s="42"/>
      <c r="DR497" s="42"/>
      <c r="DS497" s="42"/>
      <c r="DT497" s="42"/>
      <c r="DU497" s="42"/>
      <c r="DV497" s="42"/>
      <c r="DW497" s="42"/>
      <c r="DX497" s="42"/>
      <c r="DY497" s="42"/>
      <c r="DZ497" s="42"/>
      <c r="EA497" s="42"/>
      <c r="EB497" s="42"/>
      <c r="EC497" s="42"/>
      <c r="ED497" s="42"/>
      <c r="EE497" s="42"/>
      <c r="EF497" s="42"/>
      <c r="EG497" s="42"/>
      <c r="EH497" s="42"/>
      <c r="EI497" s="42"/>
      <c r="EJ497" s="42"/>
      <c r="EK497" s="42"/>
      <c r="EL497" s="42"/>
      <c r="EM497" s="42"/>
      <c r="EN497" s="42"/>
      <c r="EO497" s="42"/>
      <c r="EP497" s="42"/>
      <c r="EQ497" s="42"/>
      <c r="ER497" s="42"/>
      <c r="ES497" s="42"/>
      <c r="ET497" s="42"/>
      <c r="EU497" s="42"/>
      <c r="EV497" s="42"/>
      <c r="EW497" s="42"/>
      <c r="EX497" s="42"/>
      <c r="EY497" s="42"/>
      <c r="EZ497" s="42"/>
      <c r="FA497" s="42"/>
      <c r="FB497" s="42"/>
      <c r="FC497" s="42"/>
      <c r="FD497" s="42"/>
      <c r="FE497" s="42"/>
      <c r="FF497" s="42"/>
      <c r="FG497" s="42"/>
      <c r="FH497" s="42"/>
      <c r="FI497" s="42"/>
      <c r="FJ497" s="42"/>
      <c r="FK497" s="42"/>
      <c r="FL497" s="42"/>
      <c r="FM497" s="42"/>
      <c r="FN497" s="42"/>
      <c r="FO497" s="42"/>
      <c r="FP497" s="42"/>
      <c r="FQ497" s="42"/>
      <c r="FR497" s="42"/>
      <c r="FS497" s="42"/>
      <c r="FT497" s="42"/>
      <c r="FU497" s="42"/>
      <c r="FV497" s="42"/>
      <c r="FW497" s="42"/>
      <c r="FX497" s="42"/>
      <c r="FY497" s="42"/>
      <c r="FZ497" s="42"/>
      <c r="GA497" s="42"/>
      <c r="GB497" s="42"/>
      <c r="GC497" s="42"/>
      <c r="GD497" s="42"/>
      <c r="GE497" s="42"/>
      <c r="GF497" s="42"/>
      <c r="GG497" s="42"/>
      <c r="GH497" s="42"/>
      <c r="GI497" s="42"/>
      <c r="GJ497" s="42"/>
      <c r="GK497" s="42"/>
      <c r="GL497" s="42"/>
      <c r="GM497" s="42"/>
      <c r="GN497" s="42"/>
      <c r="GO497" s="42"/>
      <c r="GP497" s="42"/>
      <c r="GQ497" s="42"/>
      <c r="GR497" s="42"/>
      <c r="GS497" s="42"/>
      <c r="GT497" s="42"/>
      <c r="GU497" s="42"/>
      <c r="GV497" s="42"/>
      <c r="GW497" s="42"/>
      <c r="GX497" s="42"/>
      <c r="GY497" s="42"/>
      <c r="GZ497" s="42"/>
      <c r="HA497" s="42"/>
      <c r="HB497" s="42"/>
      <c r="HC497" s="42"/>
      <c r="HD497" s="42"/>
      <c r="HE497" s="42"/>
      <c r="HF497" s="42"/>
      <c r="HG497" s="42"/>
      <c r="HH497" s="42"/>
      <c r="HI497" s="42"/>
      <c r="HJ497" s="42"/>
      <c r="HK497" s="42"/>
      <c r="HL497" s="42"/>
      <c r="HM497" s="42"/>
      <c r="HN497" s="42"/>
      <c r="HO497" s="42"/>
      <c r="HP497" s="42"/>
      <c r="HQ497" s="42"/>
      <c r="HR497" s="42"/>
      <c r="HS497" s="42"/>
      <c r="HT497" s="42"/>
      <c r="HU497" s="42"/>
      <c r="HV497" s="42"/>
      <c r="HW497" s="42"/>
      <c r="HX497" s="42"/>
    </row>
    <row r="498" spans="1:232" s="41" customFormat="1" x14ac:dyDescent="0.25">
      <c r="A498" s="29"/>
      <c r="B498" s="30"/>
      <c r="C498" s="31" t="str">
        <f>IF(H498="","",VLOOKUP(O498,Khach_hang!B:G,6,0))</f>
        <v>N</v>
      </c>
      <c r="D498" s="57">
        <f t="shared" si="119"/>
        <v>0</v>
      </c>
      <c r="E498" s="57">
        <f t="shared" si="120"/>
        <v>1</v>
      </c>
      <c r="F498" s="32" t="str">
        <f>IF(H498="","",VLOOKUP(H498,'PHIEU XT'!B:I,8,0))</f>
        <v>31/08/2025</v>
      </c>
      <c r="G498" s="32" t="str">
        <f t="shared" si="121"/>
        <v>31/08/2025</v>
      </c>
      <c r="H498" s="4">
        <v>9105873980</v>
      </c>
      <c r="I498" s="32" t="str">
        <f t="shared" si="122"/>
        <v>31/08/2025</v>
      </c>
      <c r="J498" s="33" t="str">
        <f t="shared" si="123"/>
        <v>NKHT2508/00003915</v>
      </c>
      <c r="K498" s="34"/>
      <c r="L498" s="46" t="str">
        <f t="shared" si="124"/>
        <v>K25TTM</v>
      </c>
      <c r="M498" s="33" t="str">
        <f>IF(H498="","",'PHIEU XT'!C498)</f>
        <v>00003915</v>
      </c>
      <c r="N498" s="35" t="str">
        <f t="shared" si="125"/>
        <v>31/08/2025</v>
      </c>
      <c r="O498" s="6" t="str">
        <f>IF(H498="","",'PHIEU XT'!E498)</f>
        <v>WIN-027</v>
      </c>
      <c r="P498" s="36"/>
      <c r="Q498" s="36"/>
      <c r="R498" s="36"/>
      <c r="S498" s="33" t="str">
        <f>IF(H498="","",'PHIEU XT'!F498)</f>
        <v>2AK8 WM+ NTN K1 KĐT mới Đông Bắc</v>
      </c>
      <c r="T498" s="36"/>
      <c r="U498" s="36"/>
      <c r="V498" s="33" t="str">
        <f t="shared" si="126"/>
        <v>2AK8 WM+ NTN K1 KĐT mới Đông Bắc</v>
      </c>
      <c r="W498" s="36"/>
      <c r="X498" s="36"/>
      <c r="Y498" s="33" t="str">
        <f>IF(H498="","",'PHIEU XT'!AC498)</f>
        <v>GSG250</v>
      </c>
      <c r="Z498" s="36"/>
      <c r="AA498" s="30"/>
      <c r="AB498" s="57">
        <f t="shared" si="127"/>
        <v>5111</v>
      </c>
      <c r="AC498" s="57">
        <f t="shared" si="128"/>
        <v>131</v>
      </c>
      <c r="AD498" s="30"/>
      <c r="AE498" s="58">
        <f>IF(H498="","",'PHIEU XT'!U498)</f>
        <v>1</v>
      </c>
      <c r="AF498" s="37"/>
      <c r="AG498" s="37">
        <f>IF(H498="","",'PHIEU XT'!T498)</f>
        <v>50400</v>
      </c>
      <c r="AH498" s="38">
        <f t="shared" si="129"/>
        <v>50400</v>
      </c>
      <c r="AI498" s="37"/>
      <c r="AJ498" s="37"/>
      <c r="AK498" s="39"/>
      <c r="AL498" s="40">
        <f t="shared" si="130"/>
        <v>8</v>
      </c>
      <c r="AM498" s="37"/>
      <c r="AN498" s="37">
        <f t="shared" si="131"/>
        <v>4032</v>
      </c>
      <c r="AO498" s="59">
        <f t="shared" si="132"/>
        <v>33311</v>
      </c>
      <c r="AP498" s="39"/>
      <c r="AQ498" s="59" t="str">
        <f t="shared" si="133"/>
        <v>K-hangtra</v>
      </c>
      <c r="AR498" s="60">
        <f t="shared" si="134"/>
        <v>156</v>
      </c>
      <c r="AS498" s="60">
        <f t="shared" si="135"/>
        <v>632</v>
      </c>
      <c r="AV498" s="39"/>
      <c r="AW498" s="42"/>
      <c r="AX498" s="42"/>
      <c r="AY498" s="42"/>
      <c r="AZ498" s="42"/>
      <c r="BA498" s="42"/>
      <c r="BB498" s="42"/>
      <c r="BC498" s="42"/>
      <c r="BD498" s="42"/>
      <c r="BE498" s="42"/>
      <c r="BF498" s="42"/>
      <c r="BG498" s="42"/>
      <c r="BH498" s="42"/>
      <c r="BI498" s="42"/>
      <c r="BJ498" s="42"/>
      <c r="BK498" s="42"/>
      <c r="BL498" s="42"/>
      <c r="BM498" s="42"/>
      <c r="BN498" s="42"/>
      <c r="BO498" s="42"/>
      <c r="BP498" s="42"/>
      <c r="BQ498" s="42"/>
      <c r="BR498" s="42"/>
      <c r="BS498" s="42"/>
      <c r="BT498" s="42"/>
      <c r="BU498" s="42"/>
      <c r="BV498" s="42"/>
      <c r="BW498" s="42"/>
      <c r="BX498" s="42"/>
      <c r="BY498" s="42"/>
      <c r="BZ498" s="42"/>
      <c r="CA498" s="42"/>
      <c r="CB498" s="42"/>
      <c r="CC498" s="42"/>
      <c r="CD498" s="42"/>
      <c r="CE498" s="42"/>
      <c r="CF498" s="42"/>
      <c r="CG498" s="42"/>
      <c r="CH498" s="42"/>
      <c r="CI498" s="42"/>
      <c r="CJ498" s="42"/>
      <c r="CK498" s="42"/>
      <c r="CL498" s="42"/>
      <c r="CM498" s="42"/>
      <c r="CN498" s="42"/>
      <c r="CO498" s="42"/>
      <c r="CP498" s="42"/>
      <c r="CQ498" s="42"/>
      <c r="CR498" s="42"/>
      <c r="CS498" s="42"/>
      <c r="CT498" s="42"/>
      <c r="CU498" s="42"/>
      <c r="CV498" s="42"/>
      <c r="CW498" s="42"/>
      <c r="CX498" s="42"/>
      <c r="CY498" s="42"/>
      <c r="CZ498" s="42"/>
      <c r="DA498" s="42"/>
      <c r="DB498" s="42"/>
      <c r="DC498" s="42"/>
      <c r="DD498" s="42"/>
      <c r="DE498" s="42"/>
      <c r="DF498" s="42"/>
      <c r="DG498" s="42"/>
      <c r="DH498" s="42"/>
      <c r="DI498" s="42"/>
      <c r="DJ498" s="42"/>
      <c r="DK498" s="42"/>
      <c r="DL498" s="42"/>
      <c r="DM498" s="42"/>
      <c r="DN498" s="42"/>
      <c r="DO498" s="42"/>
      <c r="DP498" s="42"/>
      <c r="DQ498" s="42"/>
      <c r="DR498" s="42"/>
      <c r="DS498" s="42"/>
      <c r="DT498" s="42"/>
      <c r="DU498" s="42"/>
      <c r="DV498" s="42"/>
      <c r="DW498" s="42"/>
      <c r="DX498" s="42"/>
      <c r="DY498" s="42"/>
      <c r="DZ498" s="42"/>
      <c r="EA498" s="42"/>
      <c r="EB498" s="42"/>
      <c r="EC498" s="42"/>
      <c r="ED498" s="42"/>
      <c r="EE498" s="42"/>
      <c r="EF498" s="42"/>
      <c r="EG498" s="42"/>
      <c r="EH498" s="42"/>
      <c r="EI498" s="42"/>
      <c r="EJ498" s="42"/>
      <c r="EK498" s="42"/>
      <c r="EL498" s="42"/>
      <c r="EM498" s="42"/>
      <c r="EN498" s="42"/>
      <c r="EO498" s="42"/>
      <c r="EP498" s="42"/>
      <c r="EQ498" s="42"/>
      <c r="ER498" s="42"/>
      <c r="ES498" s="42"/>
      <c r="ET498" s="42"/>
      <c r="EU498" s="42"/>
      <c r="EV498" s="42"/>
      <c r="EW498" s="42"/>
      <c r="EX498" s="42"/>
      <c r="EY498" s="42"/>
      <c r="EZ498" s="42"/>
      <c r="FA498" s="42"/>
      <c r="FB498" s="42"/>
      <c r="FC498" s="42"/>
      <c r="FD498" s="42"/>
      <c r="FE498" s="42"/>
      <c r="FF498" s="42"/>
      <c r="FG498" s="42"/>
      <c r="FH498" s="42"/>
      <c r="FI498" s="42"/>
      <c r="FJ498" s="42"/>
      <c r="FK498" s="42"/>
      <c r="FL498" s="42"/>
      <c r="FM498" s="42"/>
      <c r="FN498" s="42"/>
      <c r="FO498" s="42"/>
      <c r="FP498" s="42"/>
      <c r="FQ498" s="42"/>
      <c r="FR498" s="42"/>
      <c r="FS498" s="42"/>
      <c r="FT498" s="42"/>
      <c r="FU498" s="42"/>
      <c r="FV498" s="42"/>
      <c r="FW498" s="42"/>
      <c r="FX498" s="42"/>
      <c r="FY498" s="42"/>
      <c r="FZ498" s="42"/>
      <c r="GA498" s="42"/>
      <c r="GB498" s="42"/>
      <c r="GC498" s="42"/>
      <c r="GD498" s="42"/>
      <c r="GE498" s="42"/>
      <c r="GF498" s="42"/>
      <c r="GG498" s="42"/>
      <c r="GH498" s="42"/>
      <c r="GI498" s="42"/>
      <c r="GJ498" s="42"/>
      <c r="GK498" s="42"/>
      <c r="GL498" s="42"/>
      <c r="GM498" s="42"/>
      <c r="GN498" s="42"/>
      <c r="GO498" s="42"/>
      <c r="GP498" s="42"/>
      <c r="GQ498" s="42"/>
      <c r="GR498" s="42"/>
      <c r="GS498" s="42"/>
      <c r="GT498" s="42"/>
      <c r="GU498" s="42"/>
      <c r="GV498" s="42"/>
      <c r="GW498" s="42"/>
      <c r="GX498" s="42"/>
      <c r="GY498" s="42"/>
      <c r="GZ498" s="42"/>
      <c r="HA498" s="42"/>
      <c r="HB498" s="42"/>
      <c r="HC498" s="42"/>
      <c r="HD498" s="42"/>
      <c r="HE498" s="42"/>
      <c r="HF498" s="42"/>
      <c r="HG498" s="42"/>
      <c r="HH498" s="42"/>
      <c r="HI498" s="42"/>
      <c r="HJ498" s="42"/>
      <c r="HK498" s="42"/>
      <c r="HL498" s="42"/>
      <c r="HM498" s="42"/>
      <c r="HN498" s="42"/>
      <c r="HO498" s="42"/>
      <c r="HP498" s="42"/>
      <c r="HQ498" s="42"/>
      <c r="HR498" s="42"/>
      <c r="HS498" s="42"/>
      <c r="HT498" s="42"/>
      <c r="HU498" s="42"/>
      <c r="HV498" s="42"/>
      <c r="HW498" s="42"/>
      <c r="HX498" s="42"/>
    </row>
    <row r="499" spans="1:232" s="41" customFormat="1" x14ac:dyDescent="0.25">
      <c r="A499" s="29"/>
      <c r="B499" s="30"/>
      <c r="C499" s="31" t="str">
        <f>IF(H499="","",VLOOKUP(O499,Khach_hang!B:G,6,0))</f>
        <v>N</v>
      </c>
      <c r="D499" s="57">
        <f t="shared" si="119"/>
        <v>0</v>
      </c>
      <c r="E499" s="57">
        <f t="shared" si="120"/>
        <v>1</v>
      </c>
      <c r="F499" s="32" t="str">
        <f>IF(H499="","",VLOOKUP(H499,'PHIEU XT'!B:I,8,0))</f>
        <v>31/08/2025</v>
      </c>
      <c r="G499" s="32" t="str">
        <f t="shared" si="121"/>
        <v>31/08/2025</v>
      </c>
      <c r="H499" s="4">
        <v>9105874072</v>
      </c>
      <c r="I499" s="32" t="str">
        <f t="shared" si="122"/>
        <v>31/08/2025</v>
      </c>
      <c r="J499" s="33" t="str">
        <f t="shared" si="123"/>
        <v>NKHT2508/00069707</v>
      </c>
      <c r="K499" s="34"/>
      <c r="L499" s="46" t="str">
        <f t="shared" si="124"/>
        <v>K25TTM</v>
      </c>
      <c r="M499" s="33" t="str">
        <f>IF(H499="","",'PHIEU XT'!C499)</f>
        <v>00069707</v>
      </c>
      <c r="N499" s="35" t="str">
        <f t="shared" si="125"/>
        <v>31/08/2025</v>
      </c>
      <c r="O499" s="6" t="str">
        <f>IF(H499="","",'PHIEU XT'!E499)</f>
        <v>WIN-009</v>
      </c>
      <c r="P499" s="36"/>
      <c r="Q499" s="36"/>
      <c r="R499" s="36"/>
      <c r="S499" s="33" t="str">
        <f>IF(H499="","",'PHIEU XT'!F499)</f>
        <v>3737 WM+ DNG 92 Nguyễn Bảo</v>
      </c>
      <c r="T499" s="36"/>
      <c r="U499" s="36"/>
      <c r="V499" s="33" t="str">
        <f t="shared" si="126"/>
        <v>3737 WM+ DNG 92 Nguyễn Bảo</v>
      </c>
      <c r="W499" s="36"/>
      <c r="X499" s="36"/>
      <c r="Y499" s="33" t="str">
        <f>IF(H499="","",'PHIEU XT'!AC499)</f>
        <v>GSG250</v>
      </c>
      <c r="Z499" s="36"/>
      <c r="AA499" s="30"/>
      <c r="AB499" s="57">
        <f t="shared" si="127"/>
        <v>5111</v>
      </c>
      <c r="AC499" s="57">
        <f t="shared" si="128"/>
        <v>131</v>
      </c>
      <c r="AD499" s="30"/>
      <c r="AE499" s="58">
        <f>IF(H499="","",'PHIEU XT'!U499)</f>
        <v>1</v>
      </c>
      <c r="AF499" s="37"/>
      <c r="AG499" s="37">
        <f>IF(H499="","",'PHIEU XT'!T499)</f>
        <v>50400</v>
      </c>
      <c r="AH499" s="38">
        <f t="shared" si="129"/>
        <v>50400</v>
      </c>
      <c r="AI499" s="37"/>
      <c r="AJ499" s="37"/>
      <c r="AK499" s="39"/>
      <c r="AL499" s="40">
        <f t="shared" si="130"/>
        <v>8</v>
      </c>
      <c r="AM499" s="37"/>
      <c r="AN499" s="37">
        <f t="shared" si="131"/>
        <v>4032</v>
      </c>
      <c r="AO499" s="59">
        <f t="shared" si="132"/>
        <v>33311</v>
      </c>
      <c r="AP499" s="39"/>
      <c r="AQ499" s="59" t="str">
        <f t="shared" si="133"/>
        <v>K-hangtra</v>
      </c>
      <c r="AR499" s="60">
        <f t="shared" si="134"/>
        <v>156</v>
      </c>
      <c r="AS499" s="60">
        <f t="shared" si="135"/>
        <v>632</v>
      </c>
      <c r="AV499" s="39"/>
      <c r="AW499" s="42"/>
      <c r="AX499" s="42"/>
      <c r="AY499" s="42"/>
      <c r="AZ499" s="42"/>
      <c r="BA499" s="42"/>
      <c r="BB499" s="42"/>
      <c r="BC499" s="42"/>
      <c r="BD499" s="42"/>
      <c r="BE499" s="42"/>
      <c r="BF499" s="42"/>
      <c r="BG499" s="42"/>
      <c r="BH499" s="42"/>
      <c r="BI499" s="42"/>
      <c r="BJ499" s="42"/>
      <c r="BK499" s="42"/>
      <c r="BL499" s="42"/>
      <c r="BM499" s="42"/>
      <c r="BN499" s="42"/>
      <c r="BO499" s="42"/>
      <c r="BP499" s="42"/>
      <c r="BQ499" s="42"/>
      <c r="BR499" s="42"/>
      <c r="BS499" s="42"/>
      <c r="BT499" s="42"/>
      <c r="BU499" s="42"/>
      <c r="BV499" s="42"/>
      <c r="BW499" s="42"/>
      <c r="BX499" s="42"/>
      <c r="BY499" s="42"/>
      <c r="BZ499" s="42"/>
      <c r="CA499" s="42"/>
      <c r="CB499" s="42"/>
      <c r="CC499" s="42"/>
      <c r="CD499" s="42"/>
      <c r="CE499" s="42"/>
      <c r="CF499" s="42"/>
      <c r="CG499" s="42"/>
      <c r="CH499" s="42"/>
      <c r="CI499" s="42"/>
      <c r="CJ499" s="42"/>
      <c r="CK499" s="42"/>
      <c r="CL499" s="42"/>
      <c r="CM499" s="42"/>
      <c r="CN499" s="42"/>
      <c r="CO499" s="42"/>
      <c r="CP499" s="42"/>
      <c r="CQ499" s="42"/>
      <c r="CR499" s="42"/>
      <c r="CS499" s="42"/>
      <c r="CT499" s="42"/>
      <c r="CU499" s="42"/>
      <c r="CV499" s="42"/>
      <c r="CW499" s="42"/>
      <c r="CX499" s="42"/>
      <c r="CY499" s="42"/>
      <c r="CZ499" s="42"/>
      <c r="DA499" s="42"/>
      <c r="DB499" s="42"/>
      <c r="DC499" s="42"/>
      <c r="DD499" s="42"/>
      <c r="DE499" s="42"/>
      <c r="DF499" s="42"/>
      <c r="DG499" s="42"/>
      <c r="DH499" s="42"/>
      <c r="DI499" s="42"/>
      <c r="DJ499" s="42"/>
      <c r="DK499" s="42"/>
      <c r="DL499" s="42"/>
      <c r="DM499" s="42"/>
      <c r="DN499" s="42"/>
      <c r="DO499" s="42"/>
      <c r="DP499" s="42"/>
      <c r="DQ499" s="42"/>
      <c r="DR499" s="42"/>
      <c r="DS499" s="42"/>
      <c r="DT499" s="42"/>
      <c r="DU499" s="42"/>
      <c r="DV499" s="42"/>
      <c r="DW499" s="42"/>
      <c r="DX499" s="42"/>
      <c r="DY499" s="42"/>
      <c r="DZ499" s="42"/>
      <c r="EA499" s="42"/>
      <c r="EB499" s="42"/>
      <c r="EC499" s="42"/>
      <c r="ED499" s="42"/>
      <c r="EE499" s="42"/>
      <c r="EF499" s="42"/>
      <c r="EG499" s="42"/>
      <c r="EH499" s="42"/>
      <c r="EI499" s="42"/>
      <c r="EJ499" s="42"/>
      <c r="EK499" s="42"/>
      <c r="EL499" s="42"/>
      <c r="EM499" s="42"/>
      <c r="EN499" s="42"/>
      <c r="EO499" s="42"/>
      <c r="EP499" s="42"/>
      <c r="EQ499" s="42"/>
      <c r="ER499" s="42"/>
      <c r="ES499" s="42"/>
      <c r="ET499" s="42"/>
      <c r="EU499" s="42"/>
      <c r="EV499" s="42"/>
      <c r="EW499" s="42"/>
      <c r="EX499" s="42"/>
      <c r="EY499" s="42"/>
      <c r="EZ499" s="42"/>
      <c r="FA499" s="42"/>
      <c r="FB499" s="42"/>
      <c r="FC499" s="42"/>
      <c r="FD499" s="42"/>
      <c r="FE499" s="42"/>
      <c r="FF499" s="42"/>
      <c r="FG499" s="42"/>
      <c r="FH499" s="42"/>
      <c r="FI499" s="42"/>
      <c r="FJ499" s="42"/>
      <c r="FK499" s="42"/>
      <c r="FL499" s="42"/>
      <c r="FM499" s="42"/>
      <c r="FN499" s="42"/>
      <c r="FO499" s="42"/>
      <c r="FP499" s="42"/>
      <c r="FQ499" s="42"/>
      <c r="FR499" s="42"/>
      <c r="FS499" s="42"/>
      <c r="FT499" s="42"/>
      <c r="FU499" s="42"/>
      <c r="FV499" s="42"/>
      <c r="FW499" s="42"/>
      <c r="FX499" s="42"/>
      <c r="FY499" s="42"/>
      <c r="FZ499" s="42"/>
      <c r="GA499" s="42"/>
      <c r="GB499" s="42"/>
      <c r="GC499" s="42"/>
      <c r="GD499" s="42"/>
      <c r="GE499" s="42"/>
      <c r="GF499" s="42"/>
      <c r="GG499" s="42"/>
      <c r="GH499" s="42"/>
      <c r="GI499" s="42"/>
      <c r="GJ499" s="42"/>
      <c r="GK499" s="42"/>
      <c r="GL499" s="42"/>
      <c r="GM499" s="42"/>
      <c r="GN499" s="42"/>
      <c r="GO499" s="42"/>
      <c r="GP499" s="42"/>
      <c r="GQ499" s="42"/>
      <c r="GR499" s="42"/>
      <c r="GS499" s="42"/>
      <c r="GT499" s="42"/>
      <c r="GU499" s="42"/>
      <c r="GV499" s="42"/>
      <c r="GW499" s="42"/>
      <c r="GX499" s="42"/>
      <c r="GY499" s="42"/>
      <c r="GZ499" s="42"/>
      <c r="HA499" s="42"/>
      <c r="HB499" s="42"/>
      <c r="HC499" s="42"/>
      <c r="HD499" s="42"/>
      <c r="HE499" s="42"/>
      <c r="HF499" s="42"/>
      <c r="HG499" s="42"/>
      <c r="HH499" s="42"/>
      <c r="HI499" s="42"/>
      <c r="HJ499" s="42"/>
      <c r="HK499" s="42"/>
      <c r="HL499" s="42"/>
      <c r="HM499" s="42"/>
      <c r="HN499" s="42"/>
      <c r="HO499" s="42"/>
      <c r="HP499" s="42"/>
      <c r="HQ499" s="42"/>
      <c r="HR499" s="42"/>
      <c r="HS499" s="42"/>
      <c r="HT499" s="42"/>
      <c r="HU499" s="42"/>
      <c r="HV499" s="42"/>
      <c r="HW499" s="42"/>
      <c r="HX499" s="42"/>
    </row>
    <row r="500" spans="1:232" s="41" customFormat="1" x14ac:dyDescent="0.25">
      <c r="A500" s="29"/>
      <c r="B500" s="30"/>
      <c r="C500" s="31" t="str">
        <f>IF(H500="","",VLOOKUP(O500,Khach_hang!B:G,6,0))</f>
        <v>N</v>
      </c>
      <c r="D500" s="57">
        <f t="shared" si="119"/>
        <v>0</v>
      </c>
      <c r="E500" s="57">
        <f t="shared" si="120"/>
        <v>1</v>
      </c>
      <c r="F500" s="32" t="str">
        <f>IF(H500="","",VLOOKUP(H500,'PHIEU XT'!B:I,8,0))</f>
        <v>31/08/2025</v>
      </c>
      <c r="G500" s="32" t="str">
        <f t="shared" si="121"/>
        <v>31/08/2025</v>
      </c>
      <c r="H500" s="4">
        <v>9105874053</v>
      </c>
      <c r="I500" s="32" t="str">
        <f t="shared" si="122"/>
        <v>31/08/2025</v>
      </c>
      <c r="J500" s="33" t="str">
        <f t="shared" si="123"/>
        <v>NKHT2508/00007223</v>
      </c>
      <c r="K500" s="34"/>
      <c r="L500" s="46" t="str">
        <f t="shared" si="124"/>
        <v>K25TTM</v>
      </c>
      <c r="M500" s="33" t="str">
        <f>IF(H500="","",'PHIEU XT'!C500)</f>
        <v>00007223</v>
      </c>
      <c r="N500" s="35" t="str">
        <f t="shared" si="125"/>
        <v>31/08/2025</v>
      </c>
      <c r="O500" s="6" t="str">
        <f>IF(H500="","",'PHIEU XT'!E500)</f>
        <v>WIN-022</v>
      </c>
      <c r="P500" s="36"/>
      <c r="Q500" s="36"/>
      <c r="R500" s="36"/>
      <c r="S500" s="33" t="str">
        <f>IF(H500="","",'PHIEU XT'!F500)</f>
        <v>6648 WM+ GLI 45C Phan Đình Phùng</v>
      </c>
      <c r="T500" s="36"/>
      <c r="U500" s="36"/>
      <c r="V500" s="33" t="str">
        <f t="shared" si="126"/>
        <v>6648 WM+ GLI 45C Phan Đình Phùng</v>
      </c>
      <c r="W500" s="36"/>
      <c r="X500" s="36"/>
      <c r="Y500" s="33" t="str">
        <f>IF(H500="","",'PHIEU XT'!AC500)</f>
        <v>CGM300</v>
      </c>
      <c r="Z500" s="36"/>
      <c r="AA500" s="30"/>
      <c r="AB500" s="57">
        <f t="shared" si="127"/>
        <v>5111</v>
      </c>
      <c r="AC500" s="57">
        <f t="shared" si="128"/>
        <v>131</v>
      </c>
      <c r="AD500" s="30"/>
      <c r="AE500" s="58">
        <f>IF(H500="","",'PHIEU XT'!U500)</f>
        <v>1</v>
      </c>
      <c r="AF500" s="37"/>
      <c r="AG500" s="37">
        <f>IF(H500="","",'PHIEU XT'!T500)</f>
        <v>73431</v>
      </c>
      <c r="AH500" s="38">
        <f t="shared" si="129"/>
        <v>73431</v>
      </c>
      <c r="AI500" s="37"/>
      <c r="AJ500" s="37"/>
      <c r="AK500" s="39"/>
      <c r="AL500" s="40">
        <f t="shared" si="130"/>
        <v>8</v>
      </c>
      <c r="AM500" s="37"/>
      <c r="AN500" s="37">
        <f t="shared" si="131"/>
        <v>5874.4800000000005</v>
      </c>
      <c r="AO500" s="59">
        <f t="shared" si="132"/>
        <v>33311</v>
      </c>
      <c r="AP500" s="39"/>
      <c r="AQ500" s="59" t="str">
        <f t="shared" si="133"/>
        <v>K-hangtra</v>
      </c>
      <c r="AR500" s="60">
        <f t="shared" si="134"/>
        <v>156</v>
      </c>
      <c r="AS500" s="60">
        <f t="shared" si="135"/>
        <v>632</v>
      </c>
      <c r="AV500" s="39"/>
      <c r="AW500" s="42"/>
      <c r="AX500" s="42"/>
      <c r="AY500" s="42"/>
      <c r="AZ500" s="42"/>
      <c r="BA500" s="42"/>
      <c r="BB500" s="42"/>
      <c r="BC500" s="42"/>
      <c r="BD500" s="42"/>
      <c r="BE500" s="42"/>
      <c r="BF500" s="42"/>
      <c r="BG500" s="42"/>
      <c r="BH500" s="42"/>
      <c r="BI500" s="42"/>
      <c r="BJ500" s="42"/>
      <c r="BK500" s="42"/>
      <c r="BL500" s="42"/>
      <c r="BM500" s="42"/>
      <c r="BN500" s="42"/>
      <c r="BO500" s="42"/>
      <c r="BP500" s="42"/>
      <c r="BQ500" s="42"/>
      <c r="BR500" s="42"/>
      <c r="BS500" s="42"/>
      <c r="BT500" s="42"/>
      <c r="BU500" s="42"/>
      <c r="BV500" s="42"/>
      <c r="BW500" s="42"/>
      <c r="BX500" s="42"/>
      <c r="BY500" s="42"/>
      <c r="BZ500" s="42"/>
      <c r="CA500" s="42"/>
      <c r="CB500" s="42"/>
      <c r="CC500" s="42"/>
      <c r="CD500" s="42"/>
      <c r="CE500" s="42"/>
      <c r="CF500" s="42"/>
      <c r="CG500" s="42"/>
      <c r="CH500" s="42"/>
      <c r="CI500" s="42"/>
      <c r="CJ500" s="42"/>
      <c r="CK500" s="42"/>
      <c r="CL500" s="42"/>
      <c r="CM500" s="42"/>
      <c r="CN500" s="42"/>
      <c r="CO500" s="42"/>
      <c r="CP500" s="42"/>
      <c r="CQ500" s="42"/>
      <c r="CR500" s="42"/>
      <c r="CS500" s="42"/>
      <c r="CT500" s="42"/>
      <c r="CU500" s="42"/>
      <c r="CV500" s="42"/>
      <c r="CW500" s="42"/>
      <c r="CX500" s="42"/>
      <c r="CY500" s="42"/>
      <c r="CZ500" s="42"/>
      <c r="DA500" s="42"/>
      <c r="DB500" s="42"/>
      <c r="DC500" s="42"/>
      <c r="DD500" s="42"/>
      <c r="DE500" s="42"/>
      <c r="DF500" s="42"/>
      <c r="DG500" s="42"/>
      <c r="DH500" s="42"/>
      <c r="DI500" s="42"/>
      <c r="DJ500" s="42"/>
      <c r="DK500" s="42"/>
      <c r="DL500" s="42"/>
      <c r="DM500" s="42"/>
      <c r="DN500" s="42"/>
      <c r="DO500" s="42"/>
      <c r="DP500" s="42"/>
      <c r="DQ500" s="42"/>
      <c r="DR500" s="42"/>
      <c r="DS500" s="42"/>
      <c r="DT500" s="42"/>
      <c r="DU500" s="42"/>
      <c r="DV500" s="42"/>
      <c r="DW500" s="42"/>
      <c r="DX500" s="42"/>
      <c r="DY500" s="42"/>
      <c r="DZ500" s="42"/>
      <c r="EA500" s="42"/>
      <c r="EB500" s="42"/>
      <c r="EC500" s="42"/>
      <c r="ED500" s="42"/>
      <c r="EE500" s="42"/>
      <c r="EF500" s="42"/>
      <c r="EG500" s="42"/>
      <c r="EH500" s="42"/>
      <c r="EI500" s="42"/>
      <c r="EJ500" s="42"/>
      <c r="EK500" s="42"/>
      <c r="EL500" s="42"/>
      <c r="EM500" s="42"/>
      <c r="EN500" s="42"/>
      <c r="EO500" s="42"/>
      <c r="EP500" s="42"/>
      <c r="EQ500" s="42"/>
      <c r="ER500" s="42"/>
      <c r="ES500" s="42"/>
      <c r="ET500" s="42"/>
      <c r="EU500" s="42"/>
      <c r="EV500" s="42"/>
      <c r="EW500" s="42"/>
      <c r="EX500" s="42"/>
      <c r="EY500" s="42"/>
      <c r="EZ500" s="42"/>
      <c r="FA500" s="42"/>
      <c r="FB500" s="42"/>
      <c r="FC500" s="42"/>
      <c r="FD500" s="42"/>
      <c r="FE500" s="42"/>
      <c r="FF500" s="42"/>
      <c r="FG500" s="42"/>
      <c r="FH500" s="42"/>
      <c r="FI500" s="42"/>
      <c r="FJ500" s="42"/>
      <c r="FK500" s="42"/>
      <c r="FL500" s="42"/>
      <c r="FM500" s="42"/>
      <c r="FN500" s="42"/>
      <c r="FO500" s="42"/>
      <c r="FP500" s="42"/>
      <c r="FQ500" s="42"/>
      <c r="FR500" s="42"/>
      <c r="FS500" s="42"/>
      <c r="FT500" s="42"/>
      <c r="FU500" s="42"/>
      <c r="FV500" s="42"/>
      <c r="FW500" s="42"/>
      <c r="FX500" s="42"/>
      <c r="FY500" s="42"/>
      <c r="FZ500" s="42"/>
      <c r="GA500" s="42"/>
      <c r="GB500" s="42"/>
      <c r="GC500" s="42"/>
      <c r="GD500" s="42"/>
      <c r="GE500" s="42"/>
      <c r="GF500" s="42"/>
      <c r="GG500" s="42"/>
      <c r="GH500" s="42"/>
      <c r="GI500" s="42"/>
      <c r="GJ500" s="42"/>
      <c r="GK500" s="42"/>
      <c r="GL500" s="42"/>
      <c r="GM500" s="42"/>
      <c r="GN500" s="42"/>
      <c r="GO500" s="42"/>
      <c r="GP500" s="42"/>
      <c r="GQ500" s="42"/>
      <c r="GR500" s="42"/>
      <c r="GS500" s="42"/>
      <c r="GT500" s="42"/>
      <c r="GU500" s="42"/>
      <c r="GV500" s="42"/>
      <c r="GW500" s="42"/>
      <c r="GX500" s="42"/>
      <c r="GY500" s="42"/>
      <c r="GZ500" s="42"/>
      <c r="HA500" s="42"/>
      <c r="HB500" s="42"/>
      <c r="HC500" s="42"/>
      <c r="HD500" s="42"/>
      <c r="HE500" s="42"/>
      <c r="HF500" s="42"/>
      <c r="HG500" s="42"/>
      <c r="HH500" s="42"/>
      <c r="HI500" s="42"/>
      <c r="HJ500" s="42"/>
      <c r="HK500" s="42"/>
      <c r="HL500" s="42"/>
      <c r="HM500" s="42"/>
      <c r="HN500" s="42"/>
      <c r="HO500" s="42"/>
      <c r="HP500" s="42"/>
      <c r="HQ500" s="42"/>
      <c r="HR500" s="42"/>
      <c r="HS500" s="42"/>
      <c r="HT500" s="42"/>
      <c r="HU500" s="42"/>
      <c r="HV500" s="42"/>
      <c r="HW500" s="42"/>
      <c r="HX500" s="42"/>
    </row>
    <row r="501" spans="1:232" s="41" customFormat="1" x14ac:dyDescent="0.25">
      <c r="A501" s="29"/>
      <c r="B501" s="30"/>
      <c r="C501" s="31" t="str">
        <f>IF(H501="","",VLOOKUP(O501,Khach_hang!B:G,6,0))</f>
        <v>B</v>
      </c>
      <c r="D501" s="57">
        <f t="shared" si="119"/>
        <v>0</v>
      </c>
      <c r="E501" s="57">
        <f t="shared" si="120"/>
        <v>1</v>
      </c>
      <c r="F501" s="32" t="str">
        <f>IF(H501="","",VLOOKUP(H501,'PHIEU XT'!B:I,8,0))</f>
        <v>31/08/2025</v>
      </c>
      <c r="G501" s="32" t="str">
        <f t="shared" si="121"/>
        <v>31/08/2025</v>
      </c>
      <c r="H501" s="4">
        <v>9105874030</v>
      </c>
      <c r="I501" s="32" t="str">
        <f t="shared" si="122"/>
        <v>31/08/2025</v>
      </c>
      <c r="J501" s="33" t="str">
        <f t="shared" si="123"/>
        <v>NKHT2508/00422911</v>
      </c>
      <c r="K501" s="34"/>
      <c r="L501" s="46" t="str">
        <f t="shared" si="124"/>
        <v>K25TTM</v>
      </c>
      <c r="M501" s="33" t="str">
        <f>IF(H501="","",'PHIEU XT'!C501)</f>
        <v>00422911</v>
      </c>
      <c r="N501" s="35" t="str">
        <f t="shared" si="125"/>
        <v>31/08/2025</v>
      </c>
      <c r="O501" s="6" t="str">
        <f>IF(H501="","",'PHIEU XT'!E501)</f>
        <v>WIN-002</v>
      </c>
      <c r="P501" s="36"/>
      <c r="Q501" s="36"/>
      <c r="R501" s="36"/>
      <c r="S501" s="33" t="str">
        <f>IF(H501="","",'PHIEU XT'!F501)</f>
        <v>5605 WM+ HNI S2.09 Ocean Park</v>
      </c>
      <c r="T501" s="36"/>
      <c r="U501" s="36"/>
      <c r="V501" s="33" t="str">
        <f t="shared" si="126"/>
        <v>5605 WM+ HNI S2.09 Ocean Park</v>
      </c>
      <c r="W501" s="36"/>
      <c r="X501" s="36"/>
      <c r="Y501" s="33" t="str">
        <f>IF(H501="","",'PHIEU XT'!AC501)</f>
        <v>CGM300</v>
      </c>
      <c r="Z501" s="36"/>
      <c r="AA501" s="30"/>
      <c r="AB501" s="57">
        <f t="shared" si="127"/>
        <v>5111</v>
      </c>
      <c r="AC501" s="57">
        <f t="shared" si="128"/>
        <v>131</v>
      </c>
      <c r="AD501" s="30"/>
      <c r="AE501" s="58">
        <f>IF(H501="","",'PHIEU XT'!U501)</f>
        <v>1</v>
      </c>
      <c r="AF501" s="37"/>
      <c r="AG501" s="37">
        <f>IF(H501="","",'PHIEU XT'!T501)</f>
        <v>73431</v>
      </c>
      <c r="AH501" s="38">
        <f t="shared" si="129"/>
        <v>73431</v>
      </c>
      <c r="AI501" s="37"/>
      <c r="AJ501" s="37"/>
      <c r="AK501" s="39"/>
      <c r="AL501" s="40">
        <f t="shared" si="130"/>
        <v>8</v>
      </c>
      <c r="AM501" s="37"/>
      <c r="AN501" s="37">
        <f t="shared" si="131"/>
        <v>5874.4800000000005</v>
      </c>
      <c r="AO501" s="59">
        <f t="shared" si="132"/>
        <v>33311</v>
      </c>
      <c r="AP501" s="39"/>
      <c r="AQ501" s="59" t="str">
        <f t="shared" si="133"/>
        <v>K-hangtra</v>
      </c>
      <c r="AR501" s="60">
        <f t="shared" si="134"/>
        <v>156</v>
      </c>
      <c r="AS501" s="60">
        <f t="shared" si="135"/>
        <v>632</v>
      </c>
      <c r="AV501" s="39"/>
      <c r="AW501" s="42"/>
      <c r="AX501" s="42"/>
      <c r="AY501" s="42"/>
      <c r="AZ501" s="42"/>
      <c r="BA501" s="42"/>
      <c r="BB501" s="42"/>
      <c r="BC501" s="42"/>
      <c r="BD501" s="42"/>
      <c r="BE501" s="42"/>
      <c r="BF501" s="42"/>
      <c r="BG501" s="42"/>
      <c r="BH501" s="42"/>
      <c r="BI501" s="42"/>
      <c r="BJ501" s="42"/>
      <c r="BK501" s="42"/>
      <c r="BL501" s="42"/>
      <c r="BM501" s="42"/>
      <c r="BN501" s="42"/>
      <c r="BO501" s="42"/>
      <c r="BP501" s="42"/>
      <c r="BQ501" s="42"/>
      <c r="BR501" s="42"/>
      <c r="BS501" s="42"/>
      <c r="BT501" s="42"/>
      <c r="BU501" s="42"/>
      <c r="BV501" s="42"/>
      <c r="BW501" s="42"/>
      <c r="BX501" s="42"/>
      <c r="BY501" s="42"/>
      <c r="BZ501" s="42"/>
      <c r="CA501" s="42"/>
      <c r="CB501" s="42"/>
      <c r="CC501" s="42"/>
      <c r="CD501" s="42"/>
      <c r="CE501" s="42"/>
      <c r="CF501" s="42"/>
      <c r="CG501" s="42"/>
      <c r="CH501" s="42"/>
      <c r="CI501" s="42"/>
      <c r="CJ501" s="42"/>
      <c r="CK501" s="42"/>
      <c r="CL501" s="42"/>
      <c r="CM501" s="42"/>
      <c r="CN501" s="42"/>
      <c r="CO501" s="42"/>
      <c r="CP501" s="42"/>
      <c r="CQ501" s="42"/>
      <c r="CR501" s="42"/>
      <c r="CS501" s="42"/>
      <c r="CT501" s="42"/>
      <c r="CU501" s="42"/>
      <c r="CV501" s="42"/>
      <c r="CW501" s="42"/>
      <c r="CX501" s="42"/>
      <c r="CY501" s="42"/>
      <c r="CZ501" s="42"/>
      <c r="DA501" s="42"/>
      <c r="DB501" s="42"/>
      <c r="DC501" s="42"/>
      <c r="DD501" s="42"/>
      <c r="DE501" s="42"/>
      <c r="DF501" s="42"/>
      <c r="DG501" s="42"/>
      <c r="DH501" s="42"/>
      <c r="DI501" s="42"/>
      <c r="DJ501" s="42"/>
      <c r="DK501" s="42"/>
      <c r="DL501" s="42"/>
      <c r="DM501" s="42"/>
      <c r="DN501" s="42"/>
      <c r="DO501" s="42"/>
      <c r="DP501" s="42"/>
      <c r="DQ501" s="42"/>
      <c r="DR501" s="42"/>
      <c r="DS501" s="42"/>
      <c r="DT501" s="42"/>
      <c r="DU501" s="42"/>
      <c r="DV501" s="42"/>
      <c r="DW501" s="42"/>
      <c r="DX501" s="42"/>
      <c r="DY501" s="42"/>
      <c r="DZ501" s="42"/>
      <c r="EA501" s="42"/>
      <c r="EB501" s="42"/>
      <c r="EC501" s="42"/>
      <c r="ED501" s="42"/>
      <c r="EE501" s="42"/>
      <c r="EF501" s="42"/>
      <c r="EG501" s="42"/>
      <c r="EH501" s="42"/>
      <c r="EI501" s="42"/>
      <c r="EJ501" s="42"/>
      <c r="EK501" s="42"/>
      <c r="EL501" s="42"/>
      <c r="EM501" s="42"/>
      <c r="EN501" s="42"/>
      <c r="EO501" s="42"/>
      <c r="EP501" s="42"/>
      <c r="EQ501" s="42"/>
      <c r="ER501" s="42"/>
      <c r="ES501" s="42"/>
      <c r="ET501" s="42"/>
      <c r="EU501" s="42"/>
      <c r="EV501" s="42"/>
      <c r="EW501" s="42"/>
      <c r="EX501" s="42"/>
      <c r="EY501" s="42"/>
      <c r="EZ501" s="42"/>
      <c r="FA501" s="42"/>
      <c r="FB501" s="42"/>
      <c r="FC501" s="42"/>
      <c r="FD501" s="42"/>
      <c r="FE501" s="42"/>
      <c r="FF501" s="42"/>
      <c r="FG501" s="42"/>
      <c r="FH501" s="42"/>
      <c r="FI501" s="42"/>
      <c r="FJ501" s="42"/>
      <c r="FK501" s="42"/>
      <c r="FL501" s="42"/>
      <c r="FM501" s="42"/>
      <c r="FN501" s="42"/>
      <c r="FO501" s="42"/>
      <c r="FP501" s="42"/>
      <c r="FQ501" s="42"/>
      <c r="FR501" s="42"/>
      <c r="FS501" s="42"/>
      <c r="FT501" s="42"/>
      <c r="FU501" s="42"/>
      <c r="FV501" s="42"/>
      <c r="FW501" s="42"/>
      <c r="FX501" s="42"/>
      <c r="FY501" s="42"/>
      <c r="FZ501" s="42"/>
      <c r="GA501" s="42"/>
      <c r="GB501" s="42"/>
      <c r="GC501" s="42"/>
      <c r="GD501" s="42"/>
      <c r="GE501" s="42"/>
      <c r="GF501" s="42"/>
      <c r="GG501" s="42"/>
      <c r="GH501" s="42"/>
      <c r="GI501" s="42"/>
      <c r="GJ501" s="42"/>
      <c r="GK501" s="42"/>
      <c r="GL501" s="42"/>
      <c r="GM501" s="42"/>
      <c r="GN501" s="42"/>
      <c r="GO501" s="42"/>
      <c r="GP501" s="42"/>
      <c r="GQ501" s="42"/>
      <c r="GR501" s="42"/>
      <c r="GS501" s="42"/>
      <c r="GT501" s="42"/>
      <c r="GU501" s="42"/>
      <c r="GV501" s="42"/>
      <c r="GW501" s="42"/>
      <c r="GX501" s="42"/>
      <c r="GY501" s="42"/>
      <c r="GZ501" s="42"/>
      <c r="HA501" s="42"/>
      <c r="HB501" s="42"/>
      <c r="HC501" s="42"/>
      <c r="HD501" s="42"/>
      <c r="HE501" s="42"/>
      <c r="HF501" s="42"/>
      <c r="HG501" s="42"/>
      <c r="HH501" s="42"/>
      <c r="HI501" s="42"/>
      <c r="HJ501" s="42"/>
      <c r="HK501" s="42"/>
      <c r="HL501" s="42"/>
      <c r="HM501" s="42"/>
      <c r="HN501" s="42"/>
      <c r="HO501" s="42"/>
      <c r="HP501" s="42"/>
      <c r="HQ501" s="42"/>
      <c r="HR501" s="42"/>
      <c r="HS501" s="42"/>
      <c r="HT501" s="42"/>
      <c r="HU501" s="42"/>
      <c r="HV501" s="42"/>
      <c r="HW501" s="42"/>
      <c r="HX501" s="42"/>
    </row>
    <row r="502" spans="1:232" s="41" customFormat="1" x14ac:dyDescent="0.25">
      <c r="A502" s="29"/>
      <c r="B502" s="30"/>
      <c r="C502" s="31" t="str">
        <f>IF(H502="","",VLOOKUP(O502,Khach_hang!B:G,6,0))</f>
        <v>B</v>
      </c>
      <c r="D502" s="57">
        <f t="shared" si="119"/>
        <v>0</v>
      </c>
      <c r="E502" s="57">
        <f t="shared" si="120"/>
        <v>1</v>
      </c>
      <c r="F502" s="32" t="str">
        <f>IF(H502="","",VLOOKUP(H502,'PHIEU XT'!B:I,8,0))</f>
        <v>31/08/2025</v>
      </c>
      <c r="G502" s="32" t="str">
        <f t="shared" si="121"/>
        <v>31/08/2025</v>
      </c>
      <c r="H502" s="4">
        <v>9105874030</v>
      </c>
      <c r="I502" s="32" t="str">
        <f t="shared" si="122"/>
        <v>31/08/2025</v>
      </c>
      <c r="J502" s="33" t="str">
        <f t="shared" si="123"/>
        <v>NKHT2508/00422911</v>
      </c>
      <c r="K502" s="34"/>
      <c r="L502" s="46" t="str">
        <f t="shared" si="124"/>
        <v>K25TTM</v>
      </c>
      <c r="M502" s="33" t="str">
        <f>IF(H502="","",'PHIEU XT'!C502)</f>
        <v>00422911</v>
      </c>
      <c r="N502" s="35" t="str">
        <f t="shared" si="125"/>
        <v>31/08/2025</v>
      </c>
      <c r="O502" s="6" t="str">
        <f>IF(H502="","",'PHIEU XT'!E502)</f>
        <v>WIN-002</v>
      </c>
      <c r="P502" s="36"/>
      <c r="Q502" s="36"/>
      <c r="R502" s="36"/>
      <c r="S502" s="33" t="str">
        <f>IF(H502="","",'PHIEU XT'!F502)</f>
        <v>5605 WM+ HNI S2.09 Ocean Park</v>
      </c>
      <c r="T502" s="36"/>
      <c r="U502" s="36"/>
      <c r="V502" s="33" t="str">
        <f t="shared" si="126"/>
        <v>5605 WM+ HNI S2.09 Ocean Park</v>
      </c>
      <c r="W502" s="36"/>
      <c r="X502" s="36"/>
      <c r="Y502" s="33" t="str">
        <f>IF(H502="","",'PHIEU XT'!AC502)</f>
        <v>TH200</v>
      </c>
      <c r="Z502" s="36"/>
      <c r="AA502" s="30"/>
      <c r="AB502" s="57">
        <f t="shared" si="127"/>
        <v>5111</v>
      </c>
      <c r="AC502" s="57">
        <f t="shared" si="128"/>
        <v>131</v>
      </c>
      <c r="AD502" s="30"/>
      <c r="AE502" s="58">
        <f>IF(H502="","",'PHIEU XT'!U502)</f>
        <v>3</v>
      </c>
      <c r="AF502" s="37"/>
      <c r="AG502" s="37">
        <f>IF(H502="","",'PHIEU XT'!T502)</f>
        <v>55595</v>
      </c>
      <c r="AH502" s="38">
        <f t="shared" si="129"/>
        <v>166785</v>
      </c>
      <c r="AI502" s="37"/>
      <c r="AJ502" s="37"/>
      <c r="AK502" s="39"/>
      <c r="AL502" s="40">
        <f t="shared" si="130"/>
        <v>8</v>
      </c>
      <c r="AM502" s="37"/>
      <c r="AN502" s="37">
        <f t="shared" si="131"/>
        <v>13342.800000000001</v>
      </c>
      <c r="AO502" s="59">
        <f t="shared" si="132"/>
        <v>33311</v>
      </c>
      <c r="AP502" s="39"/>
      <c r="AQ502" s="59" t="str">
        <f t="shared" si="133"/>
        <v>K-hangtra</v>
      </c>
      <c r="AR502" s="60">
        <f t="shared" si="134"/>
        <v>156</v>
      </c>
      <c r="AS502" s="60">
        <f t="shared" si="135"/>
        <v>632</v>
      </c>
      <c r="AV502" s="39"/>
      <c r="AW502" s="42"/>
      <c r="AX502" s="42"/>
      <c r="AY502" s="42"/>
      <c r="AZ502" s="42"/>
      <c r="BA502" s="42"/>
      <c r="BB502" s="42"/>
      <c r="BC502" s="42"/>
      <c r="BD502" s="42"/>
      <c r="BE502" s="42"/>
      <c r="BF502" s="42"/>
      <c r="BG502" s="42"/>
      <c r="BH502" s="42"/>
      <c r="BI502" s="42"/>
      <c r="BJ502" s="42"/>
      <c r="BK502" s="42"/>
      <c r="BL502" s="42"/>
      <c r="BM502" s="42"/>
      <c r="BN502" s="42"/>
      <c r="BO502" s="42"/>
      <c r="BP502" s="42"/>
      <c r="BQ502" s="42"/>
      <c r="BR502" s="42"/>
      <c r="BS502" s="42"/>
      <c r="BT502" s="42"/>
      <c r="BU502" s="42"/>
      <c r="BV502" s="42"/>
      <c r="BW502" s="42"/>
      <c r="BX502" s="42"/>
      <c r="BY502" s="42"/>
      <c r="BZ502" s="42"/>
      <c r="CA502" s="42"/>
      <c r="CB502" s="42"/>
      <c r="CC502" s="42"/>
      <c r="CD502" s="42"/>
      <c r="CE502" s="42"/>
      <c r="CF502" s="42"/>
      <c r="CG502" s="42"/>
      <c r="CH502" s="42"/>
      <c r="CI502" s="42"/>
      <c r="CJ502" s="42"/>
      <c r="CK502" s="42"/>
      <c r="CL502" s="42"/>
      <c r="CM502" s="42"/>
      <c r="CN502" s="42"/>
      <c r="CO502" s="42"/>
      <c r="CP502" s="42"/>
      <c r="CQ502" s="42"/>
      <c r="CR502" s="42"/>
      <c r="CS502" s="42"/>
      <c r="CT502" s="42"/>
      <c r="CU502" s="42"/>
      <c r="CV502" s="42"/>
      <c r="CW502" s="42"/>
      <c r="CX502" s="42"/>
      <c r="CY502" s="42"/>
      <c r="CZ502" s="42"/>
      <c r="DA502" s="42"/>
      <c r="DB502" s="42"/>
      <c r="DC502" s="42"/>
      <c r="DD502" s="42"/>
      <c r="DE502" s="42"/>
      <c r="DF502" s="42"/>
      <c r="DG502" s="42"/>
      <c r="DH502" s="42"/>
      <c r="DI502" s="42"/>
      <c r="DJ502" s="42"/>
      <c r="DK502" s="42"/>
      <c r="DL502" s="42"/>
      <c r="DM502" s="42"/>
      <c r="DN502" s="42"/>
      <c r="DO502" s="42"/>
      <c r="DP502" s="42"/>
      <c r="DQ502" s="42"/>
      <c r="DR502" s="42"/>
      <c r="DS502" s="42"/>
      <c r="DT502" s="42"/>
      <c r="DU502" s="42"/>
      <c r="DV502" s="42"/>
      <c r="DW502" s="42"/>
      <c r="DX502" s="42"/>
      <c r="DY502" s="42"/>
      <c r="DZ502" s="42"/>
      <c r="EA502" s="42"/>
      <c r="EB502" s="42"/>
      <c r="EC502" s="42"/>
      <c r="ED502" s="42"/>
      <c r="EE502" s="42"/>
      <c r="EF502" s="42"/>
      <c r="EG502" s="42"/>
      <c r="EH502" s="42"/>
      <c r="EI502" s="42"/>
      <c r="EJ502" s="42"/>
      <c r="EK502" s="42"/>
      <c r="EL502" s="42"/>
      <c r="EM502" s="42"/>
      <c r="EN502" s="42"/>
      <c r="EO502" s="42"/>
      <c r="EP502" s="42"/>
      <c r="EQ502" s="42"/>
      <c r="ER502" s="42"/>
      <c r="ES502" s="42"/>
      <c r="ET502" s="42"/>
      <c r="EU502" s="42"/>
      <c r="EV502" s="42"/>
      <c r="EW502" s="42"/>
      <c r="EX502" s="42"/>
      <c r="EY502" s="42"/>
      <c r="EZ502" s="42"/>
      <c r="FA502" s="42"/>
      <c r="FB502" s="42"/>
      <c r="FC502" s="42"/>
      <c r="FD502" s="42"/>
      <c r="FE502" s="42"/>
      <c r="FF502" s="42"/>
      <c r="FG502" s="42"/>
      <c r="FH502" s="42"/>
      <c r="FI502" s="42"/>
      <c r="FJ502" s="42"/>
      <c r="FK502" s="42"/>
      <c r="FL502" s="42"/>
      <c r="FM502" s="42"/>
      <c r="FN502" s="42"/>
      <c r="FO502" s="42"/>
      <c r="FP502" s="42"/>
      <c r="FQ502" s="42"/>
      <c r="FR502" s="42"/>
      <c r="FS502" s="42"/>
      <c r="FT502" s="42"/>
      <c r="FU502" s="42"/>
      <c r="FV502" s="42"/>
      <c r="FW502" s="42"/>
      <c r="FX502" s="42"/>
      <c r="FY502" s="42"/>
      <c r="FZ502" s="42"/>
      <c r="GA502" s="42"/>
      <c r="GB502" s="42"/>
      <c r="GC502" s="42"/>
      <c r="GD502" s="42"/>
      <c r="GE502" s="42"/>
      <c r="GF502" s="42"/>
      <c r="GG502" s="42"/>
      <c r="GH502" s="42"/>
      <c r="GI502" s="42"/>
      <c r="GJ502" s="42"/>
      <c r="GK502" s="42"/>
      <c r="GL502" s="42"/>
      <c r="GM502" s="42"/>
      <c r="GN502" s="42"/>
      <c r="GO502" s="42"/>
      <c r="GP502" s="42"/>
      <c r="GQ502" s="42"/>
      <c r="GR502" s="42"/>
      <c r="GS502" s="42"/>
      <c r="GT502" s="42"/>
      <c r="GU502" s="42"/>
      <c r="GV502" s="42"/>
      <c r="GW502" s="42"/>
      <c r="GX502" s="42"/>
      <c r="GY502" s="42"/>
      <c r="GZ502" s="42"/>
      <c r="HA502" s="42"/>
      <c r="HB502" s="42"/>
      <c r="HC502" s="42"/>
      <c r="HD502" s="42"/>
      <c r="HE502" s="42"/>
      <c r="HF502" s="42"/>
      <c r="HG502" s="42"/>
      <c r="HH502" s="42"/>
      <c r="HI502" s="42"/>
      <c r="HJ502" s="42"/>
      <c r="HK502" s="42"/>
      <c r="HL502" s="42"/>
      <c r="HM502" s="42"/>
      <c r="HN502" s="42"/>
      <c r="HO502" s="42"/>
      <c r="HP502" s="42"/>
      <c r="HQ502" s="42"/>
      <c r="HR502" s="42"/>
      <c r="HS502" s="42"/>
      <c r="HT502" s="42"/>
      <c r="HU502" s="42"/>
      <c r="HV502" s="42"/>
      <c r="HW502" s="42"/>
      <c r="HX502" s="42"/>
    </row>
    <row r="503" spans="1:232" s="41" customFormat="1" x14ac:dyDescent="0.25">
      <c r="A503" s="29"/>
      <c r="B503" s="30"/>
      <c r="C503" s="31" t="str">
        <f>IF(H503="","",VLOOKUP(O503,Khach_hang!B:G,6,0))</f>
        <v>B</v>
      </c>
      <c r="D503" s="57">
        <f t="shared" si="119"/>
        <v>0</v>
      </c>
      <c r="E503" s="57">
        <f t="shared" si="120"/>
        <v>1</v>
      </c>
      <c r="F503" s="32" t="str">
        <f>IF(H503="","",VLOOKUP(H503,'PHIEU XT'!B:I,8,0))</f>
        <v>31/08/2025</v>
      </c>
      <c r="G503" s="32" t="str">
        <f t="shared" si="121"/>
        <v>31/08/2025</v>
      </c>
      <c r="H503" s="4">
        <v>9105874108</v>
      </c>
      <c r="I503" s="32" t="str">
        <f t="shared" si="122"/>
        <v>31/08/2025</v>
      </c>
      <c r="J503" s="33" t="str">
        <f t="shared" si="123"/>
        <v>NKHT2508/00029075</v>
      </c>
      <c r="K503" s="34"/>
      <c r="L503" s="46" t="str">
        <f t="shared" si="124"/>
        <v>K25TTM</v>
      </c>
      <c r="M503" s="33" t="str">
        <f>IF(H503="","",'PHIEU XT'!C503)</f>
        <v>00029075</v>
      </c>
      <c r="N503" s="35" t="str">
        <f t="shared" si="125"/>
        <v>31/08/2025</v>
      </c>
      <c r="O503" s="6" t="str">
        <f>IF(H503="","",'PHIEU XT'!E503)</f>
        <v>WIN-020</v>
      </c>
      <c r="P503" s="36"/>
      <c r="Q503" s="36"/>
      <c r="R503" s="36"/>
      <c r="S503" s="33" t="str">
        <f>IF(H503="","",'PHIEU XT'!F503)</f>
        <v>2A34 WM+ THA Chợ Già, Hoằng Hóa</v>
      </c>
      <c r="T503" s="36"/>
      <c r="U503" s="36"/>
      <c r="V503" s="33" t="str">
        <f t="shared" si="126"/>
        <v>2A34 WM+ THA Chợ Già, Hoằng Hóa</v>
      </c>
      <c r="W503" s="36"/>
      <c r="X503" s="36"/>
      <c r="Y503" s="33" t="str">
        <f>IF(H503="","",'PHIEU XT'!AC503)</f>
        <v>GM500</v>
      </c>
      <c r="Z503" s="36"/>
      <c r="AA503" s="30"/>
      <c r="AB503" s="57">
        <f t="shared" si="127"/>
        <v>5111</v>
      </c>
      <c r="AC503" s="57">
        <f t="shared" si="128"/>
        <v>131</v>
      </c>
      <c r="AD503" s="30"/>
      <c r="AE503" s="58">
        <f>IF(H503="","",'PHIEU XT'!U503)</f>
        <v>1</v>
      </c>
      <c r="AF503" s="37"/>
      <c r="AG503" s="37">
        <f>IF(H503="","",'PHIEU XT'!T503)</f>
        <v>111058</v>
      </c>
      <c r="AH503" s="38">
        <f t="shared" si="129"/>
        <v>111058</v>
      </c>
      <c r="AI503" s="37"/>
      <c r="AJ503" s="37"/>
      <c r="AK503" s="39"/>
      <c r="AL503" s="40">
        <f t="shared" si="130"/>
        <v>8</v>
      </c>
      <c r="AM503" s="37"/>
      <c r="AN503" s="37">
        <f t="shared" si="131"/>
        <v>8884.64</v>
      </c>
      <c r="AO503" s="59">
        <f t="shared" si="132"/>
        <v>33311</v>
      </c>
      <c r="AP503" s="39"/>
      <c r="AQ503" s="59" t="str">
        <f t="shared" si="133"/>
        <v>K-hangtra</v>
      </c>
      <c r="AR503" s="60">
        <f t="shared" si="134"/>
        <v>156</v>
      </c>
      <c r="AS503" s="60">
        <f t="shared" si="135"/>
        <v>632</v>
      </c>
      <c r="AV503" s="39"/>
      <c r="AW503" s="42"/>
      <c r="AX503" s="42"/>
      <c r="AY503" s="42"/>
      <c r="AZ503" s="42"/>
      <c r="BA503" s="42"/>
      <c r="BB503" s="42"/>
      <c r="BC503" s="42"/>
      <c r="BD503" s="42"/>
      <c r="BE503" s="42"/>
      <c r="BF503" s="42"/>
      <c r="BG503" s="42"/>
      <c r="BH503" s="42"/>
      <c r="BI503" s="42"/>
      <c r="BJ503" s="42"/>
      <c r="BK503" s="42"/>
      <c r="BL503" s="42"/>
      <c r="BM503" s="42"/>
      <c r="BN503" s="42"/>
      <c r="BO503" s="42"/>
      <c r="BP503" s="42"/>
      <c r="BQ503" s="42"/>
      <c r="BR503" s="42"/>
      <c r="BS503" s="42"/>
      <c r="BT503" s="42"/>
      <c r="BU503" s="42"/>
      <c r="BV503" s="42"/>
      <c r="BW503" s="42"/>
      <c r="BX503" s="42"/>
      <c r="BY503" s="42"/>
      <c r="BZ503" s="42"/>
      <c r="CA503" s="42"/>
      <c r="CB503" s="42"/>
      <c r="CC503" s="42"/>
      <c r="CD503" s="42"/>
      <c r="CE503" s="42"/>
      <c r="CF503" s="42"/>
      <c r="CG503" s="42"/>
      <c r="CH503" s="42"/>
      <c r="CI503" s="42"/>
      <c r="CJ503" s="42"/>
      <c r="CK503" s="42"/>
      <c r="CL503" s="42"/>
      <c r="CM503" s="42"/>
      <c r="CN503" s="42"/>
      <c r="CO503" s="42"/>
      <c r="CP503" s="42"/>
      <c r="CQ503" s="42"/>
      <c r="CR503" s="42"/>
      <c r="CS503" s="42"/>
      <c r="CT503" s="42"/>
      <c r="CU503" s="42"/>
      <c r="CV503" s="42"/>
      <c r="CW503" s="42"/>
      <c r="CX503" s="42"/>
      <c r="CY503" s="42"/>
      <c r="CZ503" s="42"/>
      <c r="DA503" s="42"/>
      <c r="DB503" s="42"/>
      <c r="DC503" s="42"/>
      <c r="DD503" s="42"/>
      <c r="DE503" s="42"/>
      <c r="DF503" s="42"/>
      <c r="DG503" s="42"/>
      <c r="DH503" s="42"/>
      <c r="DI503" s="42"/>
      <c r="DJ503" s="42"/>
      <c r="DK503" s="42"/>
      <c r="DL503" s="42"/>
      <c r="DM503" s="42"/>
      <c r="DN503" s="42"/>
      <c r="DO503" s="42"/>
      <c r="DP503" s="42"/>
      <c r="DQ503" s="42"/>
      <c r="DR503" s="42"/>
      <c r="DS503" s="42"/>
      <c r="DT503" s="42"/>
      <c r="DU503" s="42"/>
      <c r="DV503" s="42"/>
      <c r="DW503" s="42"/>
      <c r="DX503" s="42"/>
      <c r="DY503" s="42"/>
      <c r="DZ503" s="42"/>
      <c r="EA503" s="42"/>
      <c r="EB503" s="42"/>
      <c r="EC503" s="42"/>
      <c r="ED503" s="42"/>
      <c r="EE503" s="42"/>
      <c r="EF503" s="42"/>
      <c r="EG503" s="42"/>
      <c r="EH503" s="42"/>
      <c r="EI503" s="42"/>
      <c r="EJ503" s="42"/>
      <c r="EK503" s="42"/>
      <c r="EL503" s="42"/>
      <c r="EM503" s="42"/>
      <c r="EN503" s="42"/>
      <c r="EO503" s="42"/>
      <c r="EP503" s="42"/>
      <c r="EQ503" s="42"/>
      <c r="ER503" s="42"/>
      <c r="ES503" s="42"/>
      <c r="ET503" s="42"/>
      <c r="EU503" s="42"/>
      <c r="EV503" s="42"/>
      <c r="EW503" s="42"/>
      <c r="EX503" s="42"/>
      <c r="EY503" s="42"/>
      <c r="EZ503" s="42"/>
      <c r="FA503" s="42"/>
      <c r="FB503" s="42"/>
      <c r="FC503" s="42"/>
      <c r="FD503" s="42"/>
      <c r="FE503" s="42"/>
      <c r="FF503" s="42"/>
      <c r="FG503" s="42"/>
      <c r="FH503" s="42"/>
      <c r="FI503" s="42"/>
      <c r="FJ503" s="42"/>
      <c r="FK503" s="42"/>
      <c r="FL503" s="42"/>
      <c r="FM503" s="42"/>
      <c r="FN503" s="42"/>
      <c r="FO503" s="42"/>
      <c r="FP503" s="42"/>
      <c r="FQ503" s="42"/>
      <c r="FR503" s="42"/>
      <c r="FS503" s="42"/>
      <c r="FT503" s="42"/>
      <c r="FU503" s="42"/>
      <c r="FV503" s="42"/>
      <c r="FW503" s="42"/>
      <c r="FX503" s="42"/>
      <c r="FY503" s="42"/>
      <c r="FZ503" s="42"/>
      <c r="GA503" s="42"/>
      <c r="GB503" s="42"/>
      <c r="GC503" s="42"/>
      <c r="GD503" s="42"/>
      <c r="GE503" s="42"/>
      <c r="GF503" s="42"/>
      <c r="GG503" s="42"/>
      <c r="GH503" s="42"/>
      <c r="GI503" s="42"/>
      <c r="GJ503" s="42"/>
      <c r="GK503" s="42"/>
      <c r="GL503" s="42"/>
      <c r="GM503" s="42"/>
      <c r="GN503" s="42"/>
      <c r="GO503" s="42"/>
      <c r="GP503" s="42"/>
      <c r="GQ503" s="42"/>
      <c r="GR503" s="42"/>
      <c r="GS503" s="42"/>
      <c r="GT503" s="42"/>
      <c r="GU503" s="42"/>
      <c r="GV503" s="42"/>
      <c r="GW503" s="42"/>
      <c r="GX503" s="42"/>
      <c r="GY503" s="42"/>
      <c r="GZ503" s="42"/>
      <c r="HA503" s="42"/>
      <c r="HB503" s="42"/>
      <c r="HC503" s="42"/>
      <c r="HD503" s="42"/>
      <c r="HE503" s="42"/>
      <c r="HF503" s="42"/>
      <c r="HG503" s="42"/>
      <c r="HH503" s="42"/>
      <c r="HI503" s="42"/>
      <c r="HJ503" s="42"/>
      <c r="HK503" s="42"/>
      <c r="HL503" s="42"/>
      <c r="HM503" s="42"/>
      <c r="HN503" s="42"/>
      <c r="HO503" s="42"/>
      <c r="HP503" s="42"/>
      <c r="HQ503" s="42"/>
      <c r="HR503" s="42"/>
      <c r="HS503" s="42"/>
      <c r="HT503" s="42"/>
      <c r="HU503" s="42"/>
      <c r="HV503" s="42"/>
      <c r="HW503" s="42"/>
      <c r="HX503" s="42"/>
    </row>
    <row r="504" spans="1:232" s="41" customFormat="1" x14ac:dyDescent="0.25">
      <c r="A504" s="29"/>
      <c r="B504" s="30"/>
      <c r="C504" s="31" t="str">
        <f>IF(H504="","",VLOOKUP(O504,Khach_hang!B:G,6,0))</f>
        <v>B</v>
      </c>
      <c r="D504" s="57">
        <f t="shared" si="119"/>
        <v>0</v>
      </c>
      <c r="E504" s="57">
        <f t="shared" si="120"/>
        <v>1</v>
      </c>
      <c r="F504" s="32" t="str">
        <f>IF(H504="","",VLOOKUP(H504,'PHIEU XT'!B:I,8,0))</f>
        <v>31/08/2025</v>
      </c>
      <c r="G504" s="32" t="str">
        <f t="shared" si="121"/>
        <v>31/08/2025</v>
      </c>
      <c r="H504" s="4">
        <v>9105874035</v>
      </c>
      <c r="I504" s="32" t="str">
        <f t="shared" si="122"/>
        <v>31/08/2025</v>
      </c>
      <c r="J504" s="33" t="str">
        <f t="shared" si="123"/>
        <v>NKHT2508/00422912</v>
      </c>
      <c r="K504" s="34"/>
      <c r="L504" s="46" t="str">
        <f t="shared" si="124"/>
        <v>K25TTM</v>
      </c>
      <c r="M504" s="33" t="str">
        <f>IF(H504="","",'PHIEU XT'!C504)</f>
        <v>00422912</v>
      </c>
      <c r="N504" s="35" t="str">
        <f t="shared" si="125"/>
        <v>31/08/2025</v>
      </c>
      <c r="O504" s="6" t="str">
        <f>IF(H504="","",'PHIEU XT'!E504)</f>
        <v>WIN-002</v>
      </c>
      <c r="P504" s="36"/>
      <c r="Q504" s="36"/>
      <c r="R504" s="36"/>
      <c r="S504" s="33" t="str">
        <f>IF(H504="","",'PHIEU XT'!F504)</f>
        <v>5605 WM+ HNI S2.09 Ocean Park</v>
      </c>
      <c r="T504" s="36"/>
      <c r="U504" s="36"/>
      <c r="V504" s="33" t="str">
        <f t="shared" si="126"/>
        <v>5605 WM+ HNI S2.09 Ocean Park</v>
      </c>
      <c r="W504" s="36"/>
      <c r="X504" s="36"/>
      <c r="Y504" s="33" t="str">
        <f>IF(H504="","",'PHIEU XT'!AC504)</f>
        <v>CGM300</v>
      </c>
      <c r="Z504" s="36"/>
      <c r="AA504" s="30"/>
      <c r="AB504" s="57">
        <f t="shared" si="127"/>
        <v>5111</v>
      </c>
      <c r="AC504" s="57">
        <f t="shared" si="128"/>
        <v>131</v>
      </c>
      <c r="AD504" s="30"/>
      <c r="AE504" s="58">
        <f>IF(H504="","",'PHIEU XT'!U504)</f>
        <v>2</v>
      </c>
      <c r="AF504" s="37"/>
      <c r="AG504" s="37">
        <f>IF(H504="","",'PHIEU XT'!T504)</f>
        <v>73431</v>
      </c>
      <c r="AH504" s="38">
        <f t="shared" si="129"/>
        <v>146862</v>
      </c>
      <c r="AI504" s="37"/>
      <c r="AJ504" s="37"/>
      <c r="AK504" s="39"/>
      <c r="AL504" s="40">
        <f t="shared" si="130"/>
        <v>8</v>
      </c>
      <c r="AM504" s="37"/>
      <c r="AN504" s="37">
        <f t="shared" si="131"/>
        <v>11748.960000000001</v>
      </c>
      <c r="AO504" s="59">
        <f t="shared" si="132"/>
        <v>33311</v>
      </c>
      <c r="AP504" s="39"/>
      <c r="AQ504" s="59" t="str">
        <f t="shared" si="133"/>
        <v>K-hangtra</v>
      </c>
      <c r="AR504" s="60">
        <f t="shared" si="134"/>
        <v>156</v>
      </c>
      <c r="AS504" s="60">
        <f t="shared" si="135"/>
        <v>632</v>
      </c>
      <c r="AV504" s="39"/>
      <c r="AW504" s="42"/>
      <c r="AX504" s="42"/>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c r="BV504" s="42"/>
      <c r="BW504" s="42"/>
      <c r="BX504" s="42"/>
      <c r="BY504" s="42"/>
      <c r="BZ504" s="42"/>
      <c r="CA504" s="42"/>
      <c r="CB504" s="42"/>
      <c r="CC504" s="42"/>
      <c r="CD504" s="42"/>
      <c r="CE504" s="42"/>
      <c r="CF504" s="42"/>
      <c r="CG504" s="42"/>
      <c r="CH504" s="42"/>
      <c r="CI504" s="42"/>
      <c r="CJ504" s="42"/>
      <c r="CK504" s="42"/>
      <c r="CL504" s="42"/>
      <c r="CM504" s="42"/>
      <c r="CN504" s="42"/>
      <c r="CO504" s="42"/>
      <c r="CP504" s="42"/>
      <c r="CQ504" s="42"/>
      <c r="CR504" s="42"/>
      <c r="CS504" s="42"/>
      <c r="CT504" s="42"/>
      <c r="CU504" s="42"/>
      <c r="CV504" s="42"/>
      <c r="CW504" s="42"/>
      <c r="CX504" s="42"/>
      <c r="CY504" s="42"/>
      <c r="CZ504" s="42"/>
      <c r="DA504" s="42"/>
      <c r="DB504" s="42"/>
      <c r="DC504" s="42"/>
      <c r="DD504" s="42"/>
      <c r="DE504" s="42"/>
      <c r="DF504" s="42"/>
      <c r="DG504" s="42"/>
      <c r="DH504" s="42"/>
      <c r="DI504" s="42"/>
      <c r="DJ504" s="42"/>
      <c r="DK504" s="42"/>
      <c r="DL504" s="42"/>
      <c r="DM504" s="42"/>
      <c r="DN504" s="42"/>
      <c r="DO504" s="42"/>
      <c r="DP504" s="42"/>
      <c r="DQ504" s="42"/>
      <c r="DR504" s="42"/>
      <c r="DS504" s="42"/>
      <c r="DT504" s="42"/>
      <c r="DU504" s="42"/>
      <c r="DV504" s="42"/>
      <c r="DW504" s="42"/>
      <c r="DX504" s="42"/>
      <c r="DY504" s="42"/>
      <c r="DZ504" s="42"/>
      <c r="EA504" s="42"/>
      <c r="EB504" s="42"/>
      <c r="EC504" s="42"/>
      <c r="ED504" s="42"/>
      <c r="EE504" s="42"/>
      <c r="EF504" s="42"/>
      <c r="EG504" s="42"/>
      <c r="EH504" s="42"/>
      <c r="EI504" s="42"/>
      <c r="EJ504" s="42"/>
      <c r="EK504" s="42"/>
      <c r="EL504" s="42"/>
      <c r="EM504" s="42"/>
      <c r="EN504" s="42"/>
      <c r="EO504" s="42"/>
      <c r="EP504" s="42"/>
      <c r="EQ504" s="42"/>
      <c r="ER504" s="42"/>
      <c r="ES504" s="42"/>
      <c r="ET504" s="42"/>
      <c r="EU504" s="42"/>
      <c r="EV504" s="42"/>
      <c r="EW504" s="42"/>
      <c r="EX504" s="42"/>
      <c r="EY504" s="42"/>
      <c r="EZ504" s="42"/>
      <c r="FA504" s="42"/>
      <c r="FB504" s="42"/>
      <c r="FC504" s="42"/>
      <c r="FD504" s="42"/>
      <c r="FE504" s="42"/>
      <c r="FF504" s="42"/>
      <c r="FG504" s="42"/>
      <c r="FH504" s="42"/>
      <c r="FI504" s="42"/>
      <c r="FJ504" s="42"/>
      <c r="FK504" s="42"/>
      <c r="FL504" s="42"/>
      <c r="FM504" s="42"/>
      <c r="FN504" s="42"/>
      <c r="FO504" s="42"/>
      <c r="FP504" s="42"/>
      <c r="FQ504" s="42"/>
      <c r="FR504" s="42"/>
      <c r="FS504" s="42"/>
      <c r="FT504" s="42"/>
      <c r="FU504" s="42"/>
      <c r="FV504" s="42"/>
      <c r="FW504" s="42"/>
      <c r="FX504" s="42"/>
      <c r="FY504" s="42"/>
      <c r="FZ504" s="42"/>
      <c r="GA504" s="42"/>
      <c r="GB504" s="42"/>
      <c r="GC504" s="42"/>
      <c r="GD504" s="42"/>
      <c r="GE504" s="42"/>
      <c r="GF504" s="42"/>
      <c r="GG504" s="42"/>
      <c r="GH504" s="42"/>
      <c r="GI504" s="42"/>
      <c r="GJ504" s="42"/>
      <c r="GK504" s="42"/>
      <c r="GL504" s="42"/>
      <c r="GM504" s="42"/>
      <c r="GN504" s="42"/>
      <c r="GO504" s="42"/>
      <c r="GP504" s="42"/>
      <c r="GQ504" s="42"/>
      <c r="GR504" s="42"/>
      <c r="GS504" s="42"/>
      <c r="GT504" s="42"/>
      <c r="GU504" s="42"/>
      <c r="GV504" s="42"/>
      <c r="GW504" s="42"/>
      <c r="GX504" s="42"/>
      <c r="GY504" s="42"/>
      <c r="GZ504" s="42"/>
      <c r="HA504" s="42"/>
      <c r="HB504" s="42"/>
      <c r="HC504" s="42"/>
      <c r="HD504" s="42"/>
      <c r="HE504" s="42"/>
      <c r="HF504" s="42"/>
      <c r="HG504" s="42"/>
      <c r="HH504" s="42"/>
      <c r="HI504" s="42"/>
      <c r="HJ504" s="42"/>
      <c r="HK504" s="42"/>
      <c r="HL504" s="42"/>
      <c r="HM504" s="42"/>
      <c r="HN504" s="42"/>
      <c r="HO504" s="42"/>
      <c r="HP504" s="42"/>
      <c r="HQ504" s="42"/>
      <c r="HR504" s="42"/>
      <c r="HS504" s="42"/>
      <c r="HT504" s="42"/>
      <c r="HU504" s="42"/>
      <c r="HV504" s="42"/>
      <c r="HW504" s="42"/>
      <c r="HX504" s="42"/>
    </row>
    <row r="505" spans="1:232" s="41" customFormat="1" x14ac:dyDescent="0.25">
      <c r="A505" s="29"/>
      <c r="B505" s="30"/>
      <c r="C505" s="31" t="str">
        <f>IF(H505="","",VLOOKUP(O505,Khach_hang!B:G,6,0))</f>
        <v>B</v>
      </c>
      <c r="D505" s="57">
        <f t="shared" si="119"/>
        <v>0</v>
      </c>
      <c r="E505" s="57">
        <f t="shared" si="120"/>
        <v>1</v>
      </c>
      <c r="F505" s="32" t="str">
        <f>IF(H505="","",VLOOKUP(H505,'PHIEU XT'!B:I,8,0))</f>
        <v>31/08/2025</v>
      </c>
      <c r="G505" s="32" t="str">
        <f t="shared" si="121"/>
        <v>31/08/2025</v>
      </c>
      <c r="H505" s="4">
        <v>9105874035</v>
      </c>
      <c r="I505" s="32" t="str">
        <f t="shared" si="122"/>
        <v>31/08/2025</v>
      </c>
      <c r="J505" s="33" t="str">
        <f t="shared" si="123"/>
        <v>NKHT2508/00422912</v>
      </c>
      <c r="K505" s="34"/>
      <c r="L505" s="46" t="str">
        <f t="shared" si="124"/>
        <v>K25TTM</v>
      </c>
      <c r="M505" s="33" t="str">
        <f>IF(H505="","",'PHIEU XT'!C505)</f>
        <v>00422912</v>
      </c>
      <c r="N505" s="35" t="str">
        <f t="shared" si="125"/>
        <v>31/08/2025</v>
      </c>
      <c r="O505" s="6" t="str">
        <f>IF(H505="","",'PHIEU XT'!E505)</f>
        <v>WIN-002</v>
      </c>
      <c r="P505" s="36"/>
      <c r="Q505" s="36"/>
      <c r="R505" s="36"/>
      <c r="S505" s="33" t="str">
        <f>IF(H505="","",'PHIEU XT'!F505)</f>
        <v>5605 WM+ HNI S2.09 Ocean Park</v>
      </c>
      <c r="T505" s="36"/>
      <c r="U505" s="36"/>
      <c r="V505" s="33" t="str">
        <f t="shared" si="126"/>
        <v>5605 WM+ HNI S2.09 Ocean Park</v>
      </c>
      <c r="W505" s="36"/>
      <c r="X505" s="36"/>
      <c r="Y505" s="33" t="str">
        <f>IF(H505="","",'PHIEU XT'!AC505)</f>
        <v>TH200</v>
      </c>
      <c r="Z505" s="36"/>
      <c r="AA505" s="30"/>
      <c r="AB505" s="57">
        <f t="shared" si="127"/>
        <v>5111</v>
      </c>
      <c r="AC505" s="57">
        <f t="shared" si="128"/>
        <v>131</v>
      </c>
      <c r="AD505" s="30"/>
      <c r="AE505" s="58">
        <f>IF(H505="","",'PHIEU XT'!U505)</f>
        <v>2</v>
      </c>
      <c r="AF505" s="37"/>
      <c r="AG505" s="37">
        <f>IF(H505="","",'PHIEU XT'!T505)</f>
        <v>55595</v>
      </c>
      <c r="AH505" s="38">
        <f t="shared" si="129"/>
        <v>111190</v>
      </c>
      <c r="AI505" s="37"/>
      <c r="AJ505" s="37"/>
      <c r="AK505" s="39"/>
      <c r="AL505" s="40">
        <f t="shared" si="130"/>
        <v>8</v>
      </c>
      <c r="AM505" s="37"/>
      <c r="AN505" s="37">
        <f t="shared" si="131"/>
        <v>8895.2000000000007</v>
      </c>
      <c r="AO505" s="59">
        <f t="shared" si="132"/>
        <v>33311</v>
      </c>
      <c r="AP505" s="39"/>
      <c r="AQ505" s="59" t="str">
        <f t="shared" si="133"/>
        <v>K-hangtra</v>
      </c>
      <c r="AR505" s="60">
        <f t="shared" si="134"/>
        <v>156</v>
      </c>
      <c r="AS505" s="60">
        <f t="shared" si="135"/>
        <v>632</v>
      </c>
      <c r="AV505" s="39"/>
      <c r="AW505" s="42"/>
      <c r="AX505" s="42"/>
      <c r="AY505" s="42"/>
      <c r="AZ505" s="42"/>
      <c r="BA505" s="42"/>
      <c r="BB505" s="42"/>
      <c r="BC505" s="42"/>
      <c r="BD505" s="42"/>
      <c r="BE505" s="42"/>
      <c r="BF505" s="42"/>
      <c r="BG505" s="42"/>
      <c r="BH505" s="42"/>
      <c r="BI505" s="42"/>
      <c r="BJ505" s="42"/>
      <c r="BK505" s="42"/>
      <c r="BL505" s="42"/>
      <c r="BM505" s="42"/>
      <c r="BN505" s="42"/>
      <c r="BO505" s="42"/>
      <c r="BP505" s="42"/>
      <c r="BQ505" s="42"/>
      <c r="BR505" s="42"/>
      <c r="BS505" s="42"/>
      <c r="BT505" s="42"/>
      <c r="BU505" s="42"/>
      <c r="BV505" s="42"/>
      <c r="BW505" s="42"/>
      <c r="BX505" s="42"/>
      <c r="BY505" s="42"/>
      <c r="BZ505" s="42"/>
      <c r="CA505" s="42"/>
      <c r="CB505" s="42"/>
      <c r="CC505" s="42"/>
      <c r="CD505" s="42"/>
      <c r="CE505" s="42"/>
      <c r="CF505" s="42"/>
      <c r="CG505" s="42"/>
      <c r="CH505" s="42"/>
      <c r="CI505" s="42"/>
      <c r="CJ505" s="42"/>
      <c r="CK505" s="42"/>
      <c r="CL505" s="42"/>
      <c r="CM505" s="42"/>
      <c r="CN505" s="42"/>
      <c r="CO505" s="42"/>
      <c r="CP505" s="42"/>
      <c r="CQ505" s="42"/>
      <c r="CR505" s="42"/>
      <c r="CS505" s="42"/>
      <c r="CT505" s="42"/>
      <c r="CU505" s="42"/>
      <c r="CV505" s="42"/>
      <c r="CW505" s="42"/>
      <c r="CX505" s="42"/>
      <c r="CY505" s="42"/>
      <c r="CZ505" s="42"/>
      <c r="DA505" s="42"/>
      <c r="DB505" s="42"/>
      <c r="DC505" s="42"/>
      <c r="DD505" s="42"/>
      <c r="DE505" s="42"/>
      <c r="DF505" s="42"/>
      <c r="DG505" s="42"/>
      <c r="DH505" s="42"/>
      <c r="DI505" s="42"/>
      <c r="DJ505" s="42"/>
      <c r="DK505" s="42"/>
      <c r="DL505" s="42"/>
      <c r="DM505" s="42"/>
      <c r="DN505" s="42"/>
      <c r="DO505" s="42"/>
      <c r="DP505" s="42"/>
      <c r="DQ505" s="42"/>
      <c r="DR505" s="42"/>
      <c r="DS505" s="42"/>
      <c r="DT505" s="42"/>
      <c r="DU505" s="42"/>
      <c r="DV505" s="42"/>
      <c r="DW505" s="42"/>
      <c r="DX505" s="42"/>
      <c r="DY505" s="42"/>
      <c r="DZ505" s="42"/>
      <c r="EA505" s="42"/>
      <c r="EB505" s="42"/>
      <c r="EC505" s="42"/>
      <c r="ED505" s="42"/>
      <c r="EE505" s="42"/>
      <c r="EF505" s="42"/>
      <c r="EG505" s="42"/>
      <c r="EH505" s="42"/>
      <c r="EI505" s="42"/>
      <c r="EJ505" s="42"/>
      <c r="EK505" s="42"/>
      <c r="EL505" s="42"/>
      <c r="EM505" s="42"/>
      <c r="EN505" s="42"/>
      <c r="EO505" s="42"/>
      <c r="EP505" s="42"/>
      <c r="EQ505" s="42"/>
      <c r="ER505" s="42"/>
      <c r="ES505" s="42"/>
      <c r="ET505" s="42"/>
      <c r="EU505" s="42"/>
      <c r="EV505" s="42"/>
      <c r="EW505" s="42"/>
      <c r="EX505" s="42"/>
      <c r="EY505" s="42"/>
      <c r="EZ505" s="42"/>
      <c r="FA505" s="42"/>
      <c r="FB505" s="42"/>
      <c r="FC505" s="42"/>
      <c r="FD505" s="42"/>
      <c r="FE505" s="42"/>
      <c r="FF505" s="42"/>
      <c r="FG505" s="42"/>
      <c r="FH505" s="42"/>
      <c r="FI505" s="42"/>
      <c r="FJ505" s="42"/>
      <c r="FK505" s="42"/>
      <c r="FL505" s="42"/>
      <c r="FM505" s="42"/>
      <c r="FN505" s="42"/>
      <c r="FO505" s="42"/>
      <c r="FP505" s="42"/>
      <c r="FQ505" s="42"/>
      <c r="FR505" s="42"/>
      <c r="FS505" s="42"/>
      <c r="FT505" s="42"/>
      <c r="FU505" s="42"/>
      <c r="FV505" s="42"/>
      <c r="FW505" s="42"/>
      <c r="FX505" s="42"/>
      <c r="FY505" s="42"/>
      <c r="FZ505" s="42"/>
      <c r="GA505" s="42"/>
      <c r="GB505" s="42"/>
      <c r="GC505" s="42"/>
      <c r="GD505" s="42"/>
      <c r="GE505" s="42"/>
      <c r="GF505" s="42"/>
      <c r="GG505" s="42"/>
      <c r="GH505" s="42"/>
      <c r="GI505" s="42"/>
      <c r="GJ505" s="42"/>
      <c r="GK505" s="42"/>
      <c r="GL505" s="42"/>
      <c r="GM505" s="42"/>
      <c r="GN505" s="42"/>
      <c r="GO505" s="42"/>
      <c r="GP505" s="42"/>
      <c r="GQ505" s="42"/>
      <c r="GR505" s="42"/>
      <c r="GS505" s="42"/>
      <c r="GT505" s="42"/>
      <c r="GU505" s="42"/>
      <c r="GV505" s="42"/>
      <c r="GW505" s="42"/>
      <c r="GX505" s="42"/>
      <c r="GY505" s="42"/>
      <c r="GZ505" s="42"/>
      <c r="HA505" s="42"/>
      <c r="HB505" s="42"/>
      <c r="HC505" s="42"/>
      <c r="HD505" s="42"/>
      <c r="HE505" s="42"/>
      <c r="HF505" s="42"/>
      <c r="HG505" s="42"/>
      <c r="HH505" s="42"/>
      <c r="HI505" s="42"/>
      <c r="HJ505" s="42"/>
      <c r="HK505" s="42"/>
      <c r="HL505" s="42"/>
      <c r="HM505" s="42"/>
      <c r="HN505" s="42"/>
      <c r="HO505" s="42"/>
      <c r="HP505" s="42"/>
      <c r="HQ505" s="42"/>
      <c r="HR505" s="42"/>
      <c r="HS505" s="42"/>
      <c r="HT505" s="42"/>
      <c r="HU505" s="42"/>
      <c r="HV505" s="42"/>
      <c r="HW505" s="42"/>
      <c r="HX505" s="42"/>
    </row>
    <row r="506" spans="1:232" s="41" customFormat="1" x14ac:dyDescent="0.25">
      <c r="A506" s="29"/>
      <c r="B506" s="30"/>
      <c r="C506" s="31" t="str">
        <f>IF(H506="","",VLOOKUP(O506,Khach_hang!B:G,6,0))</f>
        <v>B</v>
      </c>
      <c r="D506" s="57">
        <f t="shared" si="119"/>
        <v>0</v>
      </c>
      <c r="E506" s="57">
        <f t="shared" si="120"/>
        <v>1</v>
      </c>
      <c r="F506" s="32" t="str">
        <f>IF(H506="","",VLOOKUP(H506,'PHIEU XT'!B:I,8,0))</f>
        <v>31/08/2025</v>
      </c>
      <c r="G506" s="32" t="str">
        <f t="shared" si="121"/>
        <v>31/08/2025</v>
      </c>
      <c r="H506" s="4">
        <v>9105874035</v>
      </c>
      <c r="I506" s="32" t="str">
        <f t="shared" si="122"/>
        <v>31/08/2025</v>
      </c>
      <c r="J506" s="33" t="str">
        <f t="shared" si="123"/>
        <v>NKHT2508/00422912</v>
      </c>
      <c r="K506" s="34"/>
      <c r="L506" s="46" t="str">
        <f t="shared" si="124"/>
        <v>K25TTM</v>
      </c>
      <c r="M506" s="33" t="str">
        <f>IF(H506="","",'PHIEU XT'!C506)</f>
        <v>00422912</v>
      </c>
      <c r="N506" s="35" t="str">
        <f t="shared" si="125"/>
        <v>31/08/2025</v>
      </c>
      <c r="O506" s="6" t="str">
        <f>IF(H506="","",'PHIEU XT'!E506)</f>
        <v>WIN-002</v>
      </c>
      <c r="P506" s="36"/>
      <c r="Q506" s="36"/>
      <c r="R506" s="36"/>
      <c r="S506" s="33" t="str">
        <f>IF(H506="","",'PHIEU XT'!F506)</f>
        <v>5605 WM+ HNI S2.09 Ocean Park</v>
      </c>
      <c r="T506" s="36"/>
      <c r="U506" s="36"/>
      <c r="V506" s="33" t="str">
        <f t="shared" si="126"/>
        <v>5605 WM+ HNI S2.09 Ocean Park</v>
      </c>
      <c r="W506" s="36"/>
      <c r="X506" s="36"/>
      <c r="Y506" s="33" t="str">
        <f>IF(H506="","",'PHIEU XT'!AC506)</f>
        <v>GM500</v>
      </c>
      <c r="Z506" s="36"/>
      <c r="AA506" s="30"/>
      <c r="AB506" s="57">
        <f t="shared" si="127"/>
        <v>5111</v>
      </c>
      <c r="AC506" s="57">
        <f t="shared" si="128"/>
        <v>131</v>
      </c>
      <c r="AD506" s="30"/>
      <c r="AE506" s="58">
        <f>IF(H506="","",'PHIEU XT'!U506)</f>
        <v>1</v>
      </c>
      <c r="AF506" s="37"/>
      <c r="AG506" s="37">
        <f>IF(H506="","",'PHIEU XT'!T506)</f>
        <v>111058</v>
      </c>
      <c r="AH506" s="38">
        <f t="shared" si="129"/>
        <v>111058</v>
      </c>
      <c r="AI506" s="37"/>
      <c r="AJ506" s="37"/>
      <c r="AK506" s="39"/>
      <c r="AL506" s="40">
        <f t="shared" si="130"/>
        <v>8</v>
      </c>
      <c r="AM506" s="37"/>
      <c r="AN506" s="37">
        <f t="shared" si="131"/>
        <v>8884.64</v>
      </c>
      <c r="AO506" s="59">
        <f t="shared" si="132"/>
        <v>33311</v>
      </c>
      <c r="AP506" s="39"/>
      <c r="AQ506" s="59" t="str">
        <f t="shared" si="133"/>
        <v>K-hangtra</v>
      </c>
      <c r="AR506" s="60">
        <f t="shared" si="134"/>
        <v>156</v>
      </c>
      <c r="AS506" s="60">
        <f t="shared" si="135"/>
        <v>632</v>
      </c>
      <c r="AV506" s="39"/>
      <c r="AW506" s="42"/>
      <c r="AX506" s="42"/>
      <c r="AY506" s="42"/>
      <c r="AZ506" s="42"/>
      <c r="BA506" s="42"/>
      <c r="BB506" s="42"/>
      <c r="BC506" s="42"/>
      <c r="BD506" s="42"/>
      <c r="BE506" s="42"/>
      <c r="BF506" s="42"/>
      <c r="BG506" s="42"/>
      <c r="BH506" s="42"/>
      <c r="BI506" s="42"/>
      <c r="BJ506" s="42"/>
      <c r="BK506" s="42"/>
      <c r="BL506" s="42"/>
      <c r="BM506" s="42"/>
      <c r="BN506" s="42"/>
      <c r="BO506" s="42"/>
      <c r="BP506" s="42"/>
      <c r="BQ506" s="42"/>
      <c r="BR506" s="42"/>
      <c r="BS506" s="42"/>
      <c r="BT506" s="42"/>
      <c r="BU506" s="42"/>
      <c r="BV506" s="42"/>
      <c r="BW506" s="42"/>
      <c r="BX506" s="42"/>
      <c r="BY506" s="42"/>
      <c r="BZ506" s="42"/>
      <c r="CA506" s="42"/>
      <c r="CB506" s="42"/>
      <c r="CC506" s="42"/>
      <c r="CD506" s="42"/>
      <c r="CE506" s="42"/>
      <c r="CF506" s="42"/>
      <c r="CG506" s="42"/>
      <c r="CH506" s="42"/>
      <c r="CI506" s="42"/>
      <c r="CJ506" s="42"/>
      <c r="CK506" s="42"/>
      <c r="CL506" s="42"/>
      <c r="CM506" s="42"/>
      <c r="CN506" s="42"/>
      <c r="CO506" s="42"/>
      <c r="CP506" s="42"/>
      <c r="CQ506" s="42"/>
      <c r="CR506" s="42"/>
      <c r="CS506" s="42"/>
      <c r="CT506" s="42"/>
      <c r="CU506" s="42"/>
      <c r="CV506" s="42"/>
      <c r="CW506" s="42"/>
      <c r="CX506" s="42"/>
      <c r="CY506" s="42"/>
      <c r="CZ506" s="42"/>
      <c r="DA506" s="42"/>
      <c r="DB506" s="42"/>
      <c r="DC506" s="42"/>
      <c r="DD506" s="42"/>
      <c r="DE506" s="42"/>
      <c r="DF506" s="42"/>
      <c r="DG506" s="42"/>
      <c r="DH506" s="42"/>
      <c r="DI506" s="42"/>
      <c r="DJ506" s="42"/>
      <c r="DK506" s="42"/>
      <c r="DL506" s="42"/>
      <c r="DM506" s="42"/>
      <c r="DN506" s="42"/>
      <c r="DO506" s="42"/>
      <c r="DP506" s="42"/>
      <c r="DQ506" s="42"/>
      <c r="DR506" s="42"/>
      <c r="DS506" s="42"/>
      <c r="DT506" s="42"/>
      <c r="DU506" s="42"/>
      <c r="DV506" s="42"/>
      <c r="DW506" s="42"/>
      <c r="DX506" s="42"/>
      <c r="DY506" s="42"/>
      <c r="DZ506" s="42"/>
      <c r="EA506" s="42"/>
      <c r="EB506" s="42"/>
      <c r="EC506" s="42"/>
      <c r="ED506" s="42"/>
      <c r="EE506" s="42"/>
      <c r="EF506" s="42"/>
      <c r="EG506" s="42"/>
      <c r="EH506" s="42"/>
      <c r="EI506" s="42"/>
      <c r="EJ506" s="42"/>
      <c r="EK506" s="42"/>
      <c r="EL506" s="42"/>
      <c r="EM506" s="42"/>
      <c r="EN506" s="42"/>
      <c r="EO506" s="42"/>
      <c r="EP506" s="42"/>
      <c r="EQ506" s="42"/>
      <c r="ER506" s="42"/>
      <c r="ES506" s="42"/>
      <c r="ET506" s="42"/>
      <c r="EU506" s="42"/>
      <c r="EV506" s="42"/>
      <c r="EW506" s="42"/>
      <c r="EX506" s="42"/>
      <c r="EY506" s="42"/>
      <c r="EZ506" s="42"/>
      <c r="FA506" s="42"/>
      <c r="FB506" s="42"/>
      <c r="FC506" s="42"/>
      <c r="FD506" s="42"/>
      <c r="FE506" s="42"/>
      <c r="FF506" s="42"/>
      <c r="FG506" s="42"/>
      <c r="FH506" s="42"/>
      <c r="FI506" s="42"/>
      <c r="FJ506" s="42"/>
      <c r="FK506" s="42"/>
      <c r="FL506" s="42"/>
      <c r="FM506" s="42"/>
      <c r="FN506" s="42"/>
      <c r="FO506" s="42"/>
      <c r="FP506" s="42"/>
      <c r="FQ506" s="42"/>
      <c r="FR506" s="42"/>
      <c r="FS506" s="42"/>
      <c r="FT506" s="42"/>
      <c r="FU506" s="42"/>
      <c r="FV506" s="42"/>
      <c r="FW506" s="42"/>
      <c r="FX506" s="42"/>
      <c r="FY506" s="42"/>
      <c r="FZ506" s="42"/>
      <c r="GA506" s="42"/>
      <c r="GB506" s="42"/>
      <c r="GC506" s="42"/>
      <c r="GD506" s="42"/>
      <c r="GE506" s="42"/>
      <c r="GF506" s="42"/>
      <c r="GG506" s="42"/>
      <c r="GH506" s="42"/>
      <c r="GI506" s="42"/>
      <c r="GJ506" s="42"/>
      <c r="GK506" s="42"/>
      <c r="GL506" s="42"/>
      <c r="GM506" s="42"/>
      <c r="GN506" s="42"/>
      <c r="GO506" s="42"/>
      <c r="GP506" s="42"/>
      <c r="GQ506" s="42"/>
      <c r="GR506" s="42"/>
      <c r="GS506" s="42"/>
      <c r="GT506" s="42"/>
      <c r="GU506" s="42"/>
      <c r="GV506" s="42"/>
      <c r="GW506" s="42"/>
      <c r="GX506" s="42"/>
      <c r="GY506" s="42"/>
      <c r="GZ506" s="42"/>
      <c r="HA506" s="42"/>
      <c r="HB506" s="42"/>
      <c r="HC506" s="42"/>
      <c r="HD506" s="42"/>
      <c r="HE506" s="42"/>
      <c r="HF506" s="42"/>
      <c r="HG506" s="42"/>
      <c r="HH506" s="42"/>
      <c r="HI506" s="42"/>
      <c r="HJ506" s="42"/>
      <c r="HK506" s="42"/>
      <c r="HL506" s="42"/>
      <c r="HM506" s="42"/>
      <c r="HN506" s="42"/>
      <c r="HO506" s="42"/>
      <c r="HP506" s="42"/>
      <c r="HQ506" s="42"/>
      <c r="HR506" s="42"/>
      <c r="HS506" s="42"/>
      <c r="HT506" s="42"/>
      <c r="HU506" s="42"/>
      <c r="HV506" s="42"/>
      <c r="HW506" s="42"/>
      <c r="HX506" s="42"/>
    </row>
    <row r="507" spans="1:232" s="41" customFormat="1" x14ac:dyDescent="0.25">
      <c r="A507" s="29"/>
      <c r="B507" s="30"/>
      <c r="C507" s="31" t="str">
        <f>IF(H507="","",VLOOKUP(O507,Khach_hang!B:G,6,0))</f>
        <v>B</v>
      </c>
      <c r="D507" s="57">
        <f t="shared" si="119"/>
        <v>0</v>
      </c>
      <c r="E507" s="57">
        <f t="shared" si="120"/>
        <v>1</v>
      </c>
      <c r="F507" s="32" t="str">
        <f>IF(H507="","",VLOOKUP(H507,'PHIEU XT'!B:I,8,0))</f>
        <v>31/08/2025</v>
      </c>
      <c r="G507" s="32" t="str">
        <f t="shared" si="121"/>
        <v>31/08/2025</v>
      </c>
      <c r="H507" s="4">
        <v>9105874086</v>
      </c>
      <c r="I507" s="32" t="str">
        <f t="shared" si="122"/>
        <v>31/08/2025</v>
      </c>
      <c r="J507" s="33" t="str">
        <f t="shared" si="123"/>
        <v>NKHT2508/00032794</v>
      </c>
      <c r="K507" s="34"/>
      <c r="L507" s="46" t="str">
        <f t="shared" si="124"/>
        <v>K25TTM</v>
      </c>
      <c r="M507" s="33" t="str">
        <f>IF(H507="","",'PHIEU XT'!C507)</f>
        <v>00032794</v>
      </c>
      <c r="N507" s="35" t="str">
        <f t="shared" si="125"/>
        <v>31/08/2025</v>
      </c>
      <c r="O507" s="6" t="str">
        <f>IF(H507="","",'PHIEU XT'!E507)</f>
        <v>WIN-058</v>
      </c>
      <c r="P507" s="36"/>
      <c r="Q507" s="36"/>
      <c r="R507" s="36"/>
      <c r="S507" s="33" t="str">
        <f>IF(H507="","",'PHIEU XT'!F507)</f>
        <v>6110 WM+ NAN CT1B Quang Trung</v>
      </c>
      <c r="T507" s="36"/>
      <c r="U507" s="36"/>
      <c r="V507" s="33" t="str">
        <f t="shared" si="126"/>
        <v>6110 WM+ NAN CT1B Quang Trung</v>
      </c>
      <c r="W507" s="36"/>
      <c r="X507" s="36"/>
      <c r="Y507" s="33" t="str">
        <f>IF(H507="","",'PHIEU XT'!AC507)</f>
        <v>CC300</v>
      </c>
      <c r="Z507" s="36"/>
      <c r="AA507" s="30"/>
      <c r="AB507" s="57">
        <f t="shared" si="127"/>
        <v>5111</v>
      </c>
      <c r="AC507" s="57">
        <f t="shared" si="128"/>
        <v>131</v>
      </c>
      <c r="AD507" s="30"/>
      <c r="AE507" s="58">
        <f>IF(H507="","",'PHIEU XT'!U507)</f>
        <v>1</v>
      </c>
      <c r="AF507" s="37"/>
      <c r="AG507" s="37">
        <f>IF(H507="","",'PHIEU XT'!T507)</f>
        <v>74250</v>
      </c>
      <c r="AH507" s="38">
        <f t="shared" si="129"/>
        <v>74250</v>
      </c>
      <c r="AI507" s="37"/>
      <c r="AJ507" s="37"/>
      <c r="AK507" s="39"/>
      <c r="AL507" s="40">
        <f t="shared" si="130"/>
        <v>8</v>
      </c>
      <c r="AM507" s="37"/>
      <c r="AN507" s="37">
        <f t="shared" si="131"/>
        <v>5940</v>
      </c>
      <c r="AO507" s="59">
        <f t="shared" si="132"/>
        <v>33311</v>
      </c>
      <c r="AP507" s="39"/>
      <c r="AQ507" s="59" t="str">
        <f t="shared" si="133"/>
        <v>K-hangtra</v>
      </c>
      <c r="AR507" s="60">
        <f t="shared" si="134"/>
        <v>156</v>
      </c>
      <c r="AS507" s="60">
        <f t="shared" si="135"/>
        <v>632</v>
      </c>
      <c r="AV507" s="39"/>
      <c r="AW507" s="42"/>
      <c r="AX507" s="42"/>
      <c r="AY507" s="42"/>
      <c r="AZ507" s="42"/>
      <c r="BA507" s="42"/>
      <c r="BB507" s="42"/>
      <c r="BC507" s="42"/>
      <c r="BD507" s="42"/>
      <c r="BE507" s="42"/>
      <c r="BF507" s="42"/>
      <c r="BG507" s="42"/>
      <c r="BH507" s="42"/>
      <c r="BI507" s="42"/>
      <c r="BJ507" s="42"/>
      <c r="BK507" s="42"/>
      <c r="BL507" s="42"/>
      <c r="BM507" s="42"/>
      <c r="BN507" s="42"/>
      <c r="BO507" s="42"/>
      <c r="BP507" s="42"/>
      <c r="BQ507" s="42"/>
      <c r="BR507" s="42"/>
      <c r="BS507" s="42"/>
      <c r="BT507" s="42"/>
      <c r="BU507" s="42"/>
      <c r="BV507" s="42"/>
      <c r="BW507" s="42"/>
      <c r="BX507" s="42"/>
      <c r="BY507" s="42"/>
      <c r="BZ507" s="42"/>
      <c r="CA507" s="42"/>
      <c r="CB507" s="42"/>
      <c r="CC507" s="42"/>
      <c r="CD507" s="42"/>
      <c r="CE507" s="42"/>
      <c r="CF507" s="42"/>
      <c r="CG507" s="42"/>
      <c r="CH507" s="42"/>
      <c r="CI507" s="42"/>
      <c r="CJ507" s="42"/>
      <c r="CK507" s="42"/>
      <c r="CL507" s="42"/>
      <c r="CM507" s="42"/>
      <c r="CN507" s="42"/>
      <c r="CO507" s="42"/>
      <c r="CP507" s="42"/>
      <c r="CQ507" s="42"/>
      <c r="CR507" s="42"/>
      <c r="CS507" s="42"/>
      <c r="CT507" s="42"/>
      <c r="CU507" s="42"/>
      <c r="CV507" s="42"/>
      <c r="CW507" s="42"/>
      <c r="CX507" s="42"/>
      <c r="CY507" s="42"/>
      <c r="CZ507" s="42"/>
      <c r="DA507" s="42"/>
      <c r="DB507" s="42"/>
      <c r="DC507" s="42"/>
      <c r="DD507" s="42"/>
      <c r="DE507" s="42"/>
      <c r="DF507" s="42"/>
      <c r="DG507" s="42"/>
      <c r="DH507" s="42"/>
      <c r="DI507" s="42"/>
      <c r="DJ507" s="42"/>
      <c r="DK507" s="42"/>
      <c r="DL507" s="42"/>
      <c r="DM507" s="42"/>
      <c r="DN507" s="42"/>
      <c r="DO507" s="42"/>
      <c r="DP507" s="42"/>
      <c r="DQ507" s="42"/>
      <c r="DR507" s="42"/>
      <c r="DS507" s="42"/>
      <c r="DT507" s="42"/>
      <c r="DU507" s="42"/>
      <c r="DV507" s="42"/>
      <c r="DW507" s="42"/>
      <c r="DX507" s="42"/>
      <c r="DY507" s="42"/>
      <c r="DZ507" s="42"/>
      <c r="EA507" s="42"/>
      <c r="EB507" s="42"/>
      <c r="EC507" s="42"/>
      <c r="ED507" s="42"/>
      <c r="EE507" s="42"/>
      <c r="EF507" s="42"/>
      <c r="EG507" s="42"/>
      <c r="EH507" s="42"/>
      <c r="EI507" s="42"/>
      <c r="EJ507" s="42"/>
      <c r="EK507" s="42"/>
      <c r="EL507" s="42"/>
      <c r="EM507" s="42"/>
      <c r="EN507" s="42"/>
      <c r="EO507" s="42"/>
      <c r="EP507" s="42"/>
      <c r="EQ507" s="42"/>
      <c r="ER507" s="42"/>
      <c r="ES507" s="42"/>
      <c r="ET507" s="42"/>
      <c r="EU507" s="42"/>
      <c r="EV507" s="42"/>
      <c r="EW507" s="42"/>
      <c r="EX507" s="42"/>
      <c r="EY507" s="42"/>
      <c r="EZ507" s="42"/>
      <c r="FA507" s="42"/>
      <c r="FB507" s="42"/>
      <c r="FC507" s="42"/>
      <c r="FD507" s="42"/>
      <c r="FE507" s="42"/>
      <c r="FF507" s="42"/>
      <c r="FG507" s="42"/>
      <c r="FH507" s="42"/>
      <c r="FI507" s="42"/>
      <c r="FJ507" s="42"/>
      <c r="FK507" s="42"/>
      <c r="FL507" s="42"/>
      <c r="FM507" s="42"/>
      <c r="FN507" s="42"/>
      <c r="FO507" s="42"/>
      <c r="FP507" s="42"/>
      <c r="FQ507" s="42"/>
      <c r="FR507" s="42"/>
      <c r="FS507" s="42"/>
      <c r="FT507" s="42"/>
      <c r="FU507" s="42"/>
      <c r="FV507" s="42"/>
      <c r="FW507" s="42"/>
      <c r="FX507" s="42"/>
      <c r="FY507" s="42"/>
      <c r="FZ507" s="42"/>
      <c r="GA507" s="42"/>
      <c r="GB507" s="42"/>
      <c r="GC507" s="42"/>
      <c r="GD507" s="42"/>
      <c r="GE507" s="42"/>
      <c r="GF507" s="42"/>
      <c r="GG507" s="42"/>
      <c r="GH507" s="42"/>
      <c r="GI507" s="42"/>
      <c r="GJ507" s="42"/>
      <c r="GK507" s="42"/>
      <c r="GL507" s="42"/>
      <c r="GM507" s="42"/>
      <c r="GN507" s="42"/>
      <c r="GO507" s="42"/>
      <c r="GP507" s="42"/>
      <c r="GQ507" s="42"/>
      <c r="GR507" s="42"/>
      <c r="GS507" s="42"/>
      <c r="GT507" s="42"/>
      <c r="GU507" s="42"/>
      <c r="GV507" s="42"/>
      <c r="GW507" s="42"/>
      <c r="GX507" s="42"/>
      <c r="GY507" s="42"/>
      <c r="GZ507" s="42"/>
      <c r="HA507" s="42"/>
      <c r="HB507" s="42"/>
      <c r="HC507" s="42"/>
      <c r="HD507" s="42"/>
      <c r="HE507" s="42"/>
      <c r="HF507" s="42"/>
      <c r="HG507" s="42"/>
      <c r="HH507" s="42"/>
      <c r="HI507" s="42"/>
      <c r="HJ507" s="42"/>
      <c r="HK507" s="42"/>
      <c r="HL507" s="42"/>
      <c r="HM507" s="42"/>
      <c r="HN507" s="42"/>
      <c r="HO507" s="42"/>
      <c r="HP507" s="42"/>
      <c r="HQ507" s="42"/>
      <c r="HR507" s="42"/>
      <c r="HS507" s="42"/>
      <c r="HT507" s="42"/>
      <c r="HU507" s="42"/>
      <c r="HV507" s="42"/>
      <c r="HW507" s="42"/>
      <c r="HX507" s="42"/>
    </row>
    <row r="508" spans="1:232" s="41" customFormat="1" x14ac:dyDescent="0.25">
      <c r="A508" s="29"/>
      <c r="B508" s="30"/>
      <c r="C508" s="31" t="str">
        <f>IF(H508="","",VLOOKUP(O508,Khach_hang!B:G,6,0))</f>
        <v>N</v>
      </c>
      <c r="D508" s="57">
        <f t="shared" si="119"/>
        <v>0</v>
      </c>
      <c r="E508" s="57">
        <f t="shared" si="120"/>
        <v>1</v>
      </c>
      <c r="F508" s="32" t="str">
        <f>IF(H508="","",VLOOKUP(H508,'PHIEU XT'!B:I,8,0))</f>
        <v>31/08/2025</v>
      </c>
      <c r="G508" s="32" t="str">
        <f t="shared" si="121"/>
        <v>31/08/2025</v>
      </c>
      <c r="H508" s="4">
        <v>9105874150</v>
      </c>
      <c r="I508" s="32" t="str">
        <f t="shared" si="122"/>
        <v>31/08/2025</v>
      </c>
      <c r="J508" s="33" t="str">
        <f t="shared" si="123"/>
        <v>NKHT2508/00069712</v>
      </c>
      <c r="K508" s="34"/>
      <c r="L508" s="46" t="str">
        <f t="shared" si="124"/>
        <v>K25TTM</v>
      </c>
      <c r="M508" s="33" t="str">
        <f>IF(H508="","",'PHIEU XT'!C508)</f>
        <v>00069712</v>
      </c>
      <c r="N508" s="35" t="str">
        <f t="shared" si="125"/>
        <v>31/08/2025</v>
      </c>
      <c r="O508" s="6" t="str">
        <f>IF(H508="","",'PHIEU XT'!E508)</f>
        <v>WIN-009</v>
      </c>
      <c r="P508" s="36"/>
      <c r="Q508" s="36"/>
      <c r="R508" s="36"/>
      <c r="S508" s="33" t="str">
        <f>IF(H508="","",'PHIEU XT'!F508)</f>
        <v>2B27 WIN DNG 215 Ông Ích Khiêm</v>
      </c>
      <c r="T508" s="36"/>
      <c r="U508" s="36"/>
      <c r="V508" s="33" t="str">
        <f t="shared" si="126"/>
        <v>2B27 WIN DNG 215 Ông Ích Khiêm</v>
      </c>
      <c r="W508" s="36"/>
      <c r="X508" s="36"/>
      <c r="Y508" s="33" t="str">
        <f>IF(H508="","",'PHIEU XT'!AC508)</f>
        <v>GXD500</v>
      </c>
      <c r="Z508" s="36"/>
      <c r="AA508" s="30"/>
      <c r="AB508" s="57">
        <f t="shared" si="127"/>
        <v>5111</v>
      </c>
      <c r="AC508" s="57">
        <f t="shared" si="128"/>
        <v>131</v>
      </c>
      <c r="AD508" s="30"/>
      <c r="AE508" s="58">
        <f>IF(H508="","",'PHIEU XT'!U508)</f>
        <v>2</v>
      </c>
      <c r="AF508" s="37"/>
      <c r="AG508" s="37">
        <f>IF(H508="","",'PHIEU XT'!T508)</f>
        <v>89285</v>
      </c>
      <c r="AH508" s="38">
        <f t="shared" si="129"/>
        <v>178570</v>
      </c>
      <c r="AI508" s="37"/>
      <c r="AJ508" s="37"/>
      <c r="AK508" s="39"/>
      <c r="AL508" s="40">
        <f t="shared" si="130"/>
        <v>8</v>
      </c>
      <c r="AM508" s="37"/>
      <c r="AN508" s="37">
        <f t="shared" si="131"/>
        <v>14285.6</v>
      </c>
      <c r="AO508" s="59">
        <f t="shared" si="132"/>
        <v>33311</v>
      </c>
      <c r="AP508" s="39"/>
      <c r="AQ508" s="59" t="str">
        <f t="shared" si="133"/>
        <v>K-hangtra</v>
      </c>
      <c r="AR508" s="60">
        <f t="shared" si="134"/>
        <v>156</v>
      </c>
      <c r="AS508" s="60">
        <f t="shared" si="135"/>
        <v>632</v>
      </c>
      <c r="AV508" s="39"/>
      <c r="AW508" s="42"/>
      <c r="AX508" s="42"/>
      <c r="AY508" s="42"/>
      <c r="AZ508" s="42"/>
      <c r="BA508" s="42"/>
      <c r="BB508" s="42"/>
      <c r="BC508" s="42"/>
      <c r="BD508" s="42"/>
      <c r="BE508" s="42"/>
      <c r="BF508" s="42"/>
      <c r="BG508" s="42"/>
      <c r="BH508" s="42"/>
      <c r="BI508" s="42"/>
      <c r="BJ508" s="42"/>
      <c r="BK508" s="42"/>
      <c r="BL508" s="42"/>
      <c r="BM508" s="42"/>
      <c r="BN508" s="42"/>
      <c r="BO508" s="42"/>
      <c r="BP508" s="42"/>
      <c r="BQ508" s="42"/>
      <c r="BR508" s="42"/>
      <c r="BS508" s="42"/>
      <c r="BT508" s="42"/>
      <c r="BU508" s="42"/>
      <c r="BV508" s="42"/>
      <c r="BW508" s="42"/>
      <c r="BX508" s="42"/>
      <c r="BY508" s="42"/>
      <c r="BZ508" s="42"/>
      <c r="CA508" s="42"/>
      <c r="CB508" s="42"/>
      <c r="CC508" s="42"/>
      <c r="CD508" s="42"/>
      <c r="CE508" s="42"/>
      <c r="CF508" s="42"/>
      <c r="CG508" s="42"/>
      <c r="CH508" s="42"/>
      <c r="CI508" s="42"/>
      <c r="CJ508" s="42"/>
      <c r="CK508" s="42"/>
      <c r="CL508" s="42"/>
      <c r="CM508" s="42"/>
      <c r="CN508" s="42"/>
      <c r="CO508" s="42"/>
      <c r="CP508" s="42"/>
      <c r="CQ508" s="42"/>
      <c r="CR508" s="42"/>
      <c r="CS508" s="42"/>
      <c r="CT508" s="42"/>
      <c r="CU508" s="42"/>
      <c r="CV508" s="42"/>
      <c r="CW508" s="42"/>
      <c r="CX508" s="42"/>
      <c r="CY508" s="42"/>
      <c r="CZ508" s="42"/>
      <c r="DA508" s="42"/>
      <c r="DB508" s="42"/>
      <c r="DC508" s="42"/>
      <c r="DD508" s="42"/>
      <c r="DE508" s="42"/>
      <c r="DF508" s="42"/>
      <c r="DG508" s="42"/>
      <c r="DH508" s="42"/>
      <c r="DI508" s="42"/>
      <c r="DJ508" s="42"/>
      <c r="DK508" s="42"/>
      <c r="DL508" s="42"/>
      <c r="DM508" s="42"/>
      <c r="DN508" s="42"/>
      <c r="DO508" s="42"/>
      <c r="DP508" s="42"/>
      <c r="DQ508" s="42"/>
      <c r="DR508" s="42"/>
      <c r="DS508" s="42"/>
      <c r="DT508" s="42"/>
      <c r="DU508" s="42"/>
      <c r="DV508" s="42"/>
      <c r="DW508" s="42"/>
      <c r="DX508" s="42"/>
      <c r="DY508" s="42"/>
      <c r="DZ508" s="42"/>
      <c r="EA508" s="42"/>
      <c r="EB508" s="42"/>
      <c r="EC508" s="42"/>
      <c r="ED508" s="42"/>
      <c r="EE508" s="42"/>
      <c r="EF508" s="42"/>
      <c r="EG508" s="42"/>
      <c r="EH508" s="42"/>
      <c r="EI508" s="42"/>
      <c r="EJ508" s="42"/>
      <c r="EK508" s="42"/>
      <c r="EL508" s="42"/>
      <c r="EM508" s="42"/>
      <c r="EN508" s="42"/>
      <c r="EO508" s="42"/>
      <c r="EP508" s="42"/>
      <c r="EQ508" s="42"/>
      <c r="ER508" s="42"/>
      <c r="ES508" s="42"/>
      <c r="ET508" s="42"/>
      <c r="EU508" s="42"/>
      <c r="EV508" s="42"/>
      <c r="EW508" s="42"/>
      <c r="EX508" s="42"/>
      <c r="EY508" s="42"/>
      <c r="EZ508" s="42"/>
      <c r="FA508" s="42"/>
      <c r="FB508" s="42"/>
      <c r="FC508" s="42"/>
      <c r="FD508" s="42"/>
      <c r="FE508" s="42"/>
      <c r="FF508" s="42"/>
      <c r="FG508" s="42"/>
      <c r="FH508" s="42"/>
      <c r="FI508" s="42"/>
      <c r="FJ508" s="42"/>
      <c r="FK508" s="42"/>
      <c r="FL508" s="42"/>
      <c r="FM508" s="42"/>
      <c r="FN508" s="42"/>
      <c r="FO508" s="42"/>
      <c r="FP508" s="42"/>
      <c r="FQ508" s="42"/>
      <c r="FR508" s="42"/>
      <c r="FS508" s="42"/>
      <c r="FT508" s="42"/>
      <c r="FU508" s="42"/>
      <c r="FV508" s="42"/>
      <c r="FW508" s="42"/>
      <c r="FX508" s="42"/>
      <c r="FY508" s="42"/>
      <c r="FZ508" s="42"/>
      <c r="GA508" s="42"/>
      <c r="GB508" s="42"/>
      <c r="GC508" s="42"/>
      <c r="GD508" s="42"/>
      <c r="GE508" s="42"/>
      <c r="GF508" s="42"/>
      <c r="GG508" s="42"/>
      <c r="GH508" s="42"/>
      <c r="GI508" s="42"/>
      <c r="GJ508" s="42"/>
      <c r="GK508" s="42"/>
      <c r="GL508" s="42"/>
      <c r="GM508" s="42"/>
      <c r="GN508" s="42"/>
      <c r="GO508" s="42"/>
      <c r="GP508" s="42"/>
      <c r="GQ508" s="42"/>
      <c r="GR508" s="42"/>
      <c r="GS508" s="42"/>
      <c r="GT508" s="42"/>
      <c r="GU508" s="42"/>
      <c r="GV508" s="42"/>
      <c r="GW508" s="42"/>
      <c r="GX508" s="42"/>
      <c r="GY508" s="42"/>
      <c r="GZ508" s="42"/>
      <c r="HA508" s="42"/>
      <c r="HB508" s="42"/>
      <c r="HC508" s="42"/>
      <c r="HD508" s="42"/>
      <c r="HE508" s="42"/>
      <c r="HF508" s="42"/>
      <c r="HG508" s="42"/>
      <c r="HH508" s="42"/>
      <c r="HI508" s="42"/>
      <c r="HJ508" s="42"/>
      <c r="HK508" s="42"/>
      <c r="HL508" s="42"/>
      <c r="HM508" s="42"/>
      <c r="HN508" s="42"/>
      <c r="HO508" s="42"/>
      <c r="HP508" s="42"/>
      <c r="HQ508" s="42"/>
      <c r="HR508" s="42"/>
      <c r="HS508" s="42"/>
      <c r="HT508" s="42"/>
      <c r="HU508" s="42"/>
      <c r="HV508" s="42"/>
      <c r="HW508" s="42"/>
      <c r="HX508" s="42"/>
    </row>
    <row r="509" spans="1:232" s="41" customFormat="1" x14ac:dyDescent="0.25">
      <c r="A509" s="29"/>
      <c r="B509" s="30"/>
      <c r="C509" s="31" t="str">
        <f>IF(H509="","",VLOOKUP(O509,Khach_hang!B:G,6,0))</f>
        <v>N</v>
      </c>
      <c r="D509" s="57">
        <f t="shared" si="119"/>
        <v>0</v>
      </c>
      <c r="E509" s="57">
        <f t="shared" si="120"/>
        <v>1</v>
      </c>
      <c r="F509" s="32" t="str">
        <f>IF(H509="","",VLOOKUP(H509,'PHIEU XT'!B:I,8,0))</f>
        <v>31/08/2025</v>
      </c>
      <c r="G509" s="32" t="str">
        <f t="shared" si="121"/>
        <v>31/08/2025</v>
      </c>
      <c r="H509" s="4">
        <v>9105874150</v>
      </c>
      <c r="I509" s="32" t="str">
        <f t="shared" si="122"/>
        <v>31/08/2025</v>
      </c>
      <c r="J509" s="33" t="str">
        <f t="shared" si="123"/>
        <v>NKHT2508/00069712</v>
      </c>
      <c r="K509" s="34"/>
      <c r="L509" s="46" t="str">
        <f t="shared" si="124"/>
        <v>K25TTM</v>
      </c>
      <c r="M509" s="33" t="str">
        <f>IF(H509="","",'PHIEU XT'!C509)</f>
        <v>00069712</v>
      </c>
      <c r="N509" s="35" t="str">
        <f t="shared" si="125"/>
        <v>31/08/2025</v>
      </c>
      <c r="O509" s="6" t="str">
        <f>IF(H509="","",'PHIEU XT'!E509)</f>
        <v>WIN-009</v>
      </c>
      <c r="P509" s="36"/>
      <c r="Q509" s="36"/>
      <c r="R509" s="36"/>
      <c r="S509" s="33" t="str">
        <f>IF(H509="","",'PHIEU XT'!F509)</f>
        <v>2B27 WIN DNG 215 Ông Ích Khiêm</v>
      </c>
      <c r="T509" s="36"/>
      <c r="U509" s="36"/>
      <c r="V509" s="33" t="str">
        <f t="shared" si="126"/>
        <v>2B27 WIN DNG 215 Ông Ích Khiêm</v>
      </c>
      <c r="W509" s="36"/>
      <c r="X509" s="36"/>
      <c r="Y509" s="33" t="str">
        <f>IF(H509="","",'PHIEU XT'!AC509)</f>
        <v>CC300</v>
      </c>
      <c r="Z509" s="36"/>
      <c r="AA509" s="30"/>
      <c r="AB509" s="57">
        <f t="shared" si="127"/>
        <v>5111</v>
      </c>
      <c r="AC509" s="57">
        <f t="shared" si="128"/>
        <v>131</v>
      </c>
      <c r="AD509" s="30"/>
      <c r="AE509" s="58">
        <f>IF(H509="","",'PHIEU XT'!U509)</f>
        <v>2</v>
      </c>
      <c r="AF509" s="37"/>
      <c r="AG509" s="37">
        <f>IF(H509="","",'PHIEU XT'!T509)</f>
        <v>74250</v>
      </c>
      <c r="AH509" s="38">
        <f t="shared" si="129"/>
        <v>148500</v>
      </c>
      <c r="AI509" s="37"/>
      <c r="AJ509" s="37"/>
      <c r="AK509" s="39"/>
      <c r="AL509" s="40">
        <f t="shared" si="130"/>
        <v>8</v>
      </c>
      <c r="AM509" s="37"/>
      <c r="AN509" s="37">
        <f t="shared" si="131"/>
        <v>11880</v>
      </c>
      <c r="AO509" s="59">
        <f t="shared" si="132"/>
        <v>33311</v>
      </c>
      <c r="AP509" s="39"/>
      <c r="AQ509" s="59" t="str">
        <f t="shared" si="133"/>
        <v>K-hangtra</v>
      </c>
      <c r="AR509" s="60">
        <f t="shared" si="134"/>
        <v>156</v>
      </c>
      <c r="AS509" s="60">
        <f t="shared" si="135"/>
        <v>632</v>
      </c>
      <c r="AV509" s="39"/>
      <c r="AW509" s="42"/>
      <c r="AX509" s="42"/>
      <c r="AY509" s="42"/>
      <c r="AZ509" s="42"/>
      <c r="BA509" s="42"/>
      <c r="BB509" s="42"/>
      <c r="BC509" s="42"/>
      <c r="BD509" s="42"/>
      <c r="BE509" s="42"/>
      <c r="BF509" s="42"/>
      <c r="BG509" s="42"/>
      <c r="BH509" s="42"/>
      <c r="BI509" s="42"/>
      <c r="BJ509" s="42"/>
      <c r="BK509" s="42"/>
      <c r="BL509" s="42"/>
      <c r="BM509" s="42"/>
      <c r="BN509" s="42"/>
      <c r="BO509" s="42"/>
      <c r="BP509" s="42"/>
      <c r="BQ509" s="42"/>
      <c r="BR509" s="42"/>
      <c r="BS509" s="42"/>
      <c r="BT509" s="42"/>
      <c r="BU509" s="42"/>
      <c r="BV509" s="42"/>
      <c r="BW509" s="42"/>
      <c r="BX509" s="42"/>
      <c r="BY509" s="42"/>
      <c r="BZ509" s="42"/>
      <c r="CA509" s="42"/>
      <c r="CB509" s="42"/>
      <c r="CC509" s="42"/>
      <c r="CD509" s="42"/>
      <c r="CE509" s="42"/>
      <c r="CF509" s="42"/>
      <c r="CG509" s="42"/>
      <c r="CH509" s="42"/>
      <c r="CI509" s="42"/>
      <c r="CJ509" s="42"/>
      <c r="CK509" s="42"/>
      <c r="CL509" s="42"/>
      <c r="CM509" s="42"/>
      <c r="CN509" s="42"/>
      <c r="CO509" s="42"/>
      <c r="CP509" s="42"/>
      <c r="CQ509" s="42"/>
      <c r="CR509" s="42"/>
      <c r="CS509" s="42"/>
      <c r="CT509" s="42"/>
      <c r="CU509" s="42"/>
      <c r="CV509" s="42"/>
      <c r="CW509" s="42"/>
      <c r="CX509" s="42"/>
      <c r="CY509" s="42"/>
      <c r="CZ509" s="42"/>
      <c r="DA509" s="42"/>
      <c r="DB509" s="42"/>
      <c r="DC509" s="42"/>
      <c r="DD509" s="42"/>
      <c r="DE509" s="42"/>
      <c r="DF509" s="42"/>
      <c r="DG509" s="42"/>
      <c r="DH509" s="42"/>
      <c r="DI509" s="42"/>
      <c r="DJ509" s="42"/>
      <c r="DK509" s="42"/>
      <c r="DL509" s="42"/>
      <c r="DM509" s="42"/>
      <c r="DN509" s="42"/>
      <c r="DO509" s="42"/>
      <c r="DP509" s="42"/>
      <c r="DQ509" s="42"/>
      <c r="DR509" s="42"/>
      <c r="DS509" s="42"/>
      <c r="DT509" s="42"/>
      <c r="DU509" s="42"/>
      <c r="DV509" s="42"/>
      <c r="DW509" s="42"/>
      <c r="DX509" s="42"/>
      <c r="DY509" s="42"/>
      <c r="DZ509" s="42"/>
      <c r="EA509" s="42"/>
      <c r="EB509" s="42"/>
      <c r="EC509" s="42"/>
      <c r="ED509" s="42"/>
      <c r="EE509" s="42"/>
      <c r="EF509" s="42"/>
      <c r="EG509" s="42"/>
      <c r="EH509" s="42"/>
      <c r="EI509" s="42"/>
      <c r="EJ509" s="42"/>
      <c r="EK509" s="42"/>
      <c r="EL509" s="42"/>
      <c r="EM509" s="42"/>
      <c r="EN509" s="42"/>
      <c r="EO509" s="42"/>
      <c r="EP509" s="42"/>
      <c r="EQ509" s="42"/>
      <c r="ER509" s="42"/>
      <c r="ES509" s="42"/>
      <c r="ET509" s="42"/>
      <c r="EU509" s="42"/>
      <c r="EV509" s="42"/>
      <c r="EW509" s="42"/>
      <c r="EX509" s="42"/>
      <c r="EY509" s="42"/>
      <c r="EZ509" s="42"/>
      <c r="FA509" s="42"/>
      <c r="FB509" s="42"/>
      <c r="FC509" s="42"/>
      <c r="FD509" s="42"/>
      <c r="FE509" s="42"/>
      <c r="FF509" s="42"/>
      <c r="FG509" s="42"/>
      <c r="FH509" s="42"/>
      <c r="FI509" s="42"/>
      <c r="FJ509" s="42"/>
      <c r="FK509" s="42"/>
      <c r="FL509" s="42"/>
      <c r="FM509" s="42"/>
      <c r="FN509" s="42"/>
      <c r="FO509" s="42"/>
      <c r="FP509" s="42"/>
      <c r="FQ509" s="42"/>
      <c r="FR509" s="42"/>
      <c r="FS509" s="42"/>
      <c r="FT509" s="42"/>
      <c r="FU509" s="42"/>
      <c r="FV509" s="42"/>
      <c r="FW509" s="42"/>
      <c r="FX509" s="42"/>
      <c r="FY509" s="42"/>
      <c r="FZ509" s="42"/>
      <c r="GA509" s="42"/>
      <c r="GB509" s="42"/>
      <c r="GC509" s="42"/>
      <c r="GD509" s="42"/>
      <c r="GE509" s="42"/>
      <c r="GF509" s="42"/>
      <c r="GG509" s="42"/>
      <c r="GH509" s="42"/>
      <c r="GI509" s="42"/>
      <c r="GJ509" s="42"/>
      <c r="GK509" s="42"/>
      <c r="GL509" s="42"/>
      <c r="GM509" s="42"/>
      <c r="GN509" s="42"/>
      <c r="GO509" s="42"/>
      <c r="GP509" s="42"/>
      <c r="GQ509" s="42"/>
      <c r="GR509" s="42"/>
      <c r="GS509" s="42"/>
      <c r="GT509" s="42"/>
      <c r="GU509" s="42"/>
      <c r="GV509" s="42"/>
      <c r="GW509" s="42"/>
      <c r="GX509" s="42"/>
      <c r="GY509" s="42"/>
      <c r="GZ509" s="42"/>
      <c r="HA509" s="42"/>
      <c r="HB509" s="42"/>
      <c r="HC509" s="42"/>
      <c r="HD509" s="42"/>
      <c r="HE509" s="42"/>
      <c r="HF509" s="42"/>
      <c r="HG509" s="42"/>
      <c r="HH509" s="42"/>
      <c r="HI509" s="42"/>
      <c r="HJ509" s="42"/>
      <c r="HK509" s="42"/>
      <c r="HL509" s="42"/>
      <c r="HM509" s="42"/>
      <c r="HN509" s="42"/>
      <c r="HO509" s="42"/>
      <c r="HP509" s="42"/>
      <c r="HQ509" s="42"/>
      <c r="HR509" s="42"/>
      <c r="HS509" s="42"/>
      <c r="HT509" s="42"/>
      <c r="HU509" s="42"/>
      <c r="HV509" s="42"/>
      <c r="HW509" s="42"/>
      <c r="HX509" s="42"/>
    </row>
    <row r="510" spans="1:232" s="41" customFormat="1" x14ac:dyDescent="0.25">
      <c r="A510" s="29"/>
      <c r="B510" s="30"/>
      <c r="C510" s="31" t="str">
        <f>IF(H510="","",VLOOKUP(O510,Khach_hang!B:G,6,0))</f>
        <v>N</v>
      </c>
      <c r="D510" s="57">
        <f t="shared" si="119"/>
        <v>0</v>
      </c>
      <c r="E510" s="57">
        <f t="shared" si="120"/>
        <v>1</v>
      </c>
      <c r="F510" s="32" t="str">
        <f>IF(H510="","",VLOOKUP(H510,'PHIEU XT'!B:I,8,0))</f>
        <v>31/08/2025</v>
      </c>
      <c r="G510" s="32" t="str">
        <f t="shared" si="121"/>
        <v>31/08/2025</v>
      </c>
      <c r="H510" s="4">
        <v>9105874150</v>
      </c>
      <c r="I510" s="32" t="str">
        <f t="shared" si="122"/>
        <v>31/08/2025</v>
      </c>
      <c r="J510" s="33" t="str">
        <f t="shared" si="123"/>
        <v>NKHT2508/00069712</v>
      </c>
      <c r="K510" s="34"/>
      <c r="L510" s="46" t="str">
        <f t="shared" si="124"/>
        <v>K25TTM</v>
      </c>
      <c r="M510" s="33" t="str">
        <f>IF(H510="","",'PHIEU XT'!C510)</f>
        <v>00069712</v>
      </c>
      <c r="N510" s="35" t="str">
        <f t="shared" si="125"/>
        <v>31/08/2025</v>
      </c>
      <c r="O510" s="6" t="str">
        <f>IF(H510="","",'PHIEU XT'!E510)</f>
        <v>WIN-009</v>
      </c>
      <c r="P510" s="36"/>
      <c r="Q510" s="36"/>
      <c r="R510" s="36"/>
      <c r="S510" s="33" t="str">
        <f>IF(H510="","",'PHIEU XT'!F510)</f>
        <v>2B27 WIN DNG 215 Ông Ích Khiêm</v>
      </c>
      <c r="T510" s="36"/>
      <c r="U510" s="36"/>
      <c r="V510" s="33" t="str">
        <f t="shared" si="126"/>
        <v>2B27 WIN DNG 215 Ông Ích Khiêm</v>
      </c>
      <c r="W510" s="36"/>
      <c r="X510" s="36"/>
      <c r="Y510" s="33" t="str">
        <f>IF(H510="","",'PHIEU XT'!AC510)</f>
        <v>GL250KT</v>
      </c>
      <c r="Z510" s="36"/>
      <c r="AA510" s="30"/>
      <c r="AB510" s="57">
        <f t="shared" si="127"/>
        <v>5111</v>
      </c>
      <c r="AC510" s="57">
        <f t="shared" si="128"/>
        <v>131</v>
      </c>
      <c r="AD510" s="30"/>
      <c r="AE510" s="58">
        <f>IF(H510="","",'PHIEU XT'!U510)</f>
        <v>1</v>
      </c>
      <c r="AF510" s="37"/>
      <c r="AG510" s="37">
        <f>IF(H510="","",'PHIEU XT'!T510)</f>
        <v>49500</v>
      </c>
      <c r="AH510" s="38">
        <f t="shared" si="129"/>
        <v>49500</v>
      </c>
      <c r="AI510" s="37"/>
      <c r="AJ510" s="37"/>
      <c r="AK510" s="39"/>
      <c r="AL510" s="40">
        <f t="shared" si="130"/>
        <v>8</v>
      </c>
      <c r="AM510" s="37"/>
      <c r="AN510" s="37">
        <f t="shared" si="131"/>
        <v>3960</v>
      </c>
      <c r="AO510" s="59">
        <f t="shared" si="132"/>
        <v>33311</v>
      </c>
      <c r="AP510" s="39"/>
      <c r="AQ510" s="59" t="str">
        <f t="shared" si="133"/>
        <v>K-hangtra</v>
      </c>
      <c r="AR510" s="60">
        <f t="shared" si="134"/>
        <v>156</v>
      </c>
      <c r="AS510" s="60">
        <f t="shared" si="135"/>
        <v>632</v>
      </c>
      <c r="AV510" s="39"/>
      <c r="AW510" s="42"/>
      <c r="AX510" s="42"/>
      <c r="AY510" s="42"/>
      <c r="AZ510" s="42"/>
      <c r="BA510" s="42"/>
      <c r="BB510" s="42"/>
      <c r="BC510" s="42"/>
      <c r="BD510" s="42"/>
      <c r="BE510" s="42"/>
      <c r="BF510" s="42"/>
      <c r="BG510" s="42"/>
      <c r="BH510" s="42"/>
      <c r="BI510" s="42"/>
      <c r="BJ510" s="42"/>
      <c r="BK510" s="42"/>
      <c r="BL510" s="42"/>
      <c r="BM510" s="42"/>
      <c r="BN510" s="42"/>
      <c r="BO510" s="42"/>
      <c r="BP510" s="42"/>
      <c r="BQ510" s="42"/>
      <c r="BR510" s="42"/>
      <c r="BS510" s="42"/>
      <c r="BT510" s="42"/>
      <c r="BU510" s="42"/>
      <c r="BV510" s="42"/>
      <c r="BW510" s="42"/>
      <c r="BX510" s="42"/>
      <c r="BY510" s="42"/>
      <c r="BZ510" s="42"/>
      <c r="CA510" s="42"/>
      <c r="CB510" s="42"/>
      <c r="CC510" s="42"/>
      <c r="CD510" s="42"/>
      <c r="CE510" s="42"/>
      <c r="CF510" s="42"/>
      <c r="CG510" s="42"/>
      <c r="CH510" s="42"/>
      <c r="CI510" s="42"/>
      <c r="CJ510" s="42"/>
      <c r="CK510" s="42"/>
      <c r="CL510" s="42"/>
      <c r="CM510" s="42"/>
      <c r="CN510" s="42"/>
      <c r="CO510" s="42"/>
      <c r="CP510" s="42"/>
      <c r="CQ510" s="42"/>
      <c r="CR510" s="42"/>
      <c r="CS510" s="42"/>
      <c r="CT510" s="42"/>
      <c r="CU510" s="42"/>
      <c r="CV510" s="42"/>
      <c r="CW510" s="42"/>
      <c r="CX510" s="42"/>
      <c r="CY510" s="42"/>
      <c r="CZ510" s="42"/>
      <c r="DA510" s="42"/>
      <c r="DB510" s="42"/>
      <c r="DC510" s="42"/>
      <c r="DD510" s="42"/>
      <c r="DE510" s="42"/>
      <c r="DF510" s="42"/>
      <c r="DG510" s="42"/>
      <c r="DH510" s="42"/>
      <c r="DI510" s="42"/>
      <c r="DJ510" s="42"/>
      <c r="DK510" s="42"/>
      <c r="DL510" s="42"/>
      <c r="DM510" s="42"/>
      <c r="DN510" s="42"/>
      <c r="DO510" s="42"/>
      <c r="DP510" s="42"/>
      <c r="DQ510" s="42"/>
      <c r="DR510" s="42"/>
      <c r="DS510" s="42"/>
      <c r="DT510" s="42"/>
      <c r="DU510" s="42"/>
      <c r="DV510" s="42"/>
      <c r="DW510" s="42"/>
      <c r="DX510" s="42"/>
      <c r="DY510" s="42"/>
      <c r="DZ510" s="42"/>
      <c r="EA510" s="42"/>
      <c r="EB510" s="42"/>
      <c r="EC510" s="42"/>
      <c r="ED510" s="42"/>
      <c r="EE510" s="42"/>
      <c r="EF510" s="42"/>
      <c r="EG510" s="42"/>
      <c r="EH510" s="42"/>
      <c r="EI510" s="42"/>
      <c r="EJ510" s="42"/>
      <c r="EK510" s="42"/>
      <c r="EL510" s="42"/>
      <c r="EM510" s="42"/>
      <c r="EN510" s="42"/>
      <c r="EO510" s="42"/>
      <c r="EP510" s="42"/>
      <c r="EQ510" s="42"/>
      <c r="ER510" s="42"/>
      <c r="ES510" s="42"/>
      <c r="ET510" s="42"/>
      <c r="EU510" s="42"/>
      <c r="EV510" s="42"/>
      <c r="EW510" s="42"/>
      <c r="EX510" s="42"/>
      <c r="EY510" s="42"/>
      <c r="EZ510" s="42"/>
      <c r="FA510" s="42"/>
      <c r="FB510" s="42"/>
      <c r="FC510" s="42"/>
      <c r="FD510" s="42"/>
      <c r="FE510" s="42"/>
      <c r="FF510" s="42"/>
      <c r="FG510" s="42"/>
      <c r="FH510" s="42"/>
      <c r="FI510" s="42"/>
      <c r="FJ510" s="42"/>
      <c r="FK510" s="42"/>
      <c r="FL510" s="42"/>
      <c r="FM510" s="42"/>
      <c r="FN510" s="42"/>
      <c r="FO510" s="42"/>
      <c r="FP510" s="42"/>
      <c r="FQ510" s="42"/>
      <c r="FR510" s="42"/>
      <c r="FS510" s="42"/>
      <c r="FT510" s="42"/>
      <c r="FU510" s="42"/>
      <c r="FV510" s="42"/>
      <c r="FW510" s="42"/>
      <c r="FX510" s="42"/>
      <c r="FY510" s="42"/>
      <c r="FZ510" s="42"/>
      <c r="GA510" s="42"/>
      <c r="GB510" s="42"/>
      <c r="GC510" s="42"/>
      <c r="GD510" s="42"/>
      <c r="GE510" s="42"/>
      <c r="GF510" s="42"/>
      <c r="GG510" s="42"/>
      <c r="GH510" s="42"/>
      <c r="GI510" s="42"/>
      <c r="GJ510" s="42"/>
      <c r="GK510" s="42"/>
      <c r="GL510" s="42"/>
      <c r="GM510" s="42"/>
      <c r="GN510" s="42"/>
      <c r="GO510" s="42"/>
      <c r="GP510" s="42"/>
      <c r="GQ510" s="42"/>
      <c r="GR510" s="42"/>
      <c r="GS510" s="42"/>
      <c r="GT510" s="42"/>
      <c r="GU510" s="42"/>
      <c r="GV510" s="42"/>
      <c r="GW510" s="42"/>
      <c r="GX510" s="42"/>
      <c r="GY510" s="42"/>
      <c r="GZ510" s="42"/>
      <c r="HA510" s="42"/>
      <c r="HB510" s="42"/>
      <c r="HC510" s="42"/>
      <c r="HD510" s="42"/>
      <c r="HE510" s="42"/>
      <c r="HF510" s="42"/>
      <c r="HG510" s="42"/>
      <c r="HH510" s="42"/>
      <c r="HI510" s="42"/>
      <c r="HJ510" s="42"/>
      <c r="HK510" s="42"/>
      <c r="HL510" s="42"/>
      <c r="HM510" s="42"/>
      <c r="HN510" s="42"/>
      <c r="HO510" s="42"/>
      <c r="HP510" s="42"/>
      <c r="HQ510" s="42"/>
      <c r="HR510" s="42"/>
      <c r="HS510" s="42"/>
      <c r="HT510" s="42"/>
      <c r="HU510" s="42"/>
      <c r="HV510" s="42"/>
      <c r="HW510" s="42"/>
      <c r="HX510" s="42"/>
    </row>
    <row r="511" spans="1:232" s="41" customFormat="1" x14ac:dyDescent="0.25">
      <c r="A511" s="29"/>
      <c r="B511" s="30"/>
      <c r="C511" s="31" t="str">
        <f>IF(H511="","",VLOOKUP(O511,Khach_hang!B:G,6,0))</f>
        <v>N</v>
      </c>
      <c r="D511" s="57">
        <f t="shared" si="119"/>
        <v>0</v>
      </c>
      <c r="E511" s="57">
        <f t="shared" si="120"/>
        <v>1</v>
      </c>
      <c r="F511" s="32" t="str">
        <f>IF(H511="","",VLOOKUP(H511,'PHIEU XT'!B:I,8,0))</f>
        <v>31/08/2025</v>
      </c>
      <c r="G511" s="32" t="str">
        <f t="shared" si="121"/>
        <v>31/08/2025</v>
      </c>
      <c r="H511" s="4">
        <v>9105874150</v>
      </c>
      <c r="I511" s="32" t="str">
        <f t="shared" si="122"/>
        <v>31/08/2025</v>
      </c>
      <c r="J511" s="33" t="str">
        <f t="shared" si="123"/>
        <v>NKHT2508/00069712</v>
      </c>
      <c r="K511" s="34"/>
      <c r="L511" s="46" t="str">
        <f t="shared" si="124"/>
        <v>K25TTM</v>
      </c>
      <c r="M511" s="33" t="str">
        <f>IF(H511="","",'PHIEU XT'!C511)</f>
        <v>00069712</v>
      </c>
      <c r="N511" s="35" t="str">
        <f t="shared" si="125"/>
        <v>31/08/2025</v>
      </c>
      <c r="O511" s="6" t="str">
        <f>IF(H511="","",'PHIEU XT'!E511)</f>
        <v>WIN-009</v>
      </c>
      <c r="P511" s="36"/>
      <c r="Q511" s="36"/>
      <c r="R511" s="36"/>
      <c r="S511" s="33" t="str">
        <f>IF(H511="","",'PHIEU XT'!F511)</f>
        <v>2B27 WIN DNG 215 Ông Ích Khiêm</v>
      </c>
      <c r="T511" s="36"/>
      <c r="U511" s="36"/>
      <c r="V511" s="33" t="str">
        <f t="shared" si="126"/>
        <v>2B27 WIN DNG 215 Ông Ích Khiêm</v>
      </c>
      <c r="W511" s="36"/>
      <c r="X511" s="36"/>
      <c r="Y511" s="33" t="str">
        <f>IF(H511="","",'PHIEU XT'!AC511)</f>
        <v>MNH250</v>
      </c>
      <c r="Z511" s="36"/>
      <c r="AA511" s="30"/>
      <c r="AB511" s="57">
        <f t="shared" si="127"/>
        <v>5111</v>
      </c>
      <c r="AC511" s="57">
        <f t="shared" si="128"/>
        <v>131</v>
      </c>
      <c r="AD511" s="30"/>
      <c r="AE511" s="58">
        <f>IF(H511="","",'PHIEU XT'!U511)</f>
        <v>2</v>
      </c>
      <c r="AF511" s="37"/>
      <c r="AG511" s="37">
        <f>IF(H511="","",'PHIEU XT'!T511)</f>
        <v>46000</v>
      </c>
      <c r="AH511" s="38">
        <f t="shared" si="129"/>
        <v>92000</v>
      </c>
      <c r="AI511" s="37"/>
      <c r="AJ511" s="37"/>
      <c r="AK511" s="39"/>
      <c r="AL511" s="40">
        <f t="shared" si="130"/>
        <v>8</v>
      </c>
      <c r="AM511" s="37"/>
      <c r="AN511" s="37">
        <f t="shared" si="131"/>
        <v>7360</v>
      </c>
      <c r="AO511" s="59">
        <f t="shared" si="132"/>
        <v>33311</v>
      </c>
      <c r="AP511" s="39"/>
      <c r="AQ511" s="59" t="str">
        <f t="shared" si="133"/>
        <v>K-hangtra</v>
      </c>
      <c r="AR511" s="60">
        <f t="shared" si="134"/>
        <v>156</v>
      </c>
      <c r="AS511" s="60">
        <f t="shared" si="135"/>
        <v>632</v>
      </c>
      <c r="AV511" s="39"/>
      <c r="AW511" s="42"/>
      <c r="AX511" s="42"/>
      <c r="AY511" s="42"/>
      <c r="AZ511" s="42"/>
      <c r="BA511" s="42"/>
      <c r="BB511" s="42"/>
      <c r="BC511" s="42"/>
      <c r="BD511" s="42"/>
      <c r="BE511" s="42"/>
      <c r="BF511" s="42"/>
      <c r="BG511" s="42"/>
      <c r="BH511" s="42"/>
      <c r="BI511" s="42"/>
      <c r="BJ511" s="42"/>
      <c r="BK511" s="42"/>
      <c r="BL511" s="42"/>
      <c r="BM511" s="42"/>
      <c r="BN511" s="42"/>
      <c r="BO511" s="42"/>
      <c r="BP511" s="42"/>
      <c r="BQ511" s="42"/>
      <c r="BR511" s="42"/>
      <c r="BS511" s="42"/>
      <c r="BT511" s="42"/>
      <c r="BU511" s="42"/>
      <c r="BV511" s="42"/>
      <c r="BW511" s="42"/>
      <c r="BX511" s="42"/>
      <c r="BY511" s="42"/>
      <c r="BZ511" s="42"/>
      <c r="CA511" s="42"/>
      <c r="CB511" s="42"/>
      <c r="CC511" s="42"/>
      <c r="CD511" s="42"/>
      <c r="CE511" s="42"/>
      <c r="CF511" s="42"/>
      <c r="CG511" s="42"/>
      <c r="CH511" s="42"/>
      <c r="CI511" s="42"/>
      <c r="CJ511" s="42"/>
      <c r="CK511" s="42"/>
      <c r="CL511" s="42"/>
      <c r="CM511" s="42"/>
      <c r="CN511" s="42"/>
      <c r="CO511" s="42"/>
      <c r="CP511" s="42"/>
      <c r="CQ511" s="42"/>
      <c r="CR511" s="42"/>
      <c r="CS511" s="42"/>
      <c r="CT511" s="42"/>
      <c r="CU511" s="42"/>
      <c r="CV511" s="42"/>
      <c r="CW511" s="42"/>
      <c r="CX511" s="42"/>
      <c r="CY511" s="42"/>
      <c r="CZ511" s="42"/>
      <c r="DA511" s="42"/>
      <c r="DB511" s="42"/>
      <c r="DC511" s="42"/>
      <c r="DD511" s="42"/>
      <c r="DE511" s="42"/>
      <c r="DF511" s="42"/>
      <c r="DG511" s="42"/>
      <c r="DH511" s="42"/>
      <c r="DI511" s="42"/>
      <c r="DJ511" s="42"/>
      <c r="DK511" s="42"/>
      <c r="DL511" s="42"/>
      <c r="DM511" s="42"/>
      <c r="DN511" s="42"/>
      <c r="DO511" s="42"/>
      <c r="DP511" s="42"/>
      <c r="DQ511" s="42"/>
      <c r="DR511" s="42"/>
      <c r="DS511" s="42"/>
      <c r="DT511" s="42"/>
      <c r="DU511" s="42"/>
      <c r="DV511" s="42"/>
      <c r="DW511" s="42"/>
      <c r="DX511" s="42"/>
      <c r="DY511" s="42"/>
      <c r="DZ511" s="42"/>
      <c r="EA511" s="42"/>
      <c r="EB511" s="42"/>
      <c r="EC511" s="42"/>
      <c r="ED511" s="42"/>
      <c r="EE511" s="42"/>
      <c r="EF511" s="42"/>
      <c r="EG511" s="42"/>
      <c r="EH511" s="42"/>
      <c r="EI511" s="42"/>
      <c r="EJ511" s="42"/>
      <c r="EK511" s="42"/>
      <c r="EL511" s="42"/>
      <c r="EM511" s="42"/>
      <c r="EN511" s="42"/>
      <c r="EO511" s="42"/>
      <c r="EP511" s="42"/>
      <c r="EQ511" s="42"/>
      <c r="ER511" s="42"/>
      <c r="ES511" s="42"/>
      <c r="ET511" s="42"/>
      <c r="EU511" s="42"/>
      <c r="EV511" s="42"/>
      <c r="EW511" s="42"/>
      <c r="EX511" s="42"/>
      <c r="EY511" s="42"/>
      <c r="EZ511" s="42"/>
      <c r="FA511" s="42"/>
      <c r="FB511" s="42"/>
      <c r="FC511" s="42"/>
      <c r="FD511" s="42"/>
      <c r="FE511" s="42"/>
      <c r="FF511" s="42"/>
      <c r="FG511" s="42"/>
      <c r="FH511" s="42"/>
      <c r="FI511" s="42"/>
      <c r="FJ511" s="42"/>
      <c r="FK511" s="42"/>
      <c r="FL511" s="42"/>
      <c r="FM511" s="42"/>
      <c r="FN511" s="42"/>
      <c r="FO511" s="42"/>
      <c r="FP511" s="42"/>
      <c r="FQ511" s="42"/>
      <c r="FR511" s="42"/>
      <c r="FS511" s="42"/>
      <c r="FT511" s="42"/>
      <c r="FU511" s="42"/>
      <c r="FV511" s="42"/>
      <c r="FW511" s="42"/>
      <c r="FX511" s="42"/>
      <c r="FY511" s="42"/>
      <c r="FZ511" s="42"/>
      <c r="GA511" s="42"/>
      <c r="GB511" s="42"/>
      <c r="GC511" s="42"/>
      <c r="GD511" s="42"/>
      <c r="GE511" s="42"/>
      <c r="GF511" s="42"/>
      <c r="GG511" s="42"/>
      <c r="GH511" s="42"/>
      <c r="GI511" s="42"/>
      <c r="GJ511" s="42"/>
      <c r="GK511" s="42"/>
      <c r="GL511" s="42"/>
      <c r="GM511" s="42"/>
      <c r="GN511" s="42"/>
      <c r="GO511" s="42"/>
      <c r="GP511" s="42"/>
      <c r="GQ511" s="42"/>
      <c r="GR511" s="42"/>
      <c r="GS511" s="42"/>
      <c r="GT511" s="42"/>
      <c r="GU511" s="42"/>
      <c r="GV511" s="42"/>
      <c r="GW511" s="42"/>
      <c r="GX511" s="42"/>
      <c r="GY511" s="42"/>
      <c r="GZ511" s="42"/>
      <c r="HA511" s="42"/>
      <c r="HB511" s="42"/>
      <c r="HC511" s="42"/>
      <c r="HD511" s="42"/>
      <c r="HE511" s="42"/>
      <c r="HF511" s="42"/>
      <c r="HG511" s="42"/>
      <c r="HH511" s="42"/>
      <c r="HI511" s="42"/>
      <c r="HJ511" s="42"/>
      <c r="HK511" s="42"/>
      <c r="HL511" s="42"/>
      <c r="HM511" s="42"/>
      <c r="HN511" s="42"/>
      <c r="HO511" s="42"/>
      <c r="HP511" s="42"/>
      <c r="HQ511" s="42"/>
      <c r="HR511" s="42"/>
      <c r="HS511" s="42"/>
      <c r="HT511" s="42"/>
      <c r="HU511" s="42"/>
      <c r="HV511" s="42"/>
      <c r="HW511" s="42"/>
      <c r="HX511" s="42"/>
    </row>
    <row r="512" spans="1:232" s="41" customFormat="1" x14ac:dyDescent="0.25">
      <c r="A512" s="29"/>
      <c r="B512" s="30"/>
      <c r="C512" s="31" t="str">
        <f>IF(H512="","",VLOOKUP(O512,Khach_hang!B:G,6,0))</f>
        <v>B</v>
      </c>
      <c r="D512" s="57">
        <f t="shared" si="119"/>
        <v>0</v>
      </c>
      <c r="E512" s="57">
        <f t="shared" si="120"/>
        <v>1</v>
      </c>
      <c r="F512" s="32" t="str">
        <f>IF(H512="","",VLOOKUP(H512,'PHIEU XT'!B:I,8,0))</f>
        <v>31/08/2025</v>
      </c>
      <c r="G512" s="32" t="str">
        <f t="shared" si="121"/>
        <v>31/08/2025</v>
      </c>
      <c r="H512" s="4">
        <v>9105874160</v>
      </c>
      <c r="I512" s="32" t="str">
        <f t="shared" si="122"/>
        <v>31/08/2025</v>
      </c>
      <c r="J512" s="33" t="str">
        <f t="shared" si="123"/>
        <v>NKHT2508/00032795</v>
      </c>
      <c r="K512" s="34"/>
      <c r="L512" s="46" t="str">
        <f t="shared" si="124"/>
        <v>K25TTM</v>
      </c>
      <c r="M512" s="33" t="str">
        <f>IF(H512="","",'PHIEU XT'!C512)</f>
        <v>00032795</v>
      </c>
      <c r="N512" s="35" t="str">
        <f t="shared" si="125"/>
        <v>31/08/2025</v>
      </c>
      <c r="O512" s="6" t="str">
        <f>IF(H512="","",'PHIEU XT'!E512)</f>
        <v>WIN-058</v>
      </c>
      <c r="P512" s="36"/>
      <c r="Q512" s="36"/>
      <c r="R512" s="36"/>
      <c r="S512" s="33" t="str">
        <f>IF(H512="","",'PHIEU XT'!F512)</f>
        <v>6110 WM+ NAN CT1B Quang Trung</v>
      </c>
      <c r="T512" s="36"/>
      <c r="U512" s="36"/>
      <c r="V512" s="33" t="str">
        <f t="shared" si="126"/>
        <v>6110 WM+ NAN CT1B Quang Trung</v>
      </c>
      <c r="W512" s="36"/>
      <c r="X512" s="36"/>
      <c r="Y512" s="33" t="str">
        <f>IF(H512="","",'PHIEU XT'!AC512)</f>
        <v>CC300</v>
      </c>
      <c r="Z512" s="36"/>
      <c r="AA512" s="30"/>
      <c r="AB512" s="57">
        <f t="shared" si="127"/>
        <v>5111</v>
      </c>
      <c r="AC512" s="57">
        <f t="shared" si="128"/>
        <v>131</v>
      </c>
      <c r="AD512" s="30"/>
      <c r="AE512" s="58">
        <f>IF(H512="","",'PHIEU XT'!U512)</f>
        <v>2</v>
      </c>
      <c r="AF512" s="37"/>
      <c r="AG512" s="37">
        <f>IF(H512="","",'PHIEU XT'!T512)</f>
        <v>74250</v>
      </c>
      <c r="AH512" s="38">
        <f t="shared" si="129"/>
        <v>148500</v>
      </c>
      <c r="AI512" s="37"/>
      <c r="AJ512" s="37"/>
      <c r="AK512" s="39"/>
      <c r="AL512" s="40">
        <f t="shared" si="130"/>
        <v>8</v>
      </c>
      <c r="AM512" s="37"/>
      <c r="AN512" s="37">
        <f t="shared" si="131"/>
        <v>11880</v>
      </c>
      <c r="AO512" s="59">
        <f t="shared" si="132"/>
        <v>33311</v>
      </c>
      <c r="AP512" s="39"/>
      <c r="AQ512" s="59" t="str">
        <f t="shared" si="133"/>
        <v>K-hangtra</v>
      </c>
      <c r="AR512" s="60">
        <f t="shared" si="134"/>
        <v>156</v>
      </c>
      <c r="AS512" s="60">
        <f t="shared" si="135"/>
        <v>632</v>
      </c>
      <c r="AV512" s="39"/>
      <c r="AW512" s="42"/>
      <c r="AX512" s="42"/>
      <c r="AY512" s="42"/>
      <c r="AZ512" s="42"/>
      <c r="BA512" s="42"/>
      <c r="BB512" s="42"/>
      <c r="BC512" s="42"/>
      <c r="BD512" s="42"/>
      <c r="BE512" s="42"/>
      <c r="BF512" s="42"/>
      <c r="BG512" s="42"/>
      <c r="BH512" s="42"/>
      <c r="BI512" s="42"/>
      <c r="BJ512" s="42"/>
      <c r="BK512" s="42"/>
      <c r="BL512" s="42"/>
      <c r="BM512" s="42"/>
      <c r="BN512" s="42"/>
      <c r="BO512" s="42"/>
      <c r="BP512" s="42"/>
      <c r="BQ512" s="42"/>
      <c r="BR512" s="42"/>
      <c r="BS512" s="42"/>
      <c r="BT512" s="42"/>
      <c r="BU512" s="42"/>
      <c r="BV512" s="42"/>
      <c r="BW512" s="42"/>
      <c r="BX512" s="42"/>
      <c r="BY512" s="42"/>
      <c r="BZ512" s="42"/>
      <c r="CA512" s="42"/>
      <c r="CB512" s="42"/>
      <c r="CC512" s="42"/>
      <c r="CD512" s="42"/>
      <c r="CE512" s="42"/>
      <c r="CF512" s="42"/>
      <c r="CG512" s="42"/>
      <c r="CH512" s="42"/>
      <c r="CI512" s="42"/>
      <c r="CJ512" s="42"/>
      <c r="CK512" s="42"/>
      <c r="CL512" s="42"/>
      <c r="CM512" s="42"/>
      <c r="CN512" s="42"/>
      <c r="CO512" s="42"/>
      <c r="CP512" s="42"/>
      <c r="CQ512" s="42"/>
      <c r="CR512" s="42"/>
      <c r="CS512" s="42"/>
      <c r="CT512" s="42"/>
      <c r="CU512" s="42"/>
      <c r="CV512" s="42"/>
      <c r="CW512" s="42"/>
      <c r="CX512" s="42"/>
      <c r="CY512" s="42"/>
      <c r="CZ512" s="42"/>
      <c r="DA512" s="42"/>
      <c r="DB512" s="42"/>
      <c r="DC512" s="42"/>
      <c r="DD512" s="42"/>
      <c r="DE512" s="42"/>
      <c r="DF512" s="42"/>
      <c r="DG512" s="42"/>
      <c r="DH512" s="42"/>
      <c r="DI512" s="42"/>
      <c r="DJ512" s="42"/>
      <c r="DK512" s="42"/>
      <c r="DL512" s="42"/>
      <c r="DM512" s="42"/>
      <c r="DN512" s="42"/>
      <c r="DO512" s="42"/>
      <c r="DP512" s="42"/>
      <c r="DQ512" s="42"/>
      <c r="DR512" s="42"/>
      <c r="DS512" s="42"/>
      <c r="DT512" s="42"/>
      <c r="DU512" s="42"/>
      <c r="DV512" s="42"/>
      <c r="DW512" s="42"/>
      <c r="DX512" s="42"/>
      <c r="DY512" s="42"/>
      <c r="DZ512" s="42"/>
      <c r="EA512" s="42"/>
      <c r="EB512" s="42"/>
      <c r="EC512" s="42"/>
      <c r="ED512" s="42"/>
      <c r="EE512" s="42"/>
      <c r="EF512" s="42"/>
      <c r="EG512" s="42"/>
      <c r="EH512" s="42"/>
      <c r="EI512" s="42"/>
      <c r="EJ512" s="42"/>
      <c r="EK512" s="42"/>
      <c r="EL512" s="42"/>
      <c r="EM512" s="42"/>
      <c r="EN512" s="42"/>
      <c r="EO512" s="42"/>
      <c r="EP512" s="42"/>
      <c r="EQ512" s="42"/>
      <c r="ER512" s="42"/>
      <c r="ES512" s="42"/>
      <c r="ET512" s="42"/>
      <c r="EU512" s="42"/>
      <c r="EV512" s="42"/>
      <c r="EW512" s="42"/>
      <c r="EX512" s="42"/>
      <c r="EY512" s="42"/>
      <c r="EZ512" s="42"/>
      <c r="FA512" s="42"/>
      <c r="FB512" s="42"/>
      <c r="FC512" s="42"/>
      <c r="FD512" s="42"/>
      <c r="FE512" s="42"/>
      <c r="FF512" s="42"/>
      <c r="FG512" s="42"/>
      <c r="FH512" s="42"/>
      <c r="FI512" s="42"/>
      <c r="FJ512" s="42"/>
      <c r="FK512" s="42"/>
      <c r="FL512" s="42"/>
      <c r="FM512" s="42"/>
      <c r="FN512" s="42"/>
      <c r="FO512" s="42"/>
      <c r="FP512" s="42"/>
      <c r="FQ512" s="42"/>
      <c r="FR512" s="42"/>
      <c r="FS512" s="42"/>
      <c r="FT512" s="42"/>
      <c r="FU512" s="42"/>
      <c r="FV512" s="42"/>
      <c r="FW512" s="42"/>
      <c r="FX512" s="42"/>
      <c r="FY512" s="42"/>
      <c r="FZ512" s="42"/>
      <c r="GA512" s="42"/>
      <c r="GB512" s="42"/>
      <c r="GC512" s="42"/>
      <c r="GD512" s="42"/>
      <c r="GE512" s="42"/>
      <c r="GF512" s="42"/>
      <c r="GG512" s="42"/>
      <c r="GH512" s="42"/>
      <c r="GI512" s="42"/>
      <c r="GJ512" s="42"/>
      <c r="GK512" s="42"/>
      <c r="GL512" s="42"/>
      <c r="GM512" s="42"/>
      <c r="GN512" s="42"/>
      <c r="GO512" s="42"/>
      <c r="GP512" s="42"/>
      <c r="GQ512" s="42"/>
      <c r="GR512" s="42"/>
      <c r="GS512" s="42"/>
      <c r="GT512" s="42"/>
      <c r="GU512" s="42"/>
      <c r="GV512" s="42"/>
      <c r="GW512" s="42"/>
      <c r="GX512" s="42"/>
      <c r="GY512" s="42"/>
      <c r="GZ512" s="42"/>
      <c r="HA512" s="42"/>
      <c r="HB512" s="42"/>
      <c r="HC512" s="42"/>
      <c r="HD512" s="42"/>
      <c r="HE512" s="42"/>
      <c r="HF512" s="42"/>
      <c r="HG512" s="42"/>
      <c r="HH512" s="42"/>
      <c r="HI512" s="42"/>
      <c r="HJ512" s="42"/>
      <c r="HK512" s="42"/>
      <c r="HL512" s="42"/>
      <c r="HM512" s="42"/>
      <c r="HN512" s="42"/>
      <c r="HO512" s="42"/>
      <c r="HP512" s="42"/>
      <c r="HQ512" s="42"/>
      <c r="HR512" s="42"/>
      <c r="HS512" s="42"/>
      <c r="HT512" s="42"/>
      <c r="HU512" s="42"/>
      <c r="HV512" s="42"/>
      <c r="HW512" s="42"/>
      <c r="HX512" s="42"/>
    </row>
    <row r="513" spans="1:232" s="41" customFormat="1" x14ac:dyDescent="0.25">
      <c r="A513" s="29"/>
      <c r="B513" s="30"/>
      <c r="C513" s="31" t="str">
        <f>IF(H513="","",VLOOKUP(O513,Khach_hang!B:G,6,0))</f>
        <v>B</v>
      </c>
      <c r="D513" s="57">
        <f t="shared" si="119"/>
        <v>0</v>
      </c>
      <c r="E513" s="57">
        <f t="shared" si="120"/>
        <v>1</v>
      </c>
      <c r="F513" s="32" t="str">
        <f>IF(H513="","",VLOOKUP(H513,'PHIEU XT'!B:I,8,0))</f>
        <v>31/08/2025</v>
      </c>
      <c r="G513" s="32" t="str">
        <f t="shared" si="121"/>
        <v>31/08/2025</v>
      </c>
      <c r="H513" s="4">
        <v>9105874162</v>
      </c>
      <c r="I513" s="32" t="str">
        <f t="shared" si="122"/>
        <v>31/08/2025</v>
      </c>
      <c r="J513" s="33" t="str">
        <f t="shared" si="123"/>
        <v>NKHT2508/00032796</v>
      </c>
      <c r="K513" s="34"/>
      <c r="L513" s="46" t="str">
        <f t="shared" si="124"/>
        <v>K25TTM</v>
      </c>
      <c r="M513" s="33" t="str">
        <f>IF(H513="","",'PHIEU XT'!C513)</f>
        <v>00032796</v>
      </c>
      <c r="N513" s="35" t="str">
        <f t="shared" si="125"/>
        <v>31/08/2025</v>
      </c>
      <c r="O513" s="6" t="str">
        <f>IF(H513="","",'PHIEU XT'!E513)</f>
        <v>WIN-058</v>
      </c>
      <c r="P513" s="36"/>
      <c r="Q513" s="36"/>
      <c r="R513" s="36"/>
      <c r="S513" s="33" t="str">
        <f>IF(H513="","",'PHIEU XT'!F513)</f>
        <v>6110 WM+ NAN CT1B Quang Trung</v>
      </c>
      <c r="T513" s="36"/>
      <c r="U513" s="36"/>
      <c r="V513" s="33" t="str">
        <f t="shared" si="126"/>
        <v>6110 WM+ NAN CT1B Quang Trung</v>
      </c>
      <c r="W513" s="36"/>
      <c r="X513" s="36"/>
      <c r="Y513" s="33" t="str">
        <f>IF(H513="","",'PHIEU XT'!AC513)</f>
        <v>CC300</v>
      </c>
      <c r="Z513" s="36"/>
      <c r="AA513" s="30"/>
      <c r="AB513" s="57">
        <f t="shared" si="127"/>
        <v>5111</v>
      </c>
      <c r="AC513" s="57">
        <f t="shared" si="128"/>
        <v>131</v>
      </c>
      <c r="AD513" s="30"/>
      <c r="AE513" s="58">
        <f>IF(H513="","",'PHIEU XT'!U513)</f>
        <v>1</v>
      </c>
      <c r="AF513" s="37"/>
      <c r="AG513" s="37">
        <f>IF(H513="","",'PHIEU XT'!T513)</f>
        <v>74250</v>
      </c>
      <c r="AH513" s="38">
        <f t="shared" si="129"/>
        <v>74250</v>
      </c>
      <c r="AI513" s="37"/>
      <c r="AJ513" s="37"/>
      <c r="AK513" s="39"/>
      <c r="AL513" s="40">
        <f t="shared" si="130"/>
        <v>8</v>
      </c>
      <c r="AM513" s="37"/>
      <c r="AN513" s="37">
        <f t="shared" si="131"/>
        <v>5940</v>
      </c>
      <c r="AO513" s="59">
        <f t="shared" si="132"/>
        <v>33311</v>
      </c>
      <c r="AP513" s="39"/>
      <c r="AQ513" s="59" t="str">
        <f t="shared" si="133"/>
        <v>K-hangtra</v>
      </c>
      <c r="AR513" s="60">
        <f t="shared" si="134"/>
        <v>156</v>
      </c>
      <c r="AS513" s="60">
        <f t="shared" si="135"/>
        <v>632</v>
      </c>
      <c r="AV513" s="39"/>
      <c r="AW513" s="42"/>
      <c r="AX513" s="42"/>
      <c r="AY513" s="42"/>
      <c r="AZ513" s="42"/>
      <c r="BA513" s="42"/>
      <c r="BB513" s="42"/>
      <c r="BC513" s="42"/>
      <c r="BD513" s="42"/>
      <c r="BE513" s="42"/>
      <c r="BF513" s="42"/>
      <c r="BG513" s="42"/>
      <c r="BH513" s="42"/>
      <c r="BI513" s="42"/>
      <c r="BJ513" s="42"/>
      <c r="BK513" s="42"/>
      <c r="BL513" s="42"/>
      <c r="BM513" s="42"/>
      <c r="BN513" s="42"/>
      <c r="BO513" s="42"/>
      <c r="BP513" s="42"/>
      <c r="BQ513" s="42"/>
      <c r="BR513" s="42"/>
      <c r="BS513" s="42"/>
      <c r="BT513" s="42"/>
      <c r="BU513" s="42"/>
      <c r="BV513" s="42"/>
      <c r="BW513" s="42"/>
      <c r="BX513" s="42"/>
      <c r="BY513" s="42"/>
      <c r="BZ513" s="42"/>
      <c r="CA513" s="42"/>
      <c r="CB513" s="42"/>
      <c r="CC513" s="42"/>
      <c r="CD513" s="42"/>
      <c r="CE513" s="42"/>
      <c r="CF513" s="42"/>
      <c r="CG513" s="42"/>
      <c r="CH513" s="42"/>
      <c r="CI513" s="42"/>
      <c r="CJ513" s="42"/>
      <c r="CK513" s="42"/>
      <c r="CL513" s="42"/>
      <c r="CM513" s="42"/>
      <c r="CN513" s="42"/>
      <c r="CO513" s="42"/>
      <c r="CP513" s="42"/>
      <c r="CQ513" s="42"/>
      <c r="CR513" s="42"/>
      <c r="CS513" s="42"/>
      <c r="CT513" s="42"/>
      <c r="CU513" s="42"/>
      <c r="CV513" s="42"/>
      <c r="CW513" s="42"/>
      <c r="CX513" s="42"/>
      <c r="CY513" s="42"/>
      <c r="CZ513" s="42"/>
      <c r="DA513" s="42"/>
      <c r="DB513" s="42"/>
      <c r="DC513" s="42"/>
      <c r="DD513" s="42"/>
      <c r="DE513" s="42"/>
      <c r="DF513" s="42"/>
      <c r="DG513" s="42"/>
      <c r="DH513" s="42"/>
      <c r="DI513" s="42"/>
      <c r="DJ513" s="42"/>
      <c r="DK513" s="42"/>
      <c r="DL513" s="42"/>
      <c r="DM513" s="42"/>
      <c r="DN513" s="42"/>
      <c r="DO513" s="42"/>
      <c r="DP513" s="42"/>
      <c r="DQ513" s="42"/>
      <c r="DR513" s="42"/>
      <c r="DS513" s="42"/>
      <c r="DT513" s="42"/>
      <c r="DU513" s="42"/>
      <c r="DV513" s="42"/>
      <c r="DW513" s="42"/>
      <c r="DX513" s="42"/>
      <c r="DY513" s="42"/>
      <c r="DZ513" s="42"/>
      <c r="EA513" s="42"/>
      <c r="EB513" s="42"/>
      <c r="EC513" s="42"/>
      <c r="ED513" s="42"/>
      <c r="EE513" s="42"/>
      <c r="EF513" s="42"/>
      <c r="EG513" s="42"/>
      <c r="EH513" s="42"/>
      <c r="EI513" s="42"/>
      <c r="EJ513" s="42"/>
      <c r="EK513" s="42"/>
      <c r="EL513" s="42"/>
      <c r="EM513" s="42"/>
      <c r="EN513" s="42"/>
      <c r="EO513" s="42"/>
      <c r="EP513" s="42"/>
      <c r="EQ513" s="42"/>
      <c r="ER513" s="42"/>
      <c r="ES513" s="42"/>
      <c r="ET513" s="42"/>
      <c r="EU513" s="42"/>
      <c r="EV513" s="42"/>
      <c r="EW513" s="42"/>
      <c r="EX513" s="42"/>
      <c r="EY513" s="42"/>
      <c r="EZ513" s="42"/>
      <c r="FA513" s="42"/>
      <c r="FB513" s="42"/>
      <c r="FC513" s="42"/>
      <c r="FD513" s="42"/>
      <c r="FE513" s="42"/>
      <c r="FF513" s="42"/>
      <c r="FG513" s="42"/>
      <c r="FH513" s="42"/>
      <c r="FI513" s="42"/>
      <c r="FJ513" s="42"/>
      <c r="FK513" s="42"/>
      <c r="FL513" s="42"/>
      <c r="FM513" s="42"/>
      <c r="FN513" s="42"/>
      <c r="FO513" s="42"/>
      <c r="FP513" s="42"/>
      <c r="FQ513" s="42"/>
      <c r="FR513" s="42"/>
      <c r="FS513" s="42"/>
      <c r="FT513" s="42"/>
      <c r="FU513" s="42"/>
      <c r="FV513" s="42"/>
      <c r="FW513" s="42"/>
      <c r="FX513" s="42"/>
      <c r="FY513" s="42"/>
      <c r="FZ513" s="42"/>
      <c r="GA513" s="42"/>
      <c r="GB513" s="42"/>
      <c r="GC513" s="42"/>
      <c r="GD513" s="42"/>
      <c r="GE513" s="42"/>
      <c r="GF513" s="42"/>
      <c r="GG513" s="42"/>
      <c r="GH513" s="42"/>
      <c r="GI513" s="42"/>
      <c r="GJ513" s="42"/>
      <c r="GK513" s="42"/>
      <c r="GL513" s="42"/>
      <c r="GM513" s="42"/>
      <c r="GN513" s="42"/>
      <c r="GO513" s="42"/>
      <c r="GP513" s="42"/>
      <c r="GQ513" s="42"/>
      <c r="GR513" s="42"/>
      <c r="GS513" s="42"/>
      <c r="GT513" s="42"/>
      <c r="GU513" s="42"/>
      <c r="GV513" s="42"/>
      <c r="GW513" s="42"/>
      <c r="GX513" s="42"/>
      <c r="GY513" s="42"/>
      <c r="GZ513" s="42"/>
      <c r="HA513" s="42"/>
      <c r="HB513" s="42"/>
      <c r="HC513" s="42"/>
      <c r="HD513" s="42"/>
      <c r="HE513" s="42"/>
      <c r="HF513" s="42"/>
      <c r="HG513" s="42"/>
      <c r="HH513" s="42"/>
      <c r="HI513" s="42"/>
      <c r="HJ513" s="42"/>
      <c r="HK513" s="42"/>
      <c r="HL513" s="42"/>
      <c r="HM513" s="42"/>
      <c r="HN513" s="42"/>
      <c r="HO513" s="42"/>
      <c r="HP513" s="42"/>
      <c r="HQ513" s="42"/>
      <c r="HR513" s="42"/>
      <c r="HS513" s="42"/>
      <c r="HT513" s="42"/>
      <c r="HU513" s="42"/>
      <c r="HV513" s="42"/>
      <c r="HW513" s="42"/>
      <c r="HX513" s="42"/>
    </row>
    <row r="514" spans="1:232" s="41" customFormat="1" x14ac:dyDescent="0.25">
      <c r="A514" s="29"/>
      <c r="B514" s="30"/>
      <c r="C514" s="31" t="str">
        <f>IF(H514="","",VLOOKUP(O514,Khach_hang!B:G,6,0))</f>
        <v>B</v>
      </c>
      <c r="D514" s="57">
        <f t="shared" si="119"/>
        <v>0</v>
      </c>
      <c r="E514" s="57">
        <f t="shared" si="120"/>
        <v>1</v>
      </c>
      <c r="F514" s="32" t="str">
        <f>IF(H514="","",VLOOKUP(H514,'PHIEU XT'!B:I,8,0))</f>
        <v>31/08/2025</v>
      </c>
      <c r="G514" s="32" t="str">
        <f t="shared" si="121"/>
        <v>31/08/2025</v>
      </c>
      <c r="H514" s="4">
        <v>9105874188</v>
      </c>
      <c r="I514" s="32" t="str">
        <f t="shared" si="122"/>
        <v>31/08/2025</v>
      </c>
      <c r="J514" s="33" t="str">
        <f t="shared" si="123"/>
        <v>NKHT2508/00422955</v>
      </c>
      <c r="K514" s="34"/>
      <c r="L514" s="46" t="str">
        <f t="shared" si="124"/>
        <v>K25TTM</v>
      </c>
      <c r="M514" s="33" t="str">
        <f>IF(H514="","",'PHIEU XT'!C514)</f>
        <v>00422955</v>
      </c>
      <c r="N514" s="35" t="str">
        <f t="shared" si="125"/>
        <v>31/08/2025</v>
      </c>
      <c r="O514" s="6" t="str">
        <f>IF(H514="","",'PHIEU XT'!E514)</f>
        <v>WIN-002</v>
      </c>
      <c r="P514" s="36"/>
      <c r="Q514" s="36"/>
      <c r="R514" s="36"/>
      <c r="S514" s="33" t="str">
        <f>IF(H514="","",'PHIEU XT'!F514)</f>
        <v>6543 WM+ HNI Vân Phúc, Phúc Thọ</v>
      </c>
      <c r="T514" s="36"/>
      <c r="U514" s="36"/>
      <c r="V514" s="33" t="str">
        <f t="shared" si="126"/>
        <v>6543 WM+ HNI Vân Phúc, Phúc Thọ</v>
      </c>
      <c r="W514" s="36"/>
      <c r="X514" s="36"/>
      <c r="Y514" s="33" t="str">
        <f>IF(H514="","",'PHIEU XT'!AC514)</f>
        <v>GM500</v>
      </c>
      <c r="Z514" s="36"/>
      <c r="AA514" s="30"/>
      <c r="AB514" s="57">
        <f t="shared" si="127"/>
        <v>5111</v>
      </c>
      <c r="AC514" s="57">
        <f t="shared" si="128"/>
        <v>131</v>
      </c>
      <c r="AD514" s="30"/>
      <c r="AE514" s="58">
        <f>IF(H514="","",'PHIEU XT'!U514)</f>
        <v>2</v>
      </c>
      <c r="AF514" s="37"/>
      <c r="AG514" s="37">
        <f>IF(H514="","",'PHIEU XT'!T514)</f>
        <v>111058</v>
      </c>
      <c r="AH514" s="38">
        <f t="shared" si="129"/>
        <v>222116</v>
      </c>
      <c r="AI514" s="37"/>
      <c r="AJ514" s="37"/>
      <c r="AK514" s="39"/>
      <c r="AL514" s="40">
        <f t="shared" si="130"/>
        <v>8</v>
      </c>
      <c r="AM514" s="37"/>
      <c r="AN514" s="37">
        <f t="shared" si="131"/>
        <v>17769.28</v>
      </c>
      <c r="AO514" s="59">
        <f t="shared" si="132"/>
        <v>33311</v>
      </c>
      <c r="AP514" s="39"/>
      <c r="AQ514" s="59" t="str">
        <f t="shared" si="133"/>
        <v>K-hangtra</v>
      </c>
      <c r="AR514" s="60">
        <f t="shared" si="134"/>
        <v>156</v>
      </c>
      <c r="AS514" s="60">
        <f t="shared" si="135"/>
        <v>632</v>
      </c>
      <c r="AV514" s="39"/>
      <c r="AW514" s="42"/>
      <c r="AX514" s="42"/>
      <c r="AY514" s="42"/>
      <c r="AZ514" s="42"/>
      <c r="BA514" s="42"/>
      <c r="BB514" s="42"/>
      <c r="BC514" s="42"/>
      <c r="BD514" s="42"/>
      <c r="BE514" s="42"/>
      <c r="BF514" s="42"/>
      <c r="BG514" s="42"/>
      <c r="BH514" s="42"/>
      <c r="BI514" s="42"/>
      <c r="BJ514" s="42"/>
      <c r="BK514" s="42"/>
      <c r="BL514" s="42"/>
      <c r="BM514" s="42"/>
      <c r="BN514" s="42"/>
      <c r="BO514" s="42"/>
      <c r="BP514" s="42"/>
      <c r="BQ514" s="42"/>
      <c r="BR514" s="42"/>
      <c r="BS514" s="42"/>
      <c r="BT514" s="42"/>
      <c r="BU514" s="42"/>
      <c r="BV514" s="42"/>
      <c r="BW514" s="42"/>
      <c r="BX514" s="42"/>
      <c r="BY514" s="42"/>
      <c r="BZ514" s="42"/>
      <c r="CA514" s="42"/>
      <c r="CB514" s="42"/>
      <c r="CC514" s="42"/>
      <c r="CD514" s="42"/>
      <c r="CE514" s="42"/>
      <c r="CF514" s="42"/>
      <c r="CG514" s="42"/>
      <c r="CH514" s="42"/>
      <c r="CI514" s="42"/>
      <c r="CJ514" s="42"/>
      <c r="CK514" s="42"/>
      <c r="CL514" s="42"/>
      <c r="CM514" s="42"/>
      <c r="CN514" s="42"/>
      <c r="CO514" s="42"/>
      <c r="CP514" s="42"/>
      <c r="CQ514" s="42"/>
      <c r="CR514" s="42"/>
      <c r="CS514" s="42"/>
      <c r="CT514" s="42"/>
      <c r="CU514" s="42"/>
      <c r="CV514" s="42"/>
      <c r="CW514" s="42"/>
      <c r="CX514" s="42"/>
      <c r="CY514" s="42"/>
      <c r="CZ514" s="42"/>
      <c r="DA514" s="42"/>
      <c r="DB514" s="42"/>
      <c r="DC514" s="42"/>
      <c r="DD514" s="42"/>
      <c r="DE514" s="42"/>
      <c r="DF514" s="42"/>
      <c r="DG514" s="42"/>
      <c r="DH514" s="42"/>
      <c r="DI514" s="42"/>
      <c r="DJ514" s="42"/>
      <c r="DK514" s="42"/>
      <c r="DL514" s="42"/>
      <c r="DM514" s="42"/>
      <c r="DN514" s="42"/>
      <c r="DO514" s="42"/>
      <c r="DP514" s="42"/>
      <c r="DQ514" s="42"/>
      <c r="DR514" s="42"/>
      <c r="DS514" s="42"/>
      <c r="DT514" s="42"/>
      <c r="DU514" s="42"/>
      <c r="DV514" s="42"/>
      <c r="DW514" s="42"/>
      <c r="DX514" s="42"/>
      <c r="DY514" s="42"/>
      <c r="DZ514" s="42"/>
      <c r="EA514" s="42"/>
      <c r="EB514" s="42"/>
      <c r="EC514" s="42"/>
      <c r="ED514" s="42"/>
      <c r="EE514" s="42"/>
      <c r="EF514" s="42"/>
      <c r="EG514" s="42"/>
      <c r="EH514" s="42"/>
      <c r="EI514" s="42"/>
      <c r="EJ514" s="42"/>
      <c r="EK514" s="42"/>
      <c r="EL514" s="42"/>
      <c r="EM514" s="42"/>
      <c r="EN514" s="42"/>
      <c r="EO514" s="42"/>
      <c r="EP514" s="42"/>
      <c r="EQ514" s="42"/>
      <c r="ER514" s="42"/>
      <c r="ES514" s="42"/>
      <c r="ET514" s="42"/>
      <c r="EU514" s="42"/>
      <c r="EV514" s="42"/>
      <c r="EW514" s="42"/>
      <c r="EX514" s="42"/>
      <c r="EY514" s="42"/>
      <c r="EZ514" s="42"/>
      <c r="FA514" s="42"/>
      <c r="FB514" s="42"/>
      <c r="FC514" s="42"/>
      <c r="FD514" s="42"/>
      <c r="FE514" s="42"/>
      <c r="FF514" s="42"/>
      <c r="FG514" s="42"/>
      <c r="FH514" s="42"/>
      <c r="FI514" s="42"/>
      <c r="FJ514" s="42"/>
      <c r="FK514" s="42"/>
      <c r="FL514" s="42"/>
      <c r="FM514" s="42"/>
      <c r="FN514" s="42"/>
      <c r="FO514" s="42"/>
      <c r="FP514" s="42"/>
      <c r="FQ514" s="42"/>
      <c r="FR514" s="42"/>
      <c r="FS514" s="42"/>
      <c r="FT514" s="42"/>
      <c r="FU514" s="42"/>
      <c r="FV514" s="42"/>
      <c r="FW514" s="42"/>
      <c r="FX514" s="42"/>
      <c r="FY514" s="42"/>
      <c r="FZ514" s="42"/>
      <c r="GA514" s="42"/>
      <c r="GB514" s="42"/>
      <c r="GC514" s="42"/>
      <c r="GD514" s="42"/>
      <c r="GE514" s="42"/>
      <c r="GF514" s="42"/>
      <c r="GG514" s="42"/>
      <c r="GH514" s="42"/>
      <c r="GI514" s="42"/>
      <c r="GJ514" s="42"/>
      <c r="GK514" s="42"/>
      <c r="GL514" s="42"/>
      <c r="GM514" s="42"/>
      <c r="GN514" s="42"/>
      <c r="GO514" s="42"/>
      <c r="GP514" s="42"/>
      <c r="GQ514" s="42"/>
      <c r="GR514" s="42"/>
      <c r="GS514" s="42"/>
      <c r="GT514" s="42"/>
      <c r="GU514" s="42"/>
      <c r="GV514" s="42"/>
      <c r="GW514" s="42"/>
      <c r="GX514" s="42"/>
      <c r="GY514" s="42"/>
      <c r="GZ514" s="42"/>
      <c r="HA514" s="42"/>
      <c r="HB514" s="42"/>
      <c r="HC514" s="42"/>
      <c r="HD514" s="42"/>
      <c r="HE514" s="42"/>
      <c r="HF514" s="42"/>
      <c r="HG514" s="42"/>
      <c r="HH514" s="42"/>
      <c r="HI514" s="42"/>
      <c r="HJ514" s="42"/>
      <c r="HK514" s="42"/>
      <c r="HL514" s="42"/>
      <c r="HM514" s="42"/>
      <c r="HN514" s="42"/>
      <c r="HO514" s="42"/>
      <c r="HP514" s="42"/>
      <c r="HQ514" s="42"/>
      <c r="HR514" s="42"/>
      <c r="HS514" s="42"/>
      <c r="HT514" s="42"/>
      <c r="HU514" s="42"/>
      <c r="HV514" s="42"/>
      <c r="HW514" s="42"/>
      <c r="HX514" s="42"/>
    </row>
    <row r="515" spans="1:232" s="41" customFormat="1" x14ac:dyDescent="0.25">
      <c r="A515" s="29"/>
      <c r="B515" s="30"/>
      <c r="C515" s="31" t="str">
        <f>IF(H515="","",VLOOKUP(O515,Khach_hang!B:G,6,0))</f>
        <v>B</v>
      </c>
      <c r="D515" s="57">
        <f t="shared" ref="D515:D578" si="136">IF(H515="","",0)</f>
        <v>0</v>
      </c>
      <c r="E515" s="57">
        <f t="shared" ref="E515:E578" si="137">IF(H515="","",1)</f>
        <v>1</v>
      </c>
      <c r="F515" s="32" t="str">
        <f>IF(H515="","",VLOOKUP(H515,'PHIEU XT'!B:I,8,0))</f>
        <v>31/08/2025</v>
      </c>
      <c r="G515" s="32" t="str">
        <f t="shared" ref="G515:G578" si="138">IF(F515="","",F515)</f>
        <v>31/08/2025</v>
      </c>
      <c r="H515" s="4">
        <v>9105874188</v>
      </c>
      <c r="I515" s="32" t="str">
        <f t="shared" ref="I515:I578" si="139">IF(F515="","",F515)</f>
        <v>31/08/2025</v>
      </c>
      <c r="J515" s="33" t="str">
        <f t="shared" ref="J515:J578" si="140">IF(H515="","","NKHT2508/"&amp;M515)</f>
        <v>NKHT2508/00422955</v>
      </c>
      <c r="K515" s="34"/>
      <c r="L515" s="46" t="str">
        <f t="shared" ref="L515:L578" si="141">IF(H515="","","K25TTM")</f>
        <v>K25TTM</v>
      </c>
      <c r="M515" s="33" t="str">
        <f>IF(H515="","",'PHIEU XT'!C515)</f>
        <v>00422955</v>
      </c>
      <c r="N515" s="35" t="str">
        <f t="shared" ref="N515:N578" si="142">IF(H515="","",G515)</f>
        <v>31/08/2025</v>
      </c>
      <c r="O515" s="6" t="str">
        <f>IF(H515="","",'PHIEU XT'!E515)</f>
        <v>WIN-002</v>
      </c>
      <c r="P515" s="36"/>
      <c r="Q515" s="36"/>
      <c r="R515" s="36"/>
      <c r="S515" s="33" t="str">
        <f>IF(H515="","",'PHIEU XT'!F515)</f>
        <v>6543 WM+ HNI Vân Phúc, Phúc Thọ</v>
      </c>
      <c r="T515" s="36"/>
      <c r="U515" s="36"/>
      <c r="V515" s="33" t="str">
        <f t="shared" ref="V515:V578" si="143">S515</f>
        <v>6543 WM+ HNI Vân Phúc, Phúc Thọ</v>
      </c>
      <c r="W515" s="36"/>
      <c r="X515" s="36"/>
      <c r="Y515" s="33" t="str">
        <f>IF(H515="","",'PHIEU XT'!AC515)</f>
        <v>CGM300</v>
      </c>
      <c r="Z515" s="36"/>
      <c r="AA515" s="30"/>
      <c r="AB515" s="57">
        <f t="shared" ref="AB515:AB578" si="144">IF(H515="","",5111)</f>
        <v>5111</v>
      </c>
      <c r="AC515" s="57">
        <f t="shared" ref="AC515:AC578" si="145">IF(H515="","",131)</f>
        <v>131</v>
      </c>
      <c r="AD515" s="30"/>
      <c r="AE515" s="58">
        <f>IF(H515="","",'PHIEU XT'!U515)</f>
        <v>4</v>
      </c>
      <c r="AF515" s="37"/>
      <c r="AG515" s="37">
        <f>IF(H515="","",'PHIEU XT'!T515)</f>
        <v>73431</v>
      </c>
      <c r="AH515" s="38">
        <f t="shared" ref="AH515:AH578" si="146">AE515*AG515</f>
        <v>293724</v>
      </c>
      <c r="AI515" s="37"/>
      <c r="AJ515" s="37"/>
      <c r="AK515" s="39"/>
      <c r="AL515" s="40">
        <f t="shared" ref="AL515:AL578" si="147">IF(H515="","",8)</f>
        <v>8</v>
      </c>
      <c r="AM515" s="37"/>
      <c r="AN515" s="37">
        <f t="shared" ref="AN515:AN578" si="148">IF(H515="","",AH515*8%)</f>
        <v>23497.920000000002</v>
      </c>
      <c r="AO515" s="59">
        <f t="shared" ref="AO515:AO578" si="149">IF(H515="","",33311)</f>
        <v>33311</v>
      </c>
      <c r="AP515" s="39"/>
      <c r="AQ515" s="59" t="str">
        <f t="shared" ref="AQ515:AQ578" si="150">IF(H515="","","K-hangtra")</f>
        <v>K-hangtra</v>
      </c>
      <c r="AR515" s="60">
        <f t="shared" ref="AR515:AR578" si="151">IF(H515="","",156)</f>
        <v>156</v>
      </c>
      <c r="AS515" s="60">
        <f t="shared" ref="AS515:AS578" si="152">IF(H515="","",632)</f>
        <v>632</v>
      </c>
      <c r="AV515" s="39"/>
      <c r="AW515" s="42"/>
      <c r="AX515" s="42"/>
      <c r="AY515" s="42"/>
      <c r="AZ515" s="42"/>
      <c r="BA515" s="42"/>
      <c r="BB515" s="42"/>
      <c r="BC515" s="42"/>
      <c r="BD515" s="42"/>
      <c r="BE515" s="42"/>
      <c r="BF515" s="42"/>
      <c r="BG515" s="42"/>
      <c r="BH515" s="42"/>
      <c r="BI515" s="42"/>
      <c r="BJ515" s="42"/>
      <c r="BK515" s="42"/>
      <c r="BL515" s="42"/>
      <c r="BM515" s="42"/>
      <c r="BN515" s="42"/>
      <c r="BO515" s="42"/>
      <c r="BP515" s="42"/>
      <c r="BQ515" s="42"/>
      <c r="BR515" s="42"/>
      <c r="BS515" s="42"/>
      <c r="BT515" s="42"/>
      <c r="BU515" s="42"/>
      <c r="BV515" s="42"/>
      <c r="BW515" s="42"/>
      <c r="BX515" s="42"/>
      <c r="BY515" s="42"/>
      <c r="BZ515" s="42"/>
      <c r="CA515" s="42"/>
      <c r="CB515" s="42"/>
      <c r="CC515" s="42"/>
      <c r="CD515" s="42"/>
      <c r="CE515" s="42"/>
      <c r="CF515" s="42"/>
      <c r="CG515" s="42"/>
      <c r="CH515" s="42"/>
      <c r="CI515" s="42"/>
      <c r="CJ515" s="42"/>
      <c r="CK515" s="42"/>
      <c r="CL515" s="42"/>
      <c r="CM515" s="42"/>
      <c r="CN515" s="42"/>
      <c r="CO515" s="42"/>
      <c r="CP515" s="42"/>
      <c r="CQ515" s="42"/>
      <c r="CR515" s="42"/>
      <c r="CS515" s="42"/>
      <c r="CT515" s="42"/>
      <c r="CU515" s="42"/>
      <c r="CV515" s="42"/>
      <c r="CW515" s="42"/>
      <c r="CX515" s="42"/>
      <c r="CY515" s="42"/>
      <c r="CZ515" s="42"/>
      <c r="DA515" s="42"/>
      <c r="DB515" s="42"/>
      <c r="DC515" s="42"/>
      <c r="DD515" s="42"/>
      <c r="DE515" s="42"/>
      <c r="DF515" s="42"/>
      <c r="DG515" s="42"/>
      <c r="DH515" s="42"/>
      <c r="DI515" s="42"/>
      <c r="DJ515" s="42"/>
      <c r="DK515" s="42"/>
      <c r="DL515" s="42"/>
      <c r="DM515" s="42"/>
      <c r="DN515" s="42"/>
      <c r="DO515" s="42"/>
      <c r="DP515" s="42"/>
      <c r="DQ515" s="42"/>
      <c r="DR515" s="42"/>
      <c r="DS515" s="42"/>
      <c r="DT515" s="42"/>
      <c r="DU515" s="42"/>
      <c r="DV515" s="42"/>
      <c r="DW515" s="42"/>
      <c r="DX515" s="42"/>
      <c r="DY515" s="42"/>
      <c r="DZ515" s="42"/>
      <c r="EA515" s="42"/>
      <c r="EB515" s="42"/>
      <c r="EC515" s="42"/>
      <c r="ED515" s="42"/>
      <c r="EE515" s="42"/>
      <c r="EF515" s="42"/>
      <c r="EG515" s="42"/>
      <c r="EH515" s="42"/>
      <c r="EI515" s="42"/>
      <c r="EJ515" s="42"/>
      <c r="EK515" s="42"/>
      <c r="EL515" s="42"/>
      <c r="EM515" s="42"/>
      <c r="EN515" s="42"/>
      <c r="EO515" s="42"/>
      <c r="EP515" s="42"/>
      <c r="EQ515" s="42"/>
      <c r="ER515" s="42"/>
      <c r="ES515" s="42"/>
      <c r="ET515" s="42"/>
      <c r="EU515" s="42"/>
      <c r="EV515" s="42"/>
      <c r="EW515" s="42"/>
      <c r="EX515" s="42"/>
      <c r="EY515" s="42"/>
      <c r="EZ515" s="42"/>
      <c r="FA515" s="42"/>
      <c r="FB515" s="42"/>
      <c r="FC515" s="42"/>
      <c r="FD515" s="42"/>
      <c r="FE515" s="42"/>
      <c r="FF515" s="42"/>
      <c r="FG515" s="42"/>
      <c r="FH515" s="42"/>
      <c r="FI515" s="42"/>
      <c r="FJ515" s="42"/>
      <c r="FK515" s="42"/>
      <c r="FL515" s="42"/>
      <c r="FM515" s="42"/>
      <c r="FN515" s="42"/>
      <c r="FO515" s="42"/>
      <c r="FP515" s="42"/>
      <c r="FQ515" s="42"/>
      <c r="FR515" s="42"/>
      <c r="FS515" s="42"/>
      <c r="FT515" s="42"/>
      <c r="FU515" s="42"/>
      <c r="FV515" s="42"/>
      <c r="FW515" s="42"/>
      <c r="FX515" s="42"/>
      <c r="FY515" s="42"/>
      <c r="FZ515" s="42"/>
      <c r="GA515" s="42"/>
      <c r="GB515" s="42"/>
      <c r="GC515" s="42"/>
      <c r="GD515" s="42"/>
      <c r="GE515" s="42"/>
      <c r="GF515" s="42"/>
      <c r="GG515" s="42"/>
      <c r="GH515" s="42"/>
      <c r="GI515" s="42"/>
      <c r="GJ515" s="42"/>
      <c r="GK515" s="42"/>
      <c r="GL515" s="42"/>
      <c r="GM515" s="42"/>
      <c r="GN515" s="42"/>
      <c r="GO515" s="42"/>
      <c r="GP515" s="42"/>
      <c r="GQ515" s="42"/>
      <c r="GR515" s="42"/>
      <c r="GS515" s="42"/>
      <c r="GT515" s="42"/>
      <c r="GU515" s="42"/>
      <c r="GV515" s="42"/>
      <c r="GW515" s="42"/>
      <c r="GX515" s="42"/>
      <c r="GY515" s="42"/>
      <c r="GZ515" s="42"/>
      <c r="HA515" s="42"/>
      <c r="HB515" s="42"/>
      <c r="HC515" s="42"/>
      <c r="HD515" s="42"/>
      <c r="HE515" s="42"/>
      <c r="HF515" s="42"/>
      <c r="HG515" s="42"/>
      <c r="HH515" s="42"/>
      <c r="HI515" s="42"/>
      <c r="HJ515" s="42"/>
      <c r="HK515" s="42"/>
      <c r="HL515" s="42"/>
      <c r="HM515" s="42"/>
      <c r="HN515" s="42"/>
      <c r="HO515" s="42"/>
      <c r="HP515" s="42"/>
      <c r="HQ515" s="42"/>
      <c r="HR515" s="42"/>
      <c r="HS515" s="42"/>
      <c r="HT515" s="42"/>
      <c r="HU515" s="42"/>
      <c r="HV515" s="42"/>
      <c r="HW515" s="42"/>
      <c r="HX515" s="42"/>
    </row>
    <row r="516" spans="1:232" s="41" customFormat="1" x14ac:dyDescent="0.25">
      <c r="A516" s="29"/>
      <c r="B516" s="30"/>
      <c r="C516" s="31" t="str">
        <f>IF(H516="","",VLOOKUP(O516,Khach_hang!B:G,6,0))</f>
        <v>B</v>
      </c>
      <c r="D516" s="57">
        <f t="shared" si="136"/>
        <v>0</v>
      </c>
      <c r="E516" s="57">
        <f t="shared" si="137"/>
        <v>1</v>
      </c>
      <c r="F516" s="32" t="str">
        <f>IF(H516="","",VLOOKUP(H516,'PHIEU XT'!B:I,8,0))</f>
        <v>31/08/2025</v>
      </c>
      <c r="G516" s="32" t="str">
        <f t="shared" si="138"/>
        <v>31/08/2025</v>
      </c>
      <c r="H516" s="4">
        <v>9105874238</v>
      </c>
      <c r="I516" s="32" t="str">
        <f t="shared" si="139"/>
        <v>31/08/2025</v>
      </c>
      <c r="J516" s="33" t="str">
        <f t="shared" si="140"/>
        <v>NKHT2508/00422968</v>
      </c>
      <c r="K516" s="34"/>
      <c r="L516" s="46" t="str">
        <f t="shared" si="141"/>
        <v>K25TTM</v>
      </c>
      <c r="M516" s="33" t="str">
        <f>IF(H516="","",'PHIEU XT'!C516)</f>
        <v>00422968</v>
      </c>
      <c r="N516" s="35" t="str">
        <f t="shared" si="142"/>
        <v>31/08/2025</v>
      </c>
      <c r="O516" s="6" t="str">
        <f>IF(H516="","",'PHIEU XT'!E516)</f>
        <v>WIN-002</v>
      </c>
      <c r="P516" s="36"/>
      <c r="Q516" s="36"/>
      <c r="R516" s="36"/>
      <c r="S516" s="33" t="str">
        <f>IF(H516="","",'PHIEU XT'!F516)</f>
        <v>5286 WM+ HNI 95 Ba Thá</v>
      </c>
      <c r="T516" s="36"/>
      <c r="U516" s="36"/>
      <c r="V516" s="33" t="str">
        <f t="shared" si="143"/>
        <v>5286 WM+ HNI 95 Ba Thá</v>
      </c>
      <c r="W516" s="36"/>
      <c r="X516" s="36"/>
      <c r="Y516" s="33" t="str">
        <f>IF(H516="","",'PHIEU XT'!AC516)</f>
        <v>GM500</v>
      </c>
      <c r="Z516" s="36"/>
      <c r="AA516" s="30"/>
      <c r="AB516" s="57">
        <f t="shared" si="144"/>
        <v>5111</v>
      </c>
      <c r="AC516" s="57">
        <f t="shared" si="145"/>
        <v>131</v>
      </c>
      <c r="AD516" s="30"/>
      <c r="AE516" s="58">
        <f>IF(H516="","",'PHIEU XT'!U516)</f>
        <v>1</v>
      </c>
      <c r="AF516" s="37"/>
      <c r="AG516" s="37">
        <f>IF(H516="","",'PHIEU XT'!T516)</f>
        <v>111058</v>
      </c>
      <c r="AH516" s="38">
        <f t="shared" si="146"/>
        <v>111058</v>
      </c>
      <c r="AI516" s="37"/>
      <c r="AJ516" s="37"/>
      <c r="AK516" s="39"/>
      <c r="AL516" s="40">
        <f t="shared" si="147"/>
        <v>8</v>
      </c>
      <c r="AM516" s="37"/>
      <c r="AN516" s="37">
        <f t="shared" si="148"/>
        <v>8884.64</v>
      </c>
      <c r="AO516" s="59">
        <f t="shared" si="149"/>
        <v>33311</v>
      </c>
      <c r="AP516" s="39"/>
      <c r="AQ516" s="59" t="str">
        <f t="shared" si="150"/>
        <v>K-hangtra</v>
      </c>
      <c r="AR516" s="60">
        <f t="shared" si="151"/>
        <v>156</v>
      </c>
      <c r="AS516" s="60">
        <f t="shared" si="152"/>
        <v>632</v>
      </c>
      <c r="AV516" s="39"/>
      <c r="AW516" s="42"/>
      <c r="AX516" s="42"/>
      <c r="AY516" s="42"/>
      <c r="AZ516" s="42"/>
      <c r="BA516" s="42"/>
      <c r="BB516" s="42"/>
      <c r="BC516" s="42"/>
      <c r="BD516" s="42"/>
      <c r="BE516" s="42"/>
      <c r="BF516" s="42"/>
      <c r="BG516" s="42"/>
      <c r="BH516" s="42"/>
      <c r="BI516" s="42"/>
      <c r="BJ516" s="42"/>
      <c r="BK516" s="42"/>
      <c r="BL516" s="42"/>
      <c r="BM516" s="42"/>
      <c r="BN516" s="42"/>
      <c r="BO516" s="42"/>
      <c r="BP516" s="42"/>
      <c r="BQ516" s="42"/>
      <c r="BR516" s="42"/>
      <c r="BS516" s="42"/>
      <c r="BT516" s="42"/>
      <c r="BU516" s="42"/>
      <c r="BV516" s="42"/>
      <c r="BW516" s="42"/>
      <c r="BX516" s="42"/>
      <c r="BY516" s="42"/>
      <c r="BZ516" s="42"/>
      <c r="CA516" s="42"/>
      <c r="CB516" s="42"/>
      <c r="CC516" s="42"/>
      <c r="CD516" s="42"/>
      <c r="CE516" s="42"/>
      <c r="CF516" s="42"/>
      <c r="CG516" s="42"/>
      <c r="CH516" s="42"/>
      <c r="CI516" s="42"/>
      <c r="CJ516" s="42"/>
      <c r="CK516" s="42"/>
      <c r="CL516" s="42"/>
      <c r="CM516" s="42"/>
      <c r="CN516" s="42"/>
      <c r="CO516" s="42"/>
      <c r="CP516" s="42"/>
      <c r="CQ516" s="42"/>
      <c r="CR516" s="42"/>
      <c r="CS516" s="42"/>
      <c r="CT516" s="42"/>
      <c r="CU516" s="42"/>
      <c r="CV516" s="42"/>
      <c r="CW516" s="42"/>
      <c r="CX516" s="42"/>
      <c r="CY516" s="42"/>
      <c r="CZ516" s="42"/>
      <c r="DA516" s="42"/>
      <c r="DB516" s="42"/>
      <c r="DC516" s="42"/>
      <c r="DD516" s="42"/>
      <c r="DE516" s="42"/>
      <c r="DF516" s="42"/>
      <c r="DG516" s="42"/>
      <c r="DH516" s="42"/>
      <c r="DI516" s="42"/>
      <c r="DJ516" s="42"/>
      <c r="DK516" s="42"/>
      <c r="DL516" s="42"/>
      <c r="DM516" s="42"/>
      <c r="DN516" s="42"/>
      <c r="DO516" s="42"/>
      <c r="DP516" s="42"/>
      <c r="DQ516" s="42"/>
      <c r="DR516" s="42"/>
      <c r="DS516" s="42"/>
      <c r="DT516" s="42"/>
      <c r="DU516" s="42"/>
      <c r="DV516" s="42"/>
      <c r="DW516" s="42"/>
      <c r="DX516" s="42"/>
      <c r="DY516" s="42"/>
      <c r="DZ516" s="42"/>
      <c r="EA516" s="42"/>
      <c r="EB516" s="42"/>
      <c r="EC516" s="42"/>
      <c r="ED516" s="42"/>
      <c r="EE516" s="42"/>
      <c r="EF516" s="42"/>
      <c r="EG516" s="42"/>
      <c r="EH516" s="42"/>
      <c r="EI516" s="42"/>
      <c r="EJ516" s="42"/>
      <c r="EK516" s="42"/>
      <c r="EL516" s="42"/>
      <c r="EM516" s="42"/>
      <c r="EN516" s="42"/>
      <c r="EO516" s="42"/>
      <c r="EP516" s="42"/>
      <c r="EQ516" s="42"/>
      <c r="ER516" s="42"/>
      <c r="ES516" s="42"/>
      <c r="ET516" s="42"/>
      <c r="EU516" s="42"/>
      <c r="EV516" s="42"/>
      <c r="EW516" s="42"/>
      <c r="EX516" s="42"/>
      <c r="EY516" s="42"/>
      <c r="EZ516" s="42"/>
      <c r="FA516" s="42"/>
      <c r="FB516" s="42"/>
      <c r="FC516" s="42"/>
      <c r="FD516" s="42"/>
      <c r="FE516" s="42"/>
      <c r="FF516" s="42"/>
      <c r="FG516" s="42"/>
      <c r="FH516" s="42"/>
      <c r="FI516" s="42"/>
      <c r="FJ516" s="42"/>
      <c r="FK516" s="42"/>
      <c r="FL516" s="42"/>
      <c r="FM516" s="42"/>
      <c r="FN516" s="42"/>
      <c r="FO516" s="42"/>
      <c r="FP516" s="42"/>
      <c r="FQ516" s="42"/>
      <c r="FR516" s="42"/>
      <c r="FS516" s="42"/>
      <c r="FT516" s="42"/>
      <c r="FU516" s="42"/>
      <c r="FV516" s="42"/>
      <c r="FW516" s="42"/>
      <c r="FX516" s="42"/>
      <c r="FY516" s="42"/>
      <c r="FZ516" s="42"/>
      <c r="GA516" s="42"/>
      <c r="GB516" s="42"/>
      <c r="GC516" s="42"/>
      <c r="GD516" s="42"/>
      <c r="GE516" s="42"/>
      <c r="GF516" s="42"/>
      <c r="GG516" s="42"/>
      <c r="GH516" s="42"/>
      <c r="GI516" s="42"/>
      <c r="GJ516" s="42"/>
      <c r="GK516" s="42"/>
      <c r="GL516" s="42"/>
      <c r="GM516" s="42"/>
      <c r="GN516" s="42"/>
      <c r="GO516" s="42"/>
      <c r="GP516" s="42"/>
      <c r="GQ516" s="42"/>
      <c r="GR516" s="42"/>
      <c r="GS516" s="42"/>
      <c r="GT516" s="42"/>
      <c r="GU516" s="42"/>
      <c r="GV516" s="42"/>
      <c r="GW516" s="42"/>
      <c r="GX516" s="42"/>
      <c r="GY516" s="42"/>
      <c r="GZ516" s="42"/>
      <c r="HA516" s="42"/>
      <c r="HB516" s="42"/>
      <c r="HC516" s="42"/>
      <c r="HD516" s="42"/>
      <c r="HE516" s="42"/>
      <c r="HF516" s="42"/>
      <c r="HG516" s="42"/>
      <c r="HH516" s="42"/>
      <c r="HI516" s="42"/>
      <c r="HJ516" s="42"/>
      <c r="HK516" s="42"/>
      <c r="HL516" s="42"/>
      <c r="HM516" s="42"/>
      <c r="HN516" s="42"/>
      <c r="HO516" s="42"/>
      <c r="HP516" s="42"/>
      <c r="HQ516" s="42"/>
      <c r="HR516" s="42"/>
      <c r="HS516" s="42"/>
      <c r="HT516" s="42"/>
      <c r="HU516" s="42"/>
      <c r="HV516" s="42"/>
      <c r="HW516" s="42"/>
      <c r="HX516" s="42"/>
    </row>
    <row r="517" spans="1:232" s="41" customFormat="1" x14ac:dyDescent="0.25">
      <c r="A517" s="29"/>
      <c r="B517" s="30"/>
      <c r="C517" s="31" t="str">
        <f>IF(H517="","",VLOOKUP(O517,Khach_hang!B:G,6,0))</f>
        <v>B</v>
      </c>
      <c r="D517" s="57">
        <f t="shared" si="136"/>
        <v>0</v>
      </c>
      <c r="E517" s="57">
        <f t="shared" si="137"/>
        <v>1</v>
      </c>
      <c r="F517" s="32" t="str">
        <f>IF(H517="","",VLOOKUP(H517,'PHIEU XT'!B:I,8,0))</f>
        <v>31/08/2025</v>
      </c>
      <c r="G517" s="32" t="str">
        <f t="shared" si="138"/>
        <v>31/08/2025</v>
      </c>
      <c r="H517" s="4">
        <v>9105874212</v>
      </c>
      <c r="I517" s="32" t="str">
        <f t="shared" si="139"/>
        <v>31/08/2025</v>
      </c>
      <c r="J517" s="33" t="str">
        <f t="shared" si="140"/>
        <v>NKHT2508/00422962</v>
      </c>
      <c r="K517" s="34"/>
      <c r="L517" s="46" t="str">
        <f t="shared" si="141"/>
        <v>K25TTM</v>
      </c>
      <c r="M517" s="33" t="str">
        <f>IF(H517="","",'PHIEU XT'!C517)</f>
        <v>00422962</v>
      </c>
      <c r="N517" s="35" t="str">
        <f t="shared" si="142"/>
        <v>31/08/2025</v>
      </c>
      <c r="O517" s="6" t="str">
        <f>IF(H517="","",'PHIEU XT'!E517)</f>
        <v>WIN-002</v>
      </c>
      <c r="P517" s="36"/>
      <c r="Q517" s="36"/>
      <c r="R517" s="36"/>
      <c r="S517" s="33" t="str">
        <f>IF(H517="","",'PHIEU XT'!F517)</f>
        <v>5605 WM+ HNI S2.09 Ocean Park</v>
      </c>
      <c r="T517" s="36"/>
      <c r="U517" s="36"/>
      <c r="V517" s="33" t="str">
        <f t="shared" si="143"/>
        <v>5605 WM+ HNI S2.09 Ocean Park</v>
      </c>
      <c r="W517" s="36"/>
      <c r="X517" s="36"/>
      <c r="Y517" s="33" t="str">
        <f>IF(H517="","",'PHIEU XT'!AC517)</f>
        <v>CN300</v>
      </c>
      <c r="Z517" s="36"/>
      <c r="AA517" s="30"/>
      <c r="AB517" s="57">
        <f t="shared" si="144"/>
        <v>5111</v>
      </c>
      <c r="AC517" s="57">
        <f t="shared" si="145"/>
        <v>131</v>
      </c>
      <c r="AD517" s="30"/>
      <c r="AE517" s="58">
        <f>IF(H517="","",'PHIEU XT'!U517)</f>
        <v>2</v>
      </c>
      <c r="AF517" s="37"/>
      <c r="AG517" s="37">
        <f>IF(H517="","",'PHIEU XT'!T517)</f>
        <v>56760</v>
      </c>
      <c r="AH517" s="38">
        <f t="shared" si="146"/>
        <v>113520</v>
      </c>
      <c r="AI517" s="37"/>
      <c r="AJ517" s="37"/>
      <c r="AK517" s="39"/>
      <c r="AL517" s="40">
        <f t="shared" si="147"/>
        <v>8</v>
      </c>
      <c r="AM517" s="37"/>
      <c r="AN517" s="37">
        <f t="shared" si="148"/>
        <v>9081.6</v>
      </c>
      <c r="AO517" s="59">
        <f t="shared" si="149"/>
        <v>33311</v>
      </c>
      <c r="AP517" s="39"/>
      <c r="AQ517" s="59" t="str">
        <f t="shared" si="150"/>
        <v>K-hangtra</v>
      </c>
      <c r="AR517" s="60">
        <f t="shared" si="151"/>
        <v>156</v>
      </c>
      <c r="AS517" s="60">
        <f t="shared" si="152"/>
        <v>632</v>
      </c>
      <c r="AV517" s="39"/>
      <c r="AW517" s="42"/>
      <c r="AX517" s="42"/>
      <c r="AY517" s="42"/>
      <c r="AZ517" s="42"/>
      <c r="BA517" s="42"/>
      <c r="BB517" s="42"/>
      <c r="BC517" s="42"/>
      <c r="BD517" s="42"/>
      <c r="BE517" s="42"/>
      <c r="BF517" s="42"/>
      <c r="BG517" s="42"/>
      <c r="BH517" s="42"/>
      <c r="BI517" s="42"/>
      <c r="BJ517" s="42"/>
      <c r="BK517" s="42"/>
      <c r="BL517" s="42"/>
      <c r="BM517" s="42"/>
      <c r="BN517" s="42"/>
      <c r="BO517" s="42"/>
      <c r="BP517" s="42"/>
      <c r="BQ517" s="42"/>
      <c r="BR517" s="42"/>
      <c r="BS517" s="42"/>
      <c r="BT517" s="42"/>
      <c r="BU517" s="42"/>
      <c r="BV517" s="42"/>
      <c r="BW517" s="42"/>
      <c r="BX517" s="42"/>
      <c r="BY517" s="42"/>
      <c r="BZ517" s="42"/>
      <c r="CA517" s="42"/>
      <c r="CB517" s="42"/>
      <c r="CC517" s="42"/>
      <c r="CD517" s="42"/>
      <c r="CE517" s="42"/>
      <c r="CF517" s="42"/>
      <c r="CG517" s="42"/>
      <c r="CH517" s="42"/>
      <c r="CI517" s="42"/>
      <c r="CJ517" s="42"/>
      <c r="CK517" s="42"/>
      <c r="CL517" s="42"/>
      <c r="CM517" s="42"/>
      <c r="CN517" s="42"/>
      <c r="CO517" s="42"/>
      <c r="CP517" s="42"/>
      <c r="CQ517" s="42"/>
      <c r="CR517" s="42"/>
      <c r="CS517" s="42"/>
      <c r="CT517" s="42"/>
      <c r="CU517" s="42"/>
      <c r="CV517" s="42"/>
      <c r="CW517" s="42"/>
      <c r="CX517" s="42"/>
      <c r="CY517" s="42"/>
      <c r="CZ517" s="42"/>
      <c r="DA517" s="42"/>
      <c r="DB517" s="42"/>
      <c r="DC517" s="42"/>
      <c r="DD517" s="42"/>
      <c r="DE517" s="42"/>
      <c r="DF517" s="42"/>
      <c r="DG517" s="42"/>
      <c r="DH517" s="42"/>
      <c r="DI517" s="42"/>
      <c r="DJ517" s="42"/>
      <c r="DK517" s="42"/>
      <c r="DL517" s="42"/>
      <c r="DM517" s="42"/>
      <c r="DN517" s="42"/>
      <c r="DO517" s="42"/>
      <c r="DP517" s="42"/>
      <c r="DQ517" s="42"/>
      <c r="DR517" s="42"/>
      <c r="DS517" s="42"/>
      <c r="DT517" s="42"/>
      <c r="DU517" s="42"/>
      <c r="DV517" s="42"/>
      <c r="DW517" s="42"/>
      <c r="DX517" s="42"/>
      <c r="DY517" s="42"/>
      <c r="DZ517" s="42"/>
      <c r="EA517" s="42"/>
      <c r="EB517" s="42"/>
      <c r="EC517" s="42"/>
      <c r="ED517" s="42"/>
      <c r="EE517" s="42"/>
      <c r="EF517" s="42"/>
      <c r="EG517" s="42"/>
      <c r="EH517" s="42"/>
      <c r="EI517" s="42"/>
      <c r="EJ517" s="42"/>
      <c r="EK517" s="42"/>
      <c r="EL517" s="42"/>
      <c r="EM517" s="42"/>
      <c r="EN517" s="42"/>
      <c r="EO517" s="42"/>
      <c r="EP517" s="42"/>
      <c r="EQ517" s="42"/>
      <c r="ER517" s="42"/>
      <c r="ES517" s="42"/>
      <c r="ET517" s="42"/>
      <c r="EU517" s="42"/>
      <c r="EV517" s="42"/>
      <c r="EW517" s="42"/>
      <c r="EX517" s="42"/>
      <c r="EY517" s="42"/>
      <c r="EZ517" s="42"/>
      <c r="FA517" s="42"/>
      <c r="FB517" s="42"/>
      <c r="FC517" s="42"/>
      <c r="FD517" s="42"/>
      <c r="FE517" s="42"/>
      <c r="FF517" s="42"/>
      <c r="FG517" s="42"/>
      <c r="FH517" s="42"/>
      <c r="FI517" s="42"/>
      <c r="FJ517" s="42"/>
      <c r="FK517" s="42"/>
      <c r="FL517" s="42"/>
      <c r="FM517" s="42"/>
      <c r="FN517" s="42"/>
      <c r="FO517" s="42"/>
      <c r="FP517" s="42"/>
      <c r="FQ517" s="42"/>
      <c r="FR517" s="42"/>
      <c r="FS517" s="42"/>
      <c r="FT517" s="42"/>
      <c r="FU517" s="42"/>
      <c r="FV517" s="42"/>
      <c r="FW517" s="42"/>
      <c r="FX517" s="42"/>
      <c r="FY517" s="42"/>
      <c r="FZ517" s="42"/>
      <c r="GA517" s="42"/>
      <c r="GB517" s="42"/>
      <c r="GC517" s="42"/>
      <c r="GD517" s="42"/>
      <c r="GE517" s="42"/>
      <c r="GF517" s="42"/>
      <c r="GG517" s="42"/>
      <c r="GH517" s="42"/>
      <c r="GI517" s="42"/>
      <c r="GJ517" s="42"/>
      <c r="GK517" s="42"/>
      <c r="GL517" s="42"/>
      <c r="GM517" s="42"/>
      <c r="GN517" s="42"/>
      <c r="GO517" s="42"/>
      <c r="GP517" s="42"/>
      <c r="GQ517" s="42"/>
      <c r="GR517" s="42"/>
      <c r="GS517" s="42"/>
      <c r="GT517" s="42"/>
      <c r="GU517" s="42"/>
      <c r="GV517" s="42"/>
      <c r="GW517" s="42"/>
      <c r="GX517" s="42"/>
      <c r="GY517" s="42"/>
      <c r="GZ517" s="42"/>
      <c r="HA517" s="42"/>
      <c r="HB517" s="42"/>
      <c r="HC517" s="42"/>
      <c r="HD517" s="42"/>
      <c r="HE517" s="42"/>
      <c r="HF517" s="42"/>
      <c r="HG517" s="42"/>
      <c r="HH517" s="42"/>
      <c r="HI517" s="42"/>
      <c r="HJ517" s="42"/>
      <c r="HK517" s="42"/>
      <c r="HL517" s="42"/>
      <c r="HM517" s="42"/>
      <c r="HN517" s="42"/>
      <c r="HO517" s="42"/>
      <c r="HP517" s="42"/>
      <c r="HQ517" s="42"/>
      <c r="HR517" s="42"/>
      <c r="HS517" s="42"/>
      <c r="HT517" s="42"/>
      <c r="HU517" s="42"/>
      <c r="HV517" s="42"/>
      <c r="HW517" s="42"/>
      <c r="HX517" s="42"/>
    </row>
    <row r="518" spans="1:232" s="41" customFormat="1" x14ac:dyDescent="0.25">
      <c r="A518" s="29"/>
      <c r="B518" s="30"/>
      <c r="C518" s="31" t="str">
        <f>IF(H518="","",VLOOKUP(O518,Khach_hang!B:G,6,0))</f>
        <v>B</v>
      </c>
      <c r="D518" s="57">
        <f t="shared" si="136"/>
        <v>0</v>
      </c>
      <c r="E518" s="57">
        <f t="shared" si="137"/>
        <v>1</v>
      </c>
      <c r="F518" s="32" t="str">
        <f>IF(H518="","",VLOOKUP(H518,'PHIEU XT'!B:I,8,0))</f>
        <v>31/08/2025</v>
      </c>
      <c r="G518" s="32" t="str">
        <f t="shared" si="138"/>
        <v>31/08/2025</v>
      </c>
      <c r="H518" s="4">
        <v>9105874212</v>
      </c>
      <c r="I518" s="32" t="str">
        <f t="shared" si="139"/>
        <v>31/08/2025</v>
      </c>
      <c r="J518" s="33" t="str">
        <f t="shared" si="140"/>
        <v>NKHT2508/00422962</v>
      </c>
      <c r="K518" s="34"/>
      <c r="L518" s="46" t="str">
        <f t="shared" si="141"/>
        <v>K25TTM</v>
      </c>
      <c r="M518" s="33" t="str">
        <f>IF(H518="","",'PHIEU XT'!C518)</f>
        <v>00422962</v>
      </c>
      <c r="N518" s="35" t="str">
        <f t="shared" si="142"/>
        <v>31/08/2025</v>
      </c>
      <c r="O518" s="6" t="str">
        <f>IF(H518="","",'PHIEU XT'!E518)</f>
        <v>WIN-002</v>
      </c>
      <c r="P518" s="36"/>
      <c r="Q518" s="36"/>
      <c r="R518" s="36"/>
      <c r="S518" s="33" t="str">
        <f>IF(H518="","",'PHIEU XT'!F518)</f>
        <v>5605 WM+ HNI S2.09 Ocean Park</v>
      </c>
      <c r="T518" s="36"/>
      <c r="U518" s="36"/>
      <c r="V518" s="33" t="str">
        <f t="shared" si="143"/>
        <v>5605 WM+ HNI S2.09 Ocean Park</v>
      </c>
      <c r="W518" s="36"/>
      <c r="X518" s="36"/>
      <c r="Y518" s="33" t="str">
        <f>IF(H518="","",'PHIEU XT'!AC518)</f>
        <v>GTLX250G</v>
      </c>
      <c r="Z518" s="36"/>
      <c r="AA518" s="30"/>
      <c r="AB518" s="57">
        <f t="shared" si="144"/>
        <v>5111</v>
      </c>
      <c r="AC518" s="57">
        <f t="shared" si="145"/>
        <v>131</v>
      </c>
      <c r="AD518" s="30"/>
      <c r="AE518" s="58">
        <f>IF(H518="","",'PHIEU XT'!U518)</f>
        <v>2</v>
      </c>
      <c r="AF518" s="37"/>
      <c r="AG518" s="37">
        <f>IF(H518="","",'PHIEU XT'!T518)</f>
        <v>50182</v>
      </c>
      <c r="AH518" s="38">
        <f t="shared" si="146"/>
        <v>100364</v>
      </c>
      <c r="AI518" s="37"/>
      <c r="AJ518" s="37"/>
      <c r="AK518" s="39"/>
      <c r="AL518" s="40">
        <f t="shared" si="147"/>
        <v>8</v>
      </c>
      <c r="AM518" s="37"/>
      <c r="AN518" s="37">
        <f t="shared" si="148"/>
        <v>8029.12</v>
      </c>
      <c r="AO518" s="59">
        <f t="shared" si="149"/>
        <v>33311</v>
      </c>
      <c r="AP518" s="39"/>
      <c r="AQ518" s="59" t="str">
        <f t="shared" si="150"/>
        <v>K-hangtra</v>
      </c>
      <c r="AR518" s="60">
        <f t="shared" si="151"/>
        <v>156</v>
      </c>
      <c r="AS518" s="60">
        <f t="shared" si="152"/>
        <v>632</v>
      </c>
      <c r="AV518" s="39"/>
      <c r="AW518" s="42"/>
      <c r="AX518" s="42"/>
      <c r="AY518" s="42"/>
      <c r="AZ518" s="42"/>
      <c r="BA518" s="42"/>
      <c r="BB518" s="42"/>
      <c r="BC518" s="42"/>
      <c r="BD518" s="42"/>
      <c r="BE518" s="42"/>
      <c r="BF518" s="42"/>
      <c r="BG518" s="42"/>
      <c r="BH518" s="42"/>
      <c r="BI518" s="42"/>
      <c r="BJ518" s="42"/>
      <c r="BK518" s="42"/>
      <c r="BL518" s="42"/>
      <c r="BM518" s="42"/>
      <c r="BN518" s="42"/>
      <c r="BO518" s="42"/>
      <c r="BP518" s="42"/>
      <c r="BQ518" s="42"/>
      <c r="BR518" s="42"/>
      <c r="BS518" s="42"/>
      <c r="BT518" s="42"/>
      <c r="BU518" s="42"/>
      <c r="BV518" s="42"/>
      <c r="BW518" s="42"/>
      <c r="BX518" s="42"/>
      <c r="BY518" s="42"/>
      <c r="BZ518" s="42"/>
      <c r="CA518" s="42"/>
      <c r="CB518" s="42"/>
      <c r="CC518" s="42"/>
      <c r="CD518" s="42"/>
      <c r="CE518" s="42"/>
      <c r="CF518" s="42"/>
      <c r="CG518" s="42"/>
      <c r="CH518" s="42"/>
      <c r="CI518" s="42"/>
      <c r="CJ518" s="42"/>
      <c r="CK518" s="42"/>
      <c r="CL518" s="42"/>
      <c r="CM518" s="42"/>
      <c r="CN518" s="42"/>
      <c r="CO518" s="42"/>
      <c r="CP518" s="42"/>
      <c r="CQ518" s="42"/>
      <c r="CR518" s="42"/>
      <c r="CS518" s="42"/>
      <c r="CT518" s="42"/>
      <c r="CU518" s="42"/>
      <c r="CV518" s="42"/>
      <c r="CW518" s="42"/>
      <c r="CX518" s="42"/>
      <c r="CY518" s="42"/>
      <c r="CZ518" s="42"/>
      <c r="DA518" s="42"/>
      <c r="DB518" s="42"/>
      <c r="DC518" s="42"/>
      <c r="DD518" s="42"/>
      <c r="DE518" s="42"/>
      <c r="DF518" s="42"/>
      <c r="DG518" s="42"/>
      <c r="DH518" s="42"/>
      <c r="DI518" s="42"/>
      <c r="DJ518" s="42"/>
      <c r="DK518" s="42"/>
      <c r="DL518" s="42"/>
      <c r="DM518" s="42"/>
      <c r="DN518" s="42"/>
      <c r="DO518" s="42"/>
      <c r="DP518" s="42"/>
      <c r="DQ518" s="42"/>
      <c r="DR518" s="42"/>
      <c r="DS518" s="42"/>
      <c r="DT518" s="42"/>
      <c r="DU518" s="42"/>
      <c r="DV518" s="42"/>
      <c r="DW518" s="42"/>
      <c r="DX518" s="42"/>
      <c r="DY518" s="42"/>
      <c r="DZ518" s="42"/>
      <c r="EA518" s="42"/>
      <c r="EB518" s="42"/>
      <c r="EC518" s="42"/>
      <c r="ED518" s="42"/>
      <c r="EE518" s="42"/>
      <c r="EF518" s="42"/>
      <c r="EG518" s="42"/>
      <c r="EH518" s="42"/>
      <c r="EI518" s="42"/>
      <c r="EJ518" s="42"/>
      <c r="EK518" s="42"/>
      <c r="EL518" s="42"/>
      <c r="EM518" s="42"/>
      <c r="EN518" s="42"/>
      <c r="EO518" s="42"/>
      <c r="EP518" s="42"/>
      <c r="EQ518" s="42"/>
      <c r="ER518" s="42"/>
      <c r="ES518" s="42"/>
      <c r="ET518" s="42"/>
      <c r="EU518" s="42"/>
      <c r="EV518" s="42"/>
      <c r="EW518" s="42"/>
      <c r="EX518" s="42"/>
      <c r="EY518" s="42"/>
      <c r="EZ518" s="42"/>
      <c r="FA518" s="42"/>
      <c r="FB518" s="42"/>
      <c r="FC518" s="42"/>
      <c r="FD518" s="42"/>
      <c r="FE518" s="42"/>
      <c r="FF518" s="42"/>
      <c r="FG518" s="42"/>
      <c r="FH518" s="42"/>
      <c r="FI518" s="42"/>
      <c r="FJ518" s="42"/>
      <c r="FK518" s="42"/>
      <c r="FL518" s="42"/>
      <c r="FM518" s="42"/>
      <c r="FN518" s="42"/>
      <c r="FO518" s="42"/>
      <c r="FP518" s="42"/>
      <c r="FQ518" s="42"/>
      <c r="FR518" s="42"/>
      <c r="FS518" s="42"/>
      <c r="FT518" s="42"/>
      <c r="FU518" s="42"/>
      <c r="FV518" s="42"/>
      <c r="FW518" s="42"/>
      <c r="FX518" s="42"/>
      <c r="FY518" s="42"/>
      <c r="FZ518" s="42"/>
      <c r="GA518" s="42"/>
      <c r="GB518" s="42"/>
      <c r="GC518" s="42"/>
      <c r="GD518" s="42"/>
      <c r="GE518" s="42"/>
      <c r="GF518" s="42"/>
      <c r="GG518" s="42"/>
      <c r="GH518" s="42"/>
      <c r="GI518" s="42"/>
      <c r="GJ518" s="42"/>
      <c r="GK518" s="42"/>
      <c r="GL518" s="42"/>
      <c r="GM518" s="42"/>
      <c r="GN518" s="42"/>
      <c r="GO518" s="42"/>
      <c r="GP518" s="42"/>
      <c r="GQ518" s="42"/>
      <c r="GR518" s="42"/>
      <c r="GS518" s="42"/>
      <c r="GT518" s="42"/>
      <c r="GU518" s="42"/>
      <c r="GV518" s="42"/>
      <c r="GW518" s="42"/>
      <c r="GX518" s="42"/>
      <c r="GY518" s="42"/>
      <c r="GZ518" s="42"/>
      <c r="HA518" s="42"/>
      <c r="HB518" s="42"/>
      <c r="HC518" s="42"/>
      <c r="HD518" s="42"/>
      <c r="HE518" s="42"/>
      <c r="HF518" s="42"/>
      <c r="HG518" s="42"/>
      <c r="HH518" s="42"/>
      <c r="HI518" s="42"/>
      <c r="HJ518" s="42"/>
      <c r="HK518" s="42"/>
      <c r="HL518" s="42"/>
      <c r="HM518" s="42"/>
      <c r="HN518" s="42"/>
      <c r="HO518" s="42"/>
      <c r="HP518" s="42"/>
      <c r="HQ518" s="42"/>
      <c r="HR518" s="42"/>
      <c r="HS518" s="42"/>
      <c r="HT518" s="42"/>
      <c r="HU518" s="42"/>
      <c r="HV518" s="42"/>
      <c r="HW518" s="42"/>
      <c r="HX518" s="42"/>
    </row>
    <row r="519" spans="1:232" s="41" customFormat="1" x14ac:dyDescent="0.25">
      <c r="A519" s="29"/>
      <c r="B519" s="30"/>
      <c r="C519" s="31" t="str">
        <f>IF(H519="","",VLOOKUP(O519,Khach_hang!B:G,6,0))</f>
        <v>B</v>
      </c>
      <c r="D519" s="57">
        <f t="shared" si="136"/>
        <v>0</v>
      </c>
      <c r="E519" s="57">
        <f t="shared" si="137"/>
        <v>1</v>
      </c>
      <c r="F519" s="32" t="str">
        <f>IF(H519="","",VLOOKUP(H519,'PHIEU XT'!B:I,8,0))</f>
        <v>31/08/2025</v>
      </c>
      <c r="G519" s="32" t="str">
        <f t="shared" si="138"/>
        <v>31/08/2025</v>
      </c>
      <c r="H519" s="4">
        <v>9105874212</v>
      </c>
      <c r="I519" s="32" t="str">
        <f t="shared" si="139"/>
        <v>31/08/2025</v>
      </c>
      <c r="J519" s="33" t="str">
        <f t="shared" si="140"/>
        <v>NKHT2508/00422962</v>
      </c>
      <c r="K519" s="34"/>
      <c r="L519" s="46" t="str">
        <f t="shared" si="141"/>
        <v>K25TTM</v>
      </c>
      <c r="M519" s="33" t="str">
        <f>IF(H519="","",'PHIEU XT'!C519)</f>
        <v>00422962</v>
      </c>
      <c r="N519" s="35" t="str">
        <f t="shared" si="142"/>
        <v>31/08/2025</v>
      </c>
      <c r="O519" s="6" t="str">
        <f>IF(H519="","",'PHIEU XT'!E519)</f>
        <v>WIN-002</v>
      </c>
      <c r="P519" s="36"/>
      <c r="Q519" s="36"/>
      <c r="R519" s="36"/>
      <c r="S519" s="33" t="str">
        <f>IF(H519="","",'PHIEU XT'!F519)</f>
        <v>5605 WM+ HNI S2.09 Ocean Park</v>
      </c>
      <c r="T519" s="36"/>
      <c r="U519" s="36"/>
      <c r="V519" s="33" t="str">
        <f t="shared" si="143"/>
        <v>5605 WM+ HNI S2.09 Ocean Park</v>
      </c>
      <c r="W519" s="36"/>
      <c r="X519" s="36"/>
      <c r="Y519" s="33" t="str">
        <f>IF(H519="","",'PHIEU XT'!AC519)</f>
        <v>MNH250</v>
      </c>
      <c r="Z519" s="36"/>
      <c r="AA519" s="30"/>
      <c r="AB519" s="57">
        <f t="shared" si="144"/>
        <v>5111</v>
      </c>
      <c r="AC519" s="57">
        <f t="shared" si="145"/>
        <v>131</v>
      </c>
      <c r="AD519" s="30"/>
      <c r="AE519" s="58">
        <f>IF(H519="","",'PHIEU XT'!U519)</f>
        <v>2</v>
      </c>
      <c r="AF519" s="37"/>
      <c r="AG519" s="37">
        <f>IF(H519="","",'PHIEU XT'!T519)</f>
        <v>46000</v>
      </c>
      <c r="AH519" s="38">
        <f t="shared" si="146"/>
        <v>92000</v>
      </c>
      <c r="AI519" s="37"/>
      <c r="AJ519" s="37"/>
      <c r="AK519" s="39"/>
      <c r="AL519" s="40">
        <f t="shared" si="147"/>
        <v>8</v>
      </c>
      <c r="AM519" s="37"/>
      <c r="AN519" s="37">
        <f t="shared" si="148"/>
        <v>7360</v>
      </c>
      <c r="AO519" s="59">
        <f t="shared" si="149"/>
        <v>33311</v>
      </c>
      <c r="AP519" s="39"/>
      <c r="AQ519" s="59" t="str">
        <f t="shared" si="150"/>
        <v>K-hangtra</v>
      </c>
      <c r="AR519" s="60">
        <f t="shared" si="151"/>
        <v>156</v>
      </c>
      <c r="AS519" s="60">
        <f t="shared" si="152"/>
        <v>632</v>
      </c>
      <c r="AV519" s="39"/>
      <c r="AW519" s="42"/>
      <c r="AX519" s="42"/>
      <c r="AY519" s="42"/>
      <c r="AZ519" s="42"/>
      <c r="BA519" s="42"/>
      <c r="BB519" s="42"/>
      <c r="BC519" s="42"/>
      <c r="BD519" s="42"/>
      <c r="BE519" s="42"/>
      <c r="BF519" s="42"/>
      <c r="BG519" s="42"/>
      <c r="BH519" s="42"/>
      <c r="BI519" s="42"/>
      <c r="BJ519" s="42"/>
      <c r="BK519" s="42"/>
      <c r="BL519" s="42"/>
      <c r="BM519" s="42"/>
      <c r="BN519" s="42"/>
      <c r="BO519" s="42"/>
      <c r="BP519" s="42"/>
      <c r="BQ519" s="42"/>
      <c r="BR519" s="42"/>
      <c r="BS519" s="42"/>
      <c r="BT519" s="42"/>
      <c r="BU519" s="42"/>
      <c r="BV519" s="42"/>
      <c r="BW519" s="42"/>
      <c r="BX519" s="42"/>
      <c r="BY519" s="42"/>
      <c r="BZ519" s="42"/>
      <c r="CA519" s="42"/>
      <c r="CB519" s="42"/>
      <c r="CC519" s="42"/>
      <c r="CD519" s="42"/>
      <c r="CE519" s="42"/>
      <c r="CF519" s="42"/>
      <c r="CG519" s="42"/>
      <c r="CH519" s="42"/>
      <c r="CI519" s="42"/>
      <c r="CJ519" s="42"/>
      <c r="CK519" s="42"/>
      <c r="CL519" s="42"/>
      <c r="CM519" s="42"/>
      <c r="CN519" s="42"/>
      <c r="CO519" s="42"/>
      <c r="CP519" s="42"/>
      <c r="CQ519" s="42"/>
      <c r="CR519" s="42"/>
      <c r="CS519" s="42"/>
      <c r="CT519" s="42"/>
      <c r="CU519" s="42"/>
      <c r="CV519" s="42"/>
      <c r="CW519" s="42"/>
      <c r="CX519" s="42"/>
      <c r="CY519" s="42"/>
      <c r="CZ519" s="42"/>
      <c r="DA519" s="42"/>
      <c r="DB519" s="42"/>
      <c r="DC519" s="42"/>
      <c r="DD519" s="42"/>
      <c r="DE519" s="42"/>
      <c r="DF519" s="42"/>
      <c r="DG519" s="42"/>
      <c r="DH519" s="42"/>
      <c r="DI519" s="42"/>
      <c r="DJ519" s="42"/>
      <c r="DK519" s="42"/>
      <c r="DL519" s="42"/>
      <c r="DM519" s="42"/>
      <c r="DN519" s="42"/>
      <c r="DO519" s="42"/>
      <c r="DP519" s="42"/>
      <c r="DQ519" s="42"/>
      <c r="DR519" s="42"/>
      <c r="DS519" s="42"/>
      <c r="DT519" s="42"/>
      <c r="DU519" s="42"/>
      <c r="DV519" s="42"/>
      <c r="DW519" s="42"/>
      <c r="DX519" s="42"/>
      <c r="DY519" s="42"/>
      <c r="DZ519" s="42"/>
      <c r="EA519" s="42"/>
      <c r="EB519" s="42"/>
      <c r="EC519" s="42"/>
      <c r="ED519" s="42"/>
      <c r="EE519" s="42"/>
      <c r="EF519" s="42"/>
      <c r="EG519" s="42"/>
      <c r="EH519" s="42"/>
      <c r="EI519" s="42"/>
      <c r="EJ519" s="42"/>
      <c r="EK519" s="42"/>
      <c r="EL519" s="42"/>
      <c r="EM519" s="42"/>
      <c r="EN519" s="42"/>
      <c r="EO519" s="42"/>
      <c r="EP519" s="42"/>
      <c r="EQ519" s="42"/>
      <c r="ER519" s="42"/>
      <c r="ES519" s="42"/>
      <c r="ET519" s="42"/>
      <c r="EU519" s="42"/>
      <c r="EV519" s="42"/>
      <c r="EW519" s="42"/>
      <c r="EX519" s="42"/>
      <c r="EY519" s="42"/>
      <c r="EZ519" s="42"/>
      <c r="FA519" s="42"/>
      <c r="FB519" s="42"/>
      <c r="FC519" s="42"/>
      <c r="FD519" s="42"/>
      <c r="FE519" s="42"/>
      <c r="FF519" s="42"/>
      <c r="FG519" s="42"/>
      <c r="FH519" s="42"/>
      <c r="FI519" s="42"/>
      <c r="FJ519" s="42"/>
      <c r="FK519" s="42"/>
      <c r="FL519" s="42"/>
      <c r="FM519" s="42"/>
      <c r="FN519" s="42"/>
      <c r="FO519" s="42"/>
      <c r="FP519" s="42"/>
      <c r="FQ519" s="42"/>
      <c r="FR519" s="42"/>
      <c r="FS519" s="42"/>
      <c r="FT519" s="42"/>
      <c r="FU519" s="42"/>
      <c r="FV519" s="42"/>
      <c r="FW519" s="42"/>
      <c r="FX519" s="42"/>
      <c r="FY519" s="42"/>
      <c r="FZ519" s="42"/>
      <c r="GA519" s="42"/>
      <c r="GB519" s="42"/>
      <c r="GC519" s="42"/>
      <c r="GD519" s="42"/>
      <c r="GE519" s="42"/>
      <c r="GF519" s="42"/>
      <c r="GG519" s="42"/>
      <c r="GH519" s="42"/>
      <c r="GI519" s="42"/>
      <c r="GJ519" s="42"/>
      <c r="GK519" s="42"/>
      <c r="GL519" s="42"/>
      <c r="GM519" s="42"/>
      <c r="GN519" s="42"/>
      <c r="GO519" s="42"/>
      <c r="GP519" s="42"/>
      <c r="GQ519" s="42"/>
      <c r="GR519" s="42"/>
      <c r="GS519" s="42"/>
      <c r="GT519" s="42"/>
      <c r="GU519" s="42"/>
      <c r="GV519" s="42"/>
      <c r="GW519" s="42"/>
      <c r="GX519" s="42"/>
      <c r="GY519" s="42"/>
      <c r="GZ519" s="42"/>
      <c r="HA519" s="42"/>
      <c r="HB519" s="42"/>
      <c r="HC519" s="42"/>
      <c r="HD519" s="42"/>
      <c r="HE519" s="42"/>
      <c r="HF519" s="42"/>
      <c r="HG519" s="42"/>
      <c r="HH519" s="42"/>
      <c r="HI519" s="42"/>
      <c r="HJ519" s="42"/>
      <c r="HK519" s="42"/>
      <c r="HL519" s="42"/>
      <c r="HM519" s="42"/>
      <c r="HN519" s="42"/>
      <c r="HO519" s="42"/>
      <c r="HP519" s="42"/>
      <c r="HQ519" s="42"/>
      <c r="HR519" s="42"/>
      <c r="HS519" s="42"/>
      <c r="HT519" s="42"/>
      <c r="HU519" s="42"/>
      <c r="HV519" s="42"/>
      <c r="HW519" s="42"/>
      <c r="HX519" s="42"/>
    </row>
    <row r="520" spans="1:232" s="41" customFormat="1" x14ac:dyDescent="0.25">
      <c r="A520" s="29"/>
      <c r="B520" s="30"/>
      <c r="C520" s="31" t="str">
        <f>IF(H520="","",VLOOKUP(O520,Khach_hang!B:G,6,0))</f>
        <v>N</v>
      </c>
      <c r="D520" s="57">
        <f t="shared" si="136"/>
        <v>0</v>
      </c>
      <c r="E520" s="57">
        <f t="shared" si="137"/>
        <v>1</v>
      </c>
      <c r="F520" s="32" t="str">
        <f>IF(H520="","",VLOOKUP(H520,'PHIEU XT'!B:I,8,0))</f>
        <v>31/08/2025</v>
      </c>
      <c r="G520" s="32" t="str">
        <f t="shared" si="138"/>
        <v>31/08/2025</v>
      </c>
      <c r="H520" s="4">
        <v>9105874255</v>
      </c>
      <c r="I520" s="32" t="str">
        <f t="shared" si="139"/>
        <v>31/08/2025</v>
      </c>
      <c r="J520" s="33" t="str">
        <f t="shared" si="140"/>
        <v>NKHT2508/00069713</v>
      </c>
      <c r="K520" s="34"/>
      <c r="L520" s="46" t="str">
        <f t="shared" si="141"/>
        <v>K25TTM</v>
      </c>
      <c r="M520" s="33" t="str">
        <f>IF(H520="","",'PHIEU XT'!C520)</f>
        <v>00069713</v>
      </c>
      <c r="N520" s="35" t="str">
        <f t="shared" si="142"/>
        <v>31/08/2025</v>
      </c>
      <c r="O520" s="6" t="str">
        <f>IF(H520="","",'PHIEU XT'!E520)</f>
        <v>WIN-009</v>
      </c>
      <c r="P520" s="36"/>
      <c r="Q520" s="36"/>
      <c r="R520" s="36"/>
      <c r="S520" s="33" t="str">
        <f>IF(H520="","",'PHIEU XT'!F520)</f>
        <v>5627 WM+ DNG 124 Hoàng Hoa Thám</v>
      </c>
      <c r="T520" s="36"/>
      <c r="U520" s="36"/>
      <c r="V520" s="33" t="str">
        <f t="shared" si="143"/>
        <v>5627 WM+ DNG 124 Hoàng Hoa Thám</v>
      </c>
      <c r="W520" s="36"/>
      <c r="X520" s="36"/>
      <c r="Y520" s="33" t="str">
        <f>IF(H520="","",'PHIEU XT'!AC520)</f>
        <v>CN300</v>
      </c>
      <c r="Z520" s="36"/>
      <c r="AA520" s="30"/>
      <c r="AB520" s="57">
        <f t="shared" si="144"/>
        <v>5111</v>
      </c>
      <c r="AC520" s="57">
        <f t="shared" si="145"/>
        <v>131</v>
      </c>
      <c r="AD520" s="30"/>
      <c r="AE520" s="58">
        <f>IF(H520="","",'PHIEU XT'!U520)</f>
        <v>2</v>
      </c>
      <c r="AF520" s="37"/>
      <c r="AG520" s="37">
        <f>IF(H520="","",'PHIEU XT'!T520)</f>
        <v>56760</v>
      </c>
      <c r="AH520" s="38">
        <f t="shared" si="146"/>
        <v>113520</v>
      </c>
      <c r="AI520" s="37"/>
      <c r="AJ520" s="37"/>
      <c r="AK520" s="39"/>
      <c r="AL520" s="40">
        <f t="shared" si="147"/>
        <v>8</v>
      </c>
      <c r="AM520" s="37"/>
      <c r="AN520" s="37">
        <f t="shared" si="148"/>
        <v>9081.6</v>
      </c>
      <c r="AO520" s="59">
        <f t="shared" si="149"/>
        <v>33311</v>
      </c>
      <c r="AP520" s="39"/>
      <c r="AQ520" s="59" t="str">
        <f t="shared" si="150"/>
        <v>K-hangtra</v>
      </c>
      <c r="AR520" s="60">
        <f t="shared" si="151"/>
        <v>156</v>
      </c>
      <c r="AS520" s="60">
        <f t="shared" si="152"/>
        <v>632</v>
      </c>
      <c r="AV520" s="39"/>
      <c r="AW520" s="42"/>
      <c r="AX520" s="42"/>
      <c r="AY520" s="42"/>
      <c r="AZ520" s="42"/>
      <c r="BA520" s="42"/>
      <c r="BB520" s="42"/>
      <c r="BC520" s="42"/>
      <c r="BD520" s="42"/>
      <c r="BE520" s="42"/>
      <c r="BF520" s="42"/>
      <c r="BG520" s="42"/>
      <c r="BH520" s="42"/>
      <c r="BI520" s="42"/>
      <c r="BJ520" s="42"/>
      <c r="BK520" s="42"/>
      <c r="BL520" s="42"/>
      <c r="BM520" s="42"/>
      <c r="BN520" s="42"/>
      <c r="BO520" s="42"/>
      <c r="BP520" s="42"/>
      <c r="BQ520" s="42"/>
      <c r="BR520" s="42"/>
      <c r="BS520" s="42"/>
      <c r="BT520" s="42"/>
      <c r="BU520" s="42"/>
      <c r="BV520" s="42"/>
      <c r="BW520" s="42"/>
      <c r="BX520" s="42"/>
      <c r="BY520" s="42"/>
      <c r="BZ520" s="42"/>
      <c r="CA520" s="42"/>
      <c r="CB520" s="42"/>
      <c r="CC520" s="42"/>
      <c r="CD520" s="42"/>
      <c r="CE520" s="42"/>
      <c r="CF520" s="42"/>
      <c r="CG520" s="42"/>
      <c r="CH520" s="42"/>
      <c r="CI520" s="42"/>
      <c r="CJ520" s="42"/>
      <c r="CK520" s="42"/>
      <c r="CL520" s="42"/>
      <c r="CM520" s="42"/>
      <c r="CN520" s="42"/>
      <c r="CO520" s="42"/>
      <c r="CP520" s="42"/>
      <c r="CQ520" s="42"/>
      <c r="CR520" s="42"/>
      <c r="CS520" s="42"/>
      <c r="CT520" s="42"/>
      <c r="CU520" s="42"/>
      <c r="CV520" s="42"/>
      <c r="CW520" s="42"/>
      <c r="CX520" s="42"/>
      <c r="CY520" s="42"/>
      <c r="CZ520" s="42"/>
      <c r="DA520" s="42"/>
      <c r="DB520" s="42"/>
      <c r="DC520" s="42"/>
      <c r="DD520" s="42"/>
      <c r="DE520" s="42"/>
      <c r="DF520" s="42"/>
      <c r="DG520" s="42"/>
      <c r="DH520" s="42"/>
      <c r="DI520" s="42"/>
      <c r="DJ520" s="42"/>
      <c r="DK520" s="42"/>
      <c r="DL520" s="42"/>
      <c r="DM520" s="42"/>
      <c r="DN520" s="42"/>
      <c r="DO520" s="42"/>
      <c r="DP520" s="42"/>
      <c r="DQ520" s="42"/>
      <c r="DR520" s="42"/>
      <c r="DS520" s="42"/>
      <c r="DT520" s="42"/>
      <c r="DU520" s="42"/>
      <c r="DV520" s="42"/>
      <c r="DW520" s="42"/>
      <c r="DX520" s="42"/>
      <c r="DY520" s="42"/>
      <c r="DZ520" s="42"/>
      <c r="EA520" s="42"/>
      <c r="EB520" s="42"/>
      <c r="EC520" s="42"/>
      <c r="ED520" s="42"/>
      <c r="EE520" s="42"/>
      <c r="EF520" s="42"/>
      <c r="EG520" s="42"/>
      <c r="EH520" s="42"/>
      <c r="EI520" s="42"/>
      <c r="EJ520" s="42"/>
      <c r="EK520" s="42"/>
      <c r="EL520" s="42"/>
      <c r="EM520" s="42"/>
      <c r="EN520" s="42"/>
      <c r="EO520" s="42"/>
      <c r="EP520" s="42"/>
      <c r="EQ520" s="42"/>
      <c r="ER520" s="42"/>
      <c r="ES520" s="42"/>
      <c r="ET520" s="42"/>
      <c r="EU520" s="42"/>
      <c r="EV520" s="42"/>
      <c r="EW520" s="42"/>
      <c r="EX520" s="42"/>
      <c r="EY520" s="42"/>
      <c r="EZ520" s="42"/>
      <c r="FA520" s="42"/>
      <c r="FB520" s="42"/>
      <c r="FC520" s="42"/>
      <c r="FD520" s="42"/>
      <c r="FE520" s="42"/>
      <c r="FF520" s="42"/>
      <c r="FG520" s="42"/>
      <c r="FH520" s="42"/>
      <c r="FI520" s="42"/>
      <c r="FJ520" s="42"/>
      <c r="FK520" s="42"/>
      <c r="FL520" s="42"/>
      <c r="FM520" s="42"/>
      <c r="FN520" s="42"/>
      <c r="FO520" s="42"/>
      <c r="FP520" s="42"/>
      <c r="FQ520" s="42"/>
      <c r="FR520" s="42"/>
      <c r="FS520" s="42"/>
      <c r="FT520" s="42"/>
      <c r="FU520" s="42"/>
      <c r="FV520" s="42"/>
      <c r="FW520" s="42"/>
      <c r="FX520" s="42"/>
      <c r="FY520" s="42"/>
      <c r="FZ520" s="42"/>
      <c r="GA520" s="42"/>
      <c r="GB520" s="42"/>
      <c r="GC520" s="42"/>
      <c r="GD520" s="42"/>
      <c r="GE520" s="42"/>
      <c r="GF520" s="42"/>
      <c r="GG520" s="42"/>
      <c r="GH520" s="42"/>
      <c r="GI520" s="42"/>
      <c r="GJ520" s="42"/>
      <c r="GK520" s="42"/>
      <c r="GL520" s="42"/>
      <c r="GM520" s="42"/>
      <c r="GN520" s="42"/>
      <c r="GO520" s="42"/>
      <c r="GP520" s="42"/>
      <c r="GQ520" s="42"/>
      <c r="GR520" s="42"/>
      <c r="GS520" s="42"/>
      <c r="GT520" s="42"/>
      <c r="GU520" s="42"/>
      <c r="GV520" s="42"/>
      <c r="GW520" s="42"/>
      <c r="GX520" s="42"/>
      <c r="GY520" s="42"/>
      <c r="GZ520" s="42"/>
      <c r="HA520" s="42"/>
      <c r="HB520" s="42"/>
      <c r="HC520" s="42"/>
      <c r="HD520" s="42"/>
      <c r="HE520" s="42"/>
      <c r="HF520" s="42"/>
      <c r="HG520" s="42"/>
      <c r="HH520" s="42"/>
      <c r="HI520" s="42"/>
      <c r="HJ520" s="42"/>
      <c r="HK520" s="42"/>
      <c r="HL520" s="42"/>
      <c r="HM520" s="42"/>
      <c r="HN520" s="42"/>
      <c r="HO520" s="42"/>
      <c r="HP520" s="42"/>
      <c r="HQ520" s="42"/>
      <c r="HR520" s="42"/>
      <c r="HS520" s="42"/>
      <c r="HT520" s="42"/>
      <c r="HU520" s="42"/>
      <c r="HV520" s="42"/>
      <c r="HW520" s="42"/>
      <c r="HX520" s="42"/>
    </row>
    <row r="521" spans="1:232" s="41" customFormat="1" x14ac:dyDescent="0.25">
      <c r="A521" s="29"/>
      <c r="B521" s="30"/>
      <c r="C521" s="31" t="str">
        <f>IF(H521="","",VLOOKUP(O521,Khach_hang!B:G,6,0))</f>
        <v>N</v>
      </c>
      <c r="D521" s="57">
        <f t="shared" si="136"/>
        <v>0</v>
      </c>
      <c r="E521" s="57">
        <f t="shared" si="137"/>
        <v>1</v>
      </c>
      <c r="F521" s="32" t="str">
        <f>IF(H521="","",VLOOKUP(H521,'PHIEU XT'!B:I,8,0))</f>
        <v>31/08/2025</v>
      </c>
      <c r="G521" s="32" t="str">
        <f t="shared" si="138"/>
        <v>31/08/2025</v>
      </c>
      <c r="H521" s="4">
        <v>9105874350</v>
      </c>
      <c r="I521" s="32" t="str">
        <f t="shared" si="139"/>
        <v>31/08/2025</v>
      </c>
      <c r="J521" s="33" t="str">
        <f t="shared" si="140"/>
        <v>NKHT2508/00069717</v>
      </c>
      <c r="K521" s="34"/>
      <c r="L521" s="46" t="str">
        <f t="shared" si="141"/>
        <v>K25TTM</v>
      </c>
      <c r="M521" s="33" t="str">
        <f>IF(H521="","",'PHIEU XT'!C521)</f>
        <v>00069717</v>
      </c>
      <c r="N521" s="35" t="str">
        <f t="shared" si="142"/>
        <v>31/08/2025</v>
      </c>
      <c r="O521" s="6" t="str">
        <f>IF(H521="","",'PHIEU XT'!E521)</f>
        <v>WIN-009</v>
      </c>
      <c r="P521" s="36"/>
      <c r="Q521" s="36"/>
      <c r="R521" s="36"/>
      <c r="S521" s="33" t="str">
        <f>IF(H521="","",'PHIEU XT'!F521)</f>
        <v>3739 WIN DNG 76B-76C Bà Huyện Thanh Quan</v>
      </c>
      <c r="T521" s="36"/>
      <c r="U521" s="36"/>
      <c r="V521" s="33" t="str">
        <f t="shared" si="143"/>
        <v>3739 WIN DNG 76B-76C Bà Huyện Thanh Quan</v>
      </c>
      <c r="W521" s="36"/>
      <c r="X521" s="36"/>
      <c r="Y521" s="33" t="str">
        <f>IF(H521="","",'PHIEU XT'!AC521)</f>
        <v>GM500</v>
      </c>
      <c r="Z521" s="36"/>
      <c r="AA521" s="30"/>
      <c r="AB521" s="57">
        <f t="shared" si="144"/>
        <v>5111</v>
      </c>
      <c r="AC521" s="57">
        <f t="shared" si="145"/>
        <v>131</v>
      </c>
      <c r="AD521" s="30"/>
      <c r="AE521" s="58">
        <f>IF(H521="","",'PHIEU XT'!U521)</f>
        <v>1</v>
      </c>
      <c r="AF521" s="37"/>
      <c r="AG521" s="37">
        <f>IF(H521="","",'PHIEU XT'!T521)</f>
        <v>111058</v>
      </c>
      <c r="AH521" s="38">
        <f t="shared" si="146"/>
        <v>111058</v>
      </c>
      <c r="AI521" s="37"/>
      <c r="AJ521" s="37"/>
      <c r="AK521" s="39"/>
      <c r="AL521" s="40">
        <f t="shared" si="147"/>
        <v>8</v>
      </c>
      <c r="AM521" s="37"/>
      <c r="AN521" s="37">
        <f t="shared" si="148"/>
        <v>8884.64</v>
      </c>
      <c r="AO521" s="59">
        <f t="shared" si="149"/>
        <v>33311</v>
      </c>
      <c r="AP521" s="39"/>
      <c r="AQ521" s="59" t="str">
        <f t="shared" si="150"/>
        <v>K-hangtra</v>
      </c>
      <c r="AR521" s="60">
        <f t="shared" si="151"/>
        <v>156</v>
      </c>
      <c r="AS521" s="60">
        <f t="shared" si="152"/>
        <v>632</v>
      </c>
      <c r="AV521" s="39"/>
      <c r="AW521" s="42"/>
      <c r="AX521" s="42"/>
      <c r="AY521" s="42"/>
      <c r="AZ521" s="42"/>
      <c r="BA521" s="42"/>
      <c r="BB521" s="42"/>
      <c r="BC521" s="42"/>
      <c r="BD521" s="42"/>
      <c r="BE521" s="42"/>
      <c r="BF521" s="42"/>
      <c r="BG521" s="42"/>
      <c r="BH521" s="42"/>
      <c r="BI521" s="42"/>
      <c r="BJ521" s="42"/>
      <c r="BK521" s="42"/>
      <c r="BL521" s="42"/>
      <c r="BM521" s="42"/>
      <c r="BN521" s="42"/>
      <c r="BO521" s="42"/>
      <c r="BP521" s="42"/>
      <c r="BQ521" s="42"/>
      <c r="BR521" s="42"/>
      <c r="BS521" s="42"/>
      <c r="BT521" s="42"/>
      <c r="BU521" s="42"/>
      <c r="BV521" s="42"/>
      <c r="BW521" s="42"/>
      <c r="BX521" s="42"/>
      <c r="BY521" s="42"/>
      <c r="BZ521" s="42"/>
      <c r="CA521" s="42"/>
      <c r="CB521" s="42"/>
      <c r="CC521" s="42"/>
      <c r="CD521" s="42"/>
      <c r="CE521" s="42"/>
      <c r="CF521" s="42"/>
      <c r="CG521" s="42"/>
      <c r="CH521" s="42"/>
      <c r="CI521" s="42"/>
      <c r="CJ521" s="42"/>
      <c r="CK521" s="42"/>
      <c r="CL521" s="42"/>
      <c r="CM521" s="42"/>
      <c r="CN521" s="42"/>
      <c r="CO521" s="42"/>
      <c r="CP521" s="42"/>
      <c r="CQ521" s="42"/>
      <c r="CR521" s="42"/>
      <c r="CS521" s="42"/>
      <c r="CT521" s="42"/>
      <c r="CU521" s="42"/>
      <c r="CV521" s="42"/>
      <c r="CW521" s="42"/>
      <c r="CX521" s="42"/>
      <c r="CY521" s="42"/>
      <c r="CZ521" s="42"/>
      <c r="DA521" s="42"/>
      <c r="DB521" s="42"/>
      <c r="DC521" s="42"/>
      <c r="DD521" s="42"/>
      <c r="DE521" s="42"/>
      <c r="DF521" s="42"/>
      <c r="DG521" s="42"/>
      <c r="DH521" s="42"/>
      <c r="DI521" s="42"/>
      <c r="DJ521" s="42"/>
      <c r="DK521" s="42"/>
      <c r="DL521" s="42"/>
      <c r="DM521" s="42"/>
      <c r="DN521" s="42"/>
      <c r="DO521" s="42"/>
      <c r="DP521" s="42"/>
      <c r="DQ521" s="42"/>
      <c r="DR521" s="42"/>
      <c r="DS521" s="42"/>
      <c r="DT521" s="42"/>
      <c r="DU521" s="42"/>
      <c r="DV521" s="42"/>
      <c r="DW521" s="42"/>
      <c r="DX521" s="42"/>
      <c r="DY521" s="42"/>
      <c r="DZ521" s="42"/>
      <c r="EA521" s="42"/>
      <c r="EB521" s="42"/>
      <c r="EC521" s="42"/>
      <c r="ED521" s="42"/>
      <c r="EE521" s="42"/>
      <c r="EF521" s="42"/>
      <c r="EG521" s="42"/>
      <c r="EH521" s="42"/>
      <c r="EI521" s="42"/>
      <c r="EJ521" s="42"/>
      <c r="EK521" s="42"/>
      <c r="EL521" s="42"/>
      <c r="EM521" s="42"/>
      <c r="EN521" s="42"/>
      <c r="EO521" s="42"/>
      <c r="EP521" s="42"/>
      <c r="EQ521" s="42"/>
      <c r="ER521" s="42"/>
      <c r="ES521" s="42"/>
      <c r="ET521" s="42"/>
      <c r="EU521" s="42"/>
      <c r="EV521" s="42"/>
      <c r="EW521" s="42"/>
      <c r="EX521" s="42"/>
      <c r="EY521" s="42"/>
      <c r="EZ521" s="42"/>
      <c r="FA521" s="42"/>
      <c r="FB521" s="42"/>
      <c r="FC521" s="42"/>
      <c r="FD521" s="42"/>
      <c r="FE521" s="42"/>
      <c r="FF521" s="42"/>
      <c r="FG521" s="42"/>
      <c r="FH521" s="42"/>
      <c r="FI521" s="42"/>
      <c r="FJ521" s="42"/>
      <c r="FK521" s="42"/>
      <c r="FL521" s="42"/>
      <c r="FM521" s="42"/>
      <c r="FN521" s="42"/>
      <c r="FO521" s="42"/>
      <c r="FP521" s="42"/>
      <c r="FQ521" s="42"/>
      <c r="FR521" s="42"/>
      <c r="FS521" s="42"/>
      <c r="FT521" s="42"/>
      <c r="FU521" s="42"/>
      <c r="FV521" s="42"/>
      <c r="FW521" s="42"/>
      <c r="FX521" s="42"/>
      <c r="FY521" s="42"/>
      <c r="FZ521" s="42"/>
      <c r="GA521" s="42"/>
      <c r="GB521" s="42"/>
      <c r="GC521" s="42"/>
      <c r="GD521" s="42"/>
      <c r="GE521" s="42"/>
      <c r="GF521" s="42"/>
      <c r="GG521" s="42"/>
      <c r="GH521" s="42"/>
      <c r="GI521" s="42"/>
      <c r="GJ521" s="42"/>
      <c r="GK521" s="42"/>
      <c r="GL521" s="42"/>
      <c r="GM521" s="42"/>
      <c r="GN521" s="42"/>
      <c r="GO521" s="42"/>
      <c r="GP521" s="42"/>
      <c r="GQ521" s="42"/>
      <c r="GR521" s="42"/>
      <c r="GS521" s="42"/>
      <c r="GT521" s="42"/>
      <c r="GU521" s="42"/>
      <c r="GV521" s="42"/>
      <c r="GW521" s="42"/>
      <c r="GX521" s="42"/>
      <c r="GY521" s="42"/>
      <c r="GZ521" s="42"/>
      <c r="HA521" s="42"/>
      <c r="HB521" s="42"/>
      <c r="HC521" s="42"/>
      <c r="HD521" s="42"/>
      <c r="HE521" s="42"/>
      <c r="HF521" s="42"/>
      <c r="HG521" s="42"/>
      <c r="HH521" s="42"/>
      <c r="HI521" s="42"/>
      <c r="HJ521" s="42"/>
      <c r="HK521" s="42"/>
      <c r="HL521" s="42"/>
      <c r="HM521" s="42"/>
      <c r="HN521" s="42"/>
      <c r="HO521" s="42"/>
      <c r="HP521" s="42"/>
      <c r="HQ521" s="42"/>
      <c r="HR521" s="42"/>
      <c r="HS521" s="42"/>
      <c r="HT521" s="42"/>
      <c r="HU521" s="42"/>
      <c r="HV521" s="42"/>
      <c r="HW521" s="42"/>
      <c r="HX521" s="42"/>
    </row>
    <row r="522" spans="1:232" s="41" customFormat="1" x14ac:dyDescent="0.25">
      <c r="A522" s="29"/>
      <c r="B522" s="30"/>
      <c r="C522" s="31" t="str">
        <f>IF(H522="","",VLOOKUP(O522,Khach_hang!B:G,6,0))</f>
        <v>N</v>
      </c>
      <c r="D522" s="57">
        <f t="shared" si="136"/>
        <v>0</v>
      </c>
      <c r="E522" s="57">
        <f t="shared" si="137"/>
        <v>1</v>
      </c>
      <c r="F522" s="32" t="str">
        <f>IF(H522="","",VLOOKUP(H522,'PHIEU XT'!B:I,8,0))</f>
        <v>31/08/2025</v>
      </c>
      <c r="G522" s="32" t="str">
        <f t="shared" si="138"/>
        <v>31/08/2025</v>
      </c>
      <c r="H522" s="4">
        <v>9105874382</v>
      </c>
      <c r="I522" s="32" t="str">
        <f t="shared" si="139"/>
        <v>31/08/2025</v>
      </c>
      <c r="J522" s="33" t="str">
        <f t="shared" si="140"/>
        <v>NKHT2508/00003457</v>
      </c>
      <c r="K522" s="34"/>
      <c r="L522" s="46" t="str">
        <f t="shared" si="141"/>
        <v>K25TTM</v>
      </c>
      <c r="M522" s="33" t="str">
        <f>IF(H522="","",'PHIEU XT'!C522)</f>
        <v>00003457</v>
      </c>
      <c r="N522" s="35" t="str">
        <f t="shared" si="142"/>
        <v>31/08/2025</v>
      </c>
      <c r="O522" s="6" t="str">
        <f>IF(H522="","",'PHIEU XT'!E522)</f>
        <v>WIN-060</v>
      </c>
      <c r="P522" s="36"/>
      <c r="Q522" s="36"/>
      <c r="R522" s="36"/>
      <c r="S522" s="33" t="str">
        <f>IF(H522="","",'PHIEU XT'!F522)</f>
        <v>4963 WM+ CMU 81 Hùng Vương</v>
      </c>
      <c r="T522" s="36"/>
      <c r="U522" s="36"/>
      <c r="V522" s="33" t="str">
        <f t="shared" si="143"/>
        <v>4963 WM+ CMU 81 Hùng Vương</v>
      </c>
      <c r="W522" s="36"/>
      <c r="X522" s="36"/>
      <c r="Y522" s="33" t="str">
        <f>IF(H522="","",'PHIEU XT'!AC522)</f>
        <v>GM500</v>
      </c>
      <c r="Z522" s="36"/>
      <c r="AA522" s="30"/>
      <c r="AB522" s="57">
        <f t="shared" si="144"/>
        <v>5111</v>
      </c>
      <c r="AC522" s="57">
        <f t="shared" si="145"/>
        <v>131</v>
      </c>
      <c r="AD522" s="30"/>
      <c r="AE522" s="58">
        <f>IF(H522="","",'PHIEU XT'!U522)</f>
        <v>1</v>
      </c>
      <c r="AF522" s="37"/>
      <c r="AG522" s="37">
        <f>IF(H522="","",'PHIEU XT'!T522)</f>
        <v>111058</v>
      </c>
      <c r="AH522" s="38">
        <f t="shared" si="146"/>
        <v>111058</v>
      </c>
      <c r="AI522" s="37"/>
      <c r="AJ522" s="37"/>
      <c r="AK522" s="39"/>
      <c r="AL522" s="40">
        <f t="shared" si="147"/>
        <v>8</v>
      </c>
      <c r="AM522" s="37"/>
      <c r="AN522" s="37">
        <f t="shared" si="148"/>
        <v>8884.64</v>
      </c>
      <c r="AO522" s="59">
        <f t="shared" si="149"/>
        <v>33311</v>
      </c>
      <c r="AP522" s="39"/>
      <c r="AQ522" s="59" t="str">
        <f t="shared" si="150"/>
        <v>K-hangtra</v>
      </c>
      <c r="AR522" s="60">
        <f t="shared" si="151"/>
        <v>156</v>
      </c>
      <c r="AS522" s="60">
        <f t="shared" si="152"/>
        <v>632</v>
      </c>
      <c r="AV522" s="39"/>
      <c r="AW522" s="42"/>
      <c r="AX522" s="42"/>
      <c r="AY522" s="42"/>
      <c r="AZ522" s="42"/>
      <c r="BA522" s="42"/>
      <c r="BB522" s="42"/>
      <c r="BC522" s="42"/>
      <c r="BD522" s="42"/>
      <c r="BE522" s="42"/>
      <c r="BF522" s="42"/>
      <c r="BG522" s="42"/>
      <c r="BH522" s="42"/>
      <c r="BI522" s="42"/>
      <c r="BJ522" s="42"/>
      <c r="BK522" s="42"/>
      <c r="BL522" s="42"/>
      <c r="BM522" s="42"/>
      <c r="BN522" s="42"/>
      <c r="BO522" s="42"/>
      <c r="BP522" s="42"/>
      <c r="BQ522" s="42"/>
      <c r="BR522" s="42"/>
      <c r="BS522" s="42"/>
      <c r="BT522" s="42"/>
      <c r="BU522" s="42"/>
      <c r="BV522" s="42"/>
      <c r="BW522" s="42"/>
      <c r="BX522" s="42"/>
      <c r="BY522" s="42"/>
      <c r="BZ522" s="42"/>
      <c r="CA522" s="42"/>
      <c r="CB522" s="42"/>
      <c r="CC522" s="42"/>
      <c r="CD522" s="42"/>
      <c r="CE522" s="42"/>
      <c r="CF522" s="42"/>
      <c r="CG522" s="42"/>
      <c r="CH522" s="42"/>
      <c r="CI522" s="42"/>
      <c r="CJ522" s="42"/>
      <c r="CK522" s="42"/>
      <c r="CL522" s="42"/>
      <c r="CM522" s="42"/>
      <c r="CN522" s="42"/>
      <c r="CO522" s="42"/>
      <c r="CP522" s="42"/>
      <c r="CQ522" s="42"/>
      <c r="CR522" s="42"/>
      <c r="CS522" s="42"/>
      <c r="CT522" s="42"/>
      <c r="CU522" s="42"/>
      <c r="CV522" s="42"/>
      <c r="CW522" s="42"/>
      <c r="CX522" s="42"/>
      <c r="CY522" s="42"/>
      <c r="CZ522" s="42"/>
      <c r="DA522" s="42"/>
      <c r="DB522" s="42"/>
      <c r="DC522" s="42"/>
      <c r="DD522" s="42"/>
      <c r="DE522" s="42"/>
      <c r="DF522" s="42"/>
      <c r="DG522" s="42"/>
      <c r="DH522" s="42"/>
      <c r="DI522" s="42"/>
      <c r="DJ522" s="42"/>
      <c r="DK522" s="42"/>
      <c r="DL522" s="42"/>
      <c r="DM522" s="42"/>
      <c r="DN522" s="42"/>
      <c r="DO522" s="42"/>
      <c r="DP522" s="42"/>
      <c r="DQ522" s="42"/>
      <c r="DR522" s="42"/>
      <c r="DS522" s="42"/>
      <c r="DT522" s="42"/>
      <c r="DU522" s="42"/>
      <c r="DV522" s="42"/>
      <c r="DW522" s="42"/>
      <c r="DX522" s="42"/>
      <c r="DY522" s="42"/>
      <c r="DZ522" s="42"/>
      <c r="EA522" s="42"/>
      <c r="EB522" s="42"/>
      <c r="EC522" s="42"/>
      <c r="ED522" s="42"/>
      <c r="EE522" s="42"/>
      <c r="EF522" s="42"/>
      <c r="EG522" s="42"/>
      <c r="EH522" s="42"/>
      <c r="EI522" s="42"/>
      <c r="EJ522" s="42"/>
      <c r="EK522" s="42"/>
      <c r="EL522" s="42"/>
      <c r="EM522" s="42"/>
      <c r="EN522" s="42"/>
      <c r="EO522" s="42"/>
      <c r="EP522" s="42"/>
      <c r="EQ522" s="42"/>
      <c r="ER522" s="42"/>
      <c r="ES522" s="42"/>
      <c r="ET522" s="42"/>
      <c r="EU522" s="42"/>
      <c r="EV522" s="42"/>
      <c r="EW522" s="42"/>
      <c r="EX522" s="42"/>
      <c r="EY522" s="42"/>
      <c r="EZ522" s="42"/>
      <c r="FA522" s="42"/>
      <c r="FB522" s="42"/>
      <c r="FC522" s="42"/>
      <c r="FD522" s="42"/>
      <c r="FE522" s="42"/>
      <c r="FF522" s="42"/>
      <c r="FG522" s="42"/>
      <c r="FH522" s="42"/>
      <c r="FI522" s="42"/>
      <c r="FJ522" s="42"/>
      <c r="FK522" s="42"/>
      <c r="FL522" s="42"/>
      <c r="FM522" s="42"/>
      <c r="FN522" s="42"/>
      <c r="FO522" s="42"/>
      <c r="FP522" s="42"/>
      <c r="FQ522" s="42"/>
      <c r="FR522" s="42"/>
      <c r="FS522" s="42"/>
      <c r="FT522" s="42"/>
      <c r="FU522" s="42"/>
      <c r="FV522" s="42"/>
      <c r="FW522" s="42"/>
      <c r="FX522" s="42"/>
      <c r="FY522" s="42"/>
      <c r="FZ522" s="42"/>
      <c r="GA522" s="42"/>
      <c r="GB522" s="42"/>
      <c r="GC522" s="42"/>
      <c r="GD522" s="42"/>
      <c r="GE522" s="42"/>
      <c r="GF522" s="42"/>
      <c r="GG522" s="42"/>
      <c r="GH522" s="42"/>
      <c r="GI522" s="42"/>
      <c r="GJ522" s="42"/>
      <c r="GK522" s="42"/>
      <c r="GL522" s="42"/>
      <c r="GM522" s="42"/>
      <c r="GN522" s="42"/>
      <c r="GO522" s="42"/>
      <c r="GP522" s="42"/>
      <c r="GQ522" s="42"/>
      <c r="GR522" s="42"/>
      <c r="GS522" s="42"/>
      <c r="GT522" s="42"/>
      <c r="GU522" s="42"/>
      <c r="GV522" s="42"/>
      <c r="GW522" s="42"/>
      <c r="GX522" s="42"/>
      <c r="GY522" s="42"/>
      <c r="GZ522" s="42"/>
      <c r="HA522" s="42"/>
      <c r="HB522" s="42"/>
      <c r="HC522" s="42"/>
      <c r="HD522" s="42"/>
      <c r="HE522" s="42"/>
      <c r="HF522" s="42"/>
      <c r="HG522" s="42"/>
      <c r="HH522" s="42"/>
      <c r="HI522" s="42"/>
      <c r="HJ522" s="42"/>
      <c r="HK522" s="42"/>
      <c r="HL522" s="42"/>
      <c r="HM522" s="42"/>
      <c r="HN522" s="42"/>
      <c r="HO522" s="42"/>
      <c r="HP522" s="42"/>
      <c r="HQ522" s="42"/>
      <c r="HR522" s="42"/>
      <c r="HS522" s="42"/>
      <c r="HT522" s="42"/>
      <c r="HU522" s="42"/>
      <c r="HV522" s="42"/>
      <c r="HW522" s="42"/>
      <c r="HX522" s="42"/>
    </row>
    <row r="523" spans="1:232" s="41" customFormat="1" x14ac:dyDescent="0.25">
      <c r="A523" s="29"/>
      <c r="B523" s="30"/>
      <c r="C523" s="31" t="str">
        <f>IF(H523="","",VLOOKUP(O523,Khach_hang!B:G,6,0))</f>
        <v>N</v>
      </c>
      <c r="D523" s="57">
        <f t="shared" si="136"/>
        <v>0</v>
      </c>
      <c r="E523" s="57">
        <f t="shared" si="137"/>
        <v>1</v>
      </c>
      <c r="F523" s="32" t="str">
        <f>IF(H523="","",VLOOKUP(H523,'PHIEU XT'!B:I,8,0))</f>
        <v>31/08/2025</v>
      </c>
      <c r="G523" s="32" t="str">
        <f t="shared" si="138"/>
        <v>31/08/2025</v>
      </c>
      <c r="H523" s="4">
        <v>9105874385</v>
      </c>
      <c r="I523" s="32" t="str">
        <f t="shared" si="139"/>
        <v>31/08/2025</v>
      </c>
      <c r="J523" s="33" t="str">
        <f t="shared" si="140"/>
        <v>NKHT2508/00003458</v>
      </c>
      <c r="K523" s="34"/>
      <c r="L523" s="46" t="str">
        <f t="shared" si="141"/>
        <v>K25TTM</v>
      </c>
      <c r="M523" s="33" t="str">
        <f>IF(H523="","",'PHIEU XT'!C523)</f>
        <v>00003458</v>
      </c>
      <c r="N523" s="35" t="str">
        <f t="shared" si="142"/>
        <v>31/08/2025</v>
      </c>
      <c r="O523" s="6" t="str">
        <f>IF(H523="","",'PHIEU XT'!E523)</f>
        <v>WIN-060</v>
      </c>
      <c r="P523" s="36"/>
      <c r="Q523" s="36"/>
      <c r="R523" s="36"/>
      <c r="S523" s="33" t="str">
        <f>IF(H523="","",'PHIEU XT'!F523)</f>
        <v>4963 WM+ CMU 81 Hùng Vương</v>
      </c>
      <c r="T523" s="36"/>
      <c r="U523" s="36"/>
      <c r="V523" s="33" t="str">
        <f t="shared" si="143"/>
        <v>4963 WM+ CMU 81 Hùng Vương</v>
      </c>
      <c r="W523" s="36"/>
      <c r="X523" s="36"/>
      <c r="Y523" s="33" t="str">
        <f>IF(H523="","",'PHIEU XT'!AC523)</f>
        <v>GM500</v>
      </c>
      <c r="Z523" s="36"/>
      <c r="AA523" s="30"/>
      <c r="AB523" s="57">
        <f t="shared" si="144"/>
        <v>5111</v>
      </c>
      <c r="AC523" s="57">
        <f t="shared" si="145"/>
        <v>131</v>
      </c>
      <c r="AD523" s="30"/>
      <c r="AE523" s="58">
        <f>IF(H523="","",'PHIEU XT'!U523)</f>
        <v>1</v>
      </c>
      <c r="AF523" s="37"/>
      <c r="AG523" s="37">
        <f>IF(H523="","",'PHIEU XT'!T523)</f>
        <v>111058</v>
      </c>
      <c r="AH523" s="38">
        <f t="shared" si="146"/>
        <v>111058</v>
      </c>
      <c r="AI523" s="37"/>
      <c r="AJ523" s="37"/>
      <c r="AK523" s="39"/>
      <c r="AL523" s="40">
        <f t="shared" si="147"/>
        <v>8</v>
      </c>
      <c r="AM523" s="37"/>
      <c r="AN523" s="37">
        <f t="shared" si="148"/>
        <v>8884.64</v>
      </c>
      <c r="AO523" s="59">
        <f t="shared" si="149"/>
        <v>33311</v>
      </c>
      <c r="AP523" s="39"/>
      <c r="AQ523" s="59" t="str">
        <f t="shared" si="150"/>
        <v>K-hangtra</v>
      </c>
      <c r="AR523" s="60">
        <f t="shared" si="151"/>
        <v>156</v>
      </c>
      <c r="AS523" s="60">
        <f t="shared" si="152"/>
        <v>632</v>
      </c>
      <c r="AV523" s="39"/>
      <c r="AW523" s="42"/>
      <c r="AX523" s="42"/>
      <c r="AY523" s="42"/>
      <c r="AZ523" s="42"/>
      <c r="BA523" s="42"/>
      <c r="BB523" s="42"/>
      <c r="BC523" s="42"/>
      <c r="BD523" s="42"/>
      <c r="BE523" s="42"/>
      <c r="BF523" s="42"/>
      <c r="BG523" s="42"/>
      <c r="BH523" s="42"/>
      <c r="BI523" s="42"/>
      <c r="BJ523" s="42"/>
      <c r="BK523" s="42"/>
      <c r="BL523" s="42"/>
      <c r="BM523" s="42"/>
      <c r="BN523" s="42"/>
      <c r="BO523" s="42"/>
      <c r="BP523" s="42"/>
      <c r="BQ523" s="42"/>
      <c r="BR523" s="42"/>
      <c r="BS523" s="42"/>
      <c r="BT523" s="42"/>
      <c r="BU523" s="42"/>
      <c r="BV523" s="42"/>
      <c r="BW523" s="42"/>
      <c r="BX523" s="42"/>
      <c r="BY523" s="42"/>
      <c r="BZ523" s="42"/>
      <c r="CA523" s="42"/>
      <c r="CB523" s="42"/>
      <c r="CC523" s="42"/>
      <c r="CD523" s="42"/>
      <c r="CE523" s="42"/>
      <c r="CF523" s="42"/>
      <c r="CG523" s="42"/>
      <c r="CH523" s="42"/>
      <c r="CI523" s="42"/>
      <c r="CJ523" s="42"/>
      <c r="CK523" s="42"/>
      <c r="CL523" s="42"/>
      <c r="CM523" s="42"/>
      <c r="CN523" s="42"/>
      <c r="CO523" s="42"/>
      <c r="CP523" s="42"/>
      <c r="CQ523" s="42"/>
      <c r="CR523" s="42"/>
      <c r="CS523" s="42"/>
      <c r="CT523" s="42"/>
      <c r="CU523" s="42"/>
      <c r="CV523" s="42"/>
      <c r="CW523" s="42"/>
      <c r="CX523" s="42"/>
      <c r="CY523" s="42"/>
      <c r="CZ523" s="42"/>
      <c r="DA523" s="42"/>
      <c r="DB523" s="42"/>
      <c r="DC523" s="42"/>
      <c r="DD523" s="42"/>
      <c r="DE523" s="42"/>
      <c r="DF523" s="42"/>
      <c r="DG523" s="42"/>
      <c r="DH523" s="42"/>
      <c r="DI523" s="42"/>
      <c r="DJ523" s="42"/>
      <c r="DK523" s="42"/>
      <c r="DL523" s="42"/>
      <c r="DM523" s="42"/>
      <c r="DN523" s="42"/>
      <c r="DO523" s="42"/>
      <c r="DP523" s="42"/>
      <c r="DQ523" s="42"/>
      <c r="DR523" s="42"/>
      <c r="DS523" s="42"/>
      <c r="DT523" s="42"/>
      <c r="DU523" s="42"/>
      <c r="DV523" s="42"/>
      <c r="DW523" s="42"/>
      <c r="DX523" s="42"/>
      <c r="DY523" s="42"/>
      <c r="DZ523" s="42"/>
      <c r="EA523" s="42"/>
      <c r="EB523" s="42"/>
      <c r="EC523" s="42"/>
      <c r="ED523" s="42"/>
      <c r="EE523" s="42"/>
      <c r="EF523" s="42"/>
      <c r="EG523" s="42"/>
      <c r="EH523" s="42"/>
      <c r="EI523" s="42"/>
      <c r="EJ523" s="42"/>
      <c r="EK523" s="42"/>
      <c r="EL523" s="42"/>
      <c r="EM523" s="42"/>
      <c r="EN523" s="42"/>
      <c r="EO523" s="42"/>
      <c r="EP523" s="42"/>
      <c r="EQ523" s="42"/>
      <c r="ER523" s="42"/>
      <c r="ES523" s="42"/>
      <c r="ET523" s="42"/>
      <c r="EU523" s="42"/>
      <c r="EV523" s="42"/>
      <c r="EW523" s="42"/>
      <c r="EX523" s="42"/>
      <c r="EY523" s="42"/>
      <c r="EZ523" s="42"/>
      <c r="FA523" s="42"/>
      <c r="FB523" s="42"/>
      <c r="FC523" s="42"/>
      <c r="FD523" s="42"/>
      <c r="FE523" s="42"/>
      <c r="FF523" s="42"/>
      <c r="FG523" s="42"/>
      <c r="FH523" s="42"/>
      <c r="FI523" s="42"/>
      <c r="FJ523" s="42"/>
      <c r="FK523" s="42"/>
      <c r="FL523" s="42"/>
      <c r="FM523" s="42"/>
      <c r="FN523" s="42"/>
      <c r="FO523" s="42"/>
      <c r="FP523" s="42"/>
      <c r="FQ523" s="42"/>
      <c r="FR523" s="42"/>
      <c r="FS523" s="42"/>
      <c r="FT523" s="42"/>
      <c r="FU523" s="42"/>
      <c r="FV523" s="42"/>
      <c r="FW523" s="42"/>
      <c r="FX523" s="42"/>
      <c r="FY523" s="42"/>
      <c r="FZ523" s="42"/>
      <c r="GA523" s="42"/>
      <c r="GB523" s="42"/>
      <c r="GC523" s="42"/>
      <c r="GD523" s="42"/>
      <c r="GE523" s="42"/>
      <c r="GF523" s="42"/>
      <c r="GG523" s="42"/>
      <c r="GH523" s="42"/>
      <c r="GI523" s="42"/>
      <c r="GJ523" s="42"/>
      <c r="GK523" s="42"/>
      <c r="GL523" s="42"/>
      <c r="GM523" s="42"/>
      <c r="GN523" s="42"/>
      <c r="GO523" s="42"/>
      <c r="GP523" s="42"/>
      <c r="GQ523" s="42"/>
      <c r="GR523" s="42"/>
      <c r="GS523" s="42"/>
      <c r="GT523" s="42"/>
      <c r="GU523" s="42"/>
      <c r="GV523" s="42"/>
      <c r="GW523" s="42"/>
      <c r="GX523" s="42"/>
      <c r="GY523" s="42"/>
      <c r="GZ523" s="42"/>
      <c r="HA523" s="42"/>
      <c r="HB523" s="42"/>
      <c r="HC523" s="42"/>
      <c r="HD523" s="42"/>
      <c r="HE523" s="42"/>
      <c r="HF523" s="42"/>
      <c r="HG523" s="42"/>
      <c r="HH523" s="42"/>
      <c r="HI523" s="42"/>
      <c r="HJ523" s="42"/>
      <c r="HK523" s="42"/>
      <c r="HL523" s="42"/>
      <c r="HM523" s="42"/>
      <c r="HN523" s="42"/>
      <c r="HO523" s="42"/>
      <c r="HP523" s="42"/>
      <c r="HQ523" s="42"/>
      <c r="HR523" s="42"/>
      <c r="HS523" s="42"/>
      <c r="HT523" s="42"/>
      <c r="HU523" s="42"/>
      <c r="HV523" s="42"/>
      <c r="HW523" s="42"/>
      <c r="HX523" s="42"/>
    </row>
    <row r="524" spans="1:232" s="41" customFormat="1" x14ac:dyDescent="0.25">
      <c r="A524" s="29"/>
      <c r="B524" s="30"/>
      <c r="C524" s="31" t="str">
        <f>IF(H524="","",VLOOKUP(O524,Khach_hang!B:G,6,0))</f>
        <v>N</v>
      </c>
      <c r="D524" s="57">
        <f t="shared" si="136"/>
        <v>0</v>
      </c>
      <c r="E524" s="57">
        <f t="shared" si="137"/>
        <v>1</v>
      </c>
      <c r="F524" s="32" t="str">
        <f>IF(H524="","",VLOOKUP(H524,'PHIEU XT'!B:I,8,0))</f>
        <v>31/08/2025</v>
      </c>
      <c r="G524" s="32" t="str">
        <f t="shared" si="138"/>
        <v>31/08/2025</v>
      </c>
      <c r="H524" s="4">
        <v>9105874421</v>
      </c>
      <c r="I524" s="32" t="str">
        <f t="shared" si="139"/>
        <v>31/08/2025</v>
      </c>
      <c r="J524" s="33" t="str">
        <f t="shared" si="140"/>
        <v>NKHT2508/00138503</v>
      </c>
      <c r="K524" s="34"/>
      <c r="L524" s="46" t="str">
        <f t="shared" si="141"/>
        <v>K25TTM</v>
      </c>
      <c r="M524" s="33" t="str">
        <f>IF(H524="","",'PHIEU XT'!C524)</f>
        <v>00138503</v>
      </c>
      <c r="N524" s="35" t="str">
        <f t="shared" si="142"/>
        <v>31/08/2025</v>
      </c>
      <c r="O524" s="6" t="str">
        <f>IF(H524="","",'PHIEU XT'!E524)</f>
        <v>WIN</v>
      </c>
      <c r="P524" s="36"/>
      <c r="Q524" s="36"/>
      <c r="R524" s="36"/>
      <c r="S524" s="33" t="str">
        <f>IF(H524="","",'PHIEU XT'!F524)</f>
        <v>6508 WIN HCM AK04-000.02 CC Akari City</v>
      </c>
      <c r="T524" s="36"/>
      <c r="U524" s="36"/>
      <c r="V524" s="33" t="str">
        <f t="shared" si="143"/>
        <v>6508 WIN HCM AK04-000.02 CC Akari City</v>
      </c>
      <c r="W524" s="36"/>
      <c r="X524" s="36"/>
      <c r="Y524" s="33" t="str">
        <f>IF(H524="","",'PHIEU XT'!AC524)</f>
        <v>CGM300</v>
      </c>
      <c r="Z524" s="36"/>
      <c r="AA524" s="30"/>
      <c r="AB524" s="57">
        <f t="shared" si="144"/>
        <v>5111</v>
      </c>
      <c r="AC524" s="57">
        <f t="shared" si="145"/>
        <v>131</v>
      </c>
      <c r="AD524" s="30"/>
      <c r="AE524" s="58">
        <f>IF(H524="","",'PHIEU XT'!U524)</f>
        <v>1</v>
      </c>
      <c r="AF524" s="37"/>
      <c r="AG524" s="37">
        <f>IF(H524="","",'PHIEU XT'!T524)</f>
        <v>73431</v>
      </c>
      <c r="AH524" s="38">
        <f t="shared" si="146"/>
        <v>73431</v>
      </c>
      <c r="AI524" s="37"/>
      <c r="AJ524" s="37"/>
      <c r="AK524" s="39"/>
      <c r="AL524" s="40">
        <f t="shared" si="147"/>
        <v>8</v>
      </c>
      <c r="AM524" s="37"/>
      <c r="AN524" s="37">
        <f t="shared" si="148"/>
        <v>5874.4800000000005</v>
      </c>
      <c r="AO524" s="59">
        <f t="shared" si="149"/>
        <v>33311</v>
      </c>
      <c r="AP524" s="39"/>
      <c r="AQ524" s="59" t="str">
        <f t="shared" si="150"/>
        <v>K-hangtra</v>
      </c>
      <c r="AR524" s="60">
        <f t="shared" si="151"/>
        <v>156</v>
      </c>
      <c r="AS524" s="60">
        <f t="shared" si="152"/>
        <v>632</v>
      </c>
      <c r="AV524" s="39"/>
      <c r="AW524" s="42"/>
      <c r="AX524" s="42"/>
      <c r="AY524" s="42"/>
      <c r="AZ524" s="42"/>
      <c r="BA524" s="42"/>
      <c r="BB524" s="42"/>
      <c r="BC524" s="42"/>
      <c r="BD524" s="42"/>
      <c r="BE524" s="42"/>
      <c r="BF524" s="42"/>
      <c r="BG524" s="42"/>
      <c r="BH524" s="42"/>
      <c r="BI524" s="42"/>
      <c r="BJ524" s="42"/>
      <c r="BK524" s="42"/>
      <c r="BL524" s="42"/>
      <c r="BM524" s="42"/>
      <c r="BN524" s="42"/>
      <c r="BO524" s="42"/>
      <c r="BP524" s="42"/>
      <c r="BQ524" s="42"/>
      <c r="BR524" s="42"/>
      <c r="BS524" s="42"/>
      <c r="BT524" s="42"/>
      <c r="BU524" s="42"/>
      <c r="BV524" s="42"/>
      <c r="BW524" s="42"/>
      <c r="BX524" s="42"/>
      <c r="BY524" s="42"/>
      <c r="BZ524" s="42"/>
      <c r="CA524" s="42"/>
      <c r="CB524" s="42"/>
      <c r="CC524" s="42"/>
      <c r="CD524" s="42"/>
      <c r="CE524" s="42"/>
      <c r="CF524" s="42"/>
      <c r="CG524" s="42"/>
      <c r="CH524" s="42"/>
      <c r="CI524" s="42"/>
      <c r="CJ524" s="42"/>
      <c r="CK524" s="42"/>
      <c r="CL524" s="42"/>
      <c r="CM524" s="42"/>
      <c r="CN524" s="42"/>
      <c r="CO524" s="42"/>
      <c r="CP524" s="42"/>
      <c r="CQ524" s="42"/>
      <c r="CR524" s="42"/>
      <c r="CS524" s="42"/>
      <c r="CT524" s="42"/>
      <c r="CU524" s="42"/>
      <c r="CV524" s="42"/>
      <c r="CW524" s="42"/>
      <c r="CX524" s="42"/>
      <c r="CY524" s="42"/>
      <c r="CZ524" s="42"/>
      <c r="DA524" s="42"/>
      <c r="DB524" s="42"/>
      <c r="DC524" s="42"/>
      <c r="DD524" s="42"/>
      <c r="DE524" s="42"/>
      <c r="DF524" s="42"/>
      <c r="DG524" s="42"/>
      <c r="DH524" s="42"/>
      <c r="DI524" s="42"/>
      <c r="DJ524" s="42"/>
      <c r="DK524" s="42"/>
      <c r="DL524" s="42"/>
      <c r="DM524" s="42"/>
      <c r="DN524" s="42"/>
      <c r="DO524" s="42"/>
      <c r="DP524" s="42"/>
      <c r="DQ524" s="42"/>
      <c r="DR524" s="42"/>
      <c r="DS524" s="42"/>
      <c r="DT524" s="42"/>
      <c r="DU524" s="42"/>
      <c r="DV524" s="42"/>
      <c r="DW524" s="42"/>
      <c r="DX524" s="42"/>
      <c r="DY524" s="42"/>
      <c r="DZ524" s="42"/>
      <c r="EA524" s="42"/>
      <c r="EB524" s="42"/>
      <c r="EC524" s="42"/>
      <c r="ED524" s="42"/>
      <c r="EE524" s="42"/>
      <c r="EF524" s="42"/>
      <c r="EG524" s="42"/>
      <c r="EH524" s="42"/>
      <c r="EI524" s="42"/>
      <c r="EJ524" s="42"/>
      <c r="EK524" s="42"/>
      <c r="EL524" s="42"/>
      <c r="EM524" s="42"/>
      <c r="EN524" s="42"/>
      <c r="EO524" s="42"/>
      <c r="EP524" s="42"/>
      <c r="EQ524" s="42"/>
      <c r="ER524" s="42"/>
      <c r="ES524" s="42"/>
      <c r="ET524" s="42"/>
      <c r="EU524" s="42"/>
      <c r="EV524" s="42"/>
      <c r="EW524" s="42"/>
      <c r="EX524" s="42"/>
      <c r="EY524" s="42"/>
      <c r="EZ524" s="42"/>
      <c r="FA524" s="42"/>
      <c r="FB524" s="42"/>
      <c r="FC524" s="42"/>
      <c r="FD524" s="42"/>
      <c r="FE524" s="42"/>
      <c r="FF524" s="42"/>
      <c r="FG524" s="42"/>
      <c r="FH524" s="42"/>
      <c r="FI524" s="42"/>
      <c r="FJ524" s="42"/>
      <c r="FK524" s="42"/>
      <c r="FL524" s="42"/>
      <c r="FM524" s="42"/>
      <c r="FN524" s="42"/>
      <c r="FO524" s="42"/>
      <c r="FP524" s="42"/>
      <c r="FQ524" s="42"/>
      <c r="FR524" s="42"/>
      <c r="FS524" s="42"/>
      <c r="FT524" s="42"/>
      <c r="FU524" s="42"/>
      <c r="FV524" s="42"/>
      <c r="FW524" s="42"/>
      <c r="FX524" s="42"/>
      <c r="FY524" s="42"/>
      <c r="FZ524" s="42"/>
      <c r="GA524" s="42"/>
      <c r="GB524" s="42"/>
      <c r="GC524" s="42"/>
      <c r="GD524" s="42"/>
      <c r="GE524" s="42"/>
      <c r="GF524" s="42"/>
      <c r="GG524" s="42"/>
      <c r="GH524" s="42"/>
      <c r="GI524" s="42"/>
      <c r="GJ524" s="42"/>
      <c r="GK524" s="42"/>
      <c r="GL524" s="42"/>
      <c r="GM524" s="42"/>
      <c r="GN524" s="42"/>
      <c r="GO524" s="42"/>
      <c r="GP524" s="42"/>
      <c r="GQ524" s="42"/>
      <c r="GR524" s="42"/>
      <c r="GS524" s="42"/>
      <c r="GT524" s="42"/>
      <c r="GU524" s="42"/>
      <c r="GV524" s="42"/>
      <c r="GW524" s="42"/>
      <c r="GX524" s="42"/>
      <c r="GY524" s="42"/>
      <c r="GZ524" s="42"/>
      <c r="HA524" s="42"/>
      <c r="HB524" s="42"/>
      <c r="HC524" s="42"/>
      <c r="HD524" s="42"/>
      <c r="HE524" s="42"/>
      <c r="HF524" s="42"/>
      <c r="HG524" s="42"/>
      <c r="HH524" s="42"/>
      <c r="HI524" s="42"/>
      <c r="HJ524" s="42"/>
      <c r="HK524" s="42"/>
      <c r="HL524" s="42"/>
      <c r="HM524" s="42"/>
      <c r="HN524" s="42"/>
      <c r="HO524" s="42"/>
      <c r="HP524" s="42"/>
      <c r="HQ524" s="42"/>
      <c r="HR524" s="42"/>
      <c r="HS524" s="42"/>
      <c r="HT524" s="42"/>
      <c r="HU524" s="42"/>
      <c r="HV524" s="42"/>
      <c r="HW524" s="42"/>
      <c r="HX524" s="42"/>
    </row>
    <row r="525" spans="1:232" s="41" customFormat="1" x14ac:dyDescent="0.25">
      <c r="A525" s="29"/>
      <c r="B525" s="30"/>
      <c r="C525" s="31" t="str">
        <f>IF(H525="","",VLOOKUP(O525,Khach_hang!B:G,6,0))</f>
        <v>B</v>
      </c>
      <c r="D525" s="57">
        <f t="shared" si="136"/>
        <v>0</v>
      </c>
      <c r="E525" s="57">
        <f t="shared" si="137"/>
        <v>1</v>
      </c>
      <c r="F525" s="32" t="str">
        <f>IF(H525="","",VLOOKUP(H525,'PHIEU XT'!B:I,8,0))</f>
        <v>31/08/2025</v>
      </c>
      <c r="G525" s="32" t="str">
        <f t="shared" si="138"/>
        <v>31/08/2025</v>
      </c>
      <c r="H525" s="4">
        <v>9105874511</v>
      </c>
      <c r="I525" s="32" t="str">
        <f t="shared" si="139"/>
        <v>31/08/2025</v>
      </c>
      <c r="J525" s="33" t="str">
        <f t="shared" si="140"/>
        <v>NKHT2508/00423053</v>
      </c>
      <c r="K525" s="34"/>
      <c r="L525" s="46" t="str">
        <f t="shared" si="141"/>
        <v>K25TTM</v>
      </c>
      <c r="M525" s="33" t="str">
        <f>IF(H525="","",'PHIEU XT'!C525)</f>
        <v>00423053</v>
      </c>
      <c r="N525" s="35" t="str">
        <f t="shared" si="142"/>
        <v>31/08/2025</v>
      </c>
      <c r="O525" s="6" t="str">
        <f>IF(H525="","",'PHIEU XT'!E525)</f>
        <v>WIN-002</v>
      </c>
      <c r="P525" s="36"/>
      <c r="Q525" s="36"/>
      <c r="R525" s="36"/>
      <c r="S525" s="33" t="str">
        <f>IF(H525="","",'PHIEU XT'!F525)</f>
        <v>2126 WM+ HNI 18B Ng Biểu</v>
      </c>
      <c r="T525" s="36"/>
      <c r="U525" s="36"/>
      <c r="V525" s="33" t="str">
        <f t="shared" si="143"/>
        <v>2126 WM+ HNI 18B Ng Biểu</v>
      </c>
      <c r="W525" s="36"/>
      <c r="X525" s="36"/>
      <c r="Y525" s="33" t="str">
        <f>IF(H525="","",'PHIEU XT'!AC525)</f>
        <v>CN300</v>
      </c>
      <c r="Z525" s="36"/>
      <c r="AA525" s="30"/>
      <c r="AB525" s="57">
        <f t="shared" si="144"/>
        <v>5111</v>
      </c>
      <c r="AC525" s="57">
        <f t="shared" si="145"/>
        <v>131</v>
      </c>
      <c r="AD525" s="30"/>
      <c r="AE525" s="58">
        <f>IF(H525="","",'PHIEU XT'!U525)</f>
        <v>1</v>
      </c>
      <c r="AF525" s="37"/>
      <c r="AG525" s="37">
        <f>IF(H525="","",'PHIEU XT'!T525)</f>
        <v>56760</v>
      </c>
      <c r="AH525" s="38">
        <f t="shared" si="146"/>
        <v>56760</v>
      </c>
      <c r="AI525" s="37"/>
      <c r="AJ525" s="37"/>
      <c r="AK525" s="39"/>
      <c r="AL525" s="40">
        <f t="shared" si="147"/>
        <v>8</v>
      </c>
      <c r="AM525" s="37"/>
      <c r="AN525" s="37">
        <f t="shared" si="148"/>
        <v>4540.8</v>
      </c>
      <c r="AO525" s="59">
        <f t="shared" si="149"/>
        <v>33311</v>
      </c>
      <c r="AP525" s="39"/>
      <c r="AQ525" s="59" t="str">
        <f t="shared" si="150"/>
        <v>K-hangtra</v>
      </c>
      <c r="AR525" s="60">
        <f t="shared" si="151"/>
        <v>156</v>
      </c>
      <c r="AS525" s="60">
        <f t="shared" si="152"/>
        <v>632</v>
      </c>
      <c r="AV525" s="39"/>
      <c r="AW525" s="42"/>
      <c r="AX525" s="42"/>
      <c r="AY525" s="42"/>
      <c r="AZ525" s="42"/>
      <c r="BA525" s="42"/>
      <c r="BB525" s="42"/>
      <c r="BC525" s="42"/>
      <c r="BD525" s="42"/>
      <c r="BE525" s="42"/>
      <c r="BF525" s="42"/>
      <c r="BG525" s="42"/>
      <c r="BH525" s="42"/>
      <c r="BI525" s="42"/>
      <c r="BJ525" s="42"/>
      <c r="BK525" s="42"/>
      <c r="BL525" s="42"/>
      <c r="BM525" s="42"/>
      <c r="BN525" s="42"/>
      <c r="BO525" s="42"/>
      <c r="BP525" s="42"/>
      <c r="BQ525" s="42"/>
      <c r="BR525" s="42"/>
      <c r="BS525" s="42"/>
      <c r="BT525" s="42"/>
      <c r="BU525" s="42"/>
      <c r="BV525" s="42"/>
      <c r="BW525" s="42"/>
      <c r="BX525" s="42"/>
      <c r="BY525" s="42"/>
      <c r="BZ525" s="42"/>
      <c r="CA525" s="42"/>
      <c r="CB525" s="42"/>
      <c r="CC525" s="42"/>
      <c r="CD525" s="42"/>
      <c r="CE525" s="42"/>
      <c r="CF525" s="42"/>
      <c r="CG525" s="42"/>
      <c r="CH525" s="42"/>
      <c r="CI525" s="42"/>
      <c r="CJ525" s="42"/>
      <c r="CK525" s="42"/>
      <c r="CL525" s="42"/>
      <c r="CM525" s="42"/>
      <c r="CN525" s="42"/>
      <c r="CO525" s="42"/>
      <c r="CP525" s="42"/>
      <c r="CQ525" s="42"/>
      <c r="CR525" s="42"/>
      <c r="CS525" s="42"/>
      <c r="CT525" s="42"/>
      <c r="CU525" s="42"/>
      <c r="CV525" s="42"/>
      <c r="CW525" s="42"/>
      <c r="CX525" s="42"/>
      <c r="CY525" s="42"/>
      <c r="CZ525" s="42"/>
      <c r="DA525" s="42"/>
      <c r="DB525" s="42"/>
      <c r="DC525" s="42"/>
      <c r="DD525" s="42"/>
      <c r="DE525" s="42"/>
      <c r="DF525" s="42"/>
      <c r="DG525" s="42"/>
      <c r="DH525" s="42"/>
      <c r="DI525" s="42"/>
      <c r="DJ525" s="42"/>
      <c r="DK525" s="42"/>
      <c r="DL525" s="42"/>
      <c r="DM525" s="42"/>
      <c r="DN525" s="42"/>
      <c r="DO525" s="42"/>
      <c r="DP525" s="42"/>
      <c r="DQ525" s="42"/>
      <c r="DR525" s="42"/>
      <c r="DS525" s="42"/>
      <c r="DT525" s="42"/>
      <c r="DU525" s="42"/>
      <c r="DV525" s="42"/>
      <c r="DW525" s="42"/>
      <c r="DX525" s="42"/>
      <c r="DY525" s="42"/>
      <c r="DZ525" s="42"/>
      <c r="EA525" s="42"/>
      <c r="EB525" s="42"/>
      <c r="EC525" s="42"/>
      <c r="ED525" s="42"/>
      <c r="EE525" s="42"/>
      <c r="EF525" s="42"/>
      <c r="EG525" s="42"/>
      <c r="EH525" s="42"/>
      <c r="EI525" s="42"/>
      <c r="EJ525" s="42"/>
      <c r="EK525" s="42"/>
      <c r="EL525" s="42"/>
      <c r="EM525" s="42"/>
      <c r="EN525" s="42"/>
      <c r="EO525" s="42"/>
      <c r="EP525" s="42"/>
      <c r="EQ525" s="42"/>
      <c r="ER525" s="42"/>
      <c r="ES525" s="42"/>
      <c r="ET525" s="42"/>
      <c r="EU525" s="42"/>
      <c r="EV525" s="42"/>
      <c r="EW525" s="42"/>
      <c r="EX525" s="42"/>
      <c r="EY525" s="42"/>
      <c r="EZ525" s="42"/>
      <c r="FA525" s="42"/>
      <c r="FB525" s="42"/>
      <c r="FC525" s="42"/>
      <c r="FD525" s="42"/>
      <c r="FE525" s="42"/>
      <c r="FF525" s="42"/>
      <c r="FG525" s="42"/>
      <c r="FH525" s="42"/>
      <c r="FI525" s="42"/>
      <c r="FJ525" s="42"/>
      <c r="FK525" s="42"/>
      <c r="FL525" s="42"/>
      <c r="FM525" s="42"/>
      <c r="FN525" s="42"/>
      <c r="FO525" s="42"/>
      <c r="FP525" s="42"/>
      <c r="FQ525" s="42"/>
      <c r="FR525" s="42"/>
      <c r="FS525" s="42"/>
      <c r="FT525" s="42"/>
      <c r="FU525" s="42"/>
      <c r="FV525" s="42"/>
      <c r="FW525" s="42"/>
      <c r="FX525" s="42"/>
      <c r="FY525" s="42"/>
      <c r="FZ525" s="42"/>
      <c r="GA525" s="42"/>
      <c r="GB525" s="42"/>
      <c r="GC525" s="42"/>
      <c r="GD525" s="42"/>
      <c r="GE525" s="42"/>
      <c r="GF525" s="42"/>
      <c r="GG525" s="42"/>
      <c r="GH525" s="42"/>
      <c r="GI525" s="42"/>
      <c r="GJ525" s="42"/>
      <c r="GK525" s="42"/>
      <c r="GL525" s="42"/>
      <c r="GM525" s="42"/>
      <c r="GN525" s="42"/>
      <c r="GO525" s="42"/>
      <c r="GP525" s="42"/>
      <c r="GQ525" s="42"/>
      <c r="GR525" s="42"/>
      <c r="GS525" s="42"/>
      <c r="GT525" s="42"/>
      <c r="GU525" s="42"/>
      <c r="GV525" s="42"/>
      <c r="GW525" s="42"/>
      <c r="GX525" s="42"/>
      <c r="GY525" s="42"/>
      <c r="GZ525" s="42"/>
      <c r="HA525" s="42"/>
      <c r="HB525" s="42"/>
      <c r="HC525" s="42"/>
      <c r="HD525" s="42"/>
      <c r="HE525" s="42"/>
      <c r="HF525" s="42"/>
      <c r="HG525" s="42"/>
      <c r="HH525" s="42"/>
      <c r="HI525" s="42"/>
      <c r="HJ525" s="42"/>
      <c r="HK525" s="42"/>
      <c r="HL525" s="42"/>
      <c r="HM525" s="42"/>
      <c r="HN525" s="42"/>
      <c r="HO525" s="42"/>
      <c r="HP525" s="42"/>
      <c r="HQ525" s="42"/>
      <c r="HR525" s="42"/>
      <c r="HS525" s="42"/>
      <c r="HT525" s="42"/>
      <c r="HU525" s="42"/>
      <c r="HV525" s="42"/>
      <c r="HW525" s="42"/>
      <c r="HX525" s="42"/>
    </row>
    <row r="526" spans="1:232" s="41" customFormat="1" x14ac:dyDescent="0.25">
      <c r="A526" s="29"/>
      <c r="B526" s="30"/>
      <c r="C526" s="31" t="str">
        <f>IF(H526="","",VLOOKUP(O526,Khach_hang!B:G,6,0))</f>
        <v>B</v>
      </c>
      <c r="D526" s="57">
        <f t="shared" si="136"/>
        <v>0</v>
      </c>
      <c r="E526" s="57">
        <f t="shared" si="137"/>
        <v>1</v>
      </c>
      <c r="F526" s="32" t="str">
        <f>IF(H526="","",VLOOKUP(H526,'PHIEU XT'!B:I,8,0))</f>
        <v>31/08/2025</v>
      </c>
      <c r="G526" s="32" t="str">
        <f t="shared" si="138"/>
        <v>31/08/2025</v>
      </c>
      <c r="H526" s="4">
        <v>9105874511</v>
      </c>
      <c r="I526" s="32" t="str">
        <f t="shared" si="139"/>
        <v>31/08/2025</v>
      </c>
      <c r="J526" s="33" t="str">
        <f t="shared" si="140"/>
        <v>NKHT2508/00423053</v>
      </c>
      <c r="K526" s="34"/>
      <c r="L526" s="46" t="str">
        <f t="shared" si="141"/>
        <v>K25TTM</v>
      </c>
      <c r="M526" s="33" t="str">
        <f>IF(H526="","",'PHIEU XT'!C526)</f>
        <v>00423053</v>
      </c>
      <c r="N526" s="35" t="str">
        <f t="shared" si="142"/>
        <v>31/08/2025</v>
      </c>
      <c r="O526" s="6" t="str">
        <f>IF(H526="","",'PHIEU XT'!E526)</f>
        <v>WIN-002</v>
      </c>
      <c r="P526" s="36"/>
      <c r="Q526" s="36"/>
      <c r="R526" s="36"/>
      <c r="S526" s="33" t="str">
        <f>IF(H526="","",'PHIEU XT'!F526)</f>
        <v>2126 WM+ HNI 18B Ng Biểu</v>
      </c>
      <c r="T526" s="36"/>
      <c r="U526" s="36"/>
      <c r="V526" s="33" t="str">
        <f t="shared" si="143"/>
        <v>2126 WM+ HNI 18B Ng Biểu</v>
      </c>
      <c r="W526" s="36"/>
      <c r="X526" s="36"/>
      <c r="Y526" s="33" t="str">
        <f>IF(H526="","",'PHIEU XT'!AC526)</f>
        <v>TH200</v>
      </c>
      <c r="Z526" s="36"/>
      <c r="AA526" s="30"/>
      <c r="AB526" s="57">
        <f t="shared" si="144"/>
        <v>5111</v>
      </c>
      <c r="AC526" s="57">
        <f t="shared" si="145"/>
        <v>131</v>
      </c>
      <c r="AD526" s="30"/>
      <c r="AE526" s="58">
        <f>IF(H526="","",'PHIEU XT'!U526)</f>
        <v>3</v>
      </c>
      <c r="AF526" s="37"/>
      <c r="AG526" s="37">
        <f>IF(H526="","",'PHIEU XT'!T526)</f>
        <v>55595</v>
      </c>
      <c r="AH526" s="38">
        <f t="shared" si="146"/>
        <v>166785</v>
      </c>
      <c r="AI526" s="37"/>
      <c r="AJ526" s="37"/>
      <c r="AK526" s="39"/>
      <c r="AL526" s="40">
        <f t="shared" si="147"/>
        <v>8</v>
      </c>
      <c r="AM526" s="37"/>
      <c r="AN526" s="37">
        <f t="shared" si="148"/>
        <v>13342.800000000001</v>
      </c>
      <c r="AO526" s="59">
        <f t="shared" si="149"/>
        <v>33311</v>
      </c>
      <c r="AP526" s="39"/>
      <c r="AQ526" s="59" t="str">
        <f t="shared" si="150"/>
        <v>K-hangtra</v>
      </c>
      <c r="AR526" s="60">
        <f t="shared" si="151"/>
        <v>156</v>
      </c>
      <c r="AS526" s="60">
        <f t="shared" si="152"/>
        <v>632</v>
      </c>
      <c r="AV526" s="39"/>
      <c r="AW526" s="42"/>
      <c r="AX526" s="42"/>
      <c r="AY526" s="42"/>
      <c r="AZ526" s="42"/>
      <c r="BA526" s="42"/>
      <c r="BB526" s="42"/>
      <c r="BC526" s="42"/>
      <c r="BD526" s="42"/>
      <c r="BE526" s="42"/>
      <c r="BF526" s="42"/>
      <c r="BG526" s="42"/>
      <c r="BH526" s="42"/>
      <c r="BI526" s="42"/>
      <c r="BJ526" s="42"/>
      <c r="BK526" s="42"/>
      <c r="BL526" s="42"/>
      <c r="BM526" s="42"/>
      <c r="BN526" s="42"/>
      <c r="BO526" s="42"/>
      <c r="BP526" s="42"/>
      <c r="BQ526" s="42"/>
      <c r="BR526" s="42"/>
      <c r="BS526" s="42"/>
      <c r="BT526" s="42"/>
      <c r="BU526" s="42"/>
      <c r="BV526" s="42"/>
      <c r="BW526" s="42"/>
      <c r="BX526" s="42"/>
      <c r="BY526" s="42"/>
      <c r="BZ526" s="42"/>
      <c r="CA526" s="42"/>
      <c r="CB526" s="42"/>
      <c r="CC526" s="42"/>
      <c r="CD526" s="42"/>
      <c r="CE526" s="42"/>
      <c r="CF526" s="42"/>
      <c r="CG526" s="42"/>
      <c r="CH526" s="42"/>
      <c r="CI526" s="42"/>
      <c r="CJ526" s="42"/>
      <c r="CK526" s="42"/>
      <c r="CL526" s="42"/>
      <c r="CM526" s="42"/>
      <c r="CN526" s="42"/>
      <c r="CO526" s="42"/>
      <c r="CP526" s="42"/>
      <c r="CQ526" s="42"/>
      <c r="CR526" s="42"/>
      <c r="CS526" s="42"/>
      <c r="CT526" s="42"/>
      <c r="CU526" s="42"/>
      <c r="CV526" s="42"/>
      <c r="CW526" s="42"/>
      <c r="CX526" s="42"/>
      <c r="CY526" s="42"/>
      <c r="CZ526" s="42"/>
      <c r="DA526" s="42"/>
      <c r="DB526" s="42"/>
      <c r="DC526" s="42"/>
      <c r="DD526" s="42"/>
      <c r="DE526" s="42"/>
      <c r="DF526" s="42"/>
      <c r="DG526" s="42"/>
      <c r="DH526" s="42"/>
      <c r="DI526" s="42"/>
      <c r="DJ526" s="42"/>
      <c r="DK526" s="42"/>
      <c r="DL526" s="42"/>
      <c r="DM526" s="42"/>
      <c r="DN526" s="42"/>
      <c r="DO526" s="42"/>
      <c r="DP526" s="42"/>
      <c r="DQ526" s="42"/>
      <c r="DR526" s="42"/>
      <c r="DS526" s="42"/>
      <c r="DT526" s="42"/>
      <c r="DU526" s="42"/>
      <c r="DV526" s="42"/>
      <c r="DW526" s="42"/>
      <c r="DX526" s="42"/>
      <c r="DY526" s="42"/>
      <c r="DZ526" s="42"/>
      <c r="EA526" s="42"/>
      <c r="EB526" s="42"/>
      <c r="EC526" s="42"/>
      <c r="ED526" s="42"/>
      <c r="EE526" s="42"/>
      <c r="EF526" s="42"/>
      <c r="EG526" s="42"/>
      <c r="EH526" s="42"/>
      <c r="EI526" s="42"/>
      <c r="EJ526" s="42"/>
      <c r="EK526" s="42"/>
      <c r="EL526" s="42"/>
      <c r="EM526" s="42"/>
      <c r="EN526" s="42"/>
      <c r="EO526" s="42"/>
      <c r="EP526" s="42"/>
      <c r="EQ526" s="42"/>
      <c r="ER526" s="42"/>
      <c r="ES526" s="42"/>
      <c r="ET526" s="42"/>
      <c r="EU526" s="42"/>
      <c r="EV526" s="42"/>
      <c r="EW526" s="42"/>
      <c r="EX526" s="42"/>
      <c r="EY526" s="42"/>
      <c r="EZ526" s="42"/>
      <c r="FA526" s="42"/>
      <c r="FB526" s="42"/>
      <c r="FC526" s="42"/>
      <c r="FD526" s="42"/>
      <c r="FE526" s="42"/>
      <c r="FF526" s="42"/>
      <c r="FG526" s="42"/>
      <c r="FH526" s="42"/>
      <c r="FI526" s="42"/>
      <c r="FJ526" s="42"/>
      <c r="FK526" s="42"/>
      <c r="FL526" s="42"/>
      <c r="FM526" s="42"/>
      <c r="FN526" s="42"/>
      <c r="FO526" s="42"/>
      <c r="FP526" s="42"/>
      <c r="FQ526" s="42"/>
      <c r="FR526" s="42"/>
      <c r="FS526" s="42"/>
      <c r="FT526" s="42"/>
      <c r="FU526" s="42"/>
      <c r="FV526" s="42"/>
      <c r="FW526" s="42"/>
      <c r="FX526" s="42"/>
      <c r="FY526" s="42"/>
      <c r="FZ526" s="42"/>
      <c r="GA526" s="42"/>
      <c r="GB526" s="42"/>
      <c r="GC526" s="42"/>
      <c r="GD526" s="42"/>
      <c r="GE526" s="42"/>
      <c r="GF526" s="42"/>
      <c r="GG526" s="42"/>
      <c r="GH526" s="42"/>
      <c r="GI526" s="42"/>
      <c r="GJ526" s="42"/>
      <c r="GK526" s="42"/>
      <c r="GL526" s="42"/>
      <c r="GM526" s="42"/>
      <c r="GN526" s="42"/>
      <c r="GO526" s="42"/>
      <c r="GP526" s="42"/>
      <c r="GQ526" s="42"/>
      <c r="GR526" s="42"/>
      <c r="GS526" s="42"/>
      <c r="GT526" s="42"/>
      <c r="GU526" s="42"/>
      <c r="GV526" s="42"/>
      <c r="GW526" s="42"/>
      <c r="GX526" s="42"/>
      <c r="GY526" s="42"/>
      <c r="GZ526" s="42"/>
      <c r="HA526" s="42"/>
      <c r="HB526" s="42"/>
      <c r="HC526" s="42"/>
      <c r="HD526" s="42"/>
      <c r="HE526" s="42"/>
      <c r="HF526" s="42"/>
      <c r="HG526" s="42"/>
      <c r="HH526" s="42"/>
      <c r="HI526" s="42"/>
      <c r="HJ526" s="42"/>
      <c r="HK526" s="42"/>
      <c r="HL526" s="42"/>
      <c r="HM526" s="42"/>
      <c r="HN526" s="42"/>
      <c r="HO526" s="42"/>
      <c r="HP526" s="42"/>
      <c r="HQ526" s="42"/>
      <c r="HR526" s="42"/>
      <c r="HS526" s="42"/>
      <c r="HT526" s="42"/>
      <c r="HU526" s="42"/>
      <c r="HV526" s="42"/>
      <c r="HW526" s="42"/>
      <c r="HX526" s="42"/>
    </row>
    <row r="527" spans="1:232" s="41" customFormat="1" x14ac:dyDescent="0.25">
      <c r="A527" s="29"/>
      <c r="B527" s="30"/>
      <c r="C527" s="31" t="str">
        <f>IF(H527="","",VLOOKUP(O527,Khach_hang!B:G,6,0))</f>
        <v>B</v>
      </c>
      <c r="D527" s="57">
        <f t="shared" si="136"/>
        <v>0</v>
      </c>
      <c r="E527" s="57">
        <f t="shared" si="137"/>
        <v>1</v>
      </c>
      <c r="F527" s="32" t="str">
        <f>IF(H527="","",VLOOKUP(H527,'PHIEU XT'!B:I,8,0))</f>
        <v>31/08/2025</v>
      </c>
      <c r="G527" s="32" t="str">
        <f t="shared" si="138"/>
        <v>31/08/2025</v>
      </c>
      <c r="H527" s="4">
        <v>9105874511</v>
      </c>
      <c r="I527" s="32" t="str">
        <f t="shared" si="139"/>
        <v>31/08/2025</v>
      </c>
      <c r="J527" s="33" t="str">
        <f t="shared" si="140"/>
        <v>NKHT2508/00423053</v>
      </c>
      <c r="K527" s="34"/>
      <c r="L527" s="46" t="str">
        <f t="shared" si="141"/>
        <v>K25TTM</v>
      </c>
      <c r="M527" s="33" t="str">
        <f>IF(H527="","",'PHIEU XT'!C527)</f>
        <v>00423053</v>
      </c>
      <c r="N527" s="35" t="str">
        <f t="shared" si="142"/>
        <v>31/08/2025</v>
      </c>
      <c r="O527" s="6" t="str">
        <f>IF(H527="","",'PHIEU XT'!E527)</f>
        <v>WIN-002</v>
      </c>
      <c r="P527" s="36"/>
      <c r="Q527" s="36"/>
      <c r="R527" s="36"/>
      <c r="S527" s="33" t="str">
        <f>IF(H527="","",'PHIEU XT'!F527)</f>
        <v>2126 WM+ HNI 18B Ng Biểu</v>
      </c>
      <c r="T527" s="36"/>
      <c r="U527" s="36"/>
      <c r="V527" s="33" t="str">
        <f t="shared" si="143"/>
        <v>2126 WM+ HNI 18B Ng Biểu</v>
      </c>
      <c r="W527" s="36"/>
      <c r="X527" s="36"/>
      <c r="Y527" s="33" t="str">
        <f>IF(H527="","",'PHIEU XT'!AC527)</f>
        <v>GM500</v>
      </c>
      <c r="Z527" s="36"/>
      <c r="AA527" s="30"/>
      <c r="AB527" s="57">
        <f t="shared" si="144"/>
        <v>5111</v>
      </c>
      <c r="AC527" s="57">
        <f t="shared" si="145"/>
        <v>131</v>
      </c>
      <c r="AD527" s="30"/>
      <c r="AE527" s="58">
        <f>IF(H527="","",'PHIEU XT'!U527)</f>
        <v>1</v>
      </c>
      <c r="AF527" s="37"/>
      <c r="AG527" s="37">
        <f>IF(H527="","",'PHIEU XT'!T527)</f>
        <v>111058</v>
      </c>
      <c r="AH527" s="38">
        <f t="shared" si="146"/>
        <v>111058</v>
      </c>
      <c r="AI527" s="37"/>
      <c r="AJ527" s="37"/>
      <c r="AK527" s="39"/>
      <c r="AL527" s="40">
        <f t="shared" si="147"/>
        <v>8</v>
      </c>
      <c r="AM527" s="37"/>
      <c r="AN527" s="37">
        <f t="shared" si="148"/>
        <v>8884.64</v>
      </c>
      <c r="AO527" s="59">
        <f t="shared" si="149"/>
        <v>33311</v>
      </c>
      <c r="AP527" s="39"/>
      <c r="AQ527" s="59" t="str">
        <f t="shared" si="150"/>
        <v>K-hangtra</v>
      </c>
      <c r="AR527" s="60">
        <f t="shared" si="151"/>
        <v>156</v>
      </c>
      <c r="AS527" s="60">
        <f t="shared" si="152"/>
        <v>632</v>
      </c>
      <c r="AV527" s="39"/>
      <c r="AW527" s="42"/>
      <c r="AX527" s="42"/>
      <c r="AY527" s="42"/>
      <c r="AZ527" s="42"/>
      <c r="BA527" s="42"/>
      <c r="BB527" s="42"/>
      <c r="BC527" s="42"/>
      <c r="BD527" s="42"/>
      <c r="BE527" s="42"/>
      <c r="BF527" s="42"/>
      <c r="BG527" s="42"/>
      <c r="BH527" s="42"/>
      <c r="BI527" s="42"/>
      <c r="BJ527" s="42"/>
      <c r="BK527" s="42"/>
      <c r="BL527" s="42"/>
      <c r="BM527" s="42"/>
      <c r="BN527" s="42"/>
      <c r="BO527" s="42"/>
      <c r="BP527" s="42"/>
      <c r="BQ527" s="42"/>
      <c r="BR527" s="42"/>
      <c r="BS527" s="42"/>
      <c r="BT527" s="42"/>
      <c r="BU527" s="42"/>
      <c r="BV527" s="42"/>
      <c r="BW527" s="42"/>
      <c r="BX527" s="42"/>
      <c r="BY527" s="42"/>
      <c r="BZ527" s="42"/>
      <c r="CA527" s="42"/>
      <c r="CB527" s="42"/>
      <c r="CC527" s="42"/>
      <c r="CD527" s="42"/>
      <c r="CE527" s="42"/>
      <c r="CF527" s="42"/>
      <c r="CG527" s="42"/>
      <c r="CH527" s="42"/>
      <c r="CI527" s="42"/>
      <c r="CJ527" s="42"/>
      <c r="CK527" s="42"/>
      <c r="CL527" s="42"/>
      <c r="CM527" s="42"/>
      <c r="CN527" s="42"/>
      <c r="CO527" s="42"/>
      <c r="CP527" s="42"/>
      <c r="CQ527" s="42"/>
      <c r="CR527" s="42"/>
      <c r="CS527" s="42"/>
      <c r="CT527" s="42"/>
      <c r="CU527" s="42"/>
      <c r="CV527" s="42"/>
      <c r="CW527" s="42"/>
      <c r="CX527" s="42"/>
      <c r="CY527" s="42"/>
      <c r="CZ527" s="42"/>
      <c r="DA527" s="42"/>
      <c r="DB527" s="42"/>
      <c r="DC527" s="42"/>
      <c r="DD527" s="42"/>
      <c r="DE527" s="42"/>
      <c r="DF527" s="42"/>
      <c r="DG527" s="42"/>
      <c r="DH527" s="42"/>
      <c r="DI527" s="42"/>
      <c r="DJ527" s="42"/>
      <c r="DK527" s="42"/>
      <c r="DL527" s="42"/>
      <c r="DM527" s="42"/>
      <c r="DN527" s="42"/>
      <c r="DO527" s="42"/>
      <c r="DP527" s="42"/>
      <c r="DQ527" s="42"/>
      <c r="DR527" s="42"/>
      <c r="DS527" s="42"/>
      <c r="DT527" s="42"/>
      <c r="DU527" s="42"/>
      <c r="DV527" s="42"/>
      <c r="DW527" s="42"/>
      <c r="DX527" s="42"/>
      <c r="DY527" s="42"/>
      <c r="DZ527" s="42"/>
      <c r="EA527" s="42"/>
      <c r="EB527" s="42"/>
      <c r="EC527" s="42"/>
      <c r="ED527" s="42"/>
      <c r="EE527" s="42"/>
      <c r="EF527" s="42"/>
      <c r="EG527" s="42"/>
      <c r="EH527" s="42"/>
      <c r="EI527" s="42"/>
      <c r="EJ527" s="42"/>
      <c r="EK527" s="42"/>
      <c r="EL527" s="42"/>
      <c r="EM527" s="42"/>
      <c r="EN527" s="42"/>
      <c r="EO527" s="42"/>
      <c r="EP527" s="42"/>
      <c r="EQ527" s="42"/>
      <c r="ER527" s="42"/>
      <c r="ES527" s="42"/>
      <c r="ET527" s="42"/>
      <c r="EU527" s="42"/>
      <c r="EV527" s="42"/>
      <c r="EW527" s="42"/>
      <c r="EX527" s="42"/>
      <c r="EY527" s="42"/>
      <c r="EZ527" s="42"/>
      <c r="FA527" s="42"/>
      <c r="FB527" s="42"/>
      <c r="FC527" s="42"/>
      <c r="FD527" s="42"/>
      <c r="FE527" s="42"/>
      <c r="FF527" s="42"/>
      <c r="FG527" s="42"/>
      <c r="FH527" s="42"/>
      <c r="FI527" s="42"/>
      <c r="FJ527" s="42"/>
      <c r="FK527" s="42"/>
      <c r="FL527" s="42"/>
      <c r="FM527" s="42"/>
      <c r="FN527" s="42"/>
      <c r="FO527" s="42"/>
      <c r="FP527" s="42"/>
      <c r="FQ527" s="42"/>
      <c r="FR527" s="42"/>
      <c r="FS527" s="42"/>
      <c r="FT527" s="42"/>
      <c r="FU527" s="42"/>
      <c r="FV527" s="42"/>
      <c r="FW527" s="42"/>
      <c r="FX527" s="42"/>
      <c r="FY527" s="42"/>
      <c r="FZ527" s="42"/>
      <c r="GA527" s="42"/>
      <c r="GB527" s="42"/>
      <c r="GC527" s="42"/>
      <c r="GD527" s="42"/>
      <c r="GE527" s="42"/>
      <c r="GF527" s="42"/>
      <c r="GG527" s="42"/>
      <c r="GH527" s="42"/>
      <c r="GI527" s="42"/>
      <c r="GJ527" s="42"/>
      <c r="GK527" s="42"/>
      <c r="GL527" s="42"/>
      <c r="GM527" s="42"/>
      <c r="GN527" s="42"/>
      <c r="GO527" s="42"/>
      <c r="GP527" s="42"/>
      <c r="GQ527" s="42"/>
      <c r="GR527" s="42"/>
      <c r="GS527" s="42"/>
      <c r="GT527" s="42"/>
      <c r="GU527" s="42"/>
      <c r="GV527" s="42"/>
      <c r="GW527" s="42"/>
      <c r="GX527" s="42"/>
      <c r="GY527" s="42"/>
      <c r="GZ527" s="42"/>
      <c r="HA527" s="42"/>
      <c r="HB527" s="42"/>
      <c r="HC527" s="42"/>
      <c r="HD527" s="42"/>
      <c r="HE527" s="42"/>
      <c r="HF527" s="42"/>
      <c r="HG527" s="42"/>
      <c r="HH527" s="42"/>
      <c r="HI527" s="42"/>
      <c r="HJ527" s="42"/>
      <c r="HK527" s="42"/>
      <c r="HL527" s="42"/>
      <c r="HM527" s="42"/>
      <c r="HN527" s="42"/>
      <c r="HO527" s="42"/>
      <c r="HP527" s="42"/>
      <c r="HQ527" s="42"/>
      <c r="HR527" s="42"/>
      <c r="HS527" s="42"/>
      <c r="HT527" s="42"/>
      <c r="HU527" s="42"/>
      <c r="HV527" s="42"/>
      <c r="HW527" s="42"/>
      <c r="HX527" s="42"/>
    </row>
    <row r="528" spans="1:232" s="41" customFormat="1" x14ac:dyDescent="0.25">
      <c r="A528" s="29"/>
      <c r="B528" s="30"/>
      <c r="C528" s="31" t="str">
        <f>IF(H528="","",VLOOKUP(O528,Khach_hang!B:G,6,0))</f>
        <v>B</v>
      </c>
      <c r="D528" s="57">
        <f t="shared" si="136"/>
        <v>0</v>
      </c>
      <c r="E528" s="57">
        <f t="shared" si="137"/>
        <v>1</v>
      </c>
      <c r="F528" s="32" t="str">
        <f>IF(H528="","",VLOOKUP(H528,'PHIEU XT'!B:I,8,0))</f>
        <v>31/08/2025</v>
      </c>
      <c r="G528" s="32" t="str">
        <f t="shared" si="138"/>
        <v>31/08/2025</v>
      </c>
      <c r="H528" s="4">
        <v>9105874516</v>
      </c>
      <c r="I528" s="32" t="str">
        <f t="shared" si="139"/>
        <v>31/08/2025</v>
      </c>
      <c r="J528" s="33" t="str">
        <f t="shared" si="140"/>
        <v>NKHT2508/00423054</v>
      </c>
      <c r="K528" s="34"/>
      <c r="L528" s="46" t="str">
        <f t="shared" si="141"/>
        <v>K25TTM</v>
      </c>
      <c r="M528" s="33" t="str">
        <f>IF(H528="","",'PHIEU XT'!C528)</f>
        <v>00423054</v>
      </c>
      <c r="N528" s="35" t="str">
        <f t="shared" si="142"/>
        <v>31/08/2025</v>
      </c>
      <c r="O528" s="6" t="str">
        <f>IF(H528="","",'PHIEU XT'!E528)</f>
        <v>WIN-002</v>
      </c>
      <c r="P528" s="36"/>
      <c r="Q528" s="36"/>
      <c r="R528" s="36"/>
      <c r="S528" s="33" t="str">
        <f>IF(H528="","",'PHIEU XT'!F528)</f>
        <v>2126 WM+ HNI 18B Ng Biểu</v>
      </c>
      <c r="T528" s="36"/>
      <c r="U528" s="36"/>
      <c r="V528" s="33" t="str">
        <f t="shared" si="143"/>
        <v>2126 WM+ HNI 18B Ng Biểu</v>
      </c>
      <c r="W528" s="36"/>
      <c r="X528" s="36"/>
      <c r="Y528" s="33" t="str">
        <f>IF(H528="","",'PHIEU XT'!AC528)</f>
        <v>CC300</v>
      </c>
      <c r="Z528" s="36"/>
      <c r="AA528" s="30"/>
      <c r="AB528" s="57">
        <f t="shared" si="144"/>
        <v>5111</v>
      </c>
      <c r="AC528" s="57">
        <f t="shared" si="145"/>
        <v>131</v>
      </c>
      <c r="AD528" s="30"/>
      <c r="AE528" s="58">
        <f>IF(H528="","",'PHIEU XT'!U528)</f>
        <v>2</v>
      </c>
      <c r="AF528" s="37"/>
      <c r="AG528" s="37">
        <f>IF(H528="","",'PHIEU XT'!T528)</f>
        <v>74250</v>
      </c>
      <c r="AH528" s="38">
        <f t="shared" si="146"/>
        <v>148500</v>
      </c>
      <c r="AI528" s="37"/>
      <c r="AJ528" s="37"/>
      <c r="AK528" s="39"/>
      <c r="AL528" s="40">
        <f t="shared" si="147"/>
        <v>8</v>
      </c>
      <c r="AM528" s="37"/>
      <c r="AN528" s="37">
        <f t="shared" si="148"/>
        <v>11880</v>
      </c>
      <c r="AO528" s="59">
        <f t="shared" si="149"/>
        <v>33311</v>
      </c>
      <c r="AP528" s="39"/>
      <c r="AQ528" s="59" t="str">
        <f t="shared" si="150"/>
        <v>K-hangtra</v>
      </c>
      <c r="AR528" s="60">
        <f t="shared" si="151"/>
        <v>156</v>
      </c>
      <c r="AS528" s="60">
        <f t="shared" si="152"/>
        <v>632</v>
      </c>
      <c r="AV528" s="39"/>
      <c r="AW528" s="42"/>
      <c r="AX528" s="42"/>
      <c r="AY528" s="42"/>
      <c r="AZ528" s="42"/>
      <c r="BA528" s="42"/>
      <c r="BB528" s="42"/>
      <c r="BC528" s="42"/>
      <c r="BD528" s="42"/>
      <c r="BE528" s="42"/>
      <c r="BF528" s="42"/>
      <c r="BG528" s="42"/>
      <c r="BH528" s="42"/>
      <c r="BI528" s="42"/>
      <c r="BJ528" s="42"/>
      <c r="BK528" s="42"/>
      <c r="BL528" s="42"/>
      <c r="BM528" s="42"/>
      <c r="BN528" s="42"/>
      <c r="BO528" s="42"/>
      <c r="BP528" s="42"/>
      <c r="BQ528" s="42"/>
      <c r="BR528" s="42"/>
      <c r="BS528" s="42"/>
      <c r="BT528" s="42"/>
      <c r="BU528" s="42"/>
      <c r="BV528" s="42"/>
      <c r="BW528" s="42"/>
      <c r="BX528" s="42"/>
      <c r="BY528" s="42"/>
      <c r="BZ528" s="42"/>
      <c r="CA528" s="42"/>
      <c r="CB528" s="42"/>
      <c r="CC528" s="42"/>
      <c r="CD528" s="42"/>
      <c r="CE528" s="42"/>
      <c r="CF528" s="42"/>
      <c r="CG528" s="42"/>
      <c r="CH528" s="42"/>
      <c r="CI528" s="42"/>
      <c r="CJ528" s="42"/>
      <c r="CK528" s="42"/>
      <c r="CL528" s="42"/>
      <c r="CM528" s="42"/>
      <c r="CN528" s="42"/>
      <c r="CO528" s="42"/>
      <c r="CP528" s="42"/>
      <c r="CQ528" s="42"/>
      <c r="CR528" s="42"/>
      <c r="CS528" s="42"/>
      <c r="CT528" s="42"/>
      <c r="CU528" s="42"/>
      <c r="CV528" s="42"/>
      <c r="CW528" s="42"/>
      <c r="CX528" s="42"/>
      <c r="CY528" s="42"/>
      <c r="CZ528" s="42"/>
      <c r="DA528" s="42"/>
      <c r="DB528" s="42"/>
      <c r="DC528" s="42"/>
      <c r="DD528" s="42"/>
      <c r="DE528" s="42"/>
      <c r="DF528" s="42"/>
      <c r="DG528" s="42"/>
      <c r="DH528" s="42"/>
      <c r="DI528" s="42"/>
      <c r="DJ528" s="42"/>
      <c r="DK528" s="42"/>
      <c r="DL528" s="42"/>
      <c r="DM528" s="42"/>
      <c r="DN528" s="42"/>
      <c r="DO528" s="42"/>
      <c r="DP528" s="42"/>
      <c r="DQ528" s="42"/>
      <c r="DR528" s="42"/>
      <c r="DS528" s="42"/>
      <c r="DT528" s="42"/>
      <c r="DU528" s="42"/>
      <c r="DV528" s="42"/>
      <c r="DW528" s="42"/>
      <c r="DX528" s="42"/>
      <c r="DY528" s="42"/>
      <c r="DZ528" s="42"/>
      <c r="EA528" s="42"/>
      <c r="EB528" s="42"/>
      <c r="EC528" s="42"/>
      <c r="ED528" s="42"/>
      <c r="EE528" s="42"/>
      <c r="EF528" s="42"/>
      <c r="EG528" s="42"/>
      <c r="EH528" s="42"/>
      <c r="EI528" s="42"/>
      <c r="EJ528" s="42"/>
      <c r="EK528" s="42"/>
      <c r="EL528" s="42"/>
      <c r="EM528" s="42"/>
      <c r="EN528" s="42"/>
      <c r="EO528" s="42"/>
      <c r="EP528" s="42"/>
      <c r="EQ528" s="42"/>
      <c r="ER528" s="42"/>
      <c r="ES528" s="42"/>
      <c r="ET528" s="42"/>
      <c r="EU528" s="42"/>
      <c r="EV528" s="42"/>
      <c r="EW528" s="42"/>
      <c r="EX528" s="42"/>
      <c r="EY528" s="42"/>
      <c r="EZ528" s="42"/>
      <c r="FA528" s="42"/>
      <c r="FB528" s="42"/>
      <c r="FC528" s="42"/>
      <c r="FD528" s="42"/>
      <c r="FE528" s="42"/>
      <c r="FF528" s="42"/>
      <c r="FG528" s="42"/>
      <c r="FH528" s="42"/>
      <c r="FI528" s="42"/>
      <c r="FJ528" s="42"/>
      <c r="FK528" s="42"/>
      <c r="FL528" s="42"/>
      <c r="FM528" s="42"/>
      <c r="FN528" s="42"/>
      <c r="FO528" s="42"/>
      <c r="FP528" s="42"/>
      <c r="FQ528" s="42"/>
      <c r="FR528" s="42"/>
      <c r="FS528" s="42"/>
      <c r="FT528" s="42"/>
      <c r="FU528" s="42"/>
      <c r="FV528" s="42"/>
      <c r="FW528" s="42"/>
      <c r="FX528" s="42"/>
      <c r="FY528" s="42"/>
      <c r="FZ528" s="42"/>
      <c r="GA528" s="42"/>
      <c r="GB528" s="42"/>
      <c r="GC528" s="42"/>
      <c r="GD528" s="42"/>
      <c r="GE528" s="42"/>
      <c r="GF528" s="42"/>
      <c r="GG528" s="42"/>
      <c r="GH528" s="42"/>
      <c r="GI528" s="42"/>
      <c r="GJ528" s="42"/>
      <c r="GK528" s="42"/>
      <c r="GL528" s="42"/>
      <c r="GM528" s="42"/>
      <c r="GN528" s="42"/>
      <c r="GO528" s="42"/>
      <c r="GP528" s="42"/>
      <c r="GQ528" s="42"/>
      <c r="GR528" s="42"/>
      <c r="GS528" s="42"/>
      <c r="GT528" s="42"/>
      <c r="GU528" s="42"/>
      <c r="GV528" s="42"/>
      <c r="GW528" s="42"/>
      <c r="GX528" s="42"/>
      <c r="GY528" s="42"/>
      <c r="GZ528" s="42"/>
      <c r="HA528" s="42"/>
      <c r="HB528" s="42"/>
      <c r="HC528" s="42"/>
      <c r="HD528" s="42"/>
      <c r="HE528" s="42"/>
      <c r="HF528" s="42"/>
      <c r="HG528" s="42"/>
      <c r="HH528" s="42"/>
      <c r="HI528" s="42"/>
      <c r="HJ528" s="42"/>
      <c r="HK528" s="42"/>
      <c r="HL528" s="42"/>
      <c r="HM528" s="42"/>
      <c r="HN528" s="42"/>
      <c r="HO528" s="42"/>
      <c r="HP528" s="42"/>
      <c r="HQ528" s="42"/>
      <c r="HR528" s="42"/>
      <c r="HS528" s="42"/>
      <c r="HT528" s="42"/>
      <c r="HU528" s="42"/>
      <c r="HV528" s="42"/>
      <c r="HW528" s="42"/>
      <c r="HX528" s="42"/>
    </row>
    <row r="529" spans="1:232" s="41" customFormat="1" x14ac:dyDescent="0.25">
      <c r="A529" s="29"/>
      <c r="B529" s="30"/>
      <c r="C529" s="31" t="str">
        <f>IF(H529="","",VLOOKUP(O529,Khach_hang!B:G,6,0))</f>
        <v>B</v>
      </c>
      <c r="D529" s="57">
        <f t="shared" si="136"/>
        <v>0</v>
      </c>
      <c r="E529" s="57">
        <f t="shared" si="137"/>
        <v>1</v>
      </c>
      <c r="F529" s="32" t="str">
        <f>IF(H529="","",VLOOKUP(H529,'PHIEU XT'!B:I,8,0))</f>
        <v>31/08/2025</v>
      </c>
      <c r="G529" s="32" t="str">
        <f t="shared" si="138"/>
        <v>31/08/2025</v>
      </c>
      <c r="H529" s="4">
        <v>9105874516</v>
      </c>
      <c r="I529" s="32" t="str">
        <f t="shared" si="139"/>
        <v>31/08/2025</v>
      </c>
      <c r="J529" s="33" t="str">
        <f t="shared" si="140"/>
        <v>NKHT2508/00423054</v>
      </c>
      <c r="K529" s="34"/>
      <c r="L529" s="46" t="str">
        <f t="shared" si="141"/>
        <v>K25TTM</v>
      </c>
      <c r="M529" s="33" t="str">
        <f>IF(H529="","",'PHIEU XT'!C529)</f>
        <v>00423054</v>
      </c>
      <c r="N529" s="35" t="str">
        <f t="shared" si="142"/>
        <v>31/08/2025</v>
      </c>
      <c r="O529" s="6" t="str">
        <f>IF(H529="","",'PHIEU XT'!E529)</f>
        <v>WIN-002</v>
      </c>
      <c r="P529" s="36"/>
      <c r="Q529" s="36"/>
      <c r="R529" s="36"/>
      <c r="S529" s="33" t="str">
        <f>IF(H529="","",'PHIEU XT'!F529)</f>
        <v>2126 WM+ HNI 18B Ng Biểu</v>
      </c>
      <c r="T529" s="36"/>
      <c r="U529" s="36"/>
      <c r="V529" s="33" t="str">
        <f t="shared" si="143"/>
        <v>2126 WM+ HNI 18B Ng Biểu</v>
      </c>
      <c r="W529" s="36"/>
      <c r="X529" s="36"/>
      <c r="Y529" s="33" t="str">
        <f>IF(H529="","",'PHIEU XT'!AC529)</f>
        <v>MNH250</v>
      </c>
      <c r="Z529" s="36"/>
      <c r="AA529" s="30"/>
      <c r="AB529" s="57">
        <f t="shared" si="144"/>
        <v>5111</v>
      </c>
      <c r="AC529" s="57">
        <f t="shared" si="145"/>
        <v>131</v>
      </c>
      <c r="AD529" s="30"/>
      <c r="AE529" s="58">
        <f>IF(H529="","",'PHIEU XT'!U529)</f>
        <v>3</v>
      </c>
      <c r="AF529" s="37"/>
      <c r="AG529" s="37">
        <f>IF(H529="","",'PHIEU XT'!T529)</f>
        <v>46000</v>
      </c>
      <c r="AH529" s="38">
        <f t="shared" si="146"/>
        <v>138000</v>
      </c>
      <c r="AI529" s="37"/>
      <c r="AJ529" s="37"/>
      <c r="AK529" s="39"/>
      <c r="AL529" s="40">
        <f t="shared" si="147"/>
        <v>8</v>
      </c>
      <c r="AM529" s="37"/>
      <c r="AN529" s="37">
        <f t="shared" si="148"/>
        <v>11040</v>
      </c>
      <c r="AO529" s="59">
        <f t="shared" si="149"/>
        <v>33311</v>
      </c>
      <c r="AP529" s="39"/>
      <c r="AQ529" s="59" t="str">
        <f t="shared" si="150"/>
        <v>K-hangtra</v>
      </c>
      <c r="AR529" s="60">
        <f t="shared" si="151"/>
        <v>156</v>
      </c>
      <c r="AS529" s="60">
        <f t="shared" si="152"/>
        <v>632</v>
      </c>
      <c r="AV529" s="39"/>
      <c r="AW529" s="42"/>
      <c r="AX529" s="42"/>
      <c r="AY529" s="42"/>
      <c r="AZ529" s="42"/>
      <c r="BA529" s="42"/>
      <c r="BB529" s="42"/>
      <c r="BC529" s="42"/>
      <c r="BD529" s="42"/>
      <c r="BE529" s="42"/>
      <c r="BF529" s="42"/>
      <c r="BG529" s="42"/>
      <c r="BH529" s="42"/>
      <c r="BI529" s="42"/>
      <c r="BJ529" s="42"/>
      <c r="BK529" s="42"/>
      <c r="BL529" s="42"/>
      <c r="BM529" s="42"/>
      <c r="BN529" s="42"/>
      <c r="BO529" s="42"/>
      <c r="BP529" s="42"/>
      <c r="BQ529" s="42"/>
      <c r="BR529" s="42"/>
      <c r="BS529" s="42"/>
      <c r="BT529" s="42"/>
      <c r="BU529" s="42"/>
      <c r="BV529" s="42"/>
      <c r="BW529" s="42"/>
      <c r="BX529" s="42"/>
      <c r="BY529" s="42"/>
      <c r="BZ529" s="42"/>
      <c r="CA529" s="42"/>
      <c r="CB529" s="42"/>
      <c r="CC529" s="42"/>
      <c r="CD529" s="42"/>
      <c r="CE529" s="42"/>
      <c r="CF529" s="42"/>
      <c r="CG529" s="42"/>
      <c r="CH529" s="42"/>
      <c r="CI529" s="42"/>
      <c r="CJ529" s="42"/>
      <c r="CK529" s="42"/>
      <c r="CL529" s="42"/>
      <c r="CM529" s="42"/>
      <c r="CN529" s="42"/>
      <c r="CO529" s="42"/>
      <c r="CP529" s="42"/>
      <c r="CQ529" s="42"/>
      <c r="CR529" s="42"/>
      <c r="CS529" s="42"/>
      <c r="CT529" s="42"/>
      <c r="CU529" s="42"/>
      <c r="CV529" s="42"/>
      <c r="CW529" s="42"/>
      <c r="CX529" s="42"/>
      <c r="CY529" s="42"/>
      <c r="CZ529" s="42"/>
      <c r="DA529" s="42"/>
      <c r="DB529" s="42"/>
      <c r="DC529" s="42"/>
      <c r="DD529" s="42"/>
      <c r="DE529" s="42"/>
      <c r="DF529" s="42"/>
      <c r="DG529" s="42"/>
      <c r="DH529" s="42"/>
      <c r="DI529" s="42"/>
      <c r="DJ529" s="42"/>
      <c r="DK529" s="42"/>
      <c r="DL529" s="42"/>
      <c r="DM529" s="42"/>
      <c r="DN529" s="42"/>
      <c r="DO529" s="42"/>
      <c r="DP529" s="42"/>
      <c r="DQ529" s="42"/>
      <c r="DR529" s="42"/>
      <c r="DS529" s="42"/>
      <c r="DT529" s="42"/>
      <c r="DU529" s="42"/>
      <c r="DV529" s="42"/>
      <c r="DW529" s="42"/>
      <c r="DX529" s="42"/>
      <c r="DY529" s="42"/>
      <c r="DZ529" s="42"/>
      <c r="EA529" s="42"/>
      <c r="EB529" s="42"/>
      <c r="EC529" s="42"/>
      <c r="ED529" s="42"/>
      <c r="EE529" s="42"/>
      <c r="EF529" s="42"/>
      <c r="EG529" s="42"/>
      <c r="EH529" s="42"/>
      <c r="EI529" s="42"/>
      <c r="EJ529" s="42"/>
      <c r="EK529" s="42"/>
      <c r="EL529" s="42"/>
      <c r="EM529" s="42"/>
      <c r="EN529" s="42"/>
      <c r="EO529" s="42"/>
      <c r="EP529" s="42"/>
      <c r="EQ529" s="42"/>
      <c r="ER529" s="42"/>
      <c r="ES529" s="42"/>
      <c r="ET529" s="42"/>
      <c r="EU529" s="42"/>
      <c r="EV529" s="42"/>
      <c r="EW529" s="42"/>
      <c r="EX529" s="42"/>
      <c r="EY529" s="42"/>
      <c r="EZ529" s="42"/>
      <c r="FA529" s="42"/>
      <c r="FB529" s="42"/>
      <c r="FC529" s="42"/>
      <c r="FD529" s="42"/>
      <c r="FE529" s="42"/>
      <c r="FF529" s="42"/>
      <c r="FG529" s="42"/>
      <c r="FH529" s="42"/>
      <c r="FI529" s="42"/>
      <c r="FJ529" s="42"/>
      <c r="FK529" s="42"/>
      <c r="FL529" s="42"/>
      <c r="FM529" s="42"/>
      <c r="FN529" s="42"/>
      <c r="FO529" s="42"/>
      <c r="FP529" s="42"/>
      <c r="FQ529" s="42"/>
      <c r="FR529" s="42"/>
      <c r="FS529" s="42"/>
      <c r="FT529" s="42"/>
      <c r="FU529" s="42"/>
      <c r="FV529" s="42"/>
      <c r="FW529" s="42"/>
      <c r="FX529" s="42"/>
      <c r="FY529" s="42"/>
      <c r="FZ529" s="42"/>
      <c r="GA529" s="42"/>
      <c r="GB529" s="42"/>
      <c r="GC529" s="42"/>
      <c r="GD529" s="42"/>
      <c r="GE529" s="42"/>
      <c r="GF529" s="42"/>
      <c r="GG529" s="42"/>
      <c r="GH529" s="42"/>
      <c r="GI529" s="42"/>
      <c r="GJ529" s="42"/>
      <c r="GK529" s="42"/>
      <c r="GL529" s="42"/>
      <c r="GM529" s="42"/>
      <c r="GN529" s="42"/>
      <c r="GO529" s="42"/>
      <c r="GP529" s="42"/>
      <c r="GQ529" s="42"/>
      <c r="GR529" s="42"/>
      <c r="GS529" s="42"/>
      <c r="GT529" s="42"/>
      <c r="GU529" s="42"/>
      <c r="GV529" s="42"/>
      <c r="GW529" s="42"/>
      <c r="GX529" s="42"/>
      <c r="GY529" s="42"/>
      <c r="GZ529" s="42"/>
      <c r="HA529" s="42"/>
      <c r="HB529" s="42"/>
      <c r="HC529" s="42"/>
      <c r="HD529" s="42"/>
      <c r="HE529" s="42"/>
      <c r="HF529" s="42"/>
      <c r="HG529" s="42"/>
      <c r="HH529" s="42"/>
      <c r="HI529" s="42"/>
      <c r="HJ529" s="42"/>
      <c r="HK529" s="42"/>
      <c r="HL529" s="42"/>
      <c r="HM529" s="42"/>
      <c r="HN529" s="42"/>
      <c r="HO529" s="42"/>
      <c r="HP529" s="42"/>
      <c r="HQ529" s="42"/>
      <c r="HR529" s="42"/>
      <c r="HS529" s="42"/>
      <c r="HT529" s="42"/>
      <c r="HU529" s="42"/>
      <c r="HV529" s="42"/>
      <c r="HW529" s="42"/>
      <c r="HX529" s="42"/>
    </row>
    <row r="530" spans="1:232" s="41" customFormat="1" x14ac:dyDescent="0.25">
      <c r="A530" s="29"/>
      <c r="B530" s="30"/>
      <c r="C530" s="31" t="str">
        <f>IF(H530="","",VLOOKUP(O530,Khach_hang!B:G,6,0))</f>
        <v>B</v>
      </c>
      <c r="D530" s="57">
        <f t="shared" si="136"/>
        <v>0</v>
      </c>
      <c r="E530" s="57">
        <f t="shared" si="137"/>
        <v>1</v>
      </c>
      <c r="F530" s="32" t="str">
        <f>IF(H530="","",VLOOKUP(H530,'PHIEU XT'!B:I,8,0))</f>
        <v>31/08/2025</v>
      </c>
      <c r="G530" s="32" t="str">
        <f t="shared" si="138"/>
        <v>31/08/2025</v>
      </c>
      <c r="H530" s="4">
        <v>9105874622</v>
      </c>
      <c r="I530" s="32" t="str">
        <f t="shared" si="139"/>
        <v>31/08/2025</v>
      </c>
      <c r="J530" s="33" t="str">
        <f t="shared" si="140"/>
        <v>NKHT2508/00423085</v>
      </c>
      <c r="K530" s="34"/>
      <c r="L530" s="46" t="str">
        <f t="shared" si="141"/>
        <v>K25TTM</v>
      </c>
      <c r="M530" s="33" t="str">
        <f>IF(H530="","",'PHIEU XT'!C530)</f>
        <v>00423085</v>
      </c>
      <c r="N530" s="35" t="str">
        <f t="shared" si="142"/>
        <v>31/08/2025</v>
      </c>
      <c r="O530" s="6" t="str">
        <f>IF(H530="","",'PHIEU XT'!E530)</f>
        <v>WIN-002</v>
      </c>
      <c r="P530" s="36"/>
      <c r="Q530" s="36"/>
      <c r="R530" s="36"/>
      <c r="S530" s="33" t="str">
        <f>IF(H530="","",'PHIEU XT'!F530)</f>
        <v>5722 WM+ HNI Thôn 6 Tam Hiệp, Phúc Thọ</v>
      </c>
      <c r="T530" s="36"/>
      <c r="U530" s="36"/>
      <c r="V530" s="33" t="str">
        <f t="shared" si="143"/>
        <v>5722 WM+ HNI Thôn 6 Tam Hiệp, Phúc Thọ</v>
      </c>
      <c r="W530" s="36"/>
      <c r="X530" s="36"/>
      <c r="Y530" s="33" t="str">
        <f>IF(H530="","",'PHIEU XT'!AC530)</f>
        <v>MNH250</v>
      </c>
      <c r="Z530" s="36"/>
      <c r="AA530" s="30"/>
      <c r="AB530" s="57">
        <f t="shared" si="144"/>
        <v>5111</v>
      </c>
      <c r="AC530" s="57">
        <f t="shared" si="145"/>
        <v>131</v>
      </c>
      <c r="AD530" s="30"/>
      <c r="AE530" s="58">
        <f>IF(H530="","",'PHIEU XT'!U530)</f>
        <v>1</v>
      </c>
      <c r="AF530" s="37"/>
      <c r="AG530" s="37">
        <f>IF(H530="","",'PHIEU XT'!T530)</f>
        <v>46000</v>
      </c>
      <c r="AH530" s="38">
        <f t="shared" si="146"/>
        <v>46000</v>
      </c>
      <c r="AI530" s="37"/>
      <c r="AJ530" s="37"/>
      <c r="AK530" s="39"/>
      <c r="AL530" s="40">
        <f t="shared" si="147"/>
        <v>8</v>
      </c>
      <c r="AM530" s="37"/>
      <c r="AN530" s="37">
        <f t="shared" si="148"/>
        <v>3680</v>
      </c>
      <c r="AO530" s="59">
        <f t="shared" si="149"/>
        <v>33311</v>
      </c>
      <c r="AP530" s="39"/>
      <c r="AQ530" s="59" t="str">
        <f t="shared" si="150"/>
        <v>K-hangtra</v>
      </c>
      <c r="AR530" s="60">
        <f t="shared" si="151"/>
        <v>156</v>
      </c>
      <c r="AS530" s="60">
        <f t="shared" si="152"/>
        <v>632</v>
      </c>
      <c r="AV530" s="39"/>
      <c r="AW530" s="42"/>
      <c r="AX530" s="42"/>
      <c r="AY530" s="42"/>
      <c r="AZ530" s="42"/>
      <c r="BA530" s="42"/>
      <c r="BB530" s="42"/>
      <c r="BC530" s="42"/>
      <c r="BD530" s="42"/>
      <c r="BE530" s="42"/>
      <c r="BF530" s="42"/>
      <c r="BG530" s="42"/>
      <c r="BH530" s="42"/>
      <c r="BI530" s="42"/>
      <c r="BJ530" s="42"/>
      <c r="BK530" s="42"/>
      <c r="BL530" s="42"/>
      <c r="BM530" s="42"/>
      <c r="BN530" s="42"/>
      <c r="BO530" s="42"/>
      <c r="BP530" s="42"/>
      <c r="BQ530" s="42"/>
      <c r="BR530" s="42"/>
      <c r="BS530" s="42"/>
      <c r="BT530" s="42"/>
      <c r="BU530" s="42"/>
      <c r="BV530" s="42"/>
      <c r="BW530" s="42"/>
      <c r="BX530" s="42"/>
      <c r="BY530" s="42"/>
      <c r="BZ530" s="42"/>
      <c r="CA530" s="42"/>
      <c r="CB530" s="42"/>
      <c r="CC530" s="42"/>
      <c r="CD530" s="42"/>
      <c r="CE530" s="42"/>
      <c r="CF530" s="42"/>
      <c r="CG530" s="42"/>
      <c r="CH530" s="42"/>
      <c r="CI530" s="42"/>
      <c r="CJ530" s="42"/>
      <c r="CK530" s="42"/>
      <c r="CL530" s="42"/>
      <c r="CM530" s="42"/>
      <c r="CN530" s="42"/>
      <c r="CO530" s="42"/>
      <c r="CP530" s="42"/>
      <c r="CQ530" s="42"/>
      <c r="CR530" s="42"/>
      <c r="CS530" s="42"/>
      <c r="CT530" s="42"/>
      <c r="CU530" s="42"/>
      <c r="CV530" s="42"/>
      <c r="CW530" s="42"/>
      <c r="CX530" s="42"/>
      <c r="CY530" s="42"/>
      <c r="CZ530" s="42"/>
      <c r="DA530" s="42"/>
      <c r="DB530" s="42"/>
      <c r="DC530" s="42"/>
      <c r="DD530" s="42"/>
      <c r="DE530" s="42"/>
      <c r="DF530" s="42"/>
      <c r="DG530" s="42"/>
      <c r="DH530" s="42"/>
      <c r="DI530" s="42"/>
      <c r="DJ530" s="42"/>
      <c r="DK530" s="42"/>
      <c r="DL530" s="42"/>
      <c r="DM530" s="42"/>
      <c r="DN530" s="42"/>
      <c r="DO530" s="42"/>
      <c r="DP530" s="42"/>
      <c r="DQ530" s="42"/>
      <c r="DR530" s="42"/>
      <c r="DS530" s="42"/>
      <c r="DT530" s="42"/>
      <c r="DU530" s="42"/>
      <c r="DV530" s="42"/>
      <c r="DW530" s="42"/>
      <c r="DX530" s="42"/>
      <c r="DY530" s="42"/>
      <c r="DZ530" s="42"/>
      <c r="EA530" s="42"/>
      <c r="EB530" s="42"/>
      <c r="EC530" s="42"/>
      <c r="ED530" s="42"/>
      <c r="EE530" s="42"/>
      <c r="EF530" s="42"/>
      <c r="EG530" s="42"/>
      <c r="EH530" s="42"/>
      <c r="EI530" s="42"/>
      <c r="EJ530" s="42"/>
      <c r="EK530" s="42"/>
      <c r="EL530" s="42"/>
      <c r="EM530" s="42"/>
      <c r="EN530" s="42"/>
      <c r="EO530" s="42"/>
      <c r="EP530" s="42"/>
      <c r="EQ530" s="42"/>
      <c r="ER530" s="42"/>
      <c r="ES530" s="42"/>
      <c r="ET530" s="42"/>
      <c r="EU530" s="42"/>
      <c r="EV530" s="42"/>
      <c r="EW530" s="42"/>
      <c r="EX530" s="42"/>
      <c r="EY530" s="42"/>
      <c r="EZ530" s="42"/>
      <c r="FA530" s="42"/>
      <c r="FB530" s="42"/>
      <c r="FC530" s="42"/>
      <c r="FD530" s="42"/>
      <c r="FE530" s="42"/>
      <c r="FF530" s="42"/>
      <c r="FG530" s="42"/>
      <c r="FH530" s="42"/>
      <c r="FI530" s="42"/>
      <c r="FJ530" s="42"/>
      <c r="FK530" s="42"/>
      <c r="FL530" s="42"/>
      <c r="FM530" s="42"/>
      <c r="FN530" s="42"/>
      <c r="FO530" s="42"/>
      <c r="FP530" s="42"/>
      <c r="FQ530" s="42"/>
      <c r="FR530" s="42"/>
      <c r="FS530" s="42"/>
      <c r="FT530" s="42"/>
      <c r="FU530" s="42"/>
      <c r="FV530" s="42"/>
      <c r="FW530" s="42"/>
      <c r="FX530" s="42"/>
      <c r="FY530" s="42"/>
      <c r="FZ530" s="42"/>
      <c r="GA530" s="42"/>
      <c r="GB530" s="42"/>
      <c r="GC530" s="42"/>
      <c r="GD530" s="42"/>
      <c r="GE530" s="42"/>
      <c r="GF530" s="42"/>
      <c r="GG530" s="42"/>
      <c r="GH530" s="42"/>
      <c r="GI530" s="42"/>
      <c r="GJ530" s="42"/>
      <c r="GK530" s="42"/>
      <c r="GL530" s="42"/>
      <c r="GM530" s="42"/>
      <c r="GN530" s="42"/>
      <c r="GO530" s="42"/>
      <c r="GP530" s="42"/>
      <c r="GQ530" s="42"/>
      <c r="GR530" s="42"/>
      <c r="GS530" s="42"/>
      <c r="GT530" s="42"/>
      <c r="GU530" s="42"/>
      <c r="GV530" s="42"/>
      <c r="GW530" s="42"/>
      <c r="GX530" s="42"/>
      <c r="GY530" s="42"/>
      <c r="GZ530" s="42"/>
      <c r="HA530" s="42"/>
      <c r="HB530" s="42"/>
      <c r="HC530" s="42"/>
      <c r="HD530" s="42"/>
      <c r="HE530" s="42"/>
      <c r="HF530" s="42"/>
      <c r="HG530" s="42"/>
      <c r="HH530" s="42"/>
      <c r="HI530" s="42"/>
      <c r="HJ530" s="42"/>
      <c r="HK530" s="42"/>
      <c r="HL530" s="42"/>
      <c r="HM530" s="42"/>
      <c r="HN530" s="42"/>
      <c r="HO530" s="42"/>
      <c r="HP530" s="42"/>
      <c r="HQ530" s="42"/>
      <c r="HR530" s="42"/>
      <c r="HS530" s="42"/>
      <c r="HT530" s="42"/>
      <c r="HU530" s="42"/>
      <c r="HV530" s="42"/>
      <c r="HW530" s="42"/>
      <c r="HX530" s="42"/>
    </row>
    <row r="531" spans="1:232" s="41" customFormat="1" x14ac:dyDescent="0.25">
      <c r="A531" s="29"/>
      <c r="B531" s="30"/>
      <c r="C531" s="31" t="str">
        <f>IF(H531="","",VLOOKUP(O531,Khach_hang!B:G,6,0))</f>
        <v>B</v>
      </c>
      <c r="D531" s="57">
        <f t="shared" si="136"/>
        <v>0</v>
      </c>
      <c r="E531" s="57">
        <f t="shared" si="137"/>
        <v>1</v>
      </c>
      <c r="F531" s="32" t="str">
        <f>IF(H531="","",VLOOKUP(H531,'PHIEU XT'!B:I,8,0))</f>
        <v>31/08/2025</v>
      </c>
      <c r="G531" s="32" t="str">
        <f t="shared" si="138"/>
        <v>31/08/2025</v>
      </c>
      <c r="H531" s="4">
        <v>9105874622</v>
      </c>
      <c r="I531" s="32" t="str">
        <f t="shared" si="139"/>
        <v>31/08/2025</v>
      </c>
      <c r="J531" s="33" t="str">
        <f t="shared" si="140"/>
        <v>NKHT2508/00423085</v>
      </c>
      <c r="K531" s="34"/>
      <c r="L531" s="46" t="str">
        <f t="shared" si="141"/>
        <v>K25TTM</v>
      </c>
      <c r="M531" s="33" t="str">
        <f>IF(H531="","",'PHIEU XT'!C531)</f>
        <v>00423085</v>
      </c>
      <c r="N531" s="35" t="str">
        <f t="shared" si="142"/>
        <v>31/08/2025</v>
      </c>
      <c r="O531" s="6" t="str">
        <f>IF(H531="","",'PHIEU XT'!E531)</f>
        <v>WIN-002</v>
      </c>
      <c r="P531" s="36"/>
      <c r="Q531" s="36"/>
      <c r="R531" s="36"/>
      <c r="S531" s="33" t="str">
        <f>IF(H531="","",'PHIEU XT'!F531)</f>
        <v>5722 WM+ HNI Thôn 6 Tam Hiệp, Phúc Thọ</v>
      </c>
      <c r="T531" s="36"/>
      <c r="U531" s="36"/>
      <c r="V531" s="33" t="str">
        <f t="shared" si="143"/>
        <v>5722 WM+ HNI Thôn 6 Tam Hiệp, Phúc Thọ</v>
      </c>
      <c r="W531" s="36"/>
      <c r="X531" s="36"/>
      <c r="Y531" s="33" t="str">
        <f>IF(H531="","",'PHIEU XT'!AC531)</f>
        <v>GM500</v>
      </c>
      <c r="Z531" s="36"/>
      <c r="AA531" s="30"/>
      <c r="AB531" s="57">
        <f t="shared" si="144"/>
        <v>5111</v>
      </c>
      <c r="AC531" s="57">
        <f t="shared" si="145"/>
        <v>131</v>
      </c>
      <c r="AD531" s="30"/>
      <c r="AE531" s="58">
        <f>IF(H531="","",'PHIEU XT'!U531)</f>
        <v>1</v>
      </c>
      <c r="AF531" s="37"/>
      <c r="AG531" s="37">
        <f>IF(H531="","",'PHIEU XT'!T531)</f>
        <v>111058</v>
      </c>
      <c r="AH531" s="38">
        <f t="shared" si="146"/>
        <v>111058</v>
      </c>
      <c r="AI531" s="37"/>
      <c r="AJ531" s="37"/>
      <c r="AK531" s="39"/>
      <c r="AL531" s="40">
        <f t="shared" si="147"/>
        <v>8</v>
      </c>
      <c r="AM531" s="37"/>
      <c r="AN531" s="37">
        <f t="shared" si="148"/>
        <v>8884.64</v>
      </c>
      <c r="AO531" s="59">
        <f t="shared" si="149"/>
        <v>33311</v>
      </c>
      <c r="AP531" s="39"/>
      <c r="AQ531" s="59" t="str">
        <f t="shared" si="150"/>
        <v>K-hangtra</v>
      </c>
      <c r="AR531" s="60">
        <f t="shared" si="151"/>
        <v>156</v>
      </c>
      <c r="AS531" s="60">
        <f t="shared" si="152"/>
        <v>632</v>
      </c>
      <c r="AV531" s="39"/>
      <c r="AW531" s="42"/>
      <c r="AX531" s="42"/>
      <c r="AY531" s="42"/>
      <c r="AZ531" s="42"/>
      <c r="BA531" s="42"/>
      <c r="BB531" s="42"/>
      <c r="BC531" s="42"/>
      <c r="BD531" s="42"/>
      <c r="BE531" s="42"/>
      <c r="BF531" s="42"/>
      <c r="BG531" s="42"/>
      <c r="BH531" s="42"/>
      <c r="BI531" s="42"/>
      <c r="BJ531" s="42"/>
      <c r="BK531" s="42"/>
      <c r="BL531" s="42"/>
      <c r="BM531" s="42"/>
      <c r="BN531" s="42"/>
      <c r="BO531" s="42"/>
      <c r="BP531" s="42"/>
      <c r="BQ531" s="42"/>
      <c r="BR531" s="42"/>
      <c r="BS531" s="42"/>
      <c r="BT531" s="42"/>
      <c r="BU531" s="42"/>
      <c r="BV531" s="42"/>
      <c r="BW531" s="42"/>
      <c r="BX531" s="42"/>
      <c r="BY531" s="42"/>
      <c r="BZ531" s="42"/>
      <c r="CA531" s="42"/>
      <c r="CB531" s="42"/>
      <c r="CC531" s="42"/>
      <c r="CD531" s="42"/>
      <c r="CE531" s="42"/>
      <c r="CF531" s="42"/>
      <c r="CG531" s="42"/>
      <c r="CH531" s="42"/>
      <c r="CI531" s="42"/>
      <c r="CJ531" s="42"/>
      <c r="CK531" s="42"/>
      <c r="CL531" s="42"/>
      <c r="CM531" s="42"/>
      <c r="CN531" s="42"/>
      <c r="CO531" s="42"/>
      <c r="CP531" s="42"/>
      <c r="CQ531" s="42"/>
      <c r="CR531" s="42"/>
      <c r="CS531" s="42"/>
      <c r="CT531" s="42"/>
      <c r="CU531" s="42"/>
      <c r="CV531" s="42"/>
      <c r="CW531" s="42"/>
      <c r="CX531" s="42"/>
      <c r="CY531" s="42"/>
      <c r="CZ531" s="42"/>
      <c r="DA531" s="42"/>
      <c r="DB531" s="42"/>
      <c r="DC531" s="42"/>
      <c r="DD531" s="42"/>
      <c r="DE531" s="42"/>
      <c r="DF531" s="42"/>
      <c r="DG531" s="42"/>
      <c r="DH531" s="42"/>
      <c r="DI531" s="42"/>
      <c r="DJ531" s="42"/>
      <c r="DK531" s="42"/>
      <c r="DL531" s="42"/>
      <c r="DM531" s="42"/>
      <c r="DN531" s="42"/>
      <c r="DO531" s="42"/>
      <c r="DP531" s="42"/>
      <c r="DQ531" s="42"/>
      <c r="DR531" s="42"/>
      <c r="DS531" s="42"/>
      <c r="DT531" s="42"/>
      <c r="DU531" s="42"/>
      <c r="DV531" s="42"/>
      <c r="DW531" s="42"/>
      <c r="DX531" s="42"/>
      <c r="DY531" s="42"/>
      <c r="DZ531" s="42"/>
      <c r="EA531" s="42"/>
      <c r="EB531" s="42"/>
      <c r="EC531" s="42"/>
      <c r="ED531" s="42"/>
      <c r="EE531" s="42"/>
      <c r="EF531" s="42"/>
      <c r="EG531" s="42"/>
      <c r="EH531" s="42"/>
      <c r="EI531" s="42"/>
      <c r="EJ531" s="42"/>
      <c r="EK531" s="42"/>
      <c r="EL531" s="42"/>
      <c r="EM531" s="42"/>
      <c r="EN531" s="42"/>
      <c r="EO531" s="42"/>
      <c r="EP531" s="42"/>
      <c r="EQ531" s="42"/>
      <c r="ER531" s="42"/>
      <c r="ES531" s="42"/>
      <c r="ET531" s="42"/>
      <c r="EU531" s="42"/>
      <c r="EV531" s="42"/>
      <c r="EW531" s="42"/>
      <c r="EX531" s="42"/>
      <c r="EY531" s="42"/>
      <c r="EZ531" s="42"/>
      <c r="FA531" s="42"/>
      <c r="FB531" s="42"/>
      <c r="FC531" s="42"/>
      <c r="FD531" s="42"/>
      <c r="FE531" s="42"/>
      <c r="FF531" s="42"/>
      <c r="FG531" s="42"/>
      <c r="FH531" s="42"/>
      <c r="FI531" s="42"/>
      <c r="FJ531" s="42"/>
      <c r="FK531" s="42"/>
      <c r="FL531" s="42"/>
      <c r="FM531" s="42"/>
      <c r="FN531" s="42"/>
      <c r="FO531" s="42"/>
      <c r="FP531" s="42"/>
      <c r="FQ531" s="42"/>
      <c r="FR531" s="42"/>
      <c r="FS531" s="42"/>
      <c r="FT531" s="42"/>
      <c r="FU531" s="42"/>
      <c r="FV531" s="42"/>
      <c r="FW531" s="42"/>
      <c r="FX531" s="42"/>
      <c r="FY531" s="42"/>
      <c r="FZ531" s="42"/>
      <c r="GA531" s="42"/>
      <c r="GB531" s="42"/>
      <c r="GC531" s="42"/>
      <c r="GD531" s="42"/>
      <c r="GE531" s="42"/>
      <c r="GF531" s="42"/>
      <c r="GG531" s="42"/>
      <c r="GH531" s="42"/>
      <c r="GI531" s="42"/>
      <c r="GJ531" s="42"/>
      <c r="GK531" s="42"/>
      <c r="GL531" s="42"/>
      <c r="GM531" s="42"/>
      <c r="GN531" s="42"/>
      <c r="GO531" s="42"/>
      <c r="GP531" s="42"/>
      <c r="GQ531" s="42"/>
      <c r="GR531" s="42"/>
      <c r="GS531" s="42"/>
      <c r="GT531" s="42"/>
      <c r="GU531" s="42"/>
      <c r="GV531" s="42"/>
      <c r="GW531" s="42"/>
      <c r="GX531" s="42"/>
      <c r="GY531" s="42"/>
      <c r="GZ531" s="42"/>
      <c r="HA531" s="42"/>
      <c r="HB531" s="42"/>
      <c r="HC531" s="42"/>
      <c r="HD531" s="42"/>
      <c r="HE531" s="42"/>
      <c r="HF531" s="42"/>
      <c r="HG531" s="42"/>
      <c r="HH531" s="42"/>
      <c r="HI531" s="42"/>
      <c r="HJ531" s="42"/>
      <c r="HK531" s="42"/>
      <c r="HL531" s="42"/>
      <c r="HM531" s="42"/>
      <c r="HN531" s="42"/>
      <c r="HO531" s="42"/>
      <c r="HP531" s="42"/>
      <c r="HQ531" s="42"/>
      <c r="HR531" s="42"/>
      <c r="HS531" s="42"/>
      <c r="HT531" s="42"/>
      <c r="HU531" s="42"/>
      <c r="HV531" s="42"/>
      <c r="HW531" s="42"/>
      <c r="HX531" s="42"/>
    </row>
    <row r="532" spans="1:232" s="41" customFormat="1" x14ac:dyDescent="0.25">
      <c r="A532" s="29"/>
      <c r="B532" s="30"/>
      <c r="C532" s="31" t="str">
        <f>IF(H532="","",VLOOKUP(O532,Khach_hang!B:G,6,0))</f>
        <v>B</v>
      </c>
      <c r="D532" s="57">
        <f t="shared" si="136"/>
        <v>0</v>
      </c>
      <c r="E532" s="57">
        <f t="shared" si="137"/>
        <v>1</v>
      </c>
      <c r="F532" s="32" t="str">
        <f>IF(H532="","",VLOOKUP(H532,'PHIEU XT'!B:I,8,0))</f>
        <v>31/08/2025</v>
      </c>
      <c r="G532" s="32" t="str">
        <f t="shared" si="138"/>
        <v>31/08/2025</v>
      </c>
      <c r="H532" s="4">
        <v>9105874624</v>
      </c>
      <c r="I532" s="32" t="str">
        <f t="shared" si="139"/>
        <v>31/08/2025</v>
      </c>
      <c r="J532" s="33" t="str">
        <f t="shared" si="140"/>
        <v>NKHT2508/00423086</v>
      </c>
      <c r="K532" s="34"/>
      <c r="L532" s="46" t="str">
        <f t="shared" si="141"/>
        <v>K25TTM</v>
      </c>
      <c r="M532" s="33" t="str">
        <f>IF(H532="","",'PHIEU XT'!C532)</f>
        <v>00423086</v>
      </c>
      <c r="N532" s="35" t="str">
        <f t="shared" si="142"/>
        <v>31/08/2025</v>
      </c>
      <c r="O532" s="6" t="str">
        <f>IF(H532="","",'PHIEU XT'!E532)</f>
        <v>WIN-002</v>
      </c>
      <c r="P532" s="36"/>
      <c r="Q532" s="36"/>
      <c r="R532" s="36"/>
      <c r="S532" s="33" t="str">
        <f>IF(H532="","",'PHIEU XT'!F532)</f>
        <v>5722 WM+ HNI Thôn 6 Tam Hiệp, Phúc Thọ</v>
      </c>
      <c r="T532" s="36"/>
      <c r="U532" s="36"/>
      <c r="V532" s="33" t="str">
        <f t="shared" si="143"/>
        <v>5722 WM+ HNI Thôn 6 Tam Hiệp, Phúc Thọ</v>
      </c>
      <c r="W532" s="36"/>
      <c r="X532" s="36"/>
      <c r="Y532" s="33" t="str">
        <f>IF(H532="","",'PHIEU XT'!AC532)</f>
        <v>TH200</v>
      </c>
      <c r="Z532" s="36"/>
      <c r="AA532" s="30"/>
      <c r="AB532" s="57">
        <f t="shared" si="144"/>
        <v>5111</v>
      </c>
      <c r="AC532" s="57">
        <f t="shared" si="145"/>
        <v>131</v>
      </c>
      <c r="AD532" s="30"/>
      <c r="AE532" s="58">
        <f>IF(H532="","",'PHIEU XT'!U532)</f>
        <v>5</v>
      </c>
      <c r="AF532" s="37"/>
      <c r="AG532" s="37">
        <f>IF(H532="","",'PHIEU XT'!T532)</f>
        <v>55595</v>
      </c>
      <c r="AH532" s="38">
        <f t="shared" si="146"/>
        <v>277975</v>
      </c>
      <c r="AI532" s="37"/>
      <c r="AJ532" s="37"/>
      <c r="AK532" s="39"/>
      <c r="AL532" s="40">
        <f t="shared" si="147"/>
        <v>8</v>
      </c>
      <c r="AM532" s="37"/>
      <c r="AN532" s="37">
        <f t="shared" si="148"/>
        <v>22238</v>
      </c>
      <c r="AO532" s="59">
        <f t="shared" si="149"/>
        <v>33311</v>
      </c>
      <c r="AP532" s="39"/>
      <c r="AQ532" s="59" t="str">
        <f t="shared" si="150"/>
        <v>K-hangtra</v>
      </c>
      <c r="AR532" s="60">
        <f t="shared" si="151"/>
        <v>156</v>
      </c>
      <c r="AS532" s="60">
        <f t="shared" si="152"/>
        <v>632</v>
      </c>
      <c r="AV532" s="39"/>
      <c r="AW532" s="42"/>
      <c r="AX532" s="42"/>
      <c r="AY532" s="42"/>
      <c r="AZ532" s="42"/>
      <c r="BA532" s="42"/>
      <c r="BB532" s="42"/>
      <c r="BC532" s="42"/>
      <c r="BD532" s="42"/>
      <c r="BE532" s="42"/>
      <c r="BF532" s="42"/>
      <c r="BG532" s="42"/>
      <c r="BH532" s="42"/>
      <c r="BI532" s="42"/>
      <c r="BJ532" s="42"/>
      <c r="BK532" s="42"/>
      <c r="BL532" s="42"/>
      <c r="BM532" s="42"/>
      <c r="BN532" s="42"/>
      <c r="BO532" s="42"/>
      <c r="BP532" s="42"/>
      <c r="BQ532" s="42"/>
      <c r="BR532" s="42"/>
      <c r="BS532" s="42"/>
      <c r="BT532" s="42"/>
      <c r="BU532" s="42"/>
      <c r="BV532" s="42"/>
      <c r="BW532" s="42"/>
      <c r="BX532" s="42"/>
      <c r="BY532" s="42"/>
      <c r="BZ532" s="42"/>
      <c r="CA532" s="42"/>
      <c r="CB532" s="42"/>
      <c r="CC532" s="42"/>
      <c r="CD532" s="42"/>
      <c r="CE532" s="42"/>
      <c r="CF532" s="42"/>
      <c r="CG532" s="42"/>
      <c r="CH532" s="42"/>
      <c r="CI532" s="42"/>
      <c r="CJ532" s="42"/>
      <c r="CK532" s="42"/>
      <c r="CL532" s="42"/>
      <c r="CM532" s="42"/>
      <c r="CN532" s="42"/>
      <c r="CO532" s="42"/>
      <c r="CP532" s="42"/>
      <c r="CQ532" s="42"/>
      <c r="CR532" s="42"/>
      <c r="CS532" s="42"/>
      <c r="CT532" s="42"/>
      <c r="CU532" s="42"/>
      <c r="CV532" s="42"/>
      <c r="CW532" s="42"/>
      <c r="CX532" s="42"/>
      <c r="CY532" s="42"/>
      <c r="CZ532" s="42"/>
      <c r="DA532" s="42"/>
      <c r="DB532" s="42"/>
      <c r="DC532" s="42"/>
      <c r="DD532" s="42"/>
      <c r="DE532" s="42"/>
      <c r="DF532" s="42"/>
      <c r="DG532" s="42"/>
      <c r="DH532" s="42"/>
      <c r="DI532" s="42"/>
      <c r="DJ532" s="42"/>
      <c r="DK532" s="42"/>
      <c r="DL532" s="42"/>
      <c r="DM532" s="42"/>
      <c r="DN532" s="42"/>
      <c r="DO532" s="42"/>
      <c r="DP532" s="42"/>
      <c r="DQ532" s="42"/>
      <c r="DR532" s="42"/>
      <c r="DS532" s="42"/>
      <c r="DT532" s="42"/>
      <c r="DU532" s="42"/>
      <c r="DV532" s="42"/>
      <c r="DW532" s="42"/>
      <c r="DX532" s="42"/>
      <c r="DY532" s="42"/>
      <c r="DZ532" s="42"/>
      <c r="EA532" s="42"/>
      <c r="EB532" s="42"/>
      <c r="EC532" s="42"/>
      <c r="ED532" s="42"/>
      <c r="EE532" s="42"/>
      <c r="EF532" s="42"/>
      <c r="EG532" s="42"/>
      <c r="EH532" s="42"/>
      <c r="EI532" s="42"/>
      <c r="EJ532" s="42"/>
      <c r="EK532" s="42"/>
      <c r="EL532" s="42"/>
      <c r="EM532" s="42"/>
      <c r="EN532" s="42"/>
      <c r="EO532" s="42"/>
      <c r="EP532" s="42"/>
      <c r="EQ532" s="42"/>
      <c r="ER532" s="42"/>
      <c r="ES532" s="42"/>
      <c r="ET532" s="42"/>
      <c r="EU532" s="42"/>
      <c r="EV532" s="42"/>
      <c r="EW532" s="42"/>
      <c r="EX532" s="42"/>
      <c r="EY532" s="42"/>
      <c r="EZ532" s="42"/>
      <c r="FA532" s="42"/>
      <c r="FB532" s="42"/>
      <c r="FC532" s="42"/>
      <c r="FD532" s="42"/>
      <c r="FE532" s="42"/>
      <c r="FF532" s="42"/>
      <c r="FG532" s="42"/>
      <c r="FH532" s="42"/>
      <c r="FI532" s="42"/>
      <c r="FJ532" s="42"/>
      <c r="FK532" s="42"/>
      <c r="FL532" s="42"/>
      <c r="FM532" s="42"/>
      <c r="FN532" s="42"/>
      <c r="FO532" s="42"/>
      <c r="FP532" s="42"/>
      <c r="FQ532" s="42"/>
      <c r="FR532" s="42"/>
      <c r="FS532" s="42"/>
      <c r="FT532" s="42"/>
      <c r="FU532" s="42"/>
      <c r="FV532" s="42"/>
      <c r="FW532" s="42"/>
      <c r="FX532" s="42"/>
      <c r="FY532" s="42"/>
      <c r="FZ532" s="42"/>
      <c r="GA532" s="42"/>
      <c r="GB532" s="42"/>
      <c r="GC532" s="42"/>
      <c r="GD532" s="42"/>
      <c r="GE532" s="42"/>
      <c r="GF532" s="42"/>
      <c r="GG532" s="42"/>
      <c r="GH532" s="42"/>
      <c r="GI532" s="42"/>
      <c r="GJ532" s="42"/>
      <c r="GK532" s="42"/>
      <c r="GL532" s="42"/>
      <c r="GM532" s="42"/>
      <c r="GN532" s="42"/>
      <c r="GO532" s="42"/>
      <c r="GP532" s="42"/>
      <c r="GQ532" s="42"/>
      <c r="GR532" s="42"/>
      <c r="GS532" s="42"/>
      <c r="GT532" s="42"/>
      <c r="GU532" s="42"/>
      <c r="GV532" s="42"/>
      <c r="GW532" s="42"/>
      <c r="GX532" s="42"/>
      <c r="GY532" s="42"/>
      <c r="GZ532" s="42"/>
      <c r="HA532" s="42"/>
      <c r="HB532" s="42"/>
      <c r="HC532" s="42"/>
      <c r="HD532" s="42"/>
      <c r="HE532" s="42"/>
      <c r="HF532" s="42"/>
      <c r="HG532" s="42"/>
      <c r="HH532" s="42"/>
      <c r="HI532" s="42"/>
      <c r="HJ532" s="42"/>
      <c r="HK532" s="42"/>
      <c r="HL532" s="42"/>
      <c r="HM532" s="42"/>
      <c r="HN532" s="42"/>
      <c r="HO532" s="42"/>
      <c r="HP532" s="42"/>
      <c r="HQ532" s="42"/>
      <c r="HR532" s="42"/>
      <c r="HS532" s="42"/>
      <c r="HT532" s="42"/>
      <c r="HU532" s="42"/>
      <c r="HV532" s="42"/>
      <c r="HW532" s="42"/>
      <c r="HX532" s="42"/>
    </row>
    <row r="533" spans="1:232" s="41" customFormat="1" x14ac:dyDescent="0.25">
      <c r="A533" s="29"/>
      <c r="B533" s="30"/>
      <c r="C533" s="31" t="str">
        <f>IF(H533="","",VLOOKUP(O533,Khach_hang!B:G,6,0))</f>
        <v>B</v>
      </c>
      <c r="D533" s="57">
        <f t="shared" si="136"/>
        <v>0</v>
      </c>
      <c r="E533" s="57">
        <f t="shared" si="137"/>
        <v>1</v>
      </c>
      <c r="F533" s="32" t="str">
        <f>IF(H533="","",VLOOKUP(H533,'PHIEU XT'!B:I,8,0))</f>
        <v>31/08/2025</v>
      </c>
      <c r="G533" s="32" t="str">
        <f t="shared" si="138"/>
        <v>31/08/2025</v>
      </c>
      <c r="H533" s="4">
        <v>9105874660</v>
      </c>
      <c r="I533" s="32" t="str">
        <f t="shared" si="139"/>
        <v>31/08/2025</v>
      </c>
      <c r="J533" s="33" t="str">
        <f t="shared" si="140"/>
        <v>NKHT2508/00423098</v>
      </c>
      <c r="K533" s="34"/>
      <c r="L533" s="46" t="str">
        <f t="shared" si="141"/>
        <v>K25TTM</v>
      </c>
      <c r="M533" s="33" t="str">
        <f>IF(H533="","",'PHIEU XT'!C533)</f>
        <v>00423098</v>
      </c>
      <c r="N533" s="35" t="str">
        <f t="shared" si="142"/>
        <v>31/08/2025</v>
      </c>
      <c r="O533" s="6" t="str">
        <f>IF(H533="","",'PHIEU XT'!E533)</f>
        <v>WIN-002</v>
      </c>
      <c r="P533" s="36"/>
      <c r="Q533" s="36"/>
      <c r="R533" s="36"/>
      <c r="S533" s="33" t="str">
        <f>IF(H533="","",'PHIEU XT'!F533)</f>
        <v>2ARP WM+ HNI 176 -178 Vân Hòa</v>
      </c>
      <c r="T533" s="36"/>
      <c r="U533" s="36"/>
      <c r="V533" s="33" t="str">
        <f t="shared" si="143"/>
        <v>2ARP WM+ HNI 176 -178 Vân Hòa</v>
      </c>
      <c r="W533" s="36"/>
      <c r="X533" s="36"/>
      <c r="Y533" s="33" t="str">
        <f>IF(H533="","",'PHIEU XT'!AC533)</f>
        <v>CGM300</v>
      </c>
      <c r="Z533" s="36"/>
      <c r="AA533" s="30"/>
      <c r="AB533" s="57">
        <f t="shared" si="144"/>
        <v>5111</v>
      </c>
      <c r="AC533" s="57">
        <f t="shared" si="145"/>
        <v>131</v>
      </c>
      <c r="AD533" s="30"/>
      <c r="AE533" s="58">
        <f>IF(H533="","",'PHIEU XT'!U533)</f>
        <v>1</v>
      </c>
      <c r="AF533" s="37"/>
      <c r="AG533" s="37">
        <f>IF(H533="","",'PHIEU XT'!T533)</f>
        <v>73431</v>
      </c>
      <c r="AH533" s="38">
        <f t="shared" si="146"/>
        <v>73431</v>
      </c>
      <c r="AI533" s="37"/>
      <c r="AJ533" s="37"/>
      <c r="AK533" s="39"/>
      <c r="AL533" s="40">
        <f t="shared" si="147"/>
        <v>8</v>
      </c>
      <c r="AM533" s="37"/>
      <c r="AN533" s="37">
        <f t="shared" si="148"/>
        <v>5874.4800000000005</v>
      </c>
      <c r="AO533" s="59">
        <f t="shared" si="149"/>
        <v>33311</v>
      </c>
      <c r="AP533" s="39"/>
      <c r="AQ533" s="59" t="str">
        <f t="shared" si="150"/>
        <v>K-hangtra</v>
      </c>
      <c r="AR533" s="60">
        <f t="shared" si="151"/>
        <v>156</v>
      </c>
      <c r="AS533" s="60">
        <f t="shared" si="152"/>
        <v>632</v>
      </c>
      <c r="AV533" s="39"/>
      <c r="AW533" s="42"/>
      <c r="AX533" s="42"/>
      <c r="AY533" s="42"/>
      <c r="AZ533" s="42"/>
      <c r="BA533" s="42"/>
      <c r="BB533" s="42"/>
      <c r="BC533" s="42"/>
      <c r="BD533" s="42"/>
      <c r="BE533" s="42"/>
      <c r="BF533" s="42"/>
      <c r="BG533" s="42"/>
      <c r="BH533" s="42"/>
      <c r="BI533" s="42"/>
      <c r="BJ533" s="42"/>
      <c r="BK533" s="42"/>
      <c r="BL533" s="42"/>
      <c r="BM533" s="42"/>
      <c r="BN533" s="42"/>
      <c r="BO533" s="42"/>
      <c r="BP533" s="42"/>
      <c r="BQ533" s="42"/>
      <c r="BR533" s="42"/>
      <c r="BS533" s="42"/>
      <c r="BT533" s="42"/>
      <c r="BU533" s="42"/>
      <c r="BV533" s="42"/>
      <c r="BW533" s="42"/>
      <c r="BX533" s="42"/>
      <c r="BY533" s="42"/>
      <c r="BZ533" s="42"/>
      <c r="CA533" s="42"/>
      <c r="CB533" s="42"/>
      <c r="CC533" s="42"/>
      <c r="CD533" s="42"/>
      <c r="CE533" s="42"/>
      <c r="CF533" s="42"/>
      <c r="CG533" s="42"/>
      <c r="CH533" s="42"/>
      <c r="CI533" s="42"/>
      <c r="CJ533" s="42"/>
      <c r="CK533" s="42"/>
      <c r="CL533" s="42"/>
      <c r="CM533" s="42"/>
      <c r="CN533" s="42"/>
      <c r="CO533" s="42"/>
      <c r="CP533" s="42"/>
      <c r="CQ533" s="42"/>
      <c r="CR533" s="42"/>
      <c r="CS533" s="42"/>
      <c r="CT533" s="42"/>
      <c r="CU533" s="42"/>
      <c r="CV533" s="42"/>
      <c r="CW533" s="42"/>
      <c r="CX533" s="42"/>
      <c r="CY533" s="42"/>
      <c r="CZ533" s="42"/>
      <c r="DA533" s="42"/>
      <c r="DB533" s="42"/>
      <c r="DC533" s="42"/>
      <c r="DD533" s="42"/>
      <c r="DE533" s="42"/>
      <c r="DF533" s="42"/>
      <c r="DG533" s="42"/>
      <c r="DH533" s="42"/>
      <c r="DI533" s="42"/>
      <c r="DJ533" s="42"/>
      <c r="DK533" s="42"/>
      <c r="DL533" s="42"/>
      <c r="DM533" s="42"/>
      <c r="DN533" s="42"/>
      <c r="DO533" s="42"/>
      <c r="DP533" s="42"/>
      <c r="DQ533" s="42"/>
      <c r="DR533" s="42"/>
      <c r="DS533" s="42"/>
      <c r="DT533" s="42"/>
      <c r="DU533" s="42"/>
      <c r="DV533" s="42"/>
      <c r="DW533" s="42"/>
      <c r="DX533" s="42"/>
      <c r="DY533" s="42"/>
      <c r="DZ533" s="42"/>
      <c r="EA533" s="42"/>
      <c r="EB533" s="42"/>
      <c r="EC533" s="42"/>
      <c r="ED533" s="42"/>
      <c r="EE533" s="42"/>
      <c r="EF533" s="42"/>
      <c r="EG533" s="42"/>
      <c r="EH533" s="42"/>
      <c r="EI533" s="42"/>
      <c r="EJ533" s="42"/>
      <c r="EK533" s="42"/>
      <c r="EL533" s="42"/>
      <c r="EM533" s="42"/>
      <c r="EN533" s="42"/>
      <c r="EO533" s="42"/>
      <c r="EP533" s="42"/>
      <c r="EQ533" s="42"/>
      <c r="ER533" s="42"/>
      <c r="ES533" s="42"/>
      <c r="ET533" s="42"/>
      <c r="EU533" s="42"/>
      <c r="EV533" s="42"/>
      <c r="EW533" s="42"/>
      <c r="EX533" s="42"/>
      <c r="EY533" s="42"/>
      <c r="EZ533" s="42"/>
      <c r="FA533" s="42"/>
      <c r="FB533" s="42"/>
      <c r="FC533" s="42"/>
      <c r="FD533" s="42"/>
      <c r="FE533" s="42"/>
      <c r="FF533" s="42"/>
      <c r="FG533" s="42"/>
      <c r="FH533" s="42"/>
      <c r="FI533" s="42"/>
      <c r="FJ533" s="42"/>
      <c r="FK533" s="42"/>
      <c r="FL533" s="42"/>
      <c r="FM533" s="42"/>
      <c r="FN533" s="42"/>
      <c r="FO533" s="42"/>
      <c r="FP533" s="42"/>
      <c r="FQ533" s="42"/>
      <c r="FR533" s="42"/>
      <c r="FS533" s="42"/>
      <c r="FT533" s="42"/>
      <c r="FU533" s="42"/>
      <c r="FV533" s="42"/>
      <c r="FW533" s="42"/>
      <c r="FX533" s="42"/>
      <c r="FY533" s="42"/>
      <c r="FZ533" s="42"/>
      <c r="GA533" s="42"/>
      <c r="GB533" s="42"/>
      <c r="GC533" s="42"/>
      <c r="GD533" s="42"/>
      <c r="GE533" s="42"/>
      <c r="GF533" s="42"/>
      <c r="GG533" s="42"/>
      <c r="GH533" s="42"/>
      <c r="GI533" s="42"/>
      <c r="GJ533" s="42"/>
      <c r="GK533" s="42"/>
      <c r="GL533" s="42"/>
      <c r="GM533" s="42"/>
      <c r="GN533" s="42"/>
      <c r="GO533" s="42"/>
      <c r="GP533" s="42"/>
      <c r="GQ533" s="42"/>
      <c r="GR533" s="42"/>
      <c r="GS533" s="42"/>
      <c r="GT533" s="42"/>
      <c r="GU533" s="42"/>
      <c r="GV533" s="42"/>
      <c r="GW533" s="42"/>
      <c r="GX533" s="42"/>
      <c r="GY533" s="42"/>
      <c r="GZ533" s="42"/>
      <c r="HA533" s="42"/>
      <c r="HB533" s="42"/>
      <c r="HC533" s="42"/>
      <c r="HD533" s="42"/>
      <c r="HE533" s="42"/>
      <c r="HF533" s="42"/>
      <c r="HG533" s="42"/>
      <c r="HH533" s="42"/>
      <c r="HI533" s="42"/>
      <c r="HJ533" s="42"/>
      <c r="HK533" s="42"/>
      <c r="HL533" s="42"/>
      <c r="HM533" s="42"/>
      <c r="HN533" s="42"/>
      <c r="HO533" s="42"/>
      <c r="HP533" s="42"/>
      <c r="HQ533" s="42"/>
      <c r="HR533" s="42"/>
      <c r="HS533" s="42"/>
      <c r="HT533" s="42"/>
      <c r="HU533" s="42"/>
      <c r="HV533" s="42"/>
      <c r="HW533" s="42"/>
      <c r="HX533" s="42"/>
    </row>
    <row r="534" spans="1:232" s="41" customFormat="1" x14ac:dyDescent="0.25">
      <c r="A534" s="29"/>
      <c r="B534" s="30"/>
      <c r="C534" s="31" t="str">
        <f>IF(H534="","",VLOOKUP(O534,Khach_hang!B:G,6,0))</f>
        <v>B</v>
      </c>
      <c r="D534" s="57">
        <f t="shared" si="136"/>
        <v>0</v>
      </c>
      <c r="E534" s="57">
        <f t="shared" si="137"/>
        <v>1</v>
      </c>
      <c r="F534" s="32" t="str">
        <f>IF(H534="","",VLOOKUP(H534,'PHIEU XT'!B:I,8,0))</f>
        <v>31/08/2025</v>
      </c>
      <c r="G534" s="32" t="str">
        <f t="shared" si="138"/>
        <v>31/08/2025</v>
      </c>
      <c r="H534" s="4">
        <v>9105874660</v>
      </c>
      <c r="I534" s="32" t="str">
        <f t="shared" si="139"/>
        <v>31/08/2025</v>
      </c>
      <c r="J534" s="33" t="str">
        <f t="shared" si="140"/>
        <v>NKHT2508/00423098</v>
      </c>
      <c r="K534" s="34"/>
      <c r="L534" s="46" t="str">
        <f t="shared" si="141"/>
        <v>K25TTM</v>
      </c>
      <c r="M534" s="33" t="str">
        <f>IF(H534="","",'PHIEU XT'!C534)</f>
        <v>00423098</v>
      </c>
      <c r="N534" s="35" t="str">
        <f t="shared" si="142"/>
        <v>31/08/2025</v>
      </c>
      <c r="O534" s="6" t="str">
        <f>IF(H534="","",'PHIEU XT'!E534)</f>
        <v>WIN-002</v>
      </c>
      <c r="P534" s="36"/>
      <c r="Q534" s="36"/>
      <c r="R534" s="36"/>
      <c r="S534" s="33" t="str">
        <f>IF(H534="","",'PHIEU XT'!F534)</f>
        <v>2ARP WM+ HNI 176 -178 Vân Hòa</v>
      </c>
      <c r="T534" s="36"/>
      <c r="U534" s="36"/>
      <c r="V534" s="33" t="str">
        <f t="shared" si="143"/>
        <v>2ARP WM+ HNI 176 -178 Vân Hòa</v>
      </c>
      <c r="W534" s="36"/>
      <c r="X534" s="36"/>
      <c r="Y534" s="33" t="str">
        <f>IF(H534="","",'PHIEU XT'!AC534)</f>
        <v>GM500</v>
      </c>
      <c r="Z534" s="36"/>
      <c r="AA534" s="30"/>
      <c r="AB534" s="57">
        <f t="shared" si="144"/>
        <v>5111</v>
      </c>
      <c r="AC534" s="57">
        <f t="shared" si="145"/>
        <v>131</v>
      </c>
      <c r="AD534" s="30"/>
      <c r="AE534" s="58">
        <f>IF(H534="","",'PHIEU XT'!U534)</f>
        <v>2</v>
      </c>
      <c r="AF534" s="37"/>
      <c r="AG534" s="37">
        <f>IF(H534="","",'PHIEU XT'!T534)</f>
        <v>111058</v>
      </c>
      <c r="AH534" s="38">
        <f t="shared" si="146"/>
        <v>222116</v>
      </c>
      <c r="AI534" s="37"/>
      <c r="AJ534" s="37"/>
      <c r="AK534" s="39"/>
      <c r="AL534" s="40">
        <f t="shared" si="147"/>
        <v>8</v>
      </c>
      <c r="AM534" s="37"/>
      <c r="AN534" s="37">
        <f t="shared" si="148"/>
        <v>17769.28</v>
      </c>
      <c r="AO534" s="59">
        <f t="shared" si="149"/>
        <v>33311</v>
      </c>
      <c r="AP534" s="39"/>
      <c r="AQ534" s="59" t="str">
        <f t="shared" si="150"/>
        <v>K-hangtra</v>
      </c>
      <c r="AR534" s="60">
        <f t="shared" si="151"/>
        <v>156</v>
      </c>
      <c r="AS534" s="60">
        <f t="shared" si="152"/>
        <v>632</v>
      </c>
      <c r="AV534" s="39"/>
      <c r="AW534" s="42"/>
      <c r="AX534" s="42"/>
      <c r="AY534" s="42"/>
      <c r="AZ534" s="42"/>
      <c r="BA534" s="42"/>
      <c r="BB534" s="42"/>
      <c r="BC534" s="42"/>
      <c r="BD534" s="42"/>
      <c r="BE534" s="42"/>
      <c r="BF534" s="42"/>
      <c r="BG534" s="42"/>
      <c r="BH534" s="42"/>
      <c r="BI534" s="42"/>
      <c r="BJ534" s="42"/>
      <c r="BK534" s="42"/>
      <c r="BL534" s="42"/>
      <c r="BM534" s="42"/>
      <c r="BN534" s="42"/>
      <c r="BO534" s="42"/>
      <c r="BP534" s="42"/>
      <c r="BQ534" s="42"/>
      <c r="BR534" s="42"/>
      <c r="BS534" s="42"/>
      <c r="BT534" s="42"/>
      <c r="BU534" s="42"/>
      <c r="BV534" s="42"/>
      <c r="BW534" s="42"/>
      <c r="BX534" s="42"/>
      <c r="BY534" s="42"/>
      <c r="BZ534" s="42"/>
      <c r="CA534" s="42"/>
      <c r="CB534" s="42"/>
      <c r="CC534" s="42"/>
      <c r="CD534" s="42"/>
      <c r="CE534" s="42"/>
      <c r="CF534" s="42"/>
      <c r="CG534" s="42"/>
      <c r="CH534" s="42"/>
      <c r="CI534" s="42"/>
      <c r="CJ534" s="42"/>
      <c r="CK534" s="42"/>
      <c r="CL534" s="42"/>
      <c r="CM534" s="42"/>
      <c r="CN534" s="42"/>
      <c r="CO534" s="42"/>
      <c r="CP534" s="42"/>
      <c r="CQ534" s="42"/>
      <c r="CR534" s="42"/>
      <c r="CS534" s="42"/>
      <c r="CT534" s="42"/>
      <c r="CU534" s="42"/>
      <c r="CV534" s="42"/>
      <c r="CW534" s="42"/>
      <c r="CX534" s="42"/>
      <c r="CY534" s="42"/>
      <c r="CZ534" s="42"/>
      <c r="DA534" s="42"/>
      <c r="DB534" s="42"/>
      <c r="DC534" s="42"/>
      <c r="DD534" s="42"/>
      <c r="DE534" s="42"/>
      <c r="DF534" s="42"/>
      <c r="DG534" s="42"/>
      <c r="DH534" s="42"/>
      <c r="DI534" s="42"/>
      <c r="DJ534" s="42"/>
      <c r="DK534" s="42"/>
      <c r="DL534" s="42"/>
      <c r="DM534" s="42"/>
      <c r="DN534" s="42"/>
      <c r="DO534" s="42"/>
      <c r="DP534" s="42"/>
      <c r="DQ534" s="42"/>
      <c r="DR534" s="42"/>
      <c r="DS534" s="42"/>
      <c r="DT534" s="42"/>
      <c r="DU534" s="42"/>
      <c r="DV534" s="42"/>
      <c r="DW534" s="42"/>
      <c r="DX534" s="42"/>
      <c r="DY534" s="42"/>
      <c r="DZ534" s="42"/>
      <c r="EA534" s="42"/>
      <c r="EB534" s="42"/>
      <c r="EC534" s="42"/>
      <c r="ED534" s="42"/>
      <c r="EE534" s="42"/>
      <c r="EF534" s="42"/>
      <c r="EG534" s="42"/>
      <c r="EH534" s="42"/>
      <c r="EI534" s="42"/>
      <c r="EJ534" s="42"/>
      <c r="EK534" s="42"/>
      <c r="EL534" s="42"/>
      <c r="EM534" s="42"/>
      <c r="EN534" s="42"/>
      <c r="EO534" s="42"/>
      <c r="EP534" s="42"/>
      <c r="EQ534" s="42"/>
      <c r="ER534" s="42"/>
      <c r="ES534" s="42"/>
      <c r="ET534" s="42"/>
      <c r="EU534" s="42"/>
      <c r="EV534" s="42"/>
      <c r="EW534" s="42"/>
      <c r="EX534" s="42"/>
      <c r="EY534" s="42"/>
      <c r="EZ534" s="42"/>
      <c r="FA534" s="42"/>
      <c r="FB534" s="42"/>
      <c r="FC534" s="42"/>
      <c r="FD534" s="42"/>
      <c r="FE534" s="42"/>
      <c r="FF534" s="42"/>
      <c r="FG534" s="42"/>
      <c r="FH534" s="42"/>
      <c r="FI534" s="42"/>
      <c r="FJ534" s="42"/>
      <c r="FK534" s="42"/>
      <c r="FL534" s="42"/>
      <c r="FM534" s="42"/>
      <c r="FN534" s="42"/>
      <c r="FO534" s="42"/>
      <c r="FP534" s="42"/>
      <c r="FQ534" s="42"/>
      <c r="FR534" s="42"/>
      <c r="FS534" s="42"/>
      <c r="FT534" s="42"/>
      <c r="FU534" s="42"/>
      <c r="FV534" s="42"/>
      <c r="FW534" s="42"/>
      <c r="FX534" s="42"/>
      <c r="FY534" s="42"/>
      <c r="FZ534" s="42"/>
      <c r="GA534" s="42"/>
      <c r="GB534" s="42"/>
      <c r="GC534" s="42"/>
      <c r="GD534" s="42"/>
      <c r="GE534" s="42"/>
      <c r="GF534" s="42"/>
      <c r="GG534" s="42"/>
      <c r="GH534" s="42"/>
      <c r="GI534" s="42"/>
      <c r="GJ534" s="42"/>
      <c r="GK534" s="42"/>
      <c r="GL534" s="42"/>
      <c r="GM534" s="42"/>
      <c r="GN534" s="42"/>
      <c r="GO534" s="42"/>
      <c r="GP534" s="42"/>
      <c r="GQ534" s="42"/>
      <c r="GR534" s="42"/>
      <c r="GS534" s="42"/>
      <c r="GT534" s="42"/>
      <c r="GU534" s="42"/>
      <c r="GV534" s="42"/>
      <c r="GW534" s="42"/>
      <c r="GX534" s="42"/>
      <c r="GY534" s="42"/>
      <c r="GZ534" s="42"/>
      <c r="HA534" s="42"/>
      <c r="HB534" s="42"/>
      <c r="HC534" s="42"/>
      <c r="HD534" s="42"/>
      <c r="HE534" s="42"/>
      <c r="HF534" s="42"/>
      <c r="HG534" s="42"/>
      <c r="HH534" s="42"/>
      <c r="HI534" s="42"/>
      <c r="HJ534" s="42"/>
      <c r="HK534" s="42"/>
      <c r="HL534" s="42"/>
      <c r="HM534" s="42"/>
      <c r="HN534" s="42"/>
      <c r="HO534" s="42"/>
      <c r="HP534" s="42"/>
      <c r="HQ534" s="42"/>
      <c r="HR534" s="42"/>
      <c r="HS534" s="42"/>
      <c r="HT534" s="42"/>
      <c r="HU534" s="42"/>
      <c r="HV534" s="42"/>
      <c r="HW534" s="42"/>
      <c r="HX534" s="42"/>
    </row>
    <row r="535" spans="1:232" s="41" customFormat="1" x14ac:dyDescent="0.25">
      <c r="A535" s="29"/>
      <c r="B535" s="30"/>
      <c r="C535" s="31" t="str">
        <f>IF(H535="","",VLOOKUP(O535,Khach_hang!B:G,6,0))</f>
        <v>B</v>
      </c>
      <c r="D535" s="57">
        <f t="shared" si="136"/>
        <v>0</v>
      </c>
      <c r="E535" s="57">
        <f t="shared" si="137"/>
        <v>1</v>
      </c>
      <c r="F535" s="32" t="str">
        <f>IF(H535="","",VLOOKUP(H535,'PHIEU XT'!B:I,8,0))</f>
        <v>31/08/2025</v>
      </c>
      <c r="G535" s="32" t="str">
        <f t="shared" si="138"/>
        <v>31/08/2025</v>
      </c>
      <c r="H535" s="4">
        <v>9105874744</v>
      </c>
      <c r="I535" s="32" t="str">
        <f t="shared" si="139"/>
        <v>31/08/2025</v>
      </c>
      <c r="J535" s="33" t="str">
        <f t="shared" si="140"/>
        <v>NKHT2508/00423129</v>
      </c>
      <c r="K535" s="34"/>
      <c r="L535" s="46" t="str">
        <f t="shared" si="141"/>
        <v>K25TTM</v>
      </c>
      <c r="M535" s="33" t="str">
        <f>IF(H535="","",'PHIEU XT'!C535)</f>
        <v>00423129</v>
      </c>
      <c r="N535" s="35" t="str">
        <f t="shared" si="142"/>
        <v>31/08/2025</v>
      </c>
      <c r="O535" s="6" t="str">
        <f>IF(H535="","",'PHIEU XT'!E535)</f>
        <v>WIN-002</v>
      </c>
      <c r="P535" s="36"/>
      <c r="Q535" s="36"/>
      <c r="R535" s="36"/>
      <c r="S535" s="33" t="str">
        <f>IF(H535="","",'PHIEU XT'!F535)</f>
        <v>5580 WM+ HNI Dốc Đa Tốn</v>
      </c>
      <c r="T535" s="36"/>
      <c r="U535" s="36"/>
      <c r="V535" s="33" t="str">
        <f t="shared" si="143"/>
        <v>5580 WM+ HNI Dốc Đa Tốn</v>
      </c>
      <c r="W535" s="36"/>
      <c r="X535" s="36"/>
      <c r="Y535" s="33" t="str">
        <f>IF(H535="","",'PHIEU XT'!AC535)</f>
        <v>CGM300</v>
      </c>
      <c r="Z535" s="36"/>
      <c r="AA535" s="30"/>
      <c r="AB535" s="57">
        <f t="shared" si="144"/>
        <v>5111</v>
      </c>
      <c r="AC535" s="57">
        <f t="shared" si="145"/>
        <v>131</v>
      </c>
      <c r="AD535" s="30"/>
      <c r="AE535" s="58">
        <f>IF(H535="","",'PHIEU XT'!U535)</f>
        <v>2</v>
      </c>
      <c r="AF535" s="37"/>
      <c r="AG535" s="37">
        <f>IF(H535="","",'PHIEU XT'!T535)</f>
        <v>73431</v>
      </c>
      <c r="AH535" s="38">
        <f t="shared" si="146"/>
        <v>146862</v>
      </c>
      <c r="AI535" s="37"/>
      <c r="AJ535" s="37"/>
      <c r="AK535" s="39"/>
      <c r="AL535" s="40">
        <f t="shared" si="147"/>
        <v>8</v>
      </c>
      <c r="AM535" s="37"/>
      <c r="AN535" s="37">
        <f t="shared" si="148"/>
        <v>11748.960000000001</v>
      </c>
      <c r="AO535" s="59">
        <f t="shared" si="149"/>
        <v>33311</v>
      </c>
      <c r="AP535" s="39"/>
      <c r="AQ535" s="59" t="str">
        <f t="shared" si="150"/>
        <v>K-hangtra</v>
      </c>
      <c r="AR535" s="60">
        <f t="shared" si="151"/>
        <v>156</v>
      </c>
      <c r="AS535" s="60">
        <f t="shared" si="152"/>
        <v>632</v>
      </c>
      <c r="AV535" s="39"/>
      <c r="AW535" s="42"/>
      <c r="AX535" s="42"/>
      <c r="AY535" s="42"/>
      <c r="AZ535" s="42"/>
      <c r="BA535" s="42"/>
      <c r="BB535" s="42"/>
      <c r="BC535" s="42"/>
      <c r="BD535" s="42"/>
      <c r="BE535" s="42"/>
      <c r="BF535" s="42"/>
      <c r="BG535" s="42"/>
      <c r="BH535" s="42"/>
      <c r="BI535" s="42"/>
      <c r="BJ535" s="42"/>
      <c r="BK535" s="42"/>
      <c r="BL535" s="42"/>
      <c r="BM535" s="42"/>
      <c r="BN535" s="42"/>
      <c r="BO535" s="42"/>
      <c r="BP535" s="42"/>
      <c r="BQ535" s="42"/>
      <c r="BR535" s="42"/>
      <c r="BS535" s="42"/>
      <c r="BT535" s="42"/>
      <c r="BU535" s="42"/>
      <c r="BV535" s="42"/>
      <c r="BW535" s="42"/>
      <c r="BX535" s="42"/>
      <c r="BY535" s="42"/>
      <c r="BZ535" s="42"/>
      <c r="CA535" s="42"/>
      <c r="CB535" s="42"/>
      <c r="CC535" s="42"/>
      <c r="CD535" s="42"/>
      <c r="CE535" s="42"/>
      <c r="CF535" s="42"/>
      <c r="CG535" s="42"/>
      <c r="CH535" s="42"/>
      <c r="CI535" s="42"/>
      <c r="CJ535" s="42"/>
      <c r="CK535" s="42"/>
      <c r="CL535" s="42"/>
      <c r="CM535" s="42"/>
      <c r="CN535" s="42"/>
      <c r="CO535" s="42"/>
      <c r="CP535" s="42"/>
      <c r="CQ535" s="42"/>
      <c r="CR535" s="42"/>
      <c r="CS535" s="42"/>
      <c r="CT535" s="42"/>
      <c r="CU535" s="42"/>
      <c r="CV535" s="42"/>
      <c r="CW535" s="42"/>
      <c r="CX535" s="42"/>
      <c r="CY535" s="42"/>
      <c r="CZ535" s="42"/>
      <c r="DA535" s="42"/>
      <c r="DB535" s="42"/>
      <c r="DC535" s="42"/>
      <c r="DD535" s="42"/>
      <c r="DE535" s="42"/>
      <c r="DF535" s="42"/>
      <c r="DG535" s="42"/>
      <c r="DH535" s="42"/>
      <c r="DI535" s="42"/>
      <c r="DJ535" s="42"/>
      <c r="DK535" s="42"/>
      <c r="DL535" s="42"/>
      <c r="DM535" s="42"/>
      <c r="DN535" s="42"/>
      <c r="DO535" s="42"/>
      <c r="DP535" s="42"/>
      <c r="DQ535" s="42"/>
      <c r="DR535" s="42"/>
      <c r="DS535" s="42"/>
      <c r="DT535" s="42"/>
      <c r="DU535" s="42"/>
      <c r="DV535" s="42"/>
      <c r="DW535" s="42"/>
      <c r="DX535" s="42"/>
      <c r="DY535" s="42"/>
      <c r="DZ535" s="42"/>
      <c r="EA535" s="42"/>
      <c r="EB535" s="42"/>
      <c r="EC535" s="42"/>
      <c r="ED535" s="42"/>
      <c r="EE535" s="42"/>
      <c r="EF535" s="42"/>
      <c r="EG535" s="42"/>
      <c r="EH535" s="42"/>
      <c r="EI535" s="42"/>
      <c r="EJ535" s="42"/>
      <c r="EK535" s="42"/>
      <c r="EL535" s="42"/>
      <c r="EM535" s="42"/>
      <c r="EN535" s="42"/>
      <c r="EO535" s="42"/>
      <c r="EP535" s="42"/>
      <c r="EQ535" s="42"/>
      <c r="ER535" s="42"/>
      <c r="ES535" s="42"/>
      <c r="ET535" s="42"/>
      <c r="EU535" s="42"/>
      <c r="EV535" s="42"/>
      <c r="EW535" s="42"/>
      <c r="EX535" s="42"/>
      <c r="EY535" s="42"/>
      <c r="EZ535" s="42"/>
      <c r="FA535" s="42"/>
      <c r="FB535" s="42"/>
      <c r="FC535" s="42"/>
      <c r="FD535" s="42"/>
      <c r="FE535" s="42"/>
      <c r="FF535" s="42"/>
      <c r="FG535" s="42"/>
      <c r="FH535" s="42"/>
      <c r="FI535" s="42"/>
      <c r="FJ535" s="42"/>
      <c r="FK535" s="42"/>
      <c r="FL535" s="42"/>
      <c r="FM535" s="42"/>
      <c r="FN535" s="42"/>
      <c r="FO535" s="42"/>
      <c r="FP535" s="42"/>
      <c r="FQ535" s="42"/>
      <c r="FR535" s="42"/>
      <c r="FS535" s="42"/>
      <c r="FT535" s="42"/>
      <c r="FU535" s="42"/>
      <c r="FV535" s="42"/>
      <c r="FW535" s="42"/>
      <c r="FX535" s="42"/>
      <c r="FY535" s="42"/>
      <c r="FZ535" s="42"/>
      <c r="GA535" s="42"/>
      <c r="GB535" s="42"/>
      <c r="GC535" s="42"/>
      <c r="GD535" s="42"/>
      <c r="GE535" s="42"/>
      <c r="GF535" s="42"/>
      <c r="GG535" s="42"/>
      <c r="GH535" s="42"/>
      <c r="GI535" s="42"/>
      <c r="GJ535" s="42"/>
      <c r="GK535" s="42"/>
      <c r="GL535" s="42"/>
      <c r="GM535" s="42"/>
      <c r="GN535" s="42"/>
      <c r="GO535" s="42"/>
      <c r="GP535" s="42"/>
      <c r="GQ535" s="42"/>
      <c r="GR535" s="42"/>
      <c r="GS535" s="42"/>
      <c r="GT535" s="42"/>
      <c r="GU535" s="42"/>
      <c r="GV535" s="42"/>
      <c r="GW535" s="42"/>
      <c r="GX535" s="42"/>
      <c r="GY535" s="42"/>
      <c r="GZ535" s="42"/>
      <c r="HA535" s="42"/>
      <c r="HB535" s="42"/>
      <c r="HC535" s="42"/>
      <c r="HD535" s="42"/>
      <c r="HE535" s="42"/>
      <c r="HF535" s="42"/>
      <c r="HG535" s="42"/>
      <c r="HH535" s="42"/>
      <c r="HI535" s="42"/>
      <c r="HJ535" s="42"/>
      <c r="HK535" s="42"/>
      <c r="HL535" s="42"/>
      <c r="HM535" s="42"/>
      <c r="HN535" s="42"/>
      <c r="HO535" s="42"/>
      <c r="HP535" s="42"/>
      <c r="HQ535" s="42"/>
      <c r="HR535" s="42"/>
      <c r="HS535" s="42"/>
      <c r="HT535" s="42"/>
      <c r="HU535" s="42"/>
      <c r="HV535" s="42"/>
      <c r="HW535" s="42"/>
      <c r="HX535" s="42"/>
    </row>
    <row r="536" spans="1:232" s="41" customFormat="1" x14ac:dyDescent="0.25">
      <c r="A536" s="29"/>
      <c r="B536" s="30"/>
      <c r="C536" s="31" t="str">
        <f>IF(H536="","",VLOOKUP(O536,Khach_hang!B:G,6,0))</f>
        <v>B</v>
      </c>
      <c r="D536" s="57">
        <f t="shared" si="136"/>
        <v>0</v>
      </c>
      <c r="E536" s="57">
        <f t="shared" si="137"/>
        <v>1</v>
      </c>
      <c r="F536" s="32" t="str">
        <f>IF(H536="","",VLOOKUP(H536,'PHIEU XT'!B:I,8,0))</f>
        <v>31/08/2025</v>
      </c>
      <c r="G536" s="32" t="str">
        <f t="shared" si="138"/>
        <v>31/08/2025</v>
      </c>
      <c r="H536" s="4">
        <v>9105874744</v>
      </c>
      <c r="I536" s="32" t="str">
        <f t="shared" si="139"/>
        <v>31/08/2025</v>
      </c>
      <c r="J536" s="33" t="str">
        <f t="shared" si="140"/>
        <v>NKHT2508/00423129</v>
      </c>
      <c r="K536" s="34"/>
      <c r="L536" s="46" t="str">
        <f t="shared" si="141"/>
        <v>K25TTM</v>
      </c>
      <c r="M536" s="33" t="str">
        <f>IF(H536="","",'PHIEU XT'!C536)</f>
        <v>00423129</v>
      </c>
      <c r="N536" s="35" t="str">
        <f t="shared" si="142"/>
        <v>31/08/2025</v>
      </c>
      <c r="O536" s="6" t="str">
        <f>IF(H536="","",'PHIEU XT'!E536)</f>
        <v>WIN-002</v>
      </c>
      <c r="P536" s="36"/>
      <c r="Q536" s="36"/>
      <c r="R536" s="36"/>
      <c r="S536" s="33" t="str">
        <f>IF(H536="","",'PHIEU XT'!F536)</f>
        <v>5580 WM+ HNI Dốc Đa Tốn</v>
      </c>
      <c r="T536" s="36"/>
      <c r="U536" s="36"/>
      <c r="V536" s="33" t="str">
        <f t="shared" si="143"/>
        <v>5580 WM+ HNI Dốc Đa Tốn</v>
      </c>
      <c r="W536" s="36"/>
      <c r="X536" s="36"/>
      <c r="Y536" s="33" t="str">
        <f>IF(H536="","",'PHIEU XT'!AC536)</f>
        <v>TH200</v>
      </c>
      <c r="Z536" s="36"/>
      <c r="AA536" s="30"/>
      <c r="AB536" s="57">
        <f t="shared" si="144"/>
        <v>5111</v>
      </c>
      <c r="AC536" s="57">
        <f t="shared" si="145"/>
        <v>131</v>
      </c>
      <c r="AD536" s="30"/>
      <c r="AE536" s="58">
        <f>IF(H536="","",'PHIEU XT'!U536)</f>
        <v>2</v>
      </c>
      <c r="AF536" s="37"/>
      <c r="AG536" s="37">
        <f>IF(H536="","",'PHIEU XT'!T536)</f>
        <v>55595</v>
      </c>
      <c r="AH536" s="38">
        <f t="shared" si="146"/>
        <v>111190</v>
      </c>
      <c r="AI536" s="37"/>
      <c r="AJ536" s="37"/>
      <c r="AK536" s="39"/>
      <c r="AL536" s="40">
        <f t="shared" si="147"/>
        <v>8</v>
      </c>
      <c r="AM536" s="37"/>
      <c r="AN536" s="37">
        <f t="shared" si="148"/>
        <v>8895.2000000000007</v>
      </c>
      <c r="AO536" s="59">
        <f t="shared" si="149"/>
        <v>33311</v>
      </c>
      <c r="AP536" s="39"/>
      <c r="AQ536" s="59" t="str">
        <f t="shared" si="150"/>
        <v>K-hangtra</v>
      </c>
      <c r="AR536" s="60">
        <f t="shared" si="151"/>
        <v>156</v>
      </c>
      <c r="AS536" s="60">
        <f t="shared" si="152"/>
        <v>632</v>
      </c>
      <c r="AV536" s="39"/>
      <c r="AW536" s="42"/>
      <c r="AX536" s="42"/>
      <c r="AY536" s="42"/>
      <c r="AZ536" s="42"/>
      <c r="BA536" s="42"/>
      <c r="BB536" s="42"/>
      <c r="BC536" s="42"/>
      <c r="BD536" s="42"/>
      <c r="BE536" s="42"/>
      <c r="BF536" s="42"/>
      <c r="BG536" s="42"/>
      <c r="BH536" s="42"/>
      <c r="BI536" s="42"/>
      <c r="BJ536" s="42"/>
      <c r="BK536" s="42"/>
      <c r="BL536" s="42"/>
      <c r="BM536" s="42"/>
      <c r="BN536" s="42"/>
      <c r="BO536" s="42"/>
      <c r="BP536" s="42"/>
      <c r="BQ536" s="42"/>
      <c r="BR536" s="42"/>
      <c r="BS536" s="42"/>
      <c r="BT536" s="42"/>
      <c r="BU536" s="42"/>
      <c r="BV536" s="42"/>
      <c r="BW536" s="42"/>
      <c r="BX536" s="42"/>
      <c r="BY536" s="42"/>
      <c r="BZ536" s="42"/>
      <c r="CA536" s="42"/>
      <c r="CB536" s="42"/>
      <c r="CC536" s="42"/>
      <c r="CD536" s="42"/>
      <c r="CE536" s="42"/>
      <c r="CF536" s="42"/>
      <c r="CG536" s="42"/>
      <c r="CH536" s="42"/>
      <c r="CI536" s="42"/>
      <c r="CJ536" s="42"/>
      <c r="CK536" s="42"/>
      <c r="CL536" s="42"/>
      <c r="CM536" s="42"/>
      <c r="CN536" s="42"/>
      <c r="CO536" s="42"/>
      <c r="CP536" s="42"/>
      <c r="CQ536" s="42"/>
      <c r="CR536" s="42"/>
      <c r="CS536" s="42"/>
      <c r="CT536" s="42"/>
      <c r="CU536" s="42"/>
      <c r="CV536" s="42"/>
      <c r="CW536" s="42"/>
      <c r="CX536" s="42"/>
      <c r="CY536" s="42"/>
      <c r="CZ536" s="42"/>
      <c r="DA536" s="42"/>
      <c r="DB536" s="42"/>
      <c r="DC536" s="42"/>
      <c r="DD536" s="42"/>
      <c r="DE536" s="42"/>
      <c r="DF536" s="42"/>
      <c r="DG536" s="42"/>
      <c r="DH536" s="42"/>
      <c r="DI536" s="42"/>
      <c r="DJ536" s="42"/>
      <c r="DK536" s="42"/>
      <c r="DL536" s="42"/>
      <c r="DM536" s="42"/>
      <c r="DN536" s="42"/>
      <c r="DO536" s="42"/>
      <c r="DP536" s="42"/>
      <c r="DQ536" s="42"/>
      <c r="DR536" s="42"/>
      <c r="DS536" s="42"/>
      <c r="DT536" s="42"/>
      <c r="DU536" s="42"/>
      <c r="DV536" s="42"/>
      <c r="DW536" s="42"/>
      <c r="DX536" s="42"/>
      <c r="DY536" s="42"/>
      <c r="DZ536" s="42"/>
      <c r="EA536" s="42"/>
      <c r="EB536" s="42"/>
      <c r="EC536" s="42"/>
      <c r="ED536" s="42"/>
      <c r="EE536" s="42"/>
      <c r="EF536" s="42"/>
      <c r="EG536" s="42"/>
      <c r="EH536" s="42"/>
      <c r="EI536" s="42"/>
      <c r="EJ536" s="42"/>
      <c r="EK536" s="42"/>
      <c r="EL536" s="42"/>
      <c r="EM536" s="42"/>
      <c r="EN536" s="42"/>
      <c r="EO536" s="42"/>
      <c r="EP536" s="42"/>
      <c r="EQ536" s="42"/>
      <c r="ER536" s="42"/>
      <c r="ES536" s="42"/>
      <c r="ET536" s="42"/>
      <c r="EU536" s="42"/>
      <c r="EV536" s="42"/>
      <c r="EW536" s="42"/>
      <c r="EX536" s="42"/>
      <c r="EY536" s="42"/>
      <c r="EZ536" s="42"/>
      <c r="FA536" s="42"/>
      <c r="FB536" s="42"/>
      <c r="FC536" s="42"/>
      <c r="FD536" s="42"/>
      <c r="FE536" s="42"/>
      <c r="FF536" s="42"/>
      <c r="FG536" s="42"/>
      <c r="FH536" s="42"/>
      <c r="FI536" s="42"/>
      <c r="FJ536" s="42"/>
      <c r="FK536" s="42"/>
      <c r="FL536" s="42"/>
      <c r="FM536" s="42"/>
      <c r="FN536" s="42"/>
      <c r="FO536" s="42"/>
      <c r="FP536" s="42"/>
      <c r="FQ536" s="42"/>
      <c r="FR536" s="42"/>
      <c r="FS536" s="42"/>
      <c r="FT536" s="42"/>
      <c r="FU536" s="42"/>
      <c r="FV536" s="42"/>
      <c r="FW536" s="42"/>
      <c r="FX536" s="42"/>
      <c r="FY536" s="42"/>
      <c r="FZ536" s="42"/>
      <c r="GA536" s="42"/>
      <c r="GB536" s="42"/>
      <c r="GC536" s="42"/>
      <c r="GD536" s="42"/>
      <c r="GE536" s="42"/>
      <c r="GF536" s="42"/>
      <c r="GG536" s="42"/>
      <c r="GH536" s="42"/>
      <c r="GI536" s="42"/>
      <c r="GJ536" s="42"/>
      <c r="GK536" s="42"/>
      <c r="GL536" s="42"/>
      <c r="GM536" s="42"/>
      <c r="GN536" s="42"/>
      <c r="GO536" s="42"/>
      <c r="GP536" s="42"/>
      <c r="GQ536" s="42"/>
      <c r="GR536" s="42"/>
      <c r="GS536" s="42"/>
      <c r="GT536" s="42"/>
      <c r="GU536" s="42"/>
      <c r="GV536" s="42"/>
      <c r="GW536" s="42"/>
      <c r="GX536" s="42"/>
      <c r="GY536" s="42"/>
      <c r="GZ536" s="42"/>
      <c r="HA536" s="42"/>
      <c r="HB536" s="42"/>
      <c r="HC536" s="42"/>
      <c r="HD536" s="42"/>
      <c r="HE536" s="42"/>
      <c r="HF536" s="42"/>
      <c r="HG536" s="42"/>
      <c r="HH536" s="42"/>
      <c r="HI536" s="42"/>
      <c r="HJ536" s="42"/>
      <c r="HK536" s="42"/>
      <c r="HL536" s="42"/>
      <c r="HM536" s="42"/>
      <c r="HN536" s="42"/>
      <c r="HO536" s="42"/>
      <c r="HP536" s="42"/>
      <c r="HQ536" s="42"/>
      <c r="HR536" s="42"/>
      <c r="HS536" s="42"/>
      <c r="HT536" s="42"/>
      <c r="HU536" s="42"/>
      <c r="HV536" s="42"/>
      <c r="HW536" s="42"/>
      <c r="HX536" s="42"/>
    </row>
    <row r="537" spans="1:232" s="41" customFormat="1" x14ac:dyDescent="0.25">
      <c r="A537" s="29"/>
      <c r="B537" s="30"/>
      <c r="C537" s="31" t="str">
        <f>IF(H537="","",VLOOKUP(O537,Khach_hang!B:G,6,0))</f>
        <v>B</v>
      </c>
      <c r="D537" s="57">
        <f t="shared" si="136"/>
        <v>0</v>
      </c>
      <c r="E537" s="57">
        <f t="shared" si="137"/>
        <v>1</v>
      </c>
      <c r="F537" s="32" t="str">
        <f>IF(H537="","",VLOOKUP(H537,'PHIEU XT'!B:I,8,0))</f>
        <v>31/08/2025</v>
      </c>
      <c r="G537" s="32" t="str">
        <f t="shared" si="138"/>
        <v>31/08/2025</v>
      </c>
      <c r="H537" s="4">
        <v>9105874733</v>
      </c>
      <c r="I537" s="32" t="str">
        <f t="shared" si="139"/>
        <v>31/08/2025</v>
      </c>
      <c r="J537" s="33" t="str">
        <f t="shared" si="140"/>
        <v>NKHT2508/00423125</v>
      </c>
      <c r="K537" s="34"/>
      <c r="L537" s="46" t="str">
        <f t="shared" si="141"/>
        <v>K25TTM</v>
      </c>
      <c r="M537" s="33" t="str">
        <f>IF(H537="","",'PHIEU XT'!C537)</f>
        <v>00423125</v>
      </c>
      <c r="N537" s="35" t="str">
        <f t="shared" si="142"/>
        <v>31/08/2025</v>
      </c>
      <c r="O537" s="6" t="str">
        <f>IF(H537="","",'PHIEU XT'!E537)</f>
        <v>WIN-002</v>
      </c>
      <c r="P537" s="36"/>
      <c r="Q537" s="36"/>
      <c r="R537" s="36"/>
      <c r="S537" s="33" t="str">
        <f>IF(H537="","",'PHIEU XT'!F537)</f>
        <v>4515 WM+ HNI Golden Land, 275 Nguyễn Trã</v>
      </c>
      <c r="T537" s="36"/>
      <c r="U537" s="36"/>
      <c r="V537" s="33" t="str">
        <f t="shared" si="143"/>
        <v>4515 WM+ HNI Golden Land, 275 Nguyễn Trã</v>
      </c>
      <c r="W537" s="36"/>
      <c r="X537" s="36"/>
      <c r="Y537" s="33" t="str">
        <f>IF(H537="","",'PHIEU XT'!AC537)</f>
        <v>CGM300</v>
      </c>
      <c r="Z537" s="36"/>
      <c r="AA537" s="30"/>
      <c r="AB537" s="57">
        <f t="shared" si="144"/>
        <v>5111</v>
      </c>
      <c r="AC537" s="57">
        <f t="shared" si="145"/>
        <v>131</v>
      </c>
      <c r="AD537" s="30"/>
      <c r="AE537" s="58">
        <f>IF(H537="","",'PHIEU XT'!U537)</f>
        <v>3</v>
      </c>
      <c r="AF537" s="37"/>
      <c r="AG537" s="37">
        <f>IF(H537="","",'PHIEU XT'!T537)</f>
        <v>73431</v>
      </c>
      <c r="AH537" s="38">
        <f t="shared" si="146"/>
        <v>220293</v>
      </c>
      <c r="AI537" s="37"/>
      <c r="AJ537" s="37"/>
      <c r="AK537" s="39"/>
      <c r="AL537" s="40">
        <f t="shared" si="147"/>
        <v>8</v>
      </c>
      <c r="AM537" s="37"/>
      <c r="AN537" s="37">
        <f t="shared" si="148"/>
        <v>17623.439999999999</v>
      </c>
      <c r="AO537" s="59">
        <f t="shared" si="149"/>
        <v>33311</v>
      </c>
      <c r="AP537" s="39"/>
      <c r="AQ537" s="59" t="str">
        <f t="shared" si="150"/>
        <v>K-hangtra</v>
      </c>
      <c r="AR537" s="60">
        <f t="shared" si="151"/>
        <v>156</v>
      </c>
      <c r="AS537" s="60">
        <f t="shared" si="152"/>
        <v>632</v>
      </c>
      <c r="AV537" s="39"/>
      <c r="AW537" s="42"/>
      <c r="AX537" s="42"/>
      <c r="AY537" s="42"/>
      <c r="AZ537" s="42"/>
      <c r="BA537" s="42"/>
      <c r="BB537" s="42"/>
      <c r="BC537" s="42"/>
      <c r="BD537" s="42"/>
      <c r="BE537" s="42"/>
      <c r="BF537" s="42"/>
      <c r="BG537" s="42"/>
      <c r="BH537" s="42"/>
      <c r="BI537" s="42"/>
      <c r="BJ537" s="42"/>
      <c r="BK537" s="42"/>
      <c r="BL537" s="42"/>
      <c r="BM537" s="42"/>
      <c r="BN537" s="42"/>
      <c r="BO537" s="42"/>
      <c r="BP537" s="42"/>
      <c r="BQ537" s="42"/>
      <c r="BR537" s="42"/>
      <c r="BS537" s="42"/>
      <c r="BT537" s="42"/>
      <c r="BU537" s="42"/>
      <c r="BV537" s="42"/>
      <c r="BW537" s="42"/>
      <c r="BX537" s="42"/>
      <c r="BY537" s="42"/>
      <c r="BZ537" s="42"/>
      <c r="CA537" s="42"/>
      <c r="CB537" s="42"/>
      <c r="CC537" s="42"/>
      <c r="CD537" s="42"/>
      <c r="CE537" s="42"/>
      <c r="CF537" s="42"/>
      <c r="CG537" s="42"/>
      <c r="CH537" s="42"/>
      <c r="CI537" s="42"/>
      <c r="CJ537" s="42"/>
      <c r="CK537" s="42"/>
      <c r="CL537" s="42"/>
      <c r="CM537" s="42"/>
      <c r="CN537" s="42"/>
      <c r="CO537" s="42"/>
      <c r="CP537" s="42"/>
      <c r="CQ537" s="42"/>
      <c r="CR537" s="42"/>
      <c r="CS537" s="42"/>
      <c r="CT537" s="42"/>
      <c r="CU537" s="42"/>
      <c r="CV537" s="42"/>
      <c r="CW537" s="42"/>
      <c r="CX537" s="42"/>
      <c r="CY537" s="42"/>
      <c r="CZ537" s="42"/>
      <c r="DA537" s="42"/>
      <c r="DB537" s="42"/>
      <c r="DC537" s="42"/>
      <c r="DD537" s="42"/>
      <c r="DE537" s="42"/>
      <c r="DF537" s="42"/>
      <c r="DG537" s="42"/>
      <c r="DH537" s="42"/>
      <c r="DI537" s="42"/>
      <c r="DJ537" s="42"/>
      <c r="DK537" s="42"/>
      <c r="DL537" s="42"/>
      <c r="DM537" s="42"/>
      <c r="DN537" s="42"/>
      <c r="DO537" s="42"/>
      <c r="DP537" s="42"/>
      <c r="DQ537" s="42"/>
      <c r="DR537" s="42"/>
      <c r="DS537" s="42"/>
      <c r="DT537" s="42"/>
      <c r="DU537" s="42"/>
      <c r="DV537" s="42"/>
      <c r="DW537" s="42"/>
      <c r="DX537" s="42"/>
      <c r="DY537" s="42"/>
      <c r="DZ537" s="42"/>
      <c r="EA537" s="42"/>
      <c r="EB537" s="42"/>
      <c r="EC537" s="42"/>
      <c r="ED537" s="42"/>
      <c r="EE537" s="42"/>
      <c r="EF537" s="42"/>
      <c r="EG537" s="42"/>
      <c r="EH537" s="42"/>
      <c r="EI537" s="42"/>
      <c r="EJ537" s="42"/>
      <c r="EK537" s="42"/>
      <c r="EL537" s="42"/>
      <c r="EM537" s="42"/>
      <c r="EN537" s="42"/>
      <c r="EO537" s="42"/>
      <c r="EP537" s="42"/>
      <c r="EQ537" s="42"/>
      <c r="ER537" s="42"/>
      <c r="ES537" s="42"/>
      <c r="ET537" s="42"/>
      <c r="EU537" s="42"/>
      <c r="EV537" s="42"/>
      <c r="EW537" s="42"/>
      <c r="EX537" s="42"/>
      <c r="EY537" s="42"/>
      <c r="EZ537" s="42"/>
      <c r="FA537" s="42"/>
      <c r="FB537" s="42"/>
      <c r="FC537" s="42"/>
      <c r="FD537" s="42"/>
      <c r="FE537" s="42"/>
      <c r="FF537" s="42"/>
      <c r="FG537" s="42"/>
      <c r="FH537" s="42"/>
      <c r="FI537" s="42"/>
      <c r="FJ537" s="42"/>
      <c r="FK537" s="42"/>
      <c r="FL537" s="42"/>
      <c r="FM537" s="42"/>
      <c r="FN537" s="42"/>
      <c r="FO537" s="42"/>
      <c r="FP537" s="42"/>
      <c r="FQ537" s="42"/>
      <c r="FR537" s="42"/>
      <c r="FS537" s="42"/>
      <c r="FT537" s="42"/>
      <c r="FU537" s="42"/>
      <c r="FV537" s="42"/>
      <c r="FW537" s="42"/>
      <c r="FX537" s="42"/>
      <c r="FY537" s="42"/>
      <c r="FZ537" s="42"/>
      <c r="GA537" s="42"/>
      <c r="GB537" s="42"/>
      <c r="GC537" s="42"/>
      <c r="GD537" s="42"/>
      <c r="GE537" s="42"/>
      <c r="GF537" s="42"/>
      <c r="GG537" s="42"/>
      <c r="GH537" s="42"/>
      <c r="GI537" s="42"/>
      <c r="GJ537" s="42"/>
      <c r="GK537" s="42"/>
      <c r="GL537" s="42"/>
      <c r="GM537" s="42"/>
      <c r="GN537" s="42"/>
      <c r="GO537" s="42"/>
      <c r="GP537" s="42"/>
      <c r="GQ537" s="42"/>
      <c r="GR537" s="42"/>
      <c r="GS537" s="42"/>
      <c r="GT537" s="42"/>
      <c r="GU537" s="42"/>
      <c r="GV537" s="42"/>
      <c r="GW537" s="42"/>
      <c r="GX537" s="42"/>
      <c r="GY537" s="42"/>
      <c r="GZ537" s="42"/>
      <c r="HA537" s="42"/>
      <c r="HB537" s="42"/>
      <c r="HC537" s="42"/>
      <c r="HD537" s="42"/>
      <c r="HE537" s="42"/>
      <c r="HF537" s="42"/>
      <c r="HG537" s="42"/>
      <c r="HH537" s="42"/>
      <c r="HI537" s="42"/>
      <c r="HJ537" s="42"/>
      <c r="HK537" s="42"/>
      <c r="HL537" s="42"/>
      <c r="HM537" s="42"/>
      <c r="HN537" s="42"/>
      <c r="HO537" s="42"/>
      <c r="HP537" s="42"/>
      <c r="HQ537" s="42"/>
      <c r="HR537" s="42"/>
      <c r="HS537" s="42"/>
      <c r="HT537" s="42"/>
      <c r="HU537" s="42"/>
      <c r="HV537" s="42"/>
      <c r="HW537" s="42"/>
      <c r="HX537" s="42"/>
    </row>
    <row r="538" spans="1:232" s="41" customFormat="1" x14ac:dyDescent="0.25">
      <c r="A538" s="29"/>
      <c r="B538" s="30"/>
      <c r="C538" s="31" t="str">
        <f>IF(H538="","",VLOOKUP(O538,Khach_hang!B:G,6,0))</f>
        <v>B</v>
      </c>
      <c r="D538" s="57">
        <f t="shared" si="136"/>
        <v>0</v>
      </c>
      <c r="E538" s="57">
        <f t="shared" si="137"/>
        <v>1</v>
      </c>
      <c r="F538" s="32" t="str">
        <f>IF(H538="","",VLOOKUP(H538,'PHIEU XT'!B:I,8,0))</f>
        <v>31/08/2025</v>
      </c>
      <c r="G538" s="32" t="str">
        <f t="shared" si="138"/>
        <v>31/08/2025</v>
      </c>
      <c r="H538" s="4">
        <v>9105874733</v>
      </c>
      <c r="I538" s="32" t="str">
        <f t="shared" si="139"/>
        <v>31/08/2025</v>
      </c>
      <c r="J538" s="33" t="str">
        <f t="shared" si="140"/>
        <v>NKHT2508/00423125</v>
      </c>
      <c r="K538" s="34"/>
      <c r="L538" s="46" t="str">
        <f t="shared" si="141"/>
        <v>K25TTM</v>
      </c>
      <c r="M538" s="33" t="str">
        <f>IF(H538="","",'PHIEU XT'!C538)</f>
        <v>00423125</v>
      </c>
      <c r="N538" s="35" t="str">
        <f t="shared" si="142"/>
        <v>31/08/2025</v>
      </c>
      <c r="O538" s="6" t="str">
        <f>IF(H538="","",'PHIEU XT'!E538)</f>
        <v>WIN-002</v>
      </c>
      <c r="P538" s="36"/>
      <c r="Q538" s="36"/>
      <c r="R538" s="36"/>
      <c r="S538" s="33" t="str">
        <f>IF(H538="","",'PHIEU XT'!F538)</f>
        <v>4515 WM+ HNI Golden Land, 275 Nguyễn Trã</v>
      </c>
      <c r="T538" s="36"/>
      <c r="U538" s="36"/>
      <c r="V538" s="33" t="str">
        <f t="shared" si="143"/>
        <v>4515 WM+ HNI Golden Land, 275 Nguyễn Trã</v>
      </c>
      <c r="W538" s="36"/>
      <c r="X538" s="36"/>
      <c r="Y538" s="33" t="str">
        <f>IF(H538="","",'PHIEU XT'!AC538)</f>
        <v>GM500</v>
      </c>
      <c r="Z538" s="36"/>
      <c r="AA538" s="30"/>
      <c r="AB538" s="57">
        <f t="shared" si="144"/>
        <v>5111</v>
      </c>
      <c r="AC538" s="57">
        <f t="shared" si="145"/>
        <v>131</v>
      </c>
      <c r="AD538" s="30"/>
      <c r="AE538" s="58">
        <f>IF(H538="","",'PHIEU XT'!U538)</f>
        <v>3</v>
      </c>
      <c r="AF538" s="37"/>
      <c r="AG538" s="37">
        <f>IF(H538="","",'PHIEU XT'!T538)</f>
        <v>111058</v>
      </c>
      <c r="AH538" s="38">
        <f t="shared" si="146"/>
        <v>333174</v>
      </c>
      <c r="AI538" s="37"/>
      <c r="AJ538" s="37"/>
      <c r="AK538" s="39"/>
      <c r="AL538" s="40">
        <f t="shared" si="147"/>
        <v>8</v>
      </c>
      <c r="AM538" s="37"/>
      <c r="AN538" s="37">
        <f t="shared" si="148"/>
        <v>26653.920000000002</v>
      </c>
      <c r="AO538" s="59">
        <f t="shared" si="149"/>
        <v>33311</v>
      </c>
      <c r="AP538" s="39"/>
      <c r="AQ538" s="59" t="str">
        <f t="shared" si="150"/>
        <v>K-hangtra</v>
      </c>
      <c r="AR538" s="60">
        <f t="shared" si="151"/>
        <v>156</v>
      </c>
      <c r="AS538" s="60">
        <f t="shared" si="152"/>
        <v>632</v>
      </c>
      <c r="AV538" s="39"/>
      <c r="AW538" s="42"/>
      <c r="AX538" s="42"/>
      <c r="AY538" s="42"/>
      <c r="AZ538" s="42"/>
      <c r="BA538" s="42"/>
      <c r="BB538" s="42"/>
      <c r="BC538" s="42"/>
      <c r="BD538" s="42"/>
      <c r="BE538" s="42"/>
      <c r="BF538" s="42"/>
      <c r="BG538" s="42"/>
      <c r="BH538" s="42"/>
      <c r="BI538" s="42"/>
      <c r="BJ538" s="42"/>
      <c r="BK538" s="42"/>
      <c r="BL538" s="42"/>
      <c r="BM538" s="42"/>
      <c r="BN538" s="42"/>
      <c r="BO538" s="42"/>
      <c r="BP538" s="42"/>
      <c r="BQ538" s="42"/>
      <c r="BR538" s="42"/>
      <c r="BS538" s="42"/>
      <c r="BT538" s="42"/>
      <c r="BU538" s="42"/>
      <c r="BV538" s="42"/>
      <c r="BW538" s="42"/>
      <c r="BX538" s="42"/>
      <c r="BY538" s="42"/>
      <c r="BZ538" s="42"/>
      <c r="CA538" s="42"/>
      <c r="CB538" s="42"/>
      <c r="CC538" s="42"/>
      <c r="CD538" s="42"/>
      <c r="CE538" s="42"/>
      <c r="CF538" s="42"/>
      <c r="CG538" s="42"/>
      <c r="CH538" s="42"/>
      <c r="CI538" s="42"/>
      <c r="CJ538" s="42"/>
      <c r="CK538" s="42"/>
      <c r="CL538" s="42"/>
      <c r="CM538" s="42"/>
      <c r="CN538" s="42"/>
      <c r="CO538" s="42"/>
      <c r="CP538" s="42"/>
      <c r="CQ538" s="42"/>
      <c r="CR538" s="42"/>
      <c r="CS538" s="42"/>
      <c r="CT538" s="42"/>
      <c r="CU538" s="42"/>
      <c r="CV538" s="42"/>
      <c r="CW538" s="42"/>
      <c r="CX538" s="42"/>
      <c r="CY538" s="42"/>
      <c r="CZ538" s="42"/>
      <c r="DA538" s="42"/>
      <c r="DB538" s="42"/>
      <c r="DC538" s="42"/>
      <c r="DD538" s="42"/>
      <c r="DE538" s="42"/>
      <c r="DF538" s="42"/>
      <c r="DG538" s="42"/>
      <c r="DH538" s="42"/>
      <c r="DI538" s="42"/>
      <c r="DJ538" s="42"/>
      <c r="DK538" s="42"/>
      <c r="DL538" s="42"/>
      <c r="DM538" s="42"/>
      <c r="DN538" s="42"/>
      <c r="DO538" s="42"/>
      <c r="DP538" s="42"/>
      <c r="DQ538" s="42"/>
      <c r="DR538" s="42"/>
      <c r="DS538" s="42"/>
      <c r="DT538" s="42"/>
      <c r="DU538" s="42"/>
      <c r="DV538" s="42"/>
      <c r="DW538" s="42"/>
      <c r="DX538" s="42"/>
      <c r="DY538" s="42"/>
      <c r="DZ538" s="42"/>
      <c r="EA538" s="42"/>
      <c r="EB538" s="42"/>
      <c r="EC538" s="42"/>
      <c r="ED538" s="42"/>
      <c r="EE538" s="42"/>
      <c r="EF538" s="42"/>
      <c r="EG538" s="42"/>
      <c r="EH538" s="42"/>
      <c r="EI538" s="42"/>
      <c r="EJ538" s="42"/>
      <c r="EK538" s="42"/>
      <c r="EL538" s="42"/>
      <c r="EM538" s="42"/>
      <c r="EN538" s="42"/>
      <c r="EO538" s="42"/>
      <c r="EP538" s="42"/>
      <c r="EQ538" s="42"/>
      <c r="ER538" s="42"/>
      <c r="ES538" s="42"/>
      <c r="ET538" s="42"/>
      <c r="EU538" s="42"/>
      <c r="EV538" s="42"/>
      <c r="EW538" s="42"/>
      <c r="EX538" s="42"/>
      <c r="EY538" s="42"/>
      <c r="EZ538" s="42"/>
      <c r="FA538" s="42"/>
      <c r="FB538" s="42"/>
      <c r="FC538" s="42"/>
      <c r="FD538" s="42"/>
      <c r="FE538" s="42"/>
      <c r="FF538" s="42"/>
      <c r="FG538" s="42"/>
      <c r="FH538" s="42"/>
      <c r="FI538" s="42"/>
      <c r="FJ538" s="42"/>
      <c r="FK538" s="42"/>
      <c r="FL538" s="42"/>
      <c r="FM538" s="42"/>
      <c r="FN538" s="42"/>
      <c r="FO538" s="42"/>
      <c r="FP538" s="42"/>
      <c r="FQ538" s="42"/>
      <c r="FR538" s="42"/>
      <c r="FS538" s="42"/>
      <c r="FT538" s="42"/>
      <c r="FU538" s="42"/>
      <c r="FV538" s="42"/>
      <c r="FW538" s="42"/>
      <c r="FX538" s="42"/>
      <c r="FY538" s="42"/>
      <c r="FZ538" s="42"/>
      <c r="GA538" s="42"/>
      <c r="GB538" s="42"/>
      <c r="GC538" s="42"/>
      <c r="GD538" s="42"/>
      <c r="GE538" s="42"/>
      <c r="GF538" s="42"/>
      <c r="GG538" s="42"/>
      <c r="GH538" s="42"/>
      <c r="GI538" s="42"/>
      <c r="GJ538" s="42"/>
      <c r="GK538" s="42"/>
      <c r="GL538" s="42"/>
      <c r="GM538" s="42"/>
      <c r="GN538" s="42"/>
      <c r="GO538" s="42"/>
      <c r="GP538" s="42"/>
      <c r="GQ538" s="42"/>
      <c r="GR538" s="42"/>
      <c r="GS538" s="42"/>
      <c r="GT538" s="42"/>
      <c r="GU538" s="42"/>
      <c r="GV538" s="42"/>
      <c r="GW538" s="42"/>
      <c r="GX538" s="42"/>
      <c r="GY538" s="42"/>
      <c r="GZ538" s="42"/>
      <c r="HA538" s="42"/>
      <c r="HB538" s="42"/>
      <c r="HC538" s="42"/>
      <c r="HD538" s="42"/>
      <c r="HE538" s="42"/>
      <c r="HF538" s="42"/>
      <c r="HG538" s="42"/>
      <c r="HH538" s="42"/>
      <c r="HI538" s="42"/>
      <c r="HJ538" s="42"/>
      <c r="HK538" s="42"/>
      <c r="HL538" s="42"/>
      <c r="HM538" s="42"/>
      <c r="HN538" s="42"/>
      <c r="HO538" s="42"/>
      <c r="HP538" s="42"/>
      <c r="HQ538" s="42"/>
      <c r="HR538" s="42"/>
      <c r="HS538" s="42"/>
      <c r="HT538" s="42"/>
      <c r="HU538" s="42"/>
      <c r="HV538" s="42"/>
      <c r="HW538" s="42"/>
      <c r="HX538" s="42"/>
    </row>
    <row r="539" spans="1:232" s="41" customFormat="1" x14ac:dyDescent="0.25">
      <c r="A539" s="29"/>
      <c r="B539" s="30"/>
      <c r="C539" s="31" t="str">
        <f>IF(H539="","",VLOOKUP(O539,Khach_hang!B:G,6,0))</f>
        <v>B</v>
      </c>
      <c r="D539" s="57">
        <f t="shared" si="136"/>
        <v>0</v>
      </c>
      <c r="E539" s="57">
        <f t="shared" si="137"/>
        <v>1</v>
      </c>
      <c r="F539" s="32" t="str">
        <f>IF(H539="","",VLOOKUP(H539,'PHIEU XT'!B:I,8,0))</f>
        <v>31/08/2025</v>
      </c>
      <c r="G539" s="32" t="str">
        <f t="shared" si="138"/>
        <v>31/08/2025</v>
      </c>
      <c r="H539" s="4">
        <v>9105874733</v>
      </c>
      <c r="I539" s="32" t="str">
        <f t="shared" si="139"/>
        <v>31/08/2025</v>
      </c>
      <c r="J539" s="33" t="str">
        <f t="shared" si="140"/>
        <v>NKHT2508/00423125</v>
      </c>
      <c r="K539" s="34"/>
      <c r="L539" s="46" t="str">
        <f t="shared" si="141"/>
        <v>K25TTM</v>
      </c>
      <c r="M539" s="33" t="str">
        <f>IF(H539="","",'PHIEU XT'!C539)</f>
        <v>00423125</v>
      </c>
      <c r="N539" s="35" t="str">
        <f t="shared" si="142"/>
        <v>31/08/2025</v>
      </c>
      <c r="O539" s="6" t="str">
        <f>IF(H539="","",'PHIEU XT'!E539)</f>
        <v>WIN-002</v>
      </c>
      <c r="P539" s="36"/>
      <c r="Q539" s="36"/>
      <c r="R539" s="36"/>
      <c r="S539" s="33" t="str">
        <f>IF(H539="","",'PHIEU XT'!F539)</f>
        <v>4515 WM+ HNI Golden Land, 275 Nguyễn Trã</v>
      </c>
      <c r="T539" s="36"/>
      <c r="U539" s="36"/>
      <c r="V539" s="33" t="str">
        <f t="shared" si="143"/>
        <v>4515 WM+ HNI Golden Land, 275 Nguyễn Trã</v>
      </c>
      <c r="W539" s="36"/>
      <c r="X539" s="36"/>
      <c r="Y539" s="33" t="str">
        <f>IF(H539="","",'PHIEU XT'!AC539)</f>
        <v>TH200</v>
      </c>
      <c r="Z539" s="36"/>
      <c r="AA539" s="30"/>
      <c r="AB539" s="57">
        <f t="shared" si="144"/>
        <v>5111</v>
      </c>
      <c r="AC539" s="57">
        <f t="shared" si="145"/>
        <v>131</v>
      </c>
      <c r="AD539" s="30"/>
      <c r="AE539" s="58">
        <f>IF(H539="","",'PHIEU XT'!U539)</f>
        <v>3</v>
      </c>
      <c r="AF539" s="37"/>
      <c r="AG539" s="37">
        <f>IF(H539="","",'PHIEU XT'!T539)</f>
        <v>55595</v>
      </c>
      <c r="AH539" s="38">
        <f t="shared" si="146"/>
        <v>166785</v>
      </c>
      <c r="AI539" s="37"/>
      <c r="AJ539" s="37"/>
      <c r="AK539" s="39"/>
      <c r="AL539" s="40">
        <f t="shared" si="147"/>
        <v>8</v>
      </c>
      <c r="AM539" s="37"/>
      <c r="AN539" s="37">
        <f t="shared" si="148"/>
        <v>13342.800000000001</v>
      </c>
      <c r="AO539" s="59">
        <f t="shared" si="149"/>
        <v>33311</v>
      </c>
      <c r="AP539" s="39"/>
      <c r="AQ539" s="59" t="str">
        <f t="shared" si="150"/>
        <v>K-hangtra</v>
      </c>
      <c r="AR539" s="60">
        <f t="shared" si="151"/>
        <v>156</v>
      </c>
      <c r="AS539" s="60">
        <f t="shared" si="152"/>
        <v>632</v>
      </c>
      <c r="AV539" s="39"/>
      <c r="AW539" s="42"/>
      <c r="AX539" s="42"/>
      <c r="AY539" s="42"/>
      <c r="AZ539" s="42"/>
      <c r="BA539" s="42"/>
      <c r="BB539" s="42"/>
      <c r="BC539" s="42"/>
      <c r="BD539" s="42"/>
      <c r="BE539" s="42"/>
      <c r="BF539" s="42"/>
      <c r="BG539" s="42"/>
      <c r="BH539" s="42"/>
      <c r="BI539" s="42"/>
      <c r="BJ539" s="42"/>
      <c r="BK539" s="42"/>
      <c r="BL539" s="42"/>
      <c r="BM539" s="42"/>
      <c r="BN539" s="42"/>
      <c r="BO539" s="42"/>
      <c r="BP539" s="42"/>
      <c r="BQ539" s="42"/>
      <c r="BR539" s="42"/>
      <c r="BS539" s="42"/>
      <c r="BT539" s="42"/>
      <c r="BU539" s="42"/>
      <c r="BV539" s="42"/>
      <c r="BW539" s="42"/>
      <c r="BX539" s="42"/>
      <c r="BY539" s="42"/>
      <c r="BZ539" s="42"/>
      <c r="CA539" s="42"/>
      <c r="CB539" s="42"/>
      <c r="CC539" s="42"/>
      <c r="CD539" s="42"/>
      <c r="CE539" s="42"/>
      <c r="CF539" s="42"/>
      <c r="CG539" s="42"/>
      <c r="CH539" s="42"/>
      <c r="CI539" s="42"/>
      <c r="CJ539" s="42"/>
      <c r="CK539" s="42"/>
      <c r="CL539" s="42"/>
      <c r="CM539" s="42"/>
      <c r="CN539" s="42"/>
      <c r="CO539" s="42"/>
      <c r="CP539" s="42"/>
      <c r="CQ539" s="42"/>
      <c r="CR539" s="42"/>
      <c r="CS539" s="42"/>
      <c r="CT539" s="42"/>
      <c r="CU539" s="42"/>
      <c r="CV539" s="42"/>
      <c r="CW539" s="42"/>
      <c r="CX539" s="42"/>
      <c r="CY539" s="42"/>
      <c r="CZ539" s="42"/>
      <c r="DA539" s="42"/>
      <c r="DB539" s="42"/>
      <c r="DC539" s="42"/>
      <c r="DD539" s="42"/>
      <c r="DE539" s="42"/>
      <c r="DF539" s="42"/>
      <c r="DG539" s="42"/>
      <c r="DH539" s="42"/>
      <c r="DI539" s="42"/>
      <c r="DJ539" s="42"/>
      <c r="DK539" s="42"/>
      <c r="DL539" s="42"/>
      <c r="DM539" s="42"/>
      <c r="DN539" s="42"/>
      <c r="DO539" s="42"/>
      <c r="DP539" s="42"/>
      <c r="DQ539" s="42"/>
      <c r="DR539" s="42"/>
      <c r="DS539" s="42"/>
      <c r="DT539" s="42"/>
      <c r="DU539" s="42"/>
      <c r="DV539" s="42"/>
      <c r="DW539" s="42"/>
      <c r="DX539" s="42"/>
      <c r="DY539" s="42"/>
      <c r="DZ539" s="42"/>
      <c r="EA539" s="42"/>
      <c r="EB539" s="42"/>
      <c r="EC539" s="42"/>
      <c r="ED539" s="42"/>
      <c r="EE539" s="42"/>
      <c r="EF539" s="42"/>
      <c r="EG539" s="42"/>
      <c r="EH539" s="42"/>
      <c r="EI539" s="42"/>
      <c r="EJ539" s="42"/>
      <c r="EK539" s="42"/>
      <c r="EL539" s="42"/>
      <c r="EM539" s="42"/>
      <c r="EN539" s="42"/>
      <c r="EO539" s="42"/>
      <c r="EP539" s="42"/>
      <c r="EQ539" s="42"/>
      <c r="ER539" s="42"/>
      <c r="ES539" s="42"/>
      <c r="ET539" s="42"/>
      <c r="EU539" s="42"/>
      <c r="EV539" s="42"/>
      <c r="EW539" s="42"/>
      <c r="EX539" s="42"/>
      <c r="EY539" s="42"/>
      <c r="EZ539" s="42"/>
      <c r="FA539" s="42"/>
      <c r="FB539" s="42"/>
      <c r="FC539" s="42"/>
      <c r="FD539" s="42"/>
      <c r="FE539" s="42"/>
      <c r="FF539" s="42"/>
      <c r="FG539" s="42"/>
      <c r="FH539" s="42"/>
      <c r="FI539" s="42"/>
      <c r="FJ539" s="42"/>
      <c r="FK539" s="42"/>
      <c r="FL539" s="42"/>
      <c r="FM539" s="42"/>
      <c r="FN539" s="42"/>
      <c r="FO539" s="42"/>
      <c r="FP539" s="42"/>
      <c r="FQ539" s="42"/>
      <c r="FR539" s="42"/>
      <c r="FS539" s="42"/>
      <c r="FT539" s="42"/>
      <c r="FU539" s="42"/>
      <c r="FV539" s="42"/>
      <c r="FW539" s="42"/>
      <c r="FX539" s="42"/>
      <c r="FY539" s="42"/>
      <c r="FZ539" s="42"/>
      <c r="GA539" s="42"/>
      <c r="GB539" s="42"/>
      <c r="GC539" s="42"/>
      <c r="GD539" s="42"/>
      <c r="GE539" s="42"/>
      <c r="GF539" s="42"/>
      <c r="GG539" s="42"/>
      <c r="GH539" s="42"/>
      <c r="GI539" s="42"/>
      <c r="GJ539" s="42"/>
      <c r="GK539" s="42"/>
      <c r="GL539" s="42"/>
      <c r="GM539" s="42"/>
      <c r="GN539" s="42"/>
      <c r="GO539" s="42"/>
      <c r="GP539" s="42"/>
      <c r="GQ539" s="42"/>
      <c r="GR539" s="42"/>
      <c r="GS539" s="42"/>
      <c r="GT539" s="42"/>
      <c r="GU539" s="42"/>
      <c r="GV539" s="42"/>
      <c r="GW539" s="42"/>
      <c r="GX539" s="42"/>
      <c r="GY539" s="42"/>
      <c r="GZ539" s="42"/>
      <c r="HA539" s="42"/>
      <c r="HB539" s="42"/>
      <c r="HC539" s="42"/>
      <c r="HD539" s="42"/>
      <c r="HE539" s="42"/>
      <c r="HF539" s="42"/>
      <c r="HG539" s="42"/>
      <c r="HH539" s="42"/>
      <c r="HI539" s="42"/>
      <c r="HJ539" s="42"/>
      <c r="HK539" s="42"/>
      <c r="HL539" s="42"/>
      <c r="HM539" s="42"/>
      <c r="HN539" s="42"/>
      <c r="HO539" s="42"/>
      <c r="HP539" s="42"/>
      <c r="HQ539" s="42"/>
      <c r="HR539" s="42"/>
      <c r="HS539" s="42"/>
      <c r="HT539" s="42"/>
      <c r="HU539" s="42"/>
      <c r="HV539" s="42"/>
      <c r="HW539" s="42"/>
      <c r="HX539" s="42"/>
    </row>
    <row r="540" spans="1:232" s="41" customFormat="1" x14ac:dyDescent="0.25">
      <c r="A540" s="29"/>
      <c r="B540" s="30"/>
      <c r="C540" s="31" t="str">
        <f>IF(H540="","",VLOOKUP(O540,Khach_hang!B:G,6,0))</f>
        <v>B</v>
      </c>
      <c r="D540" s="57">
        <f t="shared" si="136"/>
        <v>0</v>
      </c>
      <c r="E540" s="57">
        <f t="shared" si="137"/>
        <v>1</v>
      </c>
      <c r="F540" s="32" t="str">
        <f>IF(H540="","",VLOOKUP(H540,'PHIEU XT'!B:I,8,0))</f>
        <v>31/08/2025</v>
      </c>
      <c r="G540" s="32" t="str">
        <f t="shared" si="138"/>
        <v>31/08/2025</v>
      </c>
      <c r="H540" s="4">
        <v>9105874735</v>
      </c>
      <c r="I540" s="32" t="str">
        <f t="shared" si="139"/>
        <v>31/08/2025</v>
      </c>
      <c r="J540" s="33" t="str">
        <f t="shared" si="140"/>
        <v>NKHT2508/00423126</v>
      </c>
      <c r="K540" s="34"/>
      <c r="L540" s="46" t="str">
        <f t="shared" si="141"/>
        <v>K25TTM</v>
      </c>
      <c r="M540" s="33" t="str">
        <f>IF(H540="","",'PHIEU XT'!C540)</f>
        <v>00423126</v>
      </c>
      <c r="N540" s="35" t="str">
        <f t="shared" si="142"/>
        <v>31/08/2025</v>
      </c>
      <c r="O540" s="6" t="str">
        <f>IF(H540="","",'PHIEU XT'!E540)</f>
        <v>WIN-002</v>
      </c>
      <c r="P540" s="36"/>
      <c r="Q540" s="36"/>
      <c r="R540" s="36"/>
      <c r="S540" s="33" t="str">
        <f>IF(H540="","",'PHIEU XT'!F540)</f>
        <v>4515 WM+ HNI Golden Land, 275 Nguyễn Trã</v>
      </c>
      <c r="T540" s="36"/>
      <c r="U540" s="36"/>
      <c r="V540" s="33" t="str">
        <f t="shared" si="143"/>
        <v>4515 WM+ HNI Golden Land, 275 Nguyễn Trã</v>
      </c>
      <c r="W540" s="36"/>
      <c r="X540" s="36"/>
      <c r="Y540" s="33" t="str">
        <f>IF(H540="","",'PHIEU XT'!AC540)</f>
        <v>CGM300</v>
      </c>
      <c r="Z540" s="36"/>
      <c r="AA540" s="30"/>
      <c r="AB540" s="57">
        <f t="shared" si="144"/>
        <v>5111</v>
      </c>
      <c r="AC540" s="57">
        <f t="shared" si="145"/>
        <v>131</v>
      </c>
      <c r="AD540" s="30"/>
      <c r="AE540" s="58">
        <f>IF(H540="","",'PHIEU XT'!U540)</f>
        <v>2</v>
      </c>
      <c r="AF540" s="37"/>
      <c r="AG540" s="37">
        <f>IF(H540="","",'PHIEU XT'!T540)</f>
        <v>73431</v>
      </c>
      <c r="AH540" s="38">
        <f t="shared" si="146"/>
        <v>146862</v>
      </c>
      <c r="AI540" s="37"/>
      <c r="AJ540" s="37"/>
      <c r="AK540" s="39"/>
      <c r="AL540" s="40">
        <f t="shared" si="147"/>
        <v>8</v>
      </c>
      <c r="AM540" s="37"/>
      <c r="AN540" s="37">
        <f t="shared" si="148"/>
        <v>11748.960000000001</v>
      </c>
      <c r="AO540" s="59">
        <f t="shared" si="149"/>
        <v>33311</v>
      </c>
      <c r="AP540" s="39"/>
      <c r="AQ540" s="59" t="str">
        <f t="shared" si="150"/>
        <v>K-hangtra</v>
      </c>
      <c r="AR540" s="60">
        <f t="shared" si="151"/>
        <v>156</v>
      </c>
      <c r="AS540" s="60">
        <f t="shared" si="152"/>
        <v>632</v>
      </c>
      <c r="AV540" s="39"/>
      <c r="AW540" s="42"/>
      <c r="AX540" s="42"/>
      <c r="AY540" s="42"/>
      <c r="AZ540" s="42"/>
      <c r="BA540" s="42"/>
      <c r="BB540" s="42"/>
      <c r="BC540" s="42"/>
      <c r="BD540" s="42"/>
      <c r="BE540" s="42"/>
      <c r="BF540" s="42"/>
      <c r="BG540" s="42"/>
      <c r="BH540" s="42"/>
      <c r="BI540" s="42"/>
      <c r="BJ540" s="42"/>
      <c r="BK540" s="42"/>
      <c r="BL540" s="42"/>
      <c r="BM540" s="42"/>
      <c r="BN540" s="42"/>
      <c r="BO540" s="42"/>
      <c r="BP540" s="42"/>
      <c r="BQ540" s="42"/>
      <c r="BR540" s="42"/>
      <c r="BS540" s="42"/>
      <c r="BT540" s="42"/>
      <c r="BU540" s="42"/>
      <c r="BV540" s="42"/>
      <c r="BW540" s="42"/>
      <c r="BX540" s="42"/>
      <c r="BY540" s="42"/>
      <c r="BZ540" s="42"/>
      <c r="CA540" s="42"/>
      <c r="CB540" s="42"/>
      <c r="CC540" s="42"/>
      <c r="CD540" s="42"/>
      <c r="CE540" s="42"/>
      <c r="CF540" s="42"/>
      <c r="CG540" s="42"/>
      <c r="CH540" s="42"/>
      <c r="CI540" s="42"/>
      <c r="CJ540" s="42"/>
      <c r="CK540" s="42"/>
      <c r="CL540" s="42"/>
      <c r="CM540" s="42"/>
      <c r="CN540" s="42"/>
      <c r="CO540" s="42"/>
      <c r="CP540" s="42"/>
      <c r="CQ540" s="42"/>
      <c r="CR540" s="42"/>
      <c r="CS540" s="42"/>
      <c r="CT540" s="42"/>
      <c r="CU540" s="42"/>
      <c r="CV540" s="42"/>
      <c r="CW540" s="42"/>
      <c r="CX540" s="42"/>
      <c r="CY540" s="42"/>
      <c r="CZ540" s="42"/>
      <c r="DA540" s="42"/>
      <c r="DB540" s="42"/>
      <c r="DC540" s="42"/>
      <c r="DD540" s="42"/>
      <c r="DE540" s="42"/>
      <c r="DF540" s="42"/>
      <c r="DG540" s="42"/>
      <c r="DH540" s="42"/>
      <c r="DI540" s="42"/>
      <c r="DJ540" s="42"/>
      <c r="DK540" s="42"/>
      <c r="DL540" s="42"/>
      <c r="DM540" s="42"/>
      <c r="DN540" s="42"/>
      <c r="DO540" s="42"/>
      <c r="DP540" s="42"/>
      <c r="DQ540" s="42"/>
      <c r="DR540" s="42"/>
      <c r="DS540" s="42"/>
      <c r="DT540" s="42"/>
      <c r="DU540" s="42"/>
      <c r="DV540" s="42"/>
      <c r="DW540" s="42"/>
      <c r="DX540" s="42"/>
      <c r="DY540" s="42"/>
      <c r="DZ540" s="42"/>
      <c r="EA540" s="42"/>
      <c r="EB540" s="42"/>
      <c r="EC540" s="42"/>
      <c r="ED540" s="42"/>
      <c r="EE540" s="42"/>
      <c r="EF540" s="42"/>
      <c r="EG540" s="42"/>
      <c r="EH540" s="42"/>
      <c r="EI540" s="42"/>
      <c r="EJ540" s="42"/>
      <c r="EK540" s="42"/>
      <c r="EL540" s="42"/>
      <c r="EM540" s="42"/>
      <c r="EN540" s="42"/>
      <c r="EO540" s="42"/>
      <c r="EP540" s="42"/>
      <c r="EQ540" s="42"/>
      <c r="ER540" s="42"/>
      <c r="ES540" s="42"/>
      <c r="ET540" s="42"/>
      <c r="EU540" s="42"/>
      <c r="EV540" s="42"/>
      <c r="EW540" s="42"/>
      <c r="EX540" s="42"/>
      <c r="EY540" s="42"/>
      <c r="EZ540" s="42"/>
      <c r="FA540" s="42"/>
      <c r="FB540" s="42"/>
      <c r="FC540" s="42"/>
      <c r="FD540" s="42"/>
      <c r="FE540" s="42"/>
      <c r="FF540" s="42"/>
      <c r="FG540" s="42"/>
      <c r="FH540" s="42"/>
      <c r="FI540" s="42"/>
      <c r="FJ540" s="42"/>
      <c r="FK540" s="42"/>
      <c r="FL540" s="42"/>
      <c r="FM540" s="42"/>
      <c r="FN540" s="42"/>
      <c r="FO540" s="42"/>
      <c r="FP540" s="42"/>
      <c r="FQ540" s="42"/>
      <c r="FR540" s="42"/>
      <c r="FS540" s="42"/>
      <c r="FT540" s="42"/>
      <c r="FU540" s="42"/>
      <c r="FV540" s="42"/>
      <c r="FW540" s="42"/>
      <c r="FX540" s="42"/>
      <c r="FY540" s="42"/>
      <c r="FZ540" s="42"/>
      <c r="GA540" s="42"/>
      <c r="GB540" s="42"/>
      <c r="GC540" s="42"/>
      <c r="GD540" s="42"/>
      <c r="GE540" s="42"/>
      <c r="GF540" s="42"/>
      <c r="GG540" s="42"/>
      <c r="GH540" s="42"/>
      <c r="GI540" s="42"/>
      <c r="GJ540" s="42"/>
      <c r="GK540" s="42"/>
      <c r="GL540" s="42"/>
      <c r="GM540" s="42"/>
      <c r="GN540" s="42"/>
      <c r="GO540" s="42"/>
      <c r="GP540" s="42"/>
      <c r="GQ540" s="42"/>
      <c r="GR540" s="42"/>
      <c r="GS540" s="42"/>
      <c r="GT540" s="42"/>
      <c r="GU540" s="42"/>
      <c r="GV540" s="42"/>
      <c r="GW540" s="42"/>
      <c r="GX540" s="42"/>
      <c r="GY540" s="42"/>
      <c r="GZ540" s="42"/>
      <c r="HA540" s="42"/>
      <c r="HB540" s="42"/>
      <c r="HC540" s="42"/>
      <c r="HD540" s="42"/>
      <c r="HE540" s="42"/>
      <c r="HF540" s="42"/>
      <c r="HG540" s="42"/>
      <c r="HH540" s="42"/>
      <c r="HI540" s="42"/>
      <c r="HJ540" s="42"/>
      <c r="HK540" s="42"/>
      <c r="HL540" s="42"/>
      <c r="HM540" s="42"/>
      <c r="HN540" s="42"/>
      <c r="HO540" s="42"/>
      <c r="HP540" s="42"/>
      <c r="HQ540" s="42"/>
      <c r="HR540" s="42"/>
      <c r="HS540" s="42"/>
      <c r="HT540" s="42"/>
      <c r="HU540" s="42"/>
      <c r="HV540" s="42"/>
      <c r="HW540" s="42"/>
      <c r="HX540" s="42"/>
    </row>
    <row r="541" spans="1:232" s="41" customFormat="1" x14ac:dyDescent="0.25">
      <c r="A541" s="29"/>
      <c r="B541" s="30"/>
      <c r="C541" s="31" t="str">
        <f>IF(H541="","",VLOOKUP(O541,Khach_hang!B:G,6,0))</f>
        <v>B</v>
      </c>
      <c r="D541" s="57">
        <f t="shared" si="136"/>
        <v>0</v>
      </c>
      <c r="E541" s="57">
        <f t="shared" si="137"/>
        <v>1</v>
      </c>
      <c r="F541" s="32" t="str">
        <f>IF(H541="","",VLOOKUP(H541,'PHIEU XT'!B:I,8,0))</f>
        <v>31/08/2025</v>
      </c>
      <c r="G541" s="32" t="str">
        <f t="shared" si="138"/>
        <v>31/08/2025</v>
      </c>
      <c r="H541" s="4">
        <v>9105874735</v>
      </c>
      <c r="I541" s="32" t="str">
        <f t="shared" si="139"/>
        <v>31/08/2025</v>
      </c>
      <c r="J541" s="33" t="str">
        <f t="shared" si="140"/>
        <v>NKHT2508/00423126</v>
      </c>
      <c r="K541" s="34"/>
      <c r="L541" s="46" t="str">
        <f t="shared" si="141"/>
        <v>K25TTM</v>
      </c>
      <c r="M541" s="33" t="str">
        <f>IF(H541="","",'PHIEU XT'!C541)</f>
        <v>00423126</v>
      </c>
      <c r="N541" s="35" t="str">
        <f t="shared" si="142"/>
        <v>31/08/2025</v>
      </c>
      <c r="O541" s="6" t="str">
        <f>IF(H541="","",'PHIEU XT'!E541)</f>
        <v>WIN-002</v>
      </c>
      <c r="P541" s="36"/>
      <c r="Q541" s="36"/>
      <c r="R541" s="36"/>
      <c r="S541" s="33" t="str">
        <f>IF(H541="","",'PHIEU XT'!F541)</f>
        <v>4515 WM+ HNI Golden Land, 275 Nguyễn Trã</v>
      </c>
      <c r="T541" s="36"/>
      <c r="U541" s="36"/>
      <c r="V541" s="33" t="str">
        <f t="shared" si="143"/>
        <v>4515 WM+ HNI Golden Land, 275 Nguyễn Trã</v>
      </c>
      <c r="W541" s="36"/>
      <c r="X541" s="36"/>
      <c r="Y541" s="33" t="str">
        <f>IF(H541="","",'PHIEU XT'!AC541)</f>
        <v>GM500</v>
      </c>
      <c r="Z541" s="36"/>
      <c r="AA541" s="30"/>
      <c r="AB541" s="57">
        <f t="shared" si="144"/>
        <v>5111</v>
      </c>
      <c r="AC541" s="57">
        <f t="shared" si="145"/>
        <v>131</v>
      </c>
      <c r="AD541" s="30"/>
      <c r="AE541" s="58">
        <f>IF(H541="","",'PHIEU XT'!U541)</f>
        <v>3</v>
      </c>
      <c r="AF541" s="37"/>
      <c r="AG541" s="37">
        <f>IF(H541="","",'PHIEU XT'!T541)</f>
        <v>111058</v>
      </c>
      <c r="AH541" s="38">
        <f t="shared" si="146"/>
        <v>333174</v>
      </c>
      <c r="AI541" s="37"/>
      <c r="AJ541" s="37"/>
      <c r="AK541" s="39"/>
      <c r="AL541" s="40">
        <f t="shared" si="147"/>
        <v>8</v>
      </c>
      <c r="AM541" s="37"/>
      <c r="AN541" s="37">
        <f t="shared" si="148"/>
        <v>26653.920000000002</v>
      </c>
      <c r="AO541" s="59">
        <f t="shared" si="149"/>
        <v>33311</v>
      </c>
      <c r="AP541" s="39"/>
      <c r="AQ541" s="59" t="str">
        <f t="shared" si="150"/>
        <v>K-hangtra</v>
      </c>
      <c r="AR541" s="60">
        <f t="shared" si="151"/>
        <v>156</v>
      </c>
      <c r="AS541" s="60">
        <f t="shared" si="152"/>
        <v>632</v>
      </c>
      <c r="AV541" s="39"/>
      <c r="AW541" s="42"/>
      <c r="AX541" s="42"/>
      <c r="AY541" s="42"/>
      <c r="AZ541" s="42"/>
      <c r="BA541" s="42"/>
      <c r="BB541" s="42"/>
      <c r="BC541" s="42"/>
      <c r="BD541" s="42"/>
      <c r="BE541" s="42"/>
      <c r="BF541" s="42"/>
      <c r="BG541" s="42"/>
      <c r="BH541" s="42"/>
      <c r="BI541" s="42"/>
      <c r="BJ541" s="42"/>
      <c r="BK541" s="42"/>
      <c r="BL541" s="42"/>
      <c r="BM541" s="42"/>
      <c r="BN541" s="42"/>
      <c r="BO541" s="42"/>
      <c r="BP541" s="42"/>
      <c r="BQ541" s="42"/>
      <c r="BR541" s="42"/>
      <c r="BS541" s="42"/>
      <c r="BT541" s="42"/>
      <c r="BU541" s="42"/>
      <c r="BV541" s="42"/>
      <c r="BW541" s="42"/>
      <c r="BX541" s="42"/>
      <c r="BY541" s="42"/>
      <c r="BZ541" s="42"/>
      <c r="CA541" s="42"/>
      <c r="CB541" s="42"/>
      <c r="CC541" s="42"/>
      <c r="CD541" s="42"/>
      <c r="CE541" s="42"/>
      <c r="CF541" s="42"/>
      <c r="CG541" s="42"/>
      <c r="CH541" s="42"/>
      <c r="CI541" s="42"/>
      <c r="CJ541" s="42"/>
      <c r="CK541" s="42"/>
      <c r="CL541" s="42"/>
      <c r="CM541" s="42"/>
      <c r="CN541" s="42"/>
      <c r="CO541" s="42"/>
      <c r="CP541" s="42"/>
      <c r="CQ541" s="42"/>
      <c r="CR541" s="42"/>
      <c r="CS541" s="42"/>
      <c r="CT541" s="42"/>
      <c r="CU541" s="42"/>
      <c r="CV541" s="42"/>
      <c r="CW541" s="42"/>
      <c r="CX541" s="42"/>
      <c r="CY541" s="42"/>
      <c r="CZ541" s="42"/>
      <c r="DA541" s="42"/>
      <c r="DB541" s="42"/>
      <c r="DC541" s="42"/>
      <c r="DD541" s="42"/>
      <c r="DE541" s="42"/>
      <c r="DF541" s="42"/>
      <c r="DG541" s="42"/>
      <c r="DH541" s="42"/>
      <c r="DI541" s="42"/>
      <c r="DJ541" s="42"/>
      <c r="DK541" s="42"/>
      <c r="DL541" s="42"/>
      <c r="DM541" s="42"/>
      <c r="DN541" s="42"/>
      <c r="DO541" s="42"/>
      <c r="DP541" s="42"/>
      <c r="DQ541" s="42"/>
      <c r="DR541" s="42"/>
      <c r="DS541" s="42"/>
      <c r="DT541" s="42"/>
      <c r="DU541" s="42"/>
      <c r="DV541" s="42"/>
      <c r="DW541" s="42"/>
      <c r="DX541" s="42"/>
      <c r="DY541" s="42"/>
      <c r="DZ541" s="42"/>
      <c r="EA541" s="42"/>
      <c r="EB541" s="42"/>
      <c r="EC541" s="42"/>
      <c r="ED541" s="42"/>
      <c r="EE541" s="42"/>
      <c r="EF541" s="42"/>
      <c r="EG541" s="42"/>
      <c r="EH541" s="42"/>
      <c r="EI541" s="42"/>
      <c r="EJ541" s="42"/>
      <c r="EK541" s="42"/>
      <c r="EL541" s="42"/>
      <c r="EM541" s="42"/>
      <c r="EN541" s="42"/>
      <c r="EO541" s="42"/>
      <c r="EP541" s="42"/>
      <c r="EQ541" s="42"/>
      <c r="ER541" s="42"/>
      <c r="ES541" s="42"/>
      <c r="ET541" s="42"/>
      <c r="EU541" s="42"/>
      <c r="EV541" s="42"/>
      <c r="EW541" s="42"/>
      <c r="EX541" s="42"/>
      <c r="EY541" s="42"/>
      <c r="EZ541" s="42"/>
      <c r="FA541" s="42"/>
      <c r="FB541" s="42"/>
      <c r="FC541" s="42"/>
      <c r="FD541" s="42"/>
      <c r="FE541" s="42"/>
      <c r="FF541" s="42"/>
      <c r="FG541" s="42"/>
      <c r="FH541" s="42"/>
      <c r="FI541" s="42"/>
      <c r="FJ541" s="42"/>
      <c r="FK541" s="42"/>
      <c r="FL541" s="42"/>
      <c r="FM541" s="42"/>
      <c r="FN541" s="42"/>
      <c r="FO541" s="42"/>
      <c r="FP541" s="42"/>
      <c r="FQ541" s="42"/>
      <c r="FR541" s="42"/>
      <c r="FS541" s="42"/>
      <c r="FT541" s="42"/>
      <c r="FU541" s="42"/>
      <c r="FV541" s="42"/>
      <c r="FW541" s="42"/>
      <c r="FX541" s="42"/>
      <c r="FY541" s="42"/>
      <c r="FZ541" s="42"/>
      <c r="GA541" s="42"/>
      <c r="GB541" s="42"/>
      <c r="GC541" s="42"/>
      <c r="GD541" s="42"/>
      <c r="GE541" s="42"/>
      <c r="GF541" s="42"/>
      <c r="GG541" s="42"/>
      <c r="GH541" s="42"/>
      <c r="GI541" s="42"/>
      <c r="GJ541" s="42"/>
      <c r="GK541" s="42"/>
      <c r="GL541" s="42"/>
      <c r="GM541" s="42"/>
      <c r="GN541" s="42"/>
      <c r="GO541" s="42"/>
      <c r="GP541" s="42"/>
      <c r="GQ541" s="42"/>
      <c r="GR541" s="42"/>
      <c r="GS541" s="42"/>
      <c r="GT541" s="42"/>
      <c r="GU541" s="42"/>
      <c r="GV541" s="42"/>
      <c r="GW541" s="42"/>
      <c r="GX541" s="42"/>
      <c r="GY541" s="42"/>
      <c r="GZ541" s="42"/>
      <c r="HA541" s="42"/>
      <c r="HB541" s="42"/>
      <c r="HC541" s="42"/>
      <c r="HD541" s="42"/>
      <c r="HE541" s="42"/>
      <c r="HF541" s="42"/>
      <c r="HG541" s="42"/>
      <c r="HH541" s="42"/>
      <c r="HI541" s="42"/>
      <c r="HJ541" s="42"/>
      <c r="HK541" s="42"/>
      <c r="HL541" s="42"/>
      <c r="HM541" s="42"/>
      <c r="HN541" s="42"/>
      <c r="HO541" s="42"/>
      <c r="HP541" s="42"/>
      <c r="HQ541" s="42"/>
      <c r="HR541" s="42"/>
      <c r="HS541" s="42"/>
      <c r="HT541" s="42"/>
      <c r="HU541" s="42"/>
      <c r="HV541" s="42"/>
      <c r="HW541" s="42"/>
      <c r="HX541" s="42"/>
    </row>
    <row r="542" spans="1:232" s="41" customFormat="1" x14ac:dyDescent="0.25">
      <c r="A542" s="29"/>
      <c r="B542" s="30"/>
      <c r="C542" s="31" t="str">
        <f>IF(H542="","",VLOOKUP(O542,Khach_hang!B:G,6,0))</f>
        <v>B</v>
      </c>
      <c r="D542" s="57">
        <f t="shared" si="136"/>
        <v>0</v>
      </c>
      <c r="E542" s="57">
        <f t="shared" si="137"/>
        <v>1</v>
      </c>
      <c r="F542" s="32" t="str">
        <f>IF(H542="","",VLOOKUP(H542,'PHIEU XT'!B:I,8,0))</f>
        <v>31/08/2025</v>
      </c>
      <c r="G542" s="32" t="str">
        <f t="shared" si="138"/>
        <v>31/08/2025</v>
      </c>
      <c r="H542" s="4">
        <v>9105874735</v>
      </c>
      <c r="I542" s="32" t="str">
        <f t="shared" si="139"/>
        <v>31/08/2025</v>
      </c>
      <c r="J542" s="33" t="str">
        <f t="shared" si="140"/>
        <v>NKHT2508/00423126</v>
      </c>
      <c r="K542" s="34"/>
      <c r="L542" s="46" t="str">
        <f t="shared" si="141"/>
        <v>K25TTM</v>
      </c>
      <c r="M542" s="33" t="str">
        <f>IF(H542="","",'PHIEU XT'!C542)</f>
        <v>00423126</v>
      </c>
      <c r="N542" s="35" t="str">
        <f t="shared" si="142"/>
        <v>31/08/2025</v>
      </c>
      <c r="O542" s="6" t="str">
        <f>IF(H542="","",'PHIEU XT'!E542)</f>
        <v>WIN-002</v>
      </c>
      <c r="P542" s="36"/>
      <c r="Q542" s="36"/>
      <c r="R542" s="36"/>
      <c r="S542" s="33" t="str">
        <f>IF(H542="","",'PHIEU XT'!F542)</f>
        <v>4515 WM+ HNI Golden Land, 275 Nguyễn Trã</v>
      </c>
      <c r="T542" s="36"/>
      <c r="U542" s="36"/>
      <c r="V542" s="33" t="str">
        <f t="shared" si="143"/>
        <v>4515 WM+ HNI Golden Land, 275 Nguyễn Trã</v>
      </c>
      <c r="W542" s="36"/>
      <c r="X542" s="36"/>
      <c r="Y542" s="33" t="str">
        <f>IF(H542="","",'PHIEU XT'!AC542)</f>
        <v>TH200</v>
      </c>
      <c r="Z542" s="36"/>
      <c r="AA542" s="30"/>
      <c r="AB542" s="57">
        <f t="shared" si="144"/>
        <v>5111</v>
      </c>
      <c r="AC542" s="57">
        <f t="shared" si="145"/>
        <v>131</v>
      </c>
      <c r="AD542" s="30"/>
      <c r="AE542" s="58">
        <f>IF(H542="","",'PHIEU XT'!U542)</f>
        <v>2</v>
      </c>
      <c r="AF542" s="37"/>
      <c r="AG542" s="37">
        <f>IF(H542="","",'PHIEU XT'!T542)</f>
        <v>55595</v>
      </c>
      <c r="AH542" s="38">
        <f t="shared" si="146"/>
        <v>111190</v>
      </c>
      <c r="AI542" s="37"/>
      <c r="AJ542" s="37"/>
      <c r="AK542" s="39"/>
      <c r="AL542" s="40">
        <f t="shared" si="147"/>
        <v>8</v>
      </c>
      <c r="AM542" s="37"/>
      <c r="AN542" s="37">
        <f t="shared" si="148"/>
        <v>8895.2000000000007</v>
      </c>
      <c r="AO542" s="59">
        <f t="shared" si="149"/>
        <v>33311</v>
      </c>
      <c r="AP542" s="39"/>
      <c r="AQ542" s="59" t="str">
        <f t="shared" si="150"/>
        <v>K-hangtra</v>
      </c>
      <c r="AR542" s="60">
        <f t="shared" si="151"/>
        <v>156</v>
      </c>
      <c r="AS542" s="60">
        <f t="shared" si="152"/>
        <v>632</v>
      </c>
      <c r="AV542" s="39"/>
      <c r="AW542" s="42"/>
      <c r="AX542" s="42"/>
      <c r="AY542" s="42"/>
      <c r="AZ542" s="42"/>
      <c r="BA542" s="42"/>
      <c r="BB542" s="42"/>
      <c r="BC542" s="42"/>
      <c r="BD542" s="42"/>
      <c r="BE542" s="42"/>
      <c r="BF542" s="42"/>
      <c r="BG542" s="42"/>
      <c r="BH542" s="42"/>
      <c r="BI542" s="42"/>
      <c r="BJ542" s="42"/>
      <c r="BK542" s="42"/>
      <c r="BL542" s="42"/>
      <c r="BM542" s="42"/>
      <c r="BN542" s="42"/>
      <c r="BO542" s="42"/>
      <c r="BP542" s="42"/>
      <c r="BQ542" s="42"/>
      <c r="BR542" s="42"/>
      <c r="BS542" s="42"/>
      <c r="BT542" s="42"/>
      <c r="BU542" s="42"/>
      <c r="BV542" s="42"/>
      <c r="BW542" s="42"/>
      <c r="BX542" s="42"/>
      <c r="BY542" s="42"/>
      <c r="BZ542" s="42"/>
      <c r="CA542" s="42"/>
      <c r="CB542" s="42"/>
      <c r="CC542" s="42"/>
      <c r="CD542" s="42"/>
      <c r="CE542" s="42"/>
      <c r="CF542" s="42"/>
      <c r="CG542" s="42"/>
      <c r="CH542" s="42"/>
      <c r="CI542" s="42"/>
      <c r="CJ542" s="42"/>
      <c r="CK542" s="42"/>
      <c r="CL542" s="42"/>
      <c r="CM542" s="42"/>
      <c r="CN542" s="42"/>
      <c r="CO542" s="42"/>
      <c r="CP542" s="42"/>
      <c r="CQ542" s="42"/>
      <c r="CR542" s="42"/>
      <c r="CS542" s="42"/>
      <c r="CT542" s="42"/>
      <c r="CU542" s="42"/>
      <c r="CV542" s="42"/>
      <c r="CW542" s="42"/>
      <c r="CX542" s="42"/>
      <c r="CY542" s="42"/>
      <c r="CZ542" s="42"/>
      <c r="DA542" s="42"/>
      <c r="DB542" s="42"/>
      <c r="DC542" s="42"/>
      <c r="DD542" s="42"/>
      <c r="DE542" s="42"/>
      <c r="DF542" s="42"/>
      <c r="DG542" s="42"/>
      <c r="DH542" s="42"/>
      <c r="DI542" s="42"/>
      <c r="DJ542" s="42"/>
      <c r="DK542" s="42"/>
      <c r="DL542" s="42"/>
      <c r="DM542" s="42"/>
      <c r="DN542" s="42"/>
      <c r="DO542" s="42"/>
      <c r="DP542" s="42"/>
      <c r="DQ542" s="42"/>
      <c r="DR542" s="42"/>
      <c r="DS542" s="42"/>
      <c r="DT542" s="42"/>
      <c r="DU542" s="42"/>
      <c r="DV542" s="42"/>
      <c r="DW542" s="42"/>
      <c r="DX542" s="42"/>
      <c r="DY542" s="42"/>
      <c r="DZ542" s="42"/>
      <c r="EA542" s="42"/>
      <c r="EB542" s="42"/>
      <c r="EC542" s="42"/>
      <c r="ED542" s="42"/>
      <c r="EE542" s="42"/>
      <c r="EF542" s="42"/>
      <c r="EG542" s="42"/>
      <c r="EH542" s="42"/>
      <c r="EI542" s="42"/>
      <c r="EJ542" s="42"/>
      <c r="EK542" s="42"/>
      <c r="EL542" s="42"/>
      <c r="EM542" s="42"/>
      <c r="EN542" s="42"/>
      <c r="EO542" s="42"/>
      <c r="EP542" s="42"/>
      <c r="EQ542" s="42"/>
      <c r="ER542" s="42"/>
      <c r="ES542" s="42"/>
      <c r="ET542" s="42"/>
      <c r="EU542" s="42"/>
      <c r="EV542" s="42"/>
      <c r="EW542" s="42"/>
      <c r="EX542" s="42"/>
      <c r="EY542" s="42"/>
      <c r="EZ542" s="42"/>
      <c r="FA542" s="42"/>
      <c r="FB542" s="42"/>
      <c r="FC542" s="42"/>
      <c r="FD542" s="42"/>
      <c r="FE542" s="42"/>
      <c r="FF542" s="42"/>
      <c r="FG542" s="42"/>
      <c r="FH542" s="42"/>
      <c r="FI542" s="42"/>
      <c r="FJ542" s="42"/>
      <c r="FK542" s="42"/>
      <c r="FL542" s="42"/>
      <c r="FM542" s="42"/>
      <c r="FN542" s="42"/>
      <c r="FO542" s="42"/>
      <c r="FP542" s="42"/>
      <c r="FQ542" s="42"/>
      <c r="FR542" s="42"/>
      <c r="FS542" s="42"/>
      <c r="FT542" s="42"/>
      <c r="FU542" s="42"/>
      <c r="FV542" s="42"/>
      <c r="FW542" s="42"/>
      <c r="FX542" s="42"/>
      <c r="FY542" s="42"/>
      <c r="FZ542" s="42"/>
      <c r="GA542" s="42"/>
      <c r="GB542" s="42"/>
      <c r="GC542" s="42"/>
      <c r="GD542" s="42"/>
      <c r="GE542" s="42"/>
      <c r="GF542" s="42"/>
      <c r="GG542" s="42"/>
      <c r="GH542" s="42"/>
      <c r="GI542" s="42"/>
      <c r="GJ542" s="42"/>
      <c r="GK542" s="42"/>
      <c r="GL542" s="42"/>
      <c r="GM542" s="42"/>
      <c r="GN542" s="42"/>
      <c r="GO542" s="42"/>
      <c r="GP542" s="42"/>
      <c r="GQ542" s="42"/>
      <c r="GR542" s="42"/>
      <c r="GS542" s="42"/>
      <c r="GT542" s="42"/>
      <c r="GU542" s="42"/>
      <c r="GV542" s="42"/>
      <c r="GW542" s="42"/>
      <c r="GX542" s="42"/>
      <c r="GY542" s="42"/>
      <c r="GZ542" s="42"/>
      <c r="HA542" s="42"/>
      <c r="HB542" s="42"/>
      <c r="HC542" s="42"/>
      <c r="HD542" s="42"/>
      <c r="HE542" s="42"/>
      <c r="HF542" s="42"/>
      <c r="HG542" s="42"/>
      <c r="HH542" s="42"/>
      <c r="HI542" s="42"/>
      <c r="HJ542" s="42"/>
      <c r="HK542" s="42"/>
      <c r="HL542" s="42"/>
      <c r="HM542" s="42"/>
      <c r="HN542" s="42"/>
      <c r="HO542" s="42"/>
      <c r="HP542" s="42"/>
      <c r="HQ542" s="42"/>
      <c r="HR542" s="42"/>
      <c r="HS542" s="42"/>
      <c r="HT542" s="42"/>
      <c r="HU542" s="42"/>
      <c r="HV542" s="42"/>
      <c r="HW542" s="42"/>
      <c r="HX542" s="42"/>
    </row>
    <row r="543" spans="1:232" s="41" customFormat="1" x14ac:dyDescent="0.25">
      <c r="A543" s="29"/>
      <c r="B543" s="30"/>
      <c r="C543" s="31" t="str">
        <f>IF(H543="","",VLOOKUP(O543,Khach_hang!B:G,6,0))</f>
        <v>B</v>
      </c>
      <c r="D543" s="57">
        <f t="shared" si="136"/>
        <v>0</v>
      </c>
      <c r="E543" s="57">
        <f t="shared" si="137"/>
        <v>1</v>
      </c>
      <c r="F543" s="32" t="str">
        <f>IF(H543="","",VLOOKUP(H543,'PHIEU XT'!B:I,8,0))</f>
        <v>31/08/2025</v>
      </c>
      <c r="G543" s="32" t="str">
        <f t="shared" si="138"/>
        <v>31/08/2025</v>
      </c>
      <c r="H543" s="4">
        <v>9105874832</v>
      </c>
      <c r="I543" s="32" t="str">
        <f t="shared" si="139"/>
        <v>31/08/2025</v>
      </c>
      <c r="J543" s="33" t="str">
        <f t="shared" si="140"/>
        <v>NKHT2508/00029091</v>
      </c>
      <c r="K543" s="34"/>
      <c r="L543" s="46" t="str">
        <f t="shared" si="141"/>
        <v>K25TTM</v>
      </c>
      <c r="M543" s="33" t="str">
        <f>IF(H543="","",'PHIEU XT'!C543)</f>
        <v>00029091</v>
      </c>
      <c r="N543" s="35" t="str">
        <f t="shared" si="142"/>
        <v>31/08/2025</v>
      </c>
      <c r="O543" s="6" t="str">
        <f>IF(H543="","",'PHIEU XT'!E543)</f>
        <v>WIN-020</v>
      </c>
      <c r="P543" s="36"/>
      <c r="Q543" s="36"/>
      <c r="R543" s="36"/>
      <c r="S543" s="33" t="str">
        <f>IF(H543="","",'PHIEU XT'!F543)</f>
        <v>2ANQ WM+ THA 178 Bà Triệu</v>
      </c>
      <c r="T543" s="36"/>
      <c r="U543" s="36"/>
      <c r="V543" s="33" t="str">
        <f t="shared" si="143"/>
        <v>2ANQ WM+ THA 178 Bà Triệu</v>
      </c>
      <c r="W543" s="36"/>
      <c r="X543" s="36"/>
      <c r="Y543" s="33" t="str">
        <f>IF(H543="","",'PHIEU XT'!AC543)</f>
        <v>GTLX250G</v>
      </c>
      <c r="Z543" s="36"/>
      <c r="AA543" s="30"/>
      <c r="AB543" s="57">
        <f t="shared" si="144"/>
        <v>5111</v>
      </c>
      <c r="AC543" s="57">
        <f t="shared" si="145"/>
        <v>131</v>
      </c>
      <c r="AD543" s="30"/>
      <c r="AE543" s="58">
        <f>IF(H543="","",'PHIEU XT'!U543)</f>
        <v>2</v>
      </c>
      <c r="AF543" s="37"/>
      <c r="AG543" s="37">
        <f>IF(H543="","",'PHIEU XT'!T543)</f>
        <v>50182</v>
      </c>
      <c r="AH543" s="38">
        <f t="shared" si="146"/>
        <v>100364</v>
      </c>
      <c r="AI543" s="37"/>
      <c r="AJ543" s="37"/>
      <c r="AK543" s="39"/>
      <c r="AL543" s="40">
        <f t="shared" si="147"/>
        <v>8</v>
      </c>
      <c r="AM543" s="37"/>
      <c r="AN543" s="37">
        <f t="shared" si="148"/>
        <v>8029.12</v>
      </c>
      <c r="AO543" s="59">
        <f t="shared" si="149"/>
        <v>33311</v>
      </c>
      <c r="AP543" s="39"/>
      <c r="AQ543" s="59" t="str">
        <f t="shared" si="150"/>
        <v>K-hangtra</v>
      </c>
      <c r="AR543" s="60">
        <f t="shared" si="151"/>
        <v>156</v>
      </c>
      <c r="AS543" s="60">
        <f t="shared" si="152"/>
        <v>632</v>
      </c>
      <c r="AV543" s="39"/>
      <c r="AW543" s="42"/>
      <c r="AX543" s="42"/>
      <c r="AY543" s="42"/>
      <c r="AZ543" s="42"/>
      <c r="BA543" s="42"/>
      <c r="BB543" s="42"/>
      <c r="BC543" s="42"/>
      <c r="BD543" s="42"/>
      <c r="BE543" s="42"/>
      <c r="BF543" s="42"/>
      <c r="BG543" s="42"/>
      <c r="BH543" s="42"/>
      <c r="BI543" s="42"/>
      <c r="BJ543" s="42"/>
      <c r="BK543" s="42"/>
      <c r="BL543" s="42"/>
      <c r="BM543" s="42"/>
      <c r="BN543" s="42"/>
      <c r="BO543" s="42"/>
      <c r="BP543" s="42"/>
      <c r="BQ543" s="42"/>
      <c r="BR543" s="42"/>
      <c r="BS543" s="42"/>
      <c r="BT543" s="42"/>
      <c r="BU543" s="42"/>
      <c r="BV543" s="42"/>
      <c r="BW543" s="42"/>
      <c r="BX543" s="42"/>
      <c r="BY543" s="42"/>
      <c r="BZ543" s="42"/>
      <c r="CA543" s="42"/>
      <c r="CB543" s="42"/>
      <c r="CC543" s="42"/>
      <c r="CD543" s="42"/>
      <c r="CE543" s="42"/>
      <c r="CF543" s="42"/>
      <c r="CG543" s="42"/>
      <c r="CH543" s="42"/>
      <c r="CI543" s="42"/>
      <c r="CJ543" s="42"/>
      <c r="CK543" s="42"/>
      <c r="CL543" s="42"/>
      <c r="CM543" s="42"/>
      <c r="CN543" s="42"/>
      <c r="CO543" s="42"/>
      <c r="CP543" s="42"/>
      <c r="CQ543" s="42"/>
      <c r="CR543" s="42"/>
      <c r="CS543" s="42"/>
      <c r="CT543" s="42"/>
      <c r="CU543" s="42"/>
      <c r="CV543" s="42"/>
      <c r="CW543" s="42"/>
      <c r="CX543" s="42"/>
      <c r="CY543" s="42"/>
      <c r="CZ543" s="42"/>
      <c r="DA543" s="42"/>
      <c r="DB543" s="42"/>
      <c r="DC543" s="42"/>
      <c r="DD543" s="42"/>
      <c r="DE543" s="42"/>
      <c r="DF543" s="42"/>
      <c r="DG543" s="42"/>
      <c r="DH543" s="42"/>
      <c r="DI543" s="42"/>
      <c r="DJ543" s="42"/>
      <c r="DK543" s="42"/>
      <c r="DL543" s="42"/>
      <c r="DM543" s="42"/>
      <c r="DN543" s="42"/>
      <c r="DO543" s="42"/>
      <c r="DP543" s="42"/>
      <c r="DQ543" s="42"/>
      <c r="DR543" s="42"/>
      <c r="DS543" s="42"/>
      <c r="DT543" s="42"/>
      <c r="DU543" s="42"/>
      <c r="DV543" s="42"/>
      <c r="DW543" s="42"/>
      <c r="DX543" s="42"/>
      <c r="DY543" s="42"/>
      <c r="DZ543" s="42"/>
      <c r="EA543" s="42"/>
      <c r="EB543" s="42"/>
      <c r="EC543" s="42"/>
      <c r="ED543" s="42"/>
      <c r="EE543" s="42"/>
      <c r="EF543" s="42"/>
      <c r="EG543" s="42"/>
      <c r="EH543" s="42"/>
      <c r="EI543" s="42"/>
      <c r="EJ543" s="42"/>
      <c r="EK543" s="42"/>
      <c r="EL543" s="42"/>
      <c r="EM543" s="42"/>
      <c r="EN543" s="42"/>
      <c r="EO543" s="42"/>
      <c r="EP543" s="42"/>
      <c r="EQ543" s="42"/>
      <c r="ER543" s="42"/>
      <c r="ES543" s="42"/>
      <c r="ET543" s="42"/>
      <c r="EU543" s="42"/>
      <c r="EV543" s="42"/>
      <c r="EW543" s="42"/>
      <c r="EX543" s="42"/>
      <c r="EY543" s="42"/>
      <c r="EZ543" s="42"/>
      <c r="FA543" s="42"/>
      <c r="FB543" s="42"/>
      <c r="FC543" s="42"/>
      <c r="FD543" s="42"/>
      <c r="FE543" s="42"/>
      <c r="FF543" s="42"/>
      <c r="FG543" s="42"/>
      <c r="FH543" s="42"/>
      <c r="FI543" s="42"/>
      <c r="FJ543" s="42"/>
      <c r="FK543" s="42"/>
      <c r="FL543" s="42"/>
      <c r="FM543" s="42"/>
      <c r="FN543" s="42"/>
      <c r="FO543" s="42"/>
      <c r="FP543" s="42"/>
      <c r="FQ543" s="42"/>
      <c r="FR543" s="42"/>
      <c r="FS543" s="42"/>
      <c r="FT543" s="42"/>
      <c r="FU543" s="42"/>
      <c r="FV543" s="42"/>
      <c r="FW543" s="42"/>
      <c r="FX543" s="42"/>
      <c r="FY543" s="42"/>
      <c r="FZ543" s="42"/>
      <c r="GA543" s="42"/>
      <c r="GB543" s="42"/>
      <c r="GC543" s="42"/>
      <c r="GD543" s="42"/>
      <c r="GE543" s="42"/>
      <c r="GF543" s="42"/>
      <c r="GG543" s="42"/>
      <c r="GH543" s="42"/>
      <c r="GI543" s="42"/>
      <c r="GJ543" s="42"/>
      <c r="GK543" s="42"/>
      <c r="GL543" s="42"/>
      <c r="GM543" s="42"/>
      <c r="GN543" s="42"/>
      <c r="GO543" s="42"/>
      <c r="GP543" s="42"/>
      <c r="GQ543" s="42"/>
      <c r="GR543" s="42"/>
      <c r="GS543" s="42"/>
      <c r="GT543" s="42"/>
      <c r="GU543" s="42"/>
      <c r="GV543" s="42"/>
      <c r="GW543" s="42"/>
      <c r="GX543" s="42"/>
      <c r="GY543" s="42"/>
      <c r="GZ543" s="42"/>
      <c r="HA543" s="42"/>
      <c r="HB543" s="42"/>
      <c r="HC543" s="42"/>
      <c r="HD543" s="42"/>
      <c r="HE543" s="42"/>
      <c r="HF543" s="42"/>
      <c r="HG543" s="42"/>
      <c r="HH543" s="42"/>
      <c r="HI543" s="42"/>
      <c r="HJ543" s="42"/>
      <c r="HK543" s="42"/>
      <c r="HL543" s="42"/>
      <c r="HM543" s="42"/>
      <c r="HN543" s="42"/>
      <c r="HO543" s="42"/>
      <c r="HP543" s="42"/>
      <c r="HQ543" s="42"/>
      <c r="HR543" s="42"/>
      <c r="HS543" s="42"/>
      <c r="HT543" s="42"/>
      <c r="HU543" s="42"/>
      <c r="HV543" s="42"/>
      <c r="HW543" s="42"/>
      <c r="HX543" s="42"/>
    </row>
    <row r="544" spans="1:232" s="41" customFormat="1" x14ac:dyDescent="0.25">
      <c r="A544" s="29"/>
      <c r="B544" s="30"/>
      <c r="C544" s="31" t="str">
        <f>IF(H544="","",VLOOKUP(O544,Khach_hang!B:G,6,0))</f>
        <v>B</v>
      </c>
      <c r="D544" s="57">
        <f t="shared" si="136"/>
        <v>0</v>
      </c>
      <c r="E544" s="57">
        <f t="shared" si="137"/>
        <v>1</v>
      </c>
      <c r="F544" s="32" t="str">
        <f>IF(H544="","",VLOOKUP(H544,'PHIEU XT'!B:I,8,0))</f>
        <v>31/08/2025</v>
      </c>
      <c r="G544" s="32" t="str">
        <f t="shared" si="138"/>
        <v>31/08/2025</v>
      </c>
      <c r="H544" s="4">
        <v>9105874832</v>
      </c>
      <c r="I544" s="32" t="str">
        <f t="shared" si="139"/>
        <v>31/08/2025</v>
      </c>
      <c r="J544" s="33" t="str">
        <f t="shared" si="140"/>
        <v>NKHT2508/00029091</v>
      </c>
      <c r="K544" s="34"/>
      <c r="L544" s="46" t="str">
        <f t="shared" si="141"/>
        <v>K25TTM</v>
      </c>
      <c r="M544" s="33" t="str">
        <f>IF(H544="","",'PHIEU XT'!C544)</f>
        <v>00029091</v>
      </c>
      <c r="N544" s="35" t="str">
        <f t="shared" si="142"/>
        <v>31/08/2025</v>
      </c>
      <c r="O544" s="6" t="str">
        <f>IF(H544="","",'PHIEU XT'!E544)</f>
        <v>WIN-020</v>
      </c>
      <c r="P544" s="36"/>
      <c r="Q544" s="36"/>
      <c r="R544" s="36"/>
      <c r="S544" s="33" t="str">
        <f>IF(H544="","",'PHIEU XT'!F544)</f>
        <v>2ANQ WM+ THA 178 Bà Triệu</v>
      </c>
      <c r="T544" s="36"/>
      <c r="U544" s="36"/>
      <c r="V544" s="33" t="str">
        <f t="shared" si="143"/>
        <v>2ANQ WM+ THA 178 Bà Triệu</v>
      </c>
      <c r="W544" s="36"/>
      <c r="X544" s="36"/>
      <c r="Y544" s="33" t="str">
        <f>IF(H544="","",'PHIEU XT'!AC544)</f>
        <v>MNH250</v>
      </c>
      <c r="Z544" s="36"/>
      <c r="AA544" s="30"/>
      <c r="AB544" s="57">
        <f t="shared" si="144"/>
        <v>5111</v>
      </c>
      <c r="AC544" s="57">
        <f t="shared" si="145"/>
        <v>131</v>
      </c>
      <c r="AD544" s="30"/>
      <c r="AE544" s="58">
        <f>IF(H544="","",'PHIEU XT'!U544)</f>
        <v>3</v>
      </c>
      <c r="AF544" s="37"/>
      <c r="AG544" s="37">
        <f>IF(H544="","",'PHIEU XT'!T544)</f>
        <v>46000</v>
      </c>
      <c r="AH544" s="38">
        <f t="shared" si="146"/>
        <v>138000</v>
      </c>
      <c r="AI544" s="37"/>
      <c r="AJ544" s="37"/>
      <c r="AK544" s="39"/>
      <c r="AL544" s="40">
        <f t="shared" si="147"/>
        <v>8</v>
      </c>
      <c r="AM544" s="37"/>
      <c r="AN544" s="37">
        <f t="shared" si="148"/>
        <v>11040</v>
      </c>
      <c r="AO544" s="59">
        <f t="shared" si="149"/>
        <v>33311</v>
      </c>
      <c r="AP544" s="39"/>
      <c r="AQ544" s="59" t="str">
        <f t="shared" si="150"/>
        <v>K-hangtra</v>
      </c>
      <c r="AR544" s="60">
        <f t="shared" si="151"/>
        <v>156</v>
      </c>
      <c r="AS544" s="60">
        <f t="shared" si="152"/>
        <v>632</v>
      </c>
      <c r="AV544" s="39"/>
      <c r="AW544" s="42"/>
      <c r="AX544" s="42"/>
      <c r="AY544" s="42"/>
      <c r="AZ544" s="42"/>
      <c r="BA544" s="42"/>
      <c r="BB544" s="42"/>
      <c r="BC544" s="42"/>
      <c r="BD544" s="42"/>
      <c r="BE544" s="42"/>
      <c r="BF544" s="42"/>
      <c r="BG544" s="42"/>
      <c r="BH544" s="42"/>
      <c r="BI544" s="42"/>
      <c r="BJ544" s="42"/>
      <c r="BK544" s="42"/>
      <c r="BL544" s="42"/>
      <c r="BM544" s="42"/>
      <c r="BN544" s="42"/>
      <c r="BO544" s="42"/>
      <c r="BP544" s="42"/>
      <c r="BQ544" s="42"/>
      <c r="BR544" s="42"/>
      <c r="BS544" s="42"/>
      <c r="BT544" s="42"/>
      <c r="BU544" s="42"/>
      <c r="BV544" s="42"/>
      <c r="BW544" s="42"/>
      <c r="BX544" s="42"/>
      <c r="BY544" s="42"/>
      <c r="BZ544" s="42"/>
      <c r="CA544" s="42"/>
      <c r="CB544" s="42"/>
      <c r="CC544" s="42"/>
      <c r="CD544" s="42"/>
      <c r="CE544" s="42"/>
      <c r="CF544" s="42"/>
      <c r="CG544" s="42"/>
      <c r="CH544" s="42"/>
      <c r="CI544" s="42"/>
      <c r="CJ544" s="42"/>
      <c r="CK544" s="42"/>
      <c r="CL544" s="42"/>
      <c r="CM544" s="42"/>
      <c r="CN544" s="42"/>
      <c r="CO544" s="42"/>
      <c r="CP544" s="42"/>
      <c r="CQ544" s="42"/>
      <c r="CR544" s="42"/>
      <c r="CS544" s="42"/>
      <c r="CT544" s="42"/>
      <c r="CU544" s="42"/>
      <c r="CV544" s="42"/>
      <c r="CW544" s="42"/>
      <c r="CX544" s="42"/>
      <c r="CY544" s="42"/>
      <c r="CZ544" s="42"/>
      <c r="DA544" s="42"/>
      <c r="DB544" s="42"/>
      <c r="DC544" s="42"/>
      <c r="DD544" s="42"/>
      <c r="DE544" s="42"/>
      <c r="DF544" s="42"/>
      <c r="DG544" s="42"/>
      <c r="DH544" s="42"/>
      <c r="DI544" s="42"/>
      <c r="DJ544" s="42"/>
      <c r="DK544" s="42"/>
      <c r="DL544" s="42"/>
      <c r="DM544" s="42"/>
      <c r="DN544" s="42"/>
      <c r="DO544" s="42"/>
      <c r="DP544" s="42"/>
      <c r="DQ544" s="42"/>
      <c r="DR544" s="42"/>
      <c r="DS544" s="42"/>
      <c r="DT544" s="42"/>
      <c r="DU544" s="42"/>
      <c r="DV544" s="42"/>
      <c r="DW544" s="42"/>
      <c r="DX544" s="42"/>
      <c r="DY544" s="42"/>
      <c r="DZ544" s="42"/>
      <c r="EA544" s="42"/>
      <c r="EB544" s="42"/>
      <c r="EC544" s="42"/>
      <c r="ED544" s="42"/>
      <c r="EE544" s="42"/>
      <c r="EF544" s="42"/>
      <c r="EG544" s="42"/>
      <c r="EH544" s="42"/>
      <c r="EI544" s="42"/>
      <c r="EJ544" s="42"/>
      <c r="EK544" s="42"/>
      <c r="EL544" s="42"/>
      <c r="EM544" s="42"/>
      <c r="EN544" s="42"/>
      <c r="EO544" s="42"/>
      <c r="EP544" s="42"/>
      <c r="EQ544" s="42"/>
      <c r="ER544" s="42"/>
      <c r="ES544" s="42"/>
      <c r="ET544" s="42"/>
      <c r="EU544" s="42"/>
      <c r="EV544" s="42"/>
      <c r="EW544" s="42"/>
      <c r="EX544" s="42"/>
      <c r="EY544" s="42"/>
      <c r="EZ544" s="42"/>
      <c r="FA544" s="42"/>
      <c r="FB544" s="42"/>
      <c r="FC544" s="42"/>
      <c r="FD544" s="42"/>
      <c r="FE544" s="42"/>
      <c r="FF544" s="42"/>
      <c r="FG544" s="42"/>
      <c r="FH544" s="42"/>
      <c r="FI544" s="42"/>
      <c r="FJ544" s="42"/>
      <c r="FK544" s="42"/>
      <c r="FL544" s="42"/>
      <c r="FM544" s="42"/>
      <c r="FN544" s="42"/>
      <c r="FO544" s="42"/>
      <c r="FP544" s="42"/>
      <c r="FQ544" s="42"/>
      <c r="FR544" s="42"/>
      <c r="FS544" s="42"/>
      <c r="FT544" s="42"/>
      <c r="FU544" s="42"/>
      <c r="FV544" s="42"/>
      <c r="FW544" s="42"/>
      <c r="FX544" s="42"/>
      <c r="FY544" s="42"/>
      <c r="FZ544" s="42"/>
      <c r="GA544" s="42"/>
      <c r="GB544" s="42"/>
      <c r="GC544" s="42"/>
      <c r="GD544" s="42"/>
      <c r="GE544" s="42"/>
      <c r="GF544" s="42"/>
      <c r="GG544" s="42"/>
      <c r="GH544" s="42"/>
      <c r="GI544" s="42"/>
      <c r="GJ544" s="42"/>
      <c r="GK544" s="42"/>
      <c r="GL544" s="42"/>
      <c r="GM544" s="42"/>
      <c r="GN544" s="42"/>
      <c r="GO544" s="42"/>
      <c r="GP544" s="42"/>
      <c r="GQ544" s="42"/>
      <c r="GR544" s="42"/>
      <c r="GS544" s="42"/>
      <c r="GT544" s="42"/>
      <c r="GU544" s="42"/>
      <c r="GV544" s="42"/>
      <c r="GW544" s="42"/>
      <c r="GX544" s="42"/>
      <c r="GY544" s="42"/>
      <c r="GZ544" s="42"/>
      <c r="HA544" s="42"/>
      <c r="HB544" s="42"/>
      <c r="HC544" s="42"/>
      <c r="HD544" s="42"/>
      <c r="HE544" s="42"/>
      <c r="HF544" s="42"/>
      <c r="HG544" s="42"/>
      <c r="HH544" s="42"/>
      <c r="HI544" s="42"/>
      <c r="HJ544" s="42"/>
      <c r="HK544" s="42"/>
      <c r="HL544" s="42"/>
      <c r="HM544" s="42"/>
      <c r="HN544" s="42"/>
      <c r="HO544" s="42"/>
      <c r="HP544" s="42"/>
      <c r="HQ544" s="42"/>
      <c r="HR544" s="42"/>
      <c r="HS544" s="42"/>
      <c r="HT544" s="42"/>
      <c r="HU544" s="42"/>
      <c r="HV544" s="42"/>
      <c r="HW544" s="42"/>
      <c r="HX544" s="42"/>
    </row>
    <row r="545" spans="1:232" s="41" customFormat="1" x14ac:dyDescent="0.25">
      <c r="A545" s="29"/>
      <c r="B545" s="30"/>
      <c r="C545" s="31" t="str">
        <f>IF(H545="","",VLOOKUP(O545,Khach_hang!B:G,6,0))</f>
        <v>B</v>
      </c>
      <c r="D545" s="57">
        <f t="shared" si="136"/>
        <v>0</v>
      </c>
      <c r="E545" s="57">
        <f t="shared" si="137"/>
        <v>1</v>
      </c>
      <c r="F545" s="32" t="str">
        <f>IF(H545="","",VLOOKUP(H545,'PHIEU XT'!B:I,8,0))</f>
        <v>31/08/2025</v>
      </c>
      <c r="G545" s="32" t="str">
        <f t="shared" si="138"/>
        <v>31/08/2025</v>
      </c>
      <c r="H545" s="4">
        <v>9105874939</v>
      </c>
      <c r="I545" s="32" t="str">
        <f t="shared" si="139"/>
        <v>31/08/2025</v>
      </c>
      <c r="J545" s="33" t="str">
        <f t="shared" si="140"/>
        <v>NKHT2508/00423175</v>
      </c>
      <c r="K545" s="34"/>
      <c r="L545" s="46" t="str">
        <f t="shared" si="141"/>
        <v>K25TTM</v>
      </c>
      <c r="M545" s="33" t="str">
        <f>IF(H545="","",'PHIEU XT'!C545)</f>
        <v>00423175</v>
      </c>
      <c r="N545" s="35" t="str">
        <f t="shared" si="142"/>
        <v>31/08/2025</v>
      </c>
      <c r="O545" s="6" t="str">
        <f>IF(H545="","",'PHIEU XT'!E545)</f>
        <v>WIN-002</v>
      </c>
      <c r="P545" s="36"/>
      <c r="Q545" s="36"/>
      <c r="R545" s="36"/>
      <c r="S545" s="33" t="str">
        <f>IF(H545="","",'PHIEU XT'!F545)</f>
        <v>5976 WM+ HNI Thanh Trí, Sóc Sơn</v>
      </c>
      <c r="T545" s="36"/>
      <c r="U545" s="36"/>
      <c r="V545" s="33" t="str">
        <f t="shared" si="143"/>
        <v>5976 WM+ HNI Thanh Trí, Sóc Sơn</v>
      </c>
      <c r="W545" s="36"/>
      <c r="X545" s="36"/>
      <c r="Y545" s="33" t="str">
        <f>IF(H545="","",'PHIEU XT'!AC545)</f>
        <v>CGM300</v>
      </c>
      <c r="Z545" s="36"/>
      <c r="AA545" s="30"/>
      <c r="AB545" s="57">
        <f t="shared" si="144"/>
        <v>5111</v>
      </c>
      <c r="AC545" s="57">
        <f t="shared" si="145"/>
        <v>131</v>
      </c>
      <c r="AD545" s="30"/>
      <c r="AE545" s="58">
        <f>IF(H545="","",'PHIEU XT'!U545)</f>
        <v>1</v>
      </c>
      <c r="AF545" s="37"/>
      <c r="AG545" s="37">
        <f>IF(H545="","",'PHIEU XT'!T545)</f>
        <v>73431</v>
      </c>
      <c r="AH545" s="38">
        <f t="shared" si="146"/>
        <v>73431</v>
      </c>
      <c r="AI545" s="37"/>
      <c r="AJ545" s="37"/>
      <c r="AK545" s="39"/>
      <c r="AL545" s="40">
        <f t="shared" si="147"/>
        <v>8</v>
      </c>
      <c r="AM545" s="37"/>
      <c r="AN545" s="37">
        <f t="shared" si="148"/>
        <v>5874.4800000000005</v>
      </c>
      <c r="AO545" s="59">
        <f t="shared" si="149"/>
        <v>33311</v>
      </c>
      <c r="AP545" s="39"/>
      <c r="AQ545" s="59" t="str">
        <f t="shared" si="150"/>
        <v>K-hangtra</v>
      </c>
      <c r="AR545" s="60">
        <f t="shared" si="151"/>
        <v>156</v>
      </c>
      <c r="AS545" s="60">
        <f t="shared" si="152"/>
        <v>632</v>
      </c>
      <c r="AV545" s="39"/>
      <c r="AW545" s="42"/>
      <c r="AX545" s="42"/>
      <c r="AY545" s="42"/>
      <c r="AZ545" s="42"/>
      <c r="BA545" s="42"/>
      <c r="BB545" s="42"/>
      <c r="BC545" s="42"/>
      <c r="BD545" s="42"/>
      <c r="BE545" s="42"/>
      <c r="BF545" s="42"/>
      <c r="BG545" s="42"/>
      <c r="BH545" s="42"/>
      <c r="BI545" s="42"/>
      <c r="BJ545" s="42"/>
      <c r="BK545" s="42"/>
      <c r="BL545" s="42"/>
      <c r="BM545" s="42"/>
      <c r="BN545" s="42"/>
      <c r="BO545" s="42"/>
      <c r="BP545" s="42"/>
      <c r="BQ545" s="42"/>
      <c r="BR545" s="42"/>
      <c r="BS545" s="42"/>
      <c r="BT545" s="42"/>
      <c r="BU545" s="42"/>
      <c r="BV545" s="42"/>
      <c r="BW545" s="42"/>
      <c r="BX545" s="42"/>
      <c r="BY545" s="42"/>
      <c r="BZ545" s="42"/>
      <c r="CA545" s="42"/>
      <c r="CB545" s="42"/>
      <c r="CC545" s="42"/>
      <c r="CD545" s="42"/>
      <c r="CE545" s="42"/>
      <c r="CF545" s="42"/>
      <c r="CG545" s="42"/>
      <c r="CH545" s="42"/>
      <c r="CI545" s="42"/>
      <c r="CJ545" s="42"/>
      <c r="CK545" s="42"/>
      <c r="CL545" s="42"/>
      <c r="CM545" s="42"/>
      <c r="CN545" s="42"/>
      <c r="CO545" s="42"/>
      <c r="CP545" s="42"/>
      <c r="CQ545" s="42"/>
      <c r="CR545" s="42"/>
      <c r="CS545" s="42"/>
      <c r="CT545" s="42"/>
      <c r="CU545" s="42"/>
      <c r="CV545" s="42"/>
      <c r="CW545" s="42"/>
      <c r="CX545" s="42"/>
      <c r="CY545" s="42"/>
      <c r="CZ545" s="42"/>
      <c r="DA545" s="42"/>
      <c r="DB545" s="42"/>
      <c r="DC545" s="42"/>
      <c r="DD545" s="42"/>
      <c r="DE545" s="42"/>
      <c r="DF545" s="42"/>
      <c r="DG545" s="42"/>
      <c r="DH545" s="42"/>
      <c r="DI545" s="42"/>
      <c r="DJ545" s="42"/>
      <c r="DK545" s="42"/>
      <c r="DL545" s="42"/>
      <c r="DM545" s="42"/>
      <c r="DN545" s="42"/>
      <c r="DO545" s="42"/>
      <c r="DP545" s="42"/>
      <c r="DQ545" s="42"/>
      <c r="DR545" s="42"/>
      <c r="DS545" s="42"/>
      <c r="DT545" s="42"/>
      <c r="DU545" s="42"/>
      <c r="DV545" s="42"/>
      <c r="DW545" s="42"/>
      <c r="DX545" s="42"/>
      <c r="DY545" s="42"/>
      <c r="DZ545" s="42"/>
      <c r="EA545" s="42"/>
      <c r="EB545" s="42"/>
      <c r="EC545" s="42"/>
      <c r="ED545" s="42"/>
      <c r="EE545" s="42"/>
      <c r="EF545" s="42"/>
      <c r="EG545" s="42"/>
      <c r="EH545" s="42"/>
      <c r="EI545" s="42"/>
      <c r="EJ545" s="42"/>
      <c r="EK545" s="42"/>
      <c r="EL545" s="42"/>
      <c r="EM545" s="42"/>
      <c r="EN545" s="42"/>
      <c r="EO545" s="42"/>
      <c r="EP545" s="42"/>
      <c r="EQ545" s="42"/>
      <c r="ER545" s="42"/>
      <c r="ES545" s="42"/>
      <c r="ET545" s="42"/>
      <c r="EU545" s="42"/>
      <c r="EV545" s="42"/>
      <c r="EW545" s="42"/>
      <c r="EX545" s="42"/>
      <c r="EY545" s="42"/>
      <c r="EZ545" s="42"/>
      <c r="FA545" s="42"/>
      <c r="FB545" s="42"/>
      <c r="FC545" s="42"/>
      <c r="FD545" s="42"/>
      <c r="FE545" s="42"/>
      <c r="FF545" s="42"/>
      <c r="FG545" s="42"/>
      <c r="FH545" s="42"/>
      <c r="FI545" s="42"/>
      <c r="FJ545" s="42"/>
      <c r="FK545" s="42"/>
      <c r="FL545" s="42"/>
      <c r="FM545" s="42"/>
      <c r="FN545" s="42"/>
      <c r="FO545" s="42"/>
      <c r="FP545" s="42"/>
      <c r="FQ545" s="42"/>
      <c r="FR545" s="42"/>
      <c r="FS545" s="42"/>
      <c r="FT545" s="42"/>
      <c r="FU545" s="42"/>
      <c r="FV545" s="42"/>
      <c r="FW545" s="42"/>
      <c r="FX545" s="42"/>
      <c r="FY545" s="42"/>
      <c r="FZ545" s="42"/>
      <c r="GA545" s="42"/>
      <c r="GB545" s="42"/>
      <c r="GC545" s="42"/>
      <c r="GD545" s="42"/>
      <c r="GE545" s="42"/>
      <c r="GF545" s="42"/>
      <c r="GG545" s="42"/>
      <c r="GH545" s="42"/>
      <c r="GI545" s="42"/>
      <c r="GJ545" s="42"/>
      <c r="GK545" s="42"/>
      <c r="GL545" s="42"/>
      <c r="GM545" s="42"/>
      <c r="GN545" s="42"/>
      <c r="GO545" s="42"/>
      <c r="GP545" s="42"/>
      <c r="GQ545" s="42"/>
      <c r="GR545" s="42"/>
      <c r="GS545" s="42"/>
      <c r="GT545" s="42"/>
      <c r="GU545" s="42"/>
      <c r="GV545" s="42"/>
      <c r="GW545" s="42"/>
      <c r="GX545" s="42"/>
      <c r="GY545" s="42"/>
      <c r="GZ545" s="42"/>
      <c r="HA545" s="42"/>
      <c r="HB545" s="42"/>
      <c r="HC545" s="42"/>
      <c r="HD545" s="42"/>
      <c r="HE545" s="42"/>
      <c r="HF545" s="42"/>
      <c r="HG545" s="42"/>
      <c r="HH545" s="42"/>
      <c r="HI545" s="42"/>
      <c r="HJ545" s="42"/>
      <c r="HK545" s="42"/>
      <c r="HL545" s="42"/>
      <c r="HM545" s="42"/>
      <c r="HN545" s="42"/>
      <c r="HO545" s="42"/>
      <c r="HP545" s="42"/>
      <c r="HQ545" s="42"/>
      <c r="HR545" s="42"/>
      <c r="HS545" s="42"/>
      <c r="HT545" s="42"/>
      <c r="HU545" s="42"/>
      <c r="HV545" s="42"/>
      <c r="HW545" s="42"/>
      <c r="HX545" s="42"/>
    </row>
    <row r="546" spans="1:232" s="41" customFormat="1" x14ac:dyDescent="0.25">
      <c r="A546" s="29"/>
      <c r="B546" s="30"/>
      <c r="C546" s="31" t="str">
        <f>IF(H546="","",VLOOKUP(O546,Khach_hang!B:G,6,0))</f>
        <v>B</v>
      </c>
      <c r="D546" s="57">
        <f t="shared" si="136"/>
        <v>0</v>
      </c>
      <c r="E546" s="57">
        <f t="shared" si="137"/>
        <v>1</v>
      </c>
      <c r="F546" s="32" t="str">
        <f>IF(H546="","",VLOOKUP(H546,'PHIEU XT'!B:I,8,0))</f>
        <v>31/08/2025</v>
      </c>
      <c r="G546" s="32" t="str">
        <f t="shared" si="138"/>
        <v>31/08/2025</v>
      </c>
      <c r="H546" s="4">
        <v>9105874982</v>
      </c>
      <c r="I546" s="32" t="str">
        <f t="shared" si="139"/>
        <v>31/08/2025</v>
      </c>
      <c r="J546" s="33" t="str">
        <f t="shared" si="140"/>
        <v>NKHT2508/00012469</v>
      </c>
      <c r="K546" s="34"/>
      <c r="L546" s="46" t="str">
        <f t="shared" si="141"/>
        <v>K25TTM</v>
      </c>
      <c r="M546" s="33" t="str">
        <f>IF(H546="","",'PHIEU XT'!C546)</f>
        <v>00012469</v>
      </c>
      <c r="N546" s="35" t="str">
        <f t="shared" si="142"/>
        <v>31/08/2025</v>
      </c>
      <c r="O546" s="6" t="str">
        <f>IF(H546="","",'PHIEU XT'!E546)</f>
        <v>WIN-044</v>
      </c>
      <c r="P546" s="36"/>
      <c r="Q546" s="36"/>
      <c r="R546" s="36"/>
      <c r="S546" s="33" t="str">
        <f>IF(H546="","",'PHIEU XT'!F546)</f>
        <v>6309 WM+ TBH 159 Doãn Khuê</v>
      </c>
      <c r="T546" s="36"/>
      <c r="U546" s="36"/>
      <c r="V546" s="33" t="str">
        <f t="shared" si="143"/>
        <v>6309 WM+ TBH 159 Doãn Khuê</v>
      </c>
      <c r="W546" s="36"/>
      <c r="X546" s="36"/>
      <c r="Y546" s="33" t="str">
        <f>IF(H546="","",'PHIEU XT'!AC546)</f>
        <v>GM500</v>
      </c>
      <c r="Z546" s="36"/>
      <c r="AA546" s="30"/>
      <c r="AB546" s="57">
        <f t="shared" si="144"/>
        <v>5111</v>
      </c>
      <c r="AC546" s="57">
        <f t="shared" si="145"/>
        <v>131</v>
      </c>
      <c r="AD546" s="30"/>
      <c r="AE546" s="58">
        <f>IF(H546="","",'PHIEU XT'!U546)</f>
        <v>1</v>
      </c>
      <c r="AF546" s="37"/>
      <c r="AG546" s="37">
        <f>IF(H546="","",'PHIEU XT'!T546)</f>
        <v>111058</v>
      </c>
      <c r="AH546" s="38">
        <f t="shared" si="146"/>
        <v>111058</v>
      </c>
      <c r="AI546" s="37"/>
      <c r="AJ546" s="37"/>
      <c r="AK546" s="39"/>
      <c r="AL546" s="40">
        <f t="shared" si="147"/>
        <v>8</v>
      </c>
      <c r="AM546" s="37"/>
      <c r="AN546" s="37">
        <f t="shared" si="148"/>
        <v>8884.64</v>
      </c>
      <c r="AO546" s="59">
        <f t="shared" si="149"/>
        <v>33311</v>
      </c>
      <c r="AP546" s="39"/>
      <c r="AQ546" s="59" t="str">
        <f t="shared" si="150"/>
        <v>K-hangtra</v>
      </c>
      <c r="AR546" s="60">
        <f t="shared" si="151"/>
        <v>156</v>
      </c>
      <c r="AS546" s="60">
        <f t="shared" si="152"/>
        <v>632</v>
      </c>
      <c r="AV546" s="39"/>
      <c r="AW546" s="42"/>
      <c r="AX546" s="42"/>
      <c r="AY546" s="42"/>
      <c r="AZ546" s="42"/>
      <c r="BA546" s="42"/>
      <c r="BB546" s="42"/>
      <c r="BC546" s="42"/>
      <c r="BD546" s="42"/>
      <c r="BE546" s="42"/>
      <c r="BF546" s="42"/>
      <c r="BG546" s="42"/>
      <c r="BH546" s="42"/>
      <c r="BI546" s="42"/>
      <c r="BJ546" s="42"/>
      <c r="BK546" s="42"/>
      <c r="BL546" s="42"/>
      <c r="BM546" s="42"/>
      <c r="BN546" s="42"/>
      <c r="BO546" s="42"/>
      <c r="BP546" s="42"/>
      <c r="BQ546" s="42"/>
      <c r="BR546" s="42"/>
      <c r="BS546" s="42"/>
      <c r="BT546" s="42"/>
      <c r="BU546" s="42"/>
      <c r="BV546" s="42"/>
      <c r="BW546" s="42"/>
      <c r="BX546" s="42"/>
      <c r="BY546" s="42"/>
      <c r="BZ546" s="42"/>
      <c r="CA546" s="42"/>
      <c r="CB546" s="42"/>
      <c r="CC546" s="42"/>
      <c r="CD546" s="42"/>
      <c r="CE546" s="42"/>
      <c r="CF546" s="42"/>
      <c r="CG546" s="42"/>
      <c r="CH546" s="42"/>
      <c r="CI546" s="42"/>
      <c r="CJ546" s="42"/>
      <c r="CK546" s="42"/>
      <c r="CL546" s="42"/>
      <c r="CM546" s="42"/>
      <c r="CN546" s="42"/>
      <c r="CO546" s="42"/>
      <c r="CP546" s="42"/>
      <c r="CQ546" s="42"/>
      <c r="CR546" s="42"/>
      <c r="CS546" s="42"/>
      <c r="CT546" s="42"/>
      <c r="CU546" s="42"/>
      <c r="CV546" s="42"/>
      <c r="CW546" s="42"/>
      <c r="CX546" s="42"/>
      <c r="CY546" s="42"/>
      <c r="CZ546" s="42"/>
      <c r="DA546" s="42"/>
      <c r="DB546" s="42"/>
      <c r="DC546" s="42"/>
      <c r="DD546" s="42"/>
      <c r="DE546" s="42"/>
      <c r="DF546" s="42"/>
      <c r="DG546" s="42"/>
      <c r="DH546" s="42"/>
      <c r="DI546" s="42"/>
      <c r="DJ546" s="42"/>
      <c r="DK546" s="42"/>
      <c r="DL546" s="42"/>
      <c r="DM546" s="42"/>
      <c r="DN546" s="42"/>
      <c r="DO546" s="42"/>
      <c r="DP546" s="42"/>
      <c r="DQ546" s="42"/>
      <c r="DR546" s="42"/>
      <c r="DS546" s="42"/>
      <c r="DT546" s="42"/>
      <c r="DU546" s="42"/>
      <c r="DV546" s="42"/>
      <c r="DW546" s="42"/>
      <c r="DX546" s="42"/>
      <c r="DY546" s="42"/>
      <c r="DZ546" s="42"/>
      <c r="EA546" s="42"/>
      <c r="EB546" s="42"/>
      <c r="EC546" s="42"/>
      <c r="ED546" s="42"/>
      <c r="EE546" s="42"/>
      <c r="EF546" s="42"/>
      <c r="EG546" s="42"/>
      <c r="EH546" s="42"/>
      <c r="EI546" s="42"/>
      <c r="EJ546" s="42"/>
      <c r="EK546" s="42"/>
      <c r="EL546" s="42"/>
      <c r="EM546" s="42"/>
      <c r="EN546" s="42"/>
      <c r="EO546" s="42"/>
      <c r="EP546" s="42"/>
      <c r="EQ546" s="42"/>
      <c r="ER546" s="42"/>
      <c r="ES546" s="42"/>
      <c r="ET546" s="42"/>
      <c r="EU546" s="42"/>
      <c r="EV546" s="42"/>
      <c r="EW546" s="42"/>
      <c r="EX546" s="42"/>
      <c r="EY546" s="42"/>
      <c r="EZ546" s="42"/>
      <c r="FA546" s="42"/>
      <c r="FB546" s="42"/>
      <c r="FC546" s="42"/>
      <c r="FD546" s="42"/>
      <c r="FE546" s="42"/>
      <c r="FF546" s="42"/>
      <c r="FG546" s="42"/>
      <c r="FH546" s="42"/>
      <c r="FI546" s="42"/>
      <c r="FJ546" s="42"/>
      <c r="FK546" s="42"/>
      <c r="FL546" s="42"/>
      <c r="FM546" s="42"/>
      <c r="FN546" s="42"/>
      <c r="FO546" s="42"/>
      <c r="FP546" s="42"/>
      <c r="FQ546" s="42"/>
      <c r="FR546" s="42"/>
      <c r="FS546" s="42"/>
      <c r="FT546" s="42"/>
      <c r="FU546" s="42"/>
      <c r="FV546" s="42"/>
      <c r="FW546" s="42"/>
      <c r="FX546" s="42"/>
      <c r="FY546" s="42"/>
      <c r="FZ546" s="42"/>
      <c r="GA546" s="42"/>
      <c r="GB546" s="42"/>
      <c r="GC546" s="42"/>
      <c r="GD546" s="42"/>
      <c r="GE546" s="42"/>
      <c r="GF546" s="42"/>
      <c r="GG546" s="42"/>
      <c r="GH546" s="42"/>
      <c r="GI546" s="42"/>
      <c r="GJ546" s="42"/>
      <c r="GK546" s="42"/>
      <c r="GL546" s="42"/>
      <c r="GM546" s="42"/>
      <c r="GN546" s="42"/>
      <c r="GO546" s="42"/>
      <c r="GP546" s="42"/>
      <c r="GQ546" s="42"/>
      <c r="GR546" s="42"/>
      <c r="GS546" s="42"/>
      <c r="GT546" s="42"/>
      <c r="GU546" s="42"/>
      <c r="GV546" s="42"/>
      <c r="GW546" s="42"/>
      <c r="GX546" s="42"/>
      <c r="GY546" s="42"/>
      <c r="GZ546" s="42"/>
      <c r="HA546" s="42"/>
      <c r="HB546" s="42"/>
      <c r="HC546" s="42"/>
      <c r="HD546" s="42"/>
      <c r="HE546" s="42"/>
      <c r="HF546" s="42"/>
      <c r="HG546" s="42"/>
      <c r="HH546" s="42"/>
      <c r="HI546" s="42"/>
      <c r="HJ546" s="42"/>
      <c r="HK546" s="42"/>
      <c r="HL546" s="42"/>
      <c r="HM546" s="42"/>
      <c r="HN546" s="42"/>
      <c r="HO546" s="42"/>
      <c r="HP546" s="42"/>
      <c r="HQ546" s="42"/>
      <c r="HR546" s="42"/>
      <c r="HS546" s="42"/>
      <c r="HT546" s="42"/>
      <c r="HU546" s="42"/>
      <c r="HV546" s="42"/>
      <c r="HW546" s="42"/>
      <c r="HX546" s="42"/>
    </row>
    <row r="547" spans="1:232" s="41" customFormat="1" x14ac:dyDescent="0.25">
      <c r="A547" s="29"/>
      <c r="B547" s="30"/>
      <c r="C547" s="31" t="str">
        <f>IF(H547="","",VLOOKUP(O547,Khach_hang!B:G,6,0))</f>
        <v>B</v>
      </c>
      <c r="D547" s="57">
        <f t="shared" si="136"/>
        <v>0</v>
      </c>
      <c r="E547" s="57">
        <f t="shared" si="137"/>
        <v>1</v>
      </c>
      <c r="F547" s="32" t="str">
        <f>IF(H547="","",VLOOKUP(H547,'PHIEU XT'!B:I,8,0))</f>
        <v>31/08/2025</v>
      </c>
      <c r="G547" s="32" t="str">
        <f t="shared" si="138"/>
        <v>31/08/2025</v>
      </c>
      <c r="H547" s="4">
        <v>9105875007</v>
      </c>
      <c r="I547" s="32" t="str">
        <f t="shared" si="139"/>
        <v>31/08/2025</v>
      </c>
      <c r="J547" s="33" t="str">
        <f t="shared" si="140"/>
        <v>NKHT2508/00423199</v>
      </c>
      <c r="K547" s="34"/>
      <c r="L547" s="46" t="str">
        <f t="shared" si="141"/>
        <v>K25TTM</v>
      </c>
      <c r="M547" s="33" t="str">
        <f>IF(H547="","",'PHIEU XT'!C547)</f>
        <v>00423199</v>
      </c>
      <c r="N547" s="35" t="str">
        <f t="shared" si="142"/>
        <v>31/08/2025</v>
      </c>
      <c r="O547" s="6" t="str">
        <f>IF(H547="","",'PHIEU XT'!E547)</f>
        <v>WIN-002</v>
      </c>
      <c r="P547" s="36"/>
      <c r="Q547" s="36"/>
      <c r="R547" s="36"/>
      <c r="S547" s="33" t="str">
        <f>IF(H547="","",'PHIEU XT'!F547)</f>
        <v>5636 WM+ HNI S1.09 Ocean Park</v>
      </c>
      <c r="T547" s="36"/>
      <c r="U547" s="36"/>
      <c r="V547" s="33" t="str">
        <f t="shared" si="143"/>
        <v>5636 WM+ HNI S1.09 Ocean Park</v>
      </c>
      <c r="W547" s="36"/>
      <c r="X547" s="36"/>
      <c r="Y547" s="33" t="str">
        <f>IF(H547="","",'PHIEU XT'!AC547)</f>
        <v>GM500</v>
      </c>
      <c r="Z547" s="36"/>
      <c r="AA547" s="30"/>
      <c r="AB547" s="57">
        <f t="shared" si="144"/>
        <v>5111</v>
      </c>
      <c r="AC547" s="57">
        <f t="shared" si="145"/>
        <v>131</v>
      </c>
      <c r="AD547" s="30"/>
      <c r="AE547" s="58">
        <f>IF(H547="","",'PHIEU XT'!U547)</f>
        <v>1</v>
      </c>
      <c r="AF547" s="37"/>
      <c r="AG547" s="37">
        <f>IF(H547="","",'PHIEU XT'!T547)</f>
        <v>111058</v>
      </c>
      <c r="AH547" s="38">
        <f t="shared" si="146"/>
        <v>111058</v>
      </c>
      <c r="AI547" s="37"/>
      <c r="AJ547" s="37"/>
      <c r="AK547" s="39"/>
      <c r="AL547" s="40">
        <f t="shared" si="147"/>
        <v>8</v>
      </c>
      <c r="AM547" s="37"/>
      <c r="AN547" s="37">
        <f t="shared" si="148"/>
        <v>8884.64</v>
      </c>
      <c r="AO547" s="59">
        <f t="shared" si="149"/>
        <v>33311</v>
      </c>
      <c r="AP547" s="39"/>
      <c r="AQ547" s="59" t="str">
        <f t="shared" si="150"/>
        <v>K-hangtra</v>
      </c>
      <c r="AR547" s="60">
        <f t="shared" si="151"/>
        <v>156</v>
      </c>
      <c r="AS547" s="60">
        <f t="shared" si="152"/>
        <v>632</v>
      </c>
      <c r="AV547" s="39"/>
      <c r="AW547" s="42"/>
      <c r="AX547" s="42"/>
      <c r="AY547" s="42"/>
      <c r="AZ547" s="42"/>
      <c r="BA547" s="42"/>
      <c r="BB547" s="42"/>
      <c r="BC547" s="42"/>
      <c r="BD547" s="42"/>
      <c r="BE547" s="42"/>
      <c r="BF547" s="42"/>
      <c r="BG547" s="42"/>
      <c r="BH547" s="42"/>
      <c r="BI547" s="42"/>
      <c r="BJ547" s="42"/>
      <c r="BK547" s="42"/>
      <c r="BL547" s="42"/>
      <c r="BM547" s="42"/>
      <c r="BN547" s="42"/>
      <c r="BO547" s="42"/>
      <c r="BP547" s="42"/>
      <c r="BQ547" s="42"/>
      <c r="BR547" s="42"/>
      <c r="BS547" s="42"/>
      <c r="BT547" s="42"/>
      <c r="BU547" s="42"/>
      <c r="BV547" s="42"/>
      <c r="BW547" s="42"/>
      <c r="BX547" s="42"/>
      <c r="BY547" s="42"/>
      <c r="BZ547" s="42"/>
      <c r="CA547" s="42"/>
      <c r="CB547" s="42"/>
      <c r="CC547" s="42"/>
      <c r="CD547" s="42"/>
      <c r="CE547" s="42"/>
      <c r="CF547" s="42"/>
      <c r="CG547" s="42"/>
      <c r="CH547" s="42"/>
      <c r="CI547" s="42"/>
      <c r="CJ547" s="42"/>
      <c r="CK547" s="42"/>
      <c r="CL547" s="42"/>
      <c r="CM547" s="42"/>
      <c r="CN547" s="42"/>
      <c r="CO547" s="42"/>
      <c r="CP547" s="42"/>
      <c r="CQ547" s="42"/>
      <c r="CR547" s="42"/>
      <c r="CS547" s="42"/>
      <c r="CT547" s="42"/>
      <c r="CU547" s="42"/>
      <c r="CV547" s="42"/>
      <c r="CW547" s="42"/>
      <c r="CX547" s="42"/>
      <c r="CY547" s="42"/>
      <c r="CZ547" s="42"/>
      <c r="DA547" s="42"/>
      <c r="DB547" s="42"/>
      <c r="DC547" s="42"/>
      <c r="DD547" s="42"/>
      <c r="DE547" s="42"/>
      <c r="DF547" s="42"/>
      <c r="DG547" s="42"/>
      <c r="DH547" s="42"/>
      <c r="DI547" s="42"/>
      <c r="DJ547" s="42"/>
      <c r="DK547" s="42"/>
      <c r="DL547" s="42"/>
      <c r="DM547" s="42"/>
      <c r="DN547" s="42"/>
      <c r="DO547" s="42"/>
      <c r="DP547" s="42"/>
      <c r="DQ547" s="42"/>
      <c r="DR547" s="42"/>
      <c r="DS547" s="42"/>
      <c r="DT547" s="42"/>
      <c r="DU547" s="42"/>
      <c r="DV547" s="42"/>
      <c r="DW547" s="42"/>
      <c r="DX547" s="42"/>
      <c r="DY547" s="42"/>
      <c r="DZ547" s="42"/>
      <c r="EA547" s="42"/>
      <c r="EB547" s="42"/>
      <c r="EC547" s="42"/>
      <c r="ED547" s="42"/>
      <c r="EE547" s="42"/>
      <c r="EF547" s="42"/>
      <c r="EG547" s="42"/>
      <c r="EH547" s="42"/>
      <c r="EI547" s="42"/>
      <c r="EJ547" s="42"/>
      <c r="EK547" s="42"/>
      <c r="EL547" s="42"/>
      <c r="EM547" s="42"/>
      <c r="EN547" s="42"/>
      <c r="EO547" s="42"/>
      <c r="EP547" s="42"/>
      <c r="EQ547" s="42"/>
      <c r="ER547" s="42"/>
      <c r="ES547" s="42"/>
      <c r="ET547" s="42"/>
      <c r="EU547" s="42"/>
      <c r="EV547" s="42"/>
      <c r="EW547" s="42"/>
      <c r="EX547" s="42"/>
      <c r="EY547" s="42"/>
      <c r="EZ547" s="42"/>
      <c r="FA547" s="42"/>
      <c r="FB547" s="42"/>
      <c r="FC547" s="42"/>
      <c r="FD547" s="42"/>
      <c r="FE547" s="42"/>
      <c r="FF547" s="42"/>
      <c r="FG547" s="42"/>
      <c r="FH547" s="42"/>
      <c r="FI547" s="42"/>
      <c r="FJ547" s="42"/>
      <c r="FK547" s="42"/>
      <c r="FL547" s="42"/>
      <c r="FM547" s="42"/>
      <c r="FN547" s="42"/>
      <c r="FO547" s="42"/>
      <c r="FP547" s="42"/>
      <c r="FQ547" s="42"/>
      <c r="FR547" s="42"/>
      <c r="FS547" s="42"/>
      <c r="FT547" s="42"/>
      <c r="FU547" s="42"/>
      <c r="FV547" s="42"/>
      <c r="FW547" s="42"/>
      <c r="FX547" s="42"/>
      <c r="FY547" s="42"/>
      <c r="FZ547" s="42"/>
      <c r="GA547" s="42"/>
      <c r="GB547" s="42"/>
      <c r="GC547" s="42"/>
      <c r="GD547" s="42"/>
      <c r="GE547" s="42"/>
      <c r="GF547" s="42"/>
      <c r="GG547" s="42"/>
      <c r="GH547" s="42"/>
      <c r="GI547" s="42"/>
      <c r="GJ547" s="42"/>
      <c r="GK547" s="42"/>
      <c r="GL547" s="42"/>
      <c r="GM547" s="42"/>
      <c r="GN547" s="42"/>
      <c r="GO547" s="42"/>
      <c r="GP547" s="42"/>
      <c r="GQ547" s="42"/>
      <c r="GR547" s="42"/>
      <c r="GS547" s="42"/>
      <c r="GT547" s="42"/>
      <c r="GU547" s="42"/>
      <c r="GV547" s="42"/>
      <c r="GW547" s="42"/>
      <c r="GX547" s="42"/>
      <c r="GY547" s="42"/>
      <c r="GZ547" s="42"/>
      <c r="HA547" s="42"/>
      <c r="HB547" s="42"/>
      <c r="HC547" s="42"/>
      <c r="HD547" s="42"/>
      <c r="HE547" s="42"/>
      <c r="HF547" s="42"/>
      <c r="HG547" s="42"/>
      <c r="HH547" s="42"/>
      <c r="HI547" s="42"/>
      <c r="HJ547" s="42"/>
      <c r="HK547" s="42"/>
      <c r="HL547" s="42"/>
      <c r="HM547" s="42"/>
      <c r="HN547" s="42"/>
      <c r="HO547" s="42"/>
      <c r="HP547" s="42"/>
      <c r="HQ547" s="42"/>
      <c r="HR547" s="42"/>
      <c r="HS547" s="42"/>
      <c r="HT547" s="42"/>
      <c r="HU547" s="42"/>
      <c r="HV547" s="42"/>
      <c r="HW547" s="42"/>
      <c r="HX547" s="42"/>
    </row>
    <row r="548" spans="1:232" s="41" customFormat="1" x14ac:dyDescent="0.25">
      <c r="A548" s="29"/>
      <c r="B548" s="30"/>
      <c r="C548" s="31" t="str">
        <f>IF(H548="","",VLOOKUP(O548,Khach_hang!B:G,6,0))</f>
        <v>B</v>
      </c>
      <c r="D548" s="57">
        <f t="shared" si="136"/>
        <v>0</v>
      </c>
      <c r="E548" s="57">
        <f t="shared" si="137"/>
        <v>1</v>
      </c>
      <c r="F548" s="32" t="str">
        <f>IF(H548="","",VLOOKUP(H548,'PHIEU XT'!B:I,8,0))</f>
        <v>31/08/2025</v>
      </c>
      <c r="G548" s="32" t="str">
        <f t="shared" si="138"/>
        <v>31/08/2025</v>
      </c>
      <c r="H548" s="4">
        <v>9105875007</v>
      </c>
      <c r="I548" s="32" t="str">
        <f t="shared" si="139"/>
        <v>31/08/2025</v>
      </c>
      <c r="J548" s="33" t="str">
        <f t="shared" si="140"/>
        <v>NKHT2508/00423199</v>
      </c>
      <c r="K548" s="34"/>
      <c r="L548" s="46" t="str">
        <f t="shared" si="141"/>
        <v>K25TTM</v>
      </c>
      <c r="M548" s="33" t="str">
        <f>IF(H548="","",'PHIEU XT'!C548)</f>
        <v>00423199</v>
      </c>
      <c r="N548" s="35" t="str">
        <f t="shared" si="142"/>
        <v>31/08/2025</v>
      </c>
      <c r="O548" s="6" t="str">
        <f>IF(H548="","",'PHIEU XT'!E548)</f>
        <v>WIN-002</v>
      </c>
      <c r="P548" s="36"/>
      <c r="Q548" s="36"/>
      <c r="R548" s="36"/>
      <c r="S548" s="33" t="str">
        <f>IF(H548="","",'PHIEU XT'!F548)</f>
        <v>5636 WM+ HNI S1.09 Ocean Park</v>
      </c>
      <c r="T548" s="36"/>
      <c r="U548" s="36"/>
      <c r="V548" s="33" t="str">
        <f t="shared" si="143"/>
        <v>5636 WM+ HNI S1.09 Ocean Park</v>
      </c>
      <c r="W548" s="36"/>
      <c r="X548" s="36"/>
      <c r="Y548" s="33" t="str">
        <f>IF(H548="","",'PHIEU XT'!AC548)</f>
        <v>TH200</v>
      </c>
      <c r="Z548" s="36"/>
      <c r="AA548" s="30"/>
      <c r="AB548" s="57">
        <f t="shared" si="144"/>
        <v>5111</v>
      </c>
      <c r="AC548" s="57">
        <f t="shared" si="145"/>
        <v>131</v>
      </c>
      <c r="AD548" s="30"/>
      <c r="AE548" s="58">
        <f>IF(H548="","",'PHIEU XT'!U548)</f>
        <v>3</v>
      </c>
      <c r="AF548" s="37"/>
      <c r="AG548" s="37">
        <f>IF(H548="","",'PHIEU XT'!T548)</f>
        <v>55595</v>
      </c>
      <c r="AH548" s="38">
        <f t="shared" si="146"/>
        <v>166785</v>
      </c>
      <c r="AI548" s="37"/>
      <c r="AJ548" s="37"/>
      <c r="AK548" s="39"/>
      <c r="AL548" s="40">
        <f t="shared" si="147"/>
        <v>8</v>
      </c>
      <c r="AM548" s="37"/>
      <c r="AN548" s="37">
        <f t="shared" si="148"/>
        <v>13342.800000000001</v>
      </c>
      <c r="AO548" s="59">
        <f t="shared" si="149"/>
        <v>33311</v>
      </c>
      <c r="AP548" s="39"/>
      <c r="AQ548" s="59" t="str">
        <f t="shared" si="150"/>
        <v>K-hangtra</v>
      </c>
      <c r="AR548" s="60">
        <f t="shared" si="151"/>
        <v>156</v>
      </c>
      <c r="AS548" s="60">
        <f t="shared" si="152"/>
        <v>632</v>
      </c>
      <c r="AV548" s="39"/>
      <c r="AW548" s="42"/>
      <c r="AX548" s="42"/>
      <c r="AY548" s="42"/>
      <c r="AZ548" s="42"/>
      <c r="BA548" s="42"/>
      <c r="BB548" s="42"/>
      <c r="BC548" s="42"/>
      <c r="BD548" s="42"/>
      <c r="BE548" s="42"/>
      <c r="BF548" s="42"/>
      <c r="BG548" s="42"/>
      <c r="BH548" s="42"/>
      <c r="BI548" s="42"/>
      <c r="BJ548" s="42"/>
      <c r="BK548" s="42"/>
      <c r="BL548" s="42"/>
      <c r="BM548" s="42"/>
      <c r="BN548" s="42"/>
      <c r="BO548" s="42"/>
      <c r="BP548" s="42"/>
      <c r="BQ548" s="42"/>
      <c r="BR548" s="42"/>
      <c r="BS548" s="42"/>
      <c r="BT548" s="42"/>
      <c r="BU548" s="42"/>
      <c r="BV548" s="42"/>
      <c r="BW548" s="42"/>
      <c r="BX548" s="42"/>
      <c r="BY548" s="42"/>
      <c r="BZ548" s="42"/>
      <c r="CA548" s="42"/>
      <c r="CB548" s="42"/>
      <c r="CC548" s="42"/>
      <c r="CD548" s="42"/>
      <c r="CE548" s="42"/>
      <c r="CF548" s="42"/>
      <c r="CG548" s="42"/>
      <c r="CH548" s="42"/>
      <c r="CI548" s="42"/>
      <c r="CJ548" s="42"/>
      <c r="CK548" s="42"/>
      <c r="CL548" s="42"/>
      <c r="CM548" s="42"/>
      <c r="CN548" s="42"/>
      <c r="CO548" s="42"/>
      <c r="CP548" s="42"/>
      <c r="CQ548" s="42"/>
      <c r="CR548" s="42"/>
      <c r="CS548" s="42"/>
      <c r="CT548" s="42"/>
      <c r="CU548" s="42"/>
      <c r="CV548" s="42"/>
      <c r="CW548" s="42"/>
      <c r="CX548" s="42"/>
      <c r="CY548" s="42"/>
      <c r="CZ548" s="42"/>
      <c r="DA548" s="42"/>
      <c r="DB548" s="42"/>
      <c r="DC548" s="42"/>
      <c r="DD548" s="42"/>
      <c r="DE548" s="42"/>
      <c r="DF548" s="42"/>
      <c r="DG548" s="42"/>
      <c r="DH548" s="42"/>
      <c r="DI548" s="42"/>
      <c r="DJ548" s="42"/>
      <c r="DK548" s="42"/>
      <c r="DL548" s="42"/>
      <c r="DM548" s="42"/>
      <c r="DN548" s="42"/>
      <c r="DO548" s="42"/>
      <c r="DP548" s="42"/>
      <c r="DQ548" s="42"/>
      <c r="DR548" s="42"/>
      <c r="DS548" s="42"/>
      <c r="DT548" s="42"/>
      <c r="DU548" s="42"/>
      <c r="DV548" s="42"/>
      <c r="DW548" s="42"/>
      <c r="DX548" s="42"/>
      <c r="DY548" s="42"/>
      <c r="DZ548" s="42"/>
      <c r="EA548" s="42"/>
      <c r="EB548" s="42"/>
      <c r="EC548" s="42"/>
      <c r="ED548" s="42"/>
      <c r="EE548" s="42"/>
      <c r="EF548" s="42"/>
      <c r="EG548" s="42"/>
      <c r="EH548" s="42"/>
      <c r="EI548" s="42"/>
      <c r="EJ548" s="42"/>
      <c r="EK548" s="42"/>
      <c r="EL548" s="42"/>
      <c r="EM548" s="42"/>
      <c r="EN548" s="42"/>
      <c r="EO548" s="42"/>
      <c r="EP548" s="42"/>
      <c r="EQ548" s="42"/>
      <c r="ER548" s="42"/>
      <c r="ES548" s="42"/>
      <c r="ET548" s="42"/>
      <c r="EU548" s="42"/>
      <c r="EV548" s="42"/>
      <c r="EW548" s="42"/>
      <c r="EX548" s="42"/>
      <c r="EY548" s="42"/>
      <c r="EZ548" s="42"/>
      <c r="FA548" s="42"/>
      <c r="FB548" s="42"/>
      <c r="FC548" s="42"/>
      <c r="FD548" s="42"/>
      <c r="FE548" s="42"/>
      <c r="FF548" s="42"/>
      <c r="FG548" s="42"/>
      <c r="FH548" s="42"/>
      <c r="FI548" s="42"/>
      <c r="FJ548" s="42"/>
      <c r="FK548" s="42"/>
      <c r="FL548" s="42"/>
      <c r="FM548" s="42"/>
      <c r="FN548" s="42"/>
      <c r="FO548" s="42"/>
      <c r="FP548" s="42"/>
      <c r="FQ548" s="42"/>
      <c r="FR548" s="42"/>
      <c r="FS548" s="42"/>
      <c r="FT548" s="42"/>
      <c r="FU548" s="42"/>
      <c r="FV548" s="42"/>
      <c r="FW548" s="42"/>
      <c r="FX548" s="42"/>
      <c r="FY548" s="42"/>
      <c r="FZ548" s="42"/>
      <c r="GA548" s="42"/>
      <c r="GB548" s="42"/>
      <c r="GC548" s="42"/>
      <c r="GD548" s="42"/>
      <c r="GE548" s="42"/>
      <c r="GF548" s="42"/>
      <c r="GG548" s="42"/>
      <c r="GH548" s="42"/>
      <c r="GI548" s="42"/>
      <c r="GJ548" s="42"/>
      <c r="GK548" s="42"/>
      <c r="GL548" s="42"/>
      <c r="GM548" s="42"/>
      <c r="GN548" s="42"/>
      <c r="GO548" s="42"/>
      <c r="GP548" s="42"/>
      <c r="GQ548" s="42"/>
      <c r="GR548" s="42"/>
      <c r="GS548" s="42"/>
      <c r="GT548" s="42"/>
      <c r="GU548" s="42"/>
      <c r="GV548" s="42"/>
      <c r="GW548" s="42"/>
      <c r="GX548" s="42"/>
      <c r="GY548" s="42"/>
      <c r="GZ548" s="42"/>
      <c r="HA548" s="42"/>
      <c r="HB548" s="42"/>
      <c r="HC548" s="42"/>
      <c r="HD548" s="42"/>
      <c r="HE548" s="42"/>
      <c r="HF548" s="42"/>
      <c r="HG548" s="42"/>
      <c r="HH548" s="42"/>
      <c r="HI548" s="42"/>
      <c r="HJ548" s="42"/>
      <c r="HK548" s="42"/>
      <c r="HL548" s="42"/>
      <c r="HM548" s="42"/>
      <c r="HN548" s="42"/>
      <c r="HO548" s="42"/>
      <c r="HP548" s="42"/>
      <c r="HQ548" s="42"/>
      <c r="HR548" s="42"/>
      <c r="HS548" s="42"/>
      <c r="HT548" s="42"/>
      <c r="HU548" s="42"/>
      <c r="HV548" s="42"/>
      <c r="HW548" s="42"/>
      <c r="HX548" s="42"/>
    </row>
    <row r="549" spans="1:232" s="41" customFormat="1" x14ac:dyDescent="0.25">
      <c r="A549" s="29"/>
      <c r="B549" s="30"/>
      <c r="C549" s="31" t="str">
        <f>IF(H549="","",VLOOKUP(O549,Khach_hang!B:G,6,0))</f>
        <v>B</v>
      </c>
      <c r="D549" s="57">
        <f t="shared" si="136"/>
        <v>0</v>
      </c>
      <c r="E549" s="57">
        <f t="shared" si="137"/>
        <v>1</v>
      </c>
      <c r="F549" s="32" t="str">
        <f>IF(H549="","",VLOOKUP(H549,'PHIEU XT'!B:I,8,0))</f>
        <v>31/08/2025</v>
      </c>
      <c r="G549" s="32" t="str">
        <f t="shared" si="138"/>
        <v>31/08/2025</v>
      </c>
      <c r="H549" s="4">
        <v>9105875010</v>
      </c>
      <c r="I549" s="32" t="str">
        <f t="shared" si="139"/>
        <v>31/08/2025</v>
      </c>
      <c r="J549" s="33" t="str">
        <f t="shared" si="140"/>
        <v>NKHT2508/00423201</v>
      </c>
      <c r="K549" s="34"/>
      <c r="L549" s="46" t="str">
        <f t="shared" si="141"/>
        <v>K25TTM</v>
      </c>
      <c r="M549" s="33" t="str">
        <f>IF(H549="","",'PHIEU XT'!C549)</f>
        <v>00423201</v>
      </c>
      <c r="N549" s="35" t="str">
        <f t="shared" si="142"/>
        <v>31/08/2025</v>
      </c>
      <c r="O549" s="6" t="str">
        <f>IF(H549="","",'PHIEU XT'!E549)</f>
        <v>WIN-002</v>
      </c>
      <c r="P549" s="36"/>
      <c r="Q549" s="36"/>
      <c r="R549" s="36"/>
      <c r="S549" s="33" t="str">
        <f>IF(H549="","",'PHIEU XT'!F549)</f>
        <v>5636 WM+ HNI S1.09 Ocean Park</v>
      </c>
      <c r="T549" s="36"/>
      <c r="U549" s="36"/>
      <c r="V549" s="33" t="str">
        <f t="shared" si="143"/>
        <v>5636 WM+ HNI S1.09 Ocean Park</v>
      </c>
      <c r="W549" s="36"/>
      <c r="X549" s="36"/>
      <c r="Y549" s="33" t="str">
        <f>IF(H549="","",'PHIEU XT'!AC549)</f>
        <v>TH200</v>
      </c>
      <c r="Z549" s="36"/>
      <c r="AA549" s="30"/>
      <c r="AB549" s="57">
        <f t="shared" si="144"/>
        <v>5111</v>
      </c>
      <c r="AC549" s="57">
        <f t="shared" si="145"/>
        <v>131</v>
      </c>
      <c r="AD549" s="30"/>
      <c r="AE549" s="58">
        <f>IF(H549="","",'PHIEU XT'!U549)</f>
        <v>3</v>
      </c>
      <c r="AF549" s="37"/>
      <c r="AG549" s="37">
        <f>IF(H549="","",'PHIEU XT'!T549)</f>
        <v>55595</v>
      </c>
      <c r="AH549" s="38">
        <f t="shared" si="146"/>
        <v>166785</v>
      </c>
      <c r="AI549" s="37"/>
      <c r="AJ549" s="37"/>
      <c r="AK549" s="39"/>
      <c r="AL549" s="40">
        <f t="shared" si="147"/>
        <v>8</v>
      </c>
      <c r="AM549" s="37"/>
      <c r="AN549" s="37">
        <f t="shared" si="148"/>
        <v>13342.800000000001</v>
      </c>
      <c r="AO549" s="59">
        <f t="shared" si="149"/>
        <v>33311</v>
      </c>
      <c r="AP549" s="39"/>
      <c r="AQ549" s="59" t="str">
        <f t="shared" si="150"/>
        <v>K-hangtra</v>
      </c>
      <c r="AR549" s="60">
        <f t="shared" si="151"/>
        <v>156</v>
      </c>
      <c r="AS549" s="60">
        <f t="shared" si="152"/>
        <v>632</v>
      </c>
      <c r="AV549" s="39"/>
      <c r="AW549" s="42"/>
      <c r="AX549" s="42"/>
      <c r="AY549" s="42"/>
      <c r="AZ549" s="42"/>
      <c r="BA549" s="42"/>
      <c r="BB549" s="42"/>
      <c r="BC549" s="42"/>
      <c r="BD549" s="42"/>
      <c r="BE549" s="42"/>
      <c r="BF549" s="42"/>
      <c r="BG549" s="42"/>
      <c r="BH549" s="42"/>
      <c r="BI549" s="42"/>
      <c r="BJ549" s="42"/>
      <c r="BK549" s="42"/>
      <c r="BL549" s="42"/>
      <c r="BM549" s="42"/>
      <c r="BN549" s="42"/>
      <c r="BO549" s="42"/>
      <c r="BP549" s="42"/>
      <c r="BQ549" s="42"/>
      <c r="BR549" s="42"/>
      <c r="BS549" s="42"/>
      <c r="BT549" s="42"/>
      <c r="BU549" s="42"/>
      <c r="BV549" s="42"/>
      <c r="BW549" s="42"/>
      <c r="BX549" s="42"/>
      <c r="BY549" s="42"/>
      <c r="BZ549" s="42"/>
      <c r="CA549" s="42"/>
      <c r="CB549" s="42"/>
      <c r="CC549" s="42"/>
      <c r="CD549" s="42"/>
      <c r="CE549" s="42"/>
      <c r="CF549" s="42"/>
      <c r="CG549" s="42"/>
      <c r="CH549" s="42"/>
      <c r="CI549" s="42"/>
      <c r="CJ549" s="42"/>
      <c r="CK549" s="42"/>
      <c r="CL549" s="42"/>
      <c r="CM549" s="42"/>
      <c r="CN549" s="42"/>
      <c r="CO549" s="42"/>
      <c r="CP549" s="42"/>
      <c r="CQ549" s="42"/>
      <c r="CR549" s="42"/>
      <c r="CS549" s="42"/>
      <c r="CT549" s="42"/>
      <c r="CU549" s="42"/>
      <c r="CV549" s="42"/>
      <c r="CW549" s="42"/>
      <c r="CX549" s="42"/>
      <c r="CY549" s="42"/>
      <c r="CZ549" s="42"/>
      <c r="DA549" s="42"/>
      <c r="DB549" s="42"/>
      <c r="DC549" s="42"/>
      <c r="DD549" s="42"/>
      <c r="DE549" s="42"/>
      <c r="DF549" s="42"/>
      <c r="DG549" s="42"/>
      <c r="DH549" s="42"/>
      <c r="DI549" s="42"/>
      <c r="DJ549" s="42"/>
      <c r="DK549" s="42"/>
      <c r="DL549" s="42"/>
      <c r="DM549" s="42"/>
      <c r="DN549" s="42"/>
      <c r="DO549" s="42"/>
      <c r="DP549" s="42"/>
      <c r="DQ549" s="42"/>
      <c r="DR549" s="42"/>
      <c r="DS549" s="42"/>
      <c r="DT549" s="42"/>
      <c r="DU549" s="42"/>
      <c r="DV549" s="42"/>
      <c r="DW549" s="42"/>
      <c r="DX549" s="42"/>
      <c r="DY549" s="42"/>
      <c r="DZ549" s="42"/>
      <c r="EA549" s="42"/>
      <c r="EB549" s="42"/>
      <c r="EC549" s="42"/>
      <c r="ED549" s="42"/>
      <c r="EE549" s="42"/>
      <c r="EF549" s="42"/>
      <c r="EG549" s="42"/>
      <c r="EH549" s="42"/>
      <c r="EI549" s="42"/>
      <c r="EJ549" s="42"/>
      <c r="EK549" s="42"/>
      <c r="EL549" s="42"/>
      <c r="EM549" s="42"/>
      <c r="EN549" s="42"/>
      <c r="EO549" s="42"/>
      <c r="EP549" s="42"/>
      <c r="EQ549" s="42"/>
      <c r="ER549" s="42"/>
      <c r="ES549" s="42"/>
      <c r="ET549" s="42"/>
      <c r="EU549" s="42"/>
      <c r="EV549" s="42"/>
      <c r="EW549" s="42"/>
      <c r="EX549" s="42"/>
      <c r="EY549" s="42"/>
      <c r="EZ549" s="42"/>
      <c r="FA549" s="42"/>
      <c r="FB549" s="42"/>
      <c r="FC549" s="42"/>
      <c r="FD549" s="42"/>
      <c r="FE549" s="42"/>
      <c r="FF549" s="42"/>
      <c r="FG549" s="42"/>
      <c r="FH549" s="42"/>
      <c r="FI549" s="42"/>
      <c r="FJ549" s="42"/>
      <c r="FK549" s="42"/>
      <c r="FL549" s="42"/>
      <c r="FM549" s="42"/>
      <c r="FN549" s="42"/>
      <c r="FO549" s="42"/>
      <c r="FP549" s="42"/>
      <c r="FQ549" s="42"/>
      <c r="FR549" s="42"/>
      <c r="FS549" s="42"/>
      <c r="FT549" s="42"/>
      <c r="FU549" s="42"/>
      <c r="FV549" s="42"/>
      <c r="FW549" s="42"/>
      <c r="FX549" s="42"/>
      <c r="FY549" s="42"/>
      <c r="FZ549" s="42"/>
      <c r="GA549" s="42"/>
      <c r="GB549" s="42"/>
      <c r="GC549" s="42"/>
      <c r="GD549" s="42"/>
      <c r="GE549" s="42"/>
      <c r="GF549" s="42"/>
      <c r="GG549" s="42"/>
      <c r="GH549" s="42"/>
      <c r="GI549" s="42"/>
      <c r="GJ549" s="42"/>
      <c r="GK549" s="42"/>
      <c r="GL549" s="42"/>
      <c r="GM549" s="42"/>
      <c r="GN549" s="42"/>
      <c r="GO549" s="42"/>
      <c r="GP549" s="42"/>
      <c r="GQ549" s="42"/>
      <c r="GR549" s="42"/>
      <c r="GS549" s="42"/>
      <c r="GT549" s="42"/>
      <c r="GU549" s="42"/>
      <c r="GV549" s="42"/>
      <c r="GW549" s="42"/>
      <c r="GX549" s="42"/>
      <c r="GY549" s="42"/>
      <c r="GZ549" s="42"/>
      <c r="HA549" s="42"/>
      <c r="HB549" s="42"/>
      <c r="HC549" s="42"/>
      <c r="HD549" s="42"/>
      <c r="HE549" s="42"/>
      <c r="HF549" s="42"/>
      <c r="HG549" s="42"/>
      <c r="HH549" s="42"/>
      <c r="HI549" s="42"/>
      <c r="HJ549" s="42"/>
      <c r="HK549" s="42"/>
      <c r="HL549" s="42"/>
      <c r="HM549" s="42"/>
      <c r="HN549" s="42"/>
      <c r="HO549" s="42"/>
      <c r="HP549" s="42"/>
      <c r="HQ549" s="42"/>
      <c r="HR549" s="42"/>
      <c r="HS549" s="42"/>
      <c r="HT549" s="42"/>
      <c r="HU549" s="42"/>
      <c r="HV549" s="42"/>
      <c r="HW549" s="42"/>
      <c r="HX549" s="42"/>
    </row>
    <row r="550" spans="1:232" s="41" customFormat="1" x14ac:dyDescent="0.25">
      <c r="A550" s="29"/>
      <c r="B550" s="30"/>
      <c r="C550" s="31" t="str">
        <f>IF(H550="","",VLOOKUP(O550,Khach_hang!B:G,6,0))</f>
        <v>N</v>
      </c>
      <c r="D550" s="57">
        <f t="shared" si="136"/>
        <v>0</v>
      </c>
      <c r="E550" s="57">
        <f t="shared" si="137"/>
        <v>1</v>
      </c>
      <c r="F550" s="32" t="str">
        <f>IF(H550="","",VLOOKUP(H550,'PHIEU XT'!B:I,8,0))</f>
        <v>31/08/2025</v>
      </c>
      <c r="G550" s="32" t="str">
        <f t="shared" si="138"/>
        <v>31/08/2025</v>
      </c>
      <c r="H550" s="4">
        <v>9105875039</v>
      </c>
      <c r="I550" s="32" t="str">
        <f t="shared" si="139"/>
        <v>31/08/2025</v>
      </c>
      <c r="J550" s="33" t="str">
        <f t="shared" si="140"/>
        <v>NKHT2508/00138549</v>
      </c>
      <c r="K550" s="34"/>
      <c r="L550" s="46" t="str">
        <f t="shared" si="141"/>
        <v>K25TTM</v>
      </c>
      <c r="M550" s="33" t="str">
        <f>IF(H550="","",'PHIEU XT'!C550)</f>
        <v>00138549</v>
      </c>
      <c r="N550" s="35" t="str">
        <f t="shared" si="142"/>
        <v>31/08/2025</v>
      </c>
      <c r="O550" s="6" t="str">
        <f>IF(H550="","",'PHIEU XT'!E550)</f>
        <v>WIN</v>
      </c>
      <c r="P550" s="36"/>
      <c r="Q550" s="36"/>
      <c r="R550" s="36"/>
      <c r="S550" s="33" t="str">
        <f>IF(H550="","",'PHIEU XT'!F550)</f>
        <v>5786 WM+ HCM 1016/28- Khu Sky Garden 2-R</v>
      </c>
      <c r="T550" s="36"/>
      <c r="U550" s="36"/>
      <c r="V550" s="33" t="str">
        <f t="shared" si="143"/>
        <v>5786 WM+ HCM 1016/28- Khu Sky Garden 2-R</v>
      </c>
      <c r="W550" s="36"/>
      <c r="X550" s="36"/>
      <c r="Y550" s="33" t="str">
        <f>IF(H550="","",'PHIEU XT'!AC550)</f>
        <v>CGM300</v>
      </c>
      <c r="Z550" s="36"/>
      <c r="AA550" s="30"/>
      <c r="AB550" s="57">
        <f t="shared" si="144"/>
        <v>5111</v>
      </c>
      <c r="AC550" s="57">
        <f t="shared" si="145"/>
        <v>131</v>
      </c>
      <c r="AD550" s="30"/>
      <c r="AE550" s="58">
        <f>IF(H550="","",'PHIEU XT'!U550)</f>
        <v>1</v>
      </c>
      <c r="AF550" s="37"/>
      <c r="AG550" s="37">
        <f>IF(H550="","",'PHIEU XT'!T550)</f>
        <v>73431</v>
      </c>
      <c r="AH550" s="38">
        <f t="shared" si="146"/>
        <v>73431</v>
      </c>
      <c r="AI550" s="37"/>
      <c r="AJ550" s="37"/>
      <c r="AK550" s="39"/>
      <c r="AL550" s="40">
        <f t="shared" si="147"/>
        <v>8</v>
      </c>
      <c r="AM550" s="37"/>
      <c r="AN550" s="37">
        <f t="shared" si="148"/>
        <v>5874.4800000000005</v>
      </c>
      <c r="AO550" s="59">
        <f t="shared" si="149"/>
        <v>33311</v>
      </c>
      <c r="AP550" s="39"/>
      <c r="AQ550" s="59" t="str">
        <f t="shared" si="150"/>
        <v>K-hangtra</v>
      </c>
      <c r="AR550" s="60">
        <f t="shared" si="151"/>
        <v>156</v>
      </c>
      <c r="AS550" s="60">
        <f t="shared" si="152"/>
        <v>632</v>
      </c>
      <c r="AV550" s="39"/>
      <c r="AW550" s="42"/>
      <c r="AX550" s="42"/>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c r="BV550" s="42"/>
      <c r="BW550" s="42"/>
      <c r="BX550" s="42"/>
      <c r="BY550" s="42"/>
      <c r="BZ550" s="42"/>
      <c r="CA550" s="42"/>
      <c r="CB550" s="42"/>
      <c r="CC550" s="42"/>
      <c r="CD550" s="42"/>
      <c r="CE550" s="42"/>
      <c r="CF550" s="42"/>
      <c r="CG550" s="42"/>
      <c r="CH550" s="42"/>
      <c r="CI550" s="42"/>
      <c r="CJ550" s="42"/>
      <c r="CK550" s="42"/>
      <c r="CL550" s="42"/>
      <c r="CM550" s="42"/>
      <c r="CN550" s="42"/>
      <c r="CO550" s="42"/>
      <c r="CP550" s="42"/>
      <c r="CQ550" s="42"/>
      <c r="CR550" s="42"/>
      <c r="CS550" s="42"/>
      <c r="CT550" s="42"/>
      <c r="CU550" s="42"/>
      <c r="CV550" s="42"/>
      <c r="CW550" s="42"/>
      <c r="CX550" s="42"/>
      <c r="CY550" s="42"/>
      <c r="CZ550" s="42"/>
      <c r="DA550" s="42"/>
      <c r="DB550" s="42"/>
      <c r="DC550" s="42"/>
      <c r="DD550" s="42"/>
      <c r="DE550" s="42"/>
      <c r="DF550" s="42"/>
      <c r="DG550" s="42"/>
      <c r="DH550" s="42"/>
      <c r="DI550" s="42"/>
      <c r="DJ550" s="42"/>
      <c r="DK550" s="42"/>
      <c r="DL550" s="42"/>
      <c r="DM550" s="42"/>
      <c r="DN550" s="42"/>
      <c r="DO550" s="42"/>
      <c r="DP550" s="42"/>
      <c r="DQ550" s="42"/>
      <c r="DR550" s="42"/>
      <c r="DS550" s="42"/>
      <c r="DT550" s="42"/>
      <c r="DU550" s="42"/>
      <c r="DV550" s="42"/>
      <c r="DW550" s="42"/>
      <c r="DX550" s="42"/>
      <c r="DY550" s="42"/>
      <c r="DZ550" s="42"/>
      <c r="EA550" s="42"/>
      <c r="EB550" s="42"/>
      <c r="EC550" s="42"/>
      <c r="ED550" s="42"/>
      <c r="EE550" s="42"/>
      <c r="EF550" s="42"/>
      <c r="EG550" s="42"/>
      <c r="EH550" s="42"/>
      <c r="EI550" s="42"/>
      <c r="EJ550" s="42"/>
      <c r="EK550" s="42"/>
      <c r="EL550" s="42"/>
      <c r="EM550" s="42"/>
      <c r="EN550" s="42"/>
      <c r="EO550" s="42"/>
      <c r="EP550" s="42"/>
      <c r="EQ550" s="42"/>
      <c r="ER550" s="42"/>
      <c r="ES550" s="42"/>
      <c r="ET550" s="42"/>
      <c r="EU550" s="42"/>
      <c r="EV550" s="42"/>
      <c r="EW550" s="42"/>
      <c r="EX550" s="42"/>
      <c r="EY550" s="42"/>
      <c r="EZ550" s="42"/>
      <c r="FA550" s="42"/>
      <c r="FB550" s="42"/>
      <c r="FC550" s="42"/>
      <c r="FD550" s="42"/>
      <c r="FE550" s="42"/>
      <c r="FF550" s="42"/>
      <c r="FG550" s="42"/>
      <c r="FH550" s="42"/>
      <c r="FI550" s="42"/>
      <c r="FJ550" s="42"/>
      <c r="FK550" s="42"/>
      <c r="FL550" s="42"/>
      <c r="FM550" s="42"/>
      <c r="FN550" s="42"/>
      <c r="FO550" s="42"/>
      <c r="FP550" s="42"/>
      <c r="FQ550" s="42"/>
      <c r="FR550" s="42"/>
      <c r="FS550" s="42"/>
      <c r="FT550" s="42"/>
      <c r="FU550" s="42"/>
      <c r="FV550" s="42"/>
      <c r="FW550" s="42"/>
      <c r="FX550" s="42"/>
      <c r="FY550" s="42"/>
      <c r="FZ550" s="42"/>
      <c r="GA550" s="42"/>
      <c r="GB550" s="42"/>
      <c r="GC550" s="42"/>
      <c r="GD550" s="42"/>
      <c r="GE550" s="42"/>
      <c r="GF550" s="42"/>
      <c r="GG550" s="42"/>
      <c r="GH550" s="42"/>
      <c r="GI550" s="42"/>
      <c r="GJ550" s="42"/>
      <c r="GK550" s="42"/>
      <c r="GL550" s="42"/>
      <c r="GM550" s="42"/>
      <c r="GN550" s="42"/>
      <c r="GO550" s="42"/>
      <c r="GP550" s="42"/>
      <c r="GQ550" s="42"/>
      <c r="GR550" s="42"/>
      <c r="GS550" s="42"/>
      <c r="GT550" s="42"/>
      <c r="GU550" s="42"/>
      <c r="GV550" s="42"/>
      <c r="GW550" s="42"/>
      <c r="GX550" s="42"/>
      <c r="GY550" s="42"/>
      <c r="GZ550" s="42"/>
      <c r="HA550" s="42"/>
      <c r="HB550" s="42"/>
      <c r="HC550" s="42"/>
      <c r="HD550" s="42"/>
      <c r="HE550" s="42"/>
      <c r="HF550" s="42"/>
      <c r="HG550" s="42"/>
      <c r="HH550" s="42"/>
      <c r="HI550" s="42"/>
      <c r="HJ550" s="42"/>
      <c r="HK550" s="42"/>
      <c r="HL550" s="42"/>
      <c r="HM550" s="42"/>
      <c r="HN550" s="42"/>
      <c r="HO550" s="42"/>
      <c r="HP550" s="42"/>
      <c r="HQ550" s="42"/>
      <c r="HR550" s="42"/>
      <c r="HS550" s="42"/>
      <c r="HT550" s="42"/>
      <c r="HU550" s="42"/>
      <c r="HV550" s="42"/>
      <c r="HW550" s="42"/>
      <c r="HX550" s="42"/>
    </row>
    <row r="551" spans="1:232" s="41" customFormat="1" x14ac:dyDescent="0.25">
      <c r="A551" s="29"/>
      <c r="B551" s="30"/>
      <c r="C551" s="31" t="str">
        <f>IF(H551="","",VLOOKUP(O551,Khach_hang!B:G,6,0))</f>
        <v>N</v>
      </c>
      <c r="D551" s="57">
        <f t="shared" si="136"/>
        <v>0</v>
      </c>
      <c r="E551" s="57">
        <f t="shared" si="137"/>
        <v>1</v>
      </c>
      <c r="F551" s="32" t="str">
        <f>IF(H551="","",VLOOKUP(H551,'PHIEU XT'!B:I,8,0))</f>
        <v>31/08/2025</v>
      </c>
      <c r="G551" s="32" t="str">
        <f t="shared" si="138"/>
        <v>31/08/2025</v>
      </c>
      <c r="H551" s="4">
        <v>9105875039</v>
      </c>
      <c r="I551" s="32" t="str">
        <f t="shared" si="139"/>
        <v>31/08/2025</v>
      </c>
      <c r="J551" s="33" t="str">
        <f t="shared" si="140"/>
        <v>NKHT2508/00138549</v>
      </c>
      <c r="K551" s="34"/>
      <c r="L551" s="46" t="str">
        <f t="shared" si="141"/>
        <v>K25TTM</v>
      </c>
      <c r="M551" s="33" t="str">
        <f>IF(H551="","",'PHIEU XT'!C551)</f>
        <v>00138549</v>
      </c>
      <c r="N551" s="35" t="str">
        <f t="shared" si="142"/>
        <v>31/08/2025</v>
      </c>
      <c r="O551" s="6" t="str">
        <f>IF(H551="","",'PHIEU XT'!E551)</f>
        <v>WIN</v>
      </c>
      <c r="P551" s="36"/>
      <c r="Q551" s="36"/>
      <c r="R551" s="36"/>
      <c r="S551" s="33" t="str">
        <f>IF(H551="","",'PHIEU XT'!F551)</f>
        <v>5786 WM+ HCM 1016/28- Khu Sky Garden 2-R</v>
      </c>
      <c r="T551" s="36"/>
      <c r="U551" s="36"/>
      <c r="V551" s="33" t="str">
        <f t="shared" si="143"/>
        <v>5786 WM+ HCM 1016/28- Khu Sky Garden 2-R</v>
      </c>
      <c r="W551" s="36"/>
      <c r="X551" s="36"/>
      <c r="Y551" s="33" t="str">
        <f>IF(H551="","",'PHIEU XT'!AC551)</f>
        <v>TH200</v>
      </c>
      <c r="Z551" s="36"/>
      <c r="AA551" s="30"/>
      <c r="AB551" s="57">
        <f t="shared" si="144"/>
        <v>5111</v>
      </c>
      <c r="AC551" s="57">
        <f t="shared" si="145"/>
        <v>131</v>
      </c>
      <c r="AD551" s="30"/>
      <c r="AE551" s="58">
        <f>IF(H551="","",'PHIEU XT'!U551)</f>
        <v>1</v>
      </c>
      <c r="AF551" s="37"/>
      <c r="AG551" s="37">
        <f>IF(H551="","",'PHIEU XT'!T551)</f>
        <v>55595</v>
      </c>
      <c r="AH551" s="38">
        <f t="shared" si="146"/>
        <v>55595</v>
      </c>
      <c r="AI551" s="37"/>
      <c r="AJ551" s="37"/>
      <c r="AK551" s="39"/>
      <c r="AL551" s="40">
        <f t="shared" si="147"/>
        <v>8</v>
      </c>
      <c r="AM551" s="37"/>
      <c r="AN551" s="37">
        <f t="shared" si="148"/>
        <v>4447.6000000000004</v>
      </c>
      <c r="AO551" s="59">
        <f t="shared" si="149"/>
        <v>33311</v>
      </c>
      <c r="AP551" s="39"/>
      <c r="AQ551" s="59" t="str">
        <f t="shared" si="150"/>
        <v>K-hangtra</v>
      </c>
      <c r="AR551" s="60">
        <f t="shared" si="151"/>
        <v>156</v>
      </c>
      <c r="AS551" s="60">
        <f t="shared" si="152"/>
        <v>632</v>
      </c>
      <c r="AV551" s="39"/>
      <c r="AW551" s="42"/>
      <c r="AX551" s="42"/>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c r="BV551" s="42"/>
      <c r="BW551" s="42"/>
      <c r="BX551" s="42"/>
      <c r="BY551" s="42"/>
      <c r="BZ551" s="42"/>
      <c r="CA551" s="42"/>
      <c r="CB551" s="42"/>
      <c r="CC551" s="42"/>
      <c r="CD551" s="42"/>
      <c r="CE551" s="42"/>
      <c r="CF551" s="42"/>
      <c r="CG551" s="42"/>
      <c r="CH551" s="42"/>
      <c r="CI551" s="42"/>
      <c r="CJ551" s="42"/>
      <c r="CK551" s="42"/>
      <c r="CL551" s="42"/>
      <c r="CM551" s="42"/>
      <c r="CN551" s="42"/>
      <c r="CO551" s="42"/>
      <c r="CP551" s="42"/>
      <c r="CQ551" s="42"/>
      <c r="CR551" s="42"/>
      <c r="CS551" s="42"/>
      <c r="CT551" s="42"/>
      <c r="CU551" s="42"/>
      <c r="CV551" s="42"/>
      <c r="CW551" s="42"/>
      <c r="CX551" s="42"/>
      <c r="CY551" s="42"/>
      <c r="CZ551" s="42"/>
      <c r="DA551" s="42"/>
      <c r="DB551" s="42"/>
      <c r="DC551" s="42"/>
      <c r="DD551" s="42"/>
      <c r="DE551" s="42"/>
      <c r="DF551" s="42"/>
      <c r="DG551" s="42"/>
      <c r="DH551" s="42"/>
      <c r="DI551" s="42"/>
      <c r="DJ551" s="42"/>
      <c r="DK551" s="42"/>
      <c r="DL551" s="42"/>
      <c r="DM551" s="42"/>
      <c r="DN551" s="42"/>
      <c r="DO551" s="42"/>
      <c r="DP551" s="42"/>
      <c r="DQ551" s="42"/>
      <c r="DR551" s="42"/>
      <c r="DS551" s="42"/>
      <c r="DT551" s="42"/>
      <c r="DU551" s="42"/>
      <c r="DV551" s="42"/>
      <c r="DW551" s="42"/>
      <c r="DX551" s="42"/>
      <c r="DY551" s="42"/>
      <c r="DZ551" s="42"/>
      <c r="EA551" s="42"/>
      <c r="EB551" s="42"/>
      <c r="EC551" s="42"/>
      <c r="ED551" s="42"/>
      <c r="EE551" s="42"/>
      <c r="EF551" s="42"/>
      <c r="EG551" s="42"/>
      <c r="EH551" s="42"/>
      <c r="EI551" s="42"/>
      <c r="EJ551" s="42"/>
      <c r="EK551" s="42"/>
      <c r="EL551" s="42"/>
      <c r="EM551" s="42"/>
      <c r="EN551" s="42"/>
      <c r="EO551" s="42"/>
      <c r="EP551" s="42"/>
      <c r="EQ551" s="42"/>
      <c r="ER551" s="42"/>
      <c r="ES551" s="42"/>
      <c r="ET551" s="42"/>
      <c r="EU551" s="42"/>
      <c r="EV551" s="42"/>
      <c r="EW551" s="42"/>
      <c r="EX551" s="42"/>
      <c r="EY551" s="42"/>
      <c r="EZ551" s="42"/>
      <c r="FA551" s="42"/>
      <c r="FB551" s="42"/>
      <c r="FC551" s="42"/>
      <c r="FD551" s="42"/>
      <c r="FE551" s="42"/>
      <c r="FF551" s="42"/>
      <c r="FG551" s="42"/>
      <c r="FH551" s="42"/>
      <c r="FI551" s="42"/>
      <c r="FJ551" s="42"/>
      <c r="FK551" s="42"/>
      <c r="FL551" s="42"/>
      <c r="FM551" s="42"/>
      <c r="FN551" s="42"/>
      <c r="FO551" s="42"/>
      <c r="FP551" s="42"/>
      <c r="FQ551" s="42"/>
      <c r="FR551" s="42"/>
      <c r="FS551" s="42"/>
      <c r="FT551" s="42"/>
      <c r="FU551" s="42"/>
      <c r="FV551" s="42"/>
      <c r="FW551" s="42"/>
      <c r="FX551" s="42"/>
      <c r="FY551" s="42"/>
      <c r="FZ551" s="42"/>
      <c r="GA551" s="42"/>
      <c r="GB551" s="42"/>
      <c r="GC551" s="42"/>
      <c r="GD551" s="42"/>
      <c r="GE551" s="42"/>
      <c r="GF551" s="42"/>
      <c r="GG551" s="42"/>
      <c r="GH551" s="42"/>
      <c r="GI551" s="42"/>
      <c r="GJ551" s="42"/>
      <c r="GK551" s="42"/>
      <c r="GL551" s="42"/>
      <c r="GM551" s="42"/>
      <c r="GN551" s="42"/>
      <c r="GO551" s="42"/>
      <c r="GP551" s="42"/>
      <c r="GQ551" s="42"/>
      <c r="GR551" s="42"/>
      <c r="GS551" s="42"/>
      <c r="GT551" s="42"/>
      <c r="GU551" s="42"/>
      <c r="GV551" s="42"/>
      <c r="GW551" s="42"/>
      <c r="GX551" s="42"/>
      <c r="GY551" s="42"/>
      <c r="GZ551" s="42"/>
      <c r="HA551" s="42"/>
      <c r="HB551" s="42"/>
      <c r="HC551" s="42"/>
      <c r="HD551" s="42"/>
      <c r="HE551" s="42"/>
      <c r="HF551" s="42"/>
      <c r="HG551" s="42"/>
      <c r="HH551" s="42"/>
      <c r="HI551" s="42"/>
      <c r="HJ551" s="42"/>
      <c r="HK551" s="42"/>
      <c r="HL551" s="42"/>
      <c r="HM551" s="42"/>
      <c r="HN551" s="42"/>
      <c r="HO551" s="42"/>
      <c r="HP551" s="42"/>
      <c r="HQ551" s="42"/>
      <c r="HR551" s="42"/>
      <c r="HS551" s="42"/>
      <c r="HT551" s="42"/>
      <c r="HU551" s="42"/>
      <c r="HV551" s="42"/>
      <c r="HW551" s="42"/>
      <c r="HX551" s="42"/>
    </row>
    <row r="552" spans="1:232" s="41" customFormat="1" x14ac:dyDescent="0.25">
      <c r="A552" s="29"/>
      <c r="B552" s="30"/>
      <c r="C552" s="31" t="str">
        <f>IF(H552="","",VLOOKUP(O552,Khach_hang!B:G,6,0))</f>
        <v>N</v>
      </c>
      <c r="D552" s="57">
        <f t="shared" si="136"/>
        <v>0</v>
      </c>
      <c r="E552" s="57">
        <f t="shared" si="137"/>
        <v>1</v>
      </c>
      <c r="F552" s="32" t="str">
        <f>IF(H552="","",VLOOKUP(H552,'PHIEU XT'!B:I,8,0))</f>
        <v>31/08/2025</v>
      </c>
      <c r="G552" s="32" t="str">
        <f t="shared" si="138"/>
        <v>31/08/2025</v>
      </c>
      <c r="H552" s="4">
        <v>9105875039</v>
      </c>
      <c r="I552" s="32" t="str">
        <f t="shared" si="139"/>
        <v>31/08/2025</v>
      </c>
      <c r="J552" s="33" t="str">
        <f t="shared" si="140"/>
        <v>NKHT2508/00138549</v>
      </c>
      <c r="K552" s="34"/>
      <c r="L552" s="46" t="str">
        <f t="shared" si="141"/>
        <v>K25TTM</v>
      </c>
      <c r="M552" s="33" t="str">
        <f>IF(H552="","",'PHIEU XT'!C552)</f>
        <v>00138549</v>
      </c>
      <c r="N552" s="35" t="str">
        <f t="shared" si="142"/>
        <v>31/08/2025</v>
      </c>
      <c r="O552" s="6" t="str">
        <f>IF(H552="","",'PHIEU XT'!E552)</f>
        <v>WIN</v>
      </c>
      <c r="P552" s="36"/>
      <c r="Q552" s="36"/>
      <c r="R552" s="36"/>
      <c r="S552" s="33" t="str">
        <f>IF(H552="","",'PHIEU XT'!F552)</f>
        <v>5786 WM+ HCM 1016/28- Khu Sky Garden 2-R</v>
      </c>
      <c r="T552" s="36"/>
      <c r="U552" s="36"/>
      <c r="V552" s="33" t="str">
        <f t="shared" si="143"/>
        <v>5786 WM+ HCM 1016/28- Khu Sky Garden 2-R</v>
      </c>
      <c r="W552" s="36"/>
      <c r="X552" s="36"/>
      <c r="Y552" s="33" t="str">
        <f>IF(H552="","",'PHIEU XT'!AC552)</f>
        <v>GM500</v>
      </c>
      <c r="Z552" s="36"/>
      <c r="AA552" s="30"/>
      <c r="AB552" s="57">
        <f t="shared" si="144"/>
        <v>5111</v>
      </c>
      <c r="AC552" s="57">
        <f t="shared" si="145"/>
        <v>131</v>
      </c>
      <c r="AD552" s="30"/>
      <c r="AE552" s="58">
        <f>IF(H552="","",'PHIEU XT'!U552)</f>
        <v>2</v>
      </c>
      <c r="AF552" s="37"/>
      <c r="AG552" s="37">
        <f>IF(H552="","",'PHIEU XT'!T552)</f>
        <v>111058</v>
      </c>
      <c r="AH552" s="38">
        <f t="shared" si="146"/>
        <v>222116</v>
      </c>
      <c r="AI552" s="37"/>
      <c r="AJ552" s="37"/>
      <c r="AK552" s="39"/>
      <c r="AL552" s="40">
        <f t="shared" si="147"/>
        <v>8</v>
      </c>
      <c r="AM552" s="37"/>
      <c r="AN552" s="37">
        <f t="shared" si="148"/>
        <v>17769.28</v>
      </c>
      <c r="AO552" s="59">
        <f t="shared" si="149"/>
        <v>33311</v>
      </c>
      <c r="AP552" s="39"/>
      <c r="AQ552" s="59" t="str">
        <f t="shared" si="150"/>
        <v>K-hangtra</v>
      </c>
      <c r="AR552" s="60">
        <f t="shared" si="151"/>
        <v>156</v>
      </c>
      <c r="AS552" s="60">
        <f t="shared" si="152"/>
        <v>632</v>
      </c>
      <c r="AV552" s="39"/>
      <c r="AW552" s="42"/>
      <c r="AX552" s="42"/>
      <c r="AY552" s="42"/>
      <c r="AZ552" s="42"/>
      <c r="BA552" s="42"/>
      <c r="BB552" s="42"/>
      <c r="BC552" s="42"/>
      <c r="BD552" s="42"/>
      <c r="BE552" s="42"/>
      <c r="BF552" s="42"/>
      <c r="BG552" s="42"/>
      <c r="BH552" s="42"/>
      <c r="BI552" s="42"/>
      <c r="BJ552" s="42"/>
      <c r="BK552" s="42"/>
      <c r="BL552" s="42"/>
      <c r="BM552" s="42"/>
      <c r="BN552" s="42"/>
      <c r="BO552" s="42"/>
      <c r="BP552" s="42"/>
      <c r="BQ552" s="42"/>
      <c r="BR552" s="42"/>
      <c r="BS552" s="42"/>
      <c r="BT552" s="42"/>
      <c r="BU552" s="42"/>
      <c r="BV552" s="42"/>
      <c r="BW552" s="42"/>
      <c r="BX552" s="42"/>
      <c r="BY552" s="42"/>
      <c r="BZ552" s="42"/>
      <c r="CA552" s="42"/>
      <c r="CB552" s="42"/>
      <c r="CC552" s="42"/>
      <c r="CD552" s="42"/>
      <c r="CE552" s="42"/>
      <c r="CF552" s="42"/>
      <c r="CG552" s="42"/>
      <c r="CH552" s="42"/>
      <c r="CI552" s="42"/>
      <c r="CJ552" s="42"/>
      <c r="CK552" s="42"/>
      <c r="CL552" s="42"/>
      <c r="CM552" s="42"/>
      <c r="CN552" s="42"/>
      <c r="CO552" s="42"/>
      <c r="CP552" s="42"/>
      <c r="CQ552" s="42"/>
      <c r="CR552" s="42"/>
      <c r="CS552" s="42"/>
      <c r="CT552" s="42"/>
      <c r="CU552" s="42"/>
      <c r="CV552" s="42"/>
      <c r="CW552" s="42"/>
      <c r="CX552" s="42"/>
      <c r="CY552" s="42"/>
      <c r="CZ552" s="42"/>
      <c r="DA552" s="42"/>
      <c r="DB552" s="42"/>
      <c r="DC552" s="42"/>
      <c r="DD552" s="42"/>
      <c r="DE552" s="42"/>
      <c r="DF552" s="42"/>
      <c r="DG552" s="42"/>
      <c r="DH552" s="42"/>
      <c r="DI552" s="42"/>
      <c r="DJ552" s="42"/>
      <c r="DK552" s="42"/>
      <c r="DL552" s="42"/>
      <c r="DM552" s="42"/>
      <c r="DN552" s="42"/>
      <c r="DO552" s="42"/>
      <c r="DP552" s="42"/>
      <c r="DQ552" s="42"/>
      <c r="DR552" s="42"/>
      <c r="DS552" s="42"/>
      <c r="DT552" s="42"/>
      <c r="DU552" s="42"/>
      <c r="DV552" s="42"/>
      <c r="DW552" s="42"/>
      <c r="DX552" s="42"/>
      <c r="DY552" s="42"/>
      <c r="DZ552" s="42"/>
      <c r="EA552" s="42"/>
      <c r="EB552" s="42"/>
      <c r="EC552" s="42"/>
      <c r="ED552" s="42"/>
      <c r="EE552" s="42"/>
      <c r="EF552" s="42"/>
      <c r="EG552" s="42"/>
      <c r="EH552" s="42"/>
      <c r="EI552" s="42"/>
      <c r="EJ552" s="42"/>
      <c r="EK552" s="42"/>
      <c r="EL552" s="42"/>
      <c r="EM552" s="42"/>
      <c r="EN552" s="42"/>
      <c r="EO552" s="42"/>
      <c r="EP552" s="42"/>
      <c r="EQ552" s="42"/>
      <c r="ER552" s="42"/>
      <c r="ES552" s="42"/>
      <c r="ET552" s="42"/>
      <c r="EU552" s="42"/>
      <c r="EV552" s="42"/>
      <c r="EW552" s="42"/>
      <c r="EX552" s="42"/>
      <c r="EY552" s="42"/>
      <c r="EZ552" s="42"/>
      <c r="FA552" s="42"/>
      <c r="FB552" s="42"/>
      <c r="FC552" s="42"/>
      <c r="FD552" s="42"/>
      <c r="FE552" s="42"/>
      <c r="FF552" s="42"/>
      <c r="FG552" s="42"/>
      <c r="FH552" s="42"/>
      <c r="FI552" s="42"/>
      <c r="FJ552" s="42"/>
      <c r="FK552" s="42"/>
      <c r="FL552" s="42"/>
      <c r="FM552" s="42"/>
      <c r="FN552" s="42"/>
      <c r="FO552" s="42"/>
      <c r="FP552" s="42"/>
      <c r="FQ552" s="42"/>
      <c r="FR552" s="42"/>
      <c r="FS552" s="42"/>
      <c r="FT552" s="42"/>
      <c r="FU552" s="42"/>
      <c r="FV552" s="42"/>
      <c r="FW552" s="42"/>
      <c r="FX552" s="42"/>
      <c r="FY552" s="42"/>
      <c r="FZ552" s="42"/>
      <c r="GA552" s="42"/>
      <c r="GB552" s="42"/>
      <c r="GC552" s="42"/>
      <c r="GD552" s="42"/>
      <c r="GE552" s="42"/>
      <c r="GF552" s="42"/>
      <c r="GG552" s="42"/>
      <c r="GH552" s="42"/>
      <c r="GI552" s="42"/>
      <c r="GJ552" s="42"/>
      <c r="GK552" s="42"/>
      <c r="GL552" s="42"/>
      <c r="GM552" s="42"/>
      <c r="GN552" s="42"/>
      <c r="GO552" s="42"/>
      <c r="GP552" s="42"/>
      <c r="GQ552" s="42"/>
      <c r="GR552" s="42"/>
      <c r="GS552" s="42"/>
      <c r="GT552" s="42"/>
      <c r="GU552" s="42"/>
      <c r="GV552" s="42"/>
      <c r="GW552" s="42"/>
      <c r="GX552" s="42"/>
      <c r="GY552" s="42"/>
      <c r="GZ552" s="42"/>
      <c r="HA552" s="42"/>
      <c r="HB552" s="42"/>
      <c r="HC552" s="42"/>
      <c r="HD552" s="42"/>
      <c r="HE552" s="42"/>
      <c r="HF552" s="42"/>
      <c r="HG552" s="42"/>
      <c r="HH552" s="42"/>
      <c r="HI552" s="42"/>
      <c r="HJ552" s="42"/>
      <c r="HK552" s="42"/>
      <c r="HL552" s="42"/>
      <c r="HM552" s="42"/>
      <c r="HN552" s="42"/>
      <c r="HO552" s="42"/>
      <c r="HP552" s="42"/>
      <c r="HQ552" s="42"/>
      <c r="HR552" s="42"/>
      <c r="HS552" s="42"/>
      <c r="HT552" s="42"/>
      <c r="HU552" s="42"/>
      <c r="HV552" s="42"/>
      <c r="HW552" s="42"/>
      <c r="HX552" s="42"/>
    </row>
    <row r="553" spans="1:232" s="41" customFormat="1" x14ac:dyDescent="0.25">
      <c r="A553" s="29"/>
      <c r="B553" s="30"/>
      <c r="C553" s="31" t="str">
        <f>IF(H553="","",VLOOKUP(O553,Khach_hang!B:G,6,0))</f>
        <v>N</v>
      </c>
      <c r="D553" s="57">
        <f t="shared" si="136"/>
        <v>0</v>
      </c>
      <c r="E553" s="57">
        <f t="shared" si="137"/>
        <v>1</v>
      </c>
      <c r="F553" s="32" t="str">
        <f>IF(H553="","",VLOOKUP(H553,'PHIEU XT'!B:I,8,0))</f>
        <v>31/08/2025</v>
      </c>
      <c r="G553" s="32" t="str">
        <f t="shared" si="138"/>
        <v>31/08/2025</v>
      </c>
      <c r="H553" s="4">
        <v>9105875039</v>
      </c>
      <c r="I553" s="32" t="str">
        <f t="shared" si="139"/>
        <v>31/08/2025</v>
      </c>
      <c r="J553" s="33" t="str">
        <f t="shared" si="140"/>
        <v>NKHT2508/00138549</v>
      </c>
      <c r="K553" s="34"/>
      <c r="L553" s="46" t="str">
        <f t="shared" si="141"/>
        <v>K25TTM</v>
      </c>
      <c r="M553" s="33" t="str">
        <f>IF(H553="","",'PHIEU XT'!C553)</f>
        <v>00138549</v>
      </c>
      <c r="N553" s="35" t="str">
        <f t="shared" si="142"/>
        <v>31/08/2025</v>
      </c>
      <c r="O553" s="6" t="str">
        <f>IF(H553="","",'PHIEU XT'!E553)</f>
        <v>WIN</v>
      </c>
      <c r="P553" s="36"/>
      <c r="Q553" s="36"/>
      <c r="R553" s="36"/>
      <c r="S553" s="33" t="str">
        <f>IF(H553="","",'PHIEU XT'!F553)</f>
        <v>5786 WM+ HCM 1016/28- Khu Sky Garden 2-R</v>
      </c>
      <c r="T553" s="36"/>
      <c r="U553" s="36"/>
      <c r="V553" s="33" t="str">
        <f t="shared" si="143"/>
        <v>5786 WM+ HCM 1016/28- Khu Sky Garden 2-R</v>
      </c>
      <c r="W553" s="36"/>
      <c r="X553" s="36"/>
      <c r="Y553" s="33" t="str">
        <f>IF(H553="","",'PHIEU XT'!AC553)</f>
        <v>GXD500</v>
      </c>
      <c r="Z553" s="36"/>
      <c r="AA553" s="30"/>
      <c r="AB553" s="57">
        <f t="shared" si="144"/>
        <v>5111</v>
      </c>
      <c r="AC553" s="57">
        <f t="shared" si="145"/>
        <v>131</v>
      </c>
      <c r="AD553" s="30"/>
      <c r="AE553" s="58">
        <f>IF(H553="","",'PHIEU XT'!U553)</f>
        <v>2</v>
      </c>
      <c r="AF553" s="37"/>
      <c r="AG553" s="37">
        <f>IF(H553="","",'PHIEU XT'!T553)</f>
        <v>89285</v>
      </c>
      <c r="AH553" s="38">
        <f t="shared" si="146"/>
        <v>178570</v>
      </c>
      <c r="AI553" s="37"/>
      <c r="AJ553" s="37"/>
      <c r="AK553" s="39"/>
      <c r="AL553" s="40">
        <f t="shared" si="147"/>
        <v>8</v>
      </c>
      <c r="AM553" s="37"/>
      <c r="AN553" s="37">
        <f t="shared" si="148"/>
        <v>14285.6</v>
      </c>
      <c r="AO553" s="59">
        <f t="shared" si="149"/>
        <v>33311</v>
      </c>
      <c r="AP553" s="39"/>
      <c r="AQ553" s="59" t="str">
        <f t="shared" si="150"/>
        <v>K-hangtra</v>
      </c>
      <c r="AR553" s="60">
        <f t="shared" si="151"/>
        <v>156</v>
      </c>
      <c r="AS553" s="60">
        <f t="shared" si="152"/>
        <v>632</v>
      </c>
      <c r="AV553" s="39"/>
      <c r="AW553" s="42"/>
      <c r="AX553" s="42"/>
      <c r="AY553" s="42"/>
      <c r="AZ553" s="42"/>
      <c r="BA553" s="42"/>
      <c r="BB553" s="42"/>
      <c r="BC553" s="42"/>
      <c r="BD553" s="42"/>
      <c r="BE553" s="42"/>
      <c r="BF553" s="42"/>
      <c r="BG553" s="42"/>
      <c r="BH553" s="42"/>
      <c r="BI553" s="42"/>
      <c r="BJ553" s="42"/>
      <c r="BK553" s="42"/>
      <c r="BL553" s="42"/>
      <c r="BM553" s="42"/>
      <c r="BN553" s="42"/>
      <c r="BO553" s="42"/>
      <c r="BP553" s="42"/>
      <c r="BQ553" s="42"/>
      <c r="BR553" s="42"/>
      <c r="BS553" s="42"/>
      <c r="BT553" s="42"/>
      <c r="BU553" s="42"/>
      <c r="BV553" s="42"/>
      <c r="BW553" s="42"/>
      <c r="BX553" s="42"/>
      <c r="BY553" s="42"/>
      <c r="BZ553" s="42"/>
      <c r="CA553" s="42"/>
      <c r="CB553" s="42"/>
      <c r="CC553" s="42"/>
      <c r="CD553" s="42"/>
      <c r="CE553" s="42"/>
      <c r="CF553" s="42"/>
      <c r="CG553" s="42"/>
      <c r="CH553" s="42"/>
      <c r="CI553" s="42"/>
      <c r="CJ553" s="42"/>
      <c r="CK553" s="42"/>
      <c r="CL553" s="42"/>
      <c r="CM553" s="42"/>
      <c r="CN553" s="42"/>
      <c r="CO553" s="42"/>
      <c r="CP553" s="42"/>
      <c r="CQ553" s="42"/>
      <c r="CR553" s="42"/>
      <c r="CS553" s="42"/>
      <c r="CT553" s="42"/>
      <c r="CU553" s="42"/>
      <c r="CV553" s="42"/>
      <c r="CW553" s="42"/>
      <c r="CX553" s="42"/>
      <c r="CY553" s="42"/>
      <c r="CZ553" s="42"/>
      <c r="DA553" s="42"/>
      <c r="DB553" s="42"/>
      <c r="DC553" s="42"/>
      <c r="DD553" s="42"/>
      <c r="DE553" s="42"/>
      <c r="DF553" s="42"/>
      <c r="DG553" s="42"/>
      <c r="DH553" s="42"/>
      <c r="DI553" s="42"/>
      <c r="DJ553" s="42"/>
      <c r="DK553" s="42"/>
      <c r="DL553" s="42"/>
      <c r="DM553" s="42"/>
      <c r="DN553" s="42"/>
      <c r="DO553" s="42"/>
      <c r="DP553" s="42"/>
      <c r="DQ553" s="42"/>
      <c r="DR553" s="42"/>
      <c r="DS553" s="42"/>
      <c r="DT553" s="42"/>
      <c r="DU553" s="42"/>
      <c r="DV553" s="42"/>
      <c r="DW553" s="42"/>
      <c r="DX553" s="42"/>
      <c r="DY553" s="42"/>
      <c r="DZ553" s="42"/>
      <c r="EA553" s="42"/>
      <c r="EB553" s="42"/>
      <c r="EC553" s="42"/>
      <c r="ED553" s="42"/>
      <c r="EE553" s="42"/>
      <c r="EF553" s="42"/>
      <c r="EG553" s="42"/>
      <c r="EH553" s="42"/>
      <c r="EI553" s="42"/>
      <c r="EJ553" s="42"/>
      <c r="EK553" s="42"/>
      <c r="EL553" s="42"/>
      <c r="EM553" s="42"/>
      <c r="EN553" s="42"/>
      <c r="EO553" s="42"/>
      <c r="EP553" s="42"/>
      <c r="EQ553" s="42"/>
      <c r="ER553" s="42"/>
      <c r="ES553" s="42"/>
      <c r="ET553" s="42"/>
      <c r="EU553" s="42"/>
      <c r="EV553" s="42"/>
      <c r="EW553" s="42"/>
      <c r="EX553" s="42"/>
      <c r="EY553" s="42"/>
      <c r="EZ553" s="42"/>
      <c r="FA553" s="42"/>
      <c r="FB553" s="42"/>
      <c r="FC553" s="42"/>
      <c r="FD553" s="42"/>
      <c r="FE553" s="42"/>
      <c r="FF553" s="42"/>
      <c r="FG553" s="42"/>
      <c r="FH553" s="42"/>
      <c r="FI553" s="42"/>
      <c r="FJ553" s="42"/>
      <c r="FK553" s="42"/>
      <c r="FL553" s="42"/>
      <c r="FM553" s="42"/>
      <c r="FN553" s="42"/>
      <c r="FO553" s="42"/>
      <c r="FP553" s="42"/>
      <c r="FQ553" s="42"/>
      <c r="FR553" s="42"/>
      <c r="FS553" s="42"/>
      <c r="FT553" s="42"/>
      <c r="FU553" s="42"/>
      <c r="FV553" s="42"/>
      <c r="FW553" s="42"/>
      <c r="FX553" s="42"/>
      <c r="FY553" s="42"/>
      <c r="FZ553" s="42"/>
      <c r="GA553" s="42"/>
      <c r="GB553" s="42"/>
      <c r="GC553" s="42"/>
      <c r="GD553" s="42"/>
      <c r="GE553" s="42"/>
      <c r="GF553" s="42"/>
      <c r="GG553" s="42"/>
      <c r="GH553" s="42"/>
      <c r="GI553" s="42"/>
      <c r="GJ553" s="42"/>
      <c r="GK553" s="42"/>
      <c r="GL553" s="42"/>
      <c r="GM553" s="42"/>
      <c r="GN553" s="42"/>
      <c r="GO553" s="42"/>
      <c r="GP553" s="42"/>
      <c r="GQ553" s="42"/>
      <c r="GR553" s="42"/>
      <c r="GS553" s="42"/>
      <c r="GT553" s="42"/>
      <c r="GU553" s="42"/>
      <c r="GV553" s="42"/>
      <c r="GW553" s="42"/>
      <c r="GX553" s="42"/>
      <c r="GY553" s="42"/>
      <c r="GZ553" s="42"/>
      <c r="HA553" s="42"/>
      <c r="HB553" s="42"/>
      <c r="HC553" s="42"/>
      <c r="HD553" s="42"/>
      <c r="HE553" s="42"/>
      <c r="HF553" s="42"/>
      <c r="HG553" s="42"/>
      <c r="HH553" s="42"/>
      <c r="HI553" s="42"/>
      <c r="HJ553" s="42"/>
      <c r="HK553" s="42"/>
      <c r="HL553" s="42"/>
      <c r="HM553" s="42"/>
      <c r="HN553" s="42"/>
      <c r="HO553" s="42"/>
      <c r="HP553" s="42"/>
      <c r="HQ553" s="42"/>
      <c r="HR553" s="42"/>
      <c r="HS553" s="42"/>
      <c r="HT553" s="42"/>
      <c r="HU553" s="42"/>
      <c r="HV553" s="42"/>
      <c r="HW553" s="42"/>
      <c r="HX553" s="42"/>
    </row>
    <row r="554" spans="1:232" s="41" customFormat="1" x14ac:dyDescent="0.25">
      <c r="A554" s="29"/>
      <c r="B554" s="30"/>
      <c r="C554" s="31" t="str">
        <f>IF(H554="","",VLOOKUP(O554,Khach_hang!B:G,6,0))</f>
        <v>N</v>
      </c>
      <c r="D554" s="57">
        <f t="shared" si="136"/>
        <v>0</v>
      </c>
      <c r="E554" s="57">
        <f t="shared" si="137"/>
        <v>1</v>
      </c>
      <c r="F554" s="32" t="str">
        <f>IF(H554="","",VLOOKUP(H554,'PHIEU XT'!B:I,8,0))</f>
        <v>31/08/2025</v>
      </c>
      <c r="G554" s="32" t="str">
        <f t="shared" si="138"/>
        <v>31/08/2025</v>
      </c>
      <c r="H554" s="4">
        <v>9105875039</v>
      </c>
      <c r="I554" s="32" t="str">
        <f t="shared" si="139"/>
        <v>31/08/2025</v>
      </c>
      <c r="J554" s="33" t="str">
        <f t="shared" si="140"/>
        <v>NKHT2508/00138549</v>
      </c>
      <c r="K554" s="34"/>
      <c r="L554" s="46" t="str">
        <f t="shared" si="141"/>
        <v>K25TTM</v>
      </c>
      <c r="M554" s="33" t="str">
        <f>IF(H554="","",'PHIEU XT'!C554)</f>
        <v>00138549</v>
      </c>
      <c r="N554" s="35" t="str">
        <f t="shared" si="142"/>
        <v>31/08/2025</v>
      </c>
      <c r="O554" s="6" t="str">
        <f>IF(H554="","",'PHIEU XT'!E554)</f>
        <v>WIN</v>
      </c>
      <c r="P554" s="36"/>
      <c r="Q554" s="36"/>
      <c r="R554" s="36"/>
      <c r="S554" s="33" t="str">
        <f>IF(H554="","",'PHIEU XT'!F554)</f>
        <v>5786 WM+ HCM 1016/28- Khu Sky Garden 2-R</v>
      </c>
      <c r="T554" s="36"/>
      <c r="U554" s="36"/>
      <c r="V554" s="33" t="str">
        <f t="shared" si="143"/>
        <v>5786 WM+ HCM 1016/28- Khu Sky Garden 2-R</v>
      </c>
      <c r="W554" s="36"/>
      <c r="X554" s="36"/>
      <c r="Y554" s="33" t="str">
        <f>IF(H554="","",'PHIEU XT'!AC554)</f>
        <v>GTLX250G</v>
      </c>
      <c r="Z554" s="36"/>
      <c r="AA554" s="30"/>
      <c r="AB554" s="57">
        <f t="shared" si="144"/>
        <v>5111</v>
      </c>
      <c r="AC554" s="57">
        <f t="shared" si="145"/>
        <v>131</v>
      </c>
      <c r="AD554" s="30"/>
      <c r="AE554" s="58">
        <f>IF(H554="","",'PHIEU XT'!U554)</f>
        <v>2</v>
      </c>
      <c r="AF554" s="37"/>
      <c r="AG554" s="37">
        <f>IF(H554="","",'PHIEU XT'!T554)</f>
        <v>50182</v>
      </c>
      <c r="AH554" s="38">
        <f t="shared" si="146"/>
        <v>100364</v>
      </c>
      <c r="AI554" s="37"/>
      <c r="AJ554" s="37"/>
      <c r="AK554" s="39"/>
      <c r="AL554" s="40">
        <f t="shared" si="147"/>
        <v>8</v>
      </c>
      <c r="AM554" s="37"/>
      <c r="AN554" s="37">
        <f t="shared" si="148"/>
        <v>8029.12</v>
      </c>
      <c r="AO554" s="59">
        <f t="shared" si="149"/>
        <v>33311</v>
      </c>
      <c r="AP554" s="39"/>
      <c r="AQ554" s="59" t="str">
        <f t="shared" si="150"/>
        <v>K-hangtra</v>
      </c>
      <c r="AR554" s="60">
        <f t="shared" si="151"/>
        <v>156</v>
      </c>
      <c r="AS554" s="60">
        <f t="shared" si="152"/>
        <v>632</v>
      </c>
      <c r="AV554" s="39"/>
      <c r="AW554" s="42"/>
      <c r="AX554" s="42"/>
      <c r="AY554" s="42"/>
      <c r="AZ554" s="42"/>
      <c r="BA554" s="42"/>
      <c r="BB554" s="42"/>
      <c r="BC554" s="42"/>
      <c r="BD554" s="42"/>
      <c r="BE554" s="42"/>
      <c r="BF554" s="42"/>
      <c r="BG554" s="42"/>
      <c r="BH554" s="42"/>
      <c r="BI554" s="42"/>
      <c r="BJ554" s="42"/>
      <c r="BK554" s="42"/>
      <c r="BL554" s="42"/>
      <c r="BM554" s="42"/>
      <c r="BN554" s="42"/>
      <c r="BO554" s="42"/>
      <c r="BP554" s="42"/>
      <c r="BQ554" s="42"/>
      <c r="BR554" s="42"/>
      <c r="BS554" s="42"/>
      <c r="BT554" s="42"/>
      <c r="BU554" s="42"/>
      <c r="BV554" s="42"/>
      <c r="BW554" s="42"/>
      <c r="BX554" s="42"/>
      <c r="BY554" s="42"/>
      <c r="BZ554" s="42"/>
      <c r="CA554" s="42"/>
      <c r="CB554" s="42"/>
      <c r="CC554" s="42"/>
      <c r="CD554" s="42"/>
      <c r="CE554" s="42"/>
      <c r="CF554" s="42"/>
      <c r="CG554" s="42"/>
      <c r="CH554" s="42"/>
      <c r="CI554" s="42"/>
      <c r="CJ554" s="42"/>
      <c r="CK554" s="42"/>
      <c r="CL554" s="42"/>
      <c r="CM554" s="42"/>
      <c r="CN554" s="42"/>
      <c r="CO554" s="42"/>
      <c r="CP554" s="42"/>
      <c r="CQ554" s="42"/>
      <c r="CR554" s="42"/>
      <c r="CS554" s="42"/>
      <c r="CT554" s="42"/>
      <c r="CU554" s="42"/>
      <c r="CV554" s="42"/>
      <c r="CW554" s="42"/>
      <c r="CX554" s="42"/>
      <c r="CY554" s="42"/>
      <c r="CZ554" s="42"/>
      <c r="DA554" s="42"/>
      <c r="DB554" s="42"/>
      <c r="DC554" s="42"/>
      <c r="DD554" s="42"/>
      <c r="DE554" s="42"/>
      <c r="DF554" s="42"/>
      <c r="DG554" s="42"/>
      <c r="DH554" s="42"/>
      <c r="DI554" s="42"/>
      <c r="DJ554" s="42"/>
      <c r="DK554" s="42"/>
      <c r="DL554" s="42"/>
      <c r="DM554" s="42"/>
      <c r="DN554" s="42"/>
      <c r="DO554" s="42"/>
      <c r="DP554" s="42"/>
      <c r="DQ554" s="42"/>
      <c r="DR554" s="42"/>
      <c r="DS554" s="42"/>
      <c r="DT554" s="42"/>
      <c r="DU554" s="42"/>
      <c r="DV554" s="42"/>
      <c r="DW554" s="42"/>
      <c r="DX554" s="42"/>
      <c r="DY554" s="42"/>
      <c r="DZ554" s="42"/>
      <c r="EA554" s="42"/>
      <c r="EB554" s="42"/>
      <c r="EC554" s="42"/>
      <c r="ED554" s="42"/>
      <c r="EE554" s="42"/>
      <c r="EF554" s="42"/>
      <c r="EG554" s="42"/>
      <c r="EH554" s="42"/>
      <c r="EI554" s="42"/>
      <c r="EJ554" s="42"/>
      <c r="EK554" s="42"/>
      <c r="EL554" s="42"/>
      <c r="EM554" s="42"/>
      <c r="EN554" s="42"/>
      <c r="EO554" s="42"/>
      <c r="EP554" s="42"/>
      <c r="EQ554" s="42"/>
      <c r="ER554" s="42"/>
      <c r="ES554" s="42"/>
      <c r="ET554" s="42"/>
      <c r="EU554" s="42"/>
      <c r="EV554" s="42"/>
      <c r="EW554" s="42"/>
      <c r="EX554" s="42"/>
      <c r="EY554" s="42"/>
      <c r="EZ554" s="42"/>
      <c r="FA554" s="42"/>
      <c r="FB554" s="42"/>
      <c r="FC554" s="42"/>
      <c r="FD554" s="42"/>
      <c r="FE554" s="42"/>
      <c r="FF554" s="42"/>
      <c r="FG554" s="42"/>
      <c r="FH554" s="42"/>
      <c r="FI554" s="42"/>
      <c r="FJ554" s="42"/>
      <c r="FK554" s="42"/>
      <c r="FL554" s="42"/>
      <c r="FM554" s="42"/>
      <c r="FN554" s="42"/>
      <c r="FO554" s="42"/>
      <c r="FP554" s="42"/>
      <c r="FQ554" s="42"/>
      <c r="FR554" s="42"/>
      <c r="FS554" s="42"/>
      <c r="FT554" s="42"/>
      <c r="FU554" s="42"/>
      <c r="FV554" s="42"/>
      <c r="FW554" s="42"/>
      <c r="FX554" s="42"/>
      <c r="FY554" s="42"/>
      <c r="FZ554" s="42"/>
      <c r="GA554" s="42"/>
      <c r="GB554" s="42"/>
      <c r="GC554" s="42"/>
      <c r="GD554" s="42"/>
      <c r="GE554" s="42"/>
      <c r="GF554" s="42"/>
      <c r="GG554" s="42"/>
      <c r="GH554" s="42"/>
      <c r="GI554" s="42"/>
      <c r="GJ554" s="42"/>
      <c r="GK554" s="42"/>
      <c r="GL554" s="42"/>
      <c r="GM554" s="42"/>
      <c r="GN554" s="42"/>
      <c r="GO554" s="42"/>
      <c r="GP554" s="42"/>
      <c r="GQ554" s="42"/>
      <c r="GR554" s="42"/>
      <c r="GS554" s="42"/>
      <c r="GT554" s="42"/>
      <c r="GU554" s="42"/>
      <c r="GV554" s="42"/>
      <c r="GW554" s="42"/>
      <c r="GX554" s="42"/>
      <c r="GY554" s="42"/>
      <c r="GZ554" s="42"/>
      <c r="HA554" s="42"/>
      <c r="HB554" s="42"/>
      <c r="HC554" s="42"/>
      <c r="HD554" s="42"/>
      <c r="HE554" s="42"/>
      <c r="HF554" s="42"/>
      <c r="HG554" s="42"/>
      <c r="HH554" s="42"/>
      <c r="HI554" s="42"/>
      <c r="HJ554" s="42"/>
      <c r="HK554" s="42"/>
      <c r="HL554" s="42"/>
      <c r="HM554" s="42"/>
      <c r="HN554" s="42"/>
      <c r="HO554" s="42"/>
      <c r="HP554" s="42"/>
      <c r="HQ554" s="42"/>
      <c r="HR554" s="42"/>
      <c r="HS554" s="42"/>
      <c r="HT554" s="42"/>
      <c r="HU554" s="42"/>
      <c r="HV554" s="42"/>
      <c r="HW554" s="42"/>
      <c r="HX554" s="42"/>
    </row>
    <row r="555" spans="1:232" s="41" customFormat="1" x14ac:dyDescent="0.25">
      <c r="A555" s="29"/>
      <c r="B555" s="30"/>
      <c r="C555" s="31" t="str">
        <f>IF(H555="","",VLOOKUP(O555,Khach_hang!B:G,6,0))</f>
        <v>B</v>
      </c>
      <c r="D555" s="57">
        <f t="shared" si="136"/>
        <v>0</v>
      </c>
      <c r="E555" s="57">
        <f t="shared" si="137"/>
        <v>1</v>
      </c>
      <c r="F555" s="32" t="str">
        <f>IF(H555="","",VLOOKUP(H555,'PHIEU XT'!B:I,8,0))</f>
        <v>31/08/2025</v>
      </c>
      <c r="G555" s="32" t="str">
        <f t="shared" si="138"/>
        <v>31/08/2025</v>
      </c>
      <c r="H555" s="4">
        <v>9105875042</v>
      </c>
      <c r="I555" s="32" t="str">
        <f t="shared" si="139"/>
        <v>31/08/2025</v>
      </c>
      <c r="J555" s="33" t="str">
        <f t="shared" si="140"/>
        <v>NKHT2508/00012997</v>
      </c>
      <c r="K555" s="34"/>
      <c r="L555" s="46" t="str">
        <f t="shared" si="141"/>
        <v>K25TTM</v>
      </c>
      <c r="M555" s="33" t="str">
        <f>IF(H555="","",'PHIEU XT'!C555)</f>
        <v>00012997</v>
      </c>
      <c r="N555" s="35" t="str">
        <f t="shared" si="142"/>
        <v>31/08/2025</v>
      </c>
      <c r="O555" s="6" t="str">
        <f>IF(H555="","",'PHIEU XT'!E555)</f>
        <v>WIN-004</v>
      </c>
      <c r="P555" s="36"/>
      <c r="Q555" s="36"/>
      <c r="R555" s="36"/>
      <c r="S555" s="33" t="str">
        <f>IF(H555="","",'PHIEU XT'!F555)</f>
        <v>6780 WM+ HTH 385 Lê Đại Hành</v>
      </c>
      <c r="T555" s="36"/>
      <c r="U555" s="36"/>
      <c r="V555" s="33" t="str">
        <f t="shared" si="143"/>
        <v>6780 WM+ HTH 385 Lê Đại Hành</v>
      </c>
      <c r="W555" s="36"/>
      <c r="X555" s="36"/>
      <c r="Y555" s="33" t="str">
        <f>IF(H555="","",'PHIEU XT'!AC555)</f>
        <v>GM500</v>
      </c>
      <c r="Z555" s="36"/>
      <c r="AA555" s="30"/>
      <c r="AB555" s="57">
        <f t="shared" si="144"/>
        <v>5111</v>
      </c>
      <c r="AC555" s="57">
        <f t="shared" si="145"/>
        <v>131</v>
      </c>
      <c r="AD555" s="30"/>
      <c r="AE555" s="58">
        <f>IF(H555="","",'PHIEU XT'!U555)</f>
        <v>1</v>
      </c>
      <c r="AF555" s="37"/>
      <c r="AG555" s="37">
        <f>IF(H555="","",'PHIEU XT'!T555)</f>
        <v>111058</v>
      </c>
      <c r="AH555" s="38">
        <f t="shared" si="146"/>
        <v>111058</v>
      </c>
      <c r="AI555" s="37"/>
      <c r="AJ555" s="37"/>
      <c r="AK555" s="39"/>
      <c r="AL555" s="40">
        <f t="shared" si="147"/>
        <v>8</v>
      </c>
      <c r="AM555" s="37"/>
      <c r="AN555" s="37">
        <f t="shared" si="148"/>
        <v>8884.64</v>
      </c>
      <c r="AO555" s="59">
        <f t="shared" si="149"/>
        <v>33311</v>
      </c>
      <c r="AP555" s="39"/>
      <c r="AQ555" s="59" t="str">
        <f t="shared" si="150"/>
        <v>K-hangtra</v>
      </c>
      <c r="AR555" s="60">
        <f t="shared" si="151"/>
        <v>156</v>
      </c>
      <c r="AS555" s="60">
        <f t="shared" si="152"/>
        <v>632</v>
      </c>
      <c r="AV555" s="39"/>
      <c r="AW555" s="42"/>
      <c r="AX555" s="42"/>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c r="BV555" s="42"/>
      <c r="BW555" s="42"/>
      <c r="BX555" s="42"/>
      <c r="BY555" s="42"/>
      <c r="BZ555" s="42"/>
      <c r="CA555" s="42"/>
      <c r="CB555" s="42"/>
      <c r="CC555" s="42"/>
      <c r="CD555" s="42"/>
      <c r="CE555" s="42"/>
      <c r="CF555" s="42"/>
      <c r="CG555" s="42"/>
      <c r="CH555" s="42"/>
      <c r="CI555" s="42"/>
      <c r="CJ555" s="42"/>
      <c r="CK555" s="42"/>
      <c r="CL555" s="42"/>
      <c r="CM555" s="42"/>
      <c r="CN555" s="42"/>
      <c r="CO555" s="42"/>
      <c r="CP555" s="42"/>
      <c r="CQ555" s="42"/>
      <c r="CR555" s="42"/>
      <c r="CS555" s="42"/>
      <c r="CT555" s="42"/>
      <c r="CU555" s="42"/>
      <c r="CV555" s="42"/>
      <c r="CW555" s="42"/>
      <c r="CX555" s="42"/>
      <c r="CY555" s="42"/>
      <c r="CZ555" s="42"/>
      <c r="DA555" s="42"/>
      <c r="DB555" s="42"/>
      <c r="DC555" s="42"/>
      <c r="DD555" s="42"/>
      <c r="DE555" s="42"/>
      <c r="DF555" s="42"/>
      <c r="DG555" s="42"/>
      <c r="DH555" s="42"/>
      <c r="DI555" s="42"/>
      <c r="DJ555" s="42"/>
      <c r="DK555" s="42"/>
      <c r="DL555" s="42"/>
      <c r="DM555" s="42"/>
      <c r="DN555" s="42"/>
      <c r="DO555" s="42"/>
      <c r="DP555" s="42"/>
      <c r="DQ555" s="42"/>
      <c r="DR555" s="42"/>
      <c r="DS555" s="42"/>
      <c r="DT555" s="42"/>
      <c r="DU555" s="42"/>
      <c r="DV555" s="42"/>
      <c r="DW555" s="42"/>
      <c r="DX555" s="42"/>
      <c r="DY555" s="42"/>
      <c r="DZ555" s="42"/>
      <c r="EA555" s="42"/>
      <c r="EB555" s="42"/>
      <c r="EC555" s="42"/>
      <c r="ED555" s="42"/>
      <c r="EE555" s="42"/>
      <c r="EF555" s="42"/>
      <c r="EG555" s="42"/>
      <c r="EH555" s="42"/>
      <c r="EI555" s="42"/>
      <c r="EJ555" s="42"/>
      <c r="EK555" s="42"/>
      <c r="EL555" s="42"/>
      <c r="EM555" s="42"/>
      <c r="EN555" s="42"/>
      <c r="EO555" s="42"/>
      <c r="EP555" s="42"/>
      <c r="EQ555" s="42"/>
      <c r="ER555" s="42"/>
      <c r="ES555" s="42"/>
      <c r="ET555" s="42"/>
      <c r="EU555" s="42"/>
      <c r="EV555" s="42"/>
      <c r="EW555" s="42"/>
      <c r="EX555" s="42"/>
      <c r="EY555" s="42"/>
      <c r="EZ555" s="42"/>
      <c r="FA555" s="42"/>
      <c r="FB555" s="42"/>
      <c r="FC555" s="42"/>
      <c r="FD555" s="42"/>
      <c r="FE555" s="42"/>
      <c r="FF555" s="42"/>
      <c r="FG555" s="42"/>
      <c r="FH555" s="42"/>
      <c r="FI555" s="42"/>
      <c r="FJ555" s="42"/>
      <c r="FK555" s="42"/>
      <c r="FL555" s="42"/>
      <c r="FM555" s="42"/>
      <c r="FN555" s="42"/>
      <c r="FO555" s="42"/>
      <c r="FP555" s="42"/>
      <c r="FQ555" s="42"/>
      <c r="FR555" s="42"/>
      <c r="FS555" s="42"/>
      <c r="FT555" s="42"/>
      <c r="FU555" s="42"/>
      <c r="FV555" s="42"/>
      <c r="FW555" s="42"/>
      <c r="FX555" s="42"/>
      <c r="FY555" s="42"/>
      <c r="FZ555" s="42"/>
      <c r="GA555" s="42"/>
      <c r="GB555" s="42"/>
      <c r="GC555" s="42"/>
      <c r="GD555" s="42"/>
      <c r="GE555" s="42"/>
      <c r="GF555" s="42"/>
      <c r="GG555" s="42"/>
      <c r="GH555" s="42"/>
      <c r="GI555" s="42"/>
      <c r="GJ555" s="42"/>
      <c r="GK555" s="42"/>
      <c r="GL555" s="42"/>
      <c r="GM555" s="42"/>
      <c r="GN555" s="42"/>
      <c r="GO555" s="42"/>
      <c r="GP555" s="42"/>
      <c r="GQ555" s="42"/>
      <c r="GR555" s="42"/>
      <c r="GS555" s="42"/>
      <c r="GT555" s="42"/>
      <c r="GU555" s="42"/>
      <c r="GV555" s="42"/>
      <c r="GW555" s="42"/>
      <c r="GX555" s="42"/>
      <c r="GY555" s="42"/>
      <c r="GZ555" s="42"/>
      <c r="HA555" s="42"/>
      <c r="HB555" s="42"/>
      <c r="HC555" s="42"/>
      <c r="HD555" s="42"/>
      <c r="HE555" s="42"/>
      <c r="HF555" s="42"/>
      <c r="HG555" s="42"/>
      <c r="HH555" s="42"/>
      <c r="HI555" s="42"/>
      <c r="HJ555" s="42"/>
      <c r="HK555" s="42"/>
      <c r="HL555" s="42"/>
      <c r="HM555" s="42"/>
      <c r="HN555" s="42"/>
      <c r="HO555" s="42"/>
      <c r="HP555" s="42"/>
      <c r="HQ555" s="42"/>
      <c r="HR555" s="42"/>
      <c r="HS555" s="42"/>
      <c r="HT555" s="42"/>
      <c r="HU555" s="42"/>
      <c r="HV555" s="42"/>
      <c r="HW555" s="42"/>
      <c r="HX555" s="42"/>
    </row>
    <row r="556" spans="1:232" s="41" customFormat="1" x14ac:dyDescent="0.25">
      <c r="A556" s="29"/>
      <c r="B556" s="30"/>
      <c r="C556" s="31" t="str">
        <f>IF(H556="","",VLOOKUP(O556,Khach_hang!B:G,6,0))</f>
        <v>B</v>
      </c>
      <c r="D556" s="57">
        <f t="shared" si="136"/>
        <v>0</v>
      </c>
      <c r="E556" s="57">
        <f t="shared" si="137"/>
        <v>1</v>
      </c>
      <c r="F556" s="32" t="str">
        <f>IF(H556="","",VLOOKUP(H556,'PHIEU XT'!B:I,8,0))</f>
        <v>31/08/2025</v>
      </c>
      <c r="G556" s="32" t="str">
        <f t="shared" si="138"/>
        <v>31/08/2025</v>
      </c>
      <c r="H556" s="4">
        <v>9105875032</v>
      </c>
      <c r="I556" s="32" t="str">
        <f t="shared" si="139"/>
        <v>31/08/2025</v>
      </c>
      <c r="J556" s="33" t="str">
        <f t="shared" si="140"/>
        <v>NKHT2508/00423203</v>
      </c>
      <c r="K556" s="34"/>
      <c r="L556" s="46" t="str">
        <f t="shared" si="141"/>
        <v>K25TTM</v>
      </c>
      <c r="M556" s="33" t="str">
        <f>IF(H556="","",'PHIEU XT'!C556)</f>
        <v>00423203</v>
      </c>
      <c r="N556" s="35" t="str">
        <f t="shared" si="142"/>
        <v>31/08/2025</v>
      </c>
      <c r="O556" s="6" t="str">
        <f>IF(H556="","",'PHIEU XT'!E556)</f>
        <v>WIN-002</v>
      </c>
      <c r="P556" s="36"/>
      <c r="Q556" s="36"/>
      <c r="R556" s="36"/>
      <c r="S556" s="33" t="str">
        <f>IF(H556="","",'PHIEU XT'!F556)</f>
        <v>3973 WM+ HNI CC @Home, 987 Tam Trinh</v>
      </c>
      <c r="T556" s="36"/>
      <c r="U556" s="36"/>
      <c r="V556" s="33" t="str">
        <f t="shared" si="143"/>
        <v>3973 WM+ HNI CC @Home, 987 Tam Trinh</v>
      </c>
      <c r="W556" s="36"/>
      <c r="X556" s="36"/>
      <c r="Y556" s="33" t="str">
        <f>IF(H556="","",'PHIEU XT'!AC556)</f>
        <v>GM500</v>
      </c>
      <c r="Z556" s="36"/>
      <c r="AA556" s="30"/>
      <c r="AB556" s="57">
        <f t="shared" si="144"/>
        <v>5111</v>
      </c>
      <c r="AC556" s="57">
        <f t="shared" si="145"/>
        <v>131</v>
      </c>
      <c r="AD556" s="30"/>
      <c r="AE556" s="58">
        <f>IF(H556="","",'PHIEU XT'!U556)</f>
        <v>1</v>
      </c>
      <c r="AF556" s="37"/>
      <c r="AG556" s="37">
        <f>IF(H556="","",'PHIEU XT'!T556)</f>
        <v>111058</v>
      </c>
      <c r="AH556" s="38">
        <f t="shared" si="146"/>
        <v>111058</v>
      </c>
      <c r="AI556" s="37"/>
      <c r="AJ556" s="37"/>
      <c r="AK556" s="39"/>
      <c r="AL556" s="40">
        <f t="shared" si="147"/>
        <v>8</v>
      </c>
      <c r="AM556" s="37"/>
      <c r="AN556" s="37">
        <f t="shared" si="148"/>
        <v>8884.64</v>
      </c>
      <c r="AO556" s="59">
        <f t="shared" si="149"/>
        <v>33311</v>
      </c>
      <c r="AP556" s="39"/>
      <c r="AQ556" s="59" t="str">
        <f t="shared" si="150"/>
        <v>K-hangtra</v>
      </c>
      <c r="AR556" s="60">
        <f t="shared" si="151"/>
        <v>156</v>
      </c>
      <c r="AS556" s="60">
        <f t="shared" si="152"/>
        <v>632</v>
      </c>
      <c r="AV556" s="39"/>
      <c r="AW556" s="42"/>
      <c r="AX556" s="42"/>
      <c r="AY556" s="42"/>
      <c r="AZ556" s="42"/>
      <c r="BA556" s="42"/>
      <c r="BB556" s="42"/>
      <c r="BC556" s="42"/>
      <c r="BD556" s="42"/>
      <c r="BE556" s="42"/>
      <c r="BF556" s="42"/>
      <c r="BG556" s="42"/>
      <c r="BH556" s="42"/>
      <c r="BI556" s="42"/>
      <c r="BJ556" s="42"/>
      <c r="BK556" s="42"/>
      <c r="BL556" s="42"/>
      <c r="BM556" s="42"/>
      <c r="BN556" s="42"/>
      <c r="BO556" s="42"/>
      <c r="BP556" s="42"/>
      <c r="BQ556" s="42"/>
      <c r="BR556" s="42"/>
      <c r="BS556" s="42"/>
      <c r="BT556" s="42"/>
      <c r="BU556" s="42"/>
      <c r="BV556" s="42"/>
      <c r="BW556" s="42"/>
      <c r="BX556" s="42"/>
      <c r="BY556" s="42"/>
      <c r="BZ556" s="42"/>
      <c r="CA556" s="42"/>
      <c r="CB556" s="42"/>
      <c r="CC556" s="42"/>
      <c r="CD556" s="42"/>
      <c r="CE556" s="42"/>
      <c r="CF556" s="42"/>
      <c r="CG556" s="42"/>
      <c r="CH556" s="42"/>
      <c r="CI556" s="42"/>
      <c r="CJ556" s="42"/>
      <c r="CK556" s="42"/>
      <c r="CL556" s="42"/>
      <c r="CM556" s="42"/>
      <c r="CN556" s="42"/>
      <c r="CO556" s="42"/>
      <c r="CP556" s="42"/>
      <c r="CQ556" s="42"/>
      <c r="CR556" s="42"/>
      <c r="CS556" s="42"/>
      <c r="CT556" s="42"/>
      <c r="CU556" s="42"/>
      <c r="CV556" s="42"/>
      <c r="CW556" s="42"/>
      <c r="CX556" s="42"/>
      <c r="CY556" s="42"/>
      <c r="CZ556" s="42"/>
      <c r="DA556" s="42"/>
      <c r="DB556" s="42"/>
      <c r="DC556" s="42"/>
      <c r="DD556" s="42"/>
      <c r="DE556" s="42"/>
      <c r="DF556" s="42"/>
      <c r="DG556" s="42"/>
      <c r="DH556" s="42"/>
      <c r="DI556" s="42"/>
      <c r="DJ556" s="42"/>
      <c r="DK556" s="42"/>
      <c r="DL556" s="42"/>
      <c r="DM556" s="42"/>
      <c r="DN556" s="42"/>
      <c r="DO556" s="42"/>
      <c r="DP556" s="42"/>
      <c r="DQ556" s="42"/>
      <c r="DR556" s="42"/>
      <c r="DS556" s="42"/>
      <c r="DT556" s="42"/>
      <c r="DU556" s="42"/>
      <c r="DV556" s="42"/>
      <c r="DW556" s="42"/>
      <c r="DX556" s="42"/>
      <c r="DY556" s="42"/>
      <c r="DZ556" s="42"/>
      <c r="EA556" s="42"/>
      <c r="EB556" s="42"/>
      <c r="EC556" s="42"/>
      <c r="ED556" s="42"/>
      <c r="EE556" s="42"/>
      <c r="EF556" s="42"/>
      <c r="EG556" s="42"/>
      <c r="EH556" s="42"/>
      <c r="EI556" s="42"/>
      <c r="EJ556" s="42"/>
      <c r="EK556" s="42"/>
      <c r="EL556" s="42"/>
      <c r="EM556" s="42"/>
      <c r="EN556" s="42"/>
      <c r="EO556" s="42"/>
      <c r="EP556" s="42"/>
      <c r="EQ556" s="42"/>
      <c r="ER556" s="42"/>
      <c r="ES556" s="42"/>
      <c r="ET556" s="42"/>
      <c r="EU556" s="42"/>
      <c r="EV556" s="42"/>
      <c r="EW556" s="42"/>
      <c r="EX556" s="42"/>
      <c r="EY556" s="42"/>
      <c r="EZ556" s="42"/>
      <c r="FA556" s="42"/>
      <c r="FB556" s="42"/>
      <c r="FC556" s="42"/>
      <c r="FD556" s="42"/>
      <c r="FE556" s="42"/>
      <c r="FF556" s="42"/>
      <c r="FG556" s="42"/>
      <c r="FH556" s="42"/>
      <c r="FI556" s="42"/>
      <c r="FJ556" s="42"/>
      <c r="FK556" s="42"/>
      <c r="FL556" s="42"/>
      <c r="FM556" s="42"/>
      <c r="FN556" s="42"/>
      <c r="FO556" s="42"/>
      <c r="FP556" s="42"/>
      <c r="FQ556" s="42"/>
      <c r="FR556" s="42"/>
      <c r="FS556" s="42"/>
      <c r="FT556" s="42"/>
      <c r="FU556" s="42"/>
      <c r="FV556" s="42"/>
      <c r="FW556" s="42"/>
      <c r="FX556" s="42"/>
      <c r="FY556" s="42"/>
      <c r="FZ556" s="42"/>
      <c r="GA556" s="42"/>
      <c r="GB556" s="42"/>
      <c r="GC556" s="42"/>
      <c r="GD556" s="42"/>
      <c r="GE556" s="42"/>
      <c r="GF556" s="42"/>
      <c r="GG556" s="42"/>
      <c r="GH556" s="42"/>
      <c r="GI556" s="42"/>
      <c r="GJ556" s="42"/>
      <c r="GK556" s="42"/>
      <c r="GL556" s="42"/>
      <c r="GM556" s="42"/>
      <c r="GN556" s="42"/>
      <c r="GO556" s="42"/>
      <c r="GP556" s="42"/>
      <c r="GQ556" s="42"/>
      <c r="GR556" s="42"/>
      <c r="GS556" s="42"/>
      <c r="GT556" s="42"/>
      <c r="GU556" s="42"/>
      <c r="GV556" s="42"/>
      <c r="GW556" s="42"/>
      <c r="GX556" s="42"/>
      <c r="GY556" s="42"/>
      <c r="GZ556" s="42"/>
      <c r="HA556" s="42"/>
      <c r="HB556" s="42"/>
      <c r="HC556" s="42"/>
      <c r="HD556" s="42"/>
      <c r="HE556" s="42"/>
      <c r="HF556" s="42"/>
      <c r="HG556" s="42"/>
      <c r="HH556" s="42"/>
      <c r="HI556" s="42"/>
      <c r="HJ556" s="42"/>
      <c r="HK556" s="42"/>
      <c r="HL556" s="42"/>
      <c r="HM556" s="42"/>
      <c r="HN556" s="42"/>
      <c r="HO556" s="42"/>
      <c r="HP556" s="42"/>
      <c r="HQ556" s="42"/>
      <c r="HR556" s="42"/>
      <c r="HS556" s="42"/>
      <c r="HT556" s="42"/>
      <c r="HU556" s="42"/>
      <c r="HV556" s="42"/>
      <c r="HW556" s="42"/>
      <c r="HX556" s="42"/>
    </row>
    <row r="557" spans="1:232" s="41" customFormat="1" x14ac:dyDescent="0.25">
      <c r="A557" s="29"/>
      <c r="B557" s="30"/>
      <c r="C557" s="31" t="str">
        <f>IF(H557="","",VLOOKUP(O557,Khach_hang!B:G,6,0))</f>
        <v>B</v>
      </c>
      <c r="D557" s="57">
        <f t="shared" si="136"/>
        <v>0</v>
      </c>
      <c r="E557" s="57">
        <f t="shared" si="137"/>
        <v>1</v>
      </c>
      <c r="F557" s="32" t="str">
        <f>IF(H557="","",VLOOKUP(H557,'PHIEU XT'!B:I,8,0))</f>
        <v>31/08/2025</v>
      </c>
      <c r="G557" s="32" t="str">
        <f t="shared" si="138"/>
        <v>31/08/2025</v>
      </c>
      <c r="H557" s="4">
        <v>9105875133</v>
      </c>
      <c r="I557" s="32" t="str">
        <f t="shared" si="139"/>
        <v>31/08/2025</v>
      </c>
      <c r="J557" s="33" t="str">
        <f t="shared" si="140"/>
        <v>NKHT2508/00423228</v>
      </c>
      <c r="K557" s="34"/>
      <c r="L557" s="46" t="str">
        <f t="shared" si="141"/>
        <v>K25TTM</v>
      </c>
      <c r="M557" s="33" t="str">
        <f>IF(H557="","",'PHIEU XT'!C557)</f>
        <v>00423228</v>
      </c>
      <c r="N557" s="35" t="str">
        <f t="shared" si="142"/>
        <v>31/08/2025</v>
      </c>
      <c r="O557" s="6" t="str">
        <f>IF(H557="","",'PHIEU XT'!E557)</f>
        <v>WIN-002</v>
      </c>
      <c r="P557" s="36"/>
      <c r="Q557" s="36"/>
      <c r="R557" s="36"/>
      <c r="S557" s="33" t="str">
        <f>IF(H557="","",'PHIEU XT'!F557)</f>
        <v>5714 WM+ HNI 25 Ngõ 173/24 Hoàng Hoa Thá</v>
      </c>
      <c r="T557" s="36"/>
      <c r="U557" s="36"/>
      <c r="V557" s="33" t="str">
        <f t="shared" si="143"/>
        <v>5714 WM+ HNI 25 Ngõ 173/24 Hoàng Hoa Thá</v>
      </c>
      <c r="W557" s="36"/>
      <c r="X557" s="36"/>
      <c r="Y557" s="33" t="str">
        <f>IF(H557="","",'PHIEU XT'!AC557)</f>
        <v>TH200</v>
      </c>
      <c r="Z557" s="36"/>
      <c r="AA557" s="30"/>
      <c r="AB557" s="57">
        <f t="shared" si="144"/>
        <v>5111</v>
      </c>
      <c r="AC557" s="57">
        <f t="shared" si="145"/>
        <v>131</v>
      </c>
      <c r="AD557" s="30"/>
      <c r="AE557" s="58">
        <f>IF(H557="","",'PHIEU XT'!U557)</f>
        <v>1</v>
      </c>
      <c r="AF557" s="37"/>
      <c r="AG557" s="37">
        <f>IF(H557="","",'PHIEU XT'!T557)</f>
        <v>55595</v>
      </c>
      <c r="AH557" s="38">
        <f t="shared" si="146"/>
        <v>55595</v>
      </c>
      <c r="AI557" s="37"/>
      <c r="AJ557" s="37"/>
      <c r="AK557" s="39"/>
      <c r="AL557" s="40">
        <f t="shared" si="147"/>
        <v>8</v>
      </c>
      <c r="AM557" s="37"/>
      <c r="AN557" s="37">
        <f t="shared" si="148"/>
        <v>4447.6000000000004</v>
      </c>
      <c r="AO557" s="59">
        <f t="shared" si="149"/>
        <v>33311</v>
      </c>
      <c r="AP557" s="39"/>
      <c r="AQ557" s="59" t="str">
        <f t="shared" si="150"/>
        <v>K-hangtra</v>
      </c>
      <c r="AR557" s="60">
        <f t="shared" si="151"/>
        <v>156</v>
      </c>
      <c r="AS557" s="60">
        <f t="shared" si="152"/>
        <v>632</v>
      </c>
      <c r="AV557" s="39"/>
      <c r="AW557" s="42"/>
      <c r="AX557" s="42"/>
      <c r="AY557" s="42"/>
      <c r="AZ557" s="42"/>
      <c r="BA557" s="42"/>
      <c r="BB557" s="42"/>
      <c r="BC557" s="42"/>
      <c r="BD557" s="42"/>
      <c r="BE557" s="42"/>
      <c r="BF557" s="42"/>
      <c r="BG557" s="42"/>
      <c r="BH557" s="42"/>
      <c r="BI557" s="42"/>
      <c r="BJ557" s="42"/>
      <c r="BK557" s="42"/>
      <c r="BL557" s="42"/>
      <c r="BM557" s="42"/>
      <c r="BN557" s="42"/>
      <c r="BO557" s="42"/>
      <c r="BP557" s="42"/>
      <c r="BQ557" s="42"/>
      <c r="BR557" s="42"/>
      <c r="BS557" s="42"/>
      <c r="BT557" s="42"/>
      <c r="BU557" s="42"/>
      <c r="BV557" s="42"/>
      <c r="BW557" s="42"/>
      <c r="BX557" s="42"/>
      <c r="BY557" s="42"/>
      <c r="BZ557" s="42"/>
      <c r="CA557" s="42"/>
      <c r="CB557" s="42"/>
      <c r="CC557" s="42"/>
      <c r="CD557" s="42"/>
      <c r="CE557" s="42"/>
      <c r="CF557" s="42"/>
      <c r="CG557" s="42"/>
      <c r="CH557" s="42"/>
      <c r="CI557" s="42"/>
      <c r="CJ557" s="42"/>
      <c r="CK557" s="42"/>
      <c r="CL557" s="42"/>
      <c r="CM557" s="42"/>
      <c r="CN557" s="42"/>
      <c r="CO557" s="42"/>
      <c r="CP557" s="42"/>
      <c r="CQ557" s="42"/>
      <c r="CR557" s="42"/>
      <c r="CS557" s="42"/>
      <c r="CT557" s="42"/>
      <c r="CU557" s="42"/>
      <c r="CV557" s="42"/>
      <c r="CW557" s="42"/>
      <c r="CX557" s="42"/>
      <c r="CY557" s="42"/>
      <c r="CZ557" s="42"/>
      <c r="DA557" s="42"/>
      <c r="DB557" s="42"/>
      <c r="DC557" s="42"/>
      <c r="DD557" s="42"/>
      <c r="DE557" s="42"/>
      <c r="DF557" s="42"/>
      <c r="DG557" s="42"/>
      <c r="DH557" s="42"/>
      <c r="DI557" s="42"/>
      <c r="DJ557" s="42"/>
      <c r="DK557" s="42"/>
      <c r="DL557" s="42"/>
      <c r="DM557" s="42"/>
      <c r="DN557" s="42"/>
      <c r="DO557" s="42"/>
      <c r="DP557" s="42"/>
      <c r="DQ557" s="42"/>
      <c r="DR557" s="42"/>
      <c r="DS557" s="42"/>
      <c r="DT557" s="42"/>
      <c r="DU557" s="42"/>
      <c r="DV557" s="42"/>
      <c r="DW557" s="42"/>
      <c r="DX557" s="42"/>
      <c r="DY557" s="42"/>
      <c r="DZ557" s="42"/>
      <c r="EA557" s="42"/>
      <c r="EB557" s="42"/>
      <c r="EC557" s="42"/>
      <c r="ED557" s="42"/>
      <c r="EE557" s="42"/>
      <c r="EF557" s="42"/>
      <c r="EG557" s="42"/>
      <c r="EH557" s="42"/>
      <c r="EI557" s="42"/>
      <c r="EJ557" s="42"/>
      <c r="EK557" s="42"/>
      <c r="EL557" s="42"/>
      <c r="EM557" s="42"/>
      <c r="EN557" s="42"/>
      <c r="EO557" s="42"/>
      <c r="EP557" s="42"/>
      <c r="EQ557" s="42"/>
      <c r="ER557" s="42"/>
      <c r="ES557" s="42"/>
      <c r="ET557" s="42"/>
      <c r="EU557" s="42"/>
      <c r="EV557" s="42"/>
      <c r="EW557" s="42"/>
      <c r="EX557" s="42"/>
      <c r="EY557" s="42"/>
      <c r="EZ557" s="42"/>
      <c r="FA557" s="42"/>
      <c r="FB557" s="42"/>
      <c r="FC557" s="42"/>
      <c r="FD557" s="42"/>
      <c r="FE557" s="42"/>
      <c r="FF557" s="42"/>
      <c r="FG557" s="42"/>
      <c r="FH557" s="42"/>
      <c r="FI557" s="42"/>
      <c r="FJ557" s="42"/>
      <c r="FK557" s="42"/>
      <c r="FL557" s="42"/>
      <c r="FM557" s="42"/>
      <c r="FN557" s="42"/>
      <c r="FO557" s="42"/>
      <c r="FP557" s="42"/>
      <c r="FQ557" s="42"/>
      <c r="FR557" s="42"/>
      <c r="FS557" s="42"/>
      <c r="FT557" s="42"/>
      <c r="FU557" s="42"/>
      <c r="FV557" s="42"/>
      <c r="FW557" s="42"/>
      <c r="FX557" s="42"/>
      <c r="FY557" s="42"/>
      <c r="FZ557" s="42"/>
      <c r="GA557" s="42"/>
      <c r="GB557" s="42"/>
      <c r="GC557" s="42"/>
      <c r="GD557" s="42"/>
      <c r="GE557" s="42"/>
      <c r="GF557" s="42"/>
      <c r="GG557" s="42"/>
      <c r="GH557" s="42"/>
      <c r="GI557" s="42"/>
      <c r="GJ557" s="42"/>
      <c r="GK557" s="42"/>
      <c r="GL557" s="42"/>
      <c r="GM557" s="42"/>
      <c r="GN557" s="42"/>
      <c r="GO557" s="42"/>
      <c r="GP557" s="42"/>
      <c r="GQ557" s="42"/>
      <c r="GR557" s="42"/>
      <c r="GS557" s="42"/>
      <c r="GT557" s="42"/>
      <c r="GU557" s="42"/>
      <c r="GV557" s="42"/>
      <c r="GW557" s="42"/>
      <c r="GX557" s="42"/>
      <c r="GY557" s="42"/>
      <c r="GZ557" s="42"/>
      <c r="HA557" s="42"/>
      <c r="HB557" s="42"/>
      <c r="HC557" s="42"/>
      <c r="HD557" s="42"/>
      <c r="HE557" s="42"/>
      <c r="HF557" s="42"/>
      <c r="HG557" s="42"/>
      <c r="HH557" s="42"/>
      <c r="HI557" s="42"/>
      <c r="HJ557" s="42"/>
      <c r="HK557" s="42"/>
      <c r="HL557" s="42"/>
      <c r="HM557" s="42"/>
      <c r="HN557" s="42"/>
      <c r="HO557" s="42"/>
      <c r="HP557" s="42"/>
      <c r="HQ557" s="42"/>
      <c r="HR557" s="42"/>
      <c r="HS557" s="42"/>
      <c r="HT557" s="42"/>
      <c r="HU557" s="42"/>
      <c r="HV557" s="42"/>
      <c r="HW557" s="42"/>
      <c r="HX557" s="42"/>
    </row>
    <row r="558" spans="1:232" s="41" customFormat="1" x14ac:dyDescent="0.25">
      <c r="A558" s="29"/>
      <c r="B558" s="30"/>
      <c r="C558" s="31" t="str">
        <f>IF(H558="","",VLOOKUP(O558,Khach_hang!B:G,6,0))</f>
        <v>B</v>
      </c>
      <c r="D558" s="57">
        <f t="shared" si="136"/>
        <v>0</v>
      </c>
      <c r="E558" s="57">
        <f t="shared" si="137"/>
        <v>1</v>
      </c>
      <c r="F558" s="32" t="str">
        <f>IF(H558="","",VLOOKUP(H558,'PHIEU XT'!B:I,8,0))</f>
        <v>31/08/2025</v>
      </c>
      <c r="G558" s="32" t="str">
        <f t="shared" si="138"/>
        <v>31/08/2025</v>
      </c>
      <c r="H558" s="4">
        <v>9105875133</v>
      </c>
      <c r="I558" s="32" t="str">
        <f t="shared" si="139"/>
        <v>31/08/2025</v>
      </c>
      <c r="J558" s="33" t="str">
        <f t="shared" si="140"/>
        <v>NKHT2508/00423228</v>
      </c>
      <c r="K558" s="34"/>
      <c r="L558" s="46" t="str">
        <f t="shared" si="141"/>
        <v>K25TTM</v>
      </c>
      <c r="M558" s="33" t="str">
        <f>IF(H558="","",'PHIEU XT'!C558)</f>
        <v>00423228</v>
      </c>
      <c r="N558" s="35" t="str">
        <f t="shared" si="142"/>
        <v>31/08/2025</v>
      </c>
      <c r="O558" s="6" t="str">
        <f>IF(H558="","",'PHIEU XT'!E558)</f>
        <v>WIN-002</v>
      </c>
      <c r="P558" s="36"/>
      <c r="Q558" s="36"/>
      <c r="R558" s="36"/>
      <c r="S558" s="33" t="str">
        <f>IF(H558="","",'PHIEU XT'!F558)</f>
        <v>5714 WM+ HNI 25 Ngõ 173/24 Hoàng Hoa Thá</v>
      </c>
      <c r="T558" s="36"/>
      <c r="U558" s="36"/>
      <c r="V558" s="33" t="str">
        <f t="shared" si="143"/>
        <v>5714 WM+ HNI 25 Ngõ 173/24 Hoàng Hoa Thá</v>
      </c>
      <c r="W558" s="36"/>
      <c r="X558" s="36"/>
      <c r="Y558" s="33" t="str">
        <f>IF(H558="","",'PHIEU XT'!AC558)</f>
        <v>GTLX250G</v>
      </c>
      <c r="Z558" s="36"/>
      <c r="AA558" s="30"/>
      <c r="AB558" s="57">
        <f t="shared" si="144"/>
        <v>5111</v>
      </c>
      <c r="AC558" s="57">
        <f t="shared" si="145"/>
        <v>131</v>
      </c>
      <c r="AD558" s="30"/>
      <c r="AE558" s="58">
        <f>IF(H558="","",'PHIEU XT'!U558)</f>
        <v>1</v>
      </c>
      <c r="AF558" s="37"/>
      <c r="AG558" s="37">
        <f>IF(H558="","",'PHIEU XT'!T558)</f>
        <v>50182</v>
      </c>
      <c r="AH558" s="38">
        <f t="shared" si="146"/>
        <v>50182</v>
      </c>
      <c r="AI558" s="37"/>
      <c r="AJ558" s="37"/>
      <c r="AK558" s="39"/>
      <c r="AL558" s="40">
        <f t="shared" si="147"/>
        <v>8</v>
      </c>
      <c r="AM558" s="37"/>
      <c r="AN558" s="37">
        <f t="shared" si="148"/>
        <v>4014.56</v>
      </c>
      <c r="AO558" s="59">
        <f t="shared" si="149"/>
        <v>33311</v>
      </c>
      <c r="AP558" s="39"/>
      <c r="AQ558" s="59" t="str">
        <f t="shared" si="150"/>
        <v>K-hangtra</v>
      </c>
      <c r="AR558" s="60">
        <f t="shared" si="151"/>
        <v>156</v>
      </c>
      <c r="AS558" s="60">
        <f t="shared" si="152"/>
        <v>632</v>
      </c>
      <c r="AV558" s="39"/>
      <c r="AW558" s="42"/>
      <c r="AX558" s="42"/>
      <c r="AY558" s="42"/>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c r="BV558" s="42"/>
      <c r="BW558" s="42"/>
      <c r="BX558" s="42"/>
      <c r="BY558" s="42"/>
      <c r="BZ558" s="42"/>
      <c r="CA558" s="42"/>
      <c r="CB558" s="42"/>
      <c r="CC558" s="42"/>
      <c r="CD558" s="42"/>
      <c r="CE558" s="42"/>
      <c r="CF558" s="42"/>
      <c r="CG558" s="42"/>
      <c r="CH558" s="42"/>
      <c r="CI558" s="42"/>
      <c r="CJ558" s="42"/>
      <c r="CK558" s="42"/>
      <c r="CL558" s="42"/>
      <c r="CM558" s="42"/>
      <c r="CN558" s="42"/>
      <c r="CO558" s="42"/>
      <c r="CP558" s="42"/>
      <c r="CQ558" s="42"/>
      <c r="CR558" s="42"/>
      <c r="CS558" s="42"/>
      <c r="CT558" s="42"/>
      <c r="CU558" s="42"/>
      <c r="CV558" s="42"/>
      <c r="CW558" s="42"/>
      <c r="CX558" s="42"/>
      <c r="CY558" s="42"/>
      <c r="CZ558" s="42"/>
      <c r="DA558" s="42"/>
      <c r="DB558" s="42"/>
      <c r="DC558" s="42"/>
      <c r="DD558" s="42"/>
      <c r="DE558" s="42"/>
      <c r="DF558" s="42"/>
      <c r="DG558" s="42"/>
      <c r="DH558" s="42"/>
      <c r="DI558" s="42"/>
      <c r="DJ558" s="42"/>
      <c r="DK558" s="42"/>
      <c r="DL558" s="42"/>
      <c r="DM558" s="42"/>
      <c r="DN558" s="42"/>
      <c r="DO558" s="42"/>
      <c r="DP558" s="42"/>
      <c r="DQ558" s="42"/>
      <c r="DR558" s="42"/>
      <c r="DS558" s="42"/>
      <c r="DT558" s="42"/>
      <c r="DU558" s="42"/>
      <c r="DV558" s="42"/>
      <c r="DW558" s="42"/>
      <c r="DX558" s="42"/>
      <c r="DY558" s="42"/>
      <c r="DZ558" s="42"/>
      <c r="EA558" s="42"/>
      <c r="EB558" s="42"/>
      <c r="EC558" s="42"/>
      <c r="ED558" s="42"/>
      <c r="EE558" s="42"/>
      <c r="EF558" s="42"/>
      <c r="EG558" s="42"/>
      <c r="EH558" s="42"/>
      <c r="EI558" s="42"/>
      <c r="EJ558" s="42"/>
      <c r="EK558" s="42"/>
      <c r="EL558" s="42"/>
      <c r="EM558" s="42"/>
      <c r="EN558" s="42"/>
      <c r="EO558" s="42"/>
      <c r="EP558" s="42"/>
      <c r="EQ558" s="42"/>
      <c r="ER558" s="42"/>
      <c r="ES558" s="42"/>
      <c r="ET558" s="42"/>
      <c r="EU558" s="42"/>
      <c r="EV558" s="42"/>
      <c r="EW558" s="42"/>
      <c r="EX558" s="42"/>
      <c r="EY558" s="42"/>
      <c r="EZ558" s="42"/>
      <c r="FA558" s="42"/>
      <c r="FB558" s="42"/>
      <c r="FC558" s="42"/>
      <c r="FD558" s="42"/>
      <c r="FE558" s="42"/>
      <c r="FF558" s="42"/>
      <c r="FG558" s="42"/>
      <c r="FH558" s="42"/>
      <c r="FI558" s="42"/>
      <c r="FJ558" s="42"/>
      <c r="FK558" s="42"/>
      <c r="FL558" s="42"/>
      <c r="FM558" s="42"/>
      <c r="FN558" s="42"/>
      <c r="FO558" s="42"/>
      <c r="FP558" s="42"/>
      <c r="FQ558" s="42"/>
      <c r="FR558" s="42"/>
      <c r="FS558" s="42"/>
      <c r="FT558" s="42"/>
      <c r="FU558" s="42"/>
      <c r="FV558" s="42"/>
      <c r="FW558" s="42"/>
      <c r="FX558" s="42"/>
      <c r="FY558" s="42"/>
      <c r="FZ558" s="42"/>
      <c r="GA558" s="42"/>
      <c r="GB558" s="42"/>
      <c r="GC558" s="42"/>
      <c r="GD558" s="42"/>
      <c r="GE558" s="42"/>
      <c r="GF558" s="42"/>
      <c r="GG558" s="42"/>
      <c r="GH558" s="42"/>
      <c r="GI558" s="42"/>
      <c r="GJ558" s="42"/>
      <c r="GK558" s="42"/>
      <c r="GL558" s="42"/>
      <c r="GM558" s="42"/>
      <c r="GN558" s="42"/>
      <c r="GO558" s="42"/>
      <c r="GP558" s="42"/>
      <c r="GQ558" s="42"/>
      <c r="GR558" s="42"/>
      <c r="GS558" s="42"/>
      <c r="GT558" s="42"/>
      <c r="GU558" s="42"/>
      <c r="GV558" s="42"/>
      <c r="GW558" s="42"/>
      <c r="GX558" s="42"/>
      <c r="GY558" s="42"/>
      <c r="GZ558" s="42"/>
      <c r="HA558" s="42"/>
      <c r="HB558" s="42"/>
      <c r="HC558" s="42"/>
      <c r="HD558" s="42"/>
      <c r="HE558" s="42"/>
      <c r="HF558" s="42"/>
      <c r="HG558" s="42"/>
      <c r="HH558" s="42"/>
      <c r="HI558" s="42"/>
      <c r="HJ558" s="42"/>
      <c r="HK558" s="42"/>
      <c r="HL558" s="42"/>
      <c r="HM558" s="42"/>
      <c r="HN558" s="42"/>
      <c r="HO558" s="42"/>
      <c r="HP558" s="42"/>
      <c r="HQ558" s="42"/>
      <c r="HR558" s="42"/>
      <c r="HS558" s="42"/>
      <c r="HT558" s="42"/>
      <c r="HU558" s="42"/>
      <c r="HV558" s="42"/>
      <c r="HW558" s="42"/>
      <c r="HX558" s="42"/>
    </row>
    <row r="559" spans="1:232" s="41" customFormat="1" x14ac:dyDescent="0.25">
      <c r="A559" s="29"/>
      <c r="B559" s="30"/>
      <c r="C559" s="31" t="str">
        <f>IF(H559="","",VLOOKUP(O559,Khach_hang!B:G,6,0))</f>
        <v>B</v>
      </c>
      <c r="D559" s="57">
        <f t="shared" si="136"/>
        <v>0</v>
      </c>
      <c r="E559" s="57">
        <f t="shared" si="137"/>
        <v>1</v>
      </c>
      <c r="F559" s="32" t="str">
        <f>IF(H559="","",VLOOKUP(H559,'PHIEU XT'!B:I,8,0))</f>
        <v>31/08/2025</v>
      </c>
      <c r="G559" s="32" t="str">
        <f t="shared" si="138"/>
        <v>31/08/2025</v>
      </c>
      <c r="H559" s="4">
        <v>9105875133</v>
      </c>
      <c r="I559" s="32" t="str">
        <f t="shared" si="139"/>
        <v>31/08/2025</v>
      </c>
      <c r="J559" s="33" t="str">
        <f t="shared" si="140"/>
        <v>NKHT2508/00423228</v>
      </c>
      <c r="K559" s="34"/>
      <c r="L559" s="46" t="str">
        <f t="shared" si="141"/>
        <v>K25TTM</v>
      </c>
      <c r="M559" s="33" t="str">
        <f>IF(H559="","",'PHIEU XT'!C559)</f>
        <v>00423228</v>
      </c>
      <c r="N559" s="35" t="str">
        <f t="shared" si="142"/>
        <v>31/08/2025</v>
      </c>
      <c r="O559" s="6" t="str">
        <f>IF(H559="","",'PHIEU XT'!E559)</f>
        <v>WIN-002</v>
      </c>
      <c r="P559" s="36"/>
      <c r="Q559" s="36"/>
      <c r="R559" s="36"/>
      <c r="S559" s="33" t="str">
        <f>IF(H559="","",'PHIEU XT'!F559)</f>
        <v>5714 WM+ HNI 25 Ngõ 173/24 Hoàng Hoa Thá</v>
      </c>
      <c r="T559" s="36"/>
      <c r="U559" s="36"/>
      <c r="V559" s="33" t="str">
        <f t="shared" si="143"/>
        <v>5714 WM+ HNI 25 Ngõ 173/24 Hoàng Hoa Thá</v>
      </c>
      <c r="W559" s="36"/>
      <c r="X559" s="36"/>
      <c r="Y559" s="33" t="str">
        <f>IF(H559="","",'PHIEU XT'!AC559)</f>
        <v>MNH250</v>
      </c>
      <c r="Z559" s="36"/>
      <c r="AA559" s="30"/>
      <c r="AB559" s="57">
        <f t="shared" si="144"/>
        <v>5111</v>
      </c>
      <c r="AC559" s="57">
        <f t="shared" si="145"/>
        <v>131</v>
      </c>
      <c r="AD559" s="30"/>
      <c r="AE559" s="58">
        <f>IF(H559="","",'PHIEU XT'!U559)</f>
        <v>1</v>
      </c>
      <c r="AF559" s="37"/>
      <c r="AG559" s="37">
        <f>IF(H559="","",'PHIEU XT'!T559)</f>
        <v>46000</v>
      </c>
      <c r="AH559" s="38">
        <f t="shared" si="146"/>
        <v>46000</v>
      </c>
      <c r="AI559" s="37"/>
      <c r="AJ559" s="37"/>
      <c r="AK559" s="39"/>
      <c r="AL559" s="40">
        <f t="shared" si="147"/>
        <v>8</v>
      </c>
      <c r="AM559" s="37"/>
      <c r="AN559" s="37">
        <f t="shared" si="148"/>
        <v>3680</v>
      </c>
      <c r="AO559" s="59">
        <f t="shared" si="149"/>
        <v>33311</v>
      </c>
      <c r="AP559" s="39"/>
      <c r="AQ559" s="59" t="str">
        <f t="shared" si="150"/>
        <v>K-hangtra</v>
      </c>
      <c r="AR559" s="60">
        <f t="shared" si="151"/>
        <v>156</v>
      </c>
      <c r="AS559" s="60">
        <f t="shared" si="152"/>
        <v>632</v>
      </c>
      <c r="AV559" s="39"/>
      <c r="AW559" s="42"/>
      <c r="AX559" s="42"/>
      <c r="AY559" s="42"/>
      <c r="AZ559" s="42"/>
      <c r="BA559" s="42"/>
      <c r="BB559" s="42"/>
      <c r="BC559" s="42"/>
      <c r="BD559" s="42"/>
      <c r="BE559" s="42"/>
      <c r="BF559" s="42"/>
      <c r="BG559" s="42"/>
      <c r="BH559" s="42"/>
      <c r="BI559" s="42"/>
      <c r="BJ559" s="42"/>
      <c r="BK559" s="42"/>
      <c r="BL559" s="42"/>
      <c r="BM559" s="42"/>
      <c r="BN559" s="42"/>
      <c r="BO559" s="42"/>
      <c r="BP559" s="42"/>
      <c r="BQ559" s="42"/>
      <c r="BR559" s="42"/>
      <c r="BS559" s="42"/>
      <c r="BT559" s="42"/>
      <c r="BU559" s="42"/>
      <c r="BV559" s="42"/>
      <c r="BW559" s="42"/>
      <c r="BX559" s="42"/>
      <c r="BY559" s="42"/>
      <c r="BZ559" s="42"/>
      <c r="CA559" s="42"/>
      <c r="CB559" s="42"/>
      <c r="CC559" s="42"/>
      <c r="CD559" s="42"/>
      <c r="CE559" s="42"/>
      <c r="CF559" s="42"/>
      <c r="CG559" s="42"/>
      <c r="CH559" s="42"/>
      <c r="CI559" s="42"/>
      <c r="CJ559" s="42"/>
      <c r="CK559" s="42"/>
      <c r="CL559" s="42"/>
      <c r="CM559" s="42"/>
      <c r="CN559" s="42"/>
      <c r="CO559" s="42"/>
      <c r="CP559" s="42"/>
      <c r="CQ559" s="42"/>
      <c r="CR559" s="42"/>
      <c r="CS559" s="42"/>
      <c r="CT559" s="42"/>
      <c r="CU559" s="42"/>
      <c r="CV559" s="42"/>
      <c r="CW559" s="42"/>
      <c r="CX559" s="42"/>
      <c r="CY559" s="42"/>
      <c r="CZ559" s="42"/>
      <c r="DA559" s="42"/>
      <c r="DB559" s="42"/>
      <c r="DC559" s="42"/>
      <c r="DD559" s="42"/>
      <c r="DE559" s="42"/>
      <c r="DF559" s="42"/>
      <c r="DG559" s="42"/>
      <c r="DH559" s="42"/>
      <c r="DI559" s="42"/>
      <c r="DJ559" s="42"/>
      <c r="DK559" s="42"/>
      <c r="DL559" s="42"/>
      <c r="DM559" s="42"/>
      <c r="DN559" s="42"/>
      <c r="DO559" s="42"/>
      <c r="DP559" s="42"/>
      <c r="DQ559" s="42"/>
      <c r="DR559" s="42"/>
      <c r="DS559" s="42"/>
      <c r="DT559" s="42"/>
      <c r="DU559" s="42"/>
      <c r="DV559" s="42"/>
      <c r="DW559" s="42"/>
      <c r="DX559" s="42"/>
      <c r="DY559" s="42"/>
      <c r="DZ559" s="42"/>
      <c r="EA559" s="42"/>
      <c r="EB559" s="42"/>
      <c r="EC559" s="42"/>
      <c r="ED559" s="42"/>
      <c r="EE559" s="42"/>
      <c r="EF559" s="42"/>
      <c r="EG559" s="42"/>
      <c r="EH559" s="42"/>
      <c r="EI559" s="42"/>
      <c r="EJ559" s="42"/>
      <c r="EK559" s="42"/>
      <c r="EL559" s="42"/>
      <c r="EM559" s="42"/>
      <c r="EN559" s="42"/>
      <c r="EO559" s="42"/>
      <c r="EP559" s="42"/>
      <c r="EQ559" s="42"/>
      <c r="ER559" s="42"/>
      <c r="ES559" s="42"/>
      <c r="ET559" s="42"/>
      <c r="EU559" s="42"/>
      <c r="EV559" s="42"/>
      <c r="EW559" s="42"/>
      <c r="EX559" s="42"/>
      <c r="EY559" s="42"/>
      <c r="EZ559" s="42"/>
      <c r="FA559" s="42"/>
      <c r="FB559" s="42"/>
      <c r="FC559" s="42"/>
      <c r="FD559" s="42"/>
      <c r="FE559" s="42"/>
      <c r="FF559" s="42"/>
      <c r="FG559" s="42"/>
      <c r="FH559" s="42"/>
      <c r="FI559" s="42"/>
      <c r="FJ559" s="42"/>
      <c r="FK559" s="42"/>
      <c r="FL559" s="42"/>
      <c r="FM559" s="42"/>
      <c r="FN559" s="42"/>
      <c r="FO559" s="42"/>
      <c r="FP559" s="42"/>
      <c r="FQ559" s="42"/>
      <c r="FR559" s="42"/>
      <c r="FS559" s="42"/>
      <c r="FT559" s="42"/>
      <c r="FU559" s="42"/>
      <c r="FV559" s="42"/>
      <c r="FW559" s="42"/>
      <c r="FX559" s="42"/>
      <c r="FY559" s="42"/>
      <c r="FZ559" s="42"/>
      <c r="GA559" s="42"/>
      <c r="GB559" s="42"/>
      <c r="GC559" s="42"/>
      <c r="GD559" s="42"/>
      <c r="GE559" s="42"/>
      <c r="GF559" s="42"/>
      <c r="GG559" s="42"/>
      <c r="GH559" s="42"/>
      <c r="GI559" s="42"/>
      <c r="GJ559" s="42"/>
      <c r="GK559" s="42"/>
      <c r="GL559" s="42"/>
      <c r="GM559" s="42"/>
      <c r="GN559" s="42"/>
      <c r="GO559" s="42"/>
      <c r="GP559" s="42"/>
      <c r="GQ559" s="42"/>
      <c r="GR559" s="42"/>
      <c r="GS559" s="42"/>
      <c r="GT559" s="42"/>
      <c r="GU559" s="42"/>
      <c r="GV559" s="42"/>
      <c r="GW559" s="42"/>
      <c r="GX559" s="42"/>
      <c r="GY559" s="42"/>
      <c r="GZ559" s="42"/>
      <c r="HA559" s="42"/>
      <c r="HB559" s="42"/>
      <c r="HC559" s="42"/>
      <c r="HD559" s="42"/>
      <c r="HE559" s="42"/>
      <c r="HF559" s="42"/>
      <c r="HG559" s="42"/>
      <c r="HH559" s="42"/>
      <c r="HI559" s="42"/>
      <c r="HJ559" s="42"/>
      <c r="HK559" s="42"/>
      <c r="HL559" s="42"/>
      <c r="HM559" s="42"/>
      <c r="HN559" s="42"/>
      <c r="HO559" s="42"/>
      <c r="HP559" s="42"/>
      <c r="HQ559" s="42"/>
      <c r="HR559" s="42"/>
      <c r="HS559" s="42"/>
      <c r="HT559" s="42"/>
      <c r="HU559" s="42"/>
      <c r="HV559" s="42"/>
      <c r="HW559" s="42"/>
      <c r="HX559" s="42"/>
    </row>
    <row r="560" spans="1:232" s="41" customFormat="1" x14ac:dyDescent="0.25">
      <c r="A560" s="29"/>
      <c r="B560" s="30"/>
      <c r="C560" s="31" t="str">
        <f>IF(H560="","",VLOOKUP(O560,Khach_hang!B:G,6,0))</f>
        <v>B</v>
      </c>
      <c r="D560" s="57">
        <f t="shared" si="136"/>
        <v>0</v>
      </c>
      <c r="E560" s="57">
        <f t="shared" si="137"/>
        <v>1</v>
      </c>
      <c r="F560" s="32" t="str">
        <f>IF(H560="","",VLOOKUP(H560,'PHIEU XT'!B:I,8,0))</f>
        <v>31/08/2025</v>
      </c>
      <c r="G560" s="32" t="str">
        <f t="shared" si="138"/>
        <v>31/08/2025</v>
      </c>
      <c r="H560" s="4">
        <v>9105875136</v>
      </c>
      <c r="I560" s="32" t="str">
        <f t="shared" si="139"/>
        <v>31/08/2025</v>
      </c>
      <c r="J560" s="33" t="str">
        <f t="shared" si="140"/>
        <v>NKHT2508/00423229</v>
      </c>
      <c r="K560" s="34"/>
      <c r="L560" s="46" t="str">
        <f t="shared" si="141"/>
        <v>K25TTM</v>
      </c>
      <c r="M560" s="33" t="str">
        <f>IF(H560="","",'PHIEU XT'!C560)</f>
        <v>00423229</v>
      </c>
      <c r="N560" s="35" t="str">
        <f t="shared" si="142"/>
        <v>31/08/2025</v>
      </c>
      <c r="O560" s="6" t="str">
        <f>IF(H560="","",'PHIEU XT'!E560)</f>
        <v>WIN-002</v>
      </c>
      <c r="P560" s="36"/>
      <c r="Q560" s="36"/>
      <c r="R560" s="36"/>
      <c r="S560" s="33" t="str">
        <f>IF(H560="","",'PHIEU XT'!F560)</f>
        <v>4180 WM+ HNI Phố Vác</v>
      </c>
      <c r="T560" s="36"/>
      <c r="U560" s="36"/>
      <c r="V560" s="33" t="str">
        <f t="shared" si="143"/>
        <v>4180 WM+ HNI Phố Vác</v>
      </c>
      <c r="W560" s="36"/>
      <c r="X560" s="36"/>
      <c r="Y560" s="33" t="str">
        <f>IF(H560="","",'PHIEU XT'!AC560)</f>
        <v>MNH250</v>
      </c>
      <c r="Z560" s="36"/>
      <c r="AA560" s="30"/>
      <c r="AB560" s="57">
        <f t="shared" si="144"/>
        <v>5111</v>
      </c>
      <c r="AC560" s="57">
        <f t="shared" si="145"/>
        <v>131</v>
      </c>
      <c r="AD560" s="30"/>
      <c r="AE560" s="58">
        <f>IF(H560="","",'PHIEU XT'!U560)</f>
        <v>4</v>
      </c>
      <c r="AF560" s="37"/>
      <c r="AG560" s="37">
        <f>IF(H560="","",'PHIEU XT'!T560)</f>
        <v>46000</v>
      </c>
      <c r="AH560" s="38">
        <f t="shared" si="146"/>
        <v>184000</v>
      </c>
      <c r="AI560" s="37"/>
      <c r="AJ560" s="37"/>
      <c r="AK560" s="39"/>
      <c r="AL560" s="40">
        <f t="shared" si="147"/>
        <v>8</v>
      </c>
      <c r="AM560" s="37"/>
      <c r="AN560" s="37">
        <f t="shared" si="148"/>
        <v>14720</v>
      </c>
      <c r="AO560" s="59">
        <f t="shared" si="149"/>
        <v>33311</v>
      </c>
      <c r="AP560" s="39"/>
      <c r="AQ560" s="59" t="str">
        <f t="shared" si="150"/>
        <v>K-hangtra</v>
      </c>
      <c r="AR560" s="60">
        <f t="shared" si="151"/>
        <v>156</v>
      </c>
      <c r="AS560" s="60">
        <f t="shared" si="152"/>
        <v>632</v>
      </c>
      <c r="AV560" s="39"/>
      <c r="AW560" s="42"/>
      <c r="AX560" s="42"/>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c r="BV560" s="42"/>
      <c r="BW560" s="42"/>
      <c r="BX560" s="42"/>
      <c r="BY560" s="42"/>
      <c r="BZ560" s="42"/>
      <c r="CA560" s="42"/>
      <c r="CB560" s="42"/>
      <c r="CC560" s="42"/>
      <c r="CD560" s="42"/>
      <c r="CE560" s="42"/>
      <c r="CF560" s="42"/>
      <c r="CG560" s="42"/>
      <c r="CH560" s="42"/>
      <c r="CI560" s="42"/>
      <c r="CJ560" s="42"/>
      <c r="CK560" s="42"/>
      <c r="CL560" s="42"/>
      <c r="CM560" s="42"/>
      <c r="CN560" s="42"/>
      <c r="CO560" s="42"/>
      <c r="CP560" s="42"/>
      <c r="CQ560" s="42"/>
      <c r="CR560" s="42"/>
      <c r="CS560" s="42"/>
      <c r="CT560" s="42"/>
      <c r="CU560" s="42"/>
      <c r="CV560" s="42"/>
      <c r="CW560" s="42"/>
      <c r="CX560" s="42"/>
      <c r="CY560" s="42"/>
      <c r="CZ560" s="42"/>
      <c r="DA560" s="42"/>
      <c r="DB560" s="42"/>
      <c r="DC560" s="42"/>
      <c r="DD560" s="42"/>
      <c r="DE560" s="42"/>
      <c r="DF560" s="42"/>
      <c r="DG560" s="42"/>
      <c r="DH560" s="42"/>
      <c r="DI560" s="42"/>
      <c r="DJ560" s="42"/>
      <c r="DK560" s="42"/>
      <c r="DL560" s="42"/>
      <c r="DM560" s="42"/>
      <c r="DN560" s="42"/>
      <c r="DO560" s="42"/>
      <c r="DP560" s="42"/>
      <c r="DQ560" s="42"/>
      <c r="DR560" s="42"/>
      <c r="DS560" s="42"/>
      <c r="DT560" s="42"/>
      <c r="DU560" s="42"/>
      <c r="DV560" s="42"/>
      <c r="DW560" s="42"/>
      <c r="DX560" s="42"/>
      <c r="DY560" s="42"/>
      <c r="DZ560" s="42"/>
      <c r="EA560" s="42"/>
      <c r="EB560" s="42"/>
      <c r="EC560" s="42"/>
      <c r="ED560" s="42"/>
      <c r="EE560" s="42"/>
      <c r="EF560" s="42"/>
      <c r="EG560" s="42"/>
      <c r="EH560" s="42"/>
      <c r="EI560" s="42"/>
      <c r="EJ560" s="42"/>
      <c r="EK560" s="42"/>
      <c r="EL560" s="42"/>
      <c r="EM560" s="42"/>
      <c r="EN560" s="42"/>
      <c r="EO560" s="42"/>
      <c r="EP560" s="42"/>
      <c r="EQ560" s="42"/>
      <c r="ER560" s="42"/>
      <c r="ES560" s="42"/>
      <c r="ET560" s="42"/>
      <c r="EU560" s="42"/>
      <c r="EV560" s="42"/>
      <c r="EW560" s="42"/>
      <c r="EX560" s="42"/>
      <c r="EY560" s="42"/>
      <c r="EZ560" s="42"/>
      <c r="FA560" s="42"/>
      <c r="FB560" s="42"/>
      <c r="FC560" s="42"/>
      <c r="FD560" s="42"/>
      <c r="FE560" s="42"/>
      <c r="FF560" s="42"/>
      <c r="FG560" s="42"/>
      <c r="FH560" s="42"/>
      <c r="FI560" s="42"/>
      <c r="FJ560" s="42"/>
      <c r="FK560" s="42"/>
      <c r="FL560" s="42"/>
      <c r="FM560" s="42"/>
      <c r="FN560" s="42"/>
      <c r="FO560" s="42"/>
      <c r="FP560" s="42"/>
      <c r="FQ560" s="42"/>
      <c r="FR560" s="42"/>
      <c r="FS560" s="42"/>
      <c r="FT560" s="42"/>
      <c r="FU560" s="42"/>
      <c r="FV560" s="42"/>
      <c r="FW560" s="42"/>
      <c r="FX560" s="42"/>
      <c r="FY560" s="42"/>
      <c r="FZ560" s="42"/>
      <c r="GA560" s="42"/>
      <c r="GB560" s="42"/>
      <c r="GC560" s="42"/>
      <c r="GD560" s="42"/>
      <c r="GE560" s="42"/>
      <c r="GF560" s="42"/>
      <c r="GG560" s="42"/>
      <c r="GH560" s="42"/>
      <c r="GI560" s="42"/>
      <c r="GJ560" s="42"/>
      <c r="GK560" s="42"/>
      <c r="GL560" s="42"/>
      <c r="GM560" s="42"/>
      <c r="GN560" s="42"/>
      <c r="GO560" s="42"/>
      <c r="GP560" s="42"/>
      <c r="GQ560" s="42"/>
      <c r="GR560" s="42"/>
      <c r="GS560" s="42"/>
      <c r="GT560" s="42"/>
      <c r="GU560" s="42"/>
      <c r="GV560" s="42"/>
      <c r="GW560" s="42"/>
      <c r="GX560" s="42"/>
      <c r="GY560" s="42"/>
      <c r="GZ560" s="42"/>
      <c r="HA560" s="42"/>
      <c r="HB560" s="42"/>
      <c r="HC560" s="42"/>
      <c r="HD560" s="42"/>
      <c r="HE560" s="42"/>
      <c r="HF560" s="42"/>
      <c r="HG560" s="42"/>
      <c r="HH560" s="42"/>
      <c r="HI560" s="42"/>
      <c r="HJ560" s="42"/>
      <c r="HK560" s="42"/>
      <c r="HL560" s="42"/>
      <c r="HM560" s="42"/>
      <c r="HN560" s="42"/>
      <c r="HO560" s="42"/>
      <c r="HP560" s="42"/>
      <c r="HQ560" s="42"/>
      <c r="HR560" s="42"/>
      <c r="HS560" s="42"/>
      <c r="HT560" s="42"/>
      <c r="HU560" s="42"/>
      <c r="HV560" s="42"/>
      <c r="HW560" s="42"/>
      <c r="HX560" s="42"/>
    </row>
    <row r="561" spans="1:232" s="41" customFormat="1" x14ac:dyDescent="0.25">
      <c r="A561" s="29"/>
      <c r="B561" s="30"/>
      <c r="C561" s="31" t="str">
        <f>IF(H561="","",VLOOKUP(O561,Khach_hang!B:G,6,0))</f>
        <v>B</v>
      </c>
      <c r="D561" s="57">
        <f t="shared" si="136"/>
        <v>0</v>
      </c>
      <c r="E561" s="57">
        <f t="shared" si="137"/>
        <v>1</v>
      </c>
      <c r="F561" s="32" t="str">
        <f>IF(H561="","",VLOOKUP(H561,'PHIEU XT'!B:I,8,0))</f>
        <v>31/08/2025</v>
      </c>
      <c r="G561" s="32" t="str">
        <f t="shared" si="138"/>
        <v>31/08/2025</v>
      </c>
      <c r="H561" s="4">
        <v>9105875104</v>
      </c>
      <c r="I561" s="32" t="str">
        <f t="shared" si="139"/>
        <v>31/08/2025</v>
      </c>
      <c r="J561" s="33" t="str">
        <f t="shared" si="140"/>
        <v>NKHT2508/00423222</v>
      </c>
      <c r="K561" s="34"/>
      <c r="L561" s="46" t="str">
        <f t="shared" si="141"/>
        <v>K25TTM</v>
      </c>
      <c r="M561" s="33" t="str">
        <f>IF(H561="","",'PHIEU XT'!C561)</f>
        <v>00423222</v>
      </c>
      <c r="N561" s="35" t="str">
        <f t="shared" si="142"/>
        <v>31/08/2025</v>
      </c>
      <c r="O561" s="6" t="str">
        <f>IF(H561="","",'PHIEU XT'!E561)</f>
        <v>WIN-002</v>
      </c>
      <c r="P561" s="36"/>
      <c r="Q561" s="36"/>
      <c r="R561" s="36"/>
      <c r="S561" s="33" t="str">
        <f>IF(H561="","",'PHIEU XT'!F561)</f>
        <v>2AK1 WIN HNI SH01 - HH2, 360 Giải Phóng</v>
      </c>
      <c r="T561" s="36"/>
      <c r="U561" s="36"/>
      <c r="V561" s="33" t="str">
        <f t="shared" si="143"/>
        <v>2AK1 WIN HNI SH01 - HH2, 360 Giải Phóng</v>
      </c>
      <c r="W561" s="36"/>
      <c r="X561" s="36"/>
      <c r="Y561" s="33" t="str">
        <f>IF(H561="","",'PHIEU XT'!AC561)</f>
        <v>GTLX250G</v>
      </c>
      <c r="Z561" s="36"/>
      <c r="AA561" s="30"/>
      <c r="AB561" s="57">
        <f t="shared" si="144"/>
        <v>5111</v>
      </c>
      <c r="AC561" s="57">
        <f t="shared" si="145"/>
        <v>131</v>
      </c>
      <c r="AD561" s="30"/>
      <c r="AE561" s="58">
        <f>IF(H561="","",'PHIEU XT'!U561)</f>
        <v>3</v>
      </c>
      <c r="AF561" s="37"/>
      <c r="AG561" s="37">
        <f>IF(H561="","",'PHIEU XT'!T561)</f>
        <v>50182</v>
      </c>
      <c r="AH561" s="38">
        <f t="shared" si="146"/>
        <v>150546</v>
      </c>
      <c r="AI561" s="37"/>
      <c r="AJ561" s="37"/>
      <c r="AK561" s="39"/>
      <c r="AL561" s="40">
        <f t="shared" si="147"/>
        <v>8</v>
      </c>
      <c r="AM561" s="37"/>
      <c r="AN561" s="37">
        <f t="shared" si="148"/>
        <v>12043.68</v>
      </c>
      <c r="AO561" s="59">
        <f t="shared" si="149"/>
        <v>33311</v>
      </c>
      <c r="AP561" s="39"/>
      <c r="AQ561" s="59" t="str">
        <f t="shared" si="150"/>
        <v>K-hangtra</v>
      </c>
      <c r="AR561" s="60">
        <f t="shared" si="151"/>
        <v>156</v>
      </c>
      <c r="AS561" s="60">
        <f t="shared" si="152"/>
        <v>632</v>
      </c>
      <c r="AV561" s="39"/>
      <c r="AW561" s="42"/>
      <c r="AX561" s="42"/>
      <c r="AY561" s="42"/>
      <c r="AZ561" s="42"/>
      <c r="BA561" s="42"/>
      <c r="BB561" s="42"/>
      <c r="BC561" s="42"/>
      <c r="BD561" s="42"/>
      <c r="BE561" s="42"/>
      <c r="BF561" s="42"/>
      <c r="BG561" s="42"/>
      <c r="BH561" s="42"/>
      <c r="BI561" s="42"/>
      <c r="BJ561" s="42"/>
      <c r="BK561" s="42"/>
      <c r="BL561" s="42"/>
      <c r="BM561" s="42"/>
      <c r="BN561" s="42"/>
      <c r="BO561" s="42"/>
      <c r="BP561" s="42"/>
      <c r="BQ561" s="42"/>
      <c r="BR561" s="42"/>
      <c r="BS561" s="42"/>
      <c r="BT561" s="42"/>
      <c r="BU561" s="42"/>
      <c r="BV561" s="42"/>
      <c r="BW561" s="42"/>
      <c r="BX561" s="42"/>
      <c r="BY561" s="42"/>
      <c r="BZ561" s="42"/>
      <c r="CA561" s="42"/>
      <c r="CB561" s="42"/>
      <c r="CC561" s="42"/>
      <c r="CD561" s="42"/>
      <c r="CE561" s="42"/>
      <c r="CF561" s="42"/>
      <c r="CG561" s="42"/>
      <c r="CH561" s="42"/>
      <c r="CI561" s="42"/>
      <c r="CJ561" s="42"/>
      <c r="CK561" s="42"/>
      <c r="CL561" s="42"/>
      <c r="CM561" s="42"/>
      <c r="CN561" s="42"/>
      <c r="CO561" s="42"/>
      <c r="CP561" s="42"/>
      <c r="CQ561" s="42"/>
      <c r="CR561" s="42"/>
      <c r="CS561" s="42"/>
      <c r="CT561" s="42"/>
      <c r="CU561" s="42"/>
      <c r="CV561" s="42"/>
      <c r="CW561" s="42"/>
      <c r="CX561" s="42"/>
      <c r="CY561" s="42"/>
      <c r="CZ561" s="42"/>
      <c r="DA561" s="42"/>
      <c r="DB561" s="42"/>
      <c r="DC561" s="42"/>
      <c r="DD561" s="42"/>
      <c r="DE561" s="42"/>
      <c r="DF561" s="42"/>
      <c r="DG561" s="42"/>
      <c r="DH561" s="42"/>
      <c r="DI561" s="42"/>
      <c r="DJ561" s="42"/>
      <c r="DK561" s="42"/>
      <c r="DL561" s="42"/>
      <c r="DM561" s="42"/>
      <c r="DN561" s="42"/>
      <c r="DO561" s="42"/>
      <c r="DP561" s="42"/>
      <c r="DQ561" s="42"/>
      <c r="DR561" s="42"/>
      <c r="DS561" s="42"/>
      <c r="DT561" s="42"/>
      <c r="DU561" s="42"/>
      <c r="DV561" s="42"/>
      <c r="DW561" s="42"/>
      <c r="DX561" s="42"/>
      <c r="DY561" s="42"/>
      <c r="DZ561" s="42"/>
      <c r="EA561" s="42"/>
      <c r="EB561" s="42"/>
      <c r="EC561" s="42"/>
      <c r="ED561" s="42"/>
      <c r="EE561" s="42"/>
      <c r="EF561" s="42"/>
      <c r="EG561" s="42"/>
      <c r="EH561" s="42"/>
      <c r="EI561" s="42"/>
      <c r="EJ561" s="42"/>
      <c r="EK561" s="42"/>
      <c r="EL561" s="42"/>
      <c r="EM561" s="42"/>
      <c r="EN561" s="42"/>
      <c r="EO561" s="42"/>
      <c r="EP561" s="42"/>
      <c r="EQ561" s="42"/>
      <c r="ER561" s="42"/>
      <c r="ES561" s="42"/>
      <c r="ET561" s="42"/>
      <c r="EU561" s="42"/>
      <c r="EV561" s="42"/>
      <c r="EW561" s="42"/>
      <c r="EX561" s="42"/>
      <c r="EY561" s="42"/>
      <c r="EZ561" s="42"/>
      <c r="FA561" s="42"/>
      <c r="FB561" s="42"/>
      <c r="FC561" s="42"/>
      <c r="FD561" s="42"/>
      <c r="FE561" s="42"/>
      <c r="FF561" s="42"/>
      <c r="FG561" s="42"/>
      <c r="FH561" s="42"/>
      <c r="FI561" s="42"/>
      <c r="FJ561" s="42"/>
      <c r="FK561" s="42"/>
      <c r="FL561" s="42"/>
      <c r="FM561" s="42"/>
      <c r="FN561" s="42"/>
      <c r="FO561" s="42"/>
      <c r="FP561" s="42"/>
      <c r="FQ561" s="42"/>
      <c r="FR561" s="42"/>
      <c r="FS561" s="42"/>
      <c r="FT561" s="42"/>
      <c r="FU561" s="42"/>
      <c r="FV561" s="42"/>
      <c r="FW561" s="42"/>
      <c r="FX561" s="42"/>
      <c r="FY561" s="42"/>
      <c r="FZ561" s="42"/>
      <c r="GA561" s="42"/>
      <c r="GB561" s="42"/>
      <c r="GC561" s="42"/>
      <c r="GD561" s="42"/>
      <c r="GE561" s="42"/>
      <c r="GF561" s="42"/>
      <c r="GG561" s="42"/>
      <c r="GH561" s="42"/>
      <c r="GI561" s="42"/>
      <c r="GJ561" s="42"/>
      <c r="GK561" s="42"/>
      <c r="GL561" s="42"/>
      <c r="GM561" s="42"/>
      <c r="GN561" s="42"/>
      <c r="GO561" s="42"/>
      <c r="GP561" s="42"/>
      <c r="GQ561" s="42"/>
      <c r="GR561" s="42"/>
      <c r="GS561" s="42"/>
      <c r="GT561" s="42"/>
      <c r="GU561" s="42"/>
      <c r="GV561" s="42"/>
      <c r="GW561" s="42"/>
      <c r="GX561" s="42"/>
      <c r="GY561" s="42"/>
      <c r="GZ561" s="42"/>
      <c r="HA561" s="42"/>
      <c r="HB561" s="42"/>
      <c r="HC561" s="42"/>
      <c r="HD561" s="42"/>
      <c r="HE561" s="42"/>
      <c r="HF561" s="42"/>
      <c r="HG561" s="42"/>
      <c r="HH561" s="42"/>
      <c r="HI561" s="42"/>
      <c r="HJ561" s="42"/>
      <c r="HK561" s="42"/>
      <c r="HL561" s="42"/>
      <c r="HM561" s="42"/>
      <c r="HN561" s="42"/>
      <c r="HO561" s="42"/>
      <c r="HP561" s="42"/>
      <c r="HQ561" s="42"/>
      <c r="HR561" s="42"/>
      <c r="HS561" s="42"/>
      <c r="HT561" s="42"/>
      <c r="HU561" s="42"/>
      <c r="HV561" s="42"/>
      <c r="HW561" s="42"/>
      <c r="HX561" s="42"/>
    </row>
    <row r="562" spans="1:232" s="41" customFormat="1" x14ac:dyDescent="0.25">
      <c r="A562" s="29"/>
      <c r="B562" s="30"/>
      <c r="C562" s="31" t="str">
        <f>IF(H562="","",VLOOKUP(O562,Khach_hang!B:G,6,0))</f>
        <v>B</v>
      </c>
      <c r="D562" s="57">
        <f t="shared" si="136"/>
        <v>0</v>
      </c>
      <c r="E562" s="57">
        <f t="shared" si="137"/>
        <v>1</v>
      </c>
      <c r="F562" s="32" t="str">
        <f>IF(H562="","",VLOOKUP(H562,'PHIEU XT'!B:I,8,0))</f>
        <v>31/08/2025</v>
      </c>
      <c r="G562" s="32" t="str">
        <f t="shared" si="138"/>
        <v>31/08/2025</v>
      </c>
      <c r="H562" s="4">
        <v>9105875174</v>
      </c>
      <c r="I562" s="32" t="str">
        <f t="shared" si="139"/>
        <v>31/08/2025</v>
      </c>
      <c r="J562" s="33" t="str">
        <f t="shared" si="140"/>
        <v>NKHT2508/00423240</v>
      </c>
      <c r="K562" s="34"/>
      <c r="L562" s="46" t="str">
        <f t="shared" si="141"/>
        <v>K25TTM</v>
      </c>
      <c r="M562" s="33" t="str">
        <f>IF(H562="","",'PHIEU XT'!C562)</f>
        <v>00423240</v>
      </c>
      <c r="N562" s="35" t="str">
        <f t="shared" si="142"/>
        <v>31/08/2025</v>
      </c>
      <c r="O562" s="6" t="str">
        <f>IF(H562="","",'PHIEU XT'!E562)</f>
        <v>WIN-002</v>
      </c>
      <c r="P562" s="36"/>
      <c r="Q562" s="36"/>
      <c r="R562" s="36"/>
      <c r="S562" s="33" t="str">
        <f>IF(H562="","",'PHIEU XT'!F562)</f>
        <v>4180 WM+ HNI Phố Vác</v>
      </c>
      <c r="T562" s="36"/>
      <c r="U562" s="36"/>
      <c r="V562" s="33" t="str">
        <f t="shared" si="143"/>
        <v>4180 WM+ HNI Phố Vác</v>
      </c>
      <c r="W562" s="36"/>
      <c r="X562" s="36"/>
      <c r="Y562" s="33" t="str">
        <f>IF(H562="","",'PHIEU XT'!AC562)</f>
        <v>MNH250</v>
      </c>
      <c r="Z562" s="36"/>
      <c r="AA562" s="30"/>
      <c r="AB562" s="57">
        <f t="shared" si="144"/>
        <v>5111</v>
      </c>
      <c r="AC562" s="57">
        <f t="shared" si="145"/>
        <v>131</v>
      </c>
      <c r="AD562" s="30"/>
      <c r="AE562" s="58">
        <f>IF(H562="","",'PHIEU XT'!U562)</f>
        <v>1</v>
      </c>
      <c r="AF562" s="37"/>
      <c r="AG562" s="37">
        <f>IF(H562="","",'PHIEU XT'!T562)</f>
        <v>46000</v>
      </c>
      <c r="AH562" s="38">
        <f t="shared" si="146"/>
        <v>46000</v>
      </c>
      <c r="AI562" s="37"/>
      <c r="AJ562" s="37"/>
      <c r="AK562" s="39"/>
      <c r="AL562" s="40">
        <f t="shared" si="147"/>
        <v>8</v>
      </c>
      <c r="AM562" s="37"/>
      <c r="AN562" s="37">
        <f t="shared" si="148"/>
        <v>3680</v>
      </c>
      <c r="AO562" s="59">
        <f t="shared" si="149"/>
        <v>33311</v>
      </c>
      <c r="AP562" s="39"/>
      <c r="AQ562" s="59" t="str">
        <f t="shared" si="150"/>
        <v>K-hangtra</v>
      </c>
      <c r="AR562" s="60">
        <f t="shared" si="151"/>
        <v>156</v>
      </c>
      <c r="AS562" s="60">
        <f t="shared" si="152"/>
        <v>632</v>
      </c>
      <c r="AV562" s="39"/>
      <c r="AW562" s="42"/>
      <c r="AX562" s="42"/>
      <c r="AY562" s="42"/>
      <c r="AZ562" s="42"/>
      <c r="BA562" s="42"/>
      <c r="BB562" s="42"/>
      <c r="BC562" s="42"/>
      <c r="BD562" s="42"/>
      <c r="BE562" s="42"/>
      <c r="BF562" s="42"/>
      <c r="BG562" s="42"/>
      <c r="BH562" s="42"/>
      <c r="BI562" s="42"/>
      <c r="BJ562" s="42"/>
      <c r="BK562" s="42"/>
      <c r="BL562" s="42"/>
      <c r="BM562" s="42"/>
      <c r="BN562" s="42"/>
      <c r="BO562" s="42"/>
      <c r="BP562" s="42"/>
      <c r="BQ562" s="42"/>
      <c r="BR562" s="42"/>
      <c r="BS562" s="42"/>
      <c r="BT562" s="42"/>
      <c r="BU562" s="42"/>
      <c r="BV562" s="42"/>
      <c r="BW562" s="42"/>
      <c r="BX562" s="42"/>
      <c r="BY562" s="42"/>
      <c r="BZ562" s="42"/>
      <c r="CA562" s="42"/>
      <c r="CB562" s="42"/>
      <c r="CC562" s="42"/>
      <c r="CD562" s="42"/>
      <c r="CE562" s="42"/>
      <c r="CF562" s="42"/>
      <c r="CG562" s="42"/>
      <c r="CH562" s="42"/>
      <c r="CI562" s="42"/>
      <c r="CJ562" s="42"/>
      <c r="CK562" s="42"/>
      <c r="CL562" s="42"/>
      <c r="CM562" s="42"/>
      <c r="CN562" s="42"/>
      <c r="CO562" s="42"/>
      <c r="CP562" s="42"/>
      <c r="CQ562" s="42"/>
      <c r="CR562" s="42"/>
      <c r="CS562" s="42"/>
      <c r="CT562" s="42"/>
      <c r="CU562" s="42"/>
      <c r="CV562" s="42"/>
      <c r="CW562" s="42"/>
      <c r="CX562" s="42"/>
      <c r="CY562" s="42"/>
      <c r="CZ562" s="42"/>
      <c r="DA562" s="42"/>
      <c r="DB562" s="42"/>
      <c r="DC562" s="42"/>
      <c r="DD562" s="42"/>
      <c r="DE562" s="42"/>
      <c r="DF562" s="42"/>
      <c r="DG562" s="42"/>
      <c r="DH562" s="42"/>
      <c r="DI562" s="42"/>
      <c r="DJ562" s="42"/>
      <c r="DK562" s="42"/>
      <c r="DL562" s="42"/>
      <c r="DM562" s="42"/>
      <c r="DN562" s="42"/>
      <c r="DO562" s="42"/>
      <c r="DP562" s="42"/>
      <c r="DQ562" s="42"/>
      <c r="DR562" s="42"/>
      <c r="DS562" s="42"/>
      <c r="DT562" s="42"/>
      <c r="DU562" s="42"/>
      <c r="DV562" s="42"/>
      <c r="DW562" s="42"/>
      <c r="DX562" s="42"/>
      <c r="DY562" s="42"/>
      <c r="DZ562" s="42"/>
      <c r="EA562" s="42"/>
      <c r="EB562" s="42"/>
      <c r="EC562" s="42"/>
      <c r="ED562" s="42"/>
      <c r="EE562" s="42"/>
      <c r="EF562" s="42"/>
      <c r="EG562" s="42"/>
      <c r="EH562" s="42"/>
      <c r="EI562" s="42"/>
      <c r="EJ562" s="42"/>
      <c r="EK562" s="42"/>
      <c r="EL562" s="42"/>
      <c r="EM562" s="42"/>
      <c r="EN562" s="42"/>
      <c r="EO562" s="42"/>
      <c r="EP562" s="42"/>
      <c r="EQ562" s="42"/>
      <c r="ER562" s="42"/>
      <c r="ES562" s="42"/>
      <c r="ET562" s="42"/>
      <c r="EU562" s="42"/>
      <c r="EV562" s="42"/>
      <c r="EW562" s="42"/>
      <c r="EX562" s="42"/>
      <c r="EY562" s="42"/>
      <c r="EZ562" s="42"/>
      <c r="FA562" s="42"/>
      <c r="FB562" s="42"/>
      <c r="FC562" s="42"/>
      <c r="FD562" s="42"/>
      <c r="FE562" s="42"/>
      <c r="FF562" s="42"/>
      <c r="FG562" s="42"/>
      <c r="FH562" s="42"/>
      <c r="FI562" s="42"/>
      <c r="FJ562" s="42"/>
      <c r="FK562" s="42"/>
      <c r="FL562" s="42"/>
      <c r="FM562" s="42"/>
      <c r="FN562" s="42"/>
      <c r="FO562" s="42"/>
      <c r="FP562" s="42"/>
      <c r="FQ562" s="42"/>
      <c r="FR562" s="42"/>
      <c r="FS562" s="42"/>
      <c r="FT562" s="42"/>
      <c r="FU562" s="42"/>
      <c r="FV562" s="42"/>
      <c r="FW562" s="42"/>
      <c r="FX562" s="42"/>
      <c r="FY562" s="42"/>
      <c r="FZ562" s="42"/>
      <c r="GA562" s="42"/>
      <c r="GB562" s="42"/>
      <c r="GC562" s="42"/>
      <c r="GD562" s="42"/>
      <c r="GE562" s="42"/>
      <c r="GF562" s="42"/>
      <c r="GG562" s="42"/>
      <c r="GH562" s="42"/>
      <c r="GI562" s="42"/>
      <c r="GJ562" s="42"/>
      <c r="GK562" s="42"/>
      <c r="GL562" s="42"/>
      <c r="GM562" s="42"/>
      <c r="GN562" s="42"/>
      <c r="GO562" s="42"/>
      <c r="GP562" s="42"/>
      <c r="GQ562" s="42"/>
      <c r="GR562" s="42"/>
      <c r="GS562" s="42"/>
      <c r="GT562" s="42"/>
      <c r="GU562" s="42"/>
      <c r="GV562" s="42"/>
      <c r="GW562" s="42"/>
      <c r="GX562" s="42"/>
      <c r="GY562" s="42"/>
      <c r="GZ562" s="42"/>
      <c r="HA562" s="42"/>
      <c r="HB562" s="42"/>
      <c r="HC562" s="42"/>
      <c r="HD562" s="42"/>
      <c r="HE562" s="42"/>
      <c r="HF562" s="42"/>
      <c r="HG562" s="42"/>
      <c r="HH562" s="42"/>
      <c r="HI562" s="42"/>
      <c r="HJ562" s="42"/>
      <c r="HK562" s="42"/>
      <c r="HL562" s="42"/>
      <c r="HM562" s="42"/>
      <c r="HN562" s="42"/>
      <c r="HO562" s="42"/>
      <c r="HP562" s="42"/>
      <c r="HQ562" s="42"/>
      <c r="HR562" s="42"/>
      <c r="HS562" s="42"/>
      <c r="HT562" s="42"/>
      <c r="HU562" s="42"/>
      <c r="HV562" s="42"/>
      <c r="HW562" s="42"/>
      <c r="HX562" s="42"/>
    </row>
    <row r="563" spans="1:232" s="41" customFormat="1" x14ac:dyDescent="0.25">
      <c r="A563" s="29"/>
      <c r="B563" s="30"/>
      <c r="C563" s="31" t="str">
        <f>IF(H563="","",VLOOKUP(O563,Khach_hang!B:G,6,0))</f>
        <v>N</v>
      </c>
      <c r="D563" s="57">
        <f t="shared" si="136"/>
        <v>0</v>
      </c>
      <c r="E563" s="57">
        <f t="shared" si="137"/>
        <v>1</v>
      </c>
      <c r="F563" s="32" t="str">
        <f>IF(H563="","",VLOOKUP(H563,'PHIEU XT'!B:I,8,0))</f>
        <v>31/08/2025</v>
      </c>
      <c r="G563" s="32" t="str">
        <f t="shared" si="138"/>
        <v>31/08/2025</v>
      </c>
      <c r="H563" s="4">
        <v>9105875200</v>
      </c>
      <c r="I563" s="32" t="str">
        <f t="shared" si="139"/>
        <v>31/08/2025</v>
      </c>
      <c r="J563" s="33" t="str">
        <f t="shared" si="140"/>
        <v>NKHT2508/00013239</v>
      </c>
      <c r="K563" s="34"/>
      <c r="L563" s="46" t="str">
        <f t="shared" si="141"/>
        <v>K25TTM</v>
      </c>
      <c r="M563" s="33" t="str">
        <f>IF(H563="","",'PHIEU XT'!C563)</f>
        <v>00013239</v>
      </c>
      <c r="N563" s="35" t="str">
        <f t="shared" si="142"/>
        <v>31/08/2025</v>
      </c>
      <c r="O563" s="6" t="str">
        <f>IF(H563="","",'PHIEU XT'!E563)</f>
        <v>WIN-047</v>
      </c>
      <c r="P563" s="36"/>
      <c r="Q563" s="36"/>
      <c r="R563" s="36"/>
      <c r="S563" s="33" t="str">
        <f>IF(H563="","",'PHIEU XT'!F563)</f>
        <v>4224 WM+ VTU 1481 đường 30/4</v>
      </c>
      <c r="T563" s="36"/>
      <c r="U563" s="36"/>
      <c r="V563" s="33" t="str">
        <f t="shared" si="143"/>
        <v>4224 WM+ VTU 1481 đường 30/4</v>
      </c>
      <c r="W563" s="36"/>
      <c r="X563" s="36"/>
      <c r="Y563" s="33" t="str">
        <f>IF(H563="","",'PHIEU XT'!AC563)</f>
        <v>MNH250</v>
      </c>
      <c r="Z563" s="36"/>
      <c r="AA563" s="30"/>
      <c r="AB563" s="57">
        <f t="shared" si="144"/>
        <v>5111</v>
      </c>
      <c r="AC563" s="57">
        <f t="shared" si="145"/>
        <v>131</v>
      </c>
      <c r="AD563" s="30"/>
      <c r="AE563" s="58">
        <f>IF(H563="","",'PHIEU XT'!U563)</f>
        <v>2</v>
      </c>
      <c r="AF563" s="37"/>
      <c r="AG563" s="37">
        <f>IF(H563="","",'PHIEU XT'!T563)</f>
        <v>46000</v>
      </c>
      <c r="AH563" s="38">
        <f t="shared" si="146"/>
        <v>92000</v>
      </c>
      <c r="AI563" s="37"/>
      <c r="AJ563" s="37"/>
      <c r="AK563" s="39"/>
      <c r="AL563" s="40">
        <f t="shared" si="147"/>
        <v>8</v>
      </c>
      <c r="AM563" s="37"/>
      <c r="AN563" s="37">
        <f t="shared" si="148"/>
        <v>7360</v>
      </c>
      <c r="AO563" s="59">
        <f t="shared" si="149"/>
        <v>33311</v>
      </c>
      <c r="AP563" s="39"/>
      <c r="AQ563" s="59" t="str">
        <f t="shared" si="150"/>
        <v>K-hangtra</v>
      </c>
      <c r="AR563" s="60">
        <f t="shared" si="151"/>
        <v>156</v>
      </c>
      <c r="AS563" s="60">
        <f t="shared" si="152"/>
        <v>632</v>
      </c>
      <c r="AV563" s="39"/>
      <c r="AW563" s="42"/>
      <c r="AX563" s="42"/>
      <c r="AY563" s="42"/>
      <c r="AZ563" s="42"/>
      <c r="BA563" s="42"/>
      <c r="BB563" s="42"/>
      <c r="BC563" s="42"/>
      <c r="BD563" s="42"/>
      <c r="BE563" s="42"/>
      <c r="BF563" s="42"/>
      <c r="BG563" s="42"/>
      <c r="BH563" s="42"/>
      <c r="BI563" s="42"/>
      <c r="BJ563" s="42"/>
      <c r="BK563" s="42"/>
      <c r="BL563" s="42"/>
      <c r="BM563" s="42"/>
      <c r="BN563" s="42"/>
      <c r="BO563" s="42"/>
      <c r="BP563" s="42"/>
      <c r="BQ563" s="42"/>
      <c r="BR563" s="42"/>
      <c r="BS563" s="42"/>
      <c r="BT563" s="42"/>
      <c r="BU563" s="42"/>
      <c r="BV563" s="42"/>
      <c r="BW563" s="42"/>
      <c r="BX563" s="42"/>
      <c r="BY563" s="42"/>
      <c r="BZ563" s="42"/>
      <c r="CA563" s="42"/>
      <c r="CB563" s="42"/>
      <c r="CC563" s="42"/>
      <c r="CD563" s="42"/>
      <c r="CE563" s="42"/>
      <c r="CF563" s="42"/>
      <c r="CG563" s="42"/>
      <c r="CH563" s="42"/>
      <c r="CI563" s="42"/>
      <c r="CJ563" s="42"/>
      <c r="CK563" s="42"/>
      <c r="CL563" s="42"/>
      <c r="CM563" s="42"/>
      <c r="CN563" s="42"/>
      <c r="CO563" s="42"/>
      <c r="CP563" s="42"/>
      <c r="CQ563" s="42"/>
      <c r="CR563" s="42"/>
      <c r="CS563" s="42"/>
      <c r="CT563" s="42"/>
      <c r="CU563" s="42"/>
      <c r="CV563" s="42"/>
      <c r="CW563" s="42"/>
      <c r="CX563" s="42"/>
      <c r="CY563" s="42"/>
      <c r="CZ563" s="42"/>
      <c r="DA563" s="42"/>
      <c r="DB563" s="42"/>
      <c r="DC563" s="42"/>
      <c r="DD563" s="42"/>
      <c r="DE563" s="42"/>
      <c r="DF563" s="42"/>
      <c r="DG563" s="42"/>
      <c r="DH563" s="42"/>
      <c r="DI563" s="42"/>
      <c r="DJ563" s="42"/>
      <c r="DK563" s="42"/>
      <c r="DL563" s="42"/>
      <c r="DM563" s="42"/>
      <c r="DN563" s="42"/>
      <c r="DO563" s="42"/>
      <c r="DP563" s="42"/>
      <c r="DQ563" s="42"/>
      <c r="DR563" s="42"/>
      <c r="DS563" s="42"/>
      <c r="DT563" s="42"/>
      <c r="DU563" s="42"/>
      <c r="DV563" s="42"/>
      <c r="DW563" s="42"/>
      <c r="DX563" s="42"/>
      <c r="DY563" s="42"/>
      <c r="DZ563" s="42"/>
      <c r="EA563" s="42"/>
      <c r="EB563" s="42"/>
      <c r="EC563" s="42"/>
      <c r="ED563" s="42"/>
      <c r="EE563" s="42"/>
      <c r="EF563" s="42"/>
      <c r="EG563" s="42"/>
      <c r="EH563" s="42"/>
      <c r="EI563" s="42"/>
      <c r="EJ563" s="42"/>
      <c r="EK563" s="42"/>
      <c r="EL563" s="42"/>
      <c r="EM563" s="42"/>
      <c r="EN563" s="42"/>
      <c r="EO563" s="42"/>
      <c r="EP563" s="42"/>
      <c r="EQ563" s="42"/>
      <c r="ER563" s="42"/>
      <c r="ES563" s="42"/>
      <c r="ET563" s="42"/>
      <c r="EU563" s="42"/>
      <c r="EV563" s="42"/>
      <c r="EW563" s="42"/>
      <c r="EX563" s="42"/>
      <c r="EY563" s="42"/>
      <c r="EZ563" s="42"/>
      <c r="FA563" s="42"/>
      <c r="FB563" s="42"/>
      <c r="FC563" s="42"/>
      <c r="FD563" s="42"/>
      <c r="FE563" s="42"/>
      <c r="FF563" s="42"/>
      <c r="FG563" s="42"/>
      <c r="FH563" s="42"/>
      <c r="FI563" s="42"/>
      <c r="FJ563" s="42"/>
      <c r="FK563" s="42"/>
      <c r="FL563" s="42"/>
      <c r="FM563" s="42"/>
      <c r="FN563" s="42"/>
      <c r="FO563" s="42"/>
      <c r="FP563" s="42"/>
      <c r="FQ563" s="42"/>
      <c r="FR563" s="42"/>
      <c r="FS563" s="42"/>
      <c r="FT563" s="42"/>
      <c r="FU563" s="42"/>
      <c r="FV563" s="42"/>
      <c r="FW563" s="42"/>
      <c r="FX563" s="42"/>
      <c r="FY563" s="42"/>
      <c r="FZ563" s="42"/>
      <c r="GA563" s="42"/>
      <c r="GB563" s="42"/>
      <c r="GC563" s="42"/>
      <c r="GD563" s="42"/>
      <c r="GE563" s="42"/>
      <c r="GF563" s="42"/>
      <c r="GG563" s="42"/>
      <c r="GH563" s="42"/>
      <c r="GI563" s="42"/>
      <c r="GJ563" s="42"/>
      <c r="GK563" s="42"/>
      <c r="GL563" s="42"/>
      <c r="GM563" s="42"/>
      <c r="GN563" s="42"/>
      <c r="GO563" s="42"/>
      <c r="GP563" s="42"/>
      <c r="GQ563" s="42"/>
      <c r="GR563" s="42"/>
      <c r="GS563" s="42"/>
      <c r="GT563" s="42"/>
      <c r="GU563" s="42"/>
      <c r="GV563" s="42"/>
      <c r="GW563" s="42"/>
      <c r="GX563" s="42"/>
      <c r="GY563" s="42"/>
      <c r="GZ563" s="42"/>
      <c r="HA563" s="42"/>
      <c r="HB563" s="42"/>
      <c r="HC563" s="42"/>
      <c r="HD563" s="42"/>
      <c r="HE563" s="42"/>
      <c r="HF563" s="42"/>
      <c r="HG563" s="42"/>
      <c r="HH563" s="42"/>
      <c r="HI563" s="42"/>
      <c r="HJ563" s="42"/>
      <c r="HK563" s="42"/>
      <c r="HL563" s="42"/>
      <c r="HM563" s="42"/>
      <c r="HN563" s="42"/>
      <c r="HO563" s="42"/>
      <c r="HP563" s="42"/>
      <c r="HQ563" s="42"/>
      <c r="HR563" s="42"/>
      <c r="HS563" s="42"/>
      <c r="HT563" s="42"/>
      <c r="HU563" s="42"/>
      <c r="HV563" s="42"/>
      <c r="HW563" s="42"/>
      <c r="HX563" s="42"/>
    </row>
    <row r="564" spans="1:232" s="41" customFormat="1" x14ac:dyDescent="0.25">
      <c r="A564" s="29"/>
      <c r="B564" s="30"/>
      <c r="C564" s="31" t="str">
        <f>IF(H564="","",VLOOKUP(O564,Khach_hang!B:G,6,0))</f>
        <v>B</v>
      </c>
      <c r="D564" s="57">
        <f t="shared" si="136"/>
        <v>0</v>
      </c>
      <c r="E564" s="57">
        <f t="shared" si="137"/>
        <v>1</v>
      </c>
      <c r="F564" s="32" t="str">
        <f>IF(H564="","",VLOOKUP(H564,'PHIEU XT'!B:I,8,0))</f>
        <v>31/08/2025</v>
      </c>
      <c r="G564" s="32" t="str">
        <f t="shared" si="138"/>
        <v>31/08/2025</v>
      </c>
      <c r="H564" s="4">
        <v>9105875156</v>
      </c>
      <c r="I564" s="32" t="str">
        <f t="shared" si="139"/>
        <v>31/08/2025</v>
      </c>
      <c r="J564" s="33" t="str">
        <f t="shared" si="140"/>
        <v>NKHT2508/00041132</v>
      </c>
      <c r="K564" s="34"/>
      <c r="L564" s="46" t="str">
        <f t="shared" si="141"/>
        <v>K25TTM</v>
      </c>
      <c r="M564" s="33" t="str">
        <f>IF(H564="","",'PHIEU XT'!C564)</f>
        <v>00041132</v>
      </c>
      <c r="N564" s="35" t="str">
        <f t="shared" si="142"/>
        <v>31/08/2025</v>
      </c>
      <c r="O564" s="6" t="str">
        <f>IF(H564="","",'PHIEU XT'!E564)</f>
        <v>WIN-007</v>
      </c>
      <c r="P564" s="36"/>
      <c r="Q564" s="36"/>
      <c r="R564" s="36"/>
      <c r="S564" s="33" t="str">
        <f>IF(H564="","",'PHIEU XT'!F564)</f>
        <v>5543 WM+ QNH 154 Đặng Châu Tuệ</v>
      </c>
      <c r="T564" s="36"/>
      <c r="U564" s="36"/>
      <c r="V564" s="33" t="str">
        <f t="shared" si="143"/>
        <v>5543 WM+ QNH 154 Đặng Châu Tuệ</v>
      </c>
      <c r="W564" s="36"/>
      <c r="X564" s="36"/>
      <c r="Y564" s="33" t="str">
        <f>IF(H564="","",'PHIEU XT'!AC564)</f>
        <v>GM500</v>
      </c>
      <c r="Z564" s="36"/>
      <c r="AA564" s="30"/>
      <c r="AB564" s="57">
        <f t="shared" si="144"/>
        <v>5111</v>
      </c>
      <c r="AC564" s="57">
        <f t="shared" si="145"/>
        <v>131</v>
      </c>
      <c r="AD564" s="30"/>
      <c r="AE564" s="58">
        <f>IF(H564="","",'PHIEU XT'!U564)</f>
        <v>2</v>
      </c>
      <c r="AF564" s="37"/>
      <c r="AG564" s="37">
        <f>IF(H564="","",'PHIEU XT'!T564)</f>
        <v>111058</v>
      </c>
      <c r="AH564" s="38">
        <f t="shared" si="146"/>
        <v>222116</v>
      </c>
      <c r="AI564" s="37"/>
      <c r="AJ564" s="37"/>
      <c r="AK564" s="39"/>
      <c r="AL564" s="40">
        <f t="shared" si="147"/>
        <v>8</v>
      </c>
      <c r="AM564" s="37"/>
      <c r="AN564" s="37">
        <f t="shared" si="148"/>
        <v>17769.28</v>
      </c>
      <c r="AO564" s="59">
        <f t="shared" si="149"/>
        <v>33311</v>
      </c>
      <c r="AP564" s="39"/>
      <c r="AQ564" s="59" t="str">
        <f t="shared" si="150"/>
        <v>K-hangtra</v>
      </c>
      <c r="AR564" s="60">
        <f t="shared" si="151"/>
        <v>156</v>
      </c>
      <c r="AS564" s="60">
        <f t="shared" si="152"/>
        <v>632</v>
      </c>
      <c r="AV564" s="39"/>
      <c r="AW564" s="42"/>
      <c r="AX564" s="42"/>
      <c r="AY564" s="42"/>
      <c r="AZ564" s="42"/>
      <c r="BA564" s="42"/>
      <c r="BB564" s="42"/>
      <c r="BC564" s="42"/>
      <c r="BD564" s="42"/>
      <c r="BE564" s="42"/>
      <c r="BF564" s="42"/>
      <c r="BG564" s="42"/>
      <c r="BH564" s="42"/>
      <c r="BI564" s="42"/>
      <c r="BJ564" s="42"/>
      <c r="BK564" s="42"/>
      <c r="BL564" s="42"/>
      <c r="BM564" s="42"/>
      <c r="BN564" s="42"/>
      <c r="BO564" s="42"/>
      <c r="BP564" s="42"/>
      <c r="BQ564" s="42"/>
      <c r="BR564" s="42"/>
      <c r="BS564" s="42"/>
      <c r="BT564" s="42"/>
      <c r="BU564" s="42"/>
      <c r="BV564" s="42"/>
      <c r="BW564" s="42"/>
      <c r="BX564" s="42"/>
      <c r="BY564" s="42"/>
      <c r="BZ564" s="42"/>
      <c r="CA564" s="42"/>
      <c r="CB564" s="42"/>
      <c r="CC564" s="42"/>
      <c r="CD564" s="42"/>
      <c r="CE564" s="42"/>
      <c r="CF564" s="42"/>
      <c r="CG564" s="42"/>
      <c r="CH564" s="42"/>
      <c r="CI564" s="42"/>
      <c r="CJ564" s="42"/>
      <c r="CK564" s="42"/>
      <c r="CL564" s="42"/>
      <c r="CM564" s="42"/>
      <c r="CN564" s="42"/>
      <c r="CO564" s="42"/>
      <c r="CP564" s="42"/>
      <c r="CQ564" s="42"/>
      <c r="CR564" s="42"/>
      <c r="CS564" s="42"/>
      <c r="CT564" s="42"/>
      <c r="CU564" s="42"/>
      <c r="CV564" s="42"/>
      <c r="CW564" s="42"/>
      <c r="CX564" s="42"/>
      <c r="CY564" s="42"/>
      <c r="CZ564" s="42"/>
      <c r="DA564" s="42"/>
      <c r="DB564" s="42"/>
      <c r="DC564" s="42"/>
      <c r="DD564" s="42"/>
      <c r="DE564" s="42"/>
      <c r="DF564" s="42"/>
      <c r="DG564" s="42"/>
      <c r="DH564" s="42"/>
      <c r="DI564" s="42"/>
      <c r="DJ564" s="42"/>
      <c r="DK564" s="42"/>
      <c r="DL564" s="42"/>
      <c r="DM564" s="42"/>
      <c r="DN564" s="42"/>
      <c r="DO564" s="42"/>
      <c r="DP564" s="42"/>
      <c r="DQ564" s="42"/>
      <c r="DR564" s="42"/>
      <c r="DS564" s="42"/>
      <c r="DT564" s="42"/>
      <c r="DU564" s="42"/>
      <c r="DV564" s="42"/>
      <c r="DW564" s="42"/>
      <c r="DX564" s="42"/>
      <c r="DY564" s="42"/>
      <c r="DZ564" s="42"/>
      <c r="EA564" s="42"/>
      <c r="EB564" s="42"/>
      <c r="EC564" s="42"/>
      <c r="ED564" s="42"/>
      <c r="EE564" s="42"/>
      <c r="EF564" s="42"/>
      <c r="EG564" s="42"/>
      <c r="EH564" s="42"/>
      <c r="EI564" s="42"/>
      <c r="EJ564" s="42"/>
      <c r="EK564" s="42"/>
      <c r="EL564" s="42"/>
      <c r="EM564" s="42"/>
      <c r="EN564" s="42"/>
      <c r="EO564" s="42"/>
      <c r="EP564" s="42"/>
      <c r="EQ564" s="42"/>
      <c r="ER564" s="42"/>
      <c r="ES564" s="42"/>
      <c r="ET564" s="42"/>
      <c r="EU564" s="42"/>
      <c r="EV564" s="42"/>
      <c r="EW564" s="42"/>
      <c r="EX564" s="42"/>
      <c r="EY564" s="42"/>
      <c r="EZ564" s="42"/>
      <c r="FA564" s="42"/>
      <c r="FB564" s="42"/>
      <c r="FC564" s="42"/>
      <c r="FD564" s="42"/>
      <c r="FE564" s="42"/>
      <c r="FF564" s="42"/>
      <c r="FG564" s="42"/>
      <c r="FH564" s="42"/>
      <c r="FI564" s="42"/>
      <c r="FJ564" s="42"/>
      <c r="FK564" s="42"/>
      <c r="FL564" s="42"/>
      <c r="FM564" s="42"/>
      <c r="FN564" s="42"/>
      <c r="FO564" s="42"/>
      <c r="FP564" s="42"/>
      <c r="FQ564" s="42"/>
      <c r="FR564" s="42"/>
      <c r="FS564" s="42"/>
      <c r="FT564" s="42"/>
      <c r="FU564" s="42"/>
      <c r="FV564" s="42"/>
      <c r="FW564" s="42"/>
      <c r="FX564" s="42"/>
      <c r="FY564" s="42"/>
      <c r="FZ564" s="42"/>
      <c r="GA564" s="42"/>
      <c r="GB564" s="42"/>
      <c r="GC564" s="42"/>
      <c r="GD564" s="42"/>
      <c r="GE564" s="42"/>
      <c r="GF564" s="42"/>
      <c r="GG564" s="42"/>
      <c r="GH564" s="42"/>
      <c r="GI564" s="42"/>
      <c r="GJ564" s="42"/>
      <c r="GK564" s="42"/>
      <c r="GL564" s="42"/>
      <c r="GM564" s="42"/>
      <c r="GN564" s="42"/>
      <c r="GO564" s="42"/>
      <c r="GP564" s="42"/>
      <c r="GQ564" s="42"/>
      <c r="GR564" s="42"/>
      <c r="GS564" s="42"/>
      <c r="GT564" s="42"/>
      <c r="GU564" s="42"/>
      <c r="GV564" s="42"/>
      <c r="GW564" s="42"/>
      <c r="GX564" s="42"/>
      <c r="GY564" s="42"/>
      <c r="GZ564" s="42"/>
      <c r="HA564" s="42"/>
      <c r="HB564" s="42"/>
      <c r="HC564" s="42"/>
      <c r="HD564" s="42"/>
      <c r="HE564" s="42"/>
      <c r="HF564" s="42"/>
      <c r="HG564" s="42"/>
      <c r="HH564" s="42"/>
      <c r="HI564" s="42"/>
      <c r="HJ564" s="42"/>
      <c r="HK564" s="42"/>
      <c r="HL564" s="42"/>
      <c r="HM564" s="42"/>
      <c r="HN564" s="42"/>
      <c r="HO564" s="42"/>
      <c r="HP564" s="42"/>
      <c r="HQ564" s="42"/>
      <c r="HR564" s="42"/>
      <c r="HS564" s="42"/>
      <c r="HT564" s="42"/>
      <c r="HU564" s="42"/>
      <c r="HV564" s="42"/>
      <c r="HW564" s="42"/>
      <c r="HX564" s="42"/>
    </row>
    <row r="565" spans="1:232" s="41" customFormat="1" x14ac:dyDescent="0.25">
      <c r="A565" s="29"/>
      <c r="B565" s="30"/>
      <c r="C565" s="31" t="str">
        <f>IF(H565="","",VLOOKUP(O565,Khach_hang!B:G,6,0))</f>
        <v>B</v>
      </c>
      <c r="D565" s="57">
        <f t="shared" si="136"/>
        <v>0</v>
      </c>
      <c r="E565" s="57">
        <f t="shared" si="137"/>
        <v>1</v>
      </c>
      <c r="F565" s="32" t="str">
        <f>IF(H565="","",VLOOKUP(H565,'PHIEU XT'!B:I,8,0))</f>
        <v>31/08/2025</v>
      </c>
      <c r="G565" s="32" t="str">
        <f t="shared" si="138"/>
        <v>31/08/2025</v>
      </c>
      <c r="H565" s="4">
        <v>9105875248</v>
      </c>
      <c r="I565" s="32" t="str">
        <f t="shared" si="139"/>
        <v>31/08/2025</v>
      </c>
      <c r="J565" s="33" t="str">
        <f t="shared" si="140"/>
        <v>NKHT2508/00423266</v>
      </c>
      <c r="K565" s="34"/>
      <c r="L565" s="46" t="str">
        <f t="shared" si="141"/>
        <v>K25TTM</v>
      </c>
      <c r="M565" s="33" t="str">
        <f>IF(H565="","",'PHIEU XT'!C565)</f>
        <v>00423266</v>
      </c>
      <c r="N565" s="35" t="str">
        <f t="shared" si="142"/>
        <v>31/08/2025</v>
      </c>
      <c r="O565" s="6" t="str">
        <f>IF(H565="","",'PHIEU XT'!E565)</f>
        <v>WIN-002</v>
      </c>
      <c r="P565" s="36"/>
      <c r="Q565" s="36"/>
      <c r="R565" s="36"/>
      <c r="S565" s="33" t="str">
        <f>IF(H565="","",'PHIEU XT'!F565)</f>
        <v>6629 WM+ HNI Ấp Tó, Đông Anh</v>
      </c>
      <c r="T565" s="36"/>
      <c r="U565" s="36"/>
      <c r="V565" s="33" t="str">
        <f t="shared" si="143"/>
        <v>6629 WM+ HNI Ấp Tó, Đông Anh</v>
      </c>
      <c r="W565" s="36"/>
      <c r="X565" s="36"/>
      <c r="Y565" s="33" t="str">
        <f>IF(H565="","",'PHIEU XT'!AC565)</f>
        <v>GM500</v>
      </c>
      <c r="Z565" s="36"/>
      <c r="AA565" s="30"/>
      <c r="AB565" s="57">
        <f t="shared" si="144"/>
        <v>5111</v>
      </c>
      <c r="AC565" s="57">
        <f t="shared" si="145"/>
        <v>131</v>
      </c>
      <c r="AD565" s="30"/>
      <c r="AE565" s="58">
        <f>IF(H565="","",'PHIEU XT'!U565)</f>
        <v>2</v>
      </c>
      <c r="AF565" s="37"/>
      <c r="AG565" s="37">
        <f>IF(H565="","",'PHIEU XT'!T565)</f>
        <v>111058</v>
      </c>
      <c r="AH565" s="38">
        <f t="shared" si="146"/>
        <v>222116</v>
      </c>
      <c r="AI565" s="37"/>
      <c r="AJ565" s="37"/>
      <c r="AK565" s="39"/>
      <c r="AL565" s="40">
        <f t="shared" si="147"/>
        <v>8</v>
      </c>
      <c r="AM565" s="37"/>
      <c r="AN565" s="37">
        <f t="shared" si="148"/>
        <v>17769.28</v>
      </c>
      <c r="AO565" s="59">
        <f t="shared" si="149"/>
        <v>33311</v>
      </c>
      <c r="AP565" s="39"/>
      <c r="AQ565" s="59" t="str">
        <f t="shared" si="150"/>
        <v>K-hangtra</v>
      </c>
      <c r="AR565" s="60">
        <f t="shared" si="151"/>
        <v>156</v>
      </c>
      <c r="AS565" s="60">
        <f t="shared" si="152"/>
        <v>632</v>
      </c>
      <c r="AV565" s="39"/>
      <c r="AW565" s="42"/>
      <c r="AX565" s="42"/>
      <c r="AY565" s="42"/>
      <c r="AZ565" s="42"/>
      <c r="BA565" s="42"/>
      <c r="BB565" s="42"/>
      <c r="BC565" s="42"/>
      <c r="BD565" s="42"/>
      <c r="BE565" s="42"/>
      <c r="BF565" s="42"/>
      <c r="BG565" s="42"/>
      <c r="BH565" s="42"/>
      <c r="BI565" s="42"/>
      <c r="BJ565" s="42"/>
      <c r="BK565" s="42"/>
      <c r="BL565" s="42"/>
      <c r="BM565" s="42"/>
      <c r="BN565" s="42"/>
      <c r="BO565" s="42"/>
      <c r="BP565" s="42"/>
      <c r="BQ565" s="42"/>
      <c r="BR565" s="42"/>
      <c r="BS565" s="42"/>
      <c r="BT565" s="42"/>
      <c r="BU565" s="42"/>
      <c r="BV565" s="42"/>
      <c r="BW565" s="42"/>
      <c r="BX565" s="42"/>
      <c r="BY565" s="42"/>
      <c r="BZ565" s="42"/>
      <c r="CA565" s="42"/>
      <c r="CB565" s="42"/>
      <c r="CC565" s="42"/>
      <c r="CD565" s="42"/>
      <c r="CE565" s="42"/>
      <c r="CF565" s="42"/>
      <c r="CG565" s="42"/>
      <c r="CH565" s="42"/>
      <c r="CI565" s="42"/>
      <c r="CJ565" s="42"/>
      <c r="CK565" s="42"/>
      <c r="CL565" s="42"/>
      <c r="CM565" s="42"/>
      <c r="CN565" s="42"/>
      <c r="CO565" s="42"/>
      <c r="CP565" s="42"/>
      <c r="CQ565" s="42"/>
      <c r="CR565" s="42"/>
      <c r="CS565" s="42"/>
      <c r="CT565" s="42"/>
      <c r="CU565" s="42"/>
      <c r="CV565" s="42"/>
      <c r="CW565" s="42"/>
      <c r="CX565" s="42"/>
      <c r="CY565" s="42"/>
      <c r="CZ565" s="42"/>
      <c r="DA565" s="42"/>
      <c r="DB565" s="42"/>
      <c r="DC565" s="42"/>
      <c r="DD565" s="42"/>
      <c r="DE565" s="42"/>
      <c r="DF565" s="42"/>
      <c r="DG565" s="42"/>
      <c r="DH565" s="42"/>
      <c r="DI565" s="42"/>
      <c r="DJ565" s="42"/>
      <c r="DK565" s="42"/>
      <c r="DL565" s="42"/>
      <c r="DM565" s="42"/>
      <c r="DN565" s="42"/>
      <c r="DO565" s="42"/>
      <c r="DP565" s="42"/>
      <c r="DQ565" s="42"/>
      <c r="DR565" s="42"/>
      <c r="DS565" s="42"/>
      <c r="DT565" s="42"/>
      <c r="DU565" s="42"/>
      <c r="DV565" s="42"/>
      <c r="DW565" s="42"/>
      <c r="DX565" s="42"/>
      <c r="DY565" s="42"/>
      <c r="DZ565" s="42"/>
      <c r="EA565" s="42"/>
      <c r="EB565" s="42"/>
      <c r="EC565" s="42"/>
      <c r="ED565" s="42"/>
      <c r="EE565" s="42"/>
      <c r="EF565" s="42"/>
      <c r="EG565" s="42"/>
      <c r="EH565" s="42"/>
      <c r="EI565" s="42"/>
      <c r="EJ565" s="42"/>
      <c r="EK565" s="42"/>
      <c r="EL565" s="42"/>
      <c r="EM565" s="42"/>
      <c r="EN565" s="42"/>
      <c r="EO565" s="42"/>
      <c r="EP565" s="42"/>
      <c r="EQ565" s="42"/>
      <c r="ER565" s="42"/>
      <c r="ES565" s="42"/>
      <c r="ET565" s="42"/>
      <c r="EU565" s="42"/>
      <c r="EV565" s="42"/>
      <c r="EW565" s="42"/>
      <c r="EX565" s="42"/>
      <c r="EY565" s="42"/>
      <c r="EZ565" s="42"/>
      <c r="FA565" s="42"/>
      <c r="FB565" s="42"/>
      <c r="FC565" s="42"/>
      <c r="FD565" s="42"/>
      <c r="FE565" s="42"/>
      <c r="FF565" s="42"/>
      <c r="FG565" s="42"/>
      <c r="FH565" s="42"/>
      <c r="FI565" s="42"/>
      <c r="FJ565" s="42"/>
      <c r="FK565" s="42"/>
      <c r="FL565" s="42"/>
      <c r="FM565" s="42"/>
      <c r="FN565" s="42"/>
      <c r="FO565" s="42"/>
      <c r="FP565" s="42"/>
      <c r="FQ565" s="42"/>
      <c r="FR565" s="42"/>
      <c r="FS565" s="42"/>
      <c r="FT565" s="42"/>
      <c r="FU565" s="42"/>
      <c r="FV565" s="42"/>
      <c r="FW565" s="42"/>
      <c r="FX565" s="42"/>
      <c r="FY565" s="42"/>
      <c r="FZ565" s="42"/>
      <c r="GA565" s="42"/>
      <c r="GB565" s="42"/>
      <c r="GC565" s="42"/>
      <c r="GD565" s="42"/>
      <c r="GE565" s="42"/>
      <c r="GF565" s="42"/>
      <c r="GG565" s="42"/>
      <c r="GH565" s="42"/>
      <c r="GI565" s="42"/>
      <c r="GJ565" s="42"/>
      <c r="GK565" s="42"/>
      <c r="GL565" s="42"/>
      <c r="GM565" s="42"/>
      <c r="GN565" s="42"/>
      <c r="GO565" s="42"/>
      <c r="GP565" s="42"/>
      <c r="GQ565" s="42"/>
      <c r="GR565" s="42"/>
      <c r="GS565" s="42"/>
      <c r="GT565" s="42"/>
      <c r="GU565" s="42"/>
      <c r="GV565" s="42"/>
      <c r="GW565" s="42"/>
      <c r="GX565" s="42"/>
      <c r="GY565" s="42"/>
      <c r="GZ565" s="42"/>
      <c r="HA565" s="42"/>
      <c r="HB565" s="42"/>
      <c r="HC565" s="42"/>
      <c r="HD565" s="42"/>
      <c r="HE565" s="42"/>
      <c r="HF565" s="42"/>
      <c r="HG565" s="42"/>
      <c r="HH565" s="42"/>
      <c r="HI565" s="42"/>
      <c r="HJ565" s="42"/>
      <c r="HK565" s="42"/>
      <c r="HL565" s="42"/>
      <c r="HM565" s="42"/>
      <c r="HN565" s="42"/>
      <c r="HO565" s="42"/>
      <c r="HP565" s="42"/>
      <c r="HQ565" s="42"/>
      <c r="HR565" s="42"/>
      <c r="HS565" s="42"/>
      <c r="HT565" s="42"/>
      <c r="HU565" s="42"/>
      <c r="HV565" s="42"/>
      <c r="HW565" s="42"/>
      <c r="HX565" s="42"/>
    </row>
    <row r="566" spans="1:232" s="41" customFormat="1" x14ac:dyDescent="0.25">
      <c r="A566" s="29"/>
      <c r="B566" s="30"/>
      <c r="C566" s="31" t="str">
        <f>IF(H566="","",VLOOKUP(O566,Khach_hang!B:G,6,0))</f>
        <v>B</v>
      </c>
      <c r="D566" s="57">
        <f t="shared" si="136"/>
        <v>0</v>
      </c>
      <c r="E566" s="57">
        <f t="shared" si="137"/>
        <v>1</v>
      </c>
      <c r="F566" s="32" t="str">
        <f>IF(H566="","",VLOOKUP(H566,'PHIEU XT'!B:I,8,0))</f>
        <v>31/08/2025</v>
      </c>
      <c r="G566" s="32" t="str">
        <f t="shared" si="138"/>
        <v>31/08/2025</v>
      </c>
      <c r="H566" s="4">
        <v>9105875248</v>
      </c>
      <c r="I566" s="32" t="str">
        <f t="shared" si="139"/>
        <v>31/08/2025</v>
      </c>
      <c r="J566" s="33" t="str">
        <f t="shared" si="140"/>
        <v>NKHT2508/00423266</v>
      </c>
      <c r="K566" s="34"/>
      <c r="L566" s="46" t="str">
        <f t="shared" si="141"/>
        <v>K25TTM</v>
      </c>
      <c r="M566" s="33" t="str">
        <f>IF(H566="","",'PHIEU XT'!C566)</f>
        <v>00423266</v>
      </c>
      <c r="N566" s="35" t="str">
        <f t="shared" si="142"/>
        <v>31/08/2025</v>
      </c>
      <c r="O566" s="6" t="str">
        <f>IF(H566="","",'PHIEU XT'!E566)</f>
        <v>WIN-002</v>
      </c>
      <c r="P566" s="36"/>
      <c r="Q566" s="36"/>
      <c r="R566" s="36"/>
      <c r="S566" s="33" t="str">
        <f>IF(H566="","",'PHIEU XT'!F566)</f>
        <v>6629 WM+ HNI Ấp Tó, Đông Anh</v>
      </c>
      <c r="T566" s="36"/>
      <c r="U566" s="36"/>
      <c r="V566" s="33" t="str">
        <f t="shared" si="143"/>
        <v>6629 WM+ HNI Ấp Tó, Đông Anh</v>
      </c>
      <c r="W566" s="36"/>
      <c r="X566" s="36"/>
      <c r="Y566" s="33" t="str">
        <f>IF(H566="","",'PHIEU XT'!AC566)</f>
        <v>GTLX250G</v>
      </c>
      <c r="Z566" s="36"/>
      <c r="AA566" s="30"/>
      <c r="AB566" s="57">
        <f t="shared" si="144"/>
        <v>5111</v>
      </c>
      <c r="AC566" s="57">
        <f t="shared" si="145"/>
        <v>131</v>
      </c>
      <c r="AD566" s="30"/>
      <c r="AE566" s="58">
        <f>IF(H566="","",'PHIEU XT'!U566)</f>
        <v>2</v>
      </c>
      <c r="AF566" s="37"/>
      <c r="AG566" s="37">
        <f>IF(H566="","",'PHIEU XT'!T566)</f>
        <v>50182</v>
      </c>
      <c r="AH566" s="38">
        <f t="shared" si="146"/>
        <v>100364</v>
      </c>
      <c r="AI566" s="37"/>
      <c r="AJ566" s="37"/>
      <c r="AK566" s="39"/>
      <c r="AL566" s="40">
        <f t="shared" si="147"/>
        <v>8</v>
      </c>
      <c r="AM566" s="37"/>
      <c r="AN566" s="37">
        <f t="shared" si="148"/>
        <v>8029.12</v>
      </c>
      <c r="AO566" s="59">
        <f t="shared" si="149"/>
        <v>33311</v>
      </c>
      <c r="AP566" s="39"/>
      <c r="AQ566" s="59" t="str">
        <f t="shared" si="150"/>
        <v>K-hangtra</v>
      </c>
      <c r="AR566" s="60">
        <f t="shared" si="151"/>
        <v>156</v>
      </c>
      <c r="AS566" s="60">
        <f t="shared" si="152"/>
        <v>632</v>
      </c>
      <c r="AV566" s="39"/>
      <c r="AW566" s="42"/>
      <c r="AX566" s="42"/>
      <c r="AY566" s="42"/>
      <c r="AZ566" s="42"/>
      <c r="BA566" s="42"/>
      <c r="BB566" s="42"/>
      <c r="BC566" s="42"/>
      <c r="BD566" s="42"/>
      <c r="BE566" s="42"/>
      <c r="BF566" s="42"/>
      <c r="BG566" s="42"/>
      <c r="BH566" s="42"/>
      <c r="BI566" s="42"/>
      <c r="BJ566" s="42"/>
      <c r="BK566" s="42"/>
      <c r="BL566" s="42"/>
      <c r="BM566" s="42"/>
      <c r="BN566" s="42"/>
      <c r="BO566" s="42"/>
      <c r="BP566" s="42"/>
      <c r="BQ566" s="42"/>
      <c r="BR566" s="42"/>
      <c r="BS566" s="42"/>
      <c r="BT566" s="42"/>
      <c r="BU566" s="42"/>
      <c r="BV566" s="42"/>
      <c r="BW566" s="42"/>
      <c r="BX566" s="42"/>
      <c r="BY566" s="42"/>
      <c r="BZ566" s="42"/>
      <c r="CA566" s="42"/>
      <c r="CB566" s="42"/>
      <c r="CC566" s="42"/>
      <c r="CD566" s="42"/>
      <c r="CE566" s="42"/>
      <c r="CF566" s="42"/>
      <c r="CG566" s="42"/>
      <c r="CH566" s="42"/>
      <c r="CI566" s="42"/>
      <c r="CJ566" s="42"/>
      <c r="CK566" s="42"/>
      <c r="CL566" s="42"/>
      <c r="CM566" s="42"/>
      <c r="CN566" s="42"/>
      <c r="CO566" s="42"/>
      <c r="CP566" s="42"/>
      <c r="CQ566" s="42"/>
      <c r="CR566" s="42"/>
      <c r="CS566" s="42"/>
      <c r="CT566" s="42"/>
      <c r="CU566" s="42"/>
      <c r="CV566" s="42"/>
      <c r="CW566" s="42"/>
      <c r="CX566" s="42"/>
      <c r="CY566" s="42"/>
      <c r="CZ566" s="42"/>
      <c r="DA566" s="42"/>
      <c r="DB566" s="42"/>
      <c r="DC566" s="42"/>
      <c r="DD566" s="42"/>
      <c r="DE566" s="42"/>
      <c r="DF566" s="42"/>
      <c r="DG566" s="42"/>
      <c r="DH566" s="42"/>
      <c r="DI566" s="42"/>
      <c r="DJ566" s="42"/>
      <c r="DK566" s="42"/>
      <c r="DL566" s="42"/>
      <c r="DM566" s="42"/>
      <c r="DN566" s="42"/>
      <c r="DO566" s="42"/>
      <c r="DP566" s="42"/>
      <c r="DQ566" s="42"/>
      <c r="DR566" s="42"/>
      <c r="DS566" s="42"/>
      <c r="DT566" s="42"/>
      <c r="DU566" s="42"/>
      <c r="DV566" s="42"/>
      <c r="DW566" s="42"/>
      <c r="DX566" s="42"/>
      <c r="DY566" s="42"/>
      <c r="DZ566" s="42"/>
      <c r="EA566" s="42"/>
      <c r="EB566" s="42"/>
      <c r="EC566" s="42"/>
      <c r="ED566" s="42"/>
      <c r="EE566" s="42"/>
      <c r="EF566" s="42"/>
      <c r="EG566" s="42"/>
      <c r="EH566" s="42"/>
      <c r="EI566" s="42"/>
      <c r="EJ566" s="42"/>
      <c r="EK566" s="42"/>
      <c r="EL566" s="42"/>
      <c r="EM566" s="42"/>
      <c r="EN566" s="42"/>
      <c r="EO566" s="42"/>
      <c r="EP566" s="42"/>
      <c r="EQ566" s="42"/>
      <c r="ER566" s="42"/>
      <c r="ES566" s="42"/>
      <c r="ET566" s="42"/>
      <c r="EU566" s="42"/>
      <c r="EV566" s="42"/>
      <c r="EW566" s="42"/>
      <c r="EX566" s="42"/>
      <c r="EY566" s="42"/>
      <c r="EZ566" s="42"/>
      <c r="FA566" s="42"/>
      <c r="FB566" s="42"/>
      <c r="FC566" s="42"/>
      <c r="FD566" s="42"/>
      <c r="FE566" s="42"/>
      <c r="FF566" s="42"/>
      <c r="FG566" s="42"/>
      <c r="FH566" s="42"/>
      <c r="FI566" s="42"/>
      <c r="FJ566" s="42"/>
      <c r="FK566" s="42"/>
      <c r="FL566" s="42"/>
      <c r="FM566" s="42"/>
      <c r="FN566" s="42"/>
      <c r="FO566" s="42"/>
      <c r="FP566" s="42"/>
      <c r="FQ566" s="42"/>
      <c r="FR566" s="42"/>
      <c r="FS566" s="42"/>
      <c r="FT566" s="42"/>
      <c r="FU566" s="42"/>
      <c r="FV566" s="42"/>
      <c r="FW566" s="42"/>
      <c r="FX566" s="42"/>
      <c r="FY566" s="42"/>
      <c r="FZ566" s="42"/>
      <c r="GA566" s="42"/>
      <c r="GB566" s="42"/>
      <c r="GC566" s="42"/>
      <c r="GD566" s="42"/>
      <c r="GE566" s="42"/>
      <c r="GF566" s="42"/>
      <c r="GG566" s="42"/>
      <c r="GH566" s="42"/>
      <c r="GI566" s="42"/>
      <c r="GJ566" s="42"/>
      <c r="GK566" s="42"/>
      <c r="GL566" s="42"/>
      <c r="GM566" s="42"/>
      <c r="GN566" s="42"/>
      <c r="GO566" s="42"/>
      <c r="GP566" s="42"/>
      <c r="GQ566" s="42"/>
      <c r="GR566" s="42"/>
      <c r="GS566" s="42"/>
      <c r="GT566" s="42"/>
      <c r="GU566" s="42"/>
      <c r="GV566" s="42"/>
      <c r="GW566" s="42"/>
      <c r="GX566" s="42"/>
      <c r="GY566" s="42"/>
      <c r="GZ566" s="42"/>
      <c r="HA566" s="42"/>
      <c r="HB566" s="42"/>
      <c r="HC566" s="42"/>
      <c r="HD566" s="42"/>
      <c r="HE566" s="42"/>
      <c r="HF566" s="42"/>
      <c r="HG566" s="42"/>
      <c r="HH566" s="42"/>
      <c r="HI566" s="42"/>
      <c r="HJ566" s="42"/>
      <c r="HK566" s="42"/>
      <c r="HL566" s="42"/>
      <c r="HM566" s="42"/>
      <c r="HN566" s="42"/>
      <c r="HO566" s="42"/>
      <c r="HP566" s="42"/>
      <c r="HQ566" s="42"/>
      <c r="HR566" s="42"/>
      <c r="HS566" s="42"/>
      <c r="HT566" s="42"/>
      <c r="HU566" s="42"/>
      <c r="HV566" s="42"/>
      <c r="HW566" s="42"/>
      <c r="HX566" s="42"/>
    </row>
    <row r="567" spans="1:232" s="41" customFormat="1" x14ac:dyDescent="0.25">
      <c r="A567" s="29"/>
      <c r="B567" s="30"/>
      <c r="C567" s="31" t="str">
        <f>IF(H567="","",VLOOKUP(O567,Khach_hang!B:G,6,0))</f>
        <v>B</v>
      </c>
      <c r="D567" s="57">
        <f t="shared" si="136"/>
        <v>0</v>
      </c>
      <c r="E567" s="57">
        <f t="shared" si="137"/>
        <v>1</v>
      </c>
      <c r="F567" s="32" t="str">
        <f>IF(H567="","",VLOOKUP(H567,'PHIEU XT'!B:I,8,0))</f>
        <v>31/08/2025</v>
      </c>
      <c r="G567" s="32" t="str">
        <f t="shared" si="138"/>
        <v>31/08/2025</v>
      </c>
      <c r="H567" s="4">
        <v>9105875196</v>
      </c>
      <c r="I567" s="32" t="str">
        <f t="shared" si="139"/>
        <v>31/08/2025</v>
      </c>
      <c r="J567" s="33" t="str">
        <f t="shared" si="140"/>
        <v>NKHT2508/00423249</v>
      </c>
      <c r="K567" s="34"/>
      <c r="L567" s="46" t="str">
        <f t="shared" si="141"/>
        <v>K25TTM</v>
      </c>
      <c r="M567" s="33" t="str">
        <f>IF(H567="","",'PHIEU XT'!C567)</f>
        <v>00423249</v>
      </c>
      <c r="N567" s="35" t="str">
        <f t="shared" si="142"/>
        <v>31/08/2025</v>
      </c>
      <c r="O567" s="6" t="str">
        <f>IF(H567="","",'PHIEU XT'!E567)</f>
        <v>WIN-002</v>
      </c>
      <c r="P567" s="36"/>
      <c r="Q567" s="36"/>
      <c r="R567" s="36"/>
      <c r="S567" s="33" t="str">
        <f>IF(H567="","",'PHIEU XT'!F567)</f>
        <v>3500 WM+ HNI 101 Học viện Quốc Phòng</v>
      </c>
      <c r="T567" s="36"/>
      <c r="U567" s="36"/>
      <c r="V567" s="33" t="str">
        <f t="shared" si="143"/>
        <v>3500 WM+ HNI 101 Học viện Quốc Phòng</v>
      </c>
      <c r="W567" s="36"/>
      <c r="X567" s="36"/>
      <c r="Y567" s="33" t="str">
        <f>IF(H567="","",'PHIEU XT'!AC567)</f>
        <v>CC300</v>
      </c>
      <c r="Z567" s="36"/>
      <c r="AA567" s="30"/>
      <c r="AB567" s="57">
        <f t="shared" si="144"/>
        <v>5111</v>
      </c>
      <c r="AC567" s="57">
        <f t="shared" si="145"/>
        <v>131</v>
      </c>
      <c r="AD567" s="30"/>
      <c r="AE567" s="58">
        <f>IF(H567="","",'PHIEU XT'!U567)</f>
        <v>1</v>
      </c>
      <c r="AF567" s="37"/>
      <c r="AG567" s="37">
        <f>IF(H567="","",'PHIEU XT'!T567)</f>
        <v>74250</v>
      </c>
      <c r="AH567" s="38">
        <f t="shared" si="146"/>
        <v>74250</v>
      </c>
      <c r="AI567" s="37"/>
      <c r="AJ567" s="37"/>
      <c r="AK567" s="39"/>
      <c r="AL567" s="40">
        <f t="shared" si="147"/>
        <v>8</v>
      </c>
      <c r="AM567" s="37"/>
      <c r="AN567" s="37">
        <f t="shared" si="148"/>
        <v>5940</v>
      </c>
      <c r="AO567" s="59">
        <f t="shared" si="149"/>
        <v>33311</v>
      </c>
      <c r="AP567" s="39"/>
      <c r="AQ567" s="59" t="str">
        <f t="shared" si="150"/>
        <v>K-hangtra</v>
      </c>
      <c r="AR567" s="60">
        <f t="shared" si="151"/>
        <v>156</v>
      </c>
      <c r="AS567" s="60">
        <f t="shared" si="152"/>
        <v>632</v>
      </c>
      <c r="AV567" s="39"/>
      <c r="AW567" s="42"/>
      <c r="AX567" s="42"/>
      <c r="AY567" s="42"/>
      <c r="AZ567" s="42"/>
      <c r="BA567" s="42"/>
      <c r="BB567" s="42"/>
      <c r="BC567" s="42"/>
      <c r="BD567" s="42"/>
      <c r="BE567" s="42"/>
      <c r="BF567" s="42"/>
      <c r="BG567" s="42"/>
      <c r="BH567" s="42"/>
      <c r="BI567" s="42"/>
      <c r="BJ567" s="42"/>
      <c r="BK567" s="42"/>
      <c r="BL567" s="42"/>
      <c r="BM567" s="42"/>
      <c r="BN567" s="42"/>
      <c r="BO567" s="42"/>
      <c r="BP567" s="42"/>
      <c r="BQ567" s="42"/>
      <c r="BR567" s="42"/>
      <c r="BS567" s="42"/>
      <c r="BT567" s="42"/>
      <c r="BU567" s="42"/>
      <c r="BV567" s="42"/>
      <c r="BW567" s="42"/>
      <c r="BX567" s="42"/>
      <c r="BY567" s="42"/>
      <c r="BZ567" s="42"/>
      <c r="CA567" s="42"/>
      <c r="CB567" s="42"/>
      <c r="CC567" s="42"/>
      <c r="CD567" s="42"/>
      <c r="CE567" s="42"/>
      <c r="CF567" s="42"/>
      <c r="CG567" s="42"/>
      <c r="CH567" s="42"/>
      <c r="CI567" s="42"/>
      <c r="CJ567" s="42"/>
      <c r="CK567" s="42"/>
      <c r="CL567" s="42"/>
      <c r="CM567" s="42"/>
      <c r="CN567" s="42"/>
      <c r="CO567" s="42"/>
      <c r="CP567" s="42"/>
      <c r="CQ567" s="42"/>
      <c r="CR567" s="42"/>
      <c r="CS567" s="42"/>
      <c r="CT567" s="42"/>
      <c r="CU567" s="42"/>
      <c r="CV567" s="42"/>
      <c r="CW567" s="42"/>
      <c r="CX567" s="42"/>
      <c r="CY567" s="42"/>
      <c r="CZ567" s="42"/>
      <c r="DA567" s="42"/>
      <c r="DB567" s="42"/>
      <c r="DC567" s="42"/>
      <c r="DD567" s="42"/>
      <c r="DE567" s="42"/>
      <c r="DF567" s="42"/>
      <c r="DG567" s="42"/>
      <c r="DH567" s="42"/>
      <c r="DI567" s="42"/>
      <c r="DJ567" s="42"/>
      <c r="DK567" s="42"/>
      <c r="DL567" s="42"/>
      <c r="DM567" s="42"/>
      <c r="DN567" s="42"/>
      <c r="DO567" s="42"/>
      <c r="DP567" s="42"/>
      <c r="DQ567" s="42"/>
      <c r="DR567" s="42"/>
      <c r="DS567" s="42"/>
      <c r="DT567" s="42"/>
      <c r="DU567" s="42"/>
      <c r="DV567" s="42"/>
      <c r="DW567" s="42"/>
      <c r="DX567" s="42"/>
      <c r="DY567" s="42"/>
      <c r="DZ567" s="42"/>
      <c r="EA567" s="42"/>
      <c r="EB567" s="42"/>
      <c r="EC567" s="42"/>
      <c r="ED567" s="42"/>
      <c r="EE567" s="42"/>
      <c r="EF567" s="42"/>
      <c r="EG567" s="42"/>
      <c r="EH567" s="42"/>
      <c r="EI567" s="42"/>
      <c r="EJ567" s="42"/>
      <c r="EK567" s="42"/>
      <c r="EL567" s="42"/>
      <c r="EM567" s="42"/>
      <c r="EN567" s="42"/>
      <c r="EO567" s="42"/>
      <c r="EP567" s="42"/>
      <c r="EQ567" s="42"/>
      <c r="ER567" s="42"/>
      <c r="ES567" s="42"/>
      <c r="ET567" s="42"/>
      <c r="EU567" s="42"/>
      <c r="EV567" s="42"/>
      <c r="EW567" s="42"/>
      <c r="EX567" s="42"/>
      <c r="EY567" s="42"/>
      <c r="EZ567" s="42"/>
      <c r="FA567" s="42"/>
      <c r="FB567" s="42"/>
      <c r="FC567" s="42"/>
      <c r="FD567" s="42"/>
      <c r="FE567" s="42"/>
      <c r="FF567" s="42"/>
      <c r="FG567" s="42"/>
      <c r="FH567" s="42"/>
      <c r="FI567" s="42"/>
      <c r="FJ567" s="42"/>
      <c r="FK567" s="42"/>
      <c r="FL567" s="42"/>
      <c r="FM567" s="42"/>
      <c r="FN567" s="42"/>
      <c r="FO567" s="42"/>
      <c r="FP567" s="42"/>
      <c r="FQ567" s="42"/>
      <c r="FR567" s="42"/>
      <c r="FS567" s="42"/>
      <c r="FT567" s="42"/>
      <c r="FU567" s="42"/>
      <c r="FV567" s="42"/>
      <c r="FW567" s="42"/>
      <c r="FX567" s="42"/>
      <c r="FY567" s="42"/>
      <c r="FZ567" s="42"/>
      <c r="GA567" s="42"/>
      <c r="GB567" s="42"/>
      <c r="GC567" s="42"/>
      <c r="GD567" s="42"/>
      <c r="GE567" s="42"/>
      <c r="GF567" s="42"/>
      <c r="GG567" s="42"/>
      <c r="GH567" s="42"/>
      <c r="GI567" s="42"/>
      <c r="GJ567" s="42"/>
      <c r="GK567" s="42"/>
      <c r="GL567" s="42"/>
      <c r="GM567" s="42"/>
      <c r="GN567" s="42"/>
      <c r="GO567" s="42"/>
      <c r="GP567" s="42"/>
      <c r="GQ567" s="42"/>
      <c r="GR567" s="42"/>
      <c r="GS567" s="42"/>
      <c r="GT567" s="42"/>
      <c r="GU567" s="42"/>
      <c r="GV567" s="42"/>
      <c r="GW567" s="42"/>
      <c r="GX567" s="42"/>
      <c r="GY567" s="42"/>
      <c r="GZ567" s="42"/>
      <c r="HA567" s="42"/>
      <c r="HB567" s="42"/>
      <c r="HC567" s="42"/>
      <c r="HD567" s="42"/>
      <c r="HE567" s="42"/>
      <c r="HF567" s="42"/>
      <c r="HG567" s="42"/>
      <c r="HH567" s="42"/>
      <c r="HI567" s="42"/>
      <c r="HJ567" s="42"/>
      <c r="HK567" s="42"/>
      <c r="HL567" s="42"/>
      <c r="HM567" s="42"/>
      <c r="HN567" s="42"/>
      <c r="HO567" s="42"/>
      <c r="HP567" s="42"/>
      <c r="HQ567" s="42"/>
      <c r="HR567" s="42"/>
      <c r="HS567" s="42"/>
      <c r="HT567" s="42"/>
      <c r="HU567" s="42"/>
      <c r="HV567" s="42"/>
      <c r="HW567" s="42"/>
      <c r="HX567" s="42"/>
    </row>
    <row r="568" spans="1:232" s="41" customFormat="1" x14ac:dyDescent="0.25">
      <c r="A568" s="29"/>
      <c r="B568" s="30"/>
      <c r="C568" s="31" t="str">
        <f>IF(H568="","",VLOOKUP(O568,Khach_hang!B:G,6,0))</f>
        <v>B</v>
      </c>
      <c r="D568" s="57">
        <f t="shared" si="136"/>
        <v>0</v>
      </c>
      <c r="E568" s="57">
        <f t="shared" si="137"/>
        <v>1</v>
      </c>
      <c r="F568" s="32" t="str">
        <f>IF(H568="","",VLOOKUP(H568,'PHIEU XT'!B:I,8,0))</f>
        <v>31/08/2025</v>
      </c>
      <c r="G568" s="32" t="str">
        <f t="shared" si="138"/>
        <v>31/08/2025</v>
      </c>
      <c r="H568" s="4">
        <v>9105875196</v>
      </c>
      <c r="I568" s="32" t="str">
        <f t="shared" si="139"/>
        <v>31/08/2025</v>
      </c>
      <c r="J568" s="33" t="str">
        <f t="shared" si="140"/>
        <v>NKHT2508/00423249</v>
      </c>
      <c r="K568" s="34"/>
      <c r="L568" s="46" t="str">
        <f t="shared" si="141"/>
        <v>K25TTM</v>
      </c>
      <c r="M568" s="33" t="str">
        <f>IF(H568="","",'PHIEU XT'!C568)</f>
        <v>00423249</v>
      </c>
      <c r="N568" s="35" t="str">
        <f t="shared" si="142"/>
        <v>31/08/2025</v>
      </c>
      <c r="O568" s="6" t="str">
        <f>IF(H568="","",'PHIEU XT'!E568)</f>
        <v>WIN-002</v>
      </c>
      <c r="P568" s="36"/>
      <c r="Q568" s="36"/>
      <c r="R568" s="36"/>
      <c r="S568" s="33" t="str">
        <f>IF(H568="","",'PHIEU XT'!F568)</f>
        <v>3500 WM+ HNI 101 Học viện Quốc Phòng</v>
      </c>
      <c r="T568" s="36"/>
      <c r="U568" s="36"/>
      <c r="V568" s="33" t="str">
        <f t="shared" si="143"/>
        <v>3500 WM+ HNI 101 Học viện Quốc Phòng</v>
      </c>
      <c r="W568" s="36"/>
      <c r="X568" s="36"/>
      <c r="Y568" s="33" t="str">
        <f>IF(H568="","",'PHIEU XT'!AC568)</f>
        <v>TH200</v>
      </c>
      <c r="Z568" s="36"/>
      <c r="AA568" s="30"/>
      <c r="AB568" s="57">
        <f t="shared" si="144"/>
        <v>5111</v>
      </c>
      <c r="AC568" s="57">
        <f t="shared" si="145"/>
        <v>131</v>
      </c>
      <c r="AD568" s="30"/>
      <c r="AE568" s="58">
        <f>IF(H568="","",'PHIEU XT'!U568)</f>
        <v>3</v>
      </c>
      <c r="AF568" s="37"/>
      <c r="AG568" s="37">
        <f>IF(H568="","",'PHIEU XT'!T568)</f>
        <v>55595</v>
      </c>
      <c r="AH568" s="38">
        <f t="shared" si="146"/>
        <v>166785</v>
      </c>
      <c r="AI568" s="37"/>
      <c r="AJ568" s="37"/>
      <c r="AK568" s="39"/>
      <c r="AL568" s="40">
        <f t="shared" si="147"/>
        <v>8</v>
      </c>
      <c r="AM568" s="37"/>
      <c r="AN568" s="37">
        <f t="shared" si="148"/>
        <v>13342.800000000001</v>
      </c>
      <c r="AO568" s="59">
        <f t="shared" si="149"/>
        <v>33311</v>
      </c>
      <c r="AP568" s="39"/>
      <c r="AQ568" s="59" t="str">
        <f t="shared" si="150"/>
        <v>K-hangtra</v>
      </c>
      <c r="AR568" s="60">
        <f t="shared" si="151"/>
        <v>156</v>
      </c>
      <c r="AS568" s="60">
        <f t="shared" si="152"/>
        <v>632</v>
      </c>
      <c r="AV568" s="39"/>
      <c r="AW568" s="42"/>
      <c r="AX568" s="42"/>
      <c r="AY568" s="42"/>
      <c r="AZ568" s="42"/>
      <c r="BA568" s="42"/>
      <c r="BB568" s="42"/>
      <c r="BC568" s="42"/>
      <c r="BD568" s="42"/>
      <c r="BE568" s="42"/>
      <c r="BF568" s="42"/>
      <c r="BG568" s="42"/>
      <c r="BH568" s="42"/>
      <c r="BI568" s="42"/>
      <c r="BJ568" s="42"/>
      <c r="BK568" s="42"/>
      <c r="BL568" s="42"/>
      <c r="BM568" s="42"/>
      <c r="BN568" s="42"/>
      <c r="BO568" s="42"/>
      <c r="BP568" s="42"/>
      <c r="BQ568" s="42"/>
      <c r="BR568" s="42"/>
      <c r="BS568" s="42"/>
      <c r="BT568" s="42"/>
      <c r="BU568" s="42"/>
      <c r="BV568" s="42"/>
      <c r="BW568" s="42"/>
      <c r="BX568" s="42"/>
      <c r="BY568" s="42"/>
      <c r="BZ568" s="42"/>
      <c r="CA568" s="42"/>
      <c r="CB568" s="42"/>
      <c r="CC568" s="42"/>
      <c r="CD568" s="42"/>
      <c r="CE568" s="42"/>
      <c r="CF568" s="42"/>
      <c r="CG568" s="42"/>
      <c r="CH568" s="42"/>
      <c r="CI568" s="42"/>
      <c r="CJ568" s="42"/>
      <c r="CK568" s="42"/>
      <c r="CL568" s="42"/>
      <c r="CM568" s="42"/>
      <c r="CN568" s="42"/>
      <c r="CO568" s="42"/>
      <c r="CP568" s="42"/>
      <c r="CQ568" s="42"/>
      <c r="CR568" s="42"/>
      <c r="CS568" s="42"/>
      <c r="CT568" s="42"/>
      <c r="CU568" s="42"/>
      <c r="CV568" s="42"/>
      <c r="CW568" s="42"/>
      <c r="CX568" s="42"/>
      <c r="CY568" s="42"/>
      <c r="CZ568" s="42"/>
      <c r="DA568" s="42"/>
      <c r="DB568" s="42"/>
      <c r="DC568" s="42"/>
      <c r="DD568" s="42"/>
      <c r="DE568" s="42"/>
      <c r="DF568" s="42"/>
      <c r="DG568" s="42"/>
      <c r="DH568" s="42"/>
      <c r="DI568" s="42"/>
      <c r="DJ568" s="42"/>
      <c r="DK568" s="42"/>
      <c r="DL568" s="42"/>
      <c r="DM568" s="42"/>
      <c r="DN568" s="42"/>
      <c r="DO568" s="42"/>
      <c r="DP568" s="42"/>
      <c r="DQ568" s="42"/>
      <c r="DR568" s="42"/>
      <c r="DS568" s="42"/>
      <c r="DT568" s="42"/>
      <c r="DU568" s="42"/>
      <c r="DV568" s="42"/>
      <c r="DW568" s="42"/>
      <c r="DX568" s="42"/>
      <c r="DY568" s="42"/>
      <c r="DZ568" s="42"/>
      <c r="EA568" s="42"/>
      <c r="EB568" s="42"/>
      <c r="EC568" s="42"/>
      <c r="ED568" s="42"/>
      <c r="EE568" s="42"/>
      <c r="EF568" s="42"/>
      <c r="EG568" s="42"/>
      <c r="EH568" s="42"/>
      <c r="EI568" s="42"/>
      <c r="EJ568" s="42"/>
      <c r="EK568" s="42"/>
      <c r="EL568" s="42"/>
      <c r="EM568" s="42"/>
      <c r="EN568" s="42"/>
      <c r="EO568" s="42"/>
      <c r="EP568" s="42"/>
      <c r="EQ568" s="42"/>
      <c r="ER568" s="42"/>
      <c r="ES568" s="42"/>
      <c r="ET568" s="42"/>
      <c r="EU568" s="42"/>
      <c r="EV568" s="42"/>
      <c r="EW568" s="42"/>
      <c r="EX568" s="42"/>
      <c r="EY568" s="42"/>
      <c r="EZ568" s="42"/>
      <c r="FA568" s="42"/>
      <c r="FB568" s="42"/>
      <c r="FC568" s="42"/>
      <c r="FD568" s="42"/>
      <c r="FE568" s="42"/>
      <c r="FF568" s="42"/>
      <c r="FG568" s="42"/>
      <c r="FH568" s="42"/>
      <c r="FI568" s="42"/>
      <c r="FJ568" s="42"/>
      <c r="FK568" s="42"/>
      <c r="FL568" s="42"/>
      <c r="FM568" s="42"/>
      <c r="FN568" s="42"/>
      <c r="FO568" s="42"/>
      <c r="FP568" s="42"/>
      <c r="FQ568" s="42"/>
      <c r="FR568" s="42"/>
      <c r="FS568" s="42"/>
      <c r="FT568" s="42"/>
      <c r="FU568" s="42"/>
      <c r="FV568" s="42"/>
      <c r="FW568" s="42"/>
      <c r="FX568" s="42"/>
      <c r="FY568" s="42"/>
      <c r="FZ568" s="42"/>
      <c r="GA568" s="42"/>
      <c r="GB568" s="42"/>
      <c r="GC568" s="42"/>
      <c r="GD568" s="42"/>
      <c r="GE568" s="42"/>
      <c r="GF568" s="42"/>
      <c r="GG568" s="42"/>
      <c r="GH568" s="42"/>
      <c r="GI568" s="42"/>
      <c r="GJ568" s="42"/>
      <c r="GK568" s="42"/>
      <c r="GL568" s="42"/>
      <c r="GM568" s="42"/>
      <c r="GN568" s="42"/>
      <c r="GO568" s="42"/>
      <c r="GP568" s="42"/>
      <c r="GQ568" s="42"/>
      <c r="GR568" s="42"/>
      <c r="GS568" s="42"/>
      <c r="GT568" s="42"/>
      <c r="GU568" s="42"/>
      <c r="GV568" s="42"/>
      <c r="GW568" s="42"/>
      <c r="GX568" s="42"/>
      <c r="GY568" s="42"/>
      <c r="GZ568" s="42"/>
      <c r="HA568" s="42"/>
      <c r="HB568" s="42"/>
      <c r="HC568" s="42"/>
      <c r="HD568" s="42"/>
      <c r="HE568" s="42"/>
      <c r="HF568" s="42"/>
      <c r="HG568" s="42"/>
      <c r="HH568" s="42"/>
      <c r="HI568" s="42"/>
      <c r="HJ568" s="42"/>
      <c r="HK568" s="42"/>
      <c r="HL568" s="42"/>
      <c r="HM568" s="42"/>
      <c r="HN568" s="42"/>
      <c r="HO568" s="42"/>
      <c r="HP568" s="42"/>
      <c r="HQ568" s="42"/>
      <c r="HR568" s="42"/>
      <c r="HS568" s="42"/>
      <c r="HT568" s="42"/>
      <c r="HU568" s="42"/>
      <c r="HV568" s="42"/>
      <c r="HW568" s="42"/>
      <c r="HX568" s="42"/>
    </row>
    <row r="569" spans="1:232" s="41" customFormat="1" x14ac:dyDescent="0.25">
      <c r="A569" s="29"/>
      <c r="B569" s="30"/>
      <c r="C569" s="31" t="str">
        <f>IF(H569="","",VLOOKUP(O569,Khach_hang!B:G,6,0))</f>
        <v>B</v>
      </c>
      <c r="D569" s="57">
        <f t="shared" si="136"/>
        <v>0</v>
      </c>
      <c r="E569" s="57">
        <f t="shared" si="137"/>
        <v>1</v>
      </c>
      <c r="F569" s="32" t="str">
        <f>IF(H569="","",VLOOKUP(H569,'PHIEU XT'!B:I,8,0))</f>
        <v>31/08/2025</v>
      </c>
      <c r="G569" s="32" t="str">
        <f t="shared" si="138"/>
        <v>31/08/2025</v>
      </c>
      <c r="H569" s="4">
        <v>9105875196</v>
      </c>
      <c r="I569" s="32" t="str">
        <f t="shared" si="139"/>
        <v>31/08/2025</v>
      </c>
      <c r="J569" s="33" t="str">
        <f t="shared" si="140"/>
        <v>NKHT2508/00423249</v>
      </c>
      <c r="K569" s="34"/>
      <c r="L569" s="46" t="str">
        <f t="shared" si="141"/>
        <v>K25TTM</v>
      </c>
      <c r="M569" s="33" t="str">
        <f>IF(H569="","",'PHIEU XT'!C569)</f>
        <v>00423249</v>
      </c>
      <c r="N569" s="35" t="str">
        <f t="shared" si="142"/>
        <v>31/08/2025</v>
      </c>
      <c r="O569" s="6" t="str">
        <f>IF(H569="","",'PHIEU XT'!E569)</f>
        <v>WIN-002</v>
      </c>
      <c r="P569" s="36"/>
      <c r="Q569" s="36"/>
      <c r="R569" s="36"/>
      <c r="S569" s="33" t="str">
        <f>IF(H569="","",'PHIEU XT'!F569)</f>
        <v>3500 WM+ HNI 101 Học viện Quốc Phòng</v>
      </c>
      <c r="T569" s="36"/>
      <c r="U569" s="36"/>
      <c r="V569" s="33" t="str">
        <f t="shared" si="143"/>
        <v>3500 WM+ HNI 101 Học viện Quốc Phòng</v>
      </c>
      <c r="W569" s="36"/>
      <c r="X569" s="36"/>
      <c r="Y569" s="33" t="str">
        <f>IF(H569="","",'PHIEU XT'!AC569)</f>
        <v>GM500</v>
      </c>
      <c r="Z569" s="36"/>
      <c r="AA569" s="30"/>
      <c r="AB569" s="57">
        <f t="shared" si="144"/>
        <v>5111</v>
      </c>
      <c r="AC569" s="57">
        <f t="shared" si="145"/>
        <v>131</v>
      </c>
      <c r="AD569" s="30"/>
      <c r="AE569" s="58">
        <f>IF(H569="","",'PHIEU XT'!U569)</f>
        <v>1</v>
      </c>
      <c r="AF569" s="37"/>
      <c r="AG569" s="37">
        <f>IF(H569="","",'PHIEU XT'!T569)</f>
        <v>111058</v>
      </c>
      <c r="AH569" s="38">
        <f t="shared" si="146"/>
        <v>111058</v>
      </c>
      <c r="AI569" s="37"/>
      <c r="AJ569" s="37"/>
      <c r="AK569" s="39"/>
      <c r="AL569" s="40">
        <f t="shared" si="147"/>
        <v>8</v>
      </c>
      <c r="AM569" s="37"/>
      <c r="AN569" s="37">
        <f t="shared" si="148"/>
        <v>8884.64</v>
      </c>
      <c r="AO569" s="59">
        <f t="shared" si="149"/>
        <v>33311</v>
      </c>
      <c r="AP569" s="39"/>
      <c r="AQ569" s="59" t="str">
        <f t="shared" si="150"/>
        <v>K-hangtra</v>
      </c>
      <c r="AR569" s="60">
        <f t="shared" si="151"/>
        <v>156</v>
      </c>
      <c r="AS569" s="60">
        <f t="shared" si="152"/>
        <v>632</v>
      </c>
      <c r="AV569" s="39"/>
      <c r="AW569" s="42"/>
      <c r="AX569" s="42"/>
      <c r="AY569" s="42"/>
      <c r="AZ569" s="42"/>
      <c r="BA569" s="42"/>
      <c r="BB569" s="42"/>
      <c r="BC569" s="42"/>
      <c r="BD569" s="42"/>
      <c r="BE569" s="42"/>
      <c r="BF569" s="42"/>
      <c r="BG569" s="42"/>
      <c r="BH569" s="42"/>
      <c r="BI569" s="42"/>
      <c r="BJ569" s="42"/>
      <c r="BK569" s="42"/>
      <c r="BL569" s="42"/>
      <c r="BM569" s="42"/>
      <c r="BN569" s="42"/>
      <c r="BO569" s="42"/>
      <c r="BP569" s="42"/>
      <c r="BQ569" s="42"/>
      <c r="BR569" s="42"/>
      <c r="BS569" s="42"/>
      <c r="BT569" s="42"/>
      <c r="BU569" s="42"/>
      <c r="BV569" s="42"/>
      <c r="BW569" s="42"/>
      <c r="BX569" s="42"/>
      <c r="BY569" s="42"/>
      <c r="BZ569" s="42"/>
      <c r="CA569" s="42"/>
      <c r="CB569" s="42"/>
      <c r="CC569" s="42"/>
      <c r="CD569" s="42"/>
      <c r="CE569" s="42"/>
      <c r="CF569" s="42"/>
      <c r="CG569" s="42"/>
      <c r="CH569" s="42"/>
      <c r="CI569" s="42"/>
      <c r="CJ569" s="42"/>
      <c r="CK569" s="42"/>
      <c r="CL569" s="42"/>
      <c r="CM569" s="42"/>
      <c r="CN569" s="42"/>
      <c r="CO569" s="42"/>
      <c r="CP569" s="42"/>
      <c r="CQ569" s="42"/>
      <c r="CR569" s="42"/>
      <c r="CS569" s="42"/>
      <c r="CT569" s="42"/>
      <c r="CU569" s="42"/>
      <c r="CV569" s="42"/>
      <c r="CW569" s="42"/>
      <c r="CX569" s="42"/>
      <c r="CY569" s="42"/>
      <c r="CZ569" s="42"/>
      <c r="DA569" s="42"/>
      <c r="DB569" s="42"/>
      <c r="DC569" s="42"/>
      <c r="DD569" s="42"/>
      <c r="DE569" s="42"/>
      <c r="DF569" s="42"/>
      <c r="DG569" s="42"/>
      <c r="DH569" s="42"/>
      <c r="DI569" s="42"/>
      <c r="DJ569" s="42"/>
      <c r="DK569" s="42"/>
      <c r="DL569" s="42"/>
      <c r="DM569" s="42"/>
      <c r="DN569" s="42"/>
      <c r="DO569" s="42"/>
      <c r="DP569" s="42"/>
      <c r="DQ569" s="42"/>
      <c r="DR569" s="42"/>
      <c r="DS569" s="42"/>
      <c r="DT569" s="42"/>
      <c r="DU569" s="42"/>
      <c r="DV569" s="42"/>
      <c r="DW569" s="42"/>
      <c r="DX569" s="42"/>
      <c r="DY569" s="42"/>
      <c r="DZ569" s="42"/>
      <c r="EA569" s="42"/>
      <c r="EB569" s="42"/>
      <c r="EC569" s="42"/>
      <c r="ED569" s="42"/>
      <c r="EE569" s="42"/>
      <c r="EF569" s="42"/>
      <c r="EG569" s="42"/>
      <c r="EH569" s="42"/>
      <c r="EI569" s="42"/>
      <c r="EJ569" s="42"/>
      <c r="EK569" s="42"/>
      <c r="EL569" s="42"/>
      <c r="EM569" s="42"/>
      <c r="EN569" s="42"/>
      <c r="EO569" s="42"/>
      <c r="EP569" s="42"/>
      <c r="EQ569" s="42"/>
      <c r="ER569" s="42"/>
      <c r="ES569" s="42"/>
      <c r="ET569" s="42"/>
      <c r="EU569" s="42"/>
      <c r="EV569" s="42"/>
      <c r="EW569" s="42"/>
      <c r="EX569" s="42"/>
      <c r="EY569" s="42"/>
      <c r="EZ569" s="42"/>
      <c r="FA569" s="42"/>
      <c r="FB569" s="42"/>
      <c r="FC569" s="42"/>
      <c r="FD569" s="42"/>
      <c r="FE569" s="42"/>
      <c r="FF569" s="42"/>
      <c r="FG569" s="42"/>
      <c r="FH569" s="42"/>
      <c r="FI569" s="42"/>
      <c r="FJ569" s="42"/>
      <c r="FK569" s="42"/>
      <c r="FL569" s="42"/>
      <c r="FM569" s="42"/>
      <c r="FN569" s="42"/>
      <c r="FO569" s="42"/>
      <c r="FP569" s="42"/>
      <c r="FQ569" s="42"/>
      <c r="FR569" s="42"/>
      <c r="FS569" s="42"/>
      <c r="FT569" s="42"/>
      <c r="FU569" s="42"/>
      <c r="FV569" s="42"/>
      <c r="FW569" s="42"/>
      <c r="FX569" s="42"/>
      <c r="FY569" s="42"/>
      <c r="FZ569" s="42"/>
      <c r="GA569" s="42"/>
      <c r="GB569" s="42"/>
      <c r="GC569" s="42"/>
      <c r="GD569" s="42"/>
      <c r="GE569" s="42"/>
      <c r="GF569" s="42"/>
      <c r="GG569" s="42"/>
      <c r="GH569" s="42"/>
      <c r="GI569" s="42"/>
      <c r="GJ569" s="42"/>
      <c r="GK569" s="42"/>
      <c r="GL569" s="42"/>
      <c r="GM569" s="42"/>
      <c r="GN569" s="42"/>
      <c r="GO569" s="42"/>
      <c r="GP569" s="42"/>
      <c r="GQ569" s="42"/>
      <c r="GR569" s="42"/>
      <c r="GS569" s="42"/>
      <c r="GT569" s="42"/>
      <c r="GU569" s="42"/>
      <c r="GV569" s="42"/>
      <c r="GW569" s="42"/>
      <c r="GX569" s="42"/>
      <c r="GY569" s="42"/>
      <c r="GZ569" s="42"/>
      <c r="HA569" s="42"/>
      <c r="HB569" s="42"/>
      <c r="HC569" s="42"/>
      <c r="HD569" s="42"/>
      <c r="HE569" s="42"/>
      <c r="HF569" s="42"/>
      <c r="HG569" s="42"/>
      <c r="HH569" s="42"/>
      <c r="HI569" s="42"/>
      <c r="HJ569" s="42"/>
      <c r="HK569" s="42"/>
      <c r="HL569" s="42"/>
      <c r="HM569" s="42"/>
      <c r="HN569" s="42"/>
      <c r="HO569" s="42"/>
      <c r="HP569" s="42"/>
      <c r="HQ569" s="42"/>
      <c r="HR569" s="42"/>
      <c r="HS569" s="42"/>
      <c r="HT569" s="42"/>
      <c r="HU569" s="42"/>
      <c r="HV569" s="42"/>
      <c r="HW569" s="42"/>
      <c r="HX569" s="42"/>
    </row>
    <row r="570" spans="1:232" s="41" customFormat="1" x14ac:dyDescent="0.25">
      <c r="A570" s="29"/>
      <c r="B570" s="30"/>
      <c r="C570" s="31" t="str">
        <f>IF(H570="","",VLOOKUP(O570,Khach_hang!B:G,6,0))</f>
        <v>B</v>
      </c>
      <c r="D570" s="57">
        <f t="shared" si="136"/>
        <v>0</v>
      </c>
      <c r="E570" s="57">
        <f t="shared" si="137"/>
        <v>1</v>
      </c>
      <c r="F570" s="32" t="str">
        <f>IF(H570="","",VLOOKUP(H570,'PHIEU XT'!B:I,8,0))</f>
        <v>31/08/2025</v>
      </c>
      <c r="G570" s="32" t="str">
        <f t="shared" si="138"/>
        <v>31/08/2025</v>
      </c>
      <c r="H570" s="4">
        <v>9105875256</v>
      </c>
      <c r="I570" s="32" t="str">
        <f t="shared" si="139"/>
        <v>31/08/2025</v>
      </c>
      <c r="J570" s="33" t="str">
        <f t="shared" si="140"/>
        <v>NKHT2508/00423269</v>
      </c>
      <c r="K570" s="34"/>
      <c r="L570" s="46" t="str">
        <f t="shared" si="141"/>
        <v>K25TTM</v>
      </c>
      <c r="M570" s="33" t="str">
        <f>IF(H570="","",'PHIEU XT'!C570)</f>
        <v>00423269</v>
      </c>
      <c r="N570" s="35" t="str">
        <f t="shared" si="142"/>
        <v>31/08/2025</v>
      </c>
      <c r="O570" s="6" t="str">
        <f>IF(H570="","",'PHIEU XT'!E570)</f>
        <v>WIN-002</v>
      </c>
      <c r="P570" s="36"/>
      <c r="Q570" s="36"/>
      <c r="R570" s="36"/>
      <c r="S570" s="33" t="str">
        <f>IF(H570="","",'PHIEU XT'!F570)</f>
        <v>5063 WM+ HNI Số 16 Hòa Sơn</v>
      </c>
      <c r="T570" s="36"/>
      <c r="U570" s="36"/>
      <c r="V570" s="33" t="str">
        <f t="shared" si="143"/>
        <v>5063 WM+ HNI Số 16 Hòa Sơn</v>
      </c>
      <c r="W570" s="36"/>
      <c r="X570" s="36"/>
      <c r="Y570" s="33" t="str">
        <f>IF(H570="","",'PHIEU XT'!AC570)</f>
        <v>GTLX250G</v>
      </c>
      <c r="Z570" s="36"/>
      <c r="AA570" s="30"/>
      <c r="AB570" s="57">
        <f t="shared" si="144"/>
        <v>5111</v>
      </c>
      <c r="AC570" s="57">
        <f t="shared" si="145"/>
        <v>131</v>
      </c>
      <c r="AD570" s="30"/>
      <c r="AE570" s="58">
        <f>IF(H570="","",'PHIEU XT'!U570)</f>
        <v>4</v>
      </c>
      <c r="AF570" s="37"/>
      <c r="AG570" s="37">
        <f>IF(H570="","",'PHIEU XT'!T570)</f>
        <v>50182</v>
      </c>
      <c r="AH570" s="38">
        <f t="shared" si="146"/>
        <v>200728</v>
      </c>
      <c r="AI570" s="37"/>
      <c r="AJ570" s="37"/>
      <c r="AK570" s="39"/>
      <c r="AL570" s="40">
        <f t="shared" si="147"/>
        <v>8</v>
      </c>
      <c r="AM570" s="37"/>
      <c r="AN570" s="37">
        <f t="shared" si="148"/>
        <v>16058.24</v>
      </c>
      <c r="AO570" s="59">
        <f t="shared" si="149"/>
        <v>33311</v>
      </c>
      <c r="AP570" s="39"/>
      <c r="AQ570" s="59" t="str">
        <f t="shared" si="150"/>
        <v>K-hangtra</v>
      </c>
      <c r="AR570" s="60">
        <f t="shared" si="151"/>
        <v>156</v>
      </c>
      <c r="AS570" s="60">
        <f t="shared" si="152"/>
        <v>632</v>
      </c>
      <c r="AV570" s="39"/>
      <c r="AW570" s="42"/>
      <c r="AX570" s="42"/>
      <c r="AY570" s="42"/>
      <c r="AZ570" s="42"/>
      <c r="BA570" s="42"/>
      <c r="BB570" s="42"/>
      <c r="BC570" s="42"/>
      <c r="BD570" s="42"/>
      <c r="BE570" s="42"/>
      <c r="BF570" s="42"/>
      <c r="BG570" s="42"/>
      <c r="BH570" s="42"/>
      <c r="BI570" s="42"/>
      <c r="BJ570" s="42"/>
      <c r="BK570" s="42"/>
      <c r="BL570" s="42"/>
      <c r="BM570" s="42"/>
      <c r="BN570" s="42"/>
      <c r="BO570" s="42"/>
      <c r="BP570" s="42"/>
      <c r="BQ570" s="42"/>
      <c r="BR570" s="42"/>
      <c r="BS570" s="42"/>
      <c r="BT570" s="42"/>
      <c r="BU570" s="42"/>
      <c r="BV570" s="42"/>
      <c r="BW570" s="42"/>
      <c r="BX570" s="42"/>
      <c r="BY570" s="42"/>
      <c r="BZ570" s="42"/>
      <c r="CA570" s="42"/>
      <c r="CB570" s="42"/>
      <c r="CC570" s="42"/>
      <c r="CD570" s="42"/>
      <c r="CE570" s="42"/>
      <c r="CF570" s="42"/>
      <c r="CG570" s="42"/>
      <c r="CH570" s="42"/>
      <c r="CI570" s="42"/>
      <c r="CJ570" s="42"/>
      <c r="CK570" s="42"/>
      <c r="CL570" s="42"/>
      <c r="CM570" s="42"/>
      <c r="CN570" s="42"/>
      <c r="CO570" s="42"/>
      <c r="CP570" s="42"/>
      <c r="CQ570" s="42"/>
      <c r="CR570" s="42"/>
      <c r="CS570" s="42"/>
      <c r="CT570" s="42"/>
      <c r="CU570" s="42"/>
      <c r="CV570" s="42"/>
      <c r="CW570" s="42"/>
      <c r="CX570" s="42"/>
      <c r="CY570" s="42"/>
      <c r="CZ570" s="42"/>
      <c r="DA570" s="42"/>
      <c r="DB570" s="42"/>
      <c r="DC570" s="42"/>
      <c r="DD570" s="42"/>
      <c r="DE570" s="42"/>
      <c r="DF570" s="42"/>
      <c r="DG570" s="42"/>
      <c r="DH570" s="42"/>
      <c r="DI570" s="42"/>
      <c r="DJ570" s="42"/>
      <c r="DK570" s="42"/>
      <c r="DL570" s="42"/>
      <c r="DM570" s="42"/>
      <c r="DN570" s="42"/>
      <c r="DO570" s="42"/>
      <c r="DP570" s="42"/>
      <c r="DQ570" s="42"/>
      <c r="DR570" s="42"/>
      <c r="DS570" s="42"/>
      <c r="DT570" s="42"/>
      <c r="DU570" s="42"/>
      <c r="DV570" s="42"/>
      <c r="DW570" s="42"/>
      <c r="DX570" s="42"/>
      <c r="DY570" s="42"/>
      <c r="DZ570" s="42"/>
      <c r="EA570" s="42"/>
      <c r="EB570" s="42"/>
      <c r="EC570" s="42"/>
      <c r="ED570" s="42"/>
      <c r="EE570" s="42"/>
      <c r="EF570" s="42"/>
      <c r="EG570" s="42"/>
      <c r="EH570" s="42"/>
      <c r="EI570" s="42"/>
      <c r="EJ570" s="42"/>
      <c r="EK570" s="42"/>
      <c r="EL570" s="42"/>
      <c r="EM570" s="42"/>
      <c r="EN570" s="42"/>
      <c r="EO570" s="42"/>
      <c r="EP570" s="42"/>
      <c r="EQ570" s="42"/>
      <c r="ER570" s="42"/>
      <c r="ES570" s="42"/>
      <c r="ET570" s="42"/>
      <c r="EU570" s="42"/>
      <c r="EV570" s="42"/>
      <c r="EW570" s="42"/>
      <c r="EX570" s="42"/>
      <c r="EY570" s="42"/>
      <c r="EZ570" s="42"/>
      <c r="FA570" s="42"/>
      <c r="FB570" s="42"/>
      <c r="FC570" s="42"/>
      <c r="FD570" s="42"/>
      <c r="FE570" s="42"/>
      <c r="FF570" s="42"/>
      <c r="FG570" s="42"/>
      <c r="FH570" s="42"/>
      <c r="FI570" s="42"/>
      <c r="FJ570" s="42"/>
      <c r="FK570" s="42"/>
      <c r="FL570" s="42"/>
      <c r="FM570" s="42"/>
      <c r="FN570" s="42"/>
      <c r="FO570" s="42"/>
      <c r="FP570" s="42"/>
      <c r="FQ570" s="42"/>
      <c r="FR570" s="42"/>
      <c r="FS570" s="42"/>
      <c r="FT570" s="42"/>
      <c r="FU570" s="42"/>
      <c r="FV570" s="42"/>
      <c r="FW570" s="42"/>
      <c r="FX570" s="42"/>
      <c r="FY570" s="42"/>
      <c r="FZ570" s="42"/>
      <c r="GA570" s="42"/>
      <c r="GB570" s="42"/>
      <c r="GC570" s="42"/>
      <c r="GD570" s="42"/>
      <c r="GE570" s="42"/>
      <c r="GF570" s="42"/>
      <c r="GG570" s="42"/>
      <c r="GH570" s="42"/>
      <c r="GI570" s="42"/>
      <c r="GJ570" s="42"/>
      <c r="GK570" s="42"/>
      <c r="GL570" s="42"/>
      <c r="GM570" s="42"/>
      <c r="GN570" s="42"/>
      <c r="GO570" s="42"/>
      <c r="GP570" s="42"/>
      <c r="GQ570" s="42"/>
      <c r="GR570" s="42"/>
      <c r="GS570" s="42"/>
      <c r="GT570" s="42"/>
      <c r="GU570" s="42"/>
      <c r="GV570" s="42"/>
      <c r="GW570" s="42"/>
      <c r="GX570" s="42"/>
      <c r="GY570" s="42"/>
      <c r="GZ570" s="42"/>
      <c r="HA570" s="42"/>
      <c r="HB570" s="42"/>
      <c r="HC570" s="42"/>
      <c r="HD570" s="42"/>
      <c r="HE570" s="42"/>
      <c r="HF570" s="42"/>
      <c r="HG570" s="42"/>
      <c r="HH570" s="42"/>
      <c r="HI570" s="42"/>
      <c r="HJ570" s="42"/>
      <c r="HK570" s="42"/>
      <c r="HL570" s="42"/>
      <c r="HM570" s="42"/>
      <c r="HN570" s="42"/>
      <c r="HO570" s="42"/>
      <c r="HP570" s="42"/>
      <c r="HQ570" s="42"/>
      <c r="HR570" s="42"/>
      <c r="HS570" s="42"/>
      <c r="HT570" s="42"/>
      <c r="HU570" s="42"/>
      <c r="HV570" s="42"/>
      <c r="HW570" s="42"/>
      <c r="HX570" s="42"/>
    </row>
    <row r="571" spans="1:232" s="41" customFormat="1" x14ac:dyDescent="0.25">
      <c r="A571" s="29"/>
      <c r="B571" s="30"/>
      <c r="C571" s="31" t="str">
        <f>IF(H571="","",VLOOKUP(O571,Khach_hang!B:G,6,0))</f>
        <v>B</v>
      </c>
      <c r="D571" s="57">
        <f t="shared" si="136"/>
        <v>0</v>
      </c>
      <c r="E571" s="57">
        <f t="shared" si="137"/>
        <v>1</v>
      </c>
      <c r="F571" s="32" t="str">
        <f>IF(H571="","",VLOOKUP(H571,'PHIEU XT'!B:I,8,0))</f>
        <v>31/08/2025</v>
      </c>
      <c r="G571" s="32" t="str">
        <f t="shared" si="138"/>
        <v>31/08/2025</v>
      </c>
      <c r="H571" s="4">
        <v>9105875256</v>
      </c>
      <c r="I571" s="32" t="str">
        <f t="shared" si="139"/>
        <v>31/08/2025</v>
      </c>
      <c r="J571" s="33" t="str">
        <f t="shared" si="140"/>
        <v>NKHT2508/00423269</v>
      </c>
      <c r="K571" s="34"/>
      <c r="L571" s="46" t="str">
        <f t="shared" si="141"/>
        <v>K25TTM</v>
      </c>
      <c r="M571" s="33" t="str">
        <f>IF(H571="","",'PHIEU XT'!C571)</f>
        <v>00423269</v>
      </c>
      <c r="N571" s="35" t="str">
        <f t="shared" si="142"/>
        <v>31/08/2025</v>
      </c>
      <c r="O571" s="6" t="str">
        <f>IF(H571="","",'PHIEU XT'!E571)</f>
        <v>WIN-002</v>
      </c>
      <c r="P571" s="36"/>
      <c r="Q571" s="36"/>
      <c r="R571" s="36"/>
      <c r="S571" s="33" t="str">
        <f>IF(H571="","",'PHIEU XT'!F571)</f>
        <v>5063 WM+ HNI Số 16 Hòa Sơn</v>
      </c>
      <c r="T571" s="36"/>
      <c r="U571" s="36"/>
      <c r="V571" s="33" t="str">
        <f t="shared" si="143"/>
        <v>5063 WM+ HNI Số 16 Hòa Sơn</v>
      </c>
      <c r="W571" s="36"/>
      <c r="X571" s="36"/>
      <c r="Y571" s="33" t="str">
        <f>IF(H571="","",'PHIEU XT'!AC571)</f>
        <v>CGM300</v>
      </c>
      <c r="Z571" s="36"/>
      <c r="AA571" s="30"/>
      <c r="AB571" s="57">
        <f t="shared" si="144"/>
        <v>5111</v>
      </c>
      <c r="AC571" s="57">
        <f t="shared" si="145"/>
        <v>131</v>
      </c>
      <c r="AD571" s="30"/>
      <c r="AE571" s="58">
        <f>IF(H571="","",'PHIEU XT'!U571)</f>
        <v>4</v>
      </c>
      <c r="AF571" s="37"/>
      <c r="AG571" s="37">
        <f>IF(H571="","",'PHIEU XT'!T571)</f>
        <v>73431</v>
      </c>
      <c r="AH571" s="38">
        <f t="shared" si="146"/>
        <v>293724</v>
      </c>
      <c r="AI571" s="37"/>
      <c r="AJ571" s="37"/>
      <c r="AK571" s="39"/>
      <c r="AL571" s="40">
        <f t="shared" si="147"/>
        <v>8</v>
      </c>
      <c r="AM571" s="37"/>
      <c r="AN571" s="37">
        <f t="shared" si="148"/>
        <v>23497.920000000002</v>
      </c>
      <c r="AO571" s="59">
        <f t="shared" si="149"/>
        <v>33311</v>
      </c>
      <c r="AP571" s="39"/>
      <c r="AQ571" s="59" t="str">
        <f t="shared" si="150"/>
        <v>K-hangtra</v>
      </c>
      <c r="AR571" s="60">
        <f t="shared" si="151"/>
        <v>156</v>
      </c>
      <c r="AS571" s="60">
        <f t="shared" si="152"/>
        <v>632</v>
      </c>
      <c r="AV571" s="39"/>
      <c r="AW571" s="42"/>
      <c r="AX571" s="42"/>
      <c r="AY571" s="42"/>
      <c r="AZ571" s="42"/>
      <c r="BA571" s="42"/>
      <c r="BB571" s="42"/>
      <c r="BC571" s="42"/>
      <c r="BD571" s="42"/>
      <c r="BE571" s="42"/>
      <c r="BF571" s="42"/>
      <c r="BG571" s="42"/>
      <c r="BH571" s="42"/>
      <c r="BI571" s="42"/>
      <c r="BJ571" s="42"/>
      <c r="BK571" s="42"/>
      <c r="BL571" s="42"/>
      <c r="BM571" s="42"/>
      <c r="BN571" s="42"/>
      <c r="BO571" s="42"/>
      <c r="BP571" s="42"/>
      <c r="BQ571" s="42"/>
      <c r="BR571" s="42"/>
      <c r="BS571" s="42"/>
      <c r="BT571" s="42"/>
      <c r="BU571" s="42"/>
      <c r="BV571" s="42"/>
      <c r="BW571" s="42"/>
      <c r="BX571" s="42"/>
      <c r="BY571" s="42"/>
      <c r="BZ571" s="42"/>
      <c r="CA571" s="42"/>
      <c r="CB571" s="42"/>
      <c r="CC571" s="42"/>
      <c r="CD571" s="42"/>
      <c r="CE571" s="42"/>
      <c r="CF571" s="42"/>
      <c r="CG571" s="42"/>
      <c r="CH571" s="42"/>
      <c r="CI571" s="42"/>
      <c r="CJ571" s="42"/>
      <c r="CK571" s="42"/>
      <c r="CL571" s="42"/>
      <c r="CM571" s="42"/>
      <c r="CN571" s="42"/>
      <c r="CO571" s="42"/>
      <c r="CP571" s="42"/>
      <c r="CQ571" s="42"/>
      <c r="CR571" s="42"/>
      <c r="CS571" s="42"/>
      <c r="CT571" s="42"/>
      <c r="CU571" s="42"/>
      <c r="CV571" s="42"/>
      <c r="CW571" s="42"/>
      <c r="CX571" s="42"/>
      <c r="CY571" s="42"/>
      <c r="CZ571" s="42"/>
      <c r="DA571" s="42"/>
      <c r="DB571" s="42"/>
      <c r="DC571" s="42"/>
      <c r="DD571" s="42"/>
      <c r="DE571" s="42"/>
      <c r="DF571" s="42"/>
      <c r="DG571" s="42"/>
      <c r="DH571" s="42"/>
      <c r="DI571" s="42"/>
      <c r="DJ571" s="42"/>
      <c r="DK571" s="42"/>
      <c r="DL571" s="42"/>
      <c r="DM571" s="42"/>
      <c r="DN571" s="42"/>
      <c r="DO571" s="42"/>
      <c r="DP571" s="42"/>
      <c r="DQ571" s="42"/>
      <c r="DR571" s="42"/>
      <c r="DS571" s="42"/>
      <c r="DT571" s="42"/>
      <c r="DU571" s="42"/>
      <c r="DV571" s="42"/>
      <c r="DW571" s="42"/>
      <c r="DX571" s="42"/>
      <c r="DY571" s="42"/>
      <c r="DZ571" s="42"/>
      <c r="EA571" s="42"/>
      <c r="EB571" s="42"/>
      <c r="EC571" s="42"/>
      <c r="ED571" s="42"/>
      <c r="EE571" s="42"/>
      <c r="EF571" s="42"/>
      <c r="EG571" s="42"/>
      <c r="EH571" s="42"/>
      <c r="EI571" s="42"/>
      <c r="EJ571" s="42"/>
      <c r="EK571" s="42"/>
      <c r="EL571" s="42"/>
      <c r="EM571" s="42"/>
      <c r="EN571" s="42"/>
      <c r="EO571" s="42"/>
      <c r="EP571" s="42"/>
      <c r="EQ571" s="42"/>
      <c r="ER571" s="42"/>
      <c r="ES571" s="42"/>
      <c r="ET571" s="42"/>
      <c r="EU571" s="42"/>
      <c r="EV571" s="42"/>
      <c r="EW571" s="42"/>
      <c r="EX571" s="42"/>
      <c r="EY571" s="42"/>
      <c r="EZ571" s="42"/>
      <c r="FA571" s="42"/>
      <c r="FB571" s="42"/>
      <c r="FC571" s="42"/>
      <c r="FD571" s="42"/>
      <c r="FE571" s="42"/>
      <c r="FF571" s="42"/>
      <c r="FG571" s="42"/>
      <c r="FH571" s="42"/>
      <c r="FI571" s="42"/>
      <c r="FJ571" s="42"/>
      <c r="FK571" s="42"/>
      <c r="FL571" s="42"/>
      <c r="FM571" s="42"/>
      <c r="FN571" s="42"/>
      <c r="FO571" s="42"/>
      <c r="FP571" s="42"/>
      <c r="FQ571" s="42"/>
      <c r="FR571" s="42"/>
      <c r="FS571" s="42"/>
      <c r="FT571" s="42"/>
      <c r="FU571" s="42"/>
      <c r="FV571" s="42"/>
      <c r="FW571" s="42"/>
      <c r="FX571" s="42"/>
      <c r="FY571" s="42"/>
      <c r="FZ571" s="42"/>
      <c r="GA571" s="42"/>
      <c r="GB571" s="42"/>
      <c r="GC571" s="42"/>
      <c r="GD571" s="42"/>
      <c r="GE571" s="42"/>
      <c r="GF571" s="42"/>
      <c r="GG571" s="42"/>
      <c r="GH571" s="42"/>
      <c r="GI571" s="42"/>
      <c r="GJ571" s="42"/>
      <c r="GK571" s="42"/>
      <c r="GL571" s="42"/>
      <c r="GM571" s="42"/>
      <c r="GN571" s="42"/>
      <c r="GO571" s="42"/>
      <c r="GP571" s="42"/>
      <c r="GQ571" s="42"/>
      <c r="GR571" s="42"/>
      <c r="GS571" s="42"/>
      <c r="GT571" s="42"/>
      <c r="GU571" s="42"/>
      <c r="GV571" s="42"/>
      <c r="GW571" s="42"/>
      <c r="GX571" s="42"/>
      <c r="GY571" s="42"/>
      <c r="GZ571" s="42"/>
      <c r="HA571" s="42"/>
      <c r="HB571" s="42"/>
      <c r="HC571" s="42"/>
      <c r="HD571" s="42"/>
      <c r="HE571" s="42"/>
      <c r="HF571" s="42"/>
      <c r="HG571" s="42"/>
      <c r="HH571" s="42"/>
      <c r="HI571" s="42"/>
      <c r="HJ571" s="42"/>
      <c r="HK571" s="42"/>
      <c r="HL571" s="42"/>
      <c r="HM571" s="42"/>
      <c r="HN571" s="42"/>
      <c r="HO571" s="42"/>
      <c r="HP571" s="42"/>
      <c r="HQ571" s="42"/>
      <c r="HR571" s="42"/>
      <c r="HS571" s="42"/>
      <c r="HT571" s="42"/>
      <c r="HU571" s="42"/>
      <c r="HV571" s="42"/>
      <c r="HW571" s="42"/>
      <c r="HX571" s="42"/>
    </row>
    <row r="572" spans="1:232" s="41" customFormat="1" x14ac:dyDescent="0.25">
      <c r="A572" s="29"/>
      <c r="B572" s="30"/>
      <c r="C572" s="31" t="str">
        <f>IF(H572="","",VLOOKUP(O572,Khach_hang!B:G,6,0))</f>
        <v>B</v>
      </c>
      <c r="D572" s="57">
        <f t="shared" si="136"/>
        <v>0</v>
      </c>
      <c r="E572" s="57">
        <f t="shared" si="137"/>
        <v>1</v>
      </c>
      <c r="F572" s="32" t="str">
        <f>IF(H572="","",VLOOKUP(H572,'PHIEU XT'!B:I,8,0))</f>
        <v>31/08/2025</v>
      </c>
      <c r="G572" s="32" t="str">
        <f t="shared" si="138"/>
        <v>31/08/2025</v>
      </c>
      <c r="H572" s="4">
        <v>9105875256</v>
      </c>
      <c r="I572" s="32" t="str">
        <f t="shared" si="139"/>
        <v>31/08/2025</v>
      </c>
      <c r="J572" s="33" t="str">
        <f t="shared" si="140"/>
        <v>NKHT2508/00423269</v>
      </c>
      <c r="K572" s="34"/>
      <c r="L572" s="46" t="str">
        <f t="shared" si="141"/>
        <v>K25TTM</v>
      </c>
      <c r="M572" s="33" t="str">
        <f>IF(H572="","",'PHIEU XT'!C572)</f>
        <v>00423269</v>
      </c>
      <c r="N572" s="35" t="str">
        <f t="shared" si="142"/>
        <v>31/08/2025</v>
      </c>
      <c r="O572" s="6" t="str">
        <f>IF(H572="","",'PHIEU XT'!E572)</f>
        <v>WIN-002</v>
      </c>
      <c r="P572" s="36"/>
      <c r="Q572" s="36"/>
      <c r="R572" s="36"/>
      <c r="S572" s="33" t="str">
        <f>IF(H572="","",'PHIEU XT'!F572)</f>
        <v>5063 WM+ HNI Số 16 Hòa Sơn</v>
      </c>
      <c r="T572" s="36"/>
      <c r="U572" s="36"/>
      <c r="V572" s="33" t="str">
        <f t="shared" si="143"/>
        <v>5063 WM+ HNI Số 16 Hòa Sơn</v>
      </c>
      <c r="W572" s="36"/>
      <c r="X572" s="36"/>
      <c r="Y572" s="33" t="str">
        <f>IF(H572="","",'PHIEU XT'!AC572)</f>
        <v>GM500</v>
      </c>
      <c r="Z572" s="36"/>
      <c r="AA572" s="30"/>
      <c r="AB572" s="57">
        <f t="shared" si="144"/>
        <v>5111</v>
      </c>
      <c r="AC572" s="57">
        <f t="shared" si="145"/>
        <v>131</v>
      </c>
      <c r="AD572" s="30"/>
      <c r="AE572" s="58">
        <f>IF(H572="","",'PHIEU XT'!U572)</f>
        <v>4</v>
      </c>
      <c r="AF572" s="37"/>
      <c r="AG572" s="37">
        <f>IF(H572="","",'PHIEU XT'!T572)</f>
        <v>111058</v>
      </c>
      <c r="AH572" s="38">
        <f t="shared" si="146"/>
        <v>444232</v>
      </c>
      <c r="AI572" s="37"/>
      <c r="AJ572" s="37"/>
      <c r="AK572" s="39"/>
      <c r="AL572" s="40">
        <f t="shared" si="147"/>
        <v>8</v>
      </c>
      <c r="AM572" s="37"/>
      <c r="AN572" s="37">
        <f t="shared" si="148"/>
        <v>35538.559999999998</v>
      </c>
      <c r="AO572" s="59">
        <f t="shared" si="149"/>
        <v>33311</v>
      </c>
      <c r="AP572" s="39"/>
      <c r="AQ572" s="59" t="str">
        <f t="shared" si="150"/>
        <v>K-hangtra</v>
      </c>
      <c r="AR572" s="60">
        <f t="shared" si="151"/>
        <v>156</v>
      </c>
      <c r="AS572" s="60">
        <f t="shared" si="152"/>
        <v>632</v>
      </c>
      <c r="AV572" s="39"/>
      <c r="AW572" s="42"/>
      <c r="AX572" s="42"/>
      <c r="AY572" s="42"/>
      <c r="AZ572" s="42"/>
      <c r="BA572" s="42"/>
      <c r="BB572" s="42"/>
      <c r="BC572" s="42"/>
      <c r="BD572" s="42"/>
      <c r="BE572" s="42"/>
      <c r="BF572" s="42"/>
      <c r="BG572" s="42"/>
      <c r="BH572" s="42"/>
      <c r="BI572" s="42"/>
      <c r="BJ572" s="42"/>
      <c r="BK572" s="42"/>
      <c r="BL572" s="42"/>
      <c r="BM572" s="42"/>
      <c r="BN572" s="42"/>
      <c r="BO572" s="42"/>
      <c r="BP572" s="42"/>
      <c r="BQ572" s="42"/>
      <c r="BR572" s="42"/>
      <c r="BS572" s="42"/>
      <c r="BT572" s="42"/>
      <c r="BU572" s="42"/>
      <c r="BV572" s="42"/>
      <c r="BW572" s="42"/>
      <c r="BX572" s="42"/>
      <c r="BY572" s="42"/>
      <c r="BZ572" s="42"/>
      <c r="CA572" s="42"/>
      <c r="CB572" s="42"/>
      <c r="CC572" s="42"/>
      <c r="CD572" s="42"/>
      <c r="CE572" s="42"/>
      <c r="CF572" s="42"/>
      <c r="CG572" s="42"/>
      <c r="CH572" s="42"/>
      <c r="CI572" s="42"/>
      <c r="CJ572" s="42"/>
      <c r="CK572" s="42"/>
      <c r="CL572" s="42"/>
      <c r="CM572" s="42"/>
      <c r="CN572" s="42"/>
      <c r="CO572" s="42"/>
      <c r="CP572" s="42"/>
      <c r="CQ572" s="42"/>
      <c r="CR572" s="42"/>
      <c r="CS572" s="42"/>
      <c r="CT572" s="42"/>
      <c r="CU572" s="42"/>
      <c r="CV572" s="42"/>
      <c r="CW572" s="42"/>
      <c r="CX572" s="42"/>
      <c r="CY572" s="42"/>
      <c r="CZ572" s="42"/>
      <c r="DA572" s="42"/>
      <c r="DB572" s="42"/>
      <c r="DC572" s="42"/>
      <c r="DD572" s="42"/>
      <c r="DE572" s="42"/>
      <c r="DF572" s="42"/>
      <c r="DG572" s="42"/>
      <c r="DH572" s="42"/>
      <c r="DI572" s="42"/>
      <c r="DJ572" s="42"/>
      <c r="DK572" s="42"/>
      <c r="DL572" s="42"/>
      <c r="DM572" s="42"/>
      <c r="DN572" s="42"/>
      <c r="DO572" s="42"/>
      <c r="DP572" s="42"/>
      <c r="DQ572" s="42"/>
      <c r="DR572" s="42"/>
      <c r="DS572" s="42"/>
      <c r="DT572" s="42"/>
      <c r="DU572" s="42"/>
      <c r="DV572" s="42"/>
      <c r="DW572" s="42"/>
      <c r="DX572" s="42"/>
      <c r="DY572" s="42"/>
      <c r="DZ572" s="42"/>
      <c r="EA572" s="42"/>
      <c r="EB572" s="42"/>
      <c r="EC572" s="42"/>
      <c r="ED572" s="42"/>
      <c r="EE572" s="42"/>
      <c r="EF572" s="42"/>
      <c r="EG572" s="42"/>
      <c r="EH572" s="42"/>
      <c r="EI572" s="42"/>
      <c r="EJ572" s="42"/>
      <c r="EK572" s="42"/>
      <c r="EL572" s="42"/>
      <c r="EM572" s="42"/>
      <c r="EN572" s="42"/>
      <c r="EO572" s="42"/>
      <c r="EP572" s="42"/>
      <c r="EQ572" s="42"/>
      <c r="ER572" s="42"/>
      <c r="ES572" s="42"/>
      <c r="ET572" s="42"/>
      <c r="EU572" s="42"/>
      <c r="EV572" s="42"/>
      <c r="EW572" s="42"/>
      <c r="EX572" s="42"/>
      <c r="EY572" s="42"/>
      <c r="EZ572" s="42"/>
      <c r="FA572" s="42"/>
      <c r="FB572" s="42"/>
      <c r="FC572" s="42"/>
      <c r="FD572" s="42"/>
      <c r="FE572" s="42"/>
      <c r="FF572" s="42"/>
      <c r="FG572" s="42"/>
      <c r="FH572" s="42"/>
      <c r="FI572" s="42"/>
      <c r="FJ572" s="42"/>
      <c r="FK572" s="42"/>
      <c r="FL572" s="42"/>
      <c r="FM572" s="42"/>
      <c r="FN572" s="42"/>
      <c r="FO572" s="42"/>
      <c r="FP572" s="42"/>
      <c r="FQ572" s="42"/>
      <c r="FR572" s="42"/>
      <c r="FS572" s="42"/>
      <c r="FT572" s="42"/>
      <c r="FU572" s="42"/>
      <c r="FV572" s="42"/>
      <c r="FW572" s="42"/>
      <c r="FX572" s="42"/>
      <c r="FY572" s="42"/>
      <c r="FZ572" s="42"/>
      <c r="GA572" s="42"/>
      <c r="GB572" s="42"/>
      <c r="GC572" s="42"/>
      <c r="GD572" s="42"/>
      <c r="GE572" s="42"/>
      <c r="GF572" s="42"/>
      <c r="GG572" s="42"/>
      <c r="GH572" s="42"/>
      <c r="GI572" s="42"/>
      <c r="GJ572" s="42"/>
      <c r="GK572" s="42"/>
      <c r="GL572" s="42"/>
      <c r="GM572" s="42"/>
      <c r="GN572" s="42"/>
      <c r="GO572" s="42"/>
      <c r="GP572" s="42"/>
      <c r="GQ572" s="42"/>
      <c r="GR572" s="42"/>
      <c r="GS572" s="42"/>
      <c r="GT572" s="42"/>
      <c r="GU572" s="42"/>
      <c r="GV572" s="42"/>
      <c r="GW572" s="42"/>
      <c r="GX572" s="42"/>
      <c r="GY572" s="42"/>
      <c r="GZ572" s="42"/>
      <c r="HA572" s="42"/>
      <c r="HB572" s="42"/>
      <c r="HC572" s="42"/>
      <c r="HD572" s="42"/>
      <c r="HE572" s="42"/>
      <c r="HF572" s="42"/>
      <c r="HG572" s="42"/>
      <c r="HH572" s="42"/>
      <c r="HI572" s="42"/>
      <c r="HJ572" s="42"/>
      <c r="HK572" s="42"/>
      <c r="HL572" s="42"/>
      <c r="HM572" s="42"/>
      <c r="HN572" s="42"/>
      <c r="HO572" s="42"/>
      <c r="HP572" s="42"/>
      <c r="HQ572" s="42"/>
      <c r="HR572" s="42"/>
      <c r="HS572" s="42"/>
      <c r="HT572" s="42"/>
      <c r="HU572" s="42"/>
      <c r="HV572" s="42"/>
      <c r="HW572" s="42"/>
      <c r="HX572" s="42"/>
    </row>
    <row r="573" spans="1:232" s="41" customFormat="1" x14ac:dyDescent="0.25">
      <c r="A573" s="29"/>
      <c r="B573" s="30"/>
      <c r="C573" s="31" t="str">
        <f>IF(H573="","",VLOOKUP(O573,Khach_hang!B:G,6,0))</f>
        <v>B</v>
      </c>
      <c r="D573" s="57">
        <f t="shared" si="136"/>
        <v>0</v>
      </c>
      <c r="E573" s="57">
        <f t="shared" si="137"/>
        <v>1</v>
      </c>
      <c r="F573" s="32" t="str">
        <f>IF(H573="","",VLOOKUP(H573,'PHIEU XT'!B:I,8,0))</f>
        <v>31/08/2025</v>
      </c>
      <c r="G573" s="32" t="str">
        <f t="shared" si="138"/>
        <v>31/08/2025</v>
      </c>
      <c r="H573" s="4">
        <v>9105875312</v>
      </c>
      <c r="I573" s="32" t="str">
        <f t="shared" si="139"/>
        <v>31/08/2025</v>
      </c>
      <c r="J573" s="33" t="str">
        <f t="shared" si="140"/>
        <v>NKHT2508/00013001</v>
      </c>
      <c r="K573" s="34"/>
      <c r="L573" s="46" t="str">
        <f t="shared" si="141"/>
        <v>K25TTM</v>
      </c>
      <c r="M573" s="33" t="str">
        <f>IF(H573="","",'PHIEU XT'!C573)</f>
        <v>00013001</v>
      </c>
      <c r="N573" s="35" t="str">
        <f t="shared" si="142"/>
        <v>31/08/2025</v>
      </c>
      <c r="O573" s="6" t="str">
        <f>IF(H573="","",'PHIEU XT'!E573)</f>
        <v>WIN-004</v>
      </c>
      <c r="P573" s="36"/>
      <c r="Q573" s="36"/>
      <c r="R573" s="36"/>
      <c r="S573" s="33" t="str">
        <f>IF(H573="","",'PHIEU XT'!F573)</f>
        <v>5122 WM+ HTH 520 Nguyễn Công Trứ</v>
      </c>
      <c r="T573" s="36"/>
      <c r="U573" s="36"/>
      <c r="V573" s="33" t="str">
        <f t="shared" si="143"/>
        <v>5122 WM+ HTH 520 Nguyễn Công Trứ</v>
      </c>
      <c r="W573" s="36"/>
      <c r="X573" s="36"/>
      <c r="Y573" s="33" t="str">
        <f>IF(H573="","",'PHIEU XT'!AC573)</f>
        <v>GTLX250G</v>
      </c>
      <c r="Z573" s="36"/>
      <c r="AA573" s="30"/>
      <c r="AB573" s="57">
        <f t="shared" si="144"/>
        <v>5111</v>
      </c>
      <c r="AC573" s="57">
        <f t="shared" si="145"/>
        <v>131</v>
      </c>
      <c r="AD573" s="30"/>
      <c r="AE573" s="58">
        <f>IF(H573="","",'PHIEU XT'!U573)</f>
        <v>1</v>
      </c>
      <c r="AF573" s="37"/>
      <c r="AG573" s="37">
        <f>IF(H573="","",'PHIEU XT'!T573)</f>
        <v>50182</v>
      </c>
      <c r="AH573" s="38">
        <f t="shared" si="146"/>
        <v>50182</v>
      </c>
      <c r="AI573" s="37"/>
      <c r="AJ573" s="37"/>
      <c r="AK573" s="39"/>
      <c r="AL573" s="40">
        <f t="shared" si="147"/>
        <v>8</v>
      </c>
      <c r="AM573" s="37"/>
      <c r="AN573" s="37">
        <f t="shared" si="148"/>
        <v>4014.56</v>
      </c>
      <c r="AO573" s="59">
        <f t="shared" si="149"/>
        <v>33311</v>
      </c>
      <c r="AP573" s="39"/>
      <c r="AQ573" s="59" t="str">
        <f t="shared" si="150"/>
        <v>K-hangtra</v>
      </c>
      <c r="AR573" s="60">
        <f t="shared" si="151"/>
        <v>156</v>
      </c>
      <c r="AS573" s="60">
        <f t="shared" si="152"/>
        <v>632</v>
      </c>
      <c r="AV573" s="39"/>
      <c r="AW573" s="42"/>
      <c r="AX573" s="42"/>
      <c r="AY573" s="42"/>
      <c r="AZ573" s="42"/>
      <c r="BA573" s="42"/>
      <c r="BB573" s="42"/>
      <c r="BC573" s="42"/>
      <c r="BD573" s="42"/>
      <c r="BE573" s="42"/>
      <c r="BF573" s="42"/>
      <c r="BG573" s="42"/>
      <c r="BH573" s="42"/>
      <c r="BI573" s="42"/>
      <c r="BJ573" s="42"/>
      <c r="BK573" s="42"/>
      <c r="BL573" s="42"/>
      <c r="BM573" s="42"/>
      <c r="BN573" s="42"/>
      <c r="BO573" s="42"/>
      <c r="BP573" s="42"/>
      <c r="BQ573" s="42"/>
      <c r="BR573" s="42"/>
      <c r="BS573" s="42"/>
      <c r="BT573" s="42"/>
      <c r="BU573" s="42"/>
      <c r="BV573" s="42"/>
      <c r="BW573" s="42"/>
      <c r="BX573" s="42"/>
      <c r="BY573" s="42"/>
      <c r="BZ573" s="42"/>
      <c r="CA573" s="42"/>
      <c r="CB573" s="42"/>
      <c r="CC573" s="42"/>
      <c r="CD573" s="42"/>
      <c r="CE573" s="42"/>
      <c r="CF573" s="42"/>
      <c r="CG573" s="42"/>
      <c r="CH573" s="42"/>
      <c r="CI573" s="42"/>
      <c r="CJ573" s="42"/>
      <c r="CK573" s="42"/>
      <c r="CL573" s="42"/>
      <c r="CM573" s="42"/>
      <c r="CN573" s="42"/>
      <c r="CO573" s="42"/>
      <c r="CP573" s="42"/>
      <c r="CQ573" s="42"/>
      <c r="CR573" s="42"/>
      <c r="CS573" s="42"/>
      <c r="CT573" s="42"/>
      <c r="CU573" s="42"/>
      <c r="CV573" s="42"/>
      <c r="CW573" s="42"/>
      <c r="CX573" s="42"/>
      <c r="CY573" s="42"/>
      <c r="CZ573" s="42"/>
      <c r="DA573" s="42"/>
      <c r="DB573" s="42"/>
      <c r="DC573" s="42"/>
      <c r="DD573" s="42"/>
      <c r="DE573" s="42"/>
      <c r="DF573" s="42"/>
      <c r="DG573" s="42"/>
      <c r="DH573" s="42"/>
      <c r="DI573" s="42"/>
      <c r="DJ573" s="42"/>
      <c r="DK573" s="42"/>
      <c r="DL573" s="42"/>
      <c r="DM573" s="42"/>
      <c r="DN573" s="42"/>
      <c r="DO573" s="42"/>
      <c r="DP573" s="42"/>
      <c r="DQ573" s="42"/>
      <c r="DR573" s="42"/>
      <c r="DS573" s="42"/>
      <c r="DT573" s="42"/>
      <c r="DU573" s="42"/>
      <c r="DV573" s="42"/>
      <c r="DW573" s="42"/>
      <c r="DX573" s="42"/>
      <c r="DY573" s="42"/>
      <c r="DZ573" s="42"/>
      <c r="EA573" s="42"/>
      <c r="EB573" s="42"/>
      <c r="EC573" s="42"/>
      <c r="ED573" s="42"/>
      <c r="EE573" s="42"/>
      <c r="EF573" s="42"/>
      <c r="EG573" s="42"/>
      <c r="EH573" s="42"/>
      <c r="EI573" s="42"/>
      <c r="EJ573" s="42"/>
      <c r="EK573" s="42"/>
      <c r="EL573" s="42"/>
      <c r="EM573" s="42"/>
      <c r="EN573" s="42"/>
      <c r="EO573" s="42"/>
      <c r="EP573" s="42"/>
      <c r="EQ573" s="42"/>
      <c r="ER573" s="42"/>
      <c r="ES573" s="42"/>
      <c r="ET573" s="42"/>
      <c r="EU573" s="42"/>
      <c r="EV573" s="42"/>
      <c r="EW573" s="42"/>
      <c r="EX573" s="42"/>
      <c r="EY573" s="42"/>
      <c r="EZ573" s="42"/>
      <c r="FA573" s="42"/>
      <c r="FB573" s="42"/>
      <c r="FC573" s="42"/>
      <c r="FD573" s="42"/>
      <c r="FE573" s="42"/>
      <c r="FF573" s="42"/>
      <c r="FG573" s="42"/>
      <c r="FH573" s="42"/>
      <c r="FI573" s="42"/>
      <c r="FJ573" s="42"/>
      <c r="FK573" s="42"/>
      <c r="FL573" s="42"/>
      <c r="FM573" s="42"/>
      <c r="FN573" s="42"/>
      <c r="FO573" s="42"/>
      <c r="FP573" s="42"/>
      <c r="FQ573" s="42"/>
      <c r="FR573" s="42"/>
      <c r="FS573" s="42"/>
      <c r="FT573" s="42"/>
      <c r="FU573" s="42"/>
      <c r="FV573" s="42"/>
      <c r="FW573" s="42"/>
      <c r="FX573" s="42"/>
      <c r="FY573" s="42"/>
      <c r="FZ573" s="42"/>
      <c r="GA573" s="42"/>
      <c r="GB573" s="42"/>
      <c r="GC573" s="42"/>
      <c r="GD573" s="42"/>
      <c r="GE573" s="42"/>
      <c r="GF573" s="42"/>
      <c r="GG573" s="42"/>
      <c r="GH573" s="42"/>
      <c r="GI573" s="42"/>
      <c r="GJ573" s="42"/>
      <c r="GK573" s="42"/>
      <c r="GL573" s="42"/>
      <c r="GM573" s="42"/>
      <c r="GN573" s="42"/>
      <c r="GO573" s="42"/>
      <c r="GP573" s="42"/>
      <c r="GQ573" s="42"/>
      <c r="GR573" s="42"/>
      <c r="GS573" s="42"/>
      <c r="GT573" s="42"/>
      <c r="GU573" s="42"/>
      <c r="GV573" s="42"/>
      <c r="GW573" s="42"/>
      <c r="GX573" s="42"/>
      <c r="GY573" s="42"/>
      <c r="GZ573" s="42"/>
      <c r="HA573" s="42"/>
      <c r="HB573" s="42"/>
      <c r="HC573" s="42"/>
      <c r="HD573" s="42"/>
      <c r="HE573" s="42"/>
      <c r="HF573" s="42"/>
      <c r="HG573" s="42"/>
      <c r="HH573" s="42"/>
      <c r="HI573" s="42"/>
      <c r="HJ573" s="42"/>
      <c r="HK573" s="42"/>
      <c r="HL573" s="42"/>
      <c r="HM573" s="42"/>
      <c r="HN573" s="42"/>
      <c r="HO573" s="42"/>
      <c r="HP573" s="42"/>
      <c r="HQ573" s="42"/>
      <c r="HR573" s="42"/>
      <c r="HS573" s="42"/>
      <c r="HT573" s="42"/>
      <c r="HU573" s="42"/>
      <c r="HV573" s="42"/>
      <c r="HW573" s="42"/>
      <c r="HX573" s="42"/>
    </row>
    <row r="574" spans="1:232" s="41" customFormat="1" x14ac:dyDescent="0.25">
      <c r="A574" s="29"/>
      <c r="B574" s="30"/>
      <c r="C574" s="31" t="str">
        <f>IF(H574="","",VLOOKUP(O574,Khach_hang!B:G,6,0))</f>
        <v>B</v>
      </c>
      <c r="D574" s="57">
        <f t="shared" si="136"/>
        <v>0</v>
      </c>
      <c r="E574" s="57">
        <f t="shared" si="137"/>
        <v>1</v>
      </c>
      <c r="F574" s="32" t="str">
        <f>IF(H574="","",VLOOKUP(H574,'PHIEU XT'!B:I,8,0))</f>
        <v>31/08/2025</v>
      </c>
      <c r="G574" s="32" t="str">
        <f t="shared" si="138"/>
        <v>31/08/2025</v>
      </c>
      <c r="H574" s="4">
        <v>9105875293</v>
      </c>
      <c r="I574" s="32" t="str">
        <f t="shared" si="139"/>
        <v>31/08/2025</v>
      </c>
      <c r="J574" s="33" t="str">
        <f t="shared" si="140"/>
        <v>NKHT2508/00423284</v>
      </c>
      <c r="K574" s="34"/>
      <c r="L574" s="46" t="str">
        <f t="shared" si="141"/>
        <v>K25TTM</v>
      </c>
      <c r="M574" s="33" t="str">
        <f>IF(H574="","",'PHIEU XT'!C574)</f>
        <v>00423284</v>
      </c>
      <c r="N574" s="35" t="str">
        <f t="shared" si="142"/>
        <v>31/08/2025</v>
      </c>
      <c r="O574" s="6" t="str">
        <f>IF(H574="","",'PHIEU XT'!E574)</f>
        <v>WIN-002</v>
      </c>
      <c r="P574" s="36"/>
      <c r="Q574" s="36"/>
      <c r="R574" s="36"/>
      <c r="S574" s="33" t="str">
        <f>IF(H574="","",'PHIEU XT'!F574)</f>
        <v>5659 WM+ HNI 92 Tô Vĩnh Diện</v>
      </c>
      <c r="T574" s="36"/>
      <c r="U574" s="36"/>
      <c r="V574" s="33" t="str">
        <f t="shared" si="143"/>
        <v>5659 WM+ HNI 92 Tô Vĩnh Diện</v>
      </c>
      <c r="W574" s="36"/>
      <c r="X574" s="36"/>
      <c r="Y574" s="33" t="str">
        <f>IF(H574="","",'PHIEU XT'!AC574)</f>
        <v>CN300</v>
      </c>
      <c r="Z574" s="36"/>
      <c r="AA574" s="30"/>
      <c r="AB574" s="57">
        <f t="shared" si="144"/>
        <v>5111</v>
      </c>
      <c r="AC574" s="57">
        <f t="shared" si="145"/>
        <v>131</v>
      </c>
      <c r="AD574" s="30"/>
      <c r="AE574" s="58">
        <f>IF(H574="","",'PHIEU XT'!U574)</f>
        <v>2</v>
      </c>
      <c r="AF574" s="37"/>
      <c r="AG574" s="37">
        <f>IF(H574="","",'PHIEU XT'!T574)</f>
        <v>56760</v>
      </c>
      <c r="AH574" s="38">
        <f t="shared" si="146"/>
        <v>113520</v>
      </c>
      <c r="AI574" s="37"/>
      <c r="AJ574" s="37"/>
      <c r="AK574" s="39"/>
      <c r="AL574" s="40">
        <f t="shared" si="147"/>
        <v>8</v>
      </c>
      <c r="AM574" s="37"/>
      <c r="AN574" s="37">
        <f t="shared" si="148"/>
        <v>9081.6</v>
      </c>
      <c r="AO574" s="59">
        <f t="shared" si="149"/>
        <v>33311</v>
      </c>
      <c r="AP574" s="39"/>
      <c r="AQ574" s="59" t="str">
        <f t="shared" si="150"/>
        <v>K-hangtra</v>
      </c>
      <c r="AR574" s="60">
        <f t="shared" si="151"/>
        <v>156</v>
      </c>
      <c r="AS574" s="60">
        <f t="shared" si="152"/>
        <v>632</v>
      </c>
      <c r="AV574" s="39"/>
      <c r="AW574" s="42"/>
      <c r="AX574" s="42"/>
      <c r="AY574" s="42"/>
      <c r="AZ574" s="42"/>
      <c r="BA574" s="42"/>
      <c r="BB574" s="42"/>
      <c r="BC574" s="42"/>
      <c r="BD574" s="42"/>
      <c r="BE574" s="42"/>
      <c r="BF574" s="42"/>
      <c r="BG574" s="42"/>
      <c r="BH574" s="42"/>
      <c r="BI574" s="42"/>
      <c r="BJ574" s="42"/>
      <c r="BK574" s="42"/>
      <c r="BL574" s="42"/>
      <c r="BM574" s="42"/>
      <c r="BN574" s="42"/>
      <c r="BO574" s="42"/>
      <c r="BP574" s="42"/>
      <c r="BQ574" s="42"/>
      <c r="BR574" s="42"/>
      <c r="BS574" s="42"/>
      <c r="BT574" s="42"/>
      <c r="BU574" s="42"/>
      <c r="BV574" s="42"/>
      <c r="BW574" s="42"/>
      <c r="BX574" s="42"/>
      <c r="BY574" s="42"/>
      <c r="BZ574" s="42"/>
      <c r="CA574" s="42"/>
      <c r="CB574" s="42"/>
      <c r="CC574" s="42"/>
      <c r="CD574" s="42"/>
      <c r="CE574" s="42"/>
      <c r="CF574" s="42"/>
      <c r="CG574" s="42"/>
      <c r="CH574" s="42"/>
      <c r="CI574" s="42"/>
      <c r="CJ574" s="42"/>
      <c r="CK574" s="42"/>
      <c r="CL574" s="42"/>
      <c r="CM574" s="42"/>
      <c r="CN574" s="42"/>
      <c r="CO574" s="42"/>
      <c r="CP574" s="42"/>
      <c r="CQ574" s="42"/>
      <c r="CR574" s="42"/>
      <c r="CS574" s="42"/>
      <c r="CT574" s="42"/>
      <c r="CU574" s="42"/>
      <c r="CV574" s="42"/>
      <c r="CW574" s="42"/>
      <c r="CX574" s="42"/>
      <c r="CY574" s="42"/>
      <c r="CZ574" s="42"/>
      <c r="DA574" s="42"/>
      <c r="DB574" s="42"/>
      <c r="DC574" s="42"/>
      <c r="DD574" s="42"/>
      <c r="DE574" s="42"/>
      <c r="DF574" s="42"/>
      <c r="DG574" s="42"/>
      <c r="DH574" s="42"/>
      <c r="DI574" s="42"/>
      <c r="DJ574" s="42"/>
      <c r="DK574" s="42"/>
      <c r="DL574" s="42"/>
      <c r="DM574" s="42"/>
      <c r="DN574" s="42"/>
      <c r="DO574" s="42"/>
      <c r="DP574" s="42"/>
      <c r="DQ574" s="42"/>
      <c r="DR574" s="42"/>
      <c r="DS574" s="42"/>
      <c r="DT574" s="42"/>
      <c r="DU574" s="42"/>
      <c r="DV574" s="42"/>
      <c r="DW574" s="42"/>
      <c r="DX574" s="42"/>
      <c r="DY574" s="42"/>
      <c r="DZ574" s="42"/>
      <c r="EA574" s="42"/>
      <c r="EB574" s="42"/>
      <c r="EC574" s="42"/>
      <c r="ED574" s="42"/>
      <c r="EE574" s="42"/>
      <c r="EF574" s="42"/>
      <c r="EG574" s="42"/>
      <c r="EH574" s="42"/>
      <c r="EI574" s="42"/>
      <c r="EJ574" s="42"/>
      <c r="EK574" s="42"/>
      <c r="EL574" s="42"/>
      <c r="EM574" s="42"/>
      <c r="EN574" s="42"/>
      <c r="EO574" s="42"/>
      <c r="EP574" s="42"/>
      <c r="EQ574" s="42"/>
      <c r="ER574" s="42"/>
      <c r="ES574" s="42"/>
      <c r="ET574" s="42"/>
      <c r="EU574" s="42"/>
      <c r="EV574" s="42"/>
      <c r="EW574" s="42"/>
      <c r="EX574" s="42"/>
      <c r="EY574" s="42"/>
      <c r="EZ574" s="42"/>
      <c r="FA574" s="42"/>
      <c r="FB574" s="42"/>
      <c r="FC574" s="42"/>
      <c r="FD574" s="42"/>
      <c r="FE574" s="42"/>
      <c r="FF574" s="42"/>
      <c r="FG574" s="42"/>
      <c r="FH574" s="42"/>
      <c r="FI574" s="42"/>
      <c r="FJ574" s="42"/>
      <c r="FK574" s="42"/>
      <c r="FL574" s="42"/>
      <c r="FM574" s="42"/>
      <c r="FN574" s="42"/>
      <c r="FO574" s="42"/>
      <c r="FP574" s="42"/>
      <c r="FQ574" s="42"/>
      <c r="FR574" s="42"/>
      <c r="FS574" s="42"/>
      <c r="FT574" s="42"/>
      <c r="FU574" s="42"/>
      <c r="FV574" s="42"/>
      <c r="FW574" s="42"/>
      <c r="FX574" s="42"/>
      <c r="FY574" s="42"/>
      <c r="FZ574" s="42"/>
      <c r="GA574" s="42"/>
      <c r="GB574" s="42"/>
      <c r="GC574" s="42"/>
      <c r="GD574" s="42"/>
      <c r="GE574" s="42"/>
      <c r="GF574" s="42"/>
      <c r="GG574" s="42"/>
      <c r="GH574" s="42"/>
      <c r="GI574" s="42"/>
      <c r="GJ574" s="42"/>
      <c r="GK574" s="42"/>
      <c r="GL574" s="42"/>
      <c r="GM574" s="42"/>
      <c r="GN574" s="42"/>
      <c r="GO574" s="42"/>
      <c r="GP574" s="42"/>
      <c r="GQ574" s="42"/>
      <c r="GR574" s="42"/>
      <c r="GS574" s="42"/>
      <c r="GT574" s="42"/>
      <c r="GU574" s="42"/>
      <c r="GV574" s="42"/>
      <c r="GW574" s="42"/>
      <c r="GX574" s="42"/>
      <c r="GY574" s="42"/>
      <c r="GZ574" s="42"/>
      <c r="HA574" s="42"/>
      <c r="HB574" s="42"/>
      <c r="HC574" s="42"/>
      <c r="HD574" s="42"/>
      <c r="HE574" s="42"/>
      <c r="HF574" s="42"/>
      <c r="HG574" s="42"/>
      <c r="HH574" s="42"/>
      <c r="HI574" s="42"/>
      <c r="HJ574" s="42"/>
      <c r="HK574" s="42"/>
      <c r="HL574" s="42"/>
      <c r="HM574" s="42"/>
      <c r="HN574" s="42"/>
      <c r="HO574" s="42"/>
      <c r="HP574" s="42"/>
      <c r="HQ574" s="42"/>
      <c r="HR574" s="42"/>
      <c r="HS574" s="42"/>
      <c r="HT574" s="42"/>
      <c r="HU574" s="42"/>
      <c r="HV574" s="42"/>
      <c r="HW574" s="42"/>
      <c r="HX574" s="42"/>
    </row>
    <row r="575" spans="1:232" s="41" customFormat="1" x14ac:dyDescent="0.25">
      <c r="A575" s="29"/>
      <c r="B575" s="30"/>
      <c r="C575" s="31" t="str">
        <f>IF(H575="","",VLOOKUP(O575,Khach_hang!B:G,6,0))</f>
        <v>B</v>
      </c>
      <c r="D575" s="57">
        <f t="shared" si="136"/>
        <v>0</v>
      </c>
      <c r="E575" s="57">
        <f t="shared" si="137"/>
        <v>1</v>
      </c>
      <c r="F575" s="32" t="str">
        <f>IF(H575="","",VLOOKUP(H575,'PHIEU XT'!B:I,8,0))</f>
        <v>31/08/2025</v>
      </c>
      <c r="G575" s="32" t="str">
        <f t="shared" si="138"/>
        <v>31/08/2025</v>
      </c>
      <c r="H575" s="4">
        <v>9105875293</v>
      </c>
      <c r="I575" s="32" t="str">
        <f t="shared" si="139"/>
        <v>31/08/2025</v>
      </c>
      <c r="J575" s="33" t="str">
        <f t="shared" si="140"/>
        <v>NKHT2508/00423284</v>
      </c>
      <c r="K575" s="34"/>
      <c r="L575" s="46" t="str">
        <f t="shared" si="141"/>
        <v>K25TTM</v>
      </c>
      <c r="M575" s="33" t="str">
        <f>IF(H575="","",'PHIEU XT'!C575)</f>
        <v>00423284</v>
      </c>
      <c r="N575" s="35" t="str">
        <f t="shared" si="142"/>
        <v>31/08/2025</v>
      </c>
      <c r="O575" s="6" t="str">
        <f>IF(H575="","",'PHIEU XT'!E575)</f>
        <v>WIN-002</v>
      </c>
      <c r="P575" s="36"/>
      <c r="Q575" s="36"/>
      <c r="R575" s="36"/>
      <c r="S575" s="33" t="str">
        <f>IF(H575="","",'PHIEU XT'!F575)</f>
        <v>5659 WM+ HNI 92 Tô Vĩnh Diện</v>
      </c>
      <c r="T575" s="36"/>
      <c r="U575" s="36"/>
      <c r="V575" s="33" t="str">
        <f t="shared" si="143"/>
        <v>5659 WM+ HNI 92 Tô Vĩnh Diện</v>
      </c>
      <c r="W575" s="36"/>
      <c r="X575" s="36"/>
      <c r="Y575" s="33" t="str">
        <f>IF(H575="","",'PHIEU XT'!AC575)</f>
        <v>GTLX250G</v>
      </c>
      <c r="Z575" s="36"/>
      <c r="AA575" s="30"/>
      <c r="AB575" s="57">
        <f t="shared" si="144"/>
        <v>5111</v>
      </c>
      <c r="AC575" s="57">
        <f t="shared" si="145"/>
        <v>131</v>
      </c>
      <c r="AD575" s="30"/>
      <c r="AE575" s="58">
        <f>IF(H575="","",'PHIEU XT'!U575)</f>
        <v>3</v>
      </c>
      <c r="AF575" s="37"/>
      <c r="AG575" s="37">
        <f>IF(H575="","",'PHIEU XT'!T575)</f>
        <v>50182</v>
      </c>
      <c r="AH575" s="38">
        <f t="shared" si="146"/>
        <v>150546</v>
      </c>
      <c r="AI575" s="37"/>
      <c r="AJ575" s="37"/>
      <c r="AK575" s="39"/>
      <c r="AL575" s="40">
        <f t="shared" si="147"/>
        <v>8</v>
      </c>
      <c r="AM575" s="37"/>
      <c r="AN575" s="37">
        <f t="shared" si="148"/>
        <v>12043.68</v>
      </c>
      <c r="AO575" s="59">
        <f t="shared" si="149"/>
        <v>33311</v>
      </c>
      <c r="AP575" s="39"/>
      <c r="AQ575" s="59" t="str">
        <f t="shared" si="150"/>
        <v>K-hangtra</v>
      </c>
      <c r="AR575" s="60">
        <f t="shared" si="151"/>
        <v>156</v>
      </c>
      <c r="AS575" s="60">
        <f t="shared" si="152"/>
        <v>632</v>
      </c>
      <c r="AV575" s="39"/>
      <c r="AW575" s="42"/>
      <c r="AX575" s="42"/>
      <c r="AY575" s="42"/>
      <c r="AZ575" s="42"/>
      <c r="BA575" s="42"/>
      <c r="BB575" s="42"/>
      <c r="BC575" s="42"/>
      <c r="BD575" s="42"/>
      <c r="BE575" s="42"/>
      <c r="BF575" s="42"/>
      <c r="BG575" s="42"/>
      <c r="BH575" s="42"/>
      <c r="BI575" s="42"/>
      <c r="BJ575" s="42"/>
      <c r="BK575" s="42"/>
      <c r="BL575" s="42"/>
      <c r="BM575" s="42"/>
      <c r="BN575" s="42"/>
      <c r="BO575" s="42"/>
      <c r="BP575" s="42"/>
      <c r="BQ575" s="42"/>
      <c r="BR575" s="42"/>
      <c r="BS575" s="42"/>
      <c r="BT575" s="42"/>
      <c r="BU575" s="42"/>
      <c r="BV575" s="42"/>
      <c r="BW575" s="42"/>
      <c r="BX575" s="42"/>
      <c r="BY575" s="42"/>
      <c r="BZ575" s="42"/>
      <c r="CA575" s="42"/>
      <c r="CB575" s="42"/>
      <c r="CC575" s="42"/>
      <c r="CD575" s="42"/>
      <c r="CE575" s="42"/>
      <c r="CF575" s="42"/>
      <c r="CG575" s="42"/>
      <c r="CH575" s="42"/>
      <c r="CI575" s="42"/>
      <c r="CJ575" s="42"/>
      <c r="CK575" s="42"/>
      <c r="CL575" s="42"/>
      <c r="CM575" s="42"/>
      <c r="CN575" s="42"/>
      <c r="CO575" s="42"/>
      <c r="CP575" s="42"/>
      <c r="CQ575" s="42"/>
      <c r="CR575" s="42"/>
      <c r="CS575" s="42"/>
      <c r="CT575" s="42"/>
      <c r="CU575" s="42"/>
      <c r="CV575" s="42"/>
      <c r="CW575" s="42"/>
      <c r="CX575" s="42"/>
      <c r="CY575" s="42"/>
      <c r="CZ575" s="42"/>
      <c r="DA575" s="42"/>
      <c r="DB575" s="42"/>
      <c r="DC575" s="42"/>
      <c r="DD575" s="42"/>
      <c r="DE575" s="42"/>
      <c r="DF575" s="42"/>
      <c r="DG575" s="42"/>
      <c r="DH575" s="42"/>
      <c r="DI575" s="42"/>
      <c r="DJ575" s="42"/>
      <c r="DK575" s="42"/>
      <c r="DL575" s="42"/>
      <c r="DM575" s="42"/>
      <c r="DN575" s="42"/>
      <c r="DO575" s="42"/>
      <c r="DP575" s="42"/>
      <c r="DQ575" s="42"/>
      <c r="DR575" s="42"/>
      <c r="DS575" s="42"/>
      <c r="DT575" s="42"/>
      <c r="DU575" s="42"/>
      <c r="DV575" s="42"/>
      <c r="DW575" s="42"/>
      <c r="DX575" s="42"/>
      <c r="DY575" s="42"/>
      <c r="DZ575" s="42"/>
      <c r="EA575" s="42"/>
      <c r="EB575" s="42"/>
      <c r="EC575" s="42"/>
      <c r="ED575" s="42"/>
      <c r="EE575" s="42"/>
      <c r="EF575" s="42"/>
      <c r="EG575" s="42"/>
      <c r="EH575" s="42"/>
      <c r="EI575" s="42"/>
      <c r="EJ575" s="42"/>
      <c r="EK575" s="42"/>
      <c r="EL575" s="42"/>
      <c r="EM575" s="42"/>
      <c r="EN575" s="42"/>
      <c r="EO575" s="42"/>
      <c r="EP575" s="42"/>
      <c r="EQ575" s="42"/>
      <c r="ER575" s="42"/>
      <c r="ES575" s="42"/>
      <c r="ET575" s="42"/>
      <c r="EU575" s="42"/>
      <c r="EV575" s="42"/>
      <c r="EW575" s="42"/>
      <c r="EX575" s="42"/>
      <c r="EY575" s="42"/>
      <c r="EZ575" s="42"/>
      <c r="FA575" s="42"/>
      <c r="FB575" s="42"/>
      <c r="FC575" s="42"/>
      <c r="FD575" s="42"/>
      <c r="FE575" s="42"/>
      <c r="FF575" s="42"/>
      <c r="FG575" s="42"/>
      <c r="FH575" s="42"/>
      <c r="FI575" s="42"/>
      <c r="FJ575" s="42"/>
      <c r="FK575" s="42"/>
      <c r="FL575" s="42"/>
      <c r="FM575" s="42"/>
      <c r="FN575" s="42"/>
      <c r="FO575" s="42"/>
      <c r="FP575" s="42"/>
      <c r="FQ575" s="42"/>
      <c r="FR575" s="42"/>
      <c r="FS575" s="42"/>
      <c r="FT575" s="42"/>
      <c r="FU575" s="42"/>
      <c r="FV575" s="42"/>
      <c r="FW575" s="42"/>
      <c r="FX575" s="42"/>
      <c r="FY575" s="42"/>
      <c r="FZ575" s="42"/>
      <c r="GA575" s="42"/>
      <c r="GB575" s="42"/>
      <c r="GC575" s="42"/>
      <c r="GD575" s="42"/>
      <c r="GE575" s="42"/>
      <c r="GF575" s="42"/>
      <c r="GG575" s="42"/>
      <c r="GH575" s="42"/>
      <c r="GI575" s="42"/>
      <c r="GJ575" s="42"/>
      <c r="GK575" s="42"/>
      <c r="GL575" s="42"/>
      <c r="GM575" s="42"/>
      <c r="GN575" s="42"/>
      <c r="GO575" s="42"/>
      <c r="GP575" s="42"/>
      <c r="GQ575" s="42"/>
      <c r="GR575" s="42"/>
      <c r="GS575" s="42"/>
      <c r="GT575" s="42"/>
      <c r="GU575" s="42"/>
      <c r="GV575" s="42"/>
      <c r="GW575" s="42"/>
      <c r="GX575" s="42"/>
      <c r="GY575" s="42"/>
      <c r="GZ575" s="42"/>
      <c r="HA575" s="42"/>
      <c r="HB575" s="42"/>
      <c r="HC575" s="42"/>
      <c r="HD575" s="42"/>
      <c r="HE575" s="42"/>
      <c r="HF575" s="42"/>
      <c r="HG575" s="42"/>
      <c r="HH575" s="42"/>
      <c r="HI575" s="42"/>
      <c r="HJ575" s="42"/>
      <c r="HK575" s="42"/>
      <c r="HL575" s="42"/>
      <c r="HM575" s="42"/>
      <c r="HN575" s="42"/>
      <c r="HO575" s="42"/>
      <c r="HP575" s="42"/>
      <c r="HQ575" s="42"/>
      <c r="HR575" s="42"/>
      <c r="HS575" s="42"/>
      <c r="HT575" s="42"/>
      <c r="HU575" s="42"/>
      <c r="HV575" s="42"/>
      <c r="HW575" s="42"/>
      <c r="HX575" s="42"/>
    </row>
    <row r="576" spans="1:232" s="41" customFormat="1" x14ac:dyDescent="0.25">
      <c r="A576" s="29"/>
      <c r="B576" s="30"/>
      <c r="C576" s="31" t="str">
        <f>IF(H576="","",VLOOKUP(O576,Khach_hang!B:G,6,0))</f>
        <v>B</v>
      </c>
      <c r="D576" s="57">
        <f t="shared" si="136"/>
        <v>0</v>
      </c>
      <c r="E576" s="57">
        <f t="shared" si="137"/>
        <v>1</v>
      </c>
      <c r="F576" s="32" t="str">
        <f>IF(H576="","",VLOOKUP(H576,'PHIEU XT'!B:I,8,0))</f>
        <v>31/08/2025</v>
      </c>
      <c r="G576" s="32" t="str">
        <f t="shared" si="138"/>
        <v>31/08/2025</v>
      </c>
      <c r="H576" s="4">
        <v>9105875352</v>
      </c>
      <c r="I576" s="32" t="str">
        <f t="shared" si="139"/>
        <v>31/08/2025</v>
      </c>
      <c r="J576" s="33" t="str">
        <f t="shared" si="140"/>
        <v>NKHT2508/00041137</v>
      </c>
      <c r="K576" s="34"/>
      <c r="L576" s="46" t="str">
        <f t="shared" si="141"/>
        <v>K25TTM</v>
      </c>
      <c r="M576" s="33" t="str">
        <f>IF(H576="","",'PHIEU XT'!C576)</f>
        <v>00041137</v>
      </c>
      <c r="N576" s="35" t="str">
        <f t="shared" si="142"/>
        <v>31/08/2025</v>
      </c>
      <c r="O576" s="6" t="str">
        <f>IF(H576="","",'PHIEU XT'!E576)</f>
        <v>WIN-007</v>
      </c>
      <c r="P576" s="36"/>
      <c r="Q576" s="36"/>
      <c r="R576" s="36"/>
      <c r="S576" s="33" t="str">
        <f>IF(H576="","",'PHIEU XT'!F576)</f>
        <v>5210 WM+ QNH Tổ 52 khu 5 P Cửa Ông</v>
      </c>
      <c r="T576" s="36"/>
      <c r="U576" s="36"/>
      <c r="V576" s="33" t="str">
        <f t="shared" si="143"/>
        <v>5210 WM+ QNH Tổ 52 khu 5 P Cửa Ông</v>
      </c>
      <c r="W576" s="36"/>
      <c r="X576" s="36"/>
      <c r="Y576" s="33" t="str">
        <f>IF(H576="","",'PHIEU XT'!AC576)</f>
        <v>GM500</v>
      </c>
      <c r="Z576" s="36"/>
      <c r="AA576" s="30"/>
      <c r="AB576" s="57">
        <f t="shared" si="144"/>
        <v>5111</v>
      </c>
      <c r="AC576" s="57">
        <f t="shared" si="145"/>
        <v>131</v>
      </c>
      <c r="AD576" s="30"/>
      <c r="AE576" s="58">
        <f>IF(H576="","",'PHIEU XT'!U576)</f>
        <v>1</v>
      </c>
      <c r="AF576" s="37"/>
      <c r="AG576" s="37">
        <f>IF(H576="","",'PHIEU XT'!T576)</f>
        <v>111058</v>
      </c>
      <c r="AH576" s="38">
        <f t="shared" si="146"/>
        <v>111058</v>
      </c>
      <c r="AI576" s="37"/>
      <c r="AJ576" s="37"/>
      <c r="AK576" s="39"/>
      <c r="AL576" s="40">
        <f t="shared" si="147"/>
        <v>8</v>
      </c>
      <c r="AM576" s="37"/>
      <c r="AN576" s="37">
        <f t="shared" si="148"/>
        <v>8884.64</v>
      </c>
      <c r="AO576" s="59">
        <f t="shared" si="149"/>
        <v>33311</v>
      </c>
      <c r="AP576" s="39"/>
      <c r="AQ576" s="59" t="str">
        <f t="shared" si="150"/>
        <v>K-hangtra</v>
      </c>
      <c r="AR576" s="60">
        <f t="shared" si="151"/>
        <v>156</v>
      </c>
      <c r="AS576" s="60">
        <f t="shared" si="152"/>
        <v>632</v>
      </c>
      <c r="AV576" s="39"/>
      <c r="AW576" s="42"/>
      <c r="AX576" s="42"/>
      <c r="AY576" s="42"/>
      <c r="AZ576" s="42"/>
      <c r="BA576" s="42"/>
      <c r="BB576" s="42"/>
      <c r="BC576" s="42"/>
      <c r="BD576" s="42"/>
      <c r="BE576" s="42"/>
      <c r="BF576" s="42"/>
      <c r="BG576" s="42"/>
      <c r="BH576" s="42"/>
      <c r="BI576" s="42"/>
      <c r="BJ576" s="42"/>
      <c r="BK576" s="42"/>
      <c r="BL576" s="42"/>
      <c r="BM576" s="42"/>
      <c r="BN576" s="42"/>
      <c r="BO576" s="42"/>
      <c r="BP576" s="42"/>
      <c r="BQ576" s="42"/>
      <c r="BR576" s="42"/>
      <c r="BS576" s="42"/>
      <c r="BT576" s="42"/>
      <c r="BU576" s="42"/>
      <c r="BV576" s="42"/>
      <c r="BW576" s="42"/>
      <c r="BX576" s="42"/>
      <c r="BY576" s="42"/>
      <c r="BZ576" s="42"/>
      <c r="CA576" s="42"/>
      <c r="CB576" s="42"/>
      <c r="CC576" s="42"/>
      <c r="CD576" s="42"/>
      <c r="CE576" s="42"/>
      <c r="CF576" s="42"/>
      <c r="CG576" s="42"/>
      <c r="CH576" s="42"/>
      <c r="CI576" s="42"/>
      <c r="CJ576" s="42"/>
      <c r="CK576" s="42"/>
      <c r="CL576" s="42"/>
      <c r="CM576" s="42"/>
      <c r="CN576" s="42"/>
      <c r="CO576" s="42"/>
      <c r="CP576" s="42"/>
      <c r="CQ576" s="42"/>
      <c r="CR576" s="42"/>
      <c r="CS576" s="42"/>
      <c r="CT576" s="42"/>
      <c r="CU576" s="42"/>
      <c r="CV576" s="42"/>
      <c r="CW576" s="42"/>
      <c r="CX576" s="42"/>
      <c r="CY576" s="42"/>
      <c r="CZ576" s="42"/>
      <c r="DA576" s="42"/>
      <c r="DB576" s="42"/>
      <c r="DC576" s="42"/>
      <c r="DD576" s="42"/>
      <c r="DE576" s="42"/>
      <c r="DF576" s="42"/>
      <c r="DG576" s="42"/>
      <c r="DH576" s="42"/>
      <c r="DI576" s="42"/>
      <c r="DJ576" s="42"/>
      <c r="DK576" s="42"/>
      <c r="DL576" s="42"/>
      <c r="DM576" s="42"/>
      <c r="DN576" s="42"/>
      <c r="DO576" s="42"/>
      <c r="DP576" s="42"/>
      <c r="DQ576" s="42"/>
      <c r="DR576" s="42"/>
      <c r="DS576" s="42"/>
      <c r="DT576" s="42"/>
      <c r="DU576" s="42"/>
      <c r="DV576" s="42"/>
      <c r="DW576" s="42"/>
      <c r="DX576" s="42"/>
      <c r="DY576" s="42"/>
      <c r="DZ576" s="42"/>
      <c r="EA576" s="42"/>
      <c r="EB576" s="42"/>
      <c r="EC576" s="42"/>
      <c r="ED576" s="42"/>
      <c r="EE576" s="42"/>
      <c r="EF576" s="42"/>
      <c r="EG576" s="42"/>
      <c r="EH576" s="42"/>
      <c r="EI576" s="42"/>
      <c r="EJ576" s="42"/>
      <c r="EK576" s="42"/>
      <c r="EL576" s="42"/>
      <c r="EM576" s="42"/>
      <c r="EN576" s="42"/>
      <c r="EO576" s="42"/>
      <c r="EP576" s="42"/>
      <c r="EQ576" s="42"/>
      <c r="ER576" s="42"/>
      <c r="ES576" s="42"/>
      <c r="ET576" s="42"/>
      <c r="EU576" s="42"/>
      <c r="EV576" s="42"/>
      <c r="EW576" s="42"/>
      <c r="EX576" s="42"/>
      <c r="EY576" s="42"/>
      <c r="EZ576" s="42"/>
      <c r="FA576" s="42"/>
      <c r="FB576" s="42"/>
      <c r="FC576" s="42"/>
      <c r="FD576" s="42"/>
      <c r="FE576" s="42"/>
      <c r="FF576" s="42"/>
      <c r="FG576" s="42"/>
      <c r="FH576" s="42"/>
      <c r="FI576" s="42"/>
      <c r="FJ576" s="42"/>
      <c r="FK576" s="42"/>
      <c r="FL576" s="42"/>
      <c r="FM576" s="42"/>
      <c r="FN576" s="42"/>
      <c r="FO576" s="42"/>
      <c r="FP576" s="42"/>
      <c r="FQ576" s="42"/>
      <c r="FR576" s="42"/>
      <c r="FS576" s="42"/>
      <c r="FT576" s="42"/>
      <c r="FU576" s="42"/>
      <c r="FV576" s="42"/>
      <c r="FW576" s="42"/>
      <c r="FX576" s="42"/>
      <c r="FY576" s="42"/>
      <c r="FZ576" s="42"/>
      <c r="GA576" s="42"/>
      <c r="GB576" s="42"/>
      <c r="GC576" s="42"/>
      <c r="GD576" s="42"/>
      <c r="GE576" s="42"/>
      <c r="GF576" s="42"/>
      <c r="GG576" s="42"/>
      <c r="GH576" s="42"/>
      <c r="GI576" s="42"/>
      <c r="GJ576" s="42"/>
      <c r="GK576" s="42"/>
      <c r="GL576" s="42"/>
      <c r="GM576" s="42"/>
      <c r="GN576" s="42"/>
      <c r="GO576" s="42"/>
      <c r="GP576" s="42"/>
      <c r="GQ576" s="42"/>
      <c r="GR576" s="42"/>
      <c r="GS576" s="42"/>
      <c r="GT576" s="42"/>
      <c r="GU576" s="42"/>
      <c r="GV576" s="42"/>
      <c r="GW576" s="42"/>
      <c r="GX576" s="42"/>
      <c r="GY576" s="42"/>
      <c r="GZ576" s="42"/>
      <c r="HA576" s="42"/>
      <c r="HB576" s="42"/>
      <c r="HC576" s="42"/>
      <c r="HD576" s="42"/>
      <c r="HE576" s="42"/>
      <c r="HF576" s="42"/>
      <c r="HG576" s="42"/>
      <c r="HH576" s="42"/>
      <c r="HI576" s="42"/>
      <c r="HJ576" s="42"/>
      <c r="HK576" s="42"/>
      <c r="HL576" s="42"/>
      <c r="HM576" s="42"/>
      <c r="HN576" s="42"/>
      <c r="HO576" s="42"/>
      <c r="HP576" s="42"/>
      <c r="HQ576" s="42"/>
      <c r="HR576" s="42"/>
      <c r="HS576" s="42"/>
      <c r="HT576" s="42"/>
      <c r="HU576" s="42"/>
      <c r="HV576" s="42"/>
      <c r="HW576" s="42"/>
      <c r="HX576" s="42"/>
    </row>
    <row r="577" spans="1:232" s="41" customFormat="1" x14ac:dyDescent="0.25">
      <c r="A577" s="29"/>
      <c r="B577" s="30"/>
      <c r="C577" s="31" t="str">
        <f>IF(H577="","",VLOOKUP(O577,Khach_hang!B:G,6,0))</f>
        <v>B</v>
      </c>
      <c r="D577" s="57">
        <f t="shared" si="136"/>
        <v>0</v>
      </c>
      <c r="E577" s="57">
        <f t="shared" si="137"/>
        <v>1</v>
      </c>
      <c r="F577" s="32" t="str">
        <f>IF(H577="","",VLOOKUP(H577,'PHIEU XT'!B:I,8,0))</f>
        <v>31/08/2025</v>
      </c>
      <c r="G577" s="32" t="str">
        <f t="shared" si="138"/>
        <v>31/08/2025</v>
      </c>
      <c r="H577" s="4">
        <v>9105875368</v>
      </c>
      <c r="I577" s="32" t="str">
        <f t="shared" si="139"/>
        <v>31/08/2025</v>
      </c>
      <c r="J577" s="33" t="str">
        <f t="shared" si="140"/>
        <v>NKHT2508/00423299</v>
      </c>
      <c r="K577" s="34"/>
      <c r="L577" s="46" t="str">
        <f t="shared" si="141"/>
        <v>K25TTM</v>
      </c>
      <c r="M577" s="33" t="str">
        <f>IF(H577="","",'PHIEU XT'!C577)</f>
        <v>00423299</v>
      </c>
      <c r="N577" s="35" t="str">
        <f t="shared" si="142"/>
        <v>31/08/2025</v>
      </c>
      <c r="O577" s="6" t="str">
        <f>IF(H577="","",'PHIEU XT'!E577)</f>
        <v>WIN-002</v>
      </c>
      <c r="P577" s="36"/>
      <c r="Q577" s="36"/>
      <c r="R577" s="36"/>
      <c r="S577" s="33" t="str">
        <f>IF(H577="","",'PHIEU XT'!F577)</f>
        <v>5621 WM+ HNI S2.10 Ocean Park</v>
      </c>
      <c r="T577" s="36"/>
      <c r="U577" s="36"/>
      <c r="V577" s="33" t="str">
        <f t="shared" si="143"/>
        <v>5621 WM+ HNI S2.10 Ocean Park</v>
      </c>
      <c r="W577" s="36"/>
      <c r="X577" s="36"/>
      <c r="Y577" s="33" t="str">
        <f>IF(H577="","",'PHIEU XT'!AC577)</f>
        <v>GTLX250G</v>
      </c>
      <c r="Z577" s="36"/>
      <c r="AA577" s="30"/>
      <c r="AB577" s="57">
        <f t="shared" si="144"/>
        <v>5111</v>
      </c>
      <c r="AC577" s="57">
        <f t="shared" si="145"/>
        <v>131</v>
      </c>
      <c r="AD577" s="30"/>
      <c r="AE577" s="58">
        <f>IF(H577="","",'PHIEU XT'!U577)</f>
        <v>1</v>
      </c>
      <c r="AF577" s="37"/>
      <c r="AG577" s="37">
        <f>IF(H577="","",'PHIEU XT'!T577)</f>
        <v>50182</v>
      </c>
      <c r="AH577" s="38">
        <f t="shared" si="146"/>
        <v>50182</v>
      </c>
      <c r="AI577" s="37"/>
      <c r="AJ577" s="37"/>
      <c r="AK577" s="39"/>
      <c r="AL577" s="40">
        <f t="shared" si="147"/>
        <v>8</v>
      </c>
      <c r="AM577" s="37"/>
      <c r="AN577" s="37">
        <f t="shared" si="148"/>
        <v>4014.56</v>
      </c>
      <c r="AO577" s="59">
        <f t="shared" si="149"/>
        <v>33311</v>
      </c>
      <c r="AP577" s="39"/>
      <c r="AQ577" s="59" t="str">
        <f t="shared" si="150"/>
        <v>K-hangtra</v>
      </c>
      <c r="AR577" s="60">
        <f t="shared" si="151"/>
        <v>156</v>
      </c>
      <c r="AS577" s="60">
        <f t="shared" si="152"/>
        <v>632</v>
      </c>
      <c r="AV577" s="39"/>
      <c r="AW577" s="42"/>
      <c r="AX577" s="42"/>
      <c r="AY577" s="42"/>
      <c r="AZ577" s="42"/>
      <c r="BA577" s="42"/>
      <c r="BB577" s="42"/>
      <c r="BC577" s="42"/>
      <c r="BD577" s="42"/>
      <c r="BE577" s="42"/>
      <c r="BF577" s="42"/>
      <c r="BG577" s="42"/>
      <c r="BH577" s="42"/>
      <c r="BI577" s="42"/>
      <c r="BJ577" s="42"/>
      <c r="BK577" s="42"/>
      <c r="BL577" s="42"/>
      <c r="BM577" s="42"/>
      <c r="BN577" s="42"/>
      <c r="BO577" s="42"/>
      <c r="BP577" s="42"/>
      <c r="BQ577" s="42"/>
      <c r="BR577" s="42"/>
      <c r="BS577" s="42"/>
      <c r="BT577" s="42"/>
      <c r="BU577" s="42"/>
      <c r="BV577" s="42"/>
      <c r="BW577" s="42"/>
      <c r="BX577" s="42"/>
      <c r="BY577" s="42"/>
      <c r="BZ577" s="42"/>
      <c r="CA577" s="42"/>
      <c r="CB577" s="42"/>
      <c r="CC577" s="42"/>
      <c r="CD577" s="42"/>
      <c r="CE577" s="42"/>
      <c r="CF577" s="42"/>
      <c r="CG577" s="42"/>
      <c r="CH577" s="42"/>
      <c r="CI577" s="42"/>
      <c r="CJ577" s="42"/>
      <c r="CK577" s="42"/>
      <c r="CL577" s="42"/>
      <c r="CM577" s="42"/>
      <c r="CN577" s="42"/>
      <c r="CO577" s="42"/>
      <c r="CP577" s="42"/>
      <c r="CQ577" s="42"/>
      <c r="CR577" s="42"/>
      <c r="CS577" s="42"/>
      <c r="CT577" s="42"/>
      <c r="CU577" s="42"/>
      <c r="CV577" s="42"/>
      <c r="CW577" s="42"/>
      <c r="CX577" s="42"/>
      <c r="CY577" s="42"/>
      <c r="CZ577" s="42"/>
      <c r="DA577" s="42"/>
      <c r="DB577" s="42"/>
      <c r="DC577" s="42"/>
      <c r="DD577" s="42"/>
      <c r="DE577" s="42"/>
      <c r="DF577" s="42"/>
      <c r="DG577" s="42"/>
      <c r="DH577" s="42"/>
      <c r="DI577" s="42"/>
      <c r="DJ577" s="42"/>
      <c r="DK577" s="42"/>
      <c r="DL577" s="42"/>
      <c r="DM577" s="42"/>
      <c r="DN577" s="42"/>
      <c r="DO577" s="42"/>
      <c r="DP577" s="42"/>
      <c r="DQ577" s="42"/>
      <c r="DR577" s="42"/>
      <c r="DS577" s="42"/>
      <c r="DT577" s="42"/>
      <c r="DU577" s="42"/>
      <c r="DV577" s="42"/>
      <c r="DW577" s="42"/>
      <c r="DX577" s="42"/>
      <c r="DY577" s="42"/>
      <c r="DZ577" s="42"/>
      <c r="EA577" s="42"/>
      <c r="EB577" s="42"/>
      <c r="EC577" s="42"/>
      <c r="ED577" s="42"/>
      <c r="EE577" s="42"/>
      <c r="EF577" s="42"/>
      <c r="EG577" s="42"/>
      <c r="EH577" s="42"/>
      <c r="EI577" s="42"/>
      <c r="EJ577" s="42"/>
      <c r="EK577" s="42"/>
      <c r="EL577" s="42"/>
      <c r="EM577" s="42"/>
      <c r="EN577" s="42"/>
      <c r="EO577" s="42"/>
      <c r="EP577" s="42"/>
      <c r="EQ577" s="42"/>
      <c r="ER577" s="42"/>
      <c r="ES577" s="42"/>
      <c r="ET577" s="42"/>
      <c r="EU577" s="42"/>
      <c r="EV577" s="42"/>
      <c r="EW577" s="42"/>
      <c r="EX577" s="42"/>
      <c r="EY577" s="42"/>
      <c r="EZ577" s="42"/>
      <c r="FA577" s="42"/>
      <c r="FB577" s="42"/>
      <c r="FC577" s="42"/>
      <c r="FD577" s="42"/>
      <c r="FE577" s="42"/>
      <c r="FF577" s="42"/>
      <c r="FG577" s="42"/>
      <c r="FH577" s="42"/>
      <c r="FI577" s="42"/>
      <c r="FJ577" s="42"/>
      <c r="FK577" s="42"/>
      <c r="FL577" s="42"/>
      <c r="FM577" s="42"/>
      <c r="FN577" s="42"/>
      <c r="FO577" s="42"/>
      <c r="FP577" s="42"/>
      <c r="FQ577" s="42"/>
      <c r="FR577" s="42"/>
      <c r="FS577" s="42"/>
      <c r="FT577" s="42"/>
      <c r="FU577" s="42"/>
      <c r="FV577" s="42"/>
      <c r="FW577" s="42"/>
      <c r="FX577" s="42"/>
      <c r="FY577" s="42"/>
      <c r="FZ577" s="42"/>
      <c r="GA577" s="42"/>
      <c r="GB577" s="42"/>
      <c r="GC577" s="42"/>
      <c r="GD577" s="42"/>
      <c r="GE577" s="42"/>
      <c r="GF577" s="42"/>
      <c r="GG577" s="42"/>
      <c r="GH577" s="42"/>
      <c r="GI577" s="42"/>
      <c r="GJ577" s="42"/>
      <c r="GK577" s="42"/>
      <c r="GL577" s="42"/>
      <c r="GM577" s="42"/>
      <c r="GN577" s="42"/>
      <c r="GO577" s="42"/>
      <c r="GP577" s="42"/>
      <c r="GQ577" s="42"/>
      <c r="GR577" s="42"/>
      <c r="GS577" s="42"/>
      <c r="GT577" s="42"/>
      <c r="GU577" s="42"/>
      <c r="GV577" s="42"/>
      <c r="GW577" s="42"/>
      <c r="GX577" s="42"/>
      <c r="GY577" s="42"/>
      <c r="GZ577" s="42"/>
      <c r="HA577" s="42"/>
      <c r="HB577" s="42"/>
      <c r="HC577" s="42"/>
      <c r="HD577" s="42"/>
      <c r="HE577" s="42"/>
      <c r="HF577" s="42"/>
      <c r="HG577" s="42"/>
      <c r="HH577" s="42"/>
      <c r="HI577" s="42"/>
      <c r="HJ577" s="42"/>
      <c r="HK577" s="42"/>
      <c r="HL577" s="42"/>
      <c r="HM577" s="42"/>
      <c r="HN577" s="42"/>
      <c r="HO577" s="42"/>
      <c r="HP577" s="42"/>
      <c r="HQ577" s="42"/>
      <c r="HR577" s="42"/>
      <c r="HS577" s="42"/>
      <c r="HT577" s="42"/>
      <c r="HU577" s="42"/>
      <c r="HV577" s="42"/>
      <c r="HW577" s="42"/>
      <c r="HX577" s="42"/>
    </row>
    <row r="578" spans="1:232" s="41" customFormat="1" x14ac:dyDescent="0.25">
      <c r="A578" s="29"/>
      <c r="B578" s="30"/>
      <c r="C578" s="31" t="str">
        <f>IF(H578="","",VLOOKUP(O578,Khach_hang!B:G,6,0))</f>
        <v>B</v>
      </c>
      <c r="D578" s="57">
        <f t="shared" si="136"/>
        <v>0</v>
      </c>
      <c r="E578" s="57">
        <f t="shared" si="137"/>
        <v>1</v>
      </c>
      <c r="F578" s="32" t="str">
        <f>IF(H578="","",VLOOKUP(H578,'PHIEU XT'!B:I,8,0))</f>
        <v>31/08/2025</v>
      </c>
      <c r="G578" s="32" t="str">
        <f t="shared" si="138"/>
        <v>31/08/2025</v>
      </c>
      <c r="H578" s="4">
        <v>9105875368</v>
      </c>
      <c r="I578" s="32" t="str">
        <f t="shared" si="139"/>
        <v>31/08/2025</v>
      </c>
      <c r="J578" s="33" t="str">
        <f t="shared" si="140"/>
        <v>NKHT2508/00423299</v>
      </c>
      <c r="K578" s="34"/>
      <c r="L578" s="46" t="str">
        <f t="shared" si="141"/>
        <v>K25TTM</v>
      </c>
      <c r="M578" s="33" t="str">
        <f>IF(H578="","",'PHIEU XT'!C578)</f>
        <v>00423299</v>
      </c>
      <c r="N578" s="35" t="str">
        <f t="shared" si="142"/>
        <v>31/08/2025</v>
      </c>
      <c r="O578" s="6" t="str">
        <f>IF(H578="","",'PHIEU XT'!E578)</f>
        <v>WIN-002</v>
      </c>
      <c r="P578" s="36"/>
      <c r="Q578" s="36"/>
      <c r="R578" s="36"/>
      <c r="S578" s="33" t="str">
        <f>IF(H578="","",'PHIEU XT'!F578)</f>
        <v>5621 WM+ HNI S2.10 Ocean Park</v>
      </c>
      <c r="T578" s="36"/>
      <c r="U578" s="36"/>
      <c r="V578" s="33" t="str">
        <f t="shared" si="143"/>
        <v>5621 WM+ HNI S2.10 Ocean Park</v>
      </c>
      <c r="W578" s="36"/>
      <c r="X578" s="36"/>
      <c r="Y578" s="33" t="str">
        <f>IF(H578="","",'PHIEU XT'!AC578)</f>
        <v>TH200</v>
      </c>
      <c r="Z578" s="36"/>
      <c r="AA578" s="30"/>
      <c r="AB578" s="57">
        <f t="shared" si="144"/>
        <v>5111</v>
      </c>
      <c r="AC578" s="57">
        <f t="shared" si="145"/>
        <v>131</v>
      </c>
      <c r="AD578" s="30"/>
      <c r="AE578" s="58">
        <f>IF(H578="","",'PHIEU XT'!U578)</f>
        <v>3</v>
      </c>
      <c r="AF578" s="37"/>
      <c r="AG578" s="37">
        <f>IF(H578="","",'PHIEU XT'!T578)</f>
        <v>55595</v>
      </c>
      <c r="AH578" s="38">
        <f t="shared" si="146"/>
        <v>166785</v>
      </c>
      <c r="AI578" s="37"/>
      <c r="AJ578" s="37"/>
      <c r="AK578" s="39"/>
      <c r="AL578" s="40">
        <f t="shared" si="147"/>
        <v>8</v>
      </c>
      <c r="AM578" s="37"/>
      <c r="AN578" s="37">
        <f t="shared" si="148"/>
        <v>13342.800000000001</v>
      </c>
      <c r="AO578" s="59">
        <f t="shared" si="149"/>
        <v>33311</v>
      </c>
      <c r="AP578" s="39"/>
      <c r="AQ578" s="59" t="str">
        <f t="shared" si="150"/>
        <v>K-hangtra</v>
      </c>
      <c r="AR578" s="60">
        <f t="shared" si="151"/>
        <v>156</v>
      </c>
      <c r="AS578" s="60">
        <f t="shared" si="152"/>
        <v>632</v>
      </c>
      <c r="AV578" s="39"/>
      <c r="AW578" s="42"/>
      <c r="AX578" s="42"/>
      <c r="AY578" s="42"/>
      <c r="AZ578" s="42"/>
      <c r="BA578" s="42"/>
      <c r="BB578" s="42"/>
      <c r="BC578" s="42"/>
      <c r="BD578" s="42"/>
      <c r="BE578" s="42"/>
      <c r="BF578" s="42"/>
      <c r="BG578" s="42"/>
      <c r="BH578" s="42"/>
      <c r="BI578" s="42"/>
      <c r="BJ578" s="42"/>
      <c r="BK578" s="42"/>
      <c r="BL578" s="42"/>
      <c r="BM578" s="42"/>
      <c r="BN578" s="42"/>
      <c r="BO578" s="42"/>
      <c r="BP578" s="42"/>
      <c r="BQ578" s="42"/>
      <c r="BR578" s="42"/>
      <c r="BS578" s="42"/>
      <c r="BT578" s="42"/>
      <c r="BU578" s="42"/>
      <c r="BV578" s="42"/>
      <c r="BW578" s="42"/>
      <c r="BX578" s="42"/>
      <c r="BY578" s="42"/>
      <c r="BZ578" s="42"/>
      <c r="CA578" s="42"/>
      <c r="CB578" s="42"/>
      <c r="CC578" s="42"/>
      <c r="CD578" s="42"/>
      <c r="CE578" s="42"/>
      <c r="CF578" s="42"/>
      <c r="CG578" s="42"/>
      <c r="CH578" s="42"/>
      <c r="CI578" s="42"/>
      <c r="CJ578" s="42"/>
      <c r="CK578" s="42"/>
      <c r="CL578" s="42"/>
      <c r="CM578" s="42"/>
      <c r="CN578" s="42"/>
      <c r="CO578" s="42"/>
      <c r="CP578" s="42"/>
      <c r="CQ578" s="42"/>
      <c r="CR578" s="42"/>
      <c r="CS578" s="42"/>
      <c r="CT578" s="42"/>
      <c r="CU578" s="42"/>
      <c r="CV578" s="42"/>
      <c r="CW578" s="42"/>
      <c r="CX578" s="42"/>
      <c r="CY578" s="42"/>
      <c r="CZ578" s="42"/>
      <c r="DA578" s="42"/>
      <c r="DB578" s="42"/>
      <c r="DC578" s="42"/>
      <c r="DD578" s="42"/>
      <c r="DE578" s="42"/>
      <c r="DF578" s="42"/>
      <c r="DG578" s="42"/>
      <c r="DH578" s="42"/>
      <c r="DI578" s="42"/>
      <c r="DJ578" s="42"/>
      <c r="DK578" s="42"/>
      <c r="DL578" s="42"/>
      <c r="DM578" s="42"/>
      <c r="DN578" s="42"/>
      <c r="DO578" s="42"/>
      <c r="DP578" s="42"/>
      <c r="DQ578" s="42"/>
      <c r="DR578" s="42"/>
      <c r="DS578" s="42"/>
      <c r="DT578" s="42"/>
      <c r="DU578" s="42"/>
      <c r="DV578" s="42"/>
      <c r="DW578" s="42"/>
      <c r="DX578" s="42"/>
      <c r="DY578" s="42"/>
      <c r="DZ578" s="42"/>
      <c r="EA578" s="42"/>
      <c r="EB578" s="42"/>
      <c r="EC578" s="42"/>
      <c r="ED578" s="42"/>
      <c r="EE578" s="42"/>
      <c r="EF578" s="42"/>
      <c r="EG578" s="42"/>
      <c r="EH578" s="42"/>
      <c r="EI578" s="42"/>
      <c r="EJ578" s="42"/>
      <c r="EK578" s="42"/>
      <c r="EL578" s="42"/>
      <c r="EM578" s="42"/>
      <c r="EN578" s="42"/>
      <c r="EO578" s="42"/>
      <c r="EP578" s="42"/>
      <c r="EQ578" s="42"/>
      <c r="ER578" s="42"/>
      <c r="ES578" s="42"/>
      <c r="ET578" s="42"/>
      <c r="EU578" s="42"/>
      <c r="EV578" s="42"/>
      <c r="EW578" s="42"/>
      <c r="EX578" s="42"/>
      <c r="EY578" s="42"/>
      <c r="EZ578" s="42"/>
      <c r="FA578" s="42"/>
      <c r="FB578" s="42"/>
      <c r="FC578" s="42"/>
      <c r="FD578" s="42"/>
      <c r="FE578" s="42"/>
      <c r="FF578" s="42"/>
      <c r="FG578" s="42"/>
      <c r="FH578" s="42"/>
      <c r="FI578" s="42"/>
      <c r="FJ578" s="42"/>
      <c r="FK578" s="42"/>
      <c r="FL578" s="42"/>
      <c r="FM578" s="42"/>
      <c r="FN578" s="42"/>
      <c r="FO578" s="42"/>
      <c r="FP578" s="42"/>
      <c r="FQ578" s="42"/>
      <c r="FR578" s="42"/>
      <c r="FS578" s="42"/>
      <c r="FT578" s="42"/>
      <c r="FU578" s="42"/>
      <c r="FV578" s="42"/>
      <c r="FW578" s="42"/>
      <c r="FX578" s="42"/>
      <c r="FY578" s="42"/>
      <c r="FZ578" s="42"/>
      <c r="GA578" s="42"/>
      <c r="GB578" s="42"/>
      <c r="GC578" s="42"/>
      <c r="GD578" s="42"/>
      <c r="GE578" s="42"/>
      <c r="GF578" s="42"/>
      <c r="GG578" s="42"/>
      <c r="GH578" s="42"/>
      <c r="GI578" s="42"/>
      <c r="GJ578" s="42"/>
      <c r="GK578" s="42"/>
      <c r="GL578" s="42"/>
      <c r="GM578" s="42"/>
      <c r="GN578" s="42"/>
      <c r="GO578" s="42"/>
      <c r="GP578" s="42"/>
      <c r="GQ578" s="42"/>
      <c r="GR578" s="42"/>
      <c r="GS578" s="42"/>
      <c r="GT578" s="42"/>
      <c r="GU578" s="42"/>
      <c r="GV578" s="42"/>
      <c r="GW578" s="42"/>
      <c r="GX578" s="42"/>
      <c r="GY578" s="42"/>
      <c r="GZ578" s="42"/>
      <c r="HA578" s="42"/>
      <c r="HB578" s="42"/>
      <c r="HC578" s="42"/>
      <c r="HD578" s="42"/>
      <c r="HE578" s="42"/>
      <c r="HF578" s="42"/>
      <c r="HG578" s="42"/>
      <c r="HH578" s="42"/>
      <c r="HI578" s="42"/>
      <c r="HJ578" s="42"/>
      <c r="HK578" s="42"/>
      <c r="HL578" s="42"/>
      <c r="HM578" s="42"/>
      <c r="HN578" s="42"/>
      <c r="HO578" s="42"/>
      <c r="HP578" s="42"/>
      <c r="HQ578" s="42"/>
      <c r="HR578" s="42"/>
      <c r="HS578" s="42"/>
      <c r="HT578" s="42"/>
      <c r="HU578" s="42"/>
      <c r="HV578" s="42"/>
      <c r="HW578" s="42"/>
      <c r="HX578" s="42"/>
    </row>
    <row r="579" spans="1:232" s="41" customFormat="1" x14ac:dyDescent="0.25">
      <c r="A579" s="29"/>
      <c r="B579" s="30"/>
      <c r="C579" s="31" t="str">
        <f>IF(H579="","",VLOOKUP(O579,Khach_hang!B:G,6,0))</f>
        <v>B</v>
      </c>
      <c r="D579" s="57">
        <f t="shared" ref="D579:D642" si="153">IF(H579="","",0)</f>
        <v>0</v>
      </c>
      <c r="E579" s="57">
        <f t="shared" ref="E579:E642" si="154">IF(H579="","",1)</f>
        <v>1</v>
      </c>
      <c r="F579" s="32" t="str">
        <f>IF(H579="","",VLOOKUP(H579,'PHIEU XT'!B:I,8,0))</f>
        <v>31/08/2025</v>
      </c>
      <c r="G579" s="32" t="str">
        <f t="shared" ref="G579:G642" si="155">IF(F579="","",F579)</f>
        <v>31/08/2025</v>
      </c>
      <c r="H579" s="4">
        <v>9105875368</v>
      </c>
      <c r="I579" s="32" t="str">
        <f t="shared" ref="I579:I642" si="156">IF(F579="","",F579)</f>
        <v>31/08/2025</v>
      </c>
      <c r="J579" s="33" t="str">
        <f t="shared" ref="J579:J642" si="157">IF(H579="","","NKHT2508/"&amp;M579)</f>
        <v>NKHT2508/00423299</v>
      </c>
      <c r="K579" s="34"/>
      <c r="L579" s="46" t="str">
        <f t="shared" ref="L579:L642" si="158">IF(H579="","","K25TTM")</f>
        <v>K25TTM</v>
      </c>
      <c r="M579" s="33" t="str">
        <f>IF(H579="","",'PHIEU XT'!C579)</f>
        <v>00423299</v>
      </c>
      <c r="N579" s="35" t="str">
        <f t="shared" ref="N579:N642" si="159">IF(H579="","",G579)</f>
        <v>31/08/2025</v>
      </c>
      <c r="O579" s="6" t="str">
        <f>IF(H579="","",'PHIEU XT'!E579)</f>
        <v>WIN-002</v>
      </c>
      <c r="P579" s="36"/>
      <c r="Q579" s="36"/>
      <c r="R579" s="36"/>
      <c r="S579" s="33" t="str">
        <f>IF(H579="","",'PHIEU XT'!F579)</f>
        <v>5621 WM+ HNI S2.10 Ocean Park</v>
      </c>
      <c r="T579" s="36"/>
      <c r="U579" s="36"/>
      <c r="V579" s="33" t="str">
        <f t="shared" ref="V579:V642" si="160">S579</f>
        <v>5621 WM+ HNI S2.10 Ocean Park</v>
      </c>
      <c r="W579" s="36"/>
      <c r="X579" s="36"/>
      <c r="Y579" s="33" t="str">
        <f>IF(H579="","",'PHIEU XT'!AC579)</f>
        <v>GM500</v>
      </c>
      <c r="Z579" s="36"/>
      <c r="AA579" s="30"/>
      <c r="AB579" s="57">
        <f t="shared" ref="AB579:AB642" si="161">IF(H579="","",5111)</f>
        <v>5111</v>
      </c>
      <c r="AC579" s="57">
        <f t="shared" ref="AC579:AC642" si="162">IF(H579="","",131)</f>
        <v>131</v>
      </c>
      <c r="AD579" s="30"/>
      <c r="AE579" s="58">
        <f>IF(H579="","",'PHIEU XT'!U579)</f>
        <v>2</v>
      </c>
      <c r="AF579" s="37"/>
      <c r="AG579" s="37">
        <f>IF(H579="","",'PHIEU XT'!T579)</f>
        <v>111058</v>
      </c>
      <c r="AH579" s="38">
        <f t="shared" ref="AH579:AH642" si="163">AE579*AG579</f>
        <v>222116</v>
      </c>
      <c r="AI579" s="37"/>
      <c r="AJ579" s="37"/>
      <c r="AK579" s="39"/>
      <c r="AL579" s="40">
        <f t="shared" ref="AL579:AL642" si="164">IF(H579="","",8)</f>
        <v>8</v>
      </c>
      <c r="AM579" s="37"/>
      <c r="AN579" s="37">
        <f t="shared" ref="AN579:AN642" si="165">IF(H579="","",AH579*8%)</f>
        <v>17769.28</v>
      </c>
      <c r="AO579" s="59">
        <f t="shared" ref="AO579:AO642" si="166">IF(H579="","",33311)</f>
        <v>33311</v>
      </c>
      <c r="AP579" s="39"/>
      <c r="AQ579" s="59" t="str">
        <f t="shared" ref="AQ579:AQ642" si="167">IF(H579="","","K-hangtra")</f>
        <v>K-hangtra</v>
      </c>
      <c r="AR579" s="60">
        <f t="shared" ref="AR579:AR642" si="168">IF(H579="","",156)</f>
        <v>156</v>
      </c>
      <c r="AS579" s="60">
        <f t="shared" ref="AS579:AS642" si="169">IF(H579="","",632)</f>
        <v>632</v>
      </c>
      <c r="AV579" s="39"/>
      <c r="AW579" s="42"/>
      <c r="AX579" s="42"/>
      <c r="AY579" s="42"/>
      <c r="AZ579" s="42"/>
      <c r="BA579" s="42"/>
      <c r="BB579" s="42"/>
      <c r="BC579" s="42"/>
      <c r="BD579" s="42"/>
      <c r="BE579" s="42"/>
      <c r="BF579" s="42"/>
      <c r="BG579" s="42"/>
      <c r="BH579" s="42"/>
      <c r="BI579" s="42"/>
      <c r="BJ579" s="42"/>
      <c r="BK579" s="42"/>
      <c r="BL579" s="42"/>
      <c r="BM579" s="42"/>
      <c r="BN579" s="42"/>
      <c r="BO579" s="42"/>
      <c r="BP579" s="42"/>
      <c r="BQ579" s="42"/>
      <c r="BR579" s="42"/>
      <c r="BS579" s="42"/>
      <c r="BT579" s="42"/>
      <c r="BU579" s="42"/>
      <c r="BV579" s="42"/>
      <c r="BW579" s="42"/>
      <c r="BX579" s="42"/>
      <c r="BY579" s="42"/>
      <c r="BZ579" s="42"/>
      <c r="CA579" s="42"/>
      <c r="CB579" s="42"/>
      <c r="CC579" s="42"/>
      <c r="CD579" s="42"/>
      <c r="CE579" s="42"/>
      <c r="CF579" s="42"/>
      <c r="CG579" s="42"/>
      <c r="CH579" s="42"/>
      <c r="CI579" s="42"/>
      <c r="CJ579" s="42"/>
      <c r="CK579" s="42"/>
      <c r="CL579" s="42"/>
      <c r="CM579" s="42"/>
      <c r="CN579" s="42"/>
      <c r="CO579" s="42"/>
      <c r="CP579" s="42"/>
      <c r="CQ579" s="42"/>
      <c r="CR579" s="42"/>
      <c r="CS579" s="42"/>
      <c r="CT579" s="42"/>
      <c r="CU579" s="42"/>
      <c r="CV579" s="42"/>
      <c r="CW579" s="42"/>
      <c r="CX579" s="42"/>
      <c r="CY579" s="42"/>
      <c r="CZ579" s="42"/>
      <c r="DA579" s="42"/>
      <c r="DB579" s="42"/>
      <c r="DC579" s="42"/>
      <c r="DD579" s="42"/>
      <c r="DE579" s="42"/>
      <c r="DF579" s="42"/>
      <c r="DG579" s="42"/>
      <c r="DH579" s="42"/>
      <c r="DI579" s="42"/>
      <c r="DJ579" s="42"/>
      <c r="DK579" s="42"/>
      <c r="DL579" s="42"/>
      <c r="DM579" s="42"/>
      <c r="DN579" s="42"/>
      <c r="DO579" s="42"/>
      <c r="DP579" s="42"/>
      <c r="DQ579" s="42"/>
      <c r="DR579" s="42"/>
      <c r="DS579" s="42"/>
      <c r="DT579" s="42"/>
      <c r="DU579" s="42"/>
      <c r="DV579" s="42"/>
      <c r="DW579" s="42"/>
      <c r="DX579" s="42"/>
      <c r="DY579" s="42"/>
      <c r="DZ579" s="42"/>
      <c r="EA579" s="42"/>
      <c r="EB579" s="42"/>
      <c r="EC579" s="42"/>
      <c r="ED579" s="42"/>
      <c r="EE579" s="42"/>
      <c r="EF579" s="42"/>
      <c r="EG579" s="42"/>
      <c r="EH579" s="42"/>
      <c r="EI579" s="42"/>
      <c r="EJ579" s="42"/>
      <c r="EK579" s="42"/>
      <c r="EL579" s="42"/>
      <c r="EM579" s="42"/>
      <c r="EN579" s="42"/>
      <c r="EO579" s="42"/>
      <c r="EP579" s="42"/>
      <c r="EQ579" s="42"/>
      <c r="ER579" s="42"/>
      <c r="ES579" s="42"/>
      <c r="ET579" s="42"/>
      <c r="EU579" s="42"/>
      <c r="EV579" s="42"/>
      <c r="EW579" s="42"/>
      <c r="EX579" s="42"/>
      <c r="EY579" s="42"/>
      <c r="EZ579" s="42"/>
      <c r="FA579" s="42"/>
      <c r="FB579" s="42"/>
      <c r="FC579" s="42"/>
      <c r="FD579" s="42"/>
      <c r="FE579" s="42"/>
      <c r="FF579" s="42"/>
      <c r="FG579" s="42"/>
      <c r="FH579" s="42"/>
      <c r="FI579" s="42"/>
      <c r="FJ579" s="42"/>
      <c r="FK579" s="42"/>
      <c r="FL579" s="42"/>
      <c r="FM579" s="42"/>
      <c r="FN579" s="42"/>
      <c r="FO579" s="42"/>
      <c r="FP579" s="42"/>
      <c r="FQ579" s="42"/>
      <c r="FR579" s="42"/>
      <c r="FS579" s="42"/>
      <c r="FT579" s="42"/>
      <c r="FU579" s="42"/>
      <c r="FV579" s="42"/>
      <c r="FW579" s="42"/>
      <c r="FX579" s="42"/>
      <c r="FY579" s="42"/>
      <c r="FZ579" s="42"/>
      <c r="GA579" s="42"/>
      <c r="GB579" s="42"/>
      <c r="GC579" s="42"/>
      <c r="GD579" s="42"/>
      <c r="GE579" s="42"/>
      <c r="GF579" s="42"/>
      <c r="GG579" s="42"/>
      <c r="GH579" s="42"/>
      <c r="GI579" s="42"/>
      <c r="GJ579" s="42"/>
      <c r="GK579" s="42"/>
      <c r="GL579" s="42"/>
      <c r="GM579" s="42"/>
      <c r="GN579" s="42"/>
      <c r="GO579" s="42"/>
      <c r="GP579" s="42"/>
      <c r="GQ579" s="42"/>
      <c r="GR579" s="42"/>
      <c r="GS579" s="42"/>
      <c r="GT579" s="42"/>
      <c r="GU579" s="42"/>
      <c r="GV579" s="42"/>
      <c r="GW579" s="42"/>
      <c r="GX579" s="42"/>
      <c r="GY579" s="42"/>
      <c r="GZ579" s="42"/>
      <c r="HA579" s="42"/>
      <c r="HB579" s="42"/>
      <c r="HC579" s="42"/>
      <c r="HD579" s="42"/>
      <c r="HE579" s="42"/>
      <c r="HF579" s="42"/>
      <c r="HG579" s="42"/>
      <c r="HH579" s="42"/>
      <c r="HI579" s="42"/>
      <c r="HJ579" s="42"/>
      <c r="HK579" s="42"/>
      <c r="HL579" s="42"/>
      <c r="HM579" s="42"/>
      <c r="HN579" s="42"/>
      <c r="HO579" s="42"/>
      <c r="HP579" s="42"/>
      <c r="HQ579" s="42"/>
      <c r="HR579" s="42"/>
      <c r="HS579" s="42"/>
      <c r="HT579" s="42"/>
      <c r="HU579" s="42"/>
      <c r="HV579" s="42"/>
      <c r="HW579" s="42"/>
      <c r="HX579" s="42"/>
    </row>
    <row r="580" spans="1:232" s="41" customFormat="1" x14ac:dyDescent="0.25">
      <c r="A580" s="29"/>
      <c r="B580" s="30"/>
      <c r="C580" s="31" t="str">
        <f>IF(H580="","",VLOOKUP(O580,Khach_hang!B:G,6,0))</f>
        <v>N</v>
      </c>
      <c r="D580" s="57">
        <f t="shared" si="153"/>
        <v>0</v>
      </c>
      <c r="E580" s="57">
        <f t="shared" si="154"/>
        <v>1</v>
      </c>
      <c r="F580" s="32" t="str">
        <f>IF(H580="","",VLOOKUP(H580,'PHIEU XT'!B:I,8,0))</f>
        <v>31/08/2025</v>
      </c>
      <c r="G580" s="32" t="str">
        <f t="shared" si="155"/>
        <v>31/08/2025</v>
      </c>
      <c r="H580" s="4">
        <v>9105875395</v>
      </c>
      <c r="I580" s="32" t="str">
        <f t="shared" si="156"/>
        <v>31/08/2025</v>
      </c>
      <c r="J580" s="33" t="str">
        <f t="shared" si="157"/>
        <v>NKHT2508/00001525</v>
      </c>
      <c r="K580" s="34"/>
      <c r="L580" s="46" t="str">
        <f t="shared" si="158"/>
        <v>K25TTM</v>
      </c>
      <c r="M580" s="33" t="str">
        <f>IF(H580="","",'PHIEU XT'!C580)</f>
        <v>00001525</v>
      </c>
      <c r="N580" s="35" t="str">
        <f t="shared" si="159"/>
        <v>31/08/2025</v>
      </c>
      <c r="O580" s="6" t="str">
        <f>IF(H580="","",'PHIEU XT'!E580)</f>
        <v>WIN-039</v>
      </c>
      <c r="P580" s="36"/>
      <c r="Q580" s="36"/>
      <c r="R580" s="36"/>
      <c r="S580" s="33" t="str">
        <f>IF(H580="","",'PHIEU XT'!F580)</f>
        <v>2AO5 WM+ PYN 79 Lê Thành Phương</v>
      </c>
      <c r="T580" s="36"/>
      <c r="U580" s="36"/>
      <c r="V580" s="33" t="str">
        <f t="shared" si="160"/>
        <v>2AO5 WM+ PYN 79 Lê Thành Phương</v>
      </c>
      <c r="W580" s="36"/>
      <c r="X580" s="36"/>
      <c r="Y580" s="33" t="str">
        <f>IF(H580="","",'PHIEU XT'!AC580)</f>
        <v>GM500</v>
      </c>
      <c r="Z580" s="36"/>
      <c r="AA580" s="30"/>
      <c r="AB580" s="57">
        <f t="shared" si="161"/>
        <v>5111</v>
      </c>
      <c r="AC580" s="57">
        <f t="shared" si="162"/>
        <v>131</v>
      </c>
      <c r="AD580" s="30"/>
      <c r="AE580" s="58">
        <f>IF(H580="","",'PHIEU XT'!U580)</f>
        <v>1</v>
      </c>
      <c r="AF580" s="37"/>
      <c r="AG580" s="37">
        <f>IF(H580="","",'PHIEU XT'!T580)</f>
        <v>111058</v>
      </c>
      <c r="AH580" s="38">
        <f t="shared" si="163"/>
        <v>111058</v>
      </c>
      <c r="AI580" s="37"/>
      <c r="AJ580" s="37"/>
      <c r="AK580" s="39"/>
      <c r="AL580" s="40">
        <f t="shared" si="164"/>
        <v>8</v>
      </c>
      <c r="AM580" s="37"/>
      <c r="AN580" s="37">
        <f t="shared" si="165"/>
        <v>8884.64</v>
      </c>
      <c r="AO580" s="59">
        <f t="shared" si="166"/>
        <v>33311</v>
      </c>
      <c r="AP580" s="39"/>
      <c r="AQ580" s="59" t="str">
        <f t="shared" si="167"/>
        <v>K-hangtra</v>
      </c>
      <c r="AR580" s="60">
        <f t="shared" si="168"/>
        <v>156</v>
      </c>
      <c r="AS580" s="60">
        <f t="shared" si="169"/>
        <v>632</v>
      </c>
      <c r="AV580" s="39"/>
      <c r="AW580" s="42"/>
      <c r="AX580" s="42"/>
      <c r="AY580" s="42"/>
      <c r="AZ580" s="42"/>
      <c r="BA580" s="42"/>
      <c r="BB580" s="42"/>
      <c r="BC580" s="42"/>
      <c r="BD580" s="42"/>
      <c r="BE580" s="42"/>
      <c r="BF580" s="42"/>
      <c r="BG580" s="42"/>
      <c r="BH580" s="42"/>
      <c r="BI580" s="42"/>
      <c r="BJ580" s="42"/>
      <c r="BK580" s="42"/>
      <c r="BL580" s="42"/>
      <c r="BM580" s="42"/>
      <c r="BN580" s="42"/>
      <c r="BO580" s="42"/>
      <c r="BP580" s="42"/>
      <c r="BQ580" s="42"/>
      <c r="BR580" s="42"/>
      <c r="BS580" s="42"/>
      <c r="BT580" s="42"/>
      <c r="BU580" s="42"/>
      <c r="BV580" s="42"/>
      <c r="BW580" s="42"/>
      <c r="BX580" s="42"/>
      <c r="BY580" s="42"/>
      <c r="BZ580" s="42"/>
      <c r="CA580" s="42"/>
      <c r="CB580" s="42"/>
      <c r="CC580" s="42"/>
      <c r="CD580" s="42"/>
      <c r="CE580" s="42"/>
      <c r="CF580" s="42"/>
      <c r="CG580" s="42"/>
      <c r="CH580" s="42"/>
      <c r="CI580" s="42"/>
      <c r="CJ580" s="42"/>
      <c r="CK580" s="42"/>
      <c r="CL580" s="42"/>
      <c r="CM580" s="42"/>
      <c r="CN580" s="42"/>
      <c r="CO580" s="42"/>
      <c r="CP580" s="42"/>
      <c r="CQ580" s="42"/>
      <c r="CR580" s="42"/>
      <c r="CS580" s="42"/>
      <c r="CT580" s="42"/>
      <c r="CU580" s="42"/>
      <c r="CV580" s="42"/>
      <c r="CW580" s="42"/>
      <c r="CX580" s="42"/>
      <c r="CY580" s="42"/>
      <c r="CZ580" s="42"/>
      <c r="DA580" s="42"/>
      <c r="DB580" s="42"/>
      <c r="DC580" s="42"/>
      <c r="DD580" s="42"/>
      <c r="DE580" s="42"/>
      <c r="DF580" s="42"/>
      <c r="DG580" s="42"/>
      <c r="DH580" s="42"/>
      <c r="DI580" s="42"/>
      <c r="DJ580" s="42"/>
      <c r="DK580" s="42"/>
      <c r="DL580" s="42"/>
      <c r="DM580" s="42"/>
      <c r="DN580" s="42"/>
      <c r="DO580" s="42"/>
      <c r="DP580" s="42"/>
      <c r="DQ580" s="42"/>
      <c r="DR580" s="42"/>
      <c r="DS580" s="42"/>
      <c r="DT580" s="42"/>
      <c r="DU580" s="42"/>
      <c r="DV580" s="42"/>
      <c r="DW580" s="42"/>
      <c r="DX580" s="42"/>
      <c r="DY580" s="42"/>
      <c r="DZ580" s="42"/>
      <c r="EA580" s="42"/>
      <c r="EB580" s="42"/>
      <c r="EC580" s="42"/>
      <c r="ED580" s="42"/>
      <c r="EE580" s="42"/>
      <c r="EF580" s="42"/>
      <c r="EG580" s="42"/>
      <c r="EH580" s="42"/>
      <c r="EI580" s="42"/>
      <c r="EJ580" s="42"/>
      <c r="EK580" s="42"/>
      <c r="EL580" s="42"/>
      <c r="EM580" s="42"/>
      <c r="EN580" s="42"/>
      <c r="EO580" s="42"/>
      <c r="EP580" s="42"/>
      <c r="EQ580" s="42"/>
      <c r="ER580" s="42"/>
      <c r="ES580" s="42"/>
      <c r="ET580" s="42"/>
      <c r="EU580" s="42"/>
      <c r="EV580" s="42"/>
      <c r="EW580" s="42"/>
      <c r="EX580" s="42"/>
      <c r="EY580" s="42"/>
      <c r="EZ580" s="42"/>
      <c r="FA580" s="42"/>
      <c r="FB580" s="42"/>
      <c r="FC580" s="42"/>
      <c r="FD580" s="42"/>
      <c r="FE580" s="42"/>
      <c r="FF580" s="42"/>
      <c r="FG580" s="42"/>
      <c r="FH580" s="42"/>
      <c r="FI580" s="42"/>
      <c r="FJ580" s="42"/>
      <c r="FK580" s="42"/>
      <c r="FL580" s="42"/>
      <c r="FM580" s="42"/>
      <c r="FN580" s="42"/>
      <c r="FO580" s="42"/>
      <c r="FP580" s="42"/>
      <c r="FQ580" s="42"/>
      <c r="FR580" s="42"/>
      <c r="FS580" s="42"/>
      <c r="FT580" s="42"/>
      <c r="FU580" s="42"/>
      <c r="FV580" s="42"/>
      <c r="FW580" s="42"/>
      <c r="FX580" s="42"/>
      <c r="FY580" s="42"/>
      <c r="FZ580" s="42"/>
      <c r="GA580" s="42"/>
      <c r="GB580" s="42"/>
      <c r="GC580" s="42"/>
      <c r="GD580" s="42"/>
      <c r="GE580" s="42"/>
      <c r="GF580" s="42"/>
      <c r="GG580" s="42"/>
      <c r="GH580" s="42"/>
      <c r="GI580" s="42"/>
      <c r="GJ580" s="42"/>
      <c r="GK580" s="42"/>
      <c r="GL580" s="42"/>
      <c r="GM580" s="42"/>
      <c r="GN580" s="42"/>
      <c r="GO580" s="42"/>
      <c r="GP580" s="42"/>
      <c r="GQ580" s="42"/>
      <c r="GR580" s="42"/>
      <c r="GS580" s="42"/>
      <c r="GT580" s="42"/>
      <c r="GU580" s="42"/>
      <c r="GV580" s="42"/>
      <c r="GW580" s="42"/>
      <c r="GX580" s="42"/>
      <c r="GY580" s="42"/>
      <c r="GZ580" s="42"/>
      <c r="HA580" s="42"/>
      <c r="HB580" s="42"/>
      <c r="HC580" s="42"/>
      <c r="HD580" s="42"/>
      <c r="HE580" s="42"/>
      <c r="HF580" s="42"/>
      <c r="HG580" s="42"/>
      <c r="HH580" s="42"/>
      <c r="HI580" s="42"/>
      <c r="HJ580" s="42"/>
      <c r="HK580" s="42"/>
      <c r="HL580" s="42"/>
      <c r="HM580" s="42"/>
      <c r="HN580" s="42"/>
      <c r="HO580" s="42"/>
      <c r="HP580" s="42"/>
      <c r="HQ580" s="42"/>
      <c r="HR580" s="42"/>
      <c r="HS580" s="42"/>
      <c r="HT580" s="42"/>
      <c r="HU580" s="42"/>
      <c r="HV580" s="42"/>
      <c r="HW580" s="42"/>
      <c r="HX580" s="42"/>
    </row>
    <row r="581" spans="1:232" s="41" customFormat="1" x14ac:dyDescent="0.25">
      <c r="A581" s="29"/>
      <c r="B581" s="30"/>
      <c r="C581" s="31" t="str">
        <f>IF(H581="","",VLOOKUP(O581,Khach_hang!B:G,6,0))</f>
        <v>N</v>
      </c>
      <c r="D581" s="57">
        <f t="shared" si="153"/>
        <v>0</v>
      </c>
      <c r="E581" s="57">
        <f t="shared" si="154"/>
        <v>1</v>
      </c>
      <c r="F581" s="32" t="str">
        <f>IF(H581="","",VLOOKUP(H581,'PHIEU XT'!B:I,8,0))</f>
        <v>31/08/2025</v>
      </c>
      <c r="G581" s="32" t="str">
        <f t="shared" si="155"/>
        <v>31/08/2025</v>
      </c>
      <c r="H581" s="4">
        <v>9105875395</v>
      </c>
      <c r="I581" s="32" t="str">
        <f t="shared" si="156"/>
        <v>31/08/2025</v>
      </c>
      <c r="J581" s="33" t="str">
        <f t="shared" si="157"/>
        <v>NKHT2508/00001525</v>
      </c>
      <c r="K581" s="34"/>
      <c r="L581" s="46" t="str">
        <f t="shared" si="158"/>
        <v>K25TTM</v>
      </c>
      <c r="M581" s="33" t="str">
        <f>IF(H581="","",'PHIEU XT'!C581)</f>
        <v>00001525</v>
      </c>
      <c r="N581" s="35" t="str">
        <f t="shared" si="159"/>
        <v>31/08/2025</v>
      </c>
      <c r="O581" s="6" t="str">
        <f>IF(H581="","",'PHIEU XT'!E581)</f>
        <v>WIN-039</v>
      </c>
      <c r="P581" s="36"/>
      <c r="Q581" s="36"/>
      <c r="R581" s="36"/>
      <c r="S581" s="33" t="str">
        <f>IF(H581="","",'PHIEU XT'!F581)</f>
        <v>2AO5 WM+ PYN 79 Lê Thành Phương</v>
      </c>
      <c r="T581" s="36"/>
      <c r="U581" s="36"/>
      <c r="V581" s="33" t="str">
        <f t="shared" si="160"/>
        <v>2AO5 WM+ PYN 79 Lê Thành Phương</v>
      </c>
      <c r="W581" s="36"/>
      <c r="X581" s="36"/>
      <c r="Y581" s="33" t="str">
        <f>IF(H581="","",'PHIEU XT'!AC581)</f>
        <v>GTLX250G</v>
      </c>
      <c r="Z581" s="36"/>
      <c r="AA581" s="30"/>
      <c r="AB581" s="57">
        <f t="shared" si="161"/>
        <v>5111</v>
      </c>
      <c r="AC581" s="57">
        <f t="shared" si="162"/>
        <v>131</v>
      </c>
      <c r="AD581" s="30"/>
      <c r="AE581" s="58">
        <f>IF(H581="","",'PHIEU XT'!U581)</f>
        <v>3</v>
      </c>
      <c r="AF581" s="37"/>
      <c r="AG581" s="37">
        <f>IF(H581="","",'PHIEU XT'!T581)</f>
        <v>50182</v>
      </c>
      <c r="AH581" s="38">
        <f t="shared" si="163"/>
        <v>150546</v>
      </c>
      <c r="AI581" s="37"/>
      <c r="AJ581" s="37"/>
      <c r="AK581" s="39"/>
      <c r="AL581" s="40">
        <f t="shared" si="164"/>
        <v>8</v>
      </c>
      <c r="AM581" s="37"/>
      <c r="AN581" s="37">
        <f t="shared" si="165"/>
        <v>12043.68</v>
      </c>
      <c r="AO581" s="59">
        <f t="shared" si="166"/>
        <v>33311</v>
      </c>
      <c r="AP581" s="39"/>
      <c r="AQ581" s="59" t="str">
        <f t="shared" si="167"/>
        <v>K-hangtra</v>
      </c>
      <c r="AR581" s="60">
        <f t="shared" si="168"/>
        <v>156</v>
      </c>
      <c r="AS581" s="60">
        <f t="shared" si="169"/>
        <v>632</v>
      </c>
      <c r="AV581" s="39"/>
      <c r="AW581" s="42"/>
      <c r="AX581" s="42"/>
      <c r="AY581" s="42"/>
      <c r="AZ581" s="42"/>
      <c r="BA581" s="42"/>
      <c r="BB581" s="42"/>
      <c r="BC581" s="42"/>
      <c r="BD581" s="42"/>
      <c r="BE581" s="42"/>
      <c r="BF581" s="42"/>
      <c r="BG581" s="42"/>
      <c r="BH581" s="42"/>
      <c r="BI581" s="42"/>
      <c r="BJ581" s="42"/>
      <c r="BK581" s="42"/>
      <c r="BL581" s="42"/>
      <c r="BM581" s="42"/>
      <c r="BN581" s="42"/>
      <c r="BO581" s="42"/>
      <c r="BP581" s="42"/>
      <c r="BQ581" s="42"/>
      <c r="BR581" s="42"/>
      <c r="BS581" s="42"/>
      <c r="BT581" s="42"/>
      <c r="BU581" s="42"/>
      <c r="BV581" s="42"/>
      <c r="BW581" s="42"/>
      <c r="BX581" s="42"/>
      <c r="BY581" s="42"/>
      <c r="BZ581" s="42"/>
      <c r="CA581" s="42"/>
      <c r="CB581" s="42"/>
      <c r="CC581" s="42"/>
      <c r="CD581" s="42"/>
      <c r="CE581" s="42"/>
      <c r="CF581" s="42"/>
      <c r="CG581" s="42"/>
      <c r="CH581" s="42"/>
      <c r="CI581" s="42"/>
      <c r="CJ581" s="42"/>
      <c r="CK581" s="42"/>
      <c r="CL581" s="42"/>
      <c r="CM581" s="42"/>
      <c r="CN581" s="42"/>
      <c r="CO581" s="42"/>
      <c r="CP581" s="42"/>
      <c r="CQ581" s="42"/>
      <c r="CR581" s="42"/>
      <c r="CS581" s="42"/>
      <c r="CT581" s="42"/>
      <c r="CU581" s="42"/>
      <c r="CV581" s="42"/>
      <c r="CW581" s="42"/>
      <c r="CX581" s="42"/>
      <c r="CY581" s="42"/>
      <c r="CZ581" s="42"/>
      <c r="DA581" s="42"/>
      <c r="DB581" s="42"/>
      <c r="DC581" s="42"/>
      <c r="DD581" s="42"/>
      <c r="DE581" s="42"/>
      <c r="DF581" s="42"/>
      <c r="DG581" s="42"/>
      <c r="DH581" s="42"/>
      <c r="DI581" s="42"/>
      <c r="DJ581" s="42"/>
      <c r="DK581" s="42"/>
      <c r="DL581" s="42"/>
      <c r="DM581" s="42"/>
      <c r="DN581" s="42"/>
      <c r="DO581" s="42"/>
      <c r="DP581" s="42"/>
      <c r="DQ581" s="42"/>
      <c r="DR581" s="42"/>
      <c r="DS581" s="42"/>
      <c r="DT581" s="42"/>
      <c r="DU581" s="42"/>
      <c r="DV581" s="42"/>
      <c r="DW581" s="42"/>
      <c r="DX581" s="42"/>
      <c r="DY581" s="42"/>
      <c r="DZ581" s="42"/>
      <c r="EA581" s="42"/>
      <c r="EB581" s="42"/>
      <c r="EC581" s="42"/>
      <c r="ED581" s="42"/>
      <c r="EE581" s="42"/>
      <c r="EF581" s="42"/>
      <c r="EG581" s="42"/>
      <c r="EH581" s="42"/>
      <c r="EI581" s="42"/>
      <c r="EJ581" s="42"/>
      <c r="EK581" s="42"/>
      <c r="EL581" s="42"/>
      <c r="EM581" s="42"/>
      <c r="EN581" s="42"/>
      <c r="EO581" s="42"/>
      <c r="EP581" s="42"/>
      <c r="EQ581" s="42"/>
      <c r="ER581" s="42"/>
      <c r="ES581" s="42"/>
      <c r="ET581" s="42"/>
      <c r="EU581" s="42"/>
      <c r="EV581" s="42"/>
      <c r="EW581" s="42"/>
      <c r="EX581" s="42"/>
      <c r="EY581" s="42"/>
      <c r="EZ581" s="42"/>
      <c r="FA581" s="42"/>
      <c r="FB581" s="42"/>
      <c r="FC581" s="42"/>
      <c r="FD581" s="42"/>
      <c r="FE581" s="42"/>
      <c r="FF581" s="42"/>
      <c r="FG581" s="42"/>
      <c r="FH581" s="42"/>
      <c r="FI581" s="42"/>
      <c r="FJ581" s="42"/>
      <c r="FK581" s="42"/>
      <c r="FL581" s="42"/>
      <c r="FM581" s="42"/>
      <c r="FN581" s="42"/>
      <c r="FO581" s="42"/>
      <c r="FP581" s="42"/>
      <c r="FQ581" s="42"/>
      <c r="FR581" s="42"/>
      <c r="FS581" s="42"/>
      <c r="FT581" s="42"/>
      <c r="FU581" s="42"/>
      <c r="FV581" s="42"/>
      <c r="FW581" s="42"/>
      <c r="FX581" s="42"/>
      <c r="FY581" s="42"/>
      <c r="FZ581" s="42"/>
      <c r="GA581" s="42"/>
      <c r="GB581" s="42"/>
      <c r="GC581" s="42"/>
      <c r="GD581" s="42"/>
      <c r="GE581" s="42"/>
      <c r="GF581" s="42"/>
      <c r="GG581" s="42"/>
      <c r="GH581" s="42"/>
      <c r="GI581" s="42"/>
      <c r="GJ581" s="42"/>
      <c r="GK581" s="42"/>
      <c r="GL581" s="42"/>
      <c r="GM581" s="42"/>
      <c r="GN581" s="42"/>
      <c r="GO581" s="42"/>
      <c r="GP581" s="42"/>
      <c r="GQ581" s="42"/>
      <c r="GR581" s="42"/>
      <c r="GS581" s="42"/>
      <c r="GT581" s="42"/>
      <c r="GU581" s="42"/>
      <c r="GV581" s="42"/>
      <c r="GW581" s="42"/>
      <c r="GX581" s="42"/>
      <c r="GY581" s="42"/>
      <c r="GZ581" s="42"/>
      <c r="HA581" s="42"/>
      <c r="HB581" s="42"/>
      <c r="HC581" s="42"/>
      <c r="HD581" s="42"/>
      <c r="HE581" s="42"/>
      <c r="HF581" s="42"/>
      <c r="HG581" s="42"/>
      <c r="HH581" s="42"/>
      <c r="HI581" s="42"/>
      <c r="HJ581" s="42"/>
      <c r="HK581" s="42"/>
      <c r="HL581" s="42"/>
      <c r="HM581" s="42"/>
      <c r="HN581" s="42"/>
      <c r="HO581" s="42"/>
      <c r="HP581" s="42"/>
      <c r="HQ581" s="42"/>
      <c r="HR581" s="42"/>
      <c r="HS581" s="42"/>
      <c r="HT581" s="42"/>
      <c r="HU581" s="42"/>
      <c r="HV581" s="42"/>
      <c r="HW581" s="42"/>
      <c r="HX581" s="42"/>
    </row>
    <row r="582" spans="1:232" s="41" customFormat="1" x14ac:dyDescent="0.25">
      <c r="A582" s="29"/>
      <c r="B582" s="30"/>
      <c r="C582" s="31" t="str">
        <f>IF(H582="","",VLOOKUP(O582,Khach_hang!B:G,6,0))</f>
        <v>N</v>
      </c>
      <c r="D582" s="57">
        <f t="shared" si="153"/>
        <v>0</v>
      </c>
      <c r="E582" s="57">
        <f t="shared" si="154"/>
        <v>1</v>
      </c>
      <c r="F582" s="32" t="str">
        <f>IF(H582="","",VLOOKUP(H582,'PHIEU XT'!B:I,8,0))</f>
        <v>31/08/2025</v>
      </c>
      <c r="G582" s="32" t="str">
        <f t="shared" si="155"/>
        <v>31/08/2025</v>
      </c>
      <c r="H582" s="4">
        <v>9105875395</v>
      </c>
      <c r="I582" s="32" t="str">
        <f t="shared" si="156"/>
        <v>31/08/2025</v>
      </c>
      <c r="J582" s="33" t="str">
        <f t="shared" si="157"/>
        <v>NKHT2508/00001525</v>
      </c>
      <c r="K582" s="34"/>
      <c r="L582" s="46" t="str">
        <f t="shared" si="158"/>
        <v>K25TTM</v>
      </c>
      <c r="M582" s="33" t="str">
        <f>IF(H582="","",'PHIEU XT'!C582)</f>
        <v>00001525</v>
      </c>
      <c r="N582" s="35" t="str">
        <f t="shared" si="159"/>
        <v>31/08/2025</v>
      </c>
      <c r="O582" s="6" t="str">
        <f>IF(H582="","",'PHIEU XT'!E582)</f>
        <v>WIN-039</v>
      </c>
      <c r="P582" s="36"/>
      <c r="Q582" s="36"/>
      <c r="R582" s="36"/>
      <c r="S582" s="33" t="str">
        <f>IF(H582="","",'PHIEU XT'!F582)</f>
        <v>2AO5 WM+ PYN 79 Lê Thành Phương</v>
      </c>
      <c r="T582" s="36"/>
      <c r="U582" s="36"/>
      <c r="V582" s="33" t="str">
        <f t="shared" si="160"/>
        <v>2AO5 WM+ PYN 79 Lê Thành Phương</v>
      </c>
      <c r="W582" s="36"/>
      <c r="X582" s="36"/>
      <c r="Y582" s="33" t="str">
        <f>IF(H582="","",'PHIEU XT'!AC582)</f>
        <v>TH200</v>
      </c>
      <c r="Z582" s="36"/>
      <c r="AA582" s="30"/>
      <c r="AB582" s="57">
        <f t="shared" si="161"/>
        <v>5111</v>
      </c>
      <c r="AC582" s="57">
        <f t="shared" si="162"/>
        <v>131</v>
      </c>
      <c r="AD582" s="30"/>
      <c r="AE582" s="58">
        <f>IF(H582="","",'PHIEU XT'!U582)</f>
        <v>4</v>
      </c>
      <c r="AF582" s="37"/>
      <c r="AG582" s="37">
        <f>IF(H582="","",'PHIEU XT'!T582)</f>
        <v>55595</v>
      </c>
      <c r="AH582" s="38">
        <f t="shared" si="163"/>
        <v>222380</v>
      </c>
      <c r="AI582" s="37"/>
      <c r="AJ582" s="37"/>
      <c r="AK582" s="39"/>
      <c r="AL582" s="40">
        <f t="shared" si="164"/>
        <v>8</v>
      </c>
      <c r="AM582" s="37"/>
      <c r="AN582" s="37">
        <f t="shared" si="165"/>
        <v>17790.400000000001</v>
      </c>
      <c r="AO582" s="59">
        <f t="shared" si="166"/>
        <v>33311</v>
      </c>
      <c r="AP582" s="39"/>
      <c r="AQ582" s="59" t="str">
        <f t="shared" si="167"/>
        <v>K-hangtra</v>
      </c>
      <c r="AR582" s="60">
        <f t="shared" si="168"/>
        <v>156</v>
      </c>
      <c r="AS582" s="60">
        <f t="shared" si="169"/>
        <v>632</v>
      </c>
      <c r="AV582" s="39"/>
      <c r="AW582" s="42"/>
      <c r="AX582" s="42"/>
      <c r="AY582" s="42"/>
      <c r="AZ582" s="42"/>
      <c r="BA582" s="42"/>
      <c r="BB582" s="42"/>
      <c r="BC582" s="42"/>
      <c r="BD582" s="42"/>
      <c r="BE582" s="42"/>
      <c r="BF582" s="42"/>
      <c r="BG582" s="42"/>
      <c r="BH582" s="42"/>
      <c r="BI582" s="42"/>
      <c r="BJ582" s="42"/>
      <c r="BK582" s="42"/>
      <c r="BL582" s="42"/>
      <c r="BM582" s="42"/>
      <c r="BN582" s="42"/>
      <c r="BO582" s="42"/>
      <c r="BP582" s="42"/>
      <c r="BQ582" s="42"/>
      <c r="BR582" s="42"/>
      <c r="BS582" s="42"/>
      <c r="BT582" s="42"/>
      <c r="BU582" s="42"/>
      <c r="BV582" s="42"/>
      <c r="BW582" s="42"/>
      <c r="BX582" s="42"/>
      <c r="BY582" s="42"/>
      <c r="BZ582" s="42"/>
      <c r="CA582" s="42"/>
      <c r="CB582" s="42"/>
      <c r="CC582" s="42"/>
      <c r="CD582" s="42"/>
      <c r="CE582" s="42"/>
      <c r="CF582" s="42"/>
      <c r="CG582" s="42"/>
      <c r="CH582" s="42"/>
      <c r="CI582" s="42"/>
      <c r="CJ582" s="42"/>
      <c r="CK582" s="42"/>
      <c r="CL582" s="42"/>
      <c r="CM582" s="42"/>
      <c r="CN582" s="42"/>
      <c r="CO582" s="42"/>
      <c r="CP582" s="42"/>
      <c r="CQ582" s="42"/>
      <c r="CR582" s="42"/>
      <c r="CS582" s="42"/>
      <c r="CT582" s="42"/>
      <c r="CU582" s="42"/>
      <c r="CV582" s="42"/>
      <c r="CW582" s="42"/>
      <c r="CX582" s="42"/>
      <c r="CY582" s="42"/>
      <c r="CZ582" s="42"/>
      <c r="DA582" s="42"/>
      <c r="DB582" s="42"/>
      <c r="DC582" s="42"/>
      <c r="DD582" s="42"/>
      <c r="DE582" s="42"/>
      <c r="DF582" s="42"/>
      <c r="DG582" s="42"/>
      <c r="DH582" s="42"/>
      <c r="DI582" s="42"/>
      <c r="DJ582" s="42"/>
      <c r="DK582" s="42"/>
      <c r="DL582" s="42"/>
      <c r="DM582" s="42"/>
      <c r="DN582" s="42"/>
      <c r="DO582" s="42"/>
      <c r="DP582" s="42"/>
      <c r="DQ582" s="42"/>
      <c r="DR582" s="42"/>
      <c r="DS582" s="42"/>
      <c r="DT582" s="42"/>
      <c r="DU582" s="42"/>
      <c r="DV582" s="42"/>
      <c r="DW582" s="42"/>
      <c r="DX582" s="42"/>
      <c r="DY582" s="42"/>
      <c r="DZ582" s="42"/>
      <c r="EA582" s="42"/>
      <c r="EB582" s="42"/>
      <c r="EC582" s="42"/>
      <c r="ED582" s="42"/>
      <c r="EE582" s="42"/>
      <c r="EF582" s="42"/>
      <c r="EG582" s="42"/>
      <c r="EH582" s="42"/>
      <c r="EI582" s="42"/>
      <c r="EJ582" s="42"/>
      <c r="EK582" s="42"/>
      <c r="EL582" s="42"/>
      <c r="EM582" s="42"/>
      <c r="EN582" s="42"/>
      <c r="EO582" s="42"/>
      <c r="EP582" s="42"/>
      <c r="EQ582" s="42"/>
      <c r="ER582" s="42"/>
      <c r="ES582" s="42"/>
      <c r="ET582" s="42"/>
      <c r="EU582" s="42"/>
      <c r="EV582" s="42"/>
      <c r="EW582" s="42"/>
      <c r="EX582" s="42"/>
      <c r="EY582" s="42"/>
      <c r="EZ582" s="42"/>
      <c r="FA582" s="42"/>
      <c r="FB582" s="42"/>
      <c r="FC582" s="42"/>
      <c r="FD582" s="42"/>
      <c r="FE582" s="42"/>
      <c r="FF582" s="42"/>
      <c r="FG582" s="42"/>
      <c r="FH582" s="42"/>
      <c r="FI582" s="42"/>
      <c r="FJ582" s="42"/>
      <c r="FK582" s="42"/>
      <c r="FL582" s="42"/>
      <c r="FM582" s="42"/>
      <c r="FN582" s="42"/>
      <c r="FO582" s="42"/>
      <c r="FP582" s="42"/>
      <c r="FQ582" s="42"/>
      <c r="FR582" s="42"/>
      <c r="FS582" s="42"/>
      <c r="FT582" s="42"/>
      <c r="FU582" s="42"/>
      <c r="FV582" s="42"/>
      <c r="FW582" s="42"/>
      <c r="FX582" s="42"/>
      <c r="FY582" s="42"/>
      <c r="FZ582" s="42"/>
      <c r="GA582" s="42"/>
      <c r="GB582" s="42"/>
      <c r="GC582" s="42"/>
      <c r="GD582" s="42"/>
      <c r="GE582" s="42"/>
      <c r="GF582" s="42"/>
      <c r="GG582" s="42"/>
      <c r="GH582" s="42"/>
      <c r="GI582" s="42"/>
      <c r="GJ582" s="42"/>
      <c r="GK582" s="42"/>
      <c r="GL582" s="42"/>
      <c r="GM582" s="42"/>
      <c r="GN582" s="42"/>
      <c r="GO582" s="42"/>
      <c r="GP582" s="42"/>
      <c r="GQ582" s="42"/>
      <c r="GR582" s="42"/>
      <c r="GS582" s="42"/>
      <c r="GT582" s="42"/>
      <c r="GU582" s="42"/>
      <c r="GV582" s="42"/>
      <c r="GW582" s="42"/>
      <c r="GX582" s="42"/>
      <c r="GY582" s="42"/>
      <c r="GZ582" s="42"/>
      <c r="HA582" s="42"/>
      <c r="HB582" s="42"/>
      <c r="HC582" s="42"/>
      <c r="HD582" s="42"/>
      <c r="HE582" s="42"/>
      <c r="HF582" s="42"/>
      <c r="HG582" s="42"/>
      <c r="HH582" s="42"/>
      <c r="HI582" s="42"/>
      <c r="HJ582" s="42"/>
      <c r="HK582" s="42"/>
      <c r="HL582" s="42"/>
      <c r="HM582" s="42"/>
      <c r="HN582" s="42"/>
      <c r="HO582" s="42"/>
      <c r="HP582" s="42"/>
      <c r="HQ582" s="42"/>
      <c r="HR582" s="42"/>
      <c r="HS582" s="42"/>
      <c r="HT582" s="42"/>
      <c r="HU582" s="42"/>
      <c r="HV582" s="42"/>
      <c r="HW582" s="42"/>
      <c r="HX582" s="42"/>
    </row>
    <row r="583" spans="1:232" s="41" customFormat="1" x14ac:dyDescent="0.25">
      <c r="A583" s="29"/>
      <c r="B583" s="30"/>
      <c r="C583" s="31" t="str">
        <f>IF(H583="","",VLOOKUP(O583,Khach_hang!B:G,6,0))</f>
        <v>B</v>
      </c>
      <c r="D583" s="57">
        <f t="shared" si="153"/>
        <v>0</v>
      </c>
      <c r="E583" s="57">
        <f t="shared" si="154"/>
        <v>1</v>
      </c>
      <c r="F583" s="32" t="str">
        <f>IF(H583="","",VLOOKUP(H583,'PHIEU XT'!B:I,8,0))</f>
        <v>31/08/2025</v>
      </c>
      <c r="G583" s="32" t="str">
        <f t="shared" si="155"/>
        <v>31/08/2025</v>
      </c>
      <c r="H583" s="4">
        <v>9105875406</v>
      </c>
      <c r="I583" s="32" t="str">
        <f t="shared" si="156"/>
        <v>31/08/2025</v>
      </c>
      <c r="J583" s="33" t="str">
        <f t="shared" si="157"/>
        <v>NKHT2508/00032824</v>
      </c>
      <c r="K583" s="34"/>
      <c r="L583" s="46" t="str">
        <f t="shared" si="158"/>
        <v>K25TTM</v>
      </c>
      <c r="M583" s="33" t="str">
        <f>IF(H583="","",'PHIEU XT'!C583)</f>
        <v>00032824</v>
      </c>
      <c r="N583" s="35" t="str">
        <f t="shared" si="159"/>
        <v>31/08/2025</v>
      </c>
      <c r="O583" s="6" t="str">
        <f>IF(H583="","",'PHIEU XT'!E583)</f>
        <v>WIN-058</v>
      </c>
      <c r="P583" s="36"/>
      <c r="Q583" s="36"/>
      <c r="R583" s="36"/>
      <c r="S583" s="33" t="str">
        <f>IF(H583="","",'PHIEU XT'!F583)</f>
        <v>6793 WM+ NAN Chợ Yên Sơn, Đô Lương</v>
      </c>
      <c r="T583" s="36"/>
      <c r="U583" s="36"/>
      <c r="V583" s="33" t="str">
        <f t="shared" si="160"/>
        <v>6793 WM+ NAN Chợ Yên Sơn, Đô Lương</v>
      </c>
      <c r="W583" s="36"/>
      <c r="X583" s="36"/>
      <c r="Y583" s="33" t="str">
        <f>IF(H583="","",'PHIEU XT'!AC583)</f>
        <v>GM500</v>
      </c>
      <c r="Z583" s="36"/>
      <c r="AA583" s="30"/>
      <c r="AB583" s="57">
        <f t="shared" si="161"/>
        <v>5111</v>
      </c>
      <c r="AC583" s="57">
        <f t="shared" si="162"/>
        <v>131</v>
      </c>
      <c r="AD583" s="30"/>
      <c r="AE583" s="58">
        <f>IF(H583="","",'PHIEU XT'!U583)</f>
        <v>7</v>
      </c>
      <c r="AF583" s="37"/>
      <c r="AG583" s="37">
        <f>IF(H583="","",'PHIEU XT'!T583)</f>
        <v>111058</v>
      </c>
      <c r="AH583" s="38">
        <f t="shared" si="163"/>
        <v>777406</v>
      </c>
      <c r="AI583" s="37"/>
      <c r="AJ583" s="37"/>
      <c r="AK583" s="39"/>
      <c r="AL583" s="40">
        <f t="shared" si="164"/>
        <v>8</v>
      </c>
      <c r="AM583" s="37"/>
      <c r="AN583" s="37">
        <f t="shared" si="165"/>
        <v>62192.480000000003</v>
      </c>
      <c r="AO583" s="59">
        <f t="shared" si="166"/>
        <v>33311</v>
      </c>
      <c r="AP583" s="39"/>
      <c r="AQ583" s="59" t="str">
        <f t="shared" si="167"/>
        <v>K-hangtra</v>
      </c>
      <c r="AR583" s="60">
        <f t="shared" si="168"/>
        <v>156</v>
      </c>
      <c r="AS583" s="60">
        <f t="shared" si="169"/>
        <v>632</v>
      </c>
      <c r="AV583" s="39"/>
      <c r="AW583" s="42"/>
      <c r="AX583" s="42"/>
      <c r="AY583" s="42"/>
      <c r="AZ583" s="42"/>
      <c r="BA583" s="42"/>
      <c r="BB583" s="42"/>
      <c r="BC583" s="42"/>
      <c r="BD583" s="42"/>
      <c r="BE583" s="42"/>
      <c r="BF583" s="42"/>
      <c r="BG583" s="42"/>
      <c r="BH583" s="42"/>
      <c r="BI583" s="42"/>
      <c r="BJ583" s="42"/>
      <c r="BK583" s="42"/>
      <c r="BL583" s="42"/>
      <c r="BM583" s="42"/>
      <c r="BN583" s="42"/>
      <c r="BO583" s="42"/>
      <c r="BP583" s="42"/>
      <c r="BQ583" s="42"/>
      <c r="BR583" s="42"/>
      <c r="BS583" s="42"/>
      <c r="BT583" s="42"/>
      <c r="BU583" s="42"/>
      <c r="BV583" s="42"/>
      <c r="BW583" s="42"/>
      <c r="BX583" s="42"/>
      <c r="BY583" s="42"/>
      <c r="BZ583" s="42"/>
      <c r="CA583" s="42"/>
      <c r="CB583" s="42"/>
      <c r="CC583" s="42"/>
      <c r="CD583" s="42"/>
      <c r="CE583" s="42"/>
      <c r="CF583" s="42"/>
      <c r="CG583" s="42"/>
      <c r="CH583" s="42"/>
      <c r="CI583" s="42"/>
      <c r="CJ583" s="42"/>
      <c r="CK583" s="42"/>
      <c r="CL583" s="42"/>
      <c r="CM583" s="42"/>
      <c r="CN583" s="42"/>
      <c r="CO583" s="42"/>
      <c r="CP583" s="42"/>
      <c r="CQ583" s="42"/>
      <c r="CR583" s="42"/>
      <c r="CS583" s="42"/>
      <c r="CT583" s="42"/>
      <c r="CU583" s="42"/>
      <c r="CV583" s="42"/>
      <c r="CW583" s="42"/>
      <c r="CX583" s="42"/>
      <c r="CY583" s="42"/>
      <c r="CZ583" s="42"/>
      <c r="DA583" s="42"/>
      <c r="DB583" s="42"/>
      <c r="DC583" s="42"/>
      <c r="DD583" s="42"/>
      <c r="DE583" s="42"/>
      <c r="DF583" s="42"/>
      <c r="DG583" s="42"/>
      <c r="DH583" s="42"/>
      <c r="DI583" s="42"/>
      <c r="DJ583" s="42"/>
      <c r="DK583" s="42"/>
      <c r="DL583" s="42"/>
      <c r="DM583" s="42"/>
      <c r="DN583" s="42"/>
      <c r="DO583" s="42"/>
      <c r="DP583" s="42"/>
      <c r="DQ583" s="42"/>
      <c r="DR583" s="42"/>
      <c r="DS583" s="42"/>
      <c r="DT583" s="42"/>
      <c r="DU583" s="42"/>
      <c r="DV583" s="42"/>
      <c r="DW583" s="42"/>
      <c r="DX583" s="42"/>
      <c r="DY583" s="42"/>
      <c r="DZ583" s="42"/>
      <c r="EA583" s="42"/>
      <c r="EB583" s="42"/>
      <c r="EC583" s="42"/>
      <c r="ED583" s="42"/>
      <c r="EE583" s="42"/>
      <c r="EF583" s="42"/>
      <c r="EG583" s="42"/>
      <c r="EH583" s="42"/>
      <c r="EI583" s="42"/>
      <c r="EJ583" s="42"/>
      <c r="EK583" s="42"/>
      <c r="EL583" s="42"/>
      <c r="EM583" s="42"/>
      <c r="EN583" s="42"/>
      <c r="EO583" s="42"/>
      <c r="EP583" s="42"/>
      <c r="EQ583" s="42"/>
      <c r="ER583" s="42"/>
      <c r="ES583" s="42"/>
      <c r="ET583" s="42"/>
      <c r="EU583" s="42"/>
      <c r="EV583" s="42"/>
      <c r="EW583" s="42"/>
      <c r="EX583" s="42"/>
      <c r="EY583" s="42"/>
      <c r="EZ583" s="42"/>
      <c r="FA583" s="42"/>
      <c r="FB583" s="42"/>
      <c r="FC583" s="42"/>
      <c r="FD583" s="42"/>
      <c r="FE583" s="42"/>
      <c r="FF583" s="42"/>
      <c r="FG583" s="42"/>
      <c r="FH583" s="42"/>
      <c r="FI583" s="42"/>
      <c r="FJ583" s="42"/>
      <c r="FK583" s="42"/>
      <c r="FL583" s="42"/>
      <c r="FM583" s="42"/>
      <c r="FN583" s="42"/>
      <c r="FO583" s="42"/>
      <c r="FP583" s="42"/>
      <c r="FQ583" s="42"/>
      <c r="FR583" s="42"/>
      <c r="FS583" s="42"/>
      <c r="FT583" s="42"/>
      <c r="FU583" s="42"/>
      <c r="FV583" s="42"/>
      <c r="FW583" s="42"/>
      <c r="FX583" s="42"/>
      <c r="FY583" s="42"/>
      <c r="FZ583" s="42"/>
      <c r="GA583" s="42"/>
      <c r="GB583" s="42"/>
      <c r="GC583" s="42"/>
      <c r="GD583" s="42"/>
      <c r="GE583" s="42"/>
      <c r="GF583" s="42"/>
      <c r="GG583" s="42"/>
      <c r="GH583" s="42"/>
      <c r="GI583" s="42"/>
      <c r="GJ583" s="42"/>
      <c r="GK583" s="42"/>
      <c r="GL583" s="42"/>
      <c r="GM583" s="42"/>
      <c r="GN583" s="42"/>
      <c r="GO583" s="42"/>
      <c r="GP583" s="42"/>
      <c r="GQ583" s="42"/>
      <c r="GR583" s="42"/>
      <c r="GS583" s="42"/>
      <c r="GT583" s="42"/>
      <c r="GU583" s="42"/>
      <c r="GV583" s="42"/>
      <c r="GW583" s="42"/>
      <c r="GX583" s="42"/>
      <c r="GY583" s="42"/>
      <c r="GZ583" s="42"/>
      <c r="HA583" s="42"/>
      <c r="HB583" s="42"/>
      <c r="HC583" s="42"/>
      <c r="HD583" s="42"/>
      <c r="HE583" s="42"/>
      <c r="HF583" s="42"/>
      <c r="HG583" s="42"/>
      <c r="HH583" s="42"/>
      <c r="HI583" s="42"/>
      <c r="HJ583" s="42"/>
      <c r="HK583" s="42"/>
      <c r="HL583" s="42"/>
      <c r="HM583" s="42"/>
      <c r="HN583" s="42"/>
      <c r="HO583" s="42"/>
      <c r="HP583" s="42"/>
      <c r="HQ583" s="42"/>
      <c r="HR583" s="42"/>
      <c r="HS583" s="42"/>
      <c r="HT583" s="42"/>
      <c r="HU583" s="42"/>
      <c r="HV583" s="42"/>
      <c r="HW583" s="42"/>
      <c r="HX583" s="42"/>
    </row>
    <row r="584" spans="1:232" s="41" customFormat="1" x14ac:dyDescent="0.25">
      <c r="A584" s="29"/>
      <c r="B584" s="30"/>
      <c r="C584" s="31" t="str">
        <f>IF(H584="","",VLOOKUP(O584,Khach_hang!B:G,6,0))</f>
        <v>B</v>
      </c>
      <c r="D584" s="57">
        <f t="shared" si="153"/>
        <v>0</v>
      </c>
      <c r="E584" s="57">
        <f t="shared" si="154"/>
        <v>1</v>
      </c>
      <c r="F584" s="32" t="str">
        <f>IF(H584="","",VLOOKUP(H584,'PHIEU XT'!B:I,8,0))</f>
        <v>31/08/2025</v>
      </c>
      <c r="G584" s="32" t="str">
        <f t="shared" si="155"/>
        <v>31/08/2025</v>
      </c>
      <c r="H584" s="4">
        <v>9105875619</v>
      </c>
      <c r="I584" s="32" t="str">
        <f t="shared" si="156"/>
        <v>31/08/2025</v>
      </c>
      <c r="J584" s="33" t="str">
        <f t="shared" si="157"/>
        <v>NKHT2508/00032837</v>
      </c>
      <c r="K584" s="34"/>
      <c r="L584" s="46" t="str">
        <f t="shared" si="158"/>
        <v>K25TTM</v>
      </c>
      <c r="M584" s="33" t="str">
        <f>IF(H584="","",'PHIEU XT'!C584)</f>
        <v>00032837</v>
      </c>
      <c r="N584" s="35" t="str">
        <f t="shared" si="159"/>
        <v>31/08/2025</v>
      </c>
      <c r="O584" s="6" t="str">
        <f>IF(H584="","",'PHIEU XT'!E584)</f>
        <v>WIN-058</v>
      </c>
      <c r="P584" s="36"/>
      <c r="Q584" s="36"/>
      <c r="R584" s="36"/>
      <c r="S584" s="33" t="str">
        <f>IF(H584="","",'PHIEU XT'!F584)</f>
        <v>5282 WM+ NAN 80 Lê Hồng Phong</v>
      </c>
      <c r="T584" s="36"/>
      <c r="U584" s="36"/>
      <c r="V584" s="33" t="str">
        <f t="shared" si="160"/>
        <v>5282 WM+ NAN 80 Lê Hồng Phong</v>
      </c>
      <c r="W584" s="36"/>
      <c r="X584" s="36"/>
      <c r="Y584" s="33" t="str">
        <f>IF(H584="","",'PHIEU XT'!AC584)</f>
        <v>MNH250</v>
      </c>
      <c r="Z584" s="36"/>
      <c r="AA584" s="30"/>
      <c r="AB584" s="57">
        <f t="shared" si="161"/>
        <v>5111</v>
      </c>
      <c r="AC584" s="57">
        <f t="shared" si="162"/>
        <v>131</v>
      </c>
      <c r="AD584" s="30"/>
      <c r="AE584" s="58">
        <f>IF(H584="","",'PHIEU XT'!U584)</f>
        <v>4</v>
      </c>
      <c r="AF584" s="37"/>
      <c r="AG584" s="37">
        <f>IF(H584="","",'PHIEU XT'!T584)</f>
        <v>46000</v>
      </c>
      <c r="AH584" s="38">
        <f t="shared" si="163"/>
        <v>184000</v>
      </c>
      <c r="AI584" s="37"/>
      <c r="AJ584" s="37"/>
      <c r="AK584" s="39"/>
      <c r="AL584" s="40">
        <f t="shared" si="164"/>
        <v>8</v>
      </c>
      <c r="AM584" s="37"/>
      <c r="AN584" s="37">
        <f t="shared" si="165"/>
        <v>14720</v>
      </c>
      <c r="AO584" s="59">
        <f t="shared" si="166"/>
        <v>33311</v>
      </c>
      <c r="AP584" s="39"/>
      <c r="AQ584" s="59" t="str">
        <f t="shared" si="167"/>
        <v>K-hangtra</v>
      </c>
      <c r="AR584" s="60">
        <f t="shared" si="168"/>
        <v>156</v>
      </c>
      <c r="AS584" s="60">
        <f t="shared" si="169"/>
        <v>632</v>
      </c>
      <c r="AV584" s="39"/>
      <c r="AW584" s="42"/>
      <c r="AX584" s="42"/>
      <c r="AY584" s="42"/>
      <c r="AZ584" s="42"/>
      <c r="BA584" s="42"/>
      <c r="BB584" s="42"/>
      <c r="BC584" s="42"/>
      <c r="BD584" s="42"/>
      <c r="BE584" s="42"/>
      <c r="BF584" s="42"/>
      <c r="BG584" s="42"/>
      <c r="BH584" s="42"/>
      <c r="BI584" s="42"/>
      <c r="BJ584" s="42"/>
      <c r="BK584" s="42"/>
      <c r="BL584" s="42"/>
      <c r="BM584" s="42"/>
      <c r="BN584" s="42"/>
      <c r="BO584" s="42"/>
      <c r="BP584" s="42"/>
      <c r="BQ584" s="42"/>
      <c r="BR584" s="42"/>
      <c r="BS584" s="42"/>
      <c r="BT584" s="42"/>
      <c r="BU584" s="42"/>
      <c r="BV584" s="42"/>
      <c r="BW584" s="42"/>
      <c r="BX584" s="42"/>
      <c r="BY584" s="42"/>
      <c r="BZ584" s="42"/>
      <c r="CA584" s="42"/>
      <c r="CB584" s="42"/>
      <c r="CC584" s="42"/>
      <c r="CD584" s="42"/>
      <c r="CE584" s="42"/>
      <c r="CF584" s="42"/>
      <c r="CG584" s="42"/>
      <c r="CH584" s="42"/>
      <c r="CI584" s="42"/>
      <c r="CJ584" s="42"/>
      <c r="CK584" s="42"/>
      <c r="CL584" s="42"/>
      <c r="CM584" s="42"/>
      <c r="CN584" s="42"/>
      <c r="CO584" s="42"/>
      <c r="CP584" s="42"/>
      <c r="CQ584" s="42"/>
      <c r="CR584" s="42"/>
      <c r="CS584" s="42"/>
      <c r="CT584" s="42"/>
      <c r="CU584" s="42"/>
      <c r="CV584" s="42"/>
      <c r="CW584" s="42"/>
      <c r="CX584" s="42"/>
      <c r="CY584" s="42"/>
      <c r="CZ584" s="42"/>
      <c r="DA584" s="42"/>
      <c r="DB584" s="42"/>
      <c r="DC584" s="42"/>
      <c r="DD584" s="42"/>
      <c r="DE584" s="42"/>
      <c r="DF584" s="42"/>
      <c r="DG584" s="42"/>
      <c r="DH584" s="42"/>
      <c r="DI584" s="42"/>
      <c r="DJ584" s="42"/>
      <c r="DK584" s="42"/>
      <c r="DL584" s="42"/>
      <c r="DM584" s="42"/>
      <c r="DN584" s="42"/>
      <c r="DO584" s="42"/>
      <c r="DP584" s="42"/>
      <c r="DQ584" s="42"/>
      <c r="DR584" s="42"/>
      <c r="DS584" s="42"/>
      <c r="DT584" s="42"/>
      <c r="DU584" s="42"/>
      <c r="DV584" s="42"/>
      <c r="DW584" s="42"/>
      <c r="DX584" s="42"/>
      <c r="DY584" s="42"/>
      <c r="DZ584" s="42"/>
      <c r="EA584" s="42"/>
      <c r="EB584" s="42"/>
      <c r="EC584" s="42"/>
      <c r="ED584" s="42"/>
      <c r="EE584" s="42"/>
      <c r="EF584" s="42"/>
      <c r="EG584" s="42"/>
      <c r="EH584" s="42"/>
      <c r="EI584" s="42"/>
      <c r="EJ584" s="42"/>
      <c r="EK584" s="42"/>
      <c r="EL584" s="42"/>
      <c r="EM584" s="42"/>
      <c r="EN584" s="42"/>
      <c r="EO584" s="42"/>
      <c r="EP584" s="42"/>
      <c r="EQ584" s="42"/>
      <c r="ER584" s="42"/>
      <c r="ES584" s="42"/>
      <c r="ET584" s="42"/>
      <c r="EU584" s="42"/>
      <c r="EV584" s="42"/>
      <c r="EW584" s="42"/>
      <c r="EX584" s="42"/>
      <c r="EY584" s="42"/>
      <c r="EZ584" s="42"/>
      <c r="FA584" s="42"/>
      <c r="FB584" s="42"/>
      <c r="FC584" s="42"/>
      <c r="FD584" s="42"/>
      <c r="FE584" s="42"/>
      <c r="FF584" s="42"/>
      <c r="FG584" s="42"/>
      <c r="FH584" s="42"/>
      <c r="FI584" s="42"/>
      <c r="FJ584" s="42"/>
      <c r="FK584" s="42"/>
      <c r="FL584" s="42"/>
      <c r="FM584" s="42"/>
      <c r="FN584" s="42"/>
      <c r="FO584" s="42"/>
      <c r="FP584" s="42"/>
      <c r="FQ584" s="42"/>
      <c r="FR584" s="42"/>
      <c r="FS584" s="42"/>
      <c r="FT584" s="42"/>
      <c r="FU584" s="42"/>
      <c r="FV584" s="42"/>
      <c r="FW584" s="42"/>
      <c r="FX584" s="42"/>
      <c r="FY584" s="42"/>
      <c r="FZ584" s="42"/>
      <c r="GA584" s="42"/>
      <c r="GB584" s="42"/>
      <c r="GC584" s="42"/>
      <c r="GD584" s="42"/>
      <c r="GE584" s="42"/>
      <c r="GF584" s="42"/>
      <c r="GG584" s="42"/>
      <c r="GH584" s="42"/>
      <c r="GI584" s="42"/>
      <c r="GJ584" s="42"/>
      <c r="GK584" s="42"/>
      <c r="GL584" s="42"/>
      <c r="GM584" s="42"/>
      <c r="GN584" s="42"/>
      <c r="GO584" s="42"/>
      <c r="GP584" s="42"/>
      <c r="GQ584" s="42"/>
      <c r="GR584" s="42"/>
      <c r="GS584" s="42"/>
      <c r="GT584" s="42"/>
      <c r="GU584" s="42"/>
      <c r="GV584" s="42"/>
      <c r="GW584" s="42"/>
      <c r="GX584" s="42"/>
      <c r="GY584" s="42"/>
      <c r="GZ584" s="42"/>
      <c r="HA584" s="42"/>
      <c r="HB584" s="42"/>
      <c r="HC584" s="42"/>
      <c r="HD584" s="42"/>
      <c r="HE584" s="42"/>
      <c r="HF584" s="42"/>
      <c r="HG584" s="42"/>
      <c r="HH584" s="42"/>
      <c r="HI584" s="42"/>
      <c r="HJ584" s="42"/>
      <c r="HK584" s="42"/>
      <c r="HL584" s="42"/>
      <c r="HM584" s="42"/>
      <c r="HN584" s="42"/>
      <c r="HO584" s="42"/>
      <c r="HP584" s="42"/>
      <c r="HQ584" s="42"/>
      <c r="HR584" s="42"/>
      <c r="HS584" s="42"/>
      <c r="HT584" s="42"/>
      <c r="HU584" s="42"/>
      <c r="HV584" s="42"/>
      <c r="HW584" s="42"/>
      <c r="HX584" s="42"/>
    </row>
    <row r="585" spans="1:232" s="41" customFormat="1" x14ac:dyDescent="0.25">
      <c r="A585" s="29"/>
      <c r="B585" s="30"/>
      <c r="C585" s="31" t="str">
        <f>IF(H585="","",VLOOKUP(O585,Khach_hang!B:G,6,0))</f>
        <v>B</v>
      </c>
      <c r="D585" s="57">
        <f t="shared" si="153"/>
        <v>0</v>
      </c>
      <c r="E585" s="57">
        <f t="shared" si="154"/>
        <v>1</v>
      </c>
      <c r="F585" s="32" t="str">
        <f>IF(H585="","",VLOOKUP(H585,'PHIEU XT'!B:I,8,0))</f>
        <v>31/08/2025</v>
      </c>
      <c r="G585" s="32" t="str">
        <f t="shared" si="155"/>
        <v>31/08/2025</v>
      </c>
      <c r="H585" s="4">
        <v>9105875619</v>
      </c>
      <c r="I585" s="32" t="str">
        <f t="shared" si="156"/>
        <v>31/08/2025</v>
      </c>
      <c r="J585" s="33" t="str">
        <f t="shared" si="157"/>
        <v>NKHT2508/00032837</v>
      </c>
      <c r="K585" s="34"/>
      <c r="L585" s="46" t="str">
        <f t="shared" si="158"/>
        <v>K25TTM</v>
      </c>
      <c r="M585" s="33" t="str">
        <f>IF(H585="","",'PHIEU XT'!C585)</f>
        <v>00032837</v>
      </c>
      <c r="N585" s="35" t="str">
        <f t="shared" si="159"/>
        <v>31/08/2025</v>
      </c>
      <c r="O585" s="6" t="str">
        <f>IF(H585="","",'PHIEU XT'!E585)</f>
        <v>WIN-058</v>
      </c>
      <c r="P585" s="36"/>
      <c r="Q585" s="36"/>
      <c r="R585" s="36"/>
      <c r="S585" s="33" t="str">
        <f>IF(H585="","",'PHIEU XT'!F585)</f>
        <v>5282 WM+ NAN 80 Lê Hồng Phong</v>
      </c>
      <c r="T585" s="36"/>
      <c r="U585" s="36"/>
      <c r="V585" s="33" t="str">
        <f t="shared" si="160"/>
        <v>5282 WM+ NAN 80 Lê Hồng Phong</v>
      </c>
      <c r="W585" s="36"/>
      <c r="X585" s="36"/>
      <c r="Y585" s="33" t="str">
        <f>IF(H585="","",'PHIEU XT'!AC585)</f>
        <v>CC300</v>
      </c>
      <c r="Z585" s="36"/>
      <c r="AA585" s="30"/>
      <c r="AB585" s="57">
        <f t="shared" si="161"/>
        <v>5111</v>
      </c>
      <c r="AC585" s="57">
        <f t="shared" si="162"/>
        <v>131</v>
      </c>
      <c r="AD585" s="30"/>
      <c r="AE585" s="58">
        <f>IF(H585="","",'PHIEU XT'!U585)</f>
        <v>3</v>
      </c>
      <c r="AF585" s="37"/>
      <c r="AG585" s="37">
        <f>IF(H585="","",'PHIEU XT'!T585)</f>
        <v>74250</v>
      </c>
      <c r="AH585" s="38">
        <f t="shared" si="163"/>
        <v>222750</v>
      </c>
      <c r="AI585" s="37"/>
      <c r="AJ585" s="37"/>
      <c r="AK585" s="39"/>
      <c r="AL585" s="40">
        <f t="shared" si="164"/>
        <v>8</v>
      </c>
      <c r="AM585" s="37"/>
      <c r="AN585" s="37">
        <f t="shared" si="165"/>
        <v>17820</v>
      </c>
      <c r="AO585" s="59">
        <f t="shared" si="166"/>
        <v>33311</v>
      </c>
      <c r="AP585" s="39"/>
      <c r="AQ585" s="59" t="str">
        <f t="shared" si="167"/>
        <v>K-hangtra</v>
      </c>
      <c r="AR585" s="60">
        <f t="shared" si="168"/>
        <v>156</v>
      </c>
      <c r="AS585" s="60">
        <f t="shared" si="169"/>
        <v>632</v>
      </c>
      <c r="AV585" s="39"/>
      <c r="AW585" s="42"/>
      <c r="AX585" s="42"/>
      <c r="AY585" s="42"/>
      <c r="AZ585" s="42"/>
      <c r="BA585" s="42"/>
      <c r="BB585" s="42"/>
      <c r="BC585" s="42"/>
      <c r="BD585" s="42"/>
      <c r="BE585" s="42"/>
      <c r="BF585" s="42"/>
      <c r="BG585" s="42"/>
      <c r="BH585" s="42"/>
      <c r="BI585" s="42"/>
      <c r="BJ585" s="42"/>
      <c r="BK585" s="42"/>
      <c r="BL585" s="42"/>
      <c r="BM585" s="42"/>
      <c r="BN585" s="42"/>
      <c r="BO585" s="42"/>
      <c r="BP585" s="42"/>
      <c r="BQ585" s="42"/>
      <c r="BR585" s="42"/>
      <c r="BS585" s="42"/>
      <c r="BT585" s="42"/>
      <c r="BU585" s="42"/>
      <c r="BV585" s="42"/>
      <c r="BW585" s="42"/>
      <c r="BX585" s="42"/>
      <c r="BY585" s="42"/>
      <c r="BZ585" s="42"/>
      <c r="CA585" s="42"/>
      <c r="CB585" s="42"/>
      <c r="CC585" s="42"/>
      <c r="CD585" s="42"/>
      <c r="CE585" s="42"/>
      <c r="CF585" s="42"/>
      <c r="CG585" s="42"/>
      <c r="CH585" s="42"/>
      <c r="CI585" s="42"/>
      <c r="CJ585" s="42"/>
      <c r="CK585" s="42"/>
      <c r="CL585" s="42"/>
      <c r="CM585" s="42"/>
      <c r="CN585" s="42"/>
      <c r="CO585" s="42"/>
      <c r="CP585" s="42"/>
      <c r="CQ585" s="42"/>
      <c r="CR585" s="42"/>
      <c r="CS585" s="42"/>
      <c r="CT585" s="42"/>
      <c r="CU585" s="42"/>
      <c r="CV585" s="42"/>
      <c r="CW585" s="42"/>
      <c r="CX585" s="42"/>
      <c r="CY585" s="42"/>
      <c r="CZ585" s="42"/>
      <c r="DA585" s="42"/>
      <c r="DB585" s="42"/>
      <c r="DC585" s="42"/>
      <c r="DD585" s="42"/>
      <c r="DE585" s="42"/>
      <c r="DF585" s="42"/>
      <c r="DG585" s="42"/>
      <c r="DH585" s="42"/>
      <c r="DI585" s="42"/>
      <c r="DJ585" s="42"/>
      <c r="DK585" s="42"/>
      <c r="DL585" s="42"/>
      <c r="DM585" s="42"/>
      <c r="DN585" s="42"/>
      <c r="DO585" s="42"/>
      <c r="DP585" s="42"/>
      <c r="DQ585" s="42"/>
      <c r="DR585" s="42"/>
      <c r="DS585" s="42"/>
      <c r="DT585" s="42"/>
      <c r="DU585" s="42"/>
      <c r="DV585" s="42"/>
      <c r="DW585" s="42"/>
      <c r="DX585" s="42"/>
      <c r="DY585" s="42"/>
      <c r="DZ585" s="42"/>
      <c r="EA585" s="42"/>
      <c r="EB585" s="42"/>
      <c r="EC585" s="42"/>
      <c r="ED585" s="42"/>
      <c r="EE585" s="42"/>
      <c r="EF585" s="42"/>
      <c r="EG585" s="42"/>
      <c r="EH585" s="42"/>
      <c r="EI585" s="42"/>
      <c r="EJ585" s="42"/>
      <c r="EK585" s="42"/>
      <c r="EL585" s="42"/>
      <c r="EM585" s="42"/>
      <c r="EN585" s="42"/>
      <c r="EO585" s="42"/>
      <c r="EP585" s="42"/>
      <c r="EQ585" s="42"/>
      <c r="ER585" s="42"/>
      <c r="ES585" s="42"/>
      <c r="ET585" s="42"/>
      <c r="EU585" s="42"/>
      <c r="EV585" s="42"/>
      <c r="EW585" s="42"/>
      <c r="EX585" s="42"/>
      <c r="EY585" s="42"/>
      <c r="EZ585" s="42"/>
      <c r="FA585" s="42"/>
      <c r="FB585" s="42"/>
      <c r="FC585" s="42"/>
      <c r="FD585" s="42"/>
      <c r="FE585" s="42"/>
      <c r="FF585" s="42"/>
      <c r="FG585" s="42"/>
      <c r="FH585" s="42"/>
      <c r="FI585" s="42"/>
      <c r="FJ585" s="42"/>
      <c r="FK585" s="42"/>
      <c r="FL585" s="42"/>
      <c r="FM585" s="42"/>
      <c r="FN585" s="42"/>
      <c r="FO585" s="42"/>
      <c r="FP585" s="42"/>
      <c r="FQ585" s="42"/>
      <c r="FR585" s="42"/>
      <c r="FS585" s="42"/>
      <c r="FT585" s="42"/>
      <c r="FU585" s="42"/>
      <c r="FV585" s="42"/>
      <c r="FW585" s="42"/>
      <c r="FX585" s="42"/>
      <c r="FY585" s="42"/>
      <c r="FZ585" s="42"/>
      <c r="GA585" s="42"/>
      <c r="GB585" s="42"/>
      <c r="GC585" s="42"/>
      <c r="GD585" s="42"/>
      <c r="GE585" s="42"/>
      <c r="GF585" s="42"/>
      <c r="GG585" s="42"/>
      <c r="GH585" s="42"/>
      <c r="GI585" s="42"/>
      <c r="GJ585" s="42"/>
      <c r="GK585" s="42"/>
      <c r="GL585" s="42"/>
      <c r="GM585" s="42"/>
      <c r="GN585" s="42"/>
      <c r="GO585" s="42"/>
      <c r="GP585" s="42"/>
      <c r="GQ585" s="42"/>
      <c r="GR585" s="42"/>
      <c r="GS585" s="42"/>
      <c r="GT585" s="42"/>
      <c r="GU585" s="42"/>
      <c r="GV585" s="42"/>
      <c r="GW585" s="42"/>
      <c r="GX585" s="42"/>
      <c r="GY585" s="42"/>
      <c r="GZ585" s="42"/>
      <c r="HA585" s="42"/>
      <c r="HB585" s="42"/>
      <c r="HC585" s="42"/>
      <c r="HD585" s="42"/>
      <c r="HE585" s="42"/>
      <c r="HF585" s="42"/>
      <c r="HG585" s="42"/>
      <c r="HH585" s="42"/>
      <c r="HI585" s="42"/>
      <c r="HJ585" s="42"/>
      <c r="HK585" s="42"/>
      <c r="HL585" s="42"/>
      <c r="HM585" s="42"/>
      <c r="HN585" s="42"/>
      <c r="HO585" s="42"/>
      <c r="HP585" s="42"/>
      <c r="HQ585" s="42"/>
      <c r="HR585" s="42"/>
      <c r="HS585" s="42"/>
      <c r="HT585" s="42"/>
      <c r="HU585" s="42"/>
      <c r="HV585" s="42"/>
      <c r="HW585" s="42"/>
      <c r="HX585" s="42"/>
    </row>
    <row r="586" spans="1:232" s="41" customFormat="1" x14ac:dyDescent="0.25">
      <c r="A586" s="29"/>
      <c r="B586" s="30"/>
      <c r="C586" s="31" t="str">
        <f>IF(H586="","",VLOOKUP(O586,Khach_hang!B:G,6,0))</f>
        <v>B</v>
      </c>
      <c r="D586" s="57">
        <f t="shared" si="153"/>
        <v>0</v>
      </c>
      <c r="E586" s="57">
        <f t="shared" si="154"/>
        <v>1</v>
      </c>
      <c r="F586" s="32" t="str">
        <f>IF(H586="","",VLOOKUP(H586,'PHIEU XT'!B:I,8,0))</f>
        <v>31/08/2025</v>
      </c>
      <c r="G586" s="32" t="str">
        <f t="shared" si="155"/>
        <v>31/08/2025</v>
      </c>
      <c r="H586" s="4">
        <v>9105875620</v>
      </c>
      <c r="I586" s="32" t="str">
        <f t="shared" si="156"/>
        <v>31/08/2025</v>
      </c>
      <c r="J586" s="33" t="str">
        <f t="shared" si="157"/>
        <v>NKHT2508/00013006</v>
      </c>
      <c r="K586" s="34"/>
      <c r="L586" s="46" t="str">
        <f t="shared" si="158"/>
        <v>K25TTM</v>
      </c>
      <c r="M586" s="33" t="str">
        <f>IF(H586="","",'PHIEU XT'!C586)</f>
        <v>00013006</v>
      </c>
      <c r="N586" s="35" t="str">
        <f t="shared" si="159"/>
        <v>31/08/2025</v>
      </c>
      <c r="O586" s="6" t="str">
        <f>IF(H586="","",'PHIEU XT'!E586)</f>
        <v>WIN-004</v>
      </c>
      <c r="P586" s="36"/>
      <c r="Q586" s="36"/>
      <c r="R586" s="36"/>
      <c r="S586" s="33" t="str">
        <f>IF(H586="","",'PHIEU XT'!F586)</f>
        <v>6560 WM+ HTH 392 Trần Phú</v>
      </c>
      <c r="T586" s="36"/>
      <c r="U586" s="36"/>
      <c r="V586" s="33" t="str">
        <f t="shared" si="160"/>
        <v>6560 WM+ HTH 392 Trần Phú</v>
      </c>
      <c r="W586" s="36"/>
      <c r="X586" s="36"/>
      <c r="Y586" s="33" t="str">
        <f>IF(H586="","",'PHIEU XT'!AC586)</f>
        <v>CC300</v>
      </c>
      <c r="Z586" s="36"/>
      <c r="AA586" s="30"/>
      <c r="AB586" s="57">
        <f t="shared" si="161"/>
        <v>5111</v>
      </c>
      <c r="AC586" s="57">
        <f t="shared" si="162"/>
        <v>131</v>
      </c>
      <c r="AD586" s="30"/>
      <c r="AE586" s="58">
        <f>IF(H586="","",'PHIEU XT'!U586)</f>
        <v>1</v>
      </c>
      <c r="AF586" s="37"/>
      <c r="AG586" s="37">
        <f>IF(H586="","",'PHIEU XT'!T586)</f>
        <v>74250</v>
      </c>
      <c r="AH586" s="38">
        <f t="shared" si="163"/>
        <v>74250</v>
      </c>
      <c r="AI586" s="37"/>
      <c r="AJ586" s="37"/>
      <c r="AK586" s="39"/>
      <c r="AL586" s="40">
        <f t="shared" si="164"/>
        <v>8</v>
      </c>
      <c r="AM586" s="37"/>
      <c r="AN586" s="37">
        <f t="shared" si="165"/>
        <v>5940</v>
      </c>
      <c r="AO586" s="59">
        <f t="shared" si="166"/>
        <v>33311</v>
      </c>
      <c r="AP586" s="39"/>
      <c r="AQ586" s="59" t="str">
        <f t="shared" si="167"/>
        <v>K-hangtra</v>
      </c>
      <c r="AR586" s="60">
        <f t="shared" si="168"/>
        <v>156</v>
      </c>
      <c r="AS586" s="60">
        <f t="shared" si="169"/>
        <v>632</v>
      </c>
      <c r="AV586" s="39"/>
      <c r="AW586" s="42"/>
      <c r="AX586" s="42"/>
      <c r="AY586" s="42"/>
      <c r="AZ586" s="42"/>
      <c r="BA586" s="42"/>
      <c r="BB586" s="42"/>
      <c r="BC586" s="42"/>
      <c r="BD586" s="42"/>
      <c r="BE586" s="42"/>
      <c r="BF586" s="42"/>
      <c r="BG586" s="42"/>
      <c r="BH586" s="42"/>
      <c r="BI586" s="42"/>
      <c r="BJ586" s="42"/>
      <c r="BK586" s="42"/>
      <c r="BL586" s="42"/>
      <c r="BM586" s="42"/>
      <c r="BN586" s="42"/>
      <c r="BO586" s="42"/>
      <c r="BP586" s="42"/>
      <c r="BQ586" s="42"/>
      <c r="BR586" s="42"/>
      <c r="BS586" s="42"/>
      <c r="BT586" s="42"/>
      <c r="BU586" s="42"/>
      <c r="BV586" s="42"/>
      <c r="BW586" s="42"/>
      <c r="BX586" s="42"/>
      <c r="BY586" s="42"/>
      <c r="BZ586" s="42"/>
      <c r="CA586" s="42"/>
      <c r="CB586" s="42"/>
      <c r="CC586" s="42"/>
      <c r="CD586" s="42"/>
      <c r="CE586" s="42"/>
      <c r="CF586" s="42"/>
      <c r="CG586" s="42"/>
      <c r="CH586" s="42"/>
      <c r="CI586" s="42"/>
      <c r="CJ586" s="42"/>
      <c r="CK586" s="42"/>
      <c r="CL586" s="42"/>
      <c r="CM586" s="42"/>
      <c r="CN586" s="42"/>
      <c r="CO586" s="42"/>
      <c r="CP586" s="42"/>
      <c r="CQ586" s="42"/>
      <c r="CR586" s="42"/>
      <c r="CS586" s="42"/>
      <c r="CT586" s="42"/>
      <c r="CU586" s="42"/>
      <c r="CV586" s="42"/>
      <c r="CW586" s="42"/>
      <c r="CX586" s="42"/>
      <c r="CY586" s="42"/>
      <c r="CZ586" s="42"/>
      <c r="DA586" s="42"/>
      <c r="DB586" s="42"/>
      <c r="DC586" s="42"/>
      <c r="DD586" s="42"/>
      <c r="DE586" s="42"/>
      <c r="DF586" s="42"/>
      <c r="DG586" s="42"/>
      <c r="DH586" s="42"/>
      <c r="DI586" s="42"/>
      <c r="DJ586" s="42"/>
      <c r="DK586" s="42"/>
      <c r="DL586" s="42"/>
      <c r="DM586" s="42"/>
      <c r="DN586" s="42"/>
      <c r="DO586" s="42"/>
      <c r="DP586" s="42"/>
      <c r="DQ586" s="42"/>
      <c r="DR586" s="42"/>
      <c r="DS586" s="42"/>
      <c r="DT586" s="42"/>
      <c r="DU586" s="42"/>
      <c r="DV586" s="42"/>
      <c r="DW586" s="42"/>
      <c r="DX586" s="42"/>
      <c r="DY586" s="42"/>
      <c r="DZ586" s="42"/>
      <c r="EA586" s="42"/>
      <c r="EB586" s="42"/>
      <c r="EC586" s="42"/>
      <c r="ED586" s="42"/>
      <c r="EE586" s="42"/>
      <c r="EF586" s="42"/>
      <c r="EG586" s="42"/>
      <c r="EH586" s="42"/>
      <c r="EI586" s="42"/>
      <c r="EJ586" s="42"/>
      <c r="EK586" s="42"/>
      <c r="EL586" s="42"/>
      <c r="EM586" s="42"/>
      <c r="EN586" s="42"/>
      <c r="EO586" s="42"/>
      <c r="EP586" s="42"/>
      <c r="EQ586" s="42"/>
      <c r="ER586" s="42"/>
      <c r="ES586" s="42"/>
      <c r="ET586" s="42"/>
      <c r="EU586" s="42"/>
      <c r="EV586" s="42"/>
      <c r="EW586" s="42"/>
      <c r="EX586" s="42"/>
      <c r="EY586" s="42"/>
      <c r="EZ586" s="42"/>
      <c r="FA586" s="42"/>
      <c r="FB586" s="42"/>
      <c r="FC586" s="42"/>
      <c r="FD586" s="42"/>
      <c r="FE586" s="42"/>
      <c r="FF586" s="42"/>
      <c r="FG586" s="42"/>
      <c r="FH586" s="42"/>
      <c r="FI586" s="42"/>
      <c r="FJ586" s="42"/>
      <c r="FK586" s="42"/>
      <c r="FL586" s="42"/>
      <c r="FM586" s="42"/>
      <c r="FN586" s="42"/>
      <c r="FO586" s="42"/>
      <c r="FP586" s="42"/>
      <c r="FQ586" s="42"/>
      <c r="FR586" s="42"/>
      <c r="FS586" s="42"/>
      <c r="FT586" s="42"/>
      <c r="FU586" s="42"/>
      <c r="FV586" s="42"/>
      <c r="FW586" s="42"/>
      <c r="FX586" s="42"/>
      <c r="FY586" s="42"/>
      <c r="FZ586" s="42"/>
      <c r="GA586" s="42"/>
      <c r="GB586" s="42"/>
      <c r="GC586" s="42"/>
      <c r="GD586" s="42"/>
      <c r="GE586" s="42"/>
      <c r="GF586" s="42"/>
      <c r="GG586" s="42"/>
      <c r="GH586" s="42"/>
      <c r="GI586" s="42"/>
      <c r="GJ586" s="42"/>
      <c r="GK586" s="42"/>
      <c r="GL586" s="42"/>
      <c r="GM586" s="42"/>
      <c r="GN586" s="42"/>
      <c r="GO586" s="42"/>
      <c r="GP586" s="42"/>
      <c r="GQ586" s="42"/>
      <c r="GR586" s="42"/>
      <c r="GS586" s="42"/>
      <c r="GT586" s="42"/>
      <c r="GU586" s="42"/>
      <c r="GV586" s="42"/>
      <c r="GW586" s="42"/>
      <c r="GX586" s="42"/>
      <c r="GY586" s="42"/>
      <c r="GZ586" s="42"/>
      <c r="HA586" s="42"/>
      <c r="HB586" s="42"/>
      <c r="HC586" s="42"/>
      <c r="HD586" s="42"/>
      <c r="HE586" s="42"/>
      <c r="HF586" s="42"/>
      <c r="HG586" s="42"/>
      <c r="HH586" s="42"/>
      <c r="HI586" s="42"/>
      <c r="HJ586" s="42"/>
      <c r="HK586" s="42"/>
      <c r="HL586" s="42"/>
      <c r="HM586" s="42"/>
      <c r="HN586" s="42"/>
      <c r="HO586" s="42"/>
      <c r="HP586" s="42"/>
      <c r="HQ586" s="42"/>
      <c r="HR586" s="42"/>
      <c r="HS586" s="42"/>
      <c r="HT586" s="42"/>
      <c r="HU586" s="42"/>
      <c r="HV586" s="42"/>
      <c r="HW586" s="42"/>
      <c r="HX586" s="42"/>
    </row>
    <row r="587" spans="1:232" s="41" customFormat="1" x14ac:dyDescent="0.25">
      <c r="A587" s="29"/>
      <c r="B587" s="30"/>
      <c r="C587" s="31" t="str">
        <f>IF(H587="","",VLOOKUP(O587,Khach_hang!B:G,6,0))</f>
        <v>B</v>
      </c>
      <c r="D587" s="57">
        <f t="shared" si="153"/>
        <v>0</v>
      </c>
      <c r="E587" s="57">
        <f t="shared" si="154"/>
        <v>1</v>
      </c>
      <c r="F587" s="32" t="str">
        <f>IF(H587="","",VLOOKUP(H587,'PHIEU XT'!B:I,8,0))</f>
        <v>31/08/2025</v>
      </c>
      <c r="G587" s="32" t="str">
        <f t="shared" si="155"/>
        <v>31/08/2025</v>
      </c>
      <c r="H587" s="4">
        <v>9105875565</v>
      </c>
      <c r="I587" s="32" t="str">
        <f t="shared" si="156"/>
        <v>31/08/2025</v>
      </c>
      <c r="J587" s="33" t="str">
        <f t="shared" si="157"/>
        <v>NKHT2508/00423352</v>
      </c>
      <c r="K587" s="34"/>
      <c r="L587" s="46" t="str">
        <f t="shared" si="158"/>
        <v>K25TTM</v>
      </c>
      <c r="M587" s="33" t="str">
        <f>IF(H587="","",'PHIEU XT'!C587)</f>
        <v>00423352</v>
      </c>
      <c r="N587" s="35" t="str">
        <f t="shared" si="159"/>
        <v>31/08/2025</v>
      </c>
      <c r="O587" s="6" t="str">
        <f>IF(H587="","",'PHIEU XT'!E587)</f>
        <v>WIN-002</v>
      </c>
      <c r="P587" s="36"/>
      <c r="Q587" s="36"/>
      <c r="R587" s="36"/>
      <c r="S587" s="33" t="str">
        <f>IF(H587="","",'PHIEU XT'!F587)</f>
        <v>2AW4 WM+ HNI Phú Châu, Ba Vì</v>
      </c>
      <c r="T587" s="36"/>
      <c r="U587" s="36"/>
      <c r="V587" s="33" t="str">
        <f t="shared" si="160"/>
        <v>2AW4 WM+ HNI Phú Châu, Ba Vì</v>
      </c>
      <c r="W587" s="36"/>
      <c r="X587" s="36"/>
      <c r="Y587" s="33" t="str">
        <f>IF(H587="","",'PHIEU XT'!AC587)</f>
        <v>MNH250</v>
      </c>
      <c r="Z587" s="36"/>
      <c r="AA587" s="30"/>
      <c r="AB587" s="57">
        <f t="shared" si="161"/>
        <v>5111</v>
      </c>
      <c r="AC587" s="57">
        <f t="shared" si="162"/>
        <v>131</v>
      </c>
      <c r="AD587" s="30"/>
      <c r="AE587" s="58">
        <f>IF(H587="","",'PHIEU XT'!U587)</f>
        <v>1</v>
      </c>
      <c r="AF587" s="37"/>
      <c r="AG587" s="37">
        <f>IF(H587="","",'PHIEU XT'!T587)</f>
        <v>46000</v>
      </c>
      <c r="AH587" s="38">
        <f t="shared" si="163"/>
        <v>46000</v>
      </c>
      <c r="AI587" s="37"/>
      <c r="AJ587" s="37"/>
      <c r="AK587" s="39"/>
      <c r="AL587" s="40">
        <f t="shared" si="164"/>
        <v>8</v>
      </c>
      <c r="AM587" s="37"/>
      <c r="AN587" s="37">
        <f t="shared" si="165"/>
        <v>3680</v>
      </c>
      <c r="AO587" s="59">
        <f t="shared" si="166"/>
        <v>33311</v>
      </c>
      <c r="AP587" s="39"/>
      <c r="AQ587" s="59" t="str">
        <f t="shared" si="167"/>
        <v>K-hangtra</v>
      </c>
      <c r="AR587" s="60">
        <f t="shared" si="168"/>
        <v>156</v>
      </c>
      <c r="AS587" s="60">
        <f t="shared" si="169"/>
        <v>632</v>
      </c>
      <c r="AV587" s="39"/>
      <c r="AW587" s="42"/>
      <c r="AX587" s="42"/>
      <c r="AY587" s="42"/>
      <c r="AZ587" s="42"/>
      <c r="BA587" s="42"/>
      <c r="BB587" s="42"/>
      <c r="BC587" s="42"/>
      <c r="BD587" s="42"/>
      <c r="BE587" s="42"/>
      <c r="BF587" s="42"/>
      <c r="BG587" s="42"/>
      <c r="BH587" s="42"/>
      <c r="BI587" s="42"/>
      <c r="BJ587" s="42"/>
      <c r="BK587" s="42"/>
      <c r="BL587" s="42"/>
      <c r="BM587" s="42"/>
      <c r="BN587" s="42"/>
      <c r="BO587" s="42"/>
      <c r="BP587" s="42"/>
      <c r="BQ587" s="42"/>
      <c r="BR587" s="42"/>
      <c r="BS587" s="42"/>
      <c r="BT587" s="42"/>
      <c r="BU587" s="42"/>
      <c r="BV587" s="42"/>
      <c r="BW587" s="42"/>
      <c r="BX587" s="42"/>
      <c r="BY587" s="42"/>
      <c r="BZ587" s="42"/>
      <c r="CA587" s="42"/>
      <c r="CB587" s="42"/>
      <c r="CC587" s="42"/>
      <c r="CD587" s="42"/>
      <c r="CE587" s="42"/>
      <c r="CF587" s="42"/>
      <c r="CG587" s="42"/>
      <c r="CH587" s="42"/>
      <c r="CI587" s="42"/>
      <c r="CJ587" s="42"/>
      <c r="CK587" s="42"/>
      <c r="CL587" s="42"/>
      <c r="CM587" s="42"/>
      <c r="CN587" s="42"/>
      <c r="CO587" s="42"/>
      <c r="CP587" s="42"/>
      <c r="CQ587" s="42"/>
      <c r="CR587" s="42"/>
      <c r="CS587" s="42"/>
      <c r="CT587" s="42"/>
      <c r="CU587" s="42"/>
      <c r="CV587" s="42"/>
      <c r="CW587" s="42"/>
      <c r="CX587" s="42"/>
      <c r="CY587" s="42"/>
      <c r="CZ587" s="42"/>
      <c r="DA587" s="42"/>
      <c r="DB587" s="42"/>
      <c r="DC587" s="42"/>
      <c r="DD587" s="42"/>
      <c r="DE587" s="42"/>
      <c r="DF587" s="42"/>
      <c r="DG587" s="42"/>
      <c r="DH587" s="42"/>
      <c r="DI587" s="42"/>
      <c r="DJ587" s="42"/>
      <c r="DK587" s="42"/>
      <c r="DL587" s="42"/>
      <c r="DM587" s="42"/>
      <c r="DN587" s="42"/>
      <c r="DO587" s="42"/>
      <c r="DP587" s="42"/>
      <c r="DQ587" s="42"/>
      <c r="DR587" s="42"/>
      <c r="DS587" s="42"/>
      <c r="DT587" s="42"/>
      <c r="DU587" s="42"/>
      <c r="DV587" s="42"/>
      <c r="DW587" s="42"/>
      <c r="DX587" s="42"/>
      <c r="DY587" s="42"/>
      <c r="DZ587" s="42"/>
      <c r="EA587" s="42"/>
      <c r="EB587" s="42"/>
      <c r="EC587" s="42"/>
      <c r="ED587" s="42"/>
      <c r="EE587" s="42"/>
      <c r="EF587" s="42"/>
      <c r="EG587" s="42"/>
      <c r="EH587" s="42"/>
      <c r="EI587" s="42"/>
      <c r="EJ587" s="42"/>
      <c r="EK587" s="42"/>
      <c r="EL587" s="42"/>
      <c r="EM587" s="42"/>
      <c r="EN587" s="42"/>
      <c r="EO587" s="42"/>
      <c r="EP587" s="42"/>
      <c r="EQ587" s="42"/>
      <c r="ER587" s="42"/>
      <c r="ES587" s="42"/>
      <c r="ET587" s="42"/>
      <c r="EU587" s="42"/>
      <c r="EV587" s="42"/>
      <c r="EW587" s="42"/>
      <c r="EX587" s="42"/>
      <c r="EY587" s="42"/>
      <c r="EZ587" s="42"/>
      <c r="FA587" s="42"/>
      <c r="FB587" s="42"/>
      <c r="FC587" s="42"/>
      <c r="FD587" s="42"/>
      <c r="FE587" s="42"/>
      <c r="FF587" s="42"/>
      <c r="FG587" s="42"/>
      <c r="FH587" s="42"/>
      <c r="FI587" s="42"/>
      <c r="FJ587" s="42"/>
      <c r="FK587" s="42"/>
      <c r="FL587" s="42"/>
      <c r="FM587" s="42"/>
      <c r="FN587" s="42"/>
      <c r="FO587" s="42"/>
      <c r="FP587" s="42"/>
      <c r="FQ587" s="42"/>
      <c r="FR587" s="42"/>
      <c r="FS587" s="42"/>
      <c r="FT587" s="42"/>
      <c r="FU587" s="42"/>
      <c r="FV587" s="42"/>
      <c r="FW587" s="42"/>
      <c r="FX587" s="42"/>
      <c r="FY587" s="42"/>
      <c r="FZ587" s="42"/>
      <c r="GA587" s="42"/>
      <c r="GB587" s="42"/>
      <c r="GC587" s="42"/>
      <c r="GD587" s="42"/>
      <c r="GE587" s="42"/>
      <c r="GF587" s="42"/>
      <c r="GG587" s="42"/>
      <c r="GH587" s="42"/>
      <c r="GI587" s="42"/>
      <c r="GJ587" s="42"/>
      <c r="GK587" s="42"/>
      <c r="GL587" s="42"/>
      <c r="GM587" s="42"/>
      <c r="GN587" s="42"/>
      <c r="GO587" s="42"/>
      <c r="GP587" s="42"/>
      <c r="GQ587" s="42"/>
      <c r="GR587" s="42"/>
      <c r="GS587" s="42"/>
      <c r="GT587" s="42"/>
      <c r="GU587" s="42"/>
      <c r="GV587" s="42"/>
      <c r="GW587" s="42"/>
      <c r="GX587" s="42"/>
      <c r="GY587" s="42"/>
      <c r="GZ587" s="42"/>
      <c r="HA587" s="42"/>
      <c r="HB587" s="42"/>
      <c r="HC587" s="42"/>
      <c r="HD587" s="42"/>
      <c r="HE587" s="42"/>
      <c r="HF587" s="42"/>
      <c r="HG587" s="42"/>
      <c r="HH587" s="42"/>
      <c r="HI587" s="42"/>
      <c r="HJ587" s="42"/>
      <c r="HK587" s="42"/>
      <c r="HL587" s="42"/>
      <c r="HM587" s="42"/>
      <c r="HN587" s="42"/>
      <c r="HO587" s="42"/>
      <c r="HP587" s="42"/>
      <c r="HQ587" s="42"/>
      <c r="HR587" s="42"/>
      <c r="HS587" s="42"/>
      <c r="HT587" s="42"/>
      <c r="HU587" s="42"/>
      <c r="HV587" s="42"/>
      <c r="HW587" s="42"/>
      <c r="HX587" s="42"/>
    </row>
    <row r="588" spans="1:232" s="41" customFormat="1" x14ac:dyDescent="0.25">
      <c r="A588" s="29"/>
      <c r="B588" s="30"/>
      <c r="C588" s="31" t="str">
        <f>IF(H588="","",VLOOKUP(O588,Khach_hang!B:G,6,0))</f>
        <v>B</v>
      </c>
      <c r="D588" s="57">
        <f t="shared" si="153"/>
        <v>0</v>
      </c>
      <c r="E588" s="57">
        <f t="shared" si="154"/>
        <v>1</v>
      </c>
      <c r="F588" s="32" t="str">
        <f>IF(H588="","",VLOOKUP(H588,'PHIEU XT'!B:I,8,0))</f>
        <v>31/08/2025</v>
      </c>
      <c r="G588" s="32" t="str">
        <f t="shared" si="155"/>
        <v>31/08/2025</v>
      </c>
      <c r="H588" s="4">
        <v>9105875566</v>
      </c>
      <c r="I588" s="32" t="str">
        <f t="shared" si="156"/>
        <v>31/08/2025</v>
      </c>
      <c r="J588" s="33" t="str">
        <f t="shared" si="157"/>
        <v>NKHT2508/00423353</v>
      </c>
      <c r="K588" s="34"/>
      <c r="L588" s="46" t="str">
        <f t="shared" si="158"/>
        <v>K25TTM</v>
      </c>
      <c r="M588" s="33" t="str">
        <f>IF(H588="","",'PHIEU XT'!C588)</f>
        <v>00423353</v>
      </c>
      <c r="N588" s="35" t="str">
        <f t="shared" si="159"/>
        <v>31/08/2025</v>
      </c>
      <c r="O588" s="6" t="str">
        <f>IF(H588="","",'PHIEU XT'!E588)</f>
        <v>WIN-002</v>
      </c>
      <c r="P588" s="36"/>
      <c r="Q588" s="36"/>
      <c r="R588" s="36"/>
      <c r="S588" s="33" t="str">
        <f>IF(H588="","",'PHIEU XT'!F588)</f>
        <v>5636 WM+ HNI S1.09 Ocean Park</v>
      </c>
      <c r="T588" s="36"/>
      <c r="U588" s="36"/>
      <c r="V588" s="33" t="str">
        <f t="shared" si="160"/>
        <v>5636 WM+ HNI S1.09 Ocean Park</v>
      </c>
      <c r="W588" s="36"/>
      <c r="X588" s="36"/>
      <c r="Y588" s="33" t="str">
        <f>IF(H588="","",'PHIEU XT'!AC588)</f>
        <v>TH200</v>
      </c>
      <c r="Z588" s="36"/>
      <c r="AA588" s="30"/>
      <c r="AB588" s="57">
        <f t="shared" si="161"/>
        <v>5111</v>
      </c>
      <c r="AC588" s="57">
        <f t="shared" si="162"/>
        <v>131</v>
      </c>
      <c r="AD588" s="30"/>
      <c r="AE588" s="58">
        <f>IF(H588="","",'PHIEU XT'!U588)</f>
        <v>2</v>
      </c>
      <c r="AF588" s="37"/>
      <c r="AG588" s="37">
        <f>IF(H588="","",'PHIEU XT'!T588)</f>
        <v>55595</v>
      </c>
      <c r="AH588" s="38">
        <f t="shared" si="163"/>
        <v>111190</v>
      </c>
      <c r="AI588" s="37"/>
      <c r="AJ588" s="37"/>
      <c r="AK588" s="39"/>
      <c r="AL588" s="40">
        <f t="shared" si="164"/>
        <v>8</v>
      </c>
      <c r="AM588" s="37"/>
      <c r="AN588" s="37">
        <f t="shared" si="165"/>
        <v>8895.2000000000007</v>
      </c>
      <c r="AO588" s="59">
        <f t="shared" si="166"/>
        <v>33311</v>
      </c>
      <c r="AP588" s="39"/>
      <c r="AQ588" s="59" t="str">
        <f t="shared" si="167"/>
        <v>K-hangtra</v>
      </c>
      <c r="AR588" s="60">
        <f t="shared" si="168"/>
        <v>156</v>
      </c>
      <c r="AS588" s="60">
        <f t="shared" si="169"/>
        <v>632</v>
      </c>
      <c r="AV588" s="39"/>
      <c r="AW588" s="42"/>
      <c r="AX588" s="42"/>
      <c r="AY588" s="42"/>
      <c r="AZ588" s="42"/>
      <c r="BA588" s="42"/>
      <c r="BB588" s="42"/>
      <c r="BC588" s="42"/>
      <c r="BD588" s="42"/>
      <c r="BE588" s="42"/>
      <c r="BF588" s="42"/>
      <c r="BG588" s="42"/>
      <c r="BH588" s="42"/>
      <c r="BI588" s="42"/>
      <c r="BJ588" s="42"/>
      <c r="BK588" s="42"/>
      <c r="BL588" s="42"/>
      <c r="BM588" s="42"/>
      <c r="BN588" s="42"/>
      <c r="BO588" s="42"/>
      <c r="BP588" s="42"/>
      <c r="BQ588" s="42"/>
      <c r="BR588" s="42"/>
      <c r="BS588" s="42"/>
      <c r="BT588" s="42"/>
      <c r="BU588" s="42"/>
      <c r="BV588" s="42"/>
      <c r="BW588" s="42"/>
      <c r="BX588" s="42"/>
      <c r="BY588" s="42"/>
      <c r="BZ588" s="42"/>
      <c r="CA588" s="42"/>
      <c r="CB588" s="42"/>
      <c r="CC588" s="42"/>
      <c r="CD588" s="42"/>
      <c r="CE588" s="42"/>
      <c r="CF588" s="42"/>
      <c r="CG588" s="42"/>
      <c r="CH588" s="42"/>
      <c r="CI588" s="42"/>
      <c r="CJ588" s="42"/>
      <c r="CK588" s="42"/>
      <c r="CL588" s="42"/>
      <c r="CM588" s="42"/>
      <c r="CN588" s="42"/>
      <c r="CO588" s="42"/>
      <c r="CP588" s="42"/>
      <c r="CQ588" s="42"/>
      <c r="CR588" s="42"/>
      <c r="CS588" s="42"/>
      <c r="CT588" s="42"/>
      <c r="CU588" s="42"/>
      <c r="CV588" s="42"/>
      <c r="CW588" s="42"/>
      <c r="CX588" s="42"/>
      <c r="CY588" s="42"/>
      <c r="CZ588" s="42"/>
      <c r="DA588" s="42"/>
      <c r="DB588" s="42"/>
      <c r="DC588" s="42"/>
      <c r="DD588" s="42"/>
      <c r="DE588" s="42"/>
      <c r="DF588" s="42"/>
      <c r="DG588" s="42"/>
      <c r="DH588" s="42"/>
      <c r="DI588" s="42"/>
      <c r="DJ588" s="42"/>
      <c r="DK588" s="42"/>
      <c r="DL588" s="42"/>
      <c r="DM588" s="42"/>
      <c r="DN588" s="42"/>
      <c r="DO588" s="42"/>
      <c r="DP588" s="42"/>
      <c r="DQ588" s="42"/>
      <c r="DR588" s="42"/>
      <c r="DS588" s="42"/>
      <c r="DT588" s="42"/>
      <c r="DU588" s="42"/>
      <c r="DV588" s="42"/>
      <c r="DW588" s="42"/>
      <c r="DX588" s="42"/>
      <c r="DY588" s="42"/>
      <c r="DZ588" s="42"/>
      <c r="EA588" s="42"/>
      <c r="EB588" s="42"/>
      <c r="EC588" s="42"/>
      <c r="ED588" s="42"/>
      <c r="EE588" s="42"/>
      <c r="EF588" s="42"/>
      <c r="EG588" s="42"/>
      <c r="EH588" s="42"/>
      <c r="EI588" s="42"/>
      <c r="EJ588" s="42"/>
      <c r="EK588" s="42"/>
      <c r="EL588" s="42"/>
      <c r="EM588" s="42"/>
      <c r="EN588" s="42"/>
      <c r="EO588" s="42"/>
      <c r="EP588" s="42"/>
      <c r="EQ588" s="42"/>
      <c r="ER588" s="42"/>
      <c r="ES588" s="42"/>
      <c r="ET588" s="42"/>
      <c r="EU588" s="42"/>
      <c r="EV588" s="42"/>
      <c r="EW588" s="42"/>
      <c r="EX588" s="42"/>
      <c r="EY588" s="42"/>
      <c r="EZ588" s="42"/>
      <c r="FA588" s="42"/>
      <c r="FB588" s="42"/>
      <c r="FC588" s="42"/>
      <c r="FD588" s="42"/>
      <c r="FE588" s="42"/>
      <c r="FF588" s="42"/>
      <c r="FG588" s="42"/>
      <c r="FH588" s="42"/>
      <c r="FI588" s="42"/>
      <c r="FJ588" s="42"/>
      <c r="FK588" s="42"/>
      <c r="FL588" s="42"/>
      <c r="FM588" s="42"/>
      <c r="FN588" s="42"/>
      <c r="FO588" s="42"/>
      <c r="FP588" s="42"/>
      <c r="FQ588" s="42"/>
      <c r="FR588" s="42"/>
      <c r="FS588" s="42"/>
      <c r="FT588" s="42"/>
      <c r="FU588" s="42"/>
      <c r="FV588" s="42"/>
      <c r="FW588" s="42"/>
      <c r="FX588" s="42"/>
      <c r="FY588" s="42"/>
      <c r="FZ588" s="42"/>
      <c r="GA588" s="42"/>
      <c r="GB588" s="42"/>
      <c r="GC588" s="42"/>
      <c r="GD588" s="42"/>
      <c r="GE588" s="42"/>
      <c r="GF588" s="42"/>
      <c r="GG588" s="42"/>
      <c r="GH588" s="42"/>
      <c r="GI588" s="42"/>
      <c r="GJ588" s="42"/>
      <c r="GK588" s="42"/>
      <c r="GL588" s="42"/>
      <c r="GM588" s="42"/>
      <c r="GN588" s="42"/>
      <c r="GO588" s="42"/>
      <c r="GP588" s="42"/>
      <c r="GQ588" s="42"/>
      <c r="GR588" s="42"/>
      <c r="GS588" s="42"/>
      <c r="GT588" s="42"/>
      <c r="GU588" s="42"/>
      <c r="GV588" s="42"/>
      <c r="GW588" s="42"/>
      <c r="GX588" s="42"/>
      <c r="GY588" s="42"/>
      <c r="GZ588" s="42"/>
      <c r="HA588" s="42"/>
      <c r="HB588" s="42"/>
      <c r="HC588" s="42"/>
      <c r="HD588" s="42"/>
      <c r="HE588" s="42"/>
      <c r="HF588" s="42"/>
      <c r="HG588" s="42"/>
      <c r="HH588" s="42"/>
      <c r="HI588" s="42"/>
      <c r="HJ588" s="42"/>
      <c r="HK588" s="42"/>
      <c r="HL588" s="42"/>
      <c r="HM588" s="42"/>
      <c r="HN588" s="42"/>
      <c r="HO588" s="42"/>
      <c r="HP588" s="42"/>
      <c r="HQ588" s="42"/>
      <c r="HR588" s="42"/>
      <c r="HS588" s="42"/>
      <c r="HT588" s="42"/>
      <c r="HU588" s="42"/>
      <c r="HV588" s="42"/>
      <c r="HW588" s="42"/>
      <c r="HX588" s="42"/>
    </row>
    <row r="589" spans="1:232" s="41" customFormat="1" x14ac:dyDescent="0.25">
      <c r="A589" s="29"/>
      <c r="B589" s="30"/>
      <c r="C589" s="31" t="str">
        <f>IF(H589="","",VLOOKUP(O589,Khach_hang!B:G,6,0))</f>
        <v>B</v>
      </c>
      <c r="D589" s="57">
        <f t="shared" si="153"/>
        <v>0</v>
      </c>
      <c r="E589" s="57">
        <f t="shared" si="154"/>
        <v>1</v>
      </c>
      <c r="F589" s="32" t="str">
        <f>IF(H589="","",VLOOKUP(H589,'PHIEU XT'!B:I,8,0))</f>
        <v>31/08/2025</v>
      </c>
      <c r="G589" s="32" t="str">
        <f t="shared" si="155"/>
        <v>31/08/2025</v>
      </c>
      <c r="H589" s="4">
        <v>9105875566</v>
      </c>
      <c r="I589" s="32" t="str">
        <f t="shared" si="156"/>
        <v>31/08/2025</v>
      </c>
      <c r="J589" s="33" t="str">
        <f t="shared" si="157"/>
        <v>NKHT2508/00423353</v>
      </c>
      <c r="K589" s="34"/>
      <c r="L589" s="46" t="str">
        <f t="shared" si="158"/>
        <v>K25TTM</v>
      </c>
      <c r="M589" s="33" t="str">
        <f>IF(H589="","",'PHIEU XT'!C589)</f>
        <v>00423353</v>
      </c>
      <c r="N589" s="35" t="str">
        <f t="shared" si="159"/>
        <v>31/08/2025</v>
      </c>
      <c r="O589" s="6" t="str">
        <f>IF(H589="","",'PHIEU XT'!E589)</f>
        <v>WIN-002</v>
      </c>
      <c r="P589" s="36"/>
      <c r="Q589" s="36"/>
      <c r="R589" s="36"/>
      <c r="S589" s="33" t="str">
        <f>IF(H589="","",'PHIEU XT'!F589)</f>
        <v>5636 WM+ HNI S1.09 Ocean Park</v>
      </c>
      <c r="T589" s="36"/>
      <c r="U589" s="36"/>
      <c r="V589" s="33" t="str">
        <f t="shared" si="160"/>
        <v>5636 WM+ HNI S1.09 Ocean Park</v>
      </c>
      <c r="W589" s="36"/>
      <c r="X589" s="36"/>
      <c r="Y589" s="33" t="str">
        <f>IF(H589="","",'PHIEU XT'!AC589)</f>
        <v>GM500</v>
      </c>
      <c r="Z589" s="36"/>
      <c r="AA589" s="30"/>
      <c r="AB589" s="57">
        <f t="shared" si="161"/>
        <v>5111</v>
      </c>
      <c r="AC589" s="57">
        <f t="shared" si="162"/>
        <v>131</v>
      </c>
      <c r="AD589" s="30"/>
      <c r="AE589" s="58">
        <f>IF(H589="","",'PHIEU XT'!U589)</f>
        <v>2</v>
      </c>
      <c r="AF589" s="37"/>
      <c r="AG589" s="37">
        <f>IF(H589="","",'PHIEU XT'!T589)</f>
        <v>111058</v>
      </c>
      <c r="AH589" s="38">
        <f t="shared" si="163"/>
        <v>222116</v>
      </c>
      <c r="AI589" s="37"/>
      <c r="AJ589" s="37"/>
      <c r="AK589" s="39"/>
      <c r="AL589" s="40">
        <f t="shared" si="164"/>
        <v>8</v>
      </c>
      <c r="AM589" s="37"/>
      <c r="AN589" s="37">
        <f t="shared" si="165"/>
        <v>17769.28</v>
      </c>
      <c r="AO589" s="59">
        <f t="shared" si="166"/>
        <v>33311</v>
      </c>
      <c r="AP589" s="39"/>
      <c r="AQ589" s="59" t="str">
        <f t="shared" si="167"/>
        <v>K-hangtra</v>
      </c>
      <c r="AR589" s="60">
        <f t="shared" si="168"/>
        <v>156</v>
      </c>
      <c r="AS589" s="60">
        <f t="shared" si="169"/>
        <v>632</v>
      </c>
      <c r="AV589" s="39"/>
      <c r="AW589" s="42"/>
      <c r="AX589" s="42"/>
      <c r="AY589" s="42"/>
      <c r="AZ589" s="42"/>
      <c r="BA589" s="42"/>
      <c r="BB589" s="42"/>
      <c r="BC589" s="42"/>
      <c r="BD589" s="42"/>
      <c r="BE589" s="42"/>
      <c r="BF589" s="42"/>
      <c r="BG589" s="42"/>
      <c r="BH589" s="42"/>
      <c r="BI589" s="42"/>
      <c r="BJ589" s="42"/>
      <c r="BK589" s="42"/>
      <c r="BL589" s="42"/>
      <c r="BM589" s="42"/>
      <c r="BN589" s="42"/>
      <c r="BO589" s="42"/>
      <c r="BP589" s="42"/>
      <c r="BQ589" s="42"/>
      <c r="BR589" s="42"/>
      <c r="BS589" s="42"/>
      <c r="BT589" s="42"/>
      <c r="BU589" s="42"/>
      <c r="BV589" s="42"/>
      <c r="BW589" s="42"/>
      <c r="BX589" s="42"/>
      <c r="BY589" s="42"/>
      <c r="BZ589" s="42"/>
      <c r="CA589" s="42"/>
      <c r="CB589" s="42"/>
      <c r="CC589" s="42"/>
      <c r="CD589" s="42"/>
      <c r="CE589" s="42"/>
      <c r="CF589" s="42"/>
      <c r="CG589" s="42"/>
      <c r="CH589" s="42"/>
      <c r="CI589" s="42"/>
      <c r="CJ589" s="42"/>
      <c r="CK589" s="42"/>
      <c r="CL589" s="42"/>
      <c r="CM589" s="42"/>
      <c r="CN589" s="42"/>
      <c r="CO589" s="42"/>
      <c r="CP589" s="42"/>
      <c r="CQ589" s="42"/>
      <c r="CR589" s="42"/>
      <c r="CS589" s="42"/>
      <c r="CT589" s="42"/>
      <c r="CU589" s="42"/>
      <c r="CV589" s="42"/>
      <c r="CW589" s="42"/>
      <c r="CX589" s="42"/>
      <c r="CY589" s="42"/>
      <c r="CZ589" s="42"/>
      <c r="DA589" s="42"/>
      <c r="DB589" s="42"/>
      <c r="DC589" s="42"/>
      <c r="DD589" s="42"/>
      <c r="DE589" s="42"/>
      <c r="DF589" s="42"/>
      <c r="DG589" s="42"/>
      <c r="DH589" s="42"/>
      <c r="DI589" s="42"/>
      <c r="DJ589" s="42"/>
      <c r="DK589" s="42"/>
      <c r="DL589" s="42"/>
      <c r="DM589" s="42"/>
      <c r="DN589" s="42"/>
      <c r="DO589" s="42"/>
      <c r="DP589" s="42"/>
      <c r="DQ589" s="42"/>
      <c r="DR589" s="42"/>
      <c r="DS589" s="42"/>
      <c r="DT589" s="42"/>
      <c r="DU589" s="42"/>
      <c r="DV589" s="42"/>
      <c r="DW589" s="42"/>
      <c r="DX589" s="42"/>
      <c r="DY589" s="42"/>
      <c r="DZ589" s="42"/>
      <c r="EA589" s="42"/>
      <c r="EB589" s="42"/>
      <c r="EC589" s="42"/>
      <c r="ED589" s="42"/>
      <c r="EE589" s="42"/>
      <c r="EF589" s="42"/>
      <c r="EG589" s="42"/>
      <c r="EH589" s="42"/>
      <c r="EI589" s="42"/>
      <c r="EJ589" s="42"/>
      <c r="EK589" s="42"/>
      <c r="EL589" s="42"/>
      <c r="EM589" s="42"/>
      <c r="EN589" s="42"/>
      <c r="EO589" s="42"/>
      <c r="EP589" s="42"/>
      <c r="EQ589" s="42"/>
      <c r="ER589" s="42"/>
      <c r="ES589" s="42"/>
      <c r="ET589" s="42"/>
      <c r="EU589" s="42"/>
      <c r="EV589" s="42"/>
      <c r="EW589" s="42"/>
      <c r="EX589" s="42"/>
      <c r="EY589" s="42"/>
      <c r="EZ589" s="42"/>
      <c r="FA589" s="42"/>
      <c r="FB589" s="42"/>
      <c r="FC589" s="42"/>
      <c r="FD589" s="42"/>
      <c r="FE589" s="42"/>
      <c r="FF589" s="42"/>
      <c r="FG589" s="42"/>
      <c r="FH589" s="42"/>
      <c r="FI589" s="42"/>
      <c r="FJ589" s="42"/>
      <c r="FK589" s="42"/>
      <c r="FL589" s="42"/>
      <c r="FM589" s="42"/>
      <c r="FN589" s="42"/>
      <c r="FO589" s="42"/>
      <c r="FP589" s="42"/>
      <c r="FQ589" s="42"/>
      <c r="FR589" s="42"/>
      <c r="FS589" s="42"/>
      <c r="FT589" s="42"/>
      <c r="FU589" s="42"/>
      <c r="FV589" s="42"/>
      <c r="FW589" s="42"/>
      <c r="FX589" s="42"/>
      <c r="FY589" s="42"/>
      <c r="FZ589" s="42"/>
      <c r="GA589" s="42"/>
      <c r="GB589" s="42"/>
      <c r="GC589" s="42"/>
      <c r="GD589" s="42"/>
      <c r="GE589" s="42"/>
      <c r="GF589" s="42"/>
      <c r="GG589" s="42"/>
      <c r="GH589" s="42"/>
      <c r="GI589" s="42"/>
      <c r="GJ589" s="42"/>
      <c r="GK589" s="42"/>
      <c r="GL589" s="42"/>
      <c r="GM589" s="42"/>
      <c r="GN589" s="42"/>
      <c r="GO589" s="42"/>
      <c r="GP589" s="42"/>
      <c r="GQ589" s="42"/>
      <c r="GR589" s="42"/>
      <c r="GS589" s="42"/>
      <c r="GT589" s="42"/>
      <c r="GU589" s="42"/>
      <c r="GV589" s="42"/>
      <c r="GW589" s="42"/>
      <c r="GX589" s="42"/>
      <c r="GY589" s="42"/>
      <c r="GZ589" s="42"/>
      <c r="HA589" s="42"/>
      <c r="HB589" s="42"/>
      <c r="HC589" s="42"/>
      <c r="HD589" s="42"/>
      <c r="HE589" s="42"/>
      <c r="HF589" s="42"/>
      <c r="HG589" s="42"/>
      <c r="HH589" s="42"/>
      <c r="HI589" s="42"/>
      <c r="HJ589" s="42"/>
      <c r="HK589" s="42"/>
      <c r="HL589" s="42"/>
      <c r="HM589" s="42"/>
      <c r="HN589" s="42"/>
      <c r="HO589" s="42"/>
      <c r="HP589" s="42"/>
      <c r="HQ589" s="42"/>
      <c r="HR589" s="42"/>
      <c r="HS589" s="42"/>
      <c r="HT589" s="42"/>
      <c r="HU589" s="42"/>
      <c r="HV589" s="42"/>
      <c r="HW589" s="42"/>
      <c r="HX589" s="42"/>
    </row>
    <row r="590" spans="1:232" s="41" customFormat="1" x14ac:dyDescent="0.25">
      <c r="A590" s="29"/>
      <c r="B590" s="30"/>
      <c r="C590" s="31" t="str">
        <f>IF(H590="","",VLOOKUP(O590,Khach_hang!B:G,6,0))</f>
        <v>B</v>
      </c>
      <c r="D590" s="57">
        <f t="shared" si="153"/>
        <v>0</v>
      </c>
      <c r="E590" s="57">
        <f t="shared" si="154"/>
        <v>1</v>
      </c>
      <c r="F590" s="32" t="str">
        <f>IF(H590="","",VLOOKUP(H590,'PHIEU XT'!B:I,8,0))</f>
        <v>31/08/2025</v>
      </c>
      <c r="G590" s="32" t="str">
        <f t="shared" si="155"/>
        <v>31/08/2025</v>
      </c>
      <c r="H590" s="4">
        <v>9105875650</v>
      </c>
      <c r="I590" s="32" t="str">
        <f t="shared" si="156"/>
        <v>31/08/2025</v>
      </c>
      <c r="J590" s="33" t="str">
        <f t="shared" si="157"/>
        <v>NKHT2508/00029105</v>
      </c>
      <c r="K590" s="34"/>
      <c r="L590" s="46" t="str">
        <f t="shared" si="158"/>
        <v>K25TTM</v>
      </c>
      <c r="M590" s="33" t="str">
        <f>IF(H590="","",'PHIEU XT'!C590)</f>
        <v>00029105</v>
      </c>
      <c r="N590" s="35" t="str">
        <f t="shared" si="159"/>
        <v>31/08/2025</v>
      </c>
      <c r="O590" s="6" t="str">
        <f>IF(H590="","",'PHIEU XT'!E590)</f>
        <v>WIN-020</v>
      </c>
      <c r="P590" s="36"/>
      <c r="Q590" s="36"/>
      <c r="R590" s="36"/>
      <c r="S590" s="33" t="str">
        <f>IF(H590="","",'PHIEU XT'!F590)</f>
        <v>2AT4 WM+ THA Phố Mới, Nông Cống</v>
      </c>
      <c r="T590" s="36"/>
      <c r="U590" s="36"/>
      <c r="V590" s="33" t="str">
        <f t="shared" si="160"/>
        <v>2AT4 WM+ THA Phố Mới, Nông Cống</v>
      </c>
      <c r="W590" s="36"/>
      <c r="X590" s="36"/>
      <c r="Y590" s="33" t="str">
        <f>IF(H590="","",'PHIEU XT'!AC590)</f>
        <v>GM500</v>
      </c>
      <c r="Z590" s="36"/>
      <c r="AA590" s="30"/>
      <c r="AB590" s="57">
        <f t="shared" si="161"/>
        <v>5111</v>
      </c>
      <c r="AC590" s="57">
        <f t="shared" si="162"/>
        <v>131</v>
      </c>
      <c r="AD590" s="30"/>
      <c r="AE590" s="58">
        <f>IF(H590="","",'PHIEU XT'!U590)</f>
        <v>1</v>
      </c>
      <c r="AF590" s="37"/>
      <c r="AG590" s="37">
        <f>IF(H590="","",'PHIEU XT'!T590)</f>
        <v>111058</v>
      </c>
      <c r="AH590" s="38">
        <f t="shared" si="163"/>
        <v>111058</v>
      </c>
      <c r="AI590" s="37"/>
      <c r="AJ590" s="37"/>
      <c r="AK590" s="39"/>
      <c r="AL590" s="40">
        <f t="shared" si="164"/>
        <v>8</v>
      </c>
      <c r="AM590" s="37"/>
      <c r="AN590" s="37">
        <f t="shared" si="165"/>
        <v>8884.64</v>
      </c>
      <c r="AO590" s="59">
        <f t="shared" si="166"/>
        <v>33311</v>
      </c>
      <c r="AP590" s="39"/>
      <c r="AQ590" s="59" t="str">
        <f t="shared" si="167"/>
        <v>K-hangtra</v>
      </c>
      <c r="AR590" s="60">
        <f t="shared" si="168"/>
        <v>156</v>
      </c>
      <c r="AS590" s="60">
        <f t="shared" si="169"/>
        <v>632</v>
      </c>
      <c r="AV590" s="39"/>
      <c r="AW590" s="42"/>
      <c r="AX590" s="42"/>
      <c r="AY590" s="42"/>
      <c r="AZ590" s="42"/>
      <c r="BA590" s="42"/>
      <c r="BB590" s="42"/>
      <c r="BC590" s="42"/>
      <c r="BD590" s="42"/>
      <c r="BE590" s="42"/>
      <c r="BF590" s="42"/>
      <c r="BG590" s="42"/>
      <c r="BH590" s="42"/>
      <c r="BI590" s="42"/>
      <c r="BJ590" s="42"/>
      <c r="BK590" s="42"/>
      <c r="BL590" s="42"/>
      <c r="BM590" s="42"/>
      <c r="BN590" s="42"/>
      <c r="BO590" s="42"/>
      <c r="BP590" s="42"/>
      <c r="BQ590" s="42"/>
      <c r="BR590" s="42"/>
      <c r="BS590" s="42"/>
      <c r="BT590" s="42"/>
      <c r="BU590" s="42"/>
      <c r="BV590" s="42"/>
      <c r="BW590" s="42"/>
      <c r="BX590" s="42"/>
      <c r="BY590" s="42"/>
      <c r="BZ590" s="42"/>
      <c r="CA590" s="42"/>
      <c r="CB590" s="42"/>
      <c r="CC590" s="42"/>
      <c r="CD590" s="42"/>
      <c r="CE590" s="42"/>
      <c r="CF590" s="42"/>
      <c r="CG590" s="42"/>
      <c r="CH590" s="42"/>
      <c r="CI590" s="42"/>
      <c r="CJ590" s="42"/>
      <c r="CK590" s="42"/>
      <c r="CL590" s="42"/>
      <c r="CM590" s="42"/>
      <c r="CN590" s="42"/>
      <c r="CO590" s="42"/>
      <c r="CP590" s="42"/>
      <c r="CQ590" s="42"/>
      <c r="CR590" s="42"/>
      <c r="CS590" s="42"/>
      <c r="CT590" s="42"/>
      <c r="CU590" s="42"/>
      <c r="CV590" s="42"/>
      <c r="CW590" s="42"/>
      <c r="CX590" s="42"/>
      <c r="CY590" s="42"/>
      <c r="CZ590" s="42"/>
      <c r="DA590" s="42"/>
      <c r="DB590" s="42"/>
      <c r="DC590" s="42"/>
      <c r="DD590" s="42"/>
      <c r="DE590" s="42"/>
      <c r="DF590" s="42"/>
      <c r="DG590" s="42"/>
      <c r="DH590" s="42"/>
      <c r="DI590" s="42"/>
      <c r="DJ590" s="42"/>
      <c r="DK590" s="42"/>
      <c r="DL590" s="42"/>
      <c r="DM590" s="42"/>
      <c r="DN590" s="42"/>
      <c r="DO590" s="42"/>
      <c r="DP590" s="42"/>
      <c r="DQ590" s="42"/>
      <c r="DR590" s="42"/>
      <c r="DS590" s="42"/>
      <c r="DT590" s="42"/>
      <c r="DU590" s="42"/>
      <c r="DV590" s="42"/>
      <c r="DW590" s="42"/>
      <c r="DX590" s="42"/>
      <c r="DY590" s="42"/>
      <c r="DZ590" s="42"/>
      <c r="EA590" s="42"/>
      <c r="EB590" s="42"/>
      <c r="EC590" s="42"/>
      <c r="ED590" s="42"/>
      <c r="EE590" s="42"/>
      <c r="EF590" s="42"/>
      <c r="EG590" s="42"/>
      <c r="EH590" s="42"/>
      <c r="EI590" s="42"/>
      <c r="EJ590" s="42"/>
      <c r="EK590" s="42"/>
      <c r="EL590" s="42"/>
      <c r="EM590" s="42"/>
      <c r="EN590" s="42"/>
      <c r="EO590" s="42"/>
      <c r="EP590" s="42"/>
      <c r="EQ590" s="42"/>
      <c r="ER590" s="42"/>
      <c r="ES590" s="42"/>
      <c r="ET590" s="42"/>
      <c r="EU590" s="42"/>
      <c r="EV590" s="42"/>
      <c r="EW590" s="42"/>
      <c r="EX590" s="42"/>
      <c r="EY590" s="42"/>
      <c r="EZ590" s="42"/>
      <c r="FA590" s="42"/>
      <c r="FB590" s="42"/>
      <c r="FC590" s="42"/>
      <c r="FD590" s="42"/>
      <c r="FE590" s="42"/>
      <c r="FF590" s="42"/>
      <c r="FG590" s="42"/>
      <c r="FH590" s="42"/>
      <c r="FI590" s="42"/>
      <c r="FJ590" s="42"/>
      <c r="FK590" s="42"/>
      <c r="FL590" s="42"/>
      <c r="FM590" s="42"/>
      <c r="FN590" s="42"/>
      <c r="FO590" s="42"/>
      <c r="FP590" s="42"/>
      <c r="FQ590" s="42"/>
      <c r="FR590" s="42"/>
      <c r="FS590" s="42"/>
      <c r="FT590" s="42"/>
      <c r="FU590" s="42"/>
      <c r="FV590" s="42"/>
      <c r="FW590" s="42"/>
      <c r="FX590" s="42"/>
      <c r="FY590" s="42"/>
      <c r="FZ590" s="42"/>
      <c r="GA590" s="42"/>
      <c r="GB590" s="42"/>
      <c r="GC590" s="42"/>
      <c r="GD590" s="42"/>
      <c r="GE590" s="42"/>
      <c r="GF590" s="42"/>
      <c r="GG590" s="42"/>
      <c r="GH590" s="42"/>
      <c r="GI590" s="42"/>
      <c r="GJ590" s="42"/>
      <c r="GK590" s="42"/>
      <c r="GL590" s="42"/>
      <c r="GM590" s="42"/>
      <c r="GN590" s="42"/>
      <c r="GO590" s="42"/>
      <c r="GP590" s="42"/>
      <c r="GQ590" s="42"/>
      <c r="GR590" s="42"/>
      <c r="GS590" s="42"/>
      <c r="GT590" s="42"/>
      <c r="GU590" s="42"/>
      <c r="GV590" s="42"/>
      <c r="GW590" s="42"/>
      <c r="GX590" s="42"/>
      <c r="GY590" s="42"/>
      <c r="GZ590" s="42"/>
      <c r="HA590" s="42"/>
      <c r="HB590" s="42"/>
      <c r="HC590" s="42"/>
      <c r="HD590" s="42"/>
      <c r="HE590" s="42"/>
      <c r="HF590" s="42"/>
      <c r="HG590" s="42"/>
      <c r="HH590" s="42"/>
      <c r="HI590" s="42"/>
      <c r="HJ590" s="42"/>
      <c r="HK590" s="42"/>
      <c r="HL590" s="42"/>
      <c r="HM590" s="42"/>
      <c r="HN590" s="42"/>
      <c r="HO590" s="42"/>
      <c r="HP590" s="42"/>
      <c r="HQ590" s="42"/>
      <c r="HR590" s="42"/>
      <c r="HS590" s="42"/>
      <c r="HT590" s="42"/>
      <c r="HU590" s="42"/>
      <c r="HV590" s="42"/>
      <c r="HW590" s="42"/>
      <c r="HX590" s="42"/>
    </row>
    <row r="591" spans="1:232" s="41" customFormat="1" x14ac:dyDescent="0.25">
      <c r="A591" s="29"/>
      <c r="B591" s="30"/>
      <c r="C591" s="31" t="str">
        <f>IF(H591="","",VLOOKUP(O591,Khach_hang!B:G,6,0))</f>
        <v>B</v>
      </c>
      <c r="D591" s="57">
        <f t="shared" si="153"/>
        <v>0</v>
      </c>
      <c r="E591" s="57">
        <f t="shared" si="154"/>
        <v>1</v>
      </c>
      <c r="F591" s="32" t="str">
        <f>IF(H591="","",VLOOKUP(H591,'PHIEU XT'!B:I,8,0))</f>
        <v>31/08/2025</v>
      </c>
      <c r="G591" s="32" t="str">
        <f t="shared" si="155"/>
        <v>31/08/2025</v>
      </c>
      <c r="H591" s="4">
        <v>9105875650</v>
      </c>
      <c r="I591" s="32" t="str">
        <f t="shared" si="156"/>
        <v>31/08/2025</v>
      </c>
      <c r="J591" s="33" t="str">
        <f t="shared" si="157"/>
        <v>NKHT2508/00029105</v>
      </c>
      <c r="K591" s="34"/>
      <c r="L591" s="46" t="str">
        <f t="shared" si="158"/>
        <v>K25TTM</v>
      </c>
      <c r="M591" s="33" t="str">
        <f>IF(H591="","",'PHIEU XT'!C591)</f>
        <v>00029105</v>
      </c>
      <c r="N591" s="35" t="str">
        <f t="shared" si="159"/>
        <v>31/08/2025</v>
      </c>
      <c r="O591" s="6" t="str">
        <f>IF(H591="","",'PHIEU XT'!E591)</f>
        <v>WIN-020</v>
      </c>
      <c r="P591" s="36"/>
      <c r="Q591" s="36"/>
      <c r="R591" s="36"/>
      <c r="S591" s="33" t="str">
        <f>IF(H591="","",'PHIEU XT'!F591)</f>
        <v>2AT4 WM+ THA Phố Mới, Nông Cống</v>
      </c>
      <c r="T591" s="36"/>
      <c r="U591" s="36"/>
      <c r="V591" s="33" t="str">
        <f t="shared" si="160"/>
        <v>2AT4 WM+ THA Phố Mới, Nông Cống</v>
      </c>
      <c r="W591" s="36"/>
      <c r="X591" s="36"/>
      <c r="Y591" s="33" t="str">
        <f>IF(H591="","",'PHIEU XT'!AC591)</f>
        <v>CC300</v>
      </c>
      <c r="Z591" s="36"/>
      <c r="AA591" s="30"/>
      <c r="AB591" s="57">
        <f t="shared" si="161"/>
        <v>5111</v>
      </c>
      <c r="AC591" s="57">
        <f t="shared" si="162"/>
        <v>131</v>
      </c>
      <c r="AD591" s="30"/>
      <c r="AE591" s="58">
        <f>IF(H591="","",'PHIEU XT'!U591)</f>
        <v>1</v>
      </c>
      <c r="AF591" s="37"/>
      <c r="AG591" s="37">
        <f>IF(H591="","",'PHIEU XT'!T591)</f>
        <v>74250</v>
      </c>
      <c r="AH591" s="38">
        <f t="shared" si="163"/>
        <v>74250</v>
      </c>
      <c r="AI591" s="37"/>
      <c r="AJ591" s="37"/>
      <c r="AK591" s="39"/>
      <c r="AL591" s="40">
        <f t="shared" si="164"/>
        <v>8</v>
      </c>
      <c r="AM591" s="37"/>
      <c r="AN591" s="37">
        <f t="shared" si="165"/>
        <v>5940</v>
      </c>
      <c r="AO591" s="59">
        <f t="shared" si="166"/>
        <v>33311</v>
      </c>
      <c r="AP591" s="39"/>
      <c r="AQ591" s="59" t="str">
        <f t="shared" si="167"/>
        <v>K-hangtra</v>
      </c>
      <c r="AR591" s="60">
        <f t="shared" si="168"/>
        <v>156</v>
      </c>
      <c r="AS591" s="60">
        <f t="shared" si="169"/>
        <v>632</v>
      </c>
      <c r="AV591" s="39"/>
      <c r="AW591" s="42"/>
      <c r="AX591" s="42"/>
      <c r="AY591" s="42"/>
      <c r="AZ591" s="42"/>
      <c r="BA591" s="42"/>
      <c r="BB591" s="42"/>
      <c r="BC591" s="42"/>
      <c r="BD591" s="42"/>
      <c r="BE591" s="42"/>
      <c r="BF591" s="42"/>
      <c r="BG591" s="42"/>
      <c r="BH591" s="42"/>
      <c r="BI591" s="42"/>
      <c r="BJ591" s="42"/>
      <c r="BK591" s="42"/>
      <c r="BL591" s="42"/>
      <c r="BM591" s="42"/>
      <c r="BN591" s="42"/>
      <c r="BO591" s="42"/>
      <c r="BP591" s="42"/>
      <c r="BQ591" s="42"/>
      <c r="BR591" s="42"/>
      <c r="BS591" s="42"/>
      <c r="BT591" s="42"/>
      <c r="BU591" s="42"/>
      <c r="BV591" s="42"/>
      <c r="BW591" s="42"/>
      <c r="BX591" s="42"/>
      <c r="BY591" s="42"/>
      <c r="BZ591" s="42"/>
      <c r="CA591" s="42"/>
      <c r="CB591" s="42"/>
      <c r="CC591" s="42"/>
      <c r="CD591" s="42"/>
      <c r="CE591" s="42"/>
      <c r="CF591" s="42"/>
      <c r="CG591" s="42"/>
      <c r="CH591" s="42"/>
      <c r="CI591" s="42"/>
      <c r="CJ591" s="42"/>
      <c r="CK591" s="42"/>
      <c r="CL591" s="42"/>
      <c r="CM591" s="42"/>
      <c r="CN591" s="42"/>
      <c r="CO591" s="42"/>
      <c r="CP591" s="42"/>
      <c r="CQ591" s="42"/>
      <c r="CR591" s="42"/>
      <c r="CS591" s="42"/>
      <c r="CT591" s="42"/>
      <c r="CU591" s="42"/>
      <c r="CV591" s="42"/>
      <c r="CW591" s="42"/>
      <c r="CX591" s="42"/>
      <c r="CY591" s="42"/>
      <c r="CZ591" s="42"/>
      <c r="DA591" s="42"/>
      <c r="DB591" s="42"/>
      <c r="DC591" s="42"/>
      <c r="DD591" s="42"/>
      <c r="DE591" s="42"/>
      <c r="DF591" s="42"/>
      <c r="DG591" s="42"/>
      <c r="DH591" s="42"/>
      <c r="DI591" s="42"/>
      <c r="DJ591" s="42"/>
      <c r="DK591" s="42"/>
      <c r="DL591" s="42"/>
      <c r="DM591" s="42"/>
      <c r="DN591" s="42"/>
      <c r="DO591" s="42"/>
      <c r="DP591" s="42"/>
      <c r="DQ591" s="42"/>
      <c r="DR591" s="42"/>
      <c r="DS591" s="42"/>
      <c r="DT591" s="42"/>
      <c r="DU591" s="42"/>
      <c r="DV591" s="42"/>
      <c r="DW591" s="42"/>
      <c r="DX591" s="42"/>
      <c r="DY591" s="42"/>
      <c r="DZ591" s="42"/>
      <c r="EA591" s="42"/>
      <c r="EB591" s="42"/>
      <c r="EC591" s="42"/>
      <c r="ED591" s="42"/>
      <c r="EE591" s="42"/>
      <c r="EF591" s="42"/>
      <c r="EG591" s="42"/>
      <c r="EH591" s="42"/>
      <c r="EI591" s="42"/>
      <c r="EJ591" s="42"/>
      <c r="EK591" s="42"/>
      <c r="EL591" s="42"/>
      <c r="EM591" s="42"/>
      <c r="EN591" s="42"/>
      <c r="EO591" s="42"/>
      <c r="EP591" s="42"/>
      <c r="EQ591" s="42"/>
      <c r="ER591" s="42"/>
      <c r="ES591" s="42"/>
      <c r="ET591" s="42"/>
      <c r="EU591" s="42"/>
      <c r="EV591" s="42"/>
      <c r="EW591" s="42"/>
      <c r="EX591" s="42"/>
      <c r="EY591" s="42"/>
      <c r="EZ591" s="42"/>
      <c r="FA591" s="42"/>
      <c r="FB591" s="42"/>
      <c r="FC591" s="42"/>
      <c r="FD591" s="42"/>
      <c r="FE591" s="42"/>
      <c r="FF591" s="42"/>
      <c r="FG591" s="42"/>
      <c r="FH591" s="42"/>
      <c r="FI591" s="42"/>
      <c r="FJ591" s="42"/>
      <c r="FK591" s="42"/>
      <c r="FL591" s="42"/>
      <c r="FM591" s="42"/>
      <c r="FN591" s="42"/>
      <c r="FO591" s="42"/>
      <c r="FP591" s="42"/>
      <c r="FQ591" s="42"/>
      <c r="FR591" s="42"/>
      <c r="FS591" s="42"/>
      <c r="FT591" s="42"/>
      <c r="FU591" s="42"/>
      <c r="FV591" s="42"/>
      <c r="FW591" s="42"/>
      <c r="FX591" s="42"/>
      <c r="FY591" s="42"/>
      <c r="FZ591" s="42"/>
      <c r="GA591" s="42"/>
      <c r="GB591" s="42"/>
      <c r="GC591" s="42"/>
      <c r="GD591" s="42"/>
      <c r="GE591" s="42"/>
      <c r="GF591" s="42"/>
      <c r="GG591" s="42"/>
      <c r="GH591" s="42"/>
      <c r="GI591" s="42"/>
      <c r="GJ591" s="42"/>
      <c r="GK591" s="42"/>
      <c r="GL591" s="42"/>
      <c r="GM591" s="42"/>
      <c r="GN591" s="42"/>
      <c r="GO591" s="42"/>
      <c r="GP591" s="42"/>
      <c r="GQ591" s="42"/>
      <c r="GR591" s="42"/>
      <c r="GS591" s="42"/>
      <c r="GT591" s="42"/>
      <c r="GU591" s="42"/>
      <c r="GV591" s="42"/>
      <c r="GW591" s="42"/>
      <c r="GX591" s="42"/>
      <c r="GY591" s="42"/>
      <c r="GZ591" s="42"/>
      <c r="HA591" s="42"/>
      <c r="HB591" s="42"/>
      <c r="HC591" s="42"/>
      <c r="HD591" s="42"/>
      <c r="HE591" s="42"/>
      <c r="HF591" s="42"/>
      <c r="HG591" s="42"/>
      <c r="HH591" s="42"/>
      <c r="HI591" s="42"/>
      <c r="HJ591" s="42"/>
      <c r="HK591" s="42"/>
      <c r="HL591" s="42"/>
      <c r="HM591" s="42"/>
      <c r="HN591" s="42"/>
      <c r="HO591" s="42"/>
      <c r="HP591" s="42"/>
      <c r="HQ591" s="42"/>
      <c r="HR591" s="42"/>
      <c r="HS591" s="42"/>
      <c r="HT591" s="42"/>
      <c r="HU591" s="42"/>
      <c r="HV591" s="42"/>
      <c r="HW591" s="42"/>
      <c r="HX591" s="42"/>
    </row>
    <row r="592" spans="1:232" s="41" customFormat="1" x14ac:dyDescent="0.25">
      <c r="A592" s="29"/>
      <c r="B592" s="30"/>
      <c r="C592" s="31" t="str">
        <f>IF(H592="","",VLOOKUP(O592,Khach_hang!B:G,6,0))</f>
        <v>B</v>
      </c>
      <c r="D592" s="57">
        <f t="shared" si="153"/>
        <v>0</v>
      </c>
      <c r="E592" s="57">
        <f t="shared" si="154"/>
        <v>1</v>
      </c>
      <c r="F592" s="32" t="str">
        <f>IF(H592="","",VLOOKUP(H592,'PHIEU XT'!B:I,8,0))</f>
        <v>31/08/2025</v>
      </c>
      <c r="G592" s="32" t="str">
        <f t="shared" si="155"/>
        <v>31/08/2025</v>
      </c>
      <c r="H592" s="4">
        <v>9105875650</v>
      </c>
      <c r="I592" s="32" t="str">
        <f t="shared" si="156"/>
        <v>31/08/2025</v>
      </c>
      <c r="J592" s="33" t="str">
        <f t="shared" si="157"/>
        <v>NKHT2508/00029105</v>
      </c>
      <c r="K592" s="34"/>
      <c r="L592" s="46" t="str">
        <f t="shared" si="158"/>
        <v>K25TTM</v>
      </c>
      <c r="M592" s="33" t="str">
        <f>IF(H592="","",'PHIEU XT'!C592)</f>
        <v>00029105</v>
      </c>
      <c r="N592" s="35" t="str">
        <f t="shared" si="159"/>
        <v>31/08/2025</v>
      </c>
      <c r="O592" s="6" t="str">
        <f>IF(H592="","",'PHIEU XT'!E592)</f>
        <v>WIN-020</v>
      </c>
      <c r="P592" s="36"/>
      <c r="Q592" s="36"/>
      <c r="R592" s="36"/>
      <c r="S592" s="33" t="str">
        <f>IF(H592="","",'PHIEU XT'!F592)</f>
        <v>2AT4 WM+ THA Phố Mới, Nông Cống</v>
      </c>
      <c r="T592" s="36"/>
      <c r="U592" s="36"/>
      <c r="V592" s="33" t="str">
        <f t="shared" si="160"/>
        <v>2AT4 WM+ THA Phố Mới, Nông Cống</v>
      </c>
      <c r="W592" s="36"/>
      <c r="X592" s="36"/>
      <c r="Y592" s="33" t="str">
        <f>IF(H592="","",'PHIEU XT'!AC592)</f>
        <v>MNH250</v>
      </c>
      <c r="Z592" s="36"/>
      <c r="AA592" s="30"/>
      <c r="AB592" s="57">
        <f t="shared" si="161"/>
        <v>5111</v>
      </c>
      <c r="AC592" s="57">
        <f t="shared" si="162"/>
        <v>131</v>
      </c>
      <c r="AD592" s="30"/>
      <c r="AE592" s="58">
        <f>IF(H592="","",'PHIEU XT'!U592)</f>
        <v>3</v>
      </c>
      <c r="AF592" s="37"/>
      <c r="AG592" s="37">
        <f>IF(H592="","",'PHIEU XT'!T592)</f>
        <v>46000</v>
      </c>
      <c r="AH592" s="38">
        <f t="shared" si="163"/>
        <v>138000</v>
      </c>
      <c r="AI592" s="37"/>
      <c r="AJ592" s="37"/>
      <c r="AK592" s="39"/>
      <c r="AL592" s="40">
        <f t="shared" si="164"/>
        <v>8</v>
      </c>
      <c r="AM592" s="37"/>
      <c r="AN592" s="37">
        <f t="shared" si="165"/>
        <v>11040</v>
      </c>
      <c r="AO592" s="59">
        <f t="shared" si="166"/>
        <v>33311</v>
      </c>
      <c r="AP592" s="39"/>
      <c r="AQ592" s="59" t="str">
        <f t="shared" si="167"/>
        <v>K-hangtra</v>
      </c>
      <c r="AR592" s="60">
        <f t="shared" si="168"/>
        <v>156</v>
      </c>
      <c r="AS592" s="60">
        <f t="shared" si="169"/>
        <v>632</v>
      </c>
      <c r="AV592" s="39"/>
      <c r="AW592" s="42"/>
      <c r="AX592" s="42"/>
      <c r="AY592" s="42"/>
      <c r="AZ592" s="42"/>
      <c r="BA592" s="42"/>
      <c r="BB592" s="42"/>
      <c r="BC592" s="42"/>
      <c r="BD592" s="42"/>
      <c r="BE592" s="42"/>
      <c r="BF592" s="42"/>
      <c r="BG592" s="42"/>
      <c r="BH592" s="42"/>
      <c r="BI592" s="42"/>
      <c r="BJ592" s="42"/>
      <c r="BK592" s="42"/>
      <c r="BL592" s="42"/>
      <c r="BM592" s="42"/>
      <c r="BN592" s="42"/>
      <c r="BO592" s="42"/>
      <c r="BP592" s="42"/>
      <c r="BQ592" s="42"/>
      <c r="BR592" s="42"/>
      <c r="BS592" s="42"/>
      <c r="BT592" s="42"/>
      <c r="BU592" s="42"/>
      <c r="BV592" s="42"/>
      <c r="BW592" s="42"/>
      <c r="BX592" s="42"/>
      <c r="BY592" s="42"/>
      <c r="BZ592" s="42"/>
      <c r="CA592" s="42"/>
      <c r="CB592" s="42"/>
      <c r="CC592" s="42"/>
      <c r="CD592" s="42"/>
      <c r="CE592" s="42"/>
      <c r="CF592" s="42"/>
      <c r="CG592" s="42"/>
      <c r="CH592" s="42"/>
      <c r="CI592" s="42"/>
      <c r="CJ592" s="42"/>
      <c r="CK592" s="42"/>
      <c r="CL592" s="42"/>
      <c r="CM592" s="42"/>
      <c r="CN592" s="42"/>
      <c r="CO592" s="42"/>
      <c r="CP592" s="42"/>
      <c r="CQ592" s="42"/>
      <c r="CR592" s="42"/>
      <c r="CS592" s="42"/>
      <c r="CT592" s="42"/>
      <c r="CU592" s="42"/>
      <c r="CV592" s="42"/>
      <c r="CW592" s="42"/>
      <c r="CX592" s="42"/>
      <c r="CY592" s="42"/>
      <c r="CZ592" s="42"/>
      <c r="DA592" s="42"/>
      <c r="DB592" s="42"/>
      <c r="DC592" s="42"/>
      <c r="DD592" s="42"/>
      <c r="DE592" s="42"/>
      <c r="DF592" s="42"/>
      <c r="DG592" s="42"/>
      <c r="DH592" s="42"/>
      <c r="DI592" s="42"/>
      <c r="DJ592" s="42"/>
      <c r="DK592" s="42"/>
      <c r="DL592" s="42"/>
      <c r="DM592" s="42"/>
      <c r="DN592" s="42"/>
      <c r="DO592" s="42"/>
      <c r="DP592" s="42"/>
      <c r="DQ592" s="42"/>
      <c r="DR592" s="42"/>
      <c r="DS592" s="42"/>
      <c r="DT592" s="42"/>
      <c r="DU592" s="42"/>
      <c r="DV592" s="42"/>
      <c r="DW592" s="42"/>
      <c r="DX592" s="42"/>
      <c r="DY592" s="42"/>
      <c r="DZ592" s="42"/>
      <c r="EA592" s="42"/>
      <c r="EB592" s="42"/>
      <c r="EC592" s="42"/>
      <c r="ED592" s="42"/>
      <c r="EE592" s="42"/>
      <c r="EF592" s="42"/>
      <c r="EG592" s="42"/>
      <c r="EH592" s="42"/>
      <c r="EI592" s="42"/>
      <c r="EJ592" s="42"/>
      <c r="EK592" s="42"/>
      <c r="EL592" s="42"/>
      <c r="EM592" s="42"/>
      <c r="EN592" s="42"/>
      <c r="EO592" s="42"/>
      <c r="EP592" s="42"/>
      <c r="EQ592" s="42"/>
      <c r="ER592" s="42"/>
      <c r="ES592" s="42"/>
      <c r="ET592" s="42"/>
      <c r="EU592" s="42"/>
      <c r="EV592" s="42"/>
      <c r="EW592" s="42"/>
      <c r="EX592" s="42"/>
      <c r="EY592" s="42"/>
      <c r="EZ592" s="42"/>
      <c r="FA592" s="42"/>
      <c r="FB592" s="42"/>
      <c r="FC592" s="42"/>
      <c r="FD592" s="42"/>
      <c r="FE592" s="42"/>
      <c r="FF592" s="42"/>
      <c r="FG592" s="42"/>
      <c r="FH592" s="42"/>
      <c r="FI592" s="42"/>
      <c r="FJ592" s="42"/>
      <c r="FK592" s="42"/>
      <c r="FL592" s="42"/>
      <c r="FM592" s="42"/>
      <c r="FN592" s="42"/>
      <c r="FO592" s="42"/>
      <c r="FP592" s="42"/>
      <c r="FQ592" s="42"/>
      <c r="FR592" s="42"/>
      <c r="FS592" s="42"/>
      <c r="FT592" s="42"/>
      <c r="FU592" s="42"/>
      <c r="FV592" s="42"/>
      <c r="FW592" s="42"/>
      <c r="FX592" s="42"/>
      <c r="FY592" s="42"/>
      <c r="FZ592" s="42"/>
      <c r="GA592" s="42"/>
      <c r="GB592" s="42"/>
      <c r="GC592" s="42"/>
      <c r="GD592" s="42"/>
      <c r="GE592" s="42"/>
      <c r="GF592" s="42"/>
      <c r="GG592" s="42"/>
      <c r="GH592" s="42"/>
      <c r="GI592" s="42"/>
      <c r="GJ592" s="42"/>
      <c r="GK592" s="42"/>
      <c r="GL592" s="42"/>
      <c r="GM592" s="42"/>
      <c r="GN592" s="42"/>
      <c r="GO592" s="42"/>
      <c r="GP592" s="42"/>
      <c r="GQ592" s="42"/>
      <c r="GR592" s="42"/>
      <c r="GS592" s="42"/>
      <c r="GT592" s="42"/>
      <c r="GU592" s="42"/>
      <c r="GV592" s="42"/>
      <c r="GW592" s="42"/>
      <c r="GX592" s="42"/>
      <c r="GY592" s="42"/>
      <c r="GZ592" s="42"/>
      <c r="HA592" s="42"/>
      <c r="HB592" s="42"/>
      <c r="HC592" s="42"/>
      <c r="HD592" s="42"/>
      <c r="HE592" s="42"/>
      <c r="HF592" s="42"/>
      <c r="HG592" s="42"/>
      <c r="HH592" s="42"/>
      <c r="HI592" s="42"/>
      <c r="HJ592" s="42"/>
      <c r="HK592" s="42"/>
      <c r="HL592" s="42"/>
      <c r="HM592" s="42"/>
      <c r="HN592" s="42"/>
      <c r="HO592" s="42"/>
      <c r="HP592" s="42"/>
      <c r="HQ592" s="42"/>
      <c r="HR592" s="42"/>
      <c r="HS592" s="42"/>
      <c r="HT592" s="42"/>
      <c r="HU592" s="42"/>
      <c r="HV592" s="42"/>
      <c r="HW592" s="42"/>
      <c r="HX592" s="42"/>
    </row>
    <row r="593" spans="1:232" s="41" customFormat="1" x14ac:dyDescent="0.25">
      <c r="A593" s="29"/>
      <c r="B593" s="30"/>
      <c r="C593" s="31" t="str">
        <f>IF(H593="","",VLOOKUP(O593,Khach_hang!B:G,6,0))</f>
        <v>B</v>
      </c>
      <c r="D593" s="57">
        <f t="shared" si="153"/>
        <v>0</v>
      </c>
      <c r="E593" s="57">
        <f t="shared" si="154"/>
        <v>1</v>
      </c>
      <c r="F593" s="32" t="str">
        <f>IF(H593="","",VLOOKUP(H593,'PHIEU XT'!B:I,8,0))</f>
        <v>31/08/2025</v>
      </c>
      <c r="G593" s="32" t="str">
        <f t="shared" si="155"/>
        <v>31/08/2025</v>
      </c>
      <c r="H593" s="4">
        <v>9105875693</v>
      </c>
      <c r="I593" s="32" t="str">
        <f t="shared" si="156"/>
        <v>31/08/2025</v>
      </c>
      <c r="J593" s="33" t="str">
        <f t="shared" si="157"/>
        <v>NKHT2508/00032842</v>
      </c>
      <c r="K593" s="34"/>
      <c r="L593" s="46" t="str">
        <f t="shared" si="158"/>
        <v>K25TTM</v>
      </c>
      <c r="M593" s="33" t="str">
        <f>IF(H593="","",'PHIEU XT'!C593)</f>
        <v>00032842</v>
      </c>
      <c r="N593" s="35" t="str">
        <f t="shared" si="159"/>
        <v>31/08/2025</v>
      </c>
      <c r="O593" s="6" t="str">
        <f>IF(H593="","",'PHIEU XT'!E593)</f>
        <v>WIN-058</v>
      </c>
      <c r="P593" s="36"/>
      <c r="Q593" s="36"/>
      <c r="R593" s="36"/>
      <c r="S593" s="33" t="str">
        <f>IF(H593="","",'PHIEU XT'!F593)</f>
        <v>4571 WM+ NAN 15A An Dương Vương</v>
      </c>
      <c r="T593" s="36"/>
      <c r="U593" s="36"/>
      <c r="V593" s="33" t="str">
        <f t="shared" si="160"/>
        <v>4571 WM+ NAN 15A An Dương Vương</v>
      </c>
      <c r="W593" s="36"/>
      <c r="X593" s="36"/>
      <c r="Y593" s="33" t="str">
        <f>IF(H593="","",'PHIEU XT'!AC593)</f>
        <v>CN300</v>
      </c>
      <c r="Z593" s="36"/>
      <c r="AA593" s="30"/>
      <c r="AB593" s="57">
        <f t="shared" si="161"/>
        <v>5111</v>
      </c>
      <c r="AC593" s="57">
        <f t="shared" si="162"/>
        <v>131</v>
      </c>
      <c r="AD593" s="30"/>
      <c r="AE593" s="58">
        <f>IF(H593="","",'PHIEU XT'!U593)</f>
        <v>1</v>
      </c>
      <c r="AF593" s="37"/>
      <c r="AG593" s="37">
        <f>IF(H593="","",'PHIEU XT'!T593)</f>
        <v>56760</v>
      </c>
      <c r="AH593" s="38">
        <f t="shared" si="163"/>
        <v>56760</v>
      </c>
      <c r="AI593" s="37"/>
      <c r="AJ593" s="37"/>
      <c r="AK593" s="39"/>
      <c r="AL593" s="40">
        <f t="shared" si="164"/>
        <v>8</v>
      </c>
      <c r="AM593" s="37"/>
      <c r="AN593" s="37">
        <f t="shared" si="165"/>
        <v>4540.8</v>
      </c>
      <c r="AO593" s="59">
        <f t="shared" si="166"/>
        <v>33311</v>
      </c>
      <c r="AP593" s="39"/>
      <c r="AQ593" s="59" t="str">
        <f t="shared" si="167"/>
        <v>K-hangtra</v>
      </c>
      <c r="AR593" s="60">
        <f t="shared" si="168"/>
        <v>156</v>
      </c>
      <c r="AS593" s="60">
        <f t="shared" si="169"/>
        <v>632</v>
      </c>
      <c r="AV593" s="39"/>
      <c r="AW593" s="42"/>
      <c r="AX593" s="42"/>
      <c r="AY593" s="42"/>
      <c r="AZ593" s="42"/>
      <c r="BA593" s="42"/>
      <c r="BB593" s="42"/>
      <c r="BC593" s="42"/>
      <c r="BD593" s="42"/>
      <c r="BE593" s="42"/>
      <c r="BF593" s="42"/>
      <c r="BG593" s="42"/>
      <c r="BH593" s="42"/>
      <c r="BI593" s="42"/>
      <c r="BJ593" s="42"/>
      <c r="BK593" s="42"/>
      <c r="BL593" s="42"/>
      <c r="BM593" s="42"/>
      <c r="BN593" s="42"/>
      <c r="BO593" s="42"/>
      <c r="BP593" s="42"/>
      <c r="BQ593" s="42"/>
      <c r="BR593" s="42"/>
      <c r="BS593" s="42"/>
      <c r="BT593" s="42"/>
      <c r="BU593" s="42"/>
      <c r="BV593" s="42"/>
      <c r="BW593" s="42"/>
      <c r="BX593" s="42"/>
      <c r="BY593" s="42"/>
      <c r="BZ593" s="42"/>
      <c r="CA593" s="42"/>
      <c r="CB593" s="42"/>
      <c r="CC593" s="42"/>
      <c r="CD593" s="42"/>
      <c r="CE593" s="42"/>
      <c r="CF593" s="42"/>
      <c r="CG593" s="42"/>
      <c r="CH593" s="42"/>
      <c r="CI593" s="42"/>
      <c r="CJ593" s="42"/>
      <c r="CK593" s="42"/>
      <c r="CL593" s="42"/>
      <c r="CM593" s="42"/>
      <c r="CN593" s="42"/>
      <c r="CO593" s="42"/>
      <c r="CP593" s="42"/>
      <c r="CQ593" s="42"/>
      <c r="CR593" s="42"/>
      <c r="CS593" s="42"/>
      <c r="CT593" s="42"/>
      <c r="CU593" s="42"/>
      <c r="CV593" s="42"/>
      <c r="CW593" s="42"/>
      <c r="CX593" s="42"/>
      <c r="CY593" s="42"/>
      <c r="CZ593" s="42"/>
      <c r="DA593" s="42"/>
      <c r="DB593" s="42"/>
      <c r="DC593" s="42"/>
      <c r="DD593" s="42"/>
      <c r="DE593" s="42"/>
      <c r="DF593" s="42"/>
      <c r="DG593" s="42"/>
      <c r="DH593" s="42"/>
      <c r="DI593" s="42"/>
      <c r="DJ593" s="42"/>
      <c r="DK593" s="42"/>
      <c r="DL593" s="42"/>
      <c r="DM593" s="42"/>
      <c r="DN593" s="42"/>
      <c r="DO593" s="42"/>
      <c r="DP593" s="42"/>
      <c r="DQ593" s="42"/>
      <c r="DR593" s="42"/>
      <c r="DS593" s="42"/>
      <c r="DT593" s="42"/>
      <c r="DU593" s="42"/>
      <c r="DV593" s="42"/>
      <c r="DW593" s="42"/>
      <c r="DX593" s="42"/>
      <c r="DY593" s="42"/>
      <c r="DZ593" s="42"/>
      <c r="EA593" s="42"/>
      <c r="EB593" s="42"/>
      <c r="EC593" s="42"/>
      <c r="ED593" s="42"/>
      <c r="EE593" s="42"/>
      <c r="EF593" s="42"/>
      <c r="EG593" s="42"/>
      <c r="EH593" s="42"/>
      <c r="EI593" s="42"/>
      <c r="EJ593" s="42"/>
      <c r="EK593" s="42"/>
      <c r="EL593" s="42"/>
      <c r="EM593" s="42"/>
      <c r="EN593" s="42"/>
      <c r="EO593" s="42"/>
      <c r="EP593" s="42"/>
      <c r="EQ593" s="42"/>
      <c r="ER593" s="42"/>
      <c r="ES593" s="42"/>
      <c r="ET593" s="42"/>
      <c r="EU593" s="42"/>
      <c r="EV593" s="42"/>
      <c r="EW593" s="42"/>
      <c r="EX593" s="42"/>
      <c r="EY593" s="42"/>
      <c r="EZ593" s="42"/>
      <c r="FA593" s="42"/>
      <c r="FB593" s="42"/>
      <c r="FC593" s="42"/>
      <c r="FD593" s="42"/>
      <c r="FE593" s="42"/>
      <c r="FF593" s="42"/>
      <c r="FG593" s="42"/>
      <c r="FH593" s="42"/>
      <c r="FI593" s="42"/>
      <c r="FJ593" s="42"/>
      <c r="FK593" s="42"/>
      <c r="FL593" s="42"/>
      <c r="FM593" s="42"/>
      <c r="FN593" s="42"/>
      <c r="FO593" s="42"/>
      <c r="FP593" s="42"/>
      <c r="FQ593" s="42"/>
      <c r="FR593" s="42"/>
      <c r="FS593" s="42"/>
      <c r="FT593" s="42"/>
      <c r="FU593" s="42"/>
      <c r="FV593" s="42"/>
      <c r="FW593" s="42"/>
      <c r="FX593" s="42"/>
      <c r="FY593" s="42"/>
      <c r="FZ593" s="42"/>
      <c r="GA593" s="42"/>
      <c r="GB593" s="42"/>
      <c r="GC593" s="42"/>
      <c r="GD593" s="42"/>
      <c r="GE593" s="42"/>
      <c r="GF593" s="42"/>
      <c r="GG593" s="42"/>
      <c r="GH593" s="42"/>
      <c r="GI593" s="42"/>
      <c r="GJ593" s="42"/>
      <c r="GK593" s="42"/>
      <c r="GL593" s="42"/>
      <c r="GM593" s="42"/>
      <c r="GN593" s="42"/>
      <c r="GO593" s="42"/>
      <c r="GP593" s="42"/>
      <c r="GQ593" s="42"/>
      <c r="GR593" s="42"/>
      <c r="GS593" s="42"/>
      <c r="GT593" s="42"/>
      <c r="GU593" s="42"/>
      <c r="GV593" s="42"/>
      <c r="GW593" s="42"/>
      <c r="GX593" s="42"/>
      <c r="GY593" s="42"/>
      <c r="GZ593" s="42"/>
      <c r="HA593" s="42"/>
      <c r="HB593" s="42"/>
      <c r="HC593" s="42"/>
      <c r="HD593" s="42"/>
      <c r="HE593" s="42"/>
      <c r="HF593" s="42"/>
      <c r="HG593" s="42"/>
      <c r="HH593" s="42"/>
      <c r="HI593" s="42"/>
      <c r="HJ593" s="42"/>
      <c r="HK593" s="42"/>
      <c r="HL593" s="42"/>
      <c r="HM593" s="42"/>
      <c r="HN593" s="42"/>
      <c r="HO593" s="42"/>
      <c r="HP593" s="42"/>
      <c r="HQ593" s="42"/>
      <c r="HR593" s="42"/>
      <c r="HS593" s="42"/>
      <c r="HT593" s="42"/>
      <c r="HU593" s="42"/>
      <c r="HV593" s="42"/>
      <c r="HW593" s="42"/>
      <c r="HX593" s="42"/>
    </row>
    <row r="594" spans="1:232" s="41" customFormat="1" x14ac:dyDescent="0.25">
      <c r="A594" s="29"/>
      <c r="B594" s="30"/>
      <c r="C594" s="31" t="str">
        <f>IF(H594="","",VLOOKUP(O594,Khach_hang!B:G,6,0))</f>
        <v>B</v>
      </c>
      <c r="D594" s="57">
        <f t="shared" si="153"/>
        <v>0</v>
      </c>
      <c r="E594" s="57">
        <f t="shared" si="154"/>
        <v>1</v>
      </c>
      <c r="F594" s="32" t="str">
        <f>IF(H594="","",VLOOKUP(H594,'PHIEU XT'!B:I,8,0))</f>
        <v>31/08/2025</v>
      </c>
      <c r="G594" s="32" t="str">
        <f t="shared" si="155"/>
        <v>31/08/2025</v>
      </c>
      <c r="H594" s="4">
        <v>9105875644</v>
      </c>
      <c r="I594" s="32" t="str">
        <f t="shared" si="156"/>
        <v>31/08/2025</v>
      </c>
      <c r="J594" s="33" t="str">
        <f t="shared" si="157"/>
        <v>NKHT2508/00007239</v>
      </c>
      <c r="K594" s="34"/>
      <c r="L594" s="46" t="str">
        <f t="shared" si="158"/>
        <v>K25TTM</v>
      </c>
      <c r="M594" s="33" t="str">
        <f>IF(H594="","",'PHIEU XT'!C594)</f>
        <v>00007239</v>
      </c>
      <c r="N594" s="35" t="str">
        <f t="shared" si="159"/>
        <v>31/08/2025</v>
      </c>
      <c r="O594" s="6" t="str">
        <f>IF(H594="","",'PHIEU XT'!E594)</f>
        <v>WIN-064</v>
      </c>
      <c r="P594" s="36"/>
      <c r="Q594" s="36"/>
      <c r="R594" s="36"/>
      <c r="S594" s="33" t="str">
        <f>IF(H594="","",'PHIEU XT'!F594)</f>
        <v>6169 WM+ NDH 57A TT Lâm, Ý Yên</v>
      </c>
      <c r="T594" s="36"/>
      <c r="U594" s="36"/>
      <c r="V594" s="33" t="str">
        <f t="shared" si="160"/>
        <v>6169 WM+ NDH 57A TT Lâm, Ý Yên</v>
      </c>
      <c r="W594" s="36"/>
      <c r="X594" s="36"/>
      <c r="Y594" s="33" t="str">
        <f>IF(H594="","",'PHIEU XT'!AC594)</f>
        <v>MNH250</v>
      </c>
      <c r="Z594" s="36"/>
      <c r="AA594" s="30"/>
      <c r="AB594" s="57">
        <f t="shared" si="161"/>
        <v>5111</v>
      </c>
      <c r="AC594" s="57">
        <f t="shared" si="162"/>
        <v>131</v>
      </c>
      <c r="AD594" s="30"/>
      <c r="AE594" s="58">
        <f>IF(H594="","",'PHIEU XT'!U594)</f>
        <v>1</v>
      </c>
      <c r="AF594" s="37"/>
      <c r="AG594" s="37">
        <f>IF(H594="","",'PHIEU XT'!T594)</f>
        <v>46000</v>
      </c>
      <c r="AH594" s="38">
        <f t="shared" si="163"/>
        <v>46000</v>
      </c>
      <c r="AI594" s="37"/>
      <c r="AJ594" s="37"/>
      <c r="AK594" s="39"/>
      <c r="AL594" s="40">
        <f t="shared" si="164"/>
        <v>8</v>
      </c>
      <c r="AM594" s="37"/>
      <c r="AN594" s="37">
        <f t="shared" si="165"/>
        <v>3680</v>
      </c>
      <c r="AO594" s="59">
        <f t="shared" si="166"/>
        <v>33311</v>
      </c>
      <c r="AP594" s="39"/>
      <c r="AQ594" s="59" t="str">
        <f t="shared" si="167"/>
        <v>K-hangtra</v>
      </c>
      <c r="AR594" s="60">
        <f t="shared" si="168"/>
        <v>156</v>
      </c>
      <c r="AS594" s="60">
        <f t="shared" si="169"/>
        <v>632</v>
      </c>
      <c r="AV594" s="39"/>
      <c r="AW594" s="42"/>
      <c r="AX594" s="42"/>
      <c r="AY594" s="42"/>
      <c r="AZ594" s="42"/>
      <c r="BA594" s="42"/>
      <c r="BB594" s="42"/>
      <c r="BC594" s="42"/>
      <c r="BD594" s="42"/>
      <c r="BE594" s="42"/>
      <c r="BF594" s="42"/>
      <c r="BG594" s="42"/>
      <c r="BH594" s="42"/>
      <c r="BI594" s="42"/>
      <c r="BJ594" s="42"/>
      <c r="BK594" s="42"/>
      <c r="BL594" s="42"/>
      <c r="BM594" s="42"/>
      <c r="BN594" s="42"/>
      <c r="BO594" s="42"/>
      <c r="BP594" s="42"/>
      <c r="BQ594" s="42"/>
      <c r="BR594" s="42"/>
      <c r="BS594" s="42"/>
      <c r="BT594" s="42"/>
      <c r="BU594" s="42"/>
      <c r="BV594" s="42"/>
      <c r="BW594" s="42"/>
      <c r="BX594" s="42"/>
      <c r="BY594" s="42"/>
      <c r="BZ594" s="42"/>
      <c r="CA594" s="42"/>
      <c r="CB594" s="42"/>
      <c r="CC594" s="42"/>
      <c r="CD594" s="42"/>
      <c r="CE594" s="42"/>
      <c r="CF594" s="42"/>
      <c r="CG594" s="42"/>
      <c r="CH594" s="42"/>
      <c r="CI594" s="42"/>
      <c r="CJ594" s="42"/>
      <c r="CK594" s="42"/>
      <c r="CL594" s="42"/>
      <c r="CM594" s="42"/>
      <c r="CN594" s="42"/>
      <c r="CO594" s="42"/>
      <c r="CP594" s="42"/>
      <c r="CQ594" s="42"/>
      <c r="CR594" s="42"/>
      <c r="CS594" s="42"/>
      <c r="CT594" s="42"/>
      <c r="CU594" s="42"/>
      <c r="CV594" s="42"/>
      <c r="CW594" s="42"/>
      <c r="CX594" s="42"/>
      <c r="CY594" s="42"/>
      <c r="CZ594" s="42"/>
      <c r="DA594" s="42"/>
      <c r="DB594" s="42"/>
      <c r="DC594" s="42"/>
      <c r="DD594" s="42"/>
      <c r="DE594" s="42"/>
      <c r="DF594" s="42"/>
      <c r="DG594" s="42"/>
      <c r="DH594" s="42"/>
      <c r="DI594" s="42"/>
      <c r="DJ594" s="42"/>
      <c r="DK594" s="42"/>
      <c r="DL594" s="42"/>
      <c r="DM594" s="42"/>
      <c r="DN594" s="42"/>
      <c r="DO594" s="42"/>
      <c r="DP594" s="42"/>
      <c r="DQ594" s="42"/>
      <c r="DR594" s="42"/>
      <c r="DS594" s="42"/>
      <c r="DT594" s="42"/>
      <c r="DU594" s="42"/>
      <c r="DV594" s="42"/>
      <c r="DW594" s="42"/>
      <c r="DX594" s="42"/>
      <c r="DY594" s="42"/>
      <c r="DZ594" s="42"/>
      <c r="EA594" s="42"/>
      <c r="EB594" s="42"/>
      <c r="EC594" s="42"/>
      <c r="ED594" s="42"/>
      <c r="EE594" s="42"/>
      <c r="EF594" s="42"/>
      <c r="EG594" s="42"/>
      <c r="EH594" s="42"/>
      <c r="EI594" s="42"/>
      <c r="EJ594" s="42"/>
      <c r="EK594" s="42"/>
      <c r="EL594" s="42"/>
      <c r="EM594" s="42"/>
      <c r="EN594" s="42"/>
      <c r="EO594" s="42"/>
      <c r="EP594" s="42"/>
      <c r="EQ594" s="42"/>
      <c r="ER594" s="42"/>
      <c r="ES594" s="42"/>
      <c r="ET594" s="42"/>
      <c r="EU594" s="42"/>
      <c r="EV594" s="42"/>
      <c r="EW594" s="42"/>
      <c r="EX594" s="42"/>
      <c r="EY594" s="42"/>
      <c r="EZ594" s="42"/>
      <c r="FA594" s="42"/>
      <c r="FB594" s="42"/>
      <c r="FC594" s="42"/>
      <c r="FD594" s="42"/>
      <c r="FE594" s="42"/>
      <c r="FF594" s="42"/>
      <c r="FG594" s="42"/>
      <c r="FH594" s="42"/>
      <c r="FI594" s="42"/>
      <c r="FJ594" s="42"/>
      <c r="FK594" s="42"/>
      <c r="FL594" s="42"/>
      <c r="FM594" s="42"/>
      <c r="FN594" s="42"/>
      <c r="FO594" s="42"/>
      <c r="FP594" s="42"/>
      <c r="FQ594" s="42"/>
      <c r="FR594" s="42"/>
      <c r="FS594" s="42"/>
      <c r="FT594" s="42"/>
      <c r="FU594" s="42"/>
      <c r="FV594" s="42"/>
      <c r="FW594" s="42"/>
      <c r="FX594" s="42"/>
      <c r="FY594" s="42"/>
      <c r="FZ594" s="42"/>
      <c r="GA594" s="42"/>
      <c r="GB594" s="42"/>
      <c r="GC594" s="42"/>
      <c r="GD594" s="42"/>
      <c r="GE594" s="42"/>
      <c r="GF594" s="42"/>
      <c r="GG594" s="42"/>
      <c r="GH594" s="42"/>
      <c r="GI594" s="42"/>
      <c r="GJ594" s="42"/>
      <c r="GK594" s="42"/>
      <c r="GL594" s="42"/>
      <c r="GM594" s="42"/>
      <c r="GN594" s="42"/>
      <c r="GO594" s="42"/>
      <c r="GP594" s="42"/>
      <c r="GQ594" s="42"/>
      <c r="GR594" s="42"/>
      <c r="GS594" s="42"/>
      <c r="GT594" s="42"/>
      <c r="GU594" s="42"/>
      <c r="GV594" s="42"/>
      <c r="GW594" s="42"/>
      <c r="GX594" s="42"/>
      <c r="GY594" s="42"/>
      <c r="GZ594" s="42"/>
      <c r="HA594" s="42"/>
      <c r="HB594" s="42"/>
      <c r="HC594" s="42"/>
      <c r="HD594" s="42"/>
      <c r="HE594" s="42"/>
      <c r="HF594" s="42"/>
      <c r="HG594" s="42"/>
      <c r="HH594" s="42"/>
      <c r="HI594" s="42"/>
      <c r="HJ594" s="42"/>
      <c r="HK594" s="42"/>
      <c r="HL594" s="42"/>
      <c r="HM594" s="42"/>
      <c r="HN594" s="42"/>
      <c r="HO594" s="42"/>
      <c r="HP594" s="42"/>
      <c r="HQ594" s="42"/>
      <c r="HR594" s="42"/>
      <c r="HS594" s="42"/>
      <c r="HT594" s="42"/>
      <c r="HU594" s="42"/>
      <c r="HV594" s="42"/>
      <c r="HW594" s="42"/>
      <c r="HX594" s="42"/>
    </row>
    <row r="595" spans="1:232" s="41" customFormat="1" x14ac:dyDescent="0.25">
      <c r="A595" s="29"/>
      <c r="B595" s="30"/>
      <c r="C595" s="31" t="str">
        <f>IF(H595="","",VLOOKUP(O595,Khach_hang!B:G,6,0))</f>
        <v>B</v>
      </c>
      <c r="D595" s="57">
        <f t="shared" si="153"/>
        <v>0</v>
      </c>
      <c r="E595" s="57">
        <f t="shared" si="154"/>
        <v>1</v>
      </c>
      <c r="F595" s="32" t="str">
        <f>IF(H595="","",VLOOKUP(H595,'PHIEU XT'!B:I,8,0))</f>
        <v>31/08/2025</v>
      </c>
      <c r="G595" s="32" t="str">
        <f t="shared" si="155"/>
        <v>31/08/2025</v>
      </c>
      <c r="H595" s="4">
        <v>9105875720</v>
      </c>
      <c r="I595" s="32" t="str">
        <f t="shared" si="156"/>
        <v>31/08/2025</v>
      </c>
      <c r="J595" s="33" t="str">
        <f t="shared" si="157"/>
        <v>NKHT2508/00029107</v>
      </c>
      <c r="K595" s="34"/>
      <c r="L595" s="46" t="str">
        <f t="shared" si="158"/>
        <v>K25TTM</v>
      </c>
      <c r="M595" s="33" t="str">
        <f>IF(H595="","",'PHIEU XT'!C595)</f>
        <v>00029107</v>
      </c>
      <c r="N595" s="35" t="str">
        <f t="shared" si="159"/>
        <v>31/08/2025</v>
      </c>
      <c r="O595" s="6" t="str">
        <f>IF(H595="","",'PHIEU XT'!E595)</f>
        <v>WIN-020</v>
      </c>
      <c r="P595" s="36"/>
      <c r="Q595" s="36"/>
      <c r="R595" s="36"/>
      <c r="S595" s="33" t="str">
        <f>IF(H595="","",'PHIEU XT'!F595)</f>
        <v>2ANY WM+ THA Ngọc Chẩm, Thăng Long</v>
      </c>
      <c r="T595" s="36"/>
      <c r="U595" s="36"/>
      <c r="V595" s="33" t="str">
        <f t="shared" si="160"/>
        <v>2ANY WM+ THA Ngọc Chẩm, Thăng Long</v>
      </c>
      <c r="W595" s="36"/>
      <c r="X595" s="36"/>
      <c r="Y595" s="33" t="str">
        <f>IF(H595="","",'PHIEU XT'!AC595)</f>
        <v>GM500</v>
      </c>
      <c r="Z595" s="36"/>
      <c r="AA595" s="30"/>
      <c r="AB595" s="57">
        <f t="shared" si="161"/>
        <v>5111</v>
      </c>
      <c r="AC595" s="57">
        <f t="shared" si="162"/>
        <v>131</v>
      </c>
      <c r="AD595" s="30"/>
      <c r="AE595" s="58">
        <f>IF(H595="","",'PHIEU XT'!U595)</f>
        <v>1</v>
      </c>
      <c r="AF595" s="37"/>
      <c r="AG595" s="37">
        <f>IF(H595="","",'PHIEU XT'!T595)</f>
        <v>111058</v>
      </c>
      <c r="AH595" s="38">
        <f t="shared" si="163"/>
        <v>111058</v>
      </c>
      <c r="AI595" s="37"/>
      <c r="AJ595" s="37"/>
      <c r="AK595" s="39"/>
      <c r="AL595" s="40">
        <f t="shared" si="164"/>
        <v>8</v>
      </c>
      <c r="AM595" s="37"/>
      <c r="AN595" s="37">
        <f t="shared" si="165"/>
        <v>8884.64</v>
      </c>
      <c r="AO595" s="59">
        <f t="shared" si="166"/>
        <v>33311</v>
      </c>
      <c r="AP595" s="39"/>
      <c r="AQ595" s="59" t="str">
        <f t="shared" si="167"/>
        <v>K-hangtra</v>
      </c>
      <c r="AR595" s="60">
        <f t="shared" si="168"/>
        <v>156</v>
      </c>
      <c r="AS595" s="60">
        <f t="shared" si="169"/>
        <v>632</v>
      </c>
      <c r="AV595" s="39"/>
      <c r="AW595" s="42"/>
      <c r="AX595" s="42"/>
      <c r="AY595" s="42"/>
      <c r="AZ595" s="42"/>
      <c r="BA595" s="42"/>
      <c r="BB595" s="42"/>
      <c r="BC595" s="42"/>
      <c r="BD595" s="42"/>
      <c r="BE595" s="42"/>
      <c r="BF595" s="42"/>
      <c r="BG595" s="42"/>
      <c r="BH595" s="42"/>
      <c r="BI595" s="42"/>
      <c r="BJ595" s="42"/>
      <c r="BK595" s="42"/>
      <c r="BL595" s="42"/>
      <c r="BM595" s="42"/>
      <c r="BN595" s="42"/>
      <c r="BO595" s="42"/>
      <c r="BP595" s="42"/>
      <c r="BQ595" s="42"/>
      <c r="BR595" s="42"/>
      <c r="BS595" s="42"/>
      <c r="BT595" s="42"/>
      <c r="BU595" s="42"/>
      <c r="BV595" s="42"/>
      <c r="BW595" s="42"/>
      <c r="BX595" s="42"/>
      <c r="BY595" s="42"/>
      <c r="BZ595" s="42"/>
      <c r="CA595" s="42"/>
      <c r="CB595" s="42"/>
      <c r="CC595" s="42"/>
      <c r="CD595" s="42"/>
      <c r="CE595" s="42"/>
      <c r="CF595" s="42"/>
      <c r="CG595" s="42"/>
      <c r="CH595" s="42"/>
      <c r="CI595" s="42"/>
      <c r="CJ595" s="42"/>
      <c r="CK595" s="42"/>
      <c r="CL595" s="42"/>
      <c r="CM595" s="42"/>
      <c r="CN595" s="42"/>
      <c r="CO595" s="42"/>
      <c r="CP595" s="42"/>
      <c r="CQ595" s="42"/>
      <c r="CR595" s="42"/>
      <c r="CS595" s="42"/>
      <c r="CT595" s="42"/>
      <c r="CU595" s="42"/>
      <c r="CV595" s="42"/>
      <c r="CW595" s="42"/>
      <c r="CX595" s="42"/>
      <c r="CY595" s="42"/>
      <c r="CZ595" s="42"/>
      <c r="DA595" s="42"/>
      <c r="DB595" s="42"/>
      <c r="DC595" s="42"/>
      <c r="DD595" s="42"/>
      <c r="DE595" s="42"/>
      <c r="DF595" s="42"/>
      <c r="DG595" s="42"/>
      <c r="DH595" s="42"/>
      <c r="DI595" s="42"/>
      <c r="DJ595" s="42"/>
      <c r="DK595" s="42"/>
      <c r="DL595" s="42"/>
      <c r="DM595" s="42"/>
      <c r="DN595" s="42"/>
      <c r="DO595" s="42"/>
      <c r="DP595" s="42"/>
      <c r="DQ595" s="42"/>
      <c r="DR595" s="42"/>
      <c r="DS595" s="42"/>
      <c r="DT595" s="42"/>
      <c r="DU595" s="42"/>
      <c r="DV595" s="42"/>
      <c r="DW595" s="42"/>
      <c r="DX595" s="42"/>
      <c r="DY595" s="42"/>
      <c r="DZ595" s="42"/>
      <c r="EA595" s="42"/>
      <c r="EB595" s="42"/>
      <c r="EC595" s="42"/>
      <c r="ED595" s="42"/>
      <c r="EE595" s="42"/>
      <c r="EF595" s="42"/>
      <c r="EG595" s="42"/>
      <c r="EH595" s="42"/>
      <c r="EI595" s="42"/>
      <c r="EJ595" s="42"/>
      <c r="EK595" s="42"/>
      <c r="EL595" s="42"/>
      <c r="EM595" s="42"/>
      <c r="EN595" s="42"/>
      <c r="EO595" s="42"/>
      <c r="EP595" s="42"/>
      <c r="EQ595" s="42"/>
      <c r="ER595" s="42"/>
      <c r="ES595" s="42"/>
      <c r="ET595" s="42"/>
      <c r="EU595" s="42"/>
      <c r="EV595" s="42"/>
      <c r="EW595" s="42"/>
      <c r="EX595" s="42"/>
      <c r="EY595" s="42"/>
      <c r="EZ595" s="42"/>
      <c r="FA595" s="42"/>
      <c r="FB595" s="42"/>
      <c r="FC595" s="42"/>
      <c r="FD595" s="42"/>
      <c r="FE595" s="42"/>
      <c r="FF595" s="42"/>
      <c r="FG595" s="42"/>
      <c r="FH595" s="42"/>
      <c r="FI595" s="42"/>
      <c r="FJ595" s="42"/>
      <c r="FK595" s="42"/>
      <c r="FL595" s="42"/>
      <c r="FM595" s="42"/>
      <c r="FN595" s="42"/>
      <c r="FO595" s="42"/>
      <c r="FP595" s="42"/>
      <c r="FQ595" s="42"/>
      <c r="FR595" s="42"/>
      <c r="FS595" s="42"/>
      <c r="FT595" s="42"/>
      <c r="FU595" s="42"/>
      <c r="FV595" s="42"/>
      <c r="FW595" s="42"/>
      <c r="FX595" s="42"/>
      <c r="FY595" s="42"/>
      <c r="FZ595" s="42"/>
      <c r="GA595" s="42"/>
      <c r="GB595" s="42"/>
      <c r="GC595" s="42"/>
      <c r="GD595" s="42"/>
      <c r="GE595" s="42"/>
      <c r="GF595" s="42"/>
      <c r="GG595" s="42"/>
      <c r="GH595" s="42"/>
      <c r="GI595" s="42"/>
      <c r="GJ595" s="42"/>
      <c r="GK595" s="42"/>
      <c r="GL595" s="42"/>
      <c r="GM595" s="42"/>
      <c r="GN595" s="42"/>
      <c r="GO595" s="42"/>
      <c r="GP595" s="42"/>
      <c r="GQ595" s="42"/>
      <c r="GR595" s="42"/>
      <c r="GS595" s="42"/>
      <c r="GT595" s="42"/>
      <c r="GU595" s="42"/>
      <c r="GV595" s="42"/>
      <c r="GW595" s="42"/>
      <c r="GX595" s="42"/>
      <c r="GY595" s="42"/>
      <c r="GZ595" s="42"/>
      <c r="HA595" s="42"/>
      <c r="HB595" s="42"/>
      <c r="HC595" s="42"/>
      <c r="HD595" s="42"/>
      <c r="HE595" s="42"/>
      <c r="HF595" s="42"/>
      <c r="HG595" s="42"/>
      <c r="HH595" s="42"/>
      <c r="HI595" s="42"/>
      <c r="HJ595" s="42"/>
      <c r="HK595" s="42"/>
      <c r="HL595" s="42"/>
      <c r="HM595" s="42"/>
      <c r="HN595" s="42"/>
      <c r="HO595" s="42"/>
      <c r="HP595" s="42"/>
      <c r="HQ595" s="42"/>
      <c r="HR595" s="42"/>
      <c r="HS595" s="42"/>
      <c r="HT595" s="42"/>
      <c r="HU595" s="42"/>
      <c r="HV595" s="42"/>
      <c r="HW595" s="42"/>
      <c r="HX595" s="42"/>
    </row>
    <row r="596" spans="1:232" s="41" customFormat="1" x14ac:dyDescent="0.25">
      <c r="A596" s="29"/>
      <c r="B596" s="30"/>
      <c r="C596" s="31" t="str">
        <f>IF(H596="","",VLOOKUP(O596,Khach_hang!B:G,6,0))</f>
        <v>B</v>
      </c>
      <c r="D596" s="57">
        <f t="shared" si="153"/>
        <v>0</v>
      </c>
      <c r="E596" s="57">
        <f t="shared" si="154"/>
        <v>1</v>
      </c>
      <c r="F596" s="32" t="str">
        <f>IF(H596="","",VLOOKUP(H596,'PHIEU XT'!B:I,8,0))</f>
        <v>31/08/2025</v>
      </c>
      <c r="G596" s="32" t="str">
        <f t="shared" si="155"/>
        <v>31/08/2025</v>
      </c>
      <c r="H596" s="4">
        <v>9105875750</v>
      </c>
      <c r="I596" s="32" t="str">
        <f t="shared" si="156"/>
        <v>31/08/2025</v>
      </c>
      <c r="J596" s="33" t="str">
        <f t="shared" si="157"/>
        <v>NKHT2508/00041147</v>
      </c>
      <c r="K596" s="34"/>
      <c r="L596" s="46" t="str">
        <f t="shared" si="158"/>
        <v>K25TTM</v>
      </c>
      <c r="M596" s="33" t="str">
        <f>IF(H596="","",'PHIEU XT'!C596)</f>
        <v>00041147</v>
      </c>
      <c r="N596" s="35" t="str">
        <f t="shared" si="159"/>
        <v>31/08/2025</v>
      </c>
      <c r="O596" s="6" t="str">
        <f>IF(H596="","",'PHIEU XT'!E596)</f>
        <v>WIN-007</v>
      </c>
      <c r="P596" s="36"/>
      <c r="Q596" s="36"/>
      <c r="R596" s="36"/>
      <c r="S596" s="33" t="str">
        <f>IF(H596="","",'PHIEU XT'!F596)</f>
        <v>5395 WM+ QNH Dự án quỹ đất đường sắt</v>
      </c>
      <c r="T596" s="36"/>
      <c r="U596" s="36"/>
      <c r="V596" s="33" t="str">
        <f t="shared" si="160"/>
        <v>5395 WM+ QNH Dự án quỹ đất đường sắt</v>
      </c>
      <c r="W596" s="36"/>
      <c r="X596" s="36"/>
      <c r="Y596" s="33" t="str">
        <f>IF(H596="","",'PHIEU XT'!AC596)</f>
        <v>MNH250</v>
      </c>
      <c r="Z596" s="36"/>
      <c r="AA596" s="30"/>
      <c r="AB596" s="57">
        <f t="shared" si="161"/>
        <v>5111</v>
      </c>
      <c r="AC596" s="57">
        <f t="shared" si="162"/>
        <v>131</v>
      </c>
      <c r="AD596" s="30"/>
      <c r="AE596" s="58">
        <f>IF(H596="","",'PHIEU XT'!U596)</f>
        <v>2</v>
      </c>
      <c r="AF596" s="37"/>
      <c r="AG596" s="37">
        <f>IF(H596="","",'PHIEU XT'!T596)</f>
        <v>46000</v>
      </c>
      <c r="AH596" s="38">
        <f t="shared" si="163"/>
        <v>92000</v>
      </c>
      <c r="AI596" s="37"/>
      <c r="AJ596" s="37"/>
      <c r="AK596" s="39"/>
      <c r="AL596" s="40">
        <f t="shared" si="164"/>
        <v>8</v>
      </c>
      <c r="AM596" s="37"/>
      <c r="AN596" s="37">
        <f t="shared" si="165"/>
        <v>7360</v>
      </c>
      <c r="AO596" s="59">
        <f t="shared" si="166"/>
        <v>33311</v>
      </c>
      <c r="AP596" s="39"/>
      <c r="AQ596" s="59" t="str">
        <f t="shared" si="167"/>
        <v>K-hangtra</v>
      </c>
      <c r="AR596" s="60">
        <f t="shared" si="168"/>
        <v>156</v>
      </c>
      <c r="AS596" s="60">
        <f t="shared" si="169"/>
        <v>632</v>
      </c>
      <c r="AV596" s="39"/>
      <c r="AW596" s="42"/>
      <c r="AX596" s="42"/>
      <c r="AY596" s="42"/>
      <c r="AZ596" s="42"/>
      <c r="BA596" s="42"/>
      <c r="BB596" s="42"/>
      <c r="BC596" s="42"/>
      <c r="BD596" s="42"/>
      <c r="BE596" s="42"/>
      <c r="BF596" s="42"/>
      <c r="BG596" s="42"/>
      <c r="BH596" s="42"/>
      <c r="BI596" s="42"/>
      <c r="BJ596" s="42"/>
      <c r="BK596" s="42"/>
      <c r="BL596" s="42"/>
      <c r="BM596" s="42"/>
      <c r="BN596" s="42"/>
      <c r="BO596" s="42"/>
      <c r="BP596" s="42"/>
      <c r="BQ596" s="42"/>
      <c r="BR596" s="42"/>
      <c r="BS596" s="42"/>
      <c r="BT596" s="42"/>
      <c r="BU596" s="42"/>
      <c r="BV596" s="42"/>
      <c r="BW596" s="42"/>
      <c r="BX596" s="42"/>
      <c r="BY596" s="42"/>
      <c r="BZ596" s="42"/>
      <c r="CA596" s="42"/>
      <c r="CB596" s="42"/>
      <c r="CC596" s="42"/>
      <c r="CD596" s="42"/>
      <c r="CE596" s="42"/>
      <c r="CF596" s="42"/>
      <c r="CG596" s="42"/>
      <c r="CH596" s="42"/>
      <c r="CI596" s="42"/>
      <c r="CJ596" s="42"/>
      <c r="CK596" s="42"/>
      <c r="CL596" s="42"/>
      <c r="CM596" s="42"/>
      <c r="CN596" s="42"/>
      <c r="CO596" s="42"/>
      <c r="CP596" s="42"/>
      <c r="CQ596" s="42"/>
      <c r="CR596" s="42"/>
      <c r="CS596" s="42"/>
      <c r="CT596" s="42"/>
      <c r="CU596" s="42"/>
      <c r="CV596" s="42"/>
      <c r="CW596" s="42"/>
      <c r="CX596" s="42"/>
      <c r="CY596" s="42"/>
      <c r="CZ596" s="42"/>
      <c r="DA596" s="42"/>
      <c r="DB596" s="42"/>
      <c r="DC596" s="42"/>
      <c r="DD596" s="42"/>
      <c r="DE596" s="42"/>
      <c r="DF596" s="42"/>
      <c r="DG596" s="42"/>
      <c r="DH596" s="42"/>
      <c r="DI596" s="42"/>
      <c r="DJ596" s="42"/>
      <c r="DK596" s="42"/>
      <c r="DL596" s="42"/>
      <c r="DM596" s="42"/>
      <c r="DN596" s="42"/>
      <c r="DO596" s="42"/>
      <c r="DP596" s="42"/>
      <c r="DQ596" s="42"/>
      <c r="DR596" s="42"/>
      <c r="DS596" s="42"/>
      <c r="DT596" s="42"/>
      <c r="DU596" s="42"/>
      <c r="DV596" s="42"/>
      <c r="DW596" s="42"/>
      <c r="DX596" s="42"/>
      <c r="DY596" s="42"/>
      <c r="DZ596" s="42"/>
      <c r="EA596" s="42"/>
      <c r="EB596" s="42"/>
      <c r="EC596" s="42"/>
      <c r="ED596" s="42"/>
      <c r="EE596" s="42"/>
      <c r="EF596" s="42"/>
      <c r="EG596" s="42"/>
      <c r="EH596" s="42"/>
      <c r="EI596" s="42"/>
      <c r="EJ596" s="42"/>
      <c r="EK596" s="42"/>
      <c r="EL596" s="42"/>
      <c r="EM596" s="42"/>
      <c r="EN596" s="42"/>
      <c r="EO596" s="42"/>
      <c r="EP596" s="42"/>
      <c r="EQ596" s="42"/>
      <c r="ER596" s="42"/>
      <c r="ES596" s="42"/>
      <c r="ET596" s="42"/>
      <c r="EU596" s="42"/>
      <c r="EV596" s="42"/>
      <c r="EW596" s="42"/>
      <c r="EX596" s="42"/>
      <c r="EY596" s="42"/>
      <c r="EZ596" s="42"/>
      <c r="FA596" s="42"/>
      <c r="FB596" s="42"/>
      <c r="FC596" s="42"/>
      <c r="FD596" s="42"/>
      <c r="FE596" s="42"/>
      <c r="FF596" s="42"/>
      <c r="FG596" s="42"/>
      <c r="FH596" s="42"/>
      <c r="FI596" s="42"/>
      <c r="FJ596" s="42"/>
      <c r="FK596" s="42"/>
      <c r="FL596" s="42"/>
      <c r="FM596" s="42"/>
      <c r="FN596" s="42"/>
      <c r="FO596" s="42"/>
      <c r="FP596" s="42"/>
      <c r="FQ596" s="42"/>
      <c r="FR596" s="42"/>
      <c r="FS596" s="42"/>
      <c r="FT596" s="42"/>
      <c r="FU596" s="42"/>
      <c r="FV596" s="42"/>
      <c r="FW596" s="42"/>
      <c r="FX596" s="42"/>
      <c r="FY596" s="42"/>
      <c r="FZ596" s="42"/>
      <c r="GA596" s="42"/>
      <c r="GB596" s="42"/>
      <c r="GC596" s="42"/>
      <c r="GD596" s="42"/>
      <c r="GE596" s="42"/>
      <c r="GF596" s="42"/>
      <c r="GG596" s="42"/>
      <c r="GH596" s="42"/>
      <c r="GI596" s="42"/>
      <c r="GJ596" s="42"/>
      <c r="GK596" s="42"/>
      <c r="GL596" s="42"/>
      <c r="GM596" s="42"/>
      <c r="GN596" s="42"/>
      <c r="GO596" s="42"/>
      <c r="GP596" s="42"/>
      <c r="GQ596" s="42"/>
      <c r="GR596" s="42"/>
      <c r="GS596" s="42"/>
      <c r="GT596" s="42"/>
      <c r="GU596" s="42"/>
      <c r="GV596" s="42"/>
      <c r="GW596" s="42"/>
      <c r="GX596" s="42"/>
      <c r="GY596" s="42"/>
      <c r="GZ596" s="42"/>
      <c r="HA596" s="42"/>
      <c r="HB596" s="42"/>
      <c r="HC596" s="42"/>
      <c r="HD596" s="42"/>
      <c r="HE596" s="42"/>
      <c r="HF596" s="42"/>
      <c r="HG596" s="42"/>
      <c r="HH596" s="42"/>
      <c r="HI596" s="42"/>
      <c r="HJ596" s="42"/>
      <c r="HK596" s="42"/>
      <c r="HL596" s="42"/>
      <c r="HM596" s="42"/>
      <c r="HN596" s="42"/>
      <c r="HO596" s="42"/>
      <c r="HP596" s="42"/>
      <c r="HQ596" s="42"/>
      <c r="HR596" s="42"/>
      <c r="HS596" s="42"/>
      <c r="HT596" s="42"/>
      <c r="HU596" s="42"/>
      <c r="HV596" s="42"/>
      <c r="HW596" s="42"/>
      <c r="HX596" s="42"/>
    </row>
    <row r="597" spans="1:232" s="41" customFormat="1" x14ac:dyDescent="0.25">
      <c r="A597" s="29"/>
      <c r="B597" s="30"/>
      <c r="C597" s="31" t="str">
        <f>IF(H597="","",VLOOKUP(O597,Khach_hang!B:G,6,0))</f>
        <v>B</v>
      </c>
      <c r="D597" s="57">
        <f t="shared" si="153"/>
        <v>0</v>
      </c>
      <c r="E597" s="57">
        <f t="shared" si="154"/>
        <v>1</v>
      </c>
      <c r="F597" s="32" t="str">
        <f>IF(H597="","",VLOOKUP(H597,'PHIEU XT'!B:I,8,0))</f>
        <v>31/08/2025</v>
      </c>
      <c r="G597" s="32" t="str">
        <f t="shared" si="155"/>
        <v>31/08/2025</v>
      </c>
      <c r="H597" s="4">
        <v>9105875740</v>
      </c>
      <c r="I597" s="32" t="str">
        <f t="shared" si="156"/>
        <v>31/08/2025</v>
      </c>
      <c r="J597" s="33" t="str">
        <f t="shared" si="157"/>
        <v>NKHT2508/00029111</v>
      </c>
      <c r="K597" s="34"/>
      <c r="L597" s="46" t="str">
        <f t="shared" si="158"/>
        <v>K25TTM</v>
      </c>
      <c r="M597" s="33" t="str">
        <f>IF(H597="","",'PHIEU XT'!C597)</f>
        <v>00029111</v>
      </c>
      <c r="N597" s="35" t="str">
        <f t="shared" si="159"/>
        <v>31/08/2025</v>
      </c>
      <c r="O597" s="6" t="str">
        <f>IF(H597="","",'PHIEU XT'!E597)</f>
        <v>WIN-020</v>
      </c>
      <c r="P597" s="36"/>
      <c r="Q597" s="36"/>
      <c r="R597" s="36"/>
      <c r="S597" s="33" t="str">
        <f>IF(H597="","",'PHIEU XT'!F597)</f>
        <v>6367 WM+ THA 123-125 Phố Kiểu</v>
      </c>
      <c r="T597" s="36"/>
      <c r="U597" s="36"/>
      <c r="V597" s="33" t="str">
        <f t="shared" si="160"/>
        <v>6367 WM+ THA 123-125 Phố Kiểu</v>
      </c>
      <c r="W597" s="36"/>
      <c r="X597" s="36"/>
      <c r="Y597" s="33" t="str">
        <f>IF(H597="","",'PHIEU XT'!AC597)</f>
        <v>CC300</v>
      </c>
      <c r="Z597" s="36"/>
      <c r="AA597" s="30"/>
      <c r="AB597" s="57">
        <f t="shared" si="161"/>
        <v>5111</v>
      </c>
      <c r="AC597" s="57">
        <f t="shared" si="162"/>
        <v>131</v>
      </c>
      <c r="AD597" s="30"/>
      <c r="AE597" s="58">
        <f>IF(H597="","",'PHIEU XT'!U597)</f>
        <v>2</v>
      </c>
      <c r="AF597" s="37"/>
      <c r="AG597" s="37">
        <f>IF(H597="","",'PHIEU XT'!T597)</f>
        <v>74250</v>
      </c>
      <c r="AH597" s="38">
        <f t="shared" si="163"/>
        <v>148500</v>
      </c>
      <c r="AI597" s="37"/>
      <c r="AJ597" s="37"/>
      <c r="AK597" s="39"/>
      <c r="AL597" s="40">
        <f t="shared" si="164"/>
        <v>8</v>
      </c>
      <c r="AM597" s="37"/>
      <c r="AN597" s="37">
        <f t="shared" si="165"/>
        <v>11880</v>
      </c>
      <c r="AO597" s="59">
        <f t="shared" si="166"/>
        <v>33311</v>
      </c>
      <c r="AP597" s="39"/>
      <c r="AQ597" s="59" t="str">
        <f t="shared" si="167"/>
        <v>K-hangtra</v>
      </c>
      <c r="AR597" s="60">
        <f t="shared" si="168"/>
        <v>156</v>
      </c>
      <c r="AS597" s="60">
        <f t="shared" si="169"/>
        <v>632</v>
      </c>
      <c r="AV597" s="39"/>
      <c r="AW597" s="42"/>
      <c r="AX597" s="42"/>
      <c r="AY597" s="42"/>
      <c r="AZ597" s="42"/>
      <c r="BA597" s="42"/>
      <c r="BB597" s="42"/>
      <c r="BC597" s="42"/>
      <c r="BD597" s="42"/>
      <c r="BE597" s="42"/>
      <c r="BF597" s="42"/>
      <c r="BG597" s="42"/>
      <c r="BH597" s="42"/>
      <c r="BI597" s="42"/>
      <c r="BJ597" s="42"/>
      <c r="BK597" s="42"/>
      <c r="BL597" s="42"/>
      <c r="BM597" s="42"/>
      <c r="BN597" s="42"/>
      <c r="BO597" s="42"/>
      <c r="BP597" s="42"/>
      <c r="BQ597" s="42"/>
      <c r="BR597" s="42"/>
      <c r="BS597" s="42"/>
      <c r="BT597" s="42"/>
      <c r="BU597" s="42"/>
      <c r="BV597" s="42"/>
      <c r="BW597" s="42"/>
      <c r="BX597" s="42"/>
      <c r="BY597" s="42"/>
      <c r="BZ597" s="42"/>
      <c r="CA597" s="42"/>
      <c r="CB597" s="42"/>
      <c r="CC597" s="42"/>
      <c r="CD597" s="42"/>
      <c r="CE597" s="42"/>
      <c r="CF597" s="42"/>
      <c r="CG597" s="42"/>
      <c r="CH597" s="42"/>
      <c r="CI597" s="42"/>
      <c r="CJ597" s="42"/>
      <c r="CK597" s="42"/>
      <c r="CL597" s="42"/>
      <c r="CM597" s="42"/>
      <c r="CN597" s="42"/>
      <c r="CO597" s="42"/>
      <c r="CP597" s="42"/>
      <c r="CQ597" s="42"/>
      <c r="CR597" s="42"/>
      <c r="CS597" s="42"/>
      <c r="CT597" s="42"/>
      <c r="CU597" s="42"/>
      <c r="CV597" s="42"/>
      <c r="CW597" s="42"/>
      <c r="CX597" s="42"/>
      <c r="CY597" s="42"/>
      <c r="CZ597" s="42"/>
      <c r="DA597" s="42"/>
      <c r="DB597" s="42"/>
      <c r="DC597" s="42"/>
      <c r="DD597" s="42"/>
      <c r="DE597" s="42"/>
      <c r="DF597" s="42"/>
      <c r="DG597" s="42"/>
      <c r="DH597" s="42"/>
      <c r="DI597" s="42"/>
      <c r="DJ597" s="42"/>
      <c r="DK597" s="42"/>
      <c r="DL597" s="42"/>
      <c r="DM597" s="42"/>
      <c r="DN597" s="42"/>
      <c r="DO597" s="42"/>
      <c r="DP597" s="42"/>
      <c r="DQ597" s="42"/>
      <c r="DR597" s="42"/>
      <c r="DS597" s="42"/>
      <c r="DT597" s="42"/>
      <c r="DU597" s="42"/>
      <c r="DV597" s="42"/>
      <c r="DW597" s="42"/>
      <c r="DX597" s="42"/>
      <c r="DY597" s="42"/>
      <c r="DZ597" s="42"/>
      <c r="EA597" s="42"/>
      <c r="EB597" s="42"/>
      <c r="EC597" s="42"/>
      <c r="ED597" s="42"/>
      <c r="EE597" s="42"/>
      <c r="EF597" s="42"/>
      <c r="EG597" s="42"/>
      <c r="EH597" s="42"/>
      <c r="EI597" s="42"/>
      <c r="EJ597" s="42"/>
      <c r="EK597" s="42"/>
      <c r="EL597" s="42"/>
      <c r="EM597" s="42"/>
      <c r="EN597" s="42"/>
      <c r="EO597" s="42"/>
      <c r="EP597" s="42"/>
      <c r="EQ597" s="42"/>
      <c r="ER597" s="42"/>
      <c r="ES597" s="42"/>
      <c r="ET597" s="42"/>
      <c r="EU597" s="42"/>
      <c r="EV597" s="42"/>
      <c r="EW597" s="42"/>
      <c r="EX597" s="42"/>
      <c r="EY597" s="42"/>
      <c r="EZ597" s="42"/>
      <c r="FA597" s="42"/>
      <c r="FB597" s="42"/>
      <c r="FC597" s="42"/>
      <c r="FD597" s="42"/>
      <c r="FE597" s="42"/>
      <c r="FF597" s="42"/>
      <c r="FG597" s="42"/>
      <c r="FH597" s="42"/>
      <c r="FI597" s="42"/>
      <c r="FJ597" s="42"/>
      <c r="FK597" s="42"/>
      <c r="FL597" s="42"/>
      <c r="FM597" s="42"/>
      <c r="FN597" s="42"/>
      <c r="FO597" s="42"/>
      <c r="FP597" s="42"/>
      <c r="FQ597" s="42"/>
      <c r="FR597" s="42"/>
      <c r="FS597" s="42"/>
      <c r="FT597" s="42"/>
      <c r="FU597" s="42"/>
      <c r="FV597" s="42"/>
      <c r="FW597" s="42"/>
      <c r="FX597" s="42"/>
      <c r="FY597" s="42"/>
      <c r="FZ597" s="42"/>
      <c r="GA597" s="42"/>
      <c r="GB597" s="42"/>
      <c r="GC597" s="42"/>
      <c r="GD597" s="42"/>
      <c r="GE597" s="42"/>
      <c r="GF597" s="42"/>
      <c r="GG597" s="42"/>
      <c r="GH597" s="42"/>
      <c r="GI597" s="42"/>
      <c r="GJ597" s="42"/>
      <c r="GK597" s="42"/>
      <c r="GL597" s="42"/>
      <c r="GM597" s="42"/>
      <c r="GN597" s="42"/>
      <c r="GO597" s="42"/>
      <c r="GP597" s="42"/>
      <c r="GQ597" s="42"/>
      <c r="GR597" s="42"/>
      <c r="GS597" s="42"/>
      <c r="GT597" s="42"/>
      <c r="GU597" s="42"/>
      <c r="GV597" s="42"/>
      <c r="GW597" s="42"/>
      <c r="GX597" s="42"/>
      <c r="GY597" s="42"/>
      <c r="GZ597" s="42"/>
      <c r="HA597" s="42"/>
      <c r="HB597" s="42"/>
      <c r="HC597" s="42"/>
      <c r="HD597" s="42"/>
      <c r="HE597" s="42"/>
      <c r="HF597" s="42"/>
      <c r="HG597" s="42"/>
      <c r="HH597" s="42"/>
      <c r="HI597" s="42"/>
      <c r="HJ597" s="42"/>
      <c r="HK597" s="42"/>
      <c r="HL597" s="42"/>
      <c r="HM597" s="42"/>
      <c r="HN597" s="42"/>
      <c r="HO597" s="42"/>
      <c r="HP597" s="42"/>
      <c r="HQ597" s="42"/>
      <c r="HR597" s="42"/>
      <c r="HS597" s="42"/>
      <c r="HT597" s="42"/>
      <c r="HU597" s="42"/>
      <c r="HV597" s="42"/>
      <c r="HW597" s="42"/>
      <c r="HX597" s="42"/>
    </row>
    <row r="598" spans="1:232" s="41" customFormat="1" x14ac:dyDescent="0.25">
      <c r="A598" s="29"/>
      <c r="B598" s="30"/>
      <c r="C598" s="31" t="str">
        <f>IF(H598="","",VLOOKUP(O598,Khach_hang!B:G,6,0))</f>
        <v>N</v>
      </c>
      <c r="D598" s="57">
        <f t="shared" si="153"/>
        <v>0</v>
      </c>
      <c r="E598" s="57">
        <f t="shared" si="154"/>
        <v>1</v>
      </c>
      <c r="F598" s="32" t="str">
        <f>IF(H598="","",VLOOKUP(H598,'PHIEU XT'!B:I,8,0))</f>
        <v>31/08/2025</v>
      </c>
      <c r="G598" s="32" t="str">
        <f t="shared" si="155"/>
        <v>31/08/2025</v>
      </c>
      <c r="H598" s="4">
        <v>9105875804</v>
      </c>
      <c r="I598" s="32" t="str">
        <f t="shared" si="156"/>
        <v>31/08/2025</v>
      </c>
      <c r="J598" s="33" t="str">
        <f t="shared" si="157"/>
        <v>NKHT2508/00002406</v>
      </c>
      <c r="K598" s="34"/>
      <c r="L598" s="46" t="str">
        <f t="shared" si="158"/>
        <v>K25TTM</v>
      </c>
      <c r="M598" s="33" t="str">
        <f>IF(H598="","",'PHIEU XT'!C598)</f>
        <v>00002406</v>
      </c>
      <c r="N598" s="35" t="str">
        <f t="shared" si="159"/>
        <v>31/08/2025</v>
      </c>
      <c r="O598" s="6" t="str">
        <f>IF(H598="","",'PHIEU XT'!E598)</f>
        <v>WIN-019</v>
      </c>
      <c r="P598" s="36"/>
      <c r="Q598" s="36"/>
      <c r="R598" s="36"/>
      <c r="S598" s="33" t="str">
        <f>IF(H598="","",'PHIEU XT'!F598)</f>
        <v>6003 WM+ VLG 80 Nguyễn Văn Thảnh</v>
      </c>
      <c r="T598" s="36"/>
      <c r="U598" s="36"/>
      <c r="V598" s="33" t="str">
        <f t="shared" si="160"/>
        <v>6003 WM+ VLG 80 Nguyễn Văn Thảnh</v>
      </c>
      <c r="W598" s="36"/>
      <c r="X598" s="36"/>
      <c r="Y598" s="33" t="str">
        <f>IF(H598="","",'PHIEU XT'!AC598)</f>
        <v>GM500</v>
      </c>
      <c r="Z598" s="36"/>
      <c r="AA598" s="30"/>
      <c r="AB598" s="57">
        <f t="shared" si="161"/>
        <v>5111</v>
      </c>
      <c r="AC598" s="57">
        <f t="shared" si="162"/>
        <v>131</v>
      </c>
      <c r="AD598" s="30"/>
      <c r="AE598" s="58">
        <f>IF(H598="","",'PHIEU XT'!U598)</f>
        <v>3</v>
      </c>
      <c r="AF598" s="37"/>
      <c r="AG598" s="37">
        <f>IF(H598="","",'PHIEU XT'!T598)</f>
        <v>111058</v>
      </c>
      <c r="AH598" s="38">
        <f t="shared" si="163"/>
        <v>333174</v>
      </c>
      <c r="AI598" s="37"/>
      <c r="AJ598" s="37"/>
      <c r="AK598" s="39"/>
      <c r="AL598" s="40">
        <f t="shared" si="164"/>
        <v>8</v>
      </c>
      <c r="AM598" s="37"/>
      <c r="AN598" s="37">
        <f t="shared" si="165"/>
        <v>26653.920000000002</v>
      </c>
      <c r="AO598" s="59">
        <f t="shared" si="166"/>
        <v>33311</v>
      </c>
      <c r="AP598" s="39"/>
      <c r="AQ598" s="59" t="str">
        <f t="shared" si="167"/>
        <v>K-hangtra</v>
      </c>
      <c r="AR598" s="60">
        <f t="shared" si="168"/>
        <v>156</v>
      </c>
      <c r="AS598" s="60">
        <f t="shared" si="169"/>
        <v>632</v>
      </c>
      <c r="AV598" s="39"/>
      <c r="AW598" s="42"/>
      <c r="AX598" s="42"/>
      <c r="AY598" s="42"/>
      <c r="AZ598" s="42"/>
      <c r="BA598" s="42"/>
      <c r="BB598" s="42"/>
      <c r="BC598" s="42"/>
      <c r="BD598" s="42"/>
      <c r="BE598" s="42"/>
      <c r="BF598" s="42"/>
      <c r="BG598" s="42"/>
      <c r="BH598" s="42"/>
      <c r="BI598" s="42"/>
      <c r="BJ598" s="42"/>
      <c r="BK598" s="42"/>
      <c r="BL598" s="42"/>
      <c r="BM598" s="42"/>
      <c r="BN598" s="42"/>
      <c r="BO598" s="42"/>
      <c r="BP598" s="42"/>
      <c r="BQ598" s="42"/>
      <c r="BR598" s="42"/>
      <c r="BS598" s="42"/>
      <c r="BT598" s="42"/>
      <c r="BU598" s="42"/>
      <c r="BV598" s="42"/>
      <c r="BW598" s="42"/>
      <c r="BX598" s="42"/>
      <c r="BY598" s="42"/>
      <c r="BZ598" s="42"/>
      <c r="CA598" s="42"/>
      <c r="CB598" s="42"/>
      <c r="CC598" s="42"/>
      <c r="CD598" s="42"/>
      <c r="CE598" s="42"/>
      <c r="CF598" s="42"/>
      <c r="CG598" s="42"/>
      <c r="CH598" s="42"/>
      <c r="CI598" s="42"/>
      <c r="CJ598" s="42"/>
      <c r="CK598" s="42"/>
      <c r="CL598" s="42"/>
      <c r="CM598" s="42"/>
      <c r="CN598" s="42"/>
      <c r="CO598" s="42"/>
      <c r="CP598" s="42"/>
      <c r="CQ598" s="42"/>
      <c r="CR598" s="42"/>
      <c r="CS598" s="42"/>
      <c r="CT598" s="42"/>
      <c r="CU598" s="42"/>
      <c r="CV598" s="42"/>
      <c r="CW598" s="42"/>
      <c r="CX598" s="42"/>
      <c r="CY598" s="42"/>
      <c r="CZ598" s="42"/>
      <c r="DA598" s="42"/>
      <c r="DB598" s="42"/>
      <c r="DC598" s="42"/>
      <c r="DD598" s="42"/>
      <c r="DE598" s="42"/>
      <c r="DF598" s="42"/>
      <c r="DG598" s="42"/>
      <c r="DH598" s="42"/>
      <c r="DI598" s="42"/>
      <c r="DJ598" s="42"/>
      <c r="DK598" s="42"/>
      <c r="DL598" s="42"/>
      <c r="DM598" s="42"/>
      <c r="DN598" s="42"/>
      <c r="DO598" s="42"/>
      <c r="DP598" s="42"/>
      <c r="DQ598" s="42"/>
      <c r="DR598" s="42"/>
      <c r="DS598" s="42"/>
      <c r="DT598" s="42"/>
      <c r="DU598" s="42"/>
      <c r="DV598" s="42"/>
      <c r="DW598" s="42"/>
      <c r="DX598" s="42"/>
      <c r="DY598" s="42"/>
      <c r="DZ598" s="42"/>
      <c r="EA598" s="42"/>
      <c r="EB598" s="42"/>
      <c r="EC598" s="42"/>
      <c r="ED598" s="42"/>
      <c r="EE598" s="42"/>
      <c r="EF598" s="42"/>
      <c r="EG598" s="42"/>
      <c r="EH598" s="42"/>
      <c r="EI598" s="42"/>
      <c r="EJ598" s="42"/>
      <c r="EK598" s="42"/>
      <c r="EL598" s="42"/>
      <c r="EM598" s="42"/>
      <c r="EN598" s="42"/>
      <c r="EO598" s="42"/>
      <c r="EP598" s="42"/>
      <c r="EQ598" s="42"/>
      <c r="ER598" s="42"/>
      <c r="ES598" s="42"/>
      <c r="ET598" s="42"/>
      <c r="EU598" s="42"/>
      <c r="EV598" s="42"/>
      <c r="EW598" s="42"/>
      <c r="EX598" s="42"/>
      <c r="EY598" s="42"/>
      <c r="EZ598" s="42"/>
      <c r="FA598" s="42"/>
      <c r="FB598" s="42"/>
      <c r="FC598" s="42"/>
      <c r="FD598" s="42"/>
      <c r="FE598" s="42"/>
      <c r="FF598" s="42"/>
      <c r="FG598" s="42"/>
      <c r="FH598" s="42"/>
      <c r="FI598" s="42"/>
      <c r="FJ598" s="42"/>
      <c r="FK598" s="42"/>
      <c r="FL598" s="42"/>
      <c r="FM598" s="42"/>
      <c r="FN598" s="42"/>
      <c r="FO598" s="42"/>
      <c r="FP598" s="42"/>
      <c r="FQ598" s="42"/>
      <c r="FR598" s="42"/>
      <c r="FS598" s="42"/>
      <c r="FT598" s="42"/>
      <c r="FU598" s="42"/>
      <c r="FV598" s="42"/>
      <c r="FW598" s="42"/>
      <c r="FX598" s="42"/>
      <c r="FY598" s="42"/>
      <c r="FZ598" s="42"/>
      <c r="GA598" s="42"/>
      <c r="GB598" s="42"/>
      <c r="GC598" s="42"/>
      <c r="GD598" s="42"/>
      <c r="GE598" s="42"/>
      <c r="GF598" s="42"/>
      <c r="GG598" s="42"/>
      <c r="GH598" s="42"/>
      <c r="GI598" s="42"/>
      <c r="GJ598" s="42"/>
      <c r="GK598" s="42"/>
      <c r="GL598" s="42"/>
      <c r="GM598" s="42"/>
      <c r="GN598" s="42"/>
      <c r="GO598" s="42"/>
      <c r="GP598" s="42"/>
      <c r="GQ598" s="42"/>
      <c r="GR598" s="42"/>
      <c r="GS598" s="42"/>
      <c r="GT598" s="42"/>
      <c r="GU598" s="42"/>
      <c r="GV598" s="42"/>
      <c r="GW598" s="42"/>
      <c r="GX598" s="42"/>
      <c r="GY598" s="42"/>
      <c r="GZ598" s="42"/>
      <c r="HA598" s="42"/>
      <c r="HB598" s="42"/>
      <c r="HC598" s="42"/>
      <c r="HD598" s="42"/>
      <c r="HE598" s="42"/>
      <c r="HF598" s="42"/>
      <c r="HG598" s="42"/>
      <c r="HH598" s="42"/>
      <c r="HI598" s="42"/>
      <c r="HJ598" s="42"/>
      <c r="HK598" s="42"/>
      <c r="HL598" s="42"/>
      <c r="HM598" s="42"/>
      <c r="HN598" s="42"/>
      <c r="HO598" s="42"/>
      <c r="HP598" s="42"/>
      <c r="HQ598" s="42"/>
      <c r="HR598" s="42"/>
      <c r="HS598" s="42"/>
      <c r="HT598" s="42"/>
      <c r="HU598" s="42"/>
      <c r="HV598" s="42"/>
      <c r="HW598" s="42"/>
      <c r="HX598" s="42"/>
    </row>
    <row r="599" spans="1:232" s="41" customFormat="1" x14ac:dyDescent="0.25">
      <c r="A599" s="29"/>
      <c r="B599" s="30"/>
      <c r="C599" s="31" t="str">
        <f>IF(H599="","",VLOOKUP(O599,Khach_hang!B:G,6,0))</f>
        <v>B</v>
      </c>
      <c r="D599" s="57">
        <f t="shared" si="153"/>
        <v>0</v>
      </c>
      <c r="E599" s="57">
        <f t="shared" si="154"/>
        <v>1</v>
      </c>
      <c r="F599" s="32" t="str">
        <f>IF(H599="","",VLOOKUP(H599,'PHIEU XT'!B:I,8,0))</f>
        <v>31/08/2025</v>
      </c>
      <c r="G599" s="32" t="str">
        <f t="shared" si="155"/>
        <v>31/08/2025</v>
      </c>
      <c r="H599" s="4">
        <v>9105875829</v>
      </c>
      <c r="I599" s="32" t="str">
        <f t="shared" si="156"/>
        <v>31/08/2025</v>
      </c>
      <c r="J599" s="33" t="str">
        <f t="shared" si="157"/>
        <v>NKHT2508/00423428</v>
      </c>
      <c r="K599" s="34"/>
      <c r="L599" s="46" t="str">
        <f t="shared" si="158"/>
        <v>K25TTM</v>
      </c>
      <c r="M599" s="33" t="str">
        <f>IF(H599="","",'PHIEU XT'!C599)</f>
        <v>00423428</v>
      </c>
      <c r="N599" s="35" t="str">
        <f t="shared" si="159"/>
        <v>31/08/2025</v>
      </c>
      <c r="O599" s="6" t="str">
        <f>IF(H599="","",'PHIEU XT'!E599)</f>
        <v>WIN-002</v>
      </c>
      <c r="P599" s="36"/>
      <c r="Q599" s="36"/>
      <c r="R599" s="36"/>
      <c r="S599" s="33" t="str">
        <f>IF(H599="","",'PHIEU XT'!F599)</f>
        <v>2AKT WM+ HNI 20 Phú Đa</v>
      </c>
      <c r="T599" s="36"/>
      <c r="U599" s="36"/>
      <c r="V599" s="33" t="str">
        <f t="shared" si="160"/>
        <v>2AKT WM+ HNI 20 Phú Đa</v>
      </c>
      <c r="W599" s="36"/>
      <c r="X599" s="36"/>
      <c r="Y599" s="33" t="str">
        <f>IF(H599="","",'PHIEU XT'!AC599)</f>
        <v>MNH250</v>
      </c>
      <c r="Z599" s="36"/>
      <c r="AA599" s="30"/>
      <c r="AB599" s="57">
        <f t="shared" si="161"/>
        <v>5111</v>
      </c>
      <c r="AC599" s="57">
        <f t="shared" si="162"/>
        <v>131</v>
      </c>
      <c r="AD599" s="30"/>
      <c r="AE599" s="58">
        <f>IF(H599="","",'PHIEU XT'!U599)</f>
        <v>7</v>
      </c>
      <c r="AF599" s="37"/>
      <c r="AG599" s="37">
        <f>IF(H599="","",'PHIEU XT'!T599)</f>
        <v>46000</v>
      </c>
      <c r="AH599" s="38">
        <f t="shared" si="163"/>
        <v>322000</v>
      </c>
      <c r="AI599" s="37"/>
      <c r="AJ599" s="37"/>
      <c r="AK599" s="39"/>
      <c r="AL599" s="40">
        <f t="shared" si="164"/>
        <v>8</v>
      </c>
      <c r="AM599" s="37"/>
      <c r="AN599" s="37">
        <f t="shared" si="165"/>
        <v>25760</v>
      </c>
      <c r="AO599" s="59">
        <f t="shared" si="166"/>
        <v>33311</v>
      </c>
      <c r="AP599" s="39"/>
      <c r="AQ599" s="59" t="str">
        <f t="shared" si="167"/>
        <v>K-hangtra</v>
      </c>
      <c r="AR599" s="60">
        <f t="shared" si="168"/>
        <v>156</v>
      </c>
      <c r="AS599" s="60">
        <f t="shared" si="169"/>
        <v>632</v>
      </c>
      <c r="AV599" s="39"/>
      <c r="AW599" s="42"/>
      <c r="AX599" s="42"/>
      <c r="AY599" s="42"/>
      <c r="AZ599" s="42"/>
      <c r="BA599" s="42"/>
      <c r="BB599" s="42"/>
      <c r="BC599" s="42"/>
      <c r="BD599" s="42"/>
      <c r="BE599" s="42"/>
      <c r="BF599" s="42"/>
      <c r="BG599" s="42"/>
      <c r="BH599" s="42"/>
      <c r="BI599" s="42"/>
      <c r="BJ599" s="42"/>
      <c r="BK599" s="42"/>
      <c r="BL599" s="42"/>
      <c r="BM599" s="42"/>
      <c r="BN599" s="42"/>
      <c r="BO599" s="42"/>
      <c r="BP599" s="42"/>
      <c r="BQ599" s="42"/>
      <c r="BR599" s="42"/>
      <c r="BS599" s="42"/>
      <c r="BT599" s="42"/>
      <c r="BU599" s="42"/>
      <c r="BV599" s="42"/>
      <c r="BW599" s="42"/>
      <c r="BX599" s="42"/>
      <c r="BY599" s="42"/>
      <c r="BZ599" s="42"/>
      <c r="CA599" s="42"/>
      <c r="CB599" s="42"/>
      <c r="CC599" s="42"/>
      <c r="CD599" s="42"/>
      <c r="CE599" s="42"/>
      <c r="CF599" s="42"/>
      <c r="CG599" s="42"/>
      <c r="CH599" s="42"/>
      <c r="CI599" s="42"/>
      <c r="CJ599" s="42"/>
      <c r="CK599" s="42"/>
      <c r="CL599" s="42"/>
      <c r="CM599" s="42"/>
      <c r="CN599" s="42"/>
      <c r="CO599" s="42"/>
      <c r="CP599" s="42"/>
      <c r="CQ599" s="42"/>
      <c r="CR599" s="42"/>
      <c r="CS599" s="42"/>
      <c r="CT599" s="42"/>
      <c r="CU599" s="42"/>
      <c r="CV599" s="42"/>
      <c r="CW599" s="42"/>
      <c r="CX599" s="42"/>
      <c r="CY599" s="42"/>
      <c r="CZ599" s="42"/>
      <c r="DA599" s="42"/>
      <c r="DB599" s="42"/>
      <c r="DC599" s="42"/>
      <c r="DD599" s="42"/>
      <c r="DE599" s="42"/>
      <c r="DF599" s="42"/>
      <c r="DG599" s="42"/>
      <c r="DH599" s="42"/>
      <c r="DI599" s="42"/>
      <c r="DJ599" s="42"/>
      <c r="DK599" s="42"/>
      <c r="DL599" s="42"/>
      <c r="DM599" s="42"/>
      <c r="DN599" s="42"/>
      <c r="DO599" s="42"/>
      <c r="DP599" s="42"/>
      <c r="DQ599" s="42"/>
      <c r="DR599" s="42"/>
      <c r="DS599" s="42"/>
      <c r="DT599" s="42"/>
      <c r="DU599" s="42"/>
      <c r="DV599" s="42"/>
      <c r="DW599" s="42"/>
      <c r="DX599" s="42"/>
      <c r="DY599" s="42"/>
      <c r="DZ599" s="42"/>
      <c r="EA599" s="42"/>
      <c r="EB599" s="42"/>
      <c r="EC599" s="42"/>
      <c r="ED599" s="42"/>
      <c r="EE599" s="42"/>
      <c r="EF599" s="42"/>
      <c r="EG599" s="42"/>
      <c r="EH599" s="42"/>
      <c r="EI599" s="42"/>
      <c r="EJ599" s="42"/>
      <c r="EK599" s="42"/>
      <c r="EL599" s="42"/>
      <c r="EM599" s="42"/>
      <c r="EN599" s="42"/>
      <c r="EO599" s="42"/>
      <c r="EP599" s="42"/>
      <c r="EQ599" s="42"/>
      <c r="ER599" s="42"/>
      <c r="ES599" s="42"/>
      <c r="ET599" s="42"/>
      <c r="EU599" s="42"/>
      <c r="EV599" s="42"/>
      <c r="EW599" s="42"/>
      <c r="EX599" s="42"/>
      <c r="EY599" s="42"/>
      <c r="EZ599" s="42"/>
      <c r="FA599" s="42"/>
      <c r="FB599" s="42"/>
      <c r="FC599" s="42"/>
      <c r="FD599" s="42"/>
      <c r="FE599" s="42"/>
      <c r="FF599" s="42"/>
      <c r="FG599" s="42"/>
      <c r="FH599" s="42"/>
      <c r="FI599" s="42"/>
      <c r="FJ599" s="42"/>
      <c r="FK599" s="42"/>
      <c r="FL599" s="42"/>
      <c r="FM599" s="42"/>
      <c r="FN599" s="42"/>
      <c r="FO599" s="42"/>
      <c r="FP599" s="42"/>
      <c r="FQ599" s="42"/>
      <c r="FR599" s="42"/>
      <c r="FS599" s="42"/>
      <c r="FT599" s="42"/>
      <c r="FU599" s="42"/>
      <c r="FV599" s="42"/>
      <c r="FW599" s="42"/>
      <c r="FX599" s="42"/>
      <c r="FY599" s="42"/>
      <c r="FZ599" s="42"/>
      <c r="GA599" s="42"/>
      <c r="GB599" s="42"/>
      <c r="GC599" s="42"/>
      <c r="GD599" s="42"/>
      <c r="GE599" s="42"/>
      <c r="GF599" s="42"/>
      <c r="GG599" s="42"/>
      <c r="GH599" s="42"/>
      <c r="GI599" s="42"/>
      <c r="GJ599" s="42"/>
      <c r="GK599" s="42"/>
      <c r="GL599" s="42"/>
      <c r="GM599" s="42"/>
      <c r="GN599" s="42"/>
      <c r="GO599" s="42"/>
      <c r="GP599" s="42"/>
      <c r="GQ599" s="42"/>
      <c r="GR599" s="42"/>
      <c r="GS599" s="42"/>
      <c r="GT599" s="42"/>
      <c r="GU599" s="42"/>
      <c r="GV599" s="42"/>
      <c r="GW599" s="42"/>
      <c r="GX599" s="42"/>
      <c r="GY599" s="42"/>
      <c r="GZ599" s="42"/>
      <c r="HA599" s="42"/>
      <c r="HB599" s="42"/>
      <c r="HC599" s="42"/>
      <c r="HD599" s="42"/>
      <c r="HE599" s="42"/>
      <c r="HF599" s="42"/>
      <c r="HG599" s="42"/>
      <c r="HH599" s="42"/>
      <c r="HI599" s="42"/>
      <c r="HJ599" s="42"/>
      <c r="HK599" s="42"/>
      <c r="HL599" s="42"/>
      <c r="HM599" s="42"/>
      <c r="HN599" s="42"/>
      <c r="HO599" s="42"/>
      <c r="HP599" s="42"/>
      <c r="HQ599" s="42"/>
      <c r="HR599" s="42"/>
      <c r="HS599" s="42"/>
      <c r="HT599" s="42"/>
      <c r="HU599" s="42"/>
      <c r="HV599" s="42"/>
      <c r="HW599" s="42"/>
      <c r="HX599" s="42"/>
    </row>
    <row r="600" spans="1:232" s="41" customFormat="1" x14ac:dyDescent="0.25">
      <c r="A600" s="29"/>
      <c r="B600" s="30"/>
      <c r="C600" s="31" t="str">
        <f>IF(H600="","",VLOOKUP(O600,Khach_hang!B:G,6,0))</f>
        <v>B</v>
      </c>
      <c r="D600" s="57">
        <f t="shared" si="153"/>
        <v>0</v>
      </c>
      <c r="E600" s="57">
        <f t="shared" si="154"/>
        <v>1</v>
      </c>
      <c r="F600" s="32" t="str">
        <f>IF(H600="","",VLOOKUP(H600,'PHIEU XT'!B:I,8,0))</f>
        <v>31/08/2025</v>
      </c>
      <c r="G600" s="32" t="str">
        <f t="shared" si="155"/>
        <v>31/08/2025</v>
      </c>
      <c r="H600" s="4">
        <v>9105875826</v>
      </c>
      <c r="I600" s="32" t="str">
        <f t="shared" si="156"/>
        <v>31/08/2025</v>
      </c>
      <c r="J600" s="33" t="str">
        <f t="shared" si="157"/>
        <v>NKHT2508/00029113</v>
      </c>
      <c r="K600" s="34"/>
      <c r="L600" s="46" t="str">
        <f t="shared" si="158"/>
        <v>K25TTM</v>
      </c>
      <c r="M600" s="33" t="str">
        <f>IF(H600="","",'PHIEU XT'!C600)</f>
        <v>00029113</v>
      </c>
      <c r="N600" s="35" t="str">
        <f t="shared" si="159"/>
        <v>31/08/2025</v>
      </c>
      <c r="O600" s="6" t="str">
        <f>IF(H600="","",'PHIEU XT'!E600)</f>
        <v>WIN-020</v>
      </c>
      <c r="P600" s="36"/>
      <c r="Q600" s="36"/>
      <c r="R600" s="36"/>
      <c r="S600" s="33" t="str">
        <f>IF(H600="","",'PHIEU XT'!F600)</f>
        <v>6779 WM+ THA 09 Quyết Thắng</v>
      </c>
      <c r="T600" s="36"/>
      <c r="U600" s="36"/>
      <c r="V600" s="33" t="str">
        <f t="shared" si="160"/>
        <v>6779 WM+ THA 09 Quyết Thắng</v>
      </c>
      <c r="W600" s="36"/>
      <c r="X600" s="36"/>
      <c r="Y600" s="33" t="str">
        <f>IF(H600="","",'PHIEU XT'!AC600)</f>
        <v>GM500</v>
      </c>
      <c r="Z600" s="36"/>
      <c r="AA600" s="30"/>
      <c r="AB600" s="57">
        <f t="shared" si="161"/>
        <v>5111</v>
      </c>
      <c r="AC600" s="57">
        <f t="shared" si="162"/>
        <v>131</v>
      </c>
      <c r="AD600" s="30"/>
      <c r="AE600" s="58">
        <f>IF(H600="","",'PHIEU XT'!U600)</f>
        <v>1</v>
      </c>
      <c r="AF600" s="37"/>
      <c r="AG600" s="37">
        <f>IF(H600="","",'PHIEU XT'!T600)</f>
        <v>111058</v>
      </c>
      <c r="AH600" s="38">
        <f t="shared" si="163"/>
        <v>111058</v>
      </c>
      <c r="AI600" s="37"/>
      <c r="AJ600" s="37"/>
      <c r="AK600" s="39"/>
      <c r="AL600" s="40">
        <f t="shared" si="164"/>
        <v>8</v>
      </c>
      <c r="AM600" s="37"/>
      <c r="AN600" s="37">
        <f t="shared" si="165"/>
        <v>8884.64</v>
      </c>
      <c r="AO600" s="59">
        <f t="shared" si="166"/>
        <v>33311</v>
      </c>
      <c r="AP600" s="39"/>
      <c r="AQ600" s="59" t="str">
        <f t="shared" si="167"/>
        <v>K-hangtra</v>
      </c>
      <c r="AR600" s="60">
        <f t="shared" si="168"/>
        <v>156</v>
      </c>
      <c r="AS600" s="60">
        <f t="shared" si="169"/>
        <v>632</v>
      </c>
      <c r="AV600" s="39"/>
      <c r="AW600" s="42"/>
      <c r="AX600" s="42"/>
      <c r="AY600" s="42"/>
      <c r="AZ600" s="42"/>
      <c r="BA600" s="42"/>
      <c r="BB600" s="42"/>
      <c r="BC600" s="42"/>
      <c r="BD600" s="42"/>
      <c r="BE600" s="42"/>
      <c r="BF600" s="42"/>
      <c r="BG600" s="42"/>
      <c r="BH600" s="42"/>
      <c r="BI600" s="42"/>
      <c r="BJ600" s="42"/>
      <c r="BK600" s="42"/>
      <c r="BL600" s="42"/>
      <c r="BM600" s="42"/>
      <c r="BN600" s="42"/>
      <c r="BO600" s="42"/>
      <c r="BP600" s="42"/>
      <c r="BQ600" s="42"/>
      <c r="BR600" s="42"/>
      <c r="BS600" s="42"/>
      <c r="BT600" s="42"/>
      <c r="BU600" s="42"/>
      <c r="BV600" s="42"/>
      <c r="BW600" s="42"/>
      <c r="BX600" s="42"/>
      <c r="BY600" s="42"/>
      <c r="BZ600" s="42"/>
      <c r="CA600" s="42"/>
      <c r="CB600" s="42"/>
      <c r="CC600" s="42"/>
      <c r="CD600" s="42"/>
      <c r="CE600" s="42"/>
      <c r="CF600" s="42"/>
      <c r="CG600" s="42"/>
      <c r="CH600" s="42"/>
      <c r="CI600" s="42"/>
      <c r="CJ600" s="42"/>
      <c r="CK600" s="42"/>
      <c r="CL600" s="42"/>
      <c r="CM600" s="42"/>
      <c r="CN600" s="42"/>
      <c r="CO600" s="42"/>
      <c r="CP600" s="42"/>
      <c r="CQ600" s="42"/>
      <c r="CR600" s="42"/>
      <c r="CS600" s="42"/>
      <c r="CT600" s="42"/>
      <c r="CU600" s="42"/>
      <c r="CV600" s="42"/>
      <c r="CW600" s="42"/>
      <c r="CX600" s="42"/>
      <c r="CY600" s="42"/>
      <c r="CZ600" s="42"/>
      <c r="DA600" s="42"/>
      <c r="DB600" s="42"/>
      <c r="DC600" s="42"/>
      <c r="DD600" s="42"/>
      <c r="DE600" s="42"/>
      <c r="DF600" s="42"/>
      <c r="DG600" s="42"/>
      <c r="DH600" s="42"/>
      <c r="DI600" s="42"/>
      <c r="DJ600" s="42"/>
      <c r="DK600" s="42"/>
      <c r="DL600" s="42"/>
      <c r="DM600" s="42"/>
      <c r="DN600" s="42"/>
      <c r="DO600" s="42"/>
      <c r="DP600" s="42"/>
      <c r="DQ600" s="42"/>
      <c r="DR600" s="42"/>
      <c r="DS600" s="42"/>
      <c r="DT600" s="42"/>
      <c r="DU600" s="42"/>
      <c r="DV600" s="42"/>
      <c r="DW600" s="42"/>
      <c r="DX600" s="42"/>
      <c r="DY600" s="42"/>
      <c r="DZ600" s="42"/>
      <c r="EA600" s="42"/>
      <c r="EB600" s="42"/>
      <c r="EC600" s="42"/>
      <c r="ED600" s="42"/>
      <c r="EE600" s="42"/>
      <c r="EF600" s="42"/>
      <c r="EG600" s="42"/>
      <c r="EH600" s="42"/>
      <c r="EI600" s="42"/>
      <c r="EJ600" s="42"/>
      <c r="EK600" s="42"/>
      <c r="EL600" s="42"/>
      <c r="EM600" s="42"/>
      <c r="EN600" s="42"/>
      <c r="EO600" s="42"/>
      <c r="EP600" s="42"/>
      <c r="EQ600" s="42"/>
      <c r="ER600" s="42"/>
      <c r="ES600" s="42"/>
      <c r="ET600" s="42"/>
      <c r="EU600" s="42"/>
      <c r="EV600" s="42"/>
      <c r="EW600" s="42"/>
      <c r="EX600" s="42"/>
      <c r="EY600" s="42"/>
      <c r="EZ600" s="42"/>
      <c r="FA600" s="42"/>
      <c r="FB600" s="42"/>
      <c r="FC600" s="42"/>
      <c r="FD600" s="42"/>
      <c r="FE600" s="42"/>
      <c r="FF600" s="42"/>
      <c r="FG600" s="42"/>
      <c r="FH600" s="42"/>
      <c r="FI600" s="42"/>
      <c r="FJ600" s="42"/>
      <c r="FK600" s="42"/>
      <c r="FL600" s="42"/>
      <c r="FM600" s="42"/>
      <c r="FN600" s="42"/>
      <c r="FO600" s="42"/>
      <c r="FP600" s="42"/>
      <c r="FQ600" s="42"/>
      <c r="FR600" s="42"/>
      <c r="FS600" s="42"/>
      <c r="FT600" s="42"/>
      <c r="FU600" s="42"/>
      <c r="FV600" s="42"/>
      <c r="FW600" s="42"/>
      <c r="FX600" s="42"/>
      <c r="FY600" s="42"/>
      <c r="FZ600" s="42"/>
      <c r="GA600" s="42"/>
      <c r="GB600" s="42"/>
      <c r="GC600" s="42"/>
      <c r="GD600" s="42"/>
      <c r="GE600" s="42"/>
      <c r="GF600" s="42"/>
      <c r="GG600" s="42"/>
      <c r="GH600" s="42"/>
      <c r="GI600" s="42"/>
      <c r="GJ600" s="42"/>
      <c r="GK600" s="42"/>
      <c r="GL600" s="42"/>
      <c r="GM600" s="42"/>
      <c r="GN600" s="42"/>
      <c r="GO600" s="42"/>
      <c r="GP600" s="42"/>
      <c r="GQ600" s="42"/>
      <c r="GR600" s="42"/>
      <c r="GS600" s="42"/>
      <c r="GT600" s="42"/>
      <c r="GU600" s="42"/>
      <c r="GV600" s="42"/>
      <c r="GW600" s="42"/>
      <c r="GX600" s="42"/>
      <c r="GY600" s="42"/>
      <c r="GZ600" s="42"/>
      <c r="HA600" s="42"/>
      <c r="HB600" s="42"/>
      <c r="HC600" s="42"/>
      <c r="HD600" s="42"/>
      <c r="HE600" s="42"/>
      <c r="HF600" s="42"/>
      <c r="HG600" s="42"/>
      <c r="HH600" s="42"/>
      <c r="HI600" s="42"/>
      <c r="HJ600" s="42"/>
      <c r="HK600" s="42"/>
      <c r="HL600" s="42"/>
      <c r="HM600" s="42"/>
      <c r="HN600" s="42"/>
      <c r="HO600" s="42"/>
      <c r="HP600" s="42"/>
      <c r="HQ600" s="42"/>
      <c r="HR600" s="42"/>
      <c r="HS600" s="42"/>
      <c r="HT600" s="42"/>
      <c r="HU600" s="42"/>
      <c r="HV600" s="42"/>
      <c r="HW600" s="42"/>
      <c r="HX600" s="42"/>
    </row>
    <row r="601" spans="1:232" s="41" customFormat="1" x14ac:dyDescent="0.25">
      <c r="A601" s="29"/>
      <c r="B601" s="30"/>
      <c r="C601" s="31" t="str">
        <f>IF(H601="","",VLOOKUP(O601,Khach_hang!B:G,6,0))</f>
        <v>B</v>
      </c>
      <c r="D601" s="57">
        <f t="shared" si="153"/>
        <v>0</v>
      </c>
      <c r="E601" s="57">
        <f t="shared" si="154"/>
        <v>1</v>
      </c>
      <c r="F601" s="32" t="str">
        <f>IF(H601="","",VLOOKUP(H601,'PHIEU XT'!B:I,8,0))</f>
        <v>31/08/2025</v>
      </c>
      <c r="G601" s="32" t="str">
        <f t="shared" si="155"/>
        <v>31/08/2025</v>
      </c>
      <c r="H601" s="4">
        <v>9105875868</v>
      </c>
      <c r="I601" s="32" t="str">
        <f t="shared" si="156"/>
        <v>31/08/2025</v>
      </c>
      <c r="J601" s="33" t="str">
        <f t="shared" si="157"/>
        <v>NKHT2508/00423447</v>
      </c>
      <c r="K601" s="34"/>
      <c r="L601" s="46" t="str">
        <f t="shared" si="158"/>
        <v>K25TTM</v>
      </c>
      <c r="M601" s="33" t="str">
        <f>IF(H601="","",'PHIEU XT'!C601)</f>
        <v>00423447</v>
      </c>
      <c r="N601" s="35" t="str">
        <f t="shared" si="159"/>
        <v>31/08/2025</v>
      </c>
      <c r="O601" s="6" t="str">
        <f>IF(H601="","",'PHIEU XT'!E601)</f>
        <v>WIN-002</v>
      </c>
      <c r="P601" s="36"/>
      <c r="Q601" s="36"/>
      <c r="R601" s="36"/>
      <c r="S601" s="33" t="str">
        <f>IF(H601="","",'PHIEU XT'!F601)</f>
        <v>4078 WM+ HNI Đường mới Tứ Hiệp</v>
      </c>
      <c r="T601" s="36"/>
      <c r="U601" s="36"/>
      <c r="V601" s="33" t="str">
        <f t="shared" si="160"/>
        <v>4078 WM+ HNI Đường mới Tứ Hiệp</v>
      </c>
      <c r="W601" s="36"/>
      <c r="X601" s="36"/>
      <c r="Y601" s="33" t="str">
        <f>IF(H601="","",'PHIEU XT'!AC601)</f>
        <v>GM500</v>
      </c>
      <c r="Z601" s="36"/>
      <c r="AA601" s="30"/>
      <c r="AB601" s="57">
        <f t="shared" si="161"/>
        <v>5111</v>
      </c>
      <c r="AC601" s="57">
        <f t="shared" si="162"/>
        <v>131</v>
      </c>
      <c r="AD601" s="30"/>
      <c r="AE601" s="58">
        <f>IF(H601="","",'PHIEU XT'!U601)</f>
        <v>2</v>
      </c>
      <c r="AF601" s="37"/>
      <c r="AG601" s="37">
        <f>IF(H601="","",'PHIEU XT'!T601)</f>
        <v>111058</v>
      </c>
      <c r="AH601" s="38">
        <f t="shared" si="163"/>
        <v>222116</v>
      </c>
      <c r="AI601" s="37"/>
      <c r="AJ601" s="37"/>
      <c r="AK601" s="39"/>
      <c r="AL601" s="40">
        <f t="shared" si="164"/>
        <v>8</v>
      </c>
      <c r="AM601" s="37"/>
      <c r="AN601" s="37">
        <f t="shared" si="165"/>
        <v>17769.28</v>
      </c>
      <c r="AO601" s="59">
        <f t="shared" si="166"/>
        <v>33311</v>
      </c>
      <c r="AP601" s="39"/>
      <c r="AQ601" s="59" t="str">
        <f t="shared" si="167"/>
        <v>K-hangtra</v>
      </c>
      <c r="AR601" s="60">
        <f t="shared" si="168"/>
        <v>156</v>
      </c>
      <c r="AS601" s="60">
        <f t="shared" si="169"/>
        <v>632</v>
      </c>
      <c r="AV601" s="39"/>
      <c r="AW601" s="42"/>
      <c r="AX601" s="42"/>
      <c r="AY601" s="42"/>
      <c r="AZ601" s="42"/>
      <c r="BA601" s="42"/>
      <c r="BB601" s="42"/>
      <c r="BC601" s="42"/>
      <c r="BD601" s="42"/>
      <c r="BE601" s="42"/>
      <c r="BF601" s="42"/>
      <c r="BG601" s="42"/>
      <c r="BH601" s="42"/>
      <c r="BI601" s="42"/>
      <c r="BJ601" s="42"/>
      <c r="BK601" s="42"/>
      <c r="BL601" s="42"/>
      <c r="BM601" s="42"/>
      <c r="BN601" s="42"/>
      <c r="BO601" s="42"/>
      <c r="BP601" s="42"/>
      <c r="BQ601" s="42"/>
      <c r="BR601" s="42"/>
      <c r="BS601" s="42"/>
      <c r="BT601" s="42"/>
      <c r="BU601" s="42"/>
      <c r="BV601" s="42"/>
      <c r="BW601" s="42"/>
      <c r="BX601" s="42"/>
      <c r="BY601" s="42"/>
      <c r="BZ601" s="42"/>
      <c r="CA601" s="42"/>
      <c r="CB601" s="42"/>
      <c r="CC601" s="42"/>
      <c r="CD601" s="42"/>
      <c r="CE601" s="42"/>
      <c r="CF601" s="42"/>
      <c r="CG601" s="42"/>
      <c r="CH601" s="42"/>
      <c r="CI601" s="42"/>
      <c r="CJ601" s="42"/>
      <c r="CK601" s="42"/>
      <c r="CL601" s="42"/>
      <c r="CM601" s="42"/>
      <c r="CN601" s="42"/>
      <c r="CO601" s="42"/>
      <c r="CP601" s="42"/>
      <c r="CQ601" s="42"/>
      <c r="CR601" s="42"/>
      <c r="CS601" s="42"/>
      <c r="CT601" s="42"/>
      <c r="CU601" s="42"/>
      <c r="CV601" s="42"/>
      <c r="CW601" s="42"/>
      <c r="CX601" s="42"/>
      <c r="CY601" s="42"/>
      <c r="CZ601" s="42"/>
      <c r="DA601" s="42"/>
      <c r="DB601" s="42"/>
      <c r="DC601" s="42"/>
      <c r="DD601" s="42"/>
      <c r="DE601" s="42"/>
      <c r="DF601" s="42"/>
      <c r="DG601" s="42"/>
      <c r="DH601" s="42"/>
      <c r="DI601" s="42"/>
      <c r="DJ601" s="42"/>
      <c r="DK601" s="42"/>
      <c r="DL601" s="42"/>
      <c r="DM601" s="42"/>
      <c r="DN601" s="42"/>
      <c r="DO601" s="42"/>
      <c r="DP601" s="42"/>
      <c r="DQ601" s="42"/>
      <c r="DR601" s="42"/>
      <c r="DS601" s="42"/>
      <c r="DT601" s="42"/>
      <c r="DU601" s="42"/>
      <c r="DV601" s="42"/>
      <c r="DW601" s="42"/>
      <c r="DX601" s="42"/>
      <c r="DY601" s="42"/>
      <c r="DZ601" s="42"/>
      <c r="EA601" s="42"/>
      <c r="EB601" s="42"/>
      <c r="EC601" s="42"/>
      <c r="ED601" s="42"/>
      <c r="EE601" s="42"/>
      <c r="EF601" s="42"/>
      <c r="EG601" s="42"/>
      <c r="EH601" s="42"/>
      <c r="EI601" s="42"/>
      <c r="EJ601" s="42"/>
      <c r="EK601" s="42"/>
      <c r="EL601" s="42"/>
      <c r="EM601" s="42"/>
      <c r="EN601" s="42"/>
      <c r="EO601" s="42"/>
      <c r="EP601" s="42"/>
      <c r="EQ601" s="42"/>
      <c r="ER601" s="42"/>
      <c r="ES601" s="42"/>
      <c r="ET601" s="42"/>
      <c r="EU601" s="42"/>
      <c r="EV601" s="42"/>
      <c r="EW601" s="42"/>
      <c r="EX601" s="42"/>
      <c r="EY601" s="42"/>
      <c r="EZ601" s="42"/>
      <c r="FA601" s="42"/>
      <c r="FB601" s="42"/>
      <c r="FC601" s="42"/>
      <c r="FD601" s="42"/>
      <c r="FE601" s="42"/>
      <c r="FF601" s="42"/>
      <c r="FG601" s="42"/>
      <c r="FH601" s="42"/>
      <c r="FI601" s="42"/>
      <c r="FJ601" s="42"/>
      <c r="FK601" s="42"/>
      <c r="FL601" s="42"/>
      <c r="FM601" s="42"/>
      <c r="FN601" s="42"/>
      <c r="FO601" s="42"/>
      <c r="FP601" s="42"/>
      <c r="FQ601" s="42"/>
      <c r="FR601" s="42"/>
      <c r="FS601" s="42"/>
      <c r="FT601" s="42"/>
      <c r="FU601" s="42"/>
      <c r="FV601" s="42"/>
      <c r="FW601" s="42"/>
      <c r="FX601" s="42"/>
      <c r="FY601" s="42"/>
      <c r="FZ601" s="42"/>
      <c r="GA601" s="42"/>
      <c r="GB601" s="42"/>
      <c r="GC601" s="42"/>
      <c r="GD601" s="42"/>
      <c r="GE601" s="42"/>
      <c r="GF601" s="42"/>
      <c r="GG601" s="42"/>
      <c r="GH601" s="42"/>
      <c r="GI601" s="42"/>
      <c r="GJ601" s="42"/>
      <c r="GK601" s="42"/>
      <c r="GL601" s="42"/>
      <c r="GM601" s="42"/>
      <c r="GN601" s="42"/>
      <c r="GO601" s="42"/>
      <c r="GP601" s="42"/>
      <c r="GQ601" s="42"/>
      <c r="GR601" s="42"/>
      <c r="GS601" s="42"/>
      <c r="GT601" s="42"/>
      <c r="GU601" s="42"/>
      <c r="GV601" s="42"/>
      <c r="GW601" s="42"/>
      <c r="GX601" s="42"/>
      <c r="GY601" s="42"/>
      <c r="GZ601" s="42"/>
      <c r="HA601" s="42"/>
      <c r="HB601" s="42"/>
      <c r="HC601" s="42"/>
      <c r="HD601" s="42"/>
      <c r="HE601" s="42"/>
      <c r="HF601" s="42"/>
      <c r="HG601" s="42"/>
      <c r="HH601" s="42"/>
      <c r="HI601" s="42"/>
      <c r="HJ601" s="42"/>
      <c r="HK601" s="42"/>
      <c r="HL601" s="42"/>
      <c r="HM601" s="42"/>
      <c r="HN601" s="42"/>
      <c r="HO601" s="42"/>
      <c r="HP601" s="42"/>
      <c r="HQ601" s="42"/>
      <c r="HR601" s="42"/>
      <c r="HS601" s="42"/>
      <c r="HT601" s="42"/>
      <c r="HU601" s="42"/>
      <c r="HV601" s="42"/>
      <c r="HW601" s="42"/>
      <c r="HX601" s="42"/>
    </row>
    <row r="602" spans="1:232" s="41" customFormat="1" x14ac:dyDescent="0.25">
      <c r="A602" s="29"/>
      <c r="B602" s="30"/>
      <c r="C602" s="31" t="str">
        <f>IF(H602="","",VLOOKUP(O602,Khach_hang!B:G,6,0))</f>
        <v>B</v>
      </c>
      <c r="D602" s="57">
        <f t="shared" si="153"/>
        <v>0</v>
      </c>
      <c r="E602" s="57">
        <f t="shared" si="154"/>
        <v>1</v>
      </c>
      <c r="F602" s="32" t="str">
        <f>IF(H602="","",VLOOKUP(H602,'PHIEU XT'!B:I,8,0))</f>
        <v>31/08/2025</v>
      </c>
      <c r="G602" s="32" t="str">
        <f t="shared" si="155"/>
        <v>31/08/2025</v>
      </c>
      <c r="H602" s="4">
        <v>9105875850</v>
      </c>
      <c r="I602" s="32" t="str">
        <f t="shared" si="156"/>
        <v>31/08/2025</v>
      </c>
      <c r="J602" s="33" t="str">
        <f t="shared" si="157"/>
        <v>NKHT2508/00423441</v>
      </c>
      <c r="K602" s="34"/>
      <c r="L602" s="46" t="str">
        <f t="shared" si="158"/>
        <v>K25TTM</v>
      </c>
      <c r="M602" s="33" t="str">
        <f>IF(H602="","",'PHIEU XT'!C602)</f>
        <v>00423441</v>
      </c>
      <c r="N602" s="35" t="str">
        <f t="shared" si="159"/>
        <v>31/08/2025</v>
      </c>
      <c r="O602" s="6" t="str">
        <f>IF(H602="","",'PHIEU XT'!E602)</f>
        <v>WIN-002</v>
      </c>
      <c r="P602" s="36"/>
      <c r="Q602" s="36"/>
      <c r="R602" s="36"/>
      <c r="S602" s="33" t="str">
        <f>IF(H602="","",'PHIEU XT'!F602)</f>
        <v>3960 WM+ HNI 173 Hà Huy Tập</v>
      </c>
      <c r="T602" s="36"/>
      <c r="U602" s="36"/>
      <c r="V602" s="33" t="str">
        <f t="shared" si="160"/>
        <v>3960 WM+ HNI 173 Hà Huy Tập</v>
      </c>
      <c r="W602" s="36"/>
      <c r="X602" s="36"/>
      <c r="Y602" s="33" t="str">
        <f>IF(H602="","",'PHIEU XT'!AC602)</f>
        <v>GM500</v>
      </c>
      <c r="Z602" s="36"/>
      <c r="AA602" s="30"/>
      <c r="AB602" s="57">
        <f t="shared" si="161"/>
        <v>5111</v>
      </c>
      <c r="AC602" s="57">
        <f t="shared" si="162"/>
        <v>131</v>
      </c>
      <c r="AD602" s="30"/>
      <c r="AE602" s="58">
        <f>IF(H602="","",'PHIEU XT'!U602)</f>
        <v>5</v>
      </c>
      <c r="AF602" s="37"/>
      <c r="AG602" s="37">
        <f>IF(H602="","",'PHIEU XT'!T602)</f>
        <v>111058</v>
      </c>
      <c r="AH602" s="38">
        <f t="shared" si="163"/>
        <v>555290</v>
      </c>
      <c r="AI602" s="37"/>
      <c r="AJ602" s="37"/>
      <c r="AK602" s="39"/>
      <c r="AL602" s="40">
        <f t="shared" si="164"/>
        <v>8</v>
      </c>
      <c r="AM602" s="37"/>
      <c r="AN602" s="37">
        <f t="shared" si="165"/>
        <v>44423.200000000004</v>
      </c>
      <c r="AO602" s="59">
        <f t="shared" si="166"/>
        <v>33311</v>
      </c>
      <c r="AP602" s="39"/>
      <c r="AQ602" s="59" t="str">
        <f t="shared" si="167"/>
        <v>K-hangtra</v>
      </c>
      <c r="AR602" s="60">
        <f t="shared" si="168"/>
        <v>156</v>
      </c>
      <c r="AS602" s="60">
        <f t="shared" si="169"/>
        <v>632</v>
      </c>
      <c r="AV602" s="39"/>
      <c r="AW602" s="42"/>
      <c r="AX602" s="42"/>
      <c r="AY602" s="42"/>
      <c r="AZ602" s="42"/>
      <c r="BA602" s="42"/>
      <c r="BB602" s="42"/>
      <c r="BC602" s="42"/>
      <c r="BD602" s="42"/>
      <c r="BE602" s="42"/>
      <c r="BF602" s="42"/>
      <c r="BG602" s="42"/>
      <c r="BH602" s="42"/>
      <c r="BI602" s="42"/>
      <c r="BJ602" s="42"/>
      <c r="BK602" s="42"/>
      <c r="BL602" s="42"/>
      <c r="BM602" s="42"/>
      <c r="BN602" s="42"/>
      <c r="BO602" s="42"/>
      <c r="BP602" s="42"/>
      <c r="BQ602" s="42"/>
      <c r="BR602" s="42"/>
      <c r="BS602" s="42"/>
      <c r="BT602" s="42"/>
      <c r="BU602" s="42"/>
      <c r="BV602" s="42"/>
      <c r="BW602" s="42"/>
      <c r="BX602" s="42"/>
      <c r="BY602" s="42"/>
      <c r="BZ602" s="42"/>
      <c r="CA602" s="42"/>
      <c r="CB602" s="42"/>
      <c r="CC602" s="42"/>
      <c r="CD602" s="42"/>
      <c r="CE602" s="42"/>
      <c r="CF602" s="42"/>
      <c r="CG602" s="42"/>
      <c r="CH602" s="42"/>
      <c r="CI602" s="42"/>
      <c r="CJ602" s="42"/>
      <c r="CK602" s="42"/>
      <c r="CL602" s="42"/>
      <c r="CM602" s="42"/>
      <c r="CN602" s="42"/>
      <c r="CO602" s="42"/>
      <c r="CP602" s="42"/>
      <c r="CQ602" s="42"/>
      <c r="CR602" s="42"/>
      <c r="CS602" s="42"/>
      <c r="CT602" s="42"/>
      <c r="CU602" s="42"/>
      <c r="CV602" s="42"/>
      <c r="CW602" s="42"/>
      <c r="CX602" s="42"/>
      <c r="CY602" s="42"/>
      <c r="CZ602" s="42"/>
      <c r="DA602" s="42"/>
      <c r="DB602" s="42"/>
      <c r="DC602" s="42"/>
      <c r="DD602" s="42"/>
      <c r="DE602" s="42"/>
      <c r="DF602" s="42"/>
      <c r="DG602" s="42"/>
      <c r="DH602" s="42"/>
      <c r="DI602" s="42"/>
      <c r="DJ602" s="42"/>
      <c r="DK602" s="42"/>
      <c r="DL602" s="42"/>
      <c r="DM602" s="42"/>
      <c r="DN602" s="42"/>
      <c r="DO602" s="42"/>
      <c r="DP602" s="42"/>
      <c r="DQ602" s="42"/>
      <c r="DR602" s="42"/>
      <c r="DS602" s="42"/>
      <c r="DT602" s="42"/>
      <c r="DU602" s="42"/>
      <c r="DV602" s="42"/>
      <c r="DW602" s="42"/>
      <c r="DX602" s="42"/>
      <c r="DY602" s="42"/>
      <c r="DZ602" s="42"/>
      <c r="EA602" s="42"/>
      <c r="EB602" s="42"/>
      <c r="EC602" s="42"/>
      <c r="ED602" s="42"/>
      <c r="EE602" s="42"/>
      <c r="EF602" s="42"/>
      <c r="EG602" s="42"/>
      <c r="EH602" s="42"/>
      <c r="EI602" s="42"/>
      <c r="EJ602" s="42"/>
      <c r="EK602" s="42"/>
      <c r="EL602" s="42"/>
      <c r="EM602" s="42"/>
      <c r="EN602" s="42"/>
      <c r="EO602" s="42"/>
      <c r="EP602" s="42"/>
      <c r="EQ602" s="42"/>
      <c r="ER602" s="42"/>
      <c r="ES602" s="42"/>
      <c r="ET602" s="42"/>
      <c r="EU602" s="42"/>
      <c r="EV602" s="42"/>
      <c r="EW602" s="42"/>
      <c r="EX602" s="42"/>
      <c r="EY602" s="42"/>
      <c r="EZ602" s="42"/>
      <c r="FA602" s="42"/>
      <c r="FB602" s="42"/>
      <c r="FC602" s="42"/>
      <c r="FD602" s="42"/>
      <c r="FE602" s="42"/>
      <c r="FF602" s="42"/>
      <c r="FG602" s="42"/>
      <c r="FH602" s="42"/>
      <c r="FI602" s="42"/>
      <c r="FJ602" s="42"/>
      <c r="FK602" s="42"/>
      <c r="FL602" s="42"/>
      <c r="FM602" s="42"/>
      <c r="FN602" s="42"/>
      <c r="FO602" s="42"/>
      <c r="FP602" s="42"/>
      <c r="FQ602" s="42"/>
      <c r="FR602" s="42"/>
      <c r="FS602" s="42"/>
      <c r="FT602" s="42"/>
      <c r="FU602" s="42"/>
      <c r="FV602" s="42"/>
      <c r="FW602" s="42"/>
      <c r="FX602" s="42"/>
      <c r="FY602" s="42"/>
      <c r="FZ602" s="42"/>
      <c r="GA602" s="42"/>
      <c r="GB602" s="42"/>
      <c r="GC602" s="42"/>
      <c r="GD602" s="42"/>
      <c r="GE602" s="42"/>
      <c r="GF602" s="42"/>
      <c r="GG602" s="42"/>
      <c r="GH602" s="42"/>
      <c r="GI602" s="42"/>
      <c r="GJ602" s="42"/>
      <c r="GK602" s="42"/>
      <c r="GL602" s="42"/>
      <c r="GM602" s="42"/>
      <c r="GN602" s="42"/>
      <c r="GO602" s="42"/>
      <c r="GP602" s="42"/>
      <c r="GQ602" s="42"/>
      <c r="GR602" s="42"/>
      <c r="GS602" s="42"/>
      <c r="GT602" s="42"/>
      <c r="GU602" s="42"/>
      <c r="GV602" s="42"/>
      <c r="GW602" s="42"/>
      <c r="GX602" s="42"/>
      <c r="GY602" s="42"/>
      <c r="GZ602" s="42"/>
      <c r="HA602" s="42"/>
      <c r="HB602" s="42"/>
      <c r="HC602" s="42"/>
      <c r="HD602" s="42"/>
      <c r="HE602" s="42"/>
      <c r="HF602" s="42"/>
      <c r="HG602" s="42"/>
      <c r="HH602" s="42"/>
      <c r="HI602" s="42"/>
      <c r="HJ602" s="42"/>
      <c r="HK602" s="42"/>
      <c r="HL602" s="42"/>
      <c r="HM602" s="42"/>
      <c r="HN602" s="42"/>
      <c r="HO602" s="42"/>
      <c r="HP602" s="42"/>
      <c r="HQ602" s="42"/>
      <c r="HR602" s="42"/>
      <c r="HS602" s="42"/>
      <c r="HT602" s="42"/>
      <c r="HU602" s="42"/>
      <c r="HV602" s="42"/>
      <c r="HW602" s="42"/>
      <c r="HX602" s="42"/>
    </row>
    <row r="603" spans="1:232" s="41" customFormat="1" x14ac:dyDescent="0.25">
      <c r="A603" s="29"/>
      <c r="B603" s="30"/>
      <c r="C603" s="31" t="str">
        <f>IF(H603="","",VLOOKUP(O603,Khach_hang!B:G,6,0))</f>
        <v>B</v>
      </c>
      <c r="D603" s="57">
        <f t="shared" si="153"/>
        <v>0</v>
      </c>
      <c r="E603" s="57">
        <f t="shared" si="154"/>
        <v>1</v>
      </c>
      <c r="F603" s="32" t="str">
        <f>IF(H603="","",VLOOKUP(H603,'PHIEU XT'!B:I,8,0))</f>
        <v>31/08/2025</v>
      </c>
      <c r="G603" s="32" t="str">
        <f t="shared" si="155"/>
        <v>31/08/2025</v>
      </c>
      <c r="H603" s="4">
        <v>9105875883</v>
      </c>
      <c r="I603" s="32" t="str">
        <f t="shared" si="156"/>
        <v>31/08/2025</v>
      </c>
      <c r="J603" s="33" t="str">
        <f t="shared" si="157"/>
        <v>NKHT2508/00423458</v>
      </c>
      <c r="K603" s="34"/>
      <c r="L603" s="46" t="str">
        <f t="shared" si="158"/>
        <v>K25TTM</v>
      </c>
      <c r="M603" s="33" t="str">
        <f>IF(H603="","",'PHIEU XT'!C603)</f>
        <v>00423458</v>
      </c>
      <c r="N603" s="35" t="str">
        <f t="shared" si="159"/>
        <v>31/08/2025</v>
      </c>
      <c r="O603" s="6" t="str">
        <f>IF(H603="","",'PHIEU XT'!E603)</f>
        <v>WIN-002</v>
      </c>
      <c r="P603" s="36"/>
      <c r="Q603" s="36"/>
      <c r="R603" s="36"/>
      <c r="S603" s="33" t="str">
        <f>IF(H603="","",'PHIEU XT'!F603)</f>
        <v>2AR5 WM+ HNI R1.05 Ocean Park</v>
      </c>
      <c r="T603" s="36"/>
      <c r="U603" s="36"/>
      <c r="V603" s="33" t="str">
        <f t="shared" si="160"/>
        <v>2AR5 WM+ HNI R1.05 Ocean Park</v>
      </c>
      <c r="W603" s="36"/>
      <c r="X603" s="36"/>
      <c r="Y603" s="33" t="str">
        <f>IF(H603="","",'PHIEU XT'!AC603)</f>
        <v>TH200</v>
      </c>
      <c r="Z603" s="36"/>
      <c r="AA603" s="30"/>
      <c r="AB603" s="57">
        <f t="shared" si="161"/>
        <v>5111</v>
      </c>
      <c r="AC603" s="57">
        <f t="shared" si="162"/>
        <v>131</v>
      </c>
      <c r="AD603" s="30"/>
      <c r="AE603" s="58">
        <f>IF(H603="","",'PHIEU XT'!U603)</f>
        <v>3</v>
      </c>
      <c r="AF603" s="37"/>
      <c r="AG603" s="37">
        <f>IF(H603="","",'PHIEU XT'!T603)</f>
        <v>55595</v>
      </c>
      <c r="AH603" s="38">
        <f t="shared" si="163"/>
        <v>166785</v>
      </c>
      <c r="AI603" s="37"/>
      <c r="AJ603" s="37"/>
      <c r="AK603" s="39"/>
      <c r="AL603" s="40">
        <f t="shared" si="164"/>
        <v>8</v>
      </c>
      <c r="AM603" s="37"/>
      <c r="AN603" s="37">
        <f t="shared" si="165"/>
        <v>13342.800000000001</v>
      </c>
      <c r="AO603" s="59">
        <f t="shared" si="166"/>
        <v>33311</v>
      </c>
      <c r="AP603" s="39"/>
      <c r="AQ603" s="59" t="str">
        <f t="shared" si="167"/>
        <v>K-hangtra</v>
      </c>
      <c r="AR603" s="60">
        <f t="shared" si="168"/>
        <v>156</v>
      </c>
      <c r="AS603" s="60">
        <f t="shared" si="169"/>
        <v>632</v>
      </c>
      <c r="AV603" s="39"/>
      <c r="AW603" s="42"/>
      <c r="AX603" s="42"/>
      <c r="AY603" s="42"/>
      <c r="AZ603" s="42"/>
      <c r="BA603" s="42"/>
      <c r="BB603" s="42"/>
      <c r="BC603" s="42"/>
      <c r="BD603" s="42"/>
      <c r="BE603" s="42"/>
      <c r="BF603" s="42"/>
      <c r="BG603" s="42"/>
      <c r="BH603" s="42"/>
      <c r="BI603" s="42"/>
      <c r="BJ603" s="42"/>
      <c r="BK603" s="42"/>
      <c r="BL603" s="42"/>
      <c r="BM603" s="42"/>
      <c r="BN603" s="42"/>
      <c r="BO603" s="42"/>
      <c r="BP603" s="42"/>
      <c r="BQ603" s="42"/>
      <c r="BR603" s="42"/>
      <c r="BS603" s="42"/>
      <c r="BT603" s="42"/>
      <c r="BU603" s="42"/>
      <c r="BV603" s="42"/>
      <c r="BW603" s="42"/>
      <c r="BX603" s="42"/>
      <c r="BY603" s="42"/>
      <c r="BZ603" s="42"/>
      <c r="CA603" s="42"/>
      <c r="CB603" s="42"/>
      <c r="CC603" s="42"/>
      <c r="CD603" s="42"/>
      <c r="CE603" s="42"/>
      <c r="CF603" s="42"/>
      <c r="CG603" s="42"/>
      <c r="CH603" s="42"/>
      <c r="CI603" s="42"/>
      <c r="CJ603" s="42"/>
      <c r="CK603" s="42"/>
      <c r="CL603" s="42"/>
      <c r="CM603" s="42"/>
      <c r="CN603" s="42"/>
      <c r="CO603" s="42"/>
      <c r="CP603" s="42"/>
      <c r="CQ603" s="42"/>
      <c r="CR603" s="42"/>
      <c r="CS603" s="42"/>
      <c r="CT603" s="42"/>
      <c r="CU603" s="42"/>
      <c r="CV603" s="42"/>
      <c r="CW603" s="42"/>
      <c r="CX603" s="42"/>
      <c r="CY603" s="42"/>
      <c r="CZ603" s="42"/>
      <c r="DA603" s="42"/>
      <c r="DB603" s="42"/>
      <c r="DC603" s="42"/>
      <c r="DD603" s="42"/>
      <c r="DE603" s="42"/>
      <c r="DF603" s="42"/>
      <c r="DG603" s="42"/>
      <c r="DH603" s="42"/>
      <c r="DI603" s="42"/>
      <c r="DJ603" s="42"/>
      <c r="DK603" s="42"/>
      <c r="DL603" s="42"/>
      <c r="DM603" s="42"/>
      <c r="DN603" s="42"/>
      <c r="DO603" s="42"/>
      <c r="DP603" s="42"/>
      <c r="DQ603" s="42"/>
      <c r="DR603" s="42"/>
      <c r="DS603" s="42"/>
      <c r="DT603" s="42"/>
      <c r="DU603" s="42"/>
      <c r="DV603" s="42"/>
      <c r="DW603" s="42"/>
      <c r="DX603" s="42"/>
      <c r="DY603" s="42"/>
      <c r="DZ603" s="42"/>
      <c r="EA603" s="42"/>
      <c r="EB603" s="42"/>
      <c r="EC603" s="42"/>
      <c r="ED603" s="42"/>
      <c r="EE603" s="42"/>
      <c r="EF603" s="42"/>
      <c r="EG603" s="42"/>
      <c r="EH603" s="42"/>
      <c r="EI603" s="42"/>
      <c r="EJ603" s="42"/>
      <c r="EK603" s="42"/>
      <c r="EL603" s="42"/>
      <c r="EM603" s="42"/>
      <c r="EN603" s="42"/>
      <c r="EO603" s="42"/>
      <c r="EP603" s="42"/>
      <c r="EQ603" s="42"/>
      <c r="ER603" s="42"/>
      <c r="ES603" s="42"/>
      <c r="ET603" s="42"/>
      <c r="EU603" s="42"/>
      <c r="EV603" s="42"/>
      <c r="EW603" s="42"/>
      <c r="EX603" s="42"/>
      <c r="EY603" s="42"/>
      <c r="EZ603" s="42"/>
      <c r="FA603" s="42"/>
      <c r="FB603" s="42"/>
      <c r="FC603" s="42"/>
      <c r="FD603" s="42"/>
      <c r="FE603" s="42"/>
      <c r="FF603" s="42"/>
      <c r="FG603" s="42"/>
      <c r="FH603" s="42"/>
      <c r="FI603" s="42"/>
      <c r="FJ603" s="42"/>
      <c r="FK603" s="42"/>
      <c r="FL603" s="42"/>
      <c r="FM603" s="42"/>
      <c r="FN603" s="42"/>
      <c r="FO603" s="42"/>
      <c r="FP603" s="42"/>
      <c r="FQ603" s="42"/>
      <c r="FR603" s="42"/>
      <c r="FS603" s="42"/>
      <c r="FT603" s="42"/>
      <c r="FU603" s="42"/>
      <c r="FV603" s="42"/>
      <c r="FW603" s="42"/>
      <c r="FX603" s="42"/>
      <c r="FY603" s="42"/>
      <c r="FZ603" s="42"/>
      <c r="GA603" s="42"/>
      <c r="GB603" s="42"/>
      <c r="GC603" s="42"/>
      <c r="GD603" s="42"/>
      <c r="GE603" s="42"/>
      <c r="GF603" s="42"/>
      <c r="GG603" s="42"/>
      <c r="GH603" s="42"/>
      <c r="GI603" s="42"/>
      <c r="GJ603" s="42"/>
      <c r="GK603" s="42"/>
      <c r="GL603" s="42"/>
      <c r="GM603" s="42"/>
      <c r="GN603" s="42"/>
      <c r="GO603" s="42"/>
      <c r="GP603" s="42"/>
      <c r="GQ603" s="42"/>
      <c r="GR603" s="42"/>
      <c r="GS603" s="42"/>
      <c r="GT603" s="42"/>
      <c r="GU603" s="42"/>
      <c r="GV603" s="42"/>
      <c r="GW603" s="42"/>
      <c r="GX603" s="42"/>
      <c r="GY603" s="42"/>
      <c r="GZ603" s="42"/>
      <c r="HA603" s="42"/>
      <c r="HB603" s="42"/>
      <c r="HC603" s="42"/>
      <c r="HD603" s="42"/>
      <c r="HE603" s="42"/>
      <c r="HF603" s="42"/>
      <c r="HG603" s="42"/>
      <c r="HH603" s="42"/>
      <c r="HI603" s="42"/>
      <c r="HJ603" s="42"/>
      <c r="HK603" s="42"/>
      <c r="HL603" s="42"/>
      <c r="HM603" s="42"/>
      <c r="HN603" s="42"/>
      <c r="HO603" s="42"/>
      <c r="HP603" s="42"/>
      <c r="HQ603" s="42"/>
      <c r="HR603" s="42"/>
      <c r="HS603" s="42"/>
      <c r="HT603" s="42"/>
      <c r="HU603" s="42"/>
      <c r="HV603" s="42"/>
      <c r="HW603" s="42"/>
      <c r="HX603" s="42"/>
    </row>
    <row r="604" spans="1:232" s="41" customFormat="1" x14ac:dyDescent="0.25">
      <c r="A604" s="29"/>
      <c r="B604" s="30"/>
      <c r="C604" s="31" t="str">
        <f>IF(H604="","",VLOOKUP(O604,Khach_hang!B:G,6,0))</f>
        <v>B</v>
      </c>
      <c r="D604" s="57">
        <f t="shared" si="153"/>
        <v>0</v>
      </c>
      <c r="E604" s="57">
        <f t="shared" si="154"/>
        <v>1</v>
      </c>
      <c r="F604" s="32" t="str">
        <f>IF(H604="","",VLOOKUP(H604,'PHIEU XT'!B:I,8,0))</f>
        <v>31/08/2025</v>
      </c>
      <c r="G604" s="32" t="str">
        <f t="shared" si="155"/>
        <v>31/08/2025</v>
      </c>
      <c r="H604" s="4">
        <v>9105875883</v>
      </c>
      <c r="I604" s="32" t="str">
        <f t="shared" si="156"/>
        <v>31/08/2025</v>
      </c>
      <c r="J604" s="33" t="str">
        <f t="shared" si="157"/>
        <v>NKHT2508/00423458</v>
      </c>
      <c r="K604" s="34"/>
      <c r="L604" s="46" t="str">
        <f t="shared" si="158"/>
        <v>K25TTM</v>
      </c>
      <c r="M604" s="33" t="str">
        <f>IF(H604="","",'PHIEU XT'!C604)</f>
        <v>00423458</v>
      </c>
      <c r="N604" s="35" t="str">
        <f t="shared" si="159"/>
        <v>31/08/2025</v>
      </c>
      <c r="O604" s="6" t="str">
        <f>IF(H604="","",'PHIEU XT'!E604)</f>
        <v>WIN-002</v>
      </c>
      <c r="P604" s="36"/>
      <c r="Q604" s="36"/>
      <c r="R604" s="36"/>
      <c r="S604" s="33" t="str">
        <f>IF(H604="","",'PHIEU XT'!F604)</f>
        <v>2AR5 WM+ HNI R1.05 Ocean Park</v>
      </c>
      <c r="T604" s="36"/>
      <c r="U604" s="36"/>
      <c r="V604" s="33" t="str">
        <f t="shared" si="160"/>
        <v>2AR5 WM+ HNI R1.05 Ocean Park</v>
      </c>
      <c r="W604" s="36"/>
      <c r="X604" s="36"/>
      <c r="Y604" s="33" t="str">
        <f>IF(H604="","",'PHIEU XT'!AC604)</f>
        <v>GTLX250G</v>
      </c>
      <c r="Z604" s="36"/>
      <c r="AA604" s="30"/>
      <c r="AB604" s="57">
        <f t="shared" si="161"/>
        <v>5111</v>
      </c>
      <c r="AC604" s="57">
        <f t="shared" si="162"/>
        <v>131</v>
      </c>
      <c r="AD604" s="30"/>
      <c r="AE604" s="58">
        <f>IF(H604="","",'PHIEU XT'!U604)</f>
        <v>2</v>
      </c>
      <c r="AF604" s="37"/>
      <c r="AG604" s="37">
        <f>IF(H604="","",'PHIEU XT'!T604)</f>
        <v>50182</v>
      </c>
      <c r="AH604" s="38">
        <f t="shared" si="163"/>
        <v>100364</v>
      </c>
      <c r="AI604" s="37"/>
      <c r="AJ604" s="37"/>
      <c r="AK604" s="39"/>
      <c r="AL604" s="40">
        <f t="shared" si="164"/>
        <v>8</v>
      </c>
      <c r="AM604" s="37"/>
      <c r="AN604" s="37">
        <f t="shared" si="165"/>
        <v>8029.12</v>
      </c>
      <c r="AO604" s="59">
        <f t="shared" si="166"/>
        <v>33311</v>
      </c>
      <c r="AP604" s="39"/>
      <c r="AQ604" s="59" t="str">
        <f t="shared" si="167"/>
        <v>K-hangtra</v>
      </c>
      <c r="AR604" s="60">
        <f t="shared" si="168"/>
        <v>156</v>
      </c>
      <c r="AS604" s="60">
        <f t="shared" si="169"/>
        <v>632</v>
      </c>
      <c r="AV604" s="39"/>
      <c r="AW604" s="42"/>
      <c r="AX604" s="42"/>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c r="BV604" s="42"/>
      <c r="BW604" s="42"/>
      <c r="BX604" s="42"/>
      <c r="BY604" s="42"/>
      <c r="BZ604" s="42"/>
      <c r="CA604" s="42"/>
      <c r="CB604" s="42"/>
      <c r="CC604" s="42"/>
      <c r="CD604" s="42"/>
      <c r="CE604" s="42"/>
      <c r="CF604" s="42"/>
      <c r="CG604" s="42"/>
      <c r="CH604" s="42"/>
      <c r="CI604" s="42"/>
      <c r="CJ604" s="42"/>
      <c r="CK604" s="42"/>
      <c r="CL604" s="42"/>
      <c r="CM604" s="42"/>
      <c r="CN604" s="42"/>
      <c r="CO604" s="42"/>
      <c r="CP604" s="42"/>
      <c r="CQ604" s="42"/>
      <c r="CR604" s="42"/>
      <c r="CS604" s="42"/>
      <c r="CT604" s="42"/>
      <c r="CU604" s="42"/>
      <c r="CV604" s="42"/>
      <c r="CW604" s="42"/>
      <c r="CX604" s="42"/>
      <c r="CY604" s="42"/>
      <c r="CZ604" s="42"/>
      <c r="DA604" s="42"/>
      <c r="DB604" s="42"/>
      <c r="DC604" s="42"/>
      <c r="DD604" s="42"/>
      <c r="DE604" s="42"/>
      <c r="DF604" s="42"/>
      <c r="DG604" s="42"/>
      <c r="DH604" s="42"/>
      <c r="DI604" s="42"/>
      <c r="DJ604" s="42"/>
      <c r="DK604" s="42"/>
      <c r="DL604" s="42"/>
      <c r="DM604" s="42"/>
      <c r="DN604" s="42"/>
      <c r="DO604" s="42"/>
      <c r="DP604" s="42"/>
      <c r="DQ604" s="42"/>
      <c r="DR604" s="42"/>
      <c r="DS604" s="42"/>
      <c r="DT604" s="42"/>
      <c r="DU604" s="42"/>
      <c r="DV604" s="42"/>
      <c r="DW604" s="42"/>
      <c r="DX604" s="42"/>
      <c r="DY604" s="42"/>
      <c r="DZ604" s="42"/>
      <c r="EA604" s="42"/>
      <c r="EB604" s="42"/>
      <c r="EC604" s="42"/>
      <c r="ED604" s="42"/>
      <c r="EE604" s="42"/>
      <c r="EF604" s="42"/>
      <c r="EG604" s="42"/>
      <c r="EH604" s="42"/>
      <c r="EI604" s="42"/>
      <c r="EJ604" s="42"/>
      <c r="EK604" s="42"/>
      <c r="EL604" s="42"/>
      <c r="EM604" s="42"/>
      <c r="EN604" s="42"/>
      <c r="EO604" s="42"/>
      <c r="EP604" s="42"/>
      <c r="EQ604" s="42"/>
      <c r="ER604" s="42"/>
      <c r="ES604" s="42"/>
      <c r="ET604" s="42"/>
      <c r="EU604" s="42"/>
      <c r="EV604" s="42"/>
      <c r="EW604" s="42"/>
      <c r="EX604" s="42"/>
      <c r="EY604" s="42"/>
      <c r="EZ604" s="42"/>
      <c r="FA604" s="42"/>
      <c r="FB604" s="42"/>
      <c r="FC604" s="42"/>
      <c r="FD604" s="42"/>
      <c r="FE604" s="42"/>
      <c r="FF604" s="42"/>
      <c r="FG604" s="42"/>
      <c r="FH604" s="42"/>
      <c r="FI604" s="42"/>
      <c r="FJ604" s="42"/>
      <c r="FK604" s="42"/>
      <c r="FL604" s="42"/>
      <c r="FM604" s="42"/>
      <c r="FN604" s="42"/>
      <c r="FO604" s="42"/>
      <c r="FP604" s="42"/>
      <c r="FQ604" s="42"/>
      <c r="FR604" s="42"/>
      <c r="FS604" s="42"/>
      <c r="FT604" s="42"/>
      <c r="FU604" s="42"/>
      <c r="FV604" s="42"/>
      <c r="FW604" s="42"/>
      <c r="FX604" s="42"/>
      <c r="FY604" s="42"/>
      <c r="FZ604" s="42"/>
      <c r="GA604" s="42"/>
      <c r="GB604" s="42"/>
      <c r="GC604" s="42"/>
      <c r="GD604" s="42"/>
      <c r="GE604" s="42"/>
      <c r="GF604" s="42"/>
      <c r="GG604" s="42"/>
      <c r="GH604" s="42"/>
      <c r="GI604" s="42"/>
      <c r="GJ604" s="42"/>
      <c r="GK604" s="42"/>
      <c r="GL604" s="42"/>
      <c r="GM604" s="42"/>
      <c r="GN604" s="42"/>
      <c r="GO604" s="42"/>
      <c r="GP604" s="42"/>
      <c r="GQ604" s="42"/>
      <c r="GR604" s="42"/>
      <c r="GS604" s="42"/>
      <c r="GT604" s="42"/>
      <c r="GU604" s="42"/>
      <c r="GV604" s="42"/>
      <c r="GW604" s="42"/>
      <c r="GX604" s="42"/>
      <c r="GY604" s="42"/>
      <c r="GZ604" s="42"/>
      <c r="HA604" s="42"/>
      <c r="HB604" s="42"/>
      <c r="HC604" s="42"/>
      <c r="HD604" s="42"/>
      <c r="HE604" s="42"/>
      <c r="HF604" s="42"/>
      <c r="HG604" s="42"/>
      <c r="HH604" s="42"/>
      <c r="HI604" s="42"/>
      <c r="HJ604" s="42"/>
      <c r="HK604" s="42"/>
      <c r="HL604" s="42"/>
      <c r="HM604" s="42"/>
      <c r="HN604" s="42"/>
      <c r="HO604" s="42"/>
      <c r="HP604" s="42"/>
      <c r="HQ604" s="42"/>
      <c r="HR604" s="42"/>
      <c r="HS604" s="42"/>
      <c r="HT604" s="42"/>
      <c r="HU604" s="42"/>
      <c r="HV604" s="42"/>
      <c r="HW604" s="42"/>
      <c r="HX604" s="42"/>
    </row>
    <row r="605" spans="1:232" s="41" customFormat="1" x14ac:dyDescent="0.25">
      <c r="A605" s="29"/>
      <c r="B605" s="30"/>
      <c r="C605" s="31" t="str">
        <f>IF(H605="","",VLOOKUP(O605,Khach_hang!B:G,6,0))</f>
        <v>B</v>
      </c>
      <c r="D605" s="57">
        <f t="shared" si="153"/>
        <v>0</v>
      </c>
      <c r="E605" s="57">
        <f t="shared" si="154"/>
        <v>1</v>
      </c>
      <c r="F605" s="32" t="str">
        <f>IF(H605="","",VLOOKUP(H605,'PHIEU XT'!B:I,8,0))</f>
        <v>31/08/2025</v>
      </c>
      <c r="G605" s="32" t="str">
        <f t="shared" si="155"/>
        <v>31/08/2025</v>
      </c>
      <c r="H605" s="4">
        <v>9105875883</v>
      </c>
      <c r="I605" s="32" t="str">
        <f t="shared" si="156"/>
        <v>31/08/2025</v>
      </c>
      <c r="J605" s="33" t="str">
        <f t="shared" si="157"/>
        <v>NKHT2508/00423458</v>
      </c>
      <c r="K605" s="34"/>
      <c r="L605" s="46" t="str">
        <f t="shared" si="158"/>
        <v>K25TTM</v>
      </c>
      <c r="M605" s="33" t="str">
        <f>IF(H605="","",'PHIEU XT'!C605)</f>
        <v>00423458</v>
      </c>
      <c r="N605" s="35" t="str">
        <f t="shared" si="159"/>
        <v>31/08/2025</v>
      </c>
      <c r="O605" s="6" t="str">
        <f>IF(H605="","",'PHIEU XT'!E605)</f>
        <v>WIN-002</v>
      </c>
      <c r="P605" s="36"/>
      <c r="Q605" s="36"/>
      <c r="R605" s="36"/>
      <c r="S605" s="33" t="str">
        <f>IF(H605="","",'PHIEU XT'!F605)</f>
        <v>2AR5 WM+ HNI R1.05 Ocean Park</v>
      </c>
      <c r="T605" s="36"/>
      <c r="U605" s="36"/>
      <c r="V605" s="33" t="str">
        <f t="shared" si="160"/>
        <v>2AR5 WM+ HNI R1.05 Ocean Park</v>
      </c>
      <c r="W605" s="36"/>
      <c r="X605" s="36"/>
      <c r="Y605" s="33" t="str">
        <f>IF(H605="","",'PHIEU XT'!AC605)</f>
        <v>CN300</v>
      </c>
      <c r="Z605" s="36"/>
      <c r="AA605" s="30"/>
      <c r="AB605" s="57">
        <f t="shared" si="161"/>
        <v>5111</v>
      </c>
      <c r="AC605" s="57">
        <f t="shared" si="162"/>
        <v>131</v>
      </c>
      <c r="AD605" s="30"/>
      <c r="AE605" s="58">
        <f>IF(H605="","",'PHIEU XT'!U605)</f>
        <v>3</v>
      </c>
      <c r="AF605" s="37"/>
      <c r="AG605" s="37">
        <f>IF(H605="","",'PHIEU XT'!T605)</f>
        <v>56760</v>
      </c>
      <c r="AH605" s="38">
        <f t="shared" si="163"/>
        <v>170280</v>
      </c>
      <c r="AI605" s="37"/>
      <c r="AJ605" s="37"/>
      <c r="AK605" s="39"/>
      <c r="AL605" s="40">
        <f t="shared" si="164"/>
        <v>8</v>
      </c>
      <c r="AM605" s="37"/>
      <c r="AN605" s="37">
        <f t="shared" si="165"/>
        <v>13622.4</v>
      </c>
      <c r="AO605" s="59">
        <f t="shared" si="166"/>
        <v>33311</v>
      </c>
      <c r="AP605" s="39"/>
      <c r="AQ605" s="59" t="str">
        <f t="shared" si="167"/>
        <v>K-hangtra</v>
      </c>
      <c r="AR605" s="60">
        <f t="shared" si="168"/>
        <v>156</v>
      </c>
      <c r="AS605" s="60">
        <f t="shared" si="169"/>
        <v>632</v>
      </c>
      <c r="AV605" s="39"/>
      <c r="AW605" s="42"/>
      <c r="AX605" s="42"/>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c r="BV605" s="42"/>
      <c r="BW605" s="42"/>
      <c r="BX605" s="42"/>
      <c r="BY605" s="42"/>
      <c r="BZ605" s="42"/>
      <c r="CA605" s="42"/>
      <c r="CB605" s="42"/>
      <c r="CC605" s="42"/>
      <c r="CD605" s="42"/>
      <c r="CE605" s="42"/>
      <c r="CF605" s="42"/>
      <c r="CG605" s="42"/>
      <c r="CH605" s="42"/>
      <c r="CI605" s="42"/>
      <c r="CJ605" s="42"/>
      <c r="CK605" s="42"/>
      <c r="CL605" s="42"/>
      <c r="CM605" s="42"/>
      <c r="CN605" s="42"/>
      <c r="CO605" s="42"/>
      <c r="CP605" s="42"/>
      <c r="CQ605" s="42"/>
      <c r="CR605" s="42"/>
      <c r="CS605" s="42"/>
      <c r="CT605" s="42"/>
      <c r="CU605" s="42"/>
      <c r="CV605" s="42"/>
      <c r="CW605" s="42"/>
      <c r="CX605" s="42"/>
      <c r="CY605" s="42"/>
      <c r="CZ605" s="42"/>
      <c r="DA605" s="42"/>
      <c r="DB605" s="42"/>
      <c r="DC605" s="42"/>
      <c r="DD605" s="42"/>
      <c r="DE605" s="42"/>
      <c r="DF605" s="42"/>
      <c r="DG605" s="42"/>
      <c r="DH605" s="42"/>
      <c r="DI605" s="42"/>
      <c r="DJ605" s="42"/>
      <c r="DK605" s="42"/>
      <c r="DL605" s="42"/>
      <c r="DM605" s="42"/>
      <c r="DN605" s="42"/>
      <c r="DO605" s="42"/>
      <c r="DP605" s="42"/>
      <c r="DQ605" s="42"/>
      <c r="DR605" s="42"/>
      <c r="DS605" s="42"/>
      <c r="DT605" s="42"/>
      <c r="DU605" s="42"/>
      <c r="DV605" s="42"/>
      <c r="DW605" s="42"/>
      <c r="DX605" s="42"/>
      <c r="DY605" s="42"/>
      <c r="DZ605" s="42"/>
      <c r="EA605" s="42"/>
      <c r="EB605" s="42"/>
      <c r="EC605" s="42"/>
      <c r="ED605" s="42"/>
      <c r="EE605" s="42"/>
      <c r="EF605" s="42"/>
      <c r="EG605" s="42"/>
      <c r="EH605" s="42"/>
      <c r="EI605" s="42"/>
      <c r="EJ605" s="42"/>
      <c r="EK605" s="42"/>
      <c r="EL605" s="42"/>
      <c r="EM605" s="42"/>
      <c r="EN605" s="42"/>
      <c r="EO605" s="42"/>
      <c r="EP605" s="42"/>
      <c r="EQ605" s="42"/>
      <c r="ER605" s="42"/>
      <c r="ES605" s="42"/>
      <c r="ET605" s="42"/>
      <c r="EU605" s="42"/>
      <c r="EV605" s="42"/>
      <c r="EW605" s="42"/>
      <c r="EX605" s="42"/>
      <c r="EY605" s="42"/>
      <c r="EZ605" s="42"/>
      <c r="FA605" s="42"/>
      <c r="FB605" s="42"/>
      <c r="FC605" s="42"/>
      <c r="FD605" s="42"/>
      <c r="FE605" s="42"/>
      <c r="FF605" s="42"/>
      <c r="FG605" s="42"/>
      <c r="FH605" s="42"/>
      <c r="FI605" s="42"/>
      <c r="FJ605" s="42"/>
      <c r="FK605" s="42"/>
      <c r="FL605" s="42"/>
      <c r="FM605" s="42"/>
      <c r="FN605" s="42"/>
      <c r="FO605" s="42"/>
      <c r="FP605" s="42"/>
      <c r="FQ605" s="42"/>
      <c r="FR605" s="42"/>
      <c r="FS605" s="42"/>
      <c r="FT605" s="42"/>
      <c r="FU605" s="42"/>
      <c r="FV605" s="42"/>
      <c r="FW605" s="42"/>
      <c r="FX605" s="42"/>
      <c r="FY605" s="42"/>
      <c r="FZ605" s="42"/>
      <c r="GA605" s="42"/>
      <c r="GB605" s="42"/>
      <c r="GC605" s="42"/>
      <c r="GD605" s="42"/>
      <c r="GE605" s="42"/>
      <c r="GF605" s="42"/>
      <c r="GG605" s="42"/>
      <c r="GH605" s="42"/>
      <c r="GI605" s="42"/>
      <c r="GJ605" s="42"/>
      <c r="GK605" s="42"/>
      <c r="GL605" s="42"/>
      <c r="GM605" s="42"/>
      <c r="GN605" s="42"/>
      <c r="GO605" s="42"/>
      <c r="GP605" s="42"/>
      <c r="GQ605" s="42"/>
      <c r="GR605" s="42"/>
      <c r="GS605" s="42"/>
      <c r="GT605" s="42"/>
      <c r="GU605" s="42"/>
      <c r="GV605" s="42"/>
      <c r="GW605" s="42"/>
      <c r="GX605" s="42"/>
      <c r="GY605" s="42"/>
      <c r="GZ605" s="42"/>
      <c r="HA605" s="42"/>
      <c r="HB605" s="42"/>
      <c r="HC605" s="42"/>
      <c r="HD605" s="42"/>
      <c r="HE605" s="42"/>
      <c r="HF605" s="42"/>
      <c r="HG605" s="42"/>
      <c r="HH605" s="42"/>
      <c r="HI605" s="42"/>
      <c r="HJ605" s="42"/>
      <c r="HK605" s="42"/>
      <c r="HL605" s="42"/>
      <c r="HM605" s="42"/>
      <c r="HN605" s="42"/>
      <c r="HO605" s="42"/>
      <c r="HP605" s="42"/>
      <c r="HQ605" s="42"/>
      <c r="HR605" s="42"/>
      <c r="HS605" s="42"/>
      <c r="HT605" s="42"/>
      <c r="HU605" s="42"/>
      <c r="HV605" s="42"/>
      <c r="HW605" s="42"/>
      <c r="HX605" s="42"/>
    </row>
    <row r="606" spans="1:232" s="41" customFormat="1" x14ac:dyDescent="0.25">
      <c r="A606" s="29"/>
      <c r="B606" s="30"/>
      <c r="C606" s="31" t="str">
        <f>IF(H606="","",VLOOKUP(O606,Khach_hang!B:G,6,0))</f>
        <v>B</v>
      </c>
      <c r="D606" s="57">
        <f t="shared" si="153"/>
        <v>0</v>
      </c>
      <c r="E606" s="57">
        <f t="shared" si="154"/>
        <v>1</v>
      </c>
      <c r="F606" s="32" t="str">
        <f>IF(H606="","",VLOOKUP(H606,'PHIEU XT'!B:I,8,0))</f>
        <v>31/08/2025</v>
      </c>
      <c r="G606" s="32" t="str">
        <f t="shared" si="155"/>
        <v>31/08/2025</v>
      </c>
      <c r="H606" s="4">
        <v>9105875883</v>
      </c>
      <c r="I606" s="32" t="str">
        <f t="shared" si="156"/>
        <v>31/08/2025</v>
      </c>
      <c r="J606" s="33" t="str">
        <f t="shared" si="157"/>
        <v>NKHT2508/00423458</v>
      </c>
      <c r="K606" s="34"/>
      <c r="L606" s="46" t="str">
        <f t="shared" si="158"/>
        <v>K25TTM</v>
      </c>
      <c r="M606" s="33" t="str">
        <f>IF(H606="","",'PHIEU XT'!C606)</f>
        <v>00423458</v>
      </c>
      <c r="N606" s="35" t="str">
        <f t="shared" si="159"/>
        <v>31/08/2025</v>
      </c>
      <c r="O606" s="6" t="str">
        <f>IF(H606="","",'PHIEU XT'!E606)</f>
        <v>WIN-002</v>
      </c>
      <c r="P606" s="36"/>
      <c r="Q606" s="36"/>
      <c r="R606" s="36"/>
      <c r="S606" s="33" t="str">
        <f>IF(H606="","",'PHIEU XT'!F606)</f>
        <v>2AR5 WM+ HNI R1.05 Ocean Park</v>
      </c>
      <c r="T606" s="36"/>
      <c r="U606" s="36"/>
      <c r="V606" s="33" t="str">
        <f t="shared" si="160"/>
        <v>2AR5 WM+ HNI R1.05 Ocean Park</v>
      </c>
      <c r="W606" s="36"/>
      <c r="X606" s="36"/>
      <c r="Y606" s="33" t="str">
        <f>IF(H606="","",'PHIEU XT'!AC606)</f>
        <v>GM500</v>
      </c>
      <c r="Z606" s="36"/>
      <c r="AA606" s="30"/>
      <c r="AB606" s="57">
        <f t="shared" si="161"/>
        <v>5111</v>
      </c>
      <c r="AC606" s="57">
        <f t="shared" si="162"/>
        <v>131</v>
      </c>
      <c r="AD606" s="30"/>
      <c r="AE606" s="58">
        <f>IF(H606="","",'PHIEU XT'!U606)</f>
        <v>1</v>
      </c>
      <c r="AF606" s="37"/>
      <c r="AG606" s="37">
        <f>IF(H606="","",'PHIEU XT'!T606)</f>
        <v>111058</v>
      </c>
      <c r="AH606" s="38">
        <f t="shared" si="163"/>
        <v>111058</v>
      </c>
      <c r="AI606" s="37"/>
      <c r="AJ606" s="37"/>
      <c r="AK606" s="39"/>
      <c r="AL606" s="40">
        <f t="shared" si="164"/>
        <v>8</v>
      </c>
      <c r="AM606" s="37"/>
      <c r="AN606" s="37">
        <f t="shared" si="165"/>
        <v>8884.64</v>
      </c>
      <c r="AO606" s="59">
        <f t="shared" si="166"/>
        <v>33311</v>
      </c>
      <c r="AP606" s="39"/>
      <c r="AQ606" s="59" t="str">
        <f t="shared" si="167"/>
        <v>K-hangtra</v>
      </c>
      <c r="AR606" s="60">
        <f t="shared" si="168"/>
        <v>156</v>
      </c>
      <c r="AS606" s="60">
        <f t="shared" si="169"/>
        <v>632</v>
      </c>
      <c r="AV606" s="39"/>
      <c r="AW606" s="42"/>
      <c r="AX606" s="42"/>
      <c r="AY606" s="42"/>
      <c r="AZ606" s="42"/>
      <c r="BA606" s="42"/>
      <c r="BB606" s="42"/>
      <c r="BC606" s="42"/>
      <c r="BD606" s="42"/>
      <c r="BE606" s="42"/>
      <c r="BF606" s="42"/>
      <c r="BG606" s="42"/>
      <c r="BH606" s="42"/>
      <c r="BI606" s="42"/>
      <c r="BJ606" s="42"/>
      <c r="BK606" s="42"/>
      <c r="BL606" s="42"/>
      <c r="BM606" s="42"/>
      <c r="BN606" s="42"/>
      <c r="BO606" s="42"/>
      <c r="BP606" s="42"/>
      <c r="BQ606" s="42"/>
      <c r="BR606" s="42"/>
      <c r="BS606" s="42"/>
      <c r="BT606" s="42"/>
      <c r="BU606" s="42"/>
      <c r="BV606" s="42"/>
      <c r="BW606" s="42"/>
      <c r="BX606" s="42"/>
      <c r="BY606" s="42"/>
      <c r="BZ606" s="42"/>
      <c r="CA606" s="42"/>
      <c r="CB606" s="42"/>
      <c r="CC606" s="42"/>
      <c r="CD606" s="42"/>
      <c r="CE606" s="42"/>
      <c r="CF606" s="42"/>
      <c r="CG606" s="42"/>
      <c r="CH606" s="42"/>
      <c r="CI606" s="42"/>
      <c r="CJ606" s="42"/>
      <c r="CK606" s="42"/>
      <c r="CL606" s="42"/>
      <c r="CM606" s="42"/>
      <c r="CN606" s="42"/>
      <c r="CO606" s="42"/>
      <c r="CP606" s="42"/>
      <c r="CQ606" s="42"/>
      <c r="CR606" s="42"/>
      <c r="CS606" s="42"/>
      <c r="CT606" s="42"/>
      <c r="CU606" s="42"/>
      <c r="CV606" s="42"/>
      <c r="CW606" s="42"/>
      <c r="CX606" s="42"/>
      <c r="CY606" s="42"/>
      <c r="CZ606" s="42"/>
      <c r="DA606" s="42"/>
      <c r="DB606" s="42"/>
      <c r="DC606" s="42"/>
      <c r="DD606" s="42"/>
      <c r="DE606" s="42"/>
      <c r="DF606" s="42"/>
      <c r="DG606" s="42"/>
      <c r="DH606" s="42"/>
      <c r="DI606" s="42"/>
      <c r="DJ606" s="42"/>
      <c r="DK606" s="42"/>
      <c r="DL606" s="42"/>
      <c r="DM606" s="42"/>
      <c r="DN606" s="42"/>
      <c r="DO606" s="42"/>
      <c r="DP606" s="42"/>
      <c r="DQ606" s="42"/>
      <c r="DR606" s="42"/>
      <c r="DS606" s="42"/>
      <c r="DT606" s="42"/>
      <c r="DU606" s="42"/>
      <c r="DV606" s="42"/>
      <c r="DW606" s="42"/>
      <c r="DX606" s="42"/>
      <c r="DY606" s="42"/>
      <c r="DZ606" s="42"/>
      <c r="EA606" s="42"/>
      <c r="EB606" s="42"/>
      <c r="EC606" s="42"/>
      <c r="ED606" s="42"/>
      <c r="EE606" s="42"/>
      <c r="EF606" s="42"/>
      <c r="EG606" s="42"/>
      <c r="EH606" s="42"/>
      <c r="EI606" s="42"/>
      <c r="EJ606" s="42"/>
      <c r="EK606" s="42"/>
      <c r="EL606" s="42"/>
      <c r="EM606" s="42"/>
      <c r="EN606" s="42"/>
      <c r="EO606" s="42"/>
      <c r="EP606" s="42"/>
      <c r="EQ606" s="42"/>
      <c r="ER606" s="42"/>
      <c r="ES606" s="42"/>
      <c r="ET606" s="42"/>
      <c r="EU606" s="42"/>
      <c r="EV606" s="42"/>
      <c r="EW606" s="42"/>
      <c r="EX606" s="42"/>
      <c r="EY606" s="42"/>
      <c r="EZ606" s="42"/>
      <c r="FA606" s="42"/>
      <c r="FB606" s="42"/>
      <c r="FC606" s="42"/>
      <c r="FD606" s="42"/>
      <c r="FE606" s="42"/>
      <c r="FF606" s="42"/>
      <c r="FG606" s="42"/>
      <c r="FH606" s="42"/>
      <c r="FI606" s="42"/>
      <c r="FJ606" s="42"/>
      <c r="FK606" s="42"/>
      <c r="FL606" s="42"/>
      <c r="FM606" s="42"/>
      <c r="FN606" s="42"/>
      <c r="FO606" s="42"/>
      <c r="FP606" s="42"/>
      <c r="FQ606" s="42"/>
      <c r="FR606" s="42"/>
      <c r="FS606" s="42"/>
      <c r="FT606" s="42"/>
      <c r="FU606" s="42"/>
      <c r="FV606" s="42"/>
      <c r="FW606" s="42"/>
      <c r="FX606" s="42"/>
      <c r="FY606" s="42"/>
      <c r="FZ606" s="42"/>
      <c r="GA606" s="42"/>
      <c r="GB606" s="42"/>
      <c r="GC606" s="42"/>
      <c r="GD606" s="42"/>
      <c r="GE606" s="42"/>
      <c r="GF606" s="42"/>
      <c r="GG606" s="42"/>
      <c r="GH606" s="42"/>
      <c r="GI606" s="42"/>
      <c r="GJ606" s="42"/>
      <c r="GK606" s="42"/>
      <c r="GL606" s="42"/>
      <c r="GM606" s="42"/>
      <c r="GN606" s="42"/>
      <c r="GO606" s="42"/>
      <c r="GP606" s="42"/>
      <c r="GQ606" s="42"/>
      <c r="GR606" s="42"/>
      <c r="GS606" s="42"/>
      <c r="GT606" s="42"/>
      <c r="GU606" s="42"/>
      <c r="GV606" s="42"/>
      <c r="GW606" s="42"/>
      <c r="GX606" s="42"/>
      <c r="GY606" s="42"/>
      <c r="GZ606" s="42"/>
      <c r="HA606" s="42"/>
      <c r="HB606" s="42"/>
      <c r="HC606" s="42"/>
      <c r="HD606" s="42"/>
      <c r="HE606" s="42"/>
      <c r="HF606" s="42"/>
      <c r="HG606" s="42"/>
      <c r="HH606" s="42"/>
      <c r="HI606" s="42"/>
      <c r="HJ606" s="42"/>
      <c r="HK606" s="42"/>
      <c r="HL606" s="42"/>
      <c r="HM606" s="42"/>
      <c r="HN606" s="42"/>
      <c r="HO606" s="42"/>
      <c r="HP606" s="42"/>
      <c r="HQ606" s="42"/>
      <c r="HR606" s="42"/>
      <c r="HS606" s="42"/>
      <c r="HT606" s="42"/>
      <c r="HU606" s="42"/>
      <c r="HV606" s="42"/>
      <c r="HW606" s="42"/>
      <c r="HX606" s="42"/>
    </row>
    <row r="607" spans="1:232" s="41" customFormat="1" x14ac:dyDescent="0.25">
      <c r="A607" s="29"/>
      <c r="B607" s="30"/>
      <c r="C607" s="31" t="str">
        <f>IF(H607="","",VLOOKUP(O607,Khach_hang!B:G,6,0))</f>
        <v>B</v>
      </c>
      <c r="D607" s="57">
        <f t="shared" si="153"/>
        <v>0</v>
      </c>
      <c r="E607" s="57">
        <f t="shared" si="154"/>
        <v>1</v>
      </c>
      <c r="F607" s="32" t="str">
        <f>IF(H607="","",VLOOKUP(H607,'PHIEU XT'!B:I,8,0))</f>
        <v>31/08/2025</v>
      </c>
      <c r="G607" s="32" t="str">
        <f t="shared" si="155"/>
        <v>31/08/2025</v>
      </c>
      <c r="H607" s="4">
        <v>9105875903</v>
      </c>
      <c r="I607" s="32" t="str">
        <f t="shared" si="156"/>
        <v>31/08/2025</v>
      </c>
      <c r="J607" s="33" t="str">
        <f t="shared" si="157"/>
        <v>NKHT2508/00423466</v>
      </c>
      <c r="K607" s="34"/>
      <c r="L607" s="46" t="str">
        <f t="shared" si="158"/>
        <v>K25TTM</v>
      </c>
      <c r="M607" s="33" t="str">
        <f>IF(H607="","",'PHIEU XT'!C607)</f>
        <v>00423466</v>
      </c>
      <c r="N607" s="35" t="str">
        <f t="shared" si="159"/>
        <v>31/08/2025</v>
      </c>
      <c r="O607" s="6" t="str">
        <f>IF(H607="","",'PHIEU XT'!E607)</f>
        <v>WIN-002</v>
      </c>
      <c r="P607" s="36"/>
      <c r="Q607" s="36"/>
      <c r="R607" s="36"/>
      <c r="S607" s="33" t="str">
        <f>IF(H607="","",'PHIEU XT'!F607)</f>
        <v>4968 WM+ HNI QL3 Phố Lộc Hà</v>
      </c>
      <c r="T607" s="36"/>
      <c r="U607" s="36"/>
      <c r="V607" s="33" t="str">
        <f t="shared" si="160"/>
        <v>4968 WM+ HNI QL3 Phố Lộc Hà</v>
      </c>
      <c r="W607" s="36"/>
      <c r="X607" s="36"/>
      <c r="Y607" s="33" t="str">
        <f>IF(H607="","",'PHIEU XT'!AC607)</f>
        <v>MNH250</v>
      </c>
      <c r="Z607" s="36"/>
      <c r="AA607" s="30"/>
      <c r="AB607" s="57">
        <f t="shared" si="161"/>
        <v>5111</v>
      </c>
      <c r="AC607" s="57">
        <f t="shared" si="162"/>
        <v>131</v>
      </c>
      <c r="AD607" s="30"/>
      <c r="AE607" s="58">
        <f>IF(H607="","",'PHIEU XT'!U607)</f>
        <v>2</v>
      </c>
      <c r="AF607" s="37"/>
      <c r="AG607" s="37">
        <f>IF(H607="","",'PHIEU XT'!T607)</f>
        <v>46000</v>
      </c>
      <c r="AH607" s="38">
        <f t="shared" si="163"/>
        <v>92000</v>
      </c>
      <c r="AI607" s="37"/>
      <c r="AJ607" s="37"/>
      <c r="AK607" s="39"/>
      <c r="AL607" s="40">
        <f t="shared" si="164"/>
        <v>8</v>
      </c>
      <c r="AM607" s="37"/>
      <c r="AN607" s="37">
        <f t="shared" si="165"/>
        <v>7360</v>
      </c>
      <c r="AO607" s="59">
        <f t="shared" si="166"/>
        <v>33311</v>
      </c>
      <c r="AP607" s="39"/>
      <c r="AQ607" s="59" t="str">
        <f t="shared" si="167"/>
        <v>K-hangtra</v>
      </c>
      <c r="AR607" s="60">
        <f t="shared" si="168"/>
        <v>156</v>
      </c>
      <c r="AS607" s="60">
        <f t="shared" si="169"/>
        <v>632</v>
      </c>
      <c r="AV607" s="39"/>
      <c r="AW607" s="42"/>
      <c r="AX607" s="42"/>
      <c r="AY607" s="42"/>
      <c r="AZ607" s="42"/>
      <c r="BA607" s="42"/>
      <c r="BB607" s="42"/>
      <c r="BC607" s="42"/>
      <c r="BD607" s="42"/>
      <c r="BE607" s="42"/>
      <c r="BF607" s="42"/>
      <c r="BG607" s="42"/>
      <c r="BH607" s="42"/>
      <c r="BI607" s="42"/>
      <c r="BJ607" s="42"/>
      <c r="BK607" s="42"/>
      <c r="BL607" s="42"/>
      <c r="BM607" s="42"/>
      <c r="BN607" s="42"/>
      <c r="BO607" s="42"/>
      <c r="BP607" s="42"/>
      <c r="BQ607" s="42"/>
      <c r="BR607" s="42"/>
      <c r="BS607" s="42"/>
      <c r="BT607" s="42"/>
      <c r="BU607" s="42"/>
      <c r="BV607" s="42"/>
      <c r="BW607" s="42"/>
      <c r="BX607" s="42"/>
      <c r="BY607" s="42"/>
      <c r="BZ607" s="42"/>
      <c r="CA607" s="42"/>
      <c r="CB607" s="42"/>
      <c r="CC607" s="42"/>
      <c r="CD607" s="42"/>
      <c r="CE607" s="42"/>
      <c r="CF607" s="42"/>
      <c r="CG607" s="42"/>
      <c r="CH607" s="42"/>
      <c r="CI607" s="42"/>
      <c r="CJ607" s="42"/>
      <c r="CK607" s="42"/>
      <c r="CL607" s="42"/>
      <c r="CM607" s="42"/>
      <c r="CN607" s="42"/>
      <c r="CO607" s="42"/>
      <c r="CP607" s="42"/>
      <c r="CQ607" s="42"/>
      <c r="CR607" s="42"/>
      <c r="CS607" s="42"/>
      <c r="CT607" s="42"/>
      <c r="CU607" s="42"/>
      <c r="CV607" s="42"/>
      <c r="CW607" s="42"/>
      <c r="CX607" s="42"/>
      <c r="CY607" s="42"/>
      <c r="CZ607" s="42"/>
      <c r="DA607" s="42"/>
      <c r="DB607" s="42"/>
      <c r="DC607" s="42"/>
      <c r="DD607" s="42"/>
      <c r="DE607" s="42"/>
      <c r="DF607" s="42"/>
      <c r="DG607" s="42"/>
      <c r="DH607" s="42"/>
      <c r="DI607" s="42"/>
      <c r="DJ607" s="42"/>
      <c r="DK607" s="42"/>
      <c r="DL607" s="42"/>
      <c r="DM607" s="42"/>
      <c r="DN607" s="42"/>
      <c r="DO607" s="42"/>
      <c r="DP607" s="42"/>
      <c r="DQ607" s="42"/>
      <c r="DR607" s="42"/>
      <c r="DS607" s="42"/>
      <c r="DT607" s="42"/>
      <c r="DU607" s="42"/>
      <c r="DV607" s="42"/>
      <c r="DW607" s="42"/>
      <c r="DX607" s="42"/>
      <c r="DY607" s="42"/>
      <c r="DZ607" s="42"/>
      <c r="EA607" s="42"/>
      <c r="EB607" s="42"/>
      <c r="EC607" s="42"/>
      <c r="ED607" s="42"/>
      <c r="EE607" s="42"/>
      <c r="EF607" s="42"/>
      <c r="EG607" s="42"/>
      <c r="EH607" s="42"/>
      <c r="EI607" s="42"/>
      <c r="EJ607" s="42"/>
      <c r="EK607" s="42"/>
      <c r="EL607" s="42"/>
      <c r="EM607" s="42"/>
      <c r="EN607" s="42"/>
      <c r="EO607" s="42"/>
      <c r="EP607" s="42"/>
      <c r="EQ607" s="42"/>
      <c r="ER607" s="42"/>
      <c r="ES607" s="42"/>
      <c r="ET607" s="42"/>
      <c r="EU607" s="42"/>
      <c r="EV607" s="42"/>
      <c r="EW607" s="42"/>
      <c r="EX607" s="42"/>
      <c r="EY607" s="42"/>
      <c r="EZ607" s="42"/>
      <c r="FA607" s="42"/>
      <c r="FB607" s="42"/>
      <c r="FC607" s="42"/>
      <c r="FD607" s="42"/>
      <c r="FE607" s="42"/>
      <c r="FF607" s="42"/>
      <c r="FG607" s="42"/>
      <c r="FH607" s="42"/>
      <c r="FI607" s="42"/>
      <c r="FJ607" s="42"/>
      <c r="FK607" s="42"/>
      <c r="FL607" s="42"/>
      <c r="FM607" s="42"/>
      <c r="FN607" s="42"/>
      <c r="FO607" s="42"/>
      <c r="FP607" s="42"/>
      <c r="FQ607" s="42"/>
      <c r="FR607" s="42"/>
      <c r="FS607" s="42"/>
      <c r="FT607" s="42"/>
      <c r="FU607" s="42"/>
      <c r="FV607" s="42"/>
      <c r="FW607" s="42"/>
      <c r="FX607" s="42"/>
      <c r="FY607" s="42"/>
      <c r="FZ607" s="42"/>
      <c r="GA607" s="42"/>
      <c r="GB607" s="42"/>
      <c r="GC607" s="42"/>
      <c r="GD607" s="42"/>
      <c r="GE607" s="42"/>
      <c r="GF607" s="42"/>
      <c r="GG607" s="42"/>
      <c r="GH607" s="42"/>
      <c r="GI607" s="42"/>
      <c r="GJ607" s="42"/>
      <c r="GK607" s="42"/>
      <c r="GL607" s="42"/>
      <c r="GM607" s="42"/>
      <c r="GN607" s="42"/>
      <c r="GO607" s="42"/>
      <c r="GP607" s="42"/>
      <c r="GQ607" s="42"/>
      <c r="GR607" s="42"/>
      <c r="GS607" s="42"/>
      <c r="GT607" s="42"/>
      <c r="GU607" s="42"/>
      <c r="GV607" s="42"/>
      <c r="GW607" s="42"/>
      <c r="GX607" s="42"/>
      <c r="GY607" s="42"/>
      <c r="GZ607" s="42"/>
      <c r="HA607" s="42"/>
      <c r="HB607" s="42"/>
      <c r="HC607" s="42"/>
      <c r="HD607" s="42"/>
      <c r="HE607" s="42"/>
      <c r="HF607" s="42"/>
      <c r="HG607" s="42"/>
      <c r="HH607" s="42"/>
      <c r="HI607" s="42"/>
      <c r="HJ607" s="42"/>
      <c r="HK607" s="42"/>
      <c r="HL607" s="42"/>
      <c r="HM607" s="42"/>
      <c r="HN607" s="42"/>
      <c r="HO607" s="42"/>
      <c r="HP607" s="42"/>
      <c r="HQ607" s="42"/>
      <c r="HR607" s="42"/>
      <c r="HS607" s="42"/>
      <c r="HT607" s="42"/>
      <c r="HU607" s="42"/>
      <c r="HV607" s="42"/>
      <c r="HW607" s="42"/>
      <c r="HX607" s="42"/>
    </row>
    <row r="608" spans="1:232" s="41" customFormat="1" x14ac:dyDescent="0.25">
      <c r="A608" s="29"/>
      <c r="B608" s="30"/>
      <c r="C608" s="31" t="str">
        <f>IF(H608="","",VLOOKUP(O608,Khach_hang!B:G,6,0))</f>
        <v>B</v>
      </c>
      <c r="D608" s="57">
        <f t="shared" si="153"/>
        <v>0</v>
      </c>
      <c r="E608" s="57">
        <f t="shared" si="154"/>
        <v>1</v>
      </c>
      <c r="F608" s="32" t="str">
        <f>IF(H608="","",VLOOKUP(H608,'PHIEU XT'!B:I,8,0))</f>
        <v>31/08/2025</v>
      </c>
      <c r="G608" s="32" t="str">
        <f t="shared" si="155"/>
        <v>31/08/2025</v>
      </c>
      <c r="H608" s="4">
        <v>9105875930</v>
      </c>
      <c r="I608" s="32" t="str">
        <f t="shared" si="156"/>
        <v>31/08/2025</v>
      </c>
      <c r="J608" s="33" t="str">
        <f t="shared" si="157"/>
        <v>NKHT2508/00423476</v>
      </c>
      <c r="K608" s="34"/>
      <c r="L608" s="46" t="str">
        <f t="shared" si="158"/>
        <v>K25TTM</v>
      </c>
      <c r="M608" s="33" t="str">
        <f>IF(H608="","",'PHIEU XT'!C608)</f>
        <v>00423476</v>
      </c>
      <c r="N608" s="35" t="str">
        <f t="shared" si="159"/>
        <v>31/08/2025</v>
      </c>
      <c r="O608" s="6" t="str">
        <f>IF(H608="","",'PHIEU XT'!E608)</f>
        <v>WIN-002</v>
      </c>
      <c r="P608" s="36"/>
      <c r="Q608" s="36"/>
      <c r="R608" s="36"/>
      <c r="S608" s="33" t="str">
        <f>IF(H608="","",'PHIEU XT'!F608)</f>
        <v>3901 WM+ HNI Rice City Sông Hồng</v>
      </c>
      <c r="T608" s="36"/>
      <c r="U608" s="36"/>
      <c r="V608" s="33" t="str">
        <f t="shared" si="160"/>
        <v>3901 WM+ HNI Rice City Sông Hồng</v>
      </c>
      <c r="W608" s="36"/>
      <c r="X608" s="36"/>
      <c r="Y608" s="33" t="str">
        <f>IF(H608="","",'PHIEU XT'!AC608)</f>
        <v>TH200</v>
      </c>
      <c r="Z608" s="36"/>
      <c r="AA608" s="30"/>
      <c r="AB608" s="57">
        <f t="shared" si="161"/>
        <v>5111</v>
      </c>
      <c r="AC608" s="57">
        <f t="shared" si="162"/>
        <v>131</v>
      </c>
      <c r="AD608" s="30"/>
      <c r="AE608" s="58">
        <f>IF(H608="","",'PHIEU XT'!U608)</f>
        <v>1</v>
      </c>
      <c r="AF608" s="37"/>
      <c r="AG608" s="37">
        <f>IF(H608="","",'PHIEU XT'!T608)</f>
        <v>55595</v>
      </c>
      <c r="AH608" s="38">
        <f t="shared" si="163"/>
        <v>55595</v>
      </c>
      <c r="AI608" s="37"/>
      <c r="AJ608" s="37"/>
      <c r="AK608" s="39"/>
      <c r="AL608" s="40">
        <f t="shared" si="164"/>
        <v>8</v>
      </c>
      <c r="AM608" s="37"/>
      <c r="AN608" s="37">
        <f t="shared" si="165"/>
        <v>4447.6000000000004</v>
      </c>
      <c r="AO608" s="59">
        <f t="shared" si="166"/>
        <v>33311</v>
      </c>
      <c r="AP608" s="39"/>
      <c r="AQ608" s="59" t="str">
        <f t="shared" si="167"/>
        <v>K-hangtra</v>
      </c>
      <c r="AR608" s="60">
        <f t="shared" si="168"/>
        <v>156</v>
      </c>
      <c r="AS608" s="60">
        <f t="shared" si="169"/>
        <v>632</v>
      </c>
      <c r="AV608" s="39"/>
      <c r="AW608" s="42"/>
      <c r="AX608" s="42"/>
      <c r="AY608" s="42"/>
      <c r="AZ608" s="42"/>
      <c r="BA608" s="42"/>
      <c r="BB608" s="42"/>
      <c r="BC608" s="42"/>
      <c r="BD608" s="42"/>
      <c r="BE608" s="42"/>
      <c r="BF608" s="42"/>
      <c r="BG608" s="42"/>
      <c r="BH608" s="42"/>
      <c r="BI608" s="42"/>
      <c r="BJ608" s="42"/>
      <c r="BK608" s="42"/>
      <c r="BL608" s="42"/>
      <c r="BM608" s="42"/>
      <c r="BN608" s="42"/>
      <c r="BO608" s="42"/>
      <c r="BP608" s="42"/>
      <c r="BQ608" s="42"/>
      <c r="BR608" s="42"/>
      <c r="BS608" s="42"/>
      <c r="BT608" s="42"/>
      <c r="BU608" s="42"/>
      <c r="BV608" s="42"/>
      <c r="BW608" s="42"/>
      <c r="BX608" s="42"/>
      <c r="BY608" s="42"/>
      <c r="BZ608" s="42"/>
      <c r="CA608" s="42"/>
      <c r="CB608" s="42"/>
      <c r="CC608" s="42"/>
      <c r="CD608" s="42"/>
      <c r="CE608" s="42"/>
      <c r="CF608" s="42"/>
      <c r="CG608" s="42"/>
      <c r="CH608" s="42"/>
      <c r="CI608" s="42"/>
      <c r="CJ608" s="42"/>
      <c r="CK608" s="42"/>
      <c r="CL608" s="42"/>
      <c r="CM608" s="42"/>
      <c r="CN608" s="42"/>
      <c r="CO608" s="42"/>
      <c r="CP608" s="42"/>
      <c r="CQ608" s="42"/>
      <c r="CR608" s="42"/>
      <c r="CS608" s="42"/>
      <c r="CT608" s="42"/>
      <c r="CU608" s="42"/>
      <c r="CV608" s="42"/>
      <c r="CW608" s="42"/>
      <c r="CX608" s="42"/>
      <c r="CY608" s="42"/>
      <c r="CZ608" s="42"/>
      <c r="DA608" s="42"/>
      <c r="DB608" s="42"/>
      <c r="DC608" s="42"/>
      <c r="DD608" s="42"/>
      <c r="DE608" s="42"/>
      <c r="DF608" s="42"/>
      <c r="DG608" s="42"/>
      <c r="DH608" s="42"/>
      <c r="DI608" s="42"/>
      <c r="DJ608" s="42"/>
      <c r="DK608" s="42"/>
      <c r="DL608" s="42"/>
      <c r="DM608" s="42"/>
      <c r="DN608" s="42"/>
      <c r="DO608" s="42"/>
      <c r="DP608" s="42"/>
      <c r="DQ608" s="42"/>
      <c r="DR608" s="42"/>
      <c r="DS608" s="42"/>
      <c r="DT608" s="42"/>
      <c r="DU608" s="42"/>
      <c r="DV608" s="42"/>
      <c r="DW608" s="42"/>
      <c r="DX608" s="42"/>
      <c r="DY608" s="42"/>
      <c r="DZ608" s="42"/>
      <c r="EA608" s="42"/>
      <c r="EB608" s="42"/>
      <c r="EC608" s="42"/>
      <c r="ED608" s="42"/>
      <c r="EE608" s="42"/>
      <c r="EF608" s="42"/>
      <c r="EG608" s="42"/>
      <c r="EH608" s="42"/>
      <c r="EI608" s="42"/>
      <c r="EJ608" s="42"/>
      <c r="EK608" s="42"/>
      <c r="EL608" s="42"/>
      <c r="EM608" s="42"/>
      <c r="EN608" s="42"/>
      <c r="EO608" s="42"/>
      <c r="EP608" s="42"/>
      <c r="EQ608" s="42"/>
      <c r="ER608" s="42"/>
      <c r="ES608" s="42"/>
      <c r="ET608" s="42"/>
      <c r="EU608" s="42"/>
      <c r="EV608" s="42"/>
      <c r="EW608" s="42"/>
      <c r="EX608" s="42"/>
      <c r="EY608" s="42"/>
      <c r="EZ608" s="42"/>
      <c r="FA608" s="42"/>
      <c r="FB608" s="42"/>
      <c r="FC608" s="42"/>
      <c r="FD608" s="42"/>
      <c r="FE608" s="42"/>
      <c r="FF608" s="42"/>
      <c r="FG608" s="42"/>
      <c r="FH608" s="42"/>
      <c r="FI608" s="42"/>
      <c r="FJ608" s="42"/>
      <c r="FK608" s="42"/>
      <c r="FL608" s="42"/>
      <c r="FM608" s="42"/>
      <c r="FN608" s="42"/>
      <c r="FO608" s="42"/>
      <c r="FP608" s="42"/>
      <c r="FQ608" s="42"/>
      <c r="FR608" s="42"/>
      <c r="FS608" s="42"/>
      <c r="FT608" s="42"/>
      <c r="FU608" s="42"/>
      <c r="FV608" s="42"/>
      <c r="FW608" s="42"/>
      <c r="FX608" s="42"/>
      <c r="FY608" s="42"/>
      <c r="FZ608" s="42"/>
      <c r="GA608" s="42"/>
      <c r="GB608" s="42"/>
      <c r="GC608" s="42"/>
      <c r="GD608" s="42"/>
      <c r="GE608" s="42"/>
      <c r="GF608" s="42"/>
      <c r="GG608" s="42"/>
      <c r="GH608" s="42"/>
      <c r="GI608" s="42"/>
      <c r="GJ608" s="42"/>
      <c r="GK608" s="42"/>
      <c r="GL608" s="42"/>
      <c r="GM608" s="42"/>
      <c r="GN608" s="42"/>
      <c r="GO608" s="42"/>
      <c r="GP608" s="42"/>
      <c r="GQ608" s="42"/>
      <c r="GR608" s="42"/>
      <c r="GS608" s="42"/>
      <c r="GT608" s="42"/>
      <c r="GU608" s="42"/>
      <c r="GV608" s="42"/>
      <c r="GW608" s="42"/>
      <c r="GX608" s="42"/>
      <c r="GY608" s="42"/>
      <c r="GZ608" s="42"/>
      <c r="HA608" s="42"/>
      <c r="HB608" s="42"/>
      <c r="HC608" s="42"/>
      <c r="HD608" s="42"/>
      <c r="HE608" s="42"/>
      <c r="HF608" s="42"/>
      <c r="HG608" s="42"/>
      <c r="HH608" s="42"/>
      <c r="HI608" s="42"/>
      <c r="HJ608" s="42"/>
      <c r="HK608" s="42"/>
      <c r="HL608" s="42"/>
      <c r="HM608" s="42"/>
      <c r="HN608" s="42"/>
      <c r="HO608" s="42"/>
      <c r="HP608" s="42"/>
      <c r="HQ608" s="42"/>
      <c r="HR608" s="42"/>
      <c r="HS608" s="42"/>
      <c r="HT608" s="42"/>
      <c r="HU608" s="42"/>
      <c r="HV608" s="42"/>
      <c r="HW608" s="42"/>
      <c r="HX608" s="42"/>
    </row>
    <row r="609" spans="1:232" s="41" customFormat="1" x14ac:dyDescent="0.25">
      <c r="A609" s="29"/>
      <c r="B609" s="30"/>
      <c r="C609" s="31" t="str">
        <f>IF(H609="","",VLOOKUP(O609,Khach_hang!B:G,6,0))</f>
        <v>N</v>
      </c>
      <c r="D609" s="57">
        <f t="shared" si="153"/>
        <v>0</v>
      </c>
      <c r="E609" s="57">
        <f t="shared" si="154"/>
        <v>1</v>
      </c>
      <c r="F609" s="32" t="str">
        <f>IF(H609="","",VLOOKUP(H609,'PHIEU XT'!B:I,8,0))</f>
        <v>31/08/2025</v>
      </c>
      <c r="G609" s="32" t="str">
        <f t="shared" si="155"/>
        <v>31/08/2025</v>
      </c>
      <c r="H609" s="4">
        <v>9105875948</v>
      </c>
      <c r="I609" s="32" t="str">
        <f t="shared" si="156"/>
        <v>31/08/2025</v>
      </c>
      <c r="J609" s="33" t="str">
        <f t="shared" si="157"/>
        <v>NKHT2508/00007228</v>
      </c>
      <c r="K609" s="34"/>
      <c r="L609" s="46" t="str">
        <f t="shared" si="158"/>
        <v>K25TTM</v>
      </c>
      <c r="M609" s="33" t="str">
        <f>IF(H609="","",'PHIEU XT'!C609)</f>
        <v>00007228</v>
      </c>
      <c r="N609" s="35" t="str">
        <f t="shared" si="159"/>
        <v>31/08/2025</v>
      </c>
      <c r="O609" s="6" t="str">
        <f>IF(H609="","",'PHIEU XT'!E609)</f>
        <v>WIN-022</v>
      </c>
      <c r="P609" s="36"/>
      <c r="Q609" s="36"/>
      <c r="R609" s="36"/>
      <c r="S609" s="33" t="str">
        <f>IF(H609="","",'PHIEU XT'!F609)</f>
        <v>2AK9 WM+ GLI 256 Trần Hưng Đạo</v>
      </c>
      <c r="T609" s="36"/>
      <c r="U609" s="36"/>
      <c r="V609" s="33" t="str">
        <f t="shared" si="160"/>
        <v>2AK9 WM+ GLI 256 Trần Hưng Đạo</v>
      </c>
      <c r="W609" s="36"/>
      <c r="X609" s="36"/>
      <c r="Y609" s="33" t="str">
        <f>IF(H609="","",'PHIEU XT'!AC609)</f>
        <v>CC300</v>
      </c>
      <c r="Z609" s="36"/>
      <c r="AA609" s="30"/>
      <c r="AB609" s="57">
        <f t="shared" si="161"/>
        <v>5111</v>
      </c>
      <c r="AC609" s="57">
        <f t="shared" si="162"/>
        <v>131</v>
      </c>
      <c r="AD609" s="30"/>
      <c r="AE609" s="58">
        <f>IF(H609="","",'PHIEU XT'!U609)</f>
        <v>1</v>
      </c>
      <c r="AF609" s="37"/>
      <c r="AG609" s="37">
        <f>IF(H609="","",'PHIEU XT'!T609)</f>
        <v>74250</v>
      </c>
      <c r="AH609" s="38">
        <f t="shared" si="163"/>
        <v>74250</v>
      </c>
      <c r="AI609" s="37"/>
      <c r="AJ609" s="37"/>
      <c r="AK609" s="39"/>
      <c r="AL609" s="40">
        <f t="shared" si="164"/>
        <v>8</v>
      </c>
      <c r="AM609" s="37"/>
      <c r="AN609" s="37">
        <f t="shared" si="165"/>
        <v>5940</v>
      </c>
      <c r="AO609" s="59">
        <f t="shared" si="166"/>
        <v>33311</v>
      </c>
      <c r="AP609" s="39"/>
      <c r="AQ609" s="59" t="str">
        <f t="shared" si="167"/>
        <v>K-hangtra</v>
      </c>
      <c r="AR609" s="60">
        <f t="shared" si="168"/>
        <v>156</v>
      </c>
      <c r="AS609" s="60">
        <f t="shared" si="169"/>
        <v>632</v>
      </c>
      <c r="AV609" s="39"/>
      <c r="AW609" s="42"/>
      <c r="AX609" s="42"/>
      <c r="AY609" s="42"/>
      <c r="AZ609" s="42"/>
      <c r="BA609" s="42"/>
      <c r="BB609" s="42"/>
      <c r="BC609" s="42"/>
      <c r="BD609" s="42"/>
      <c r="BE609" s="42"/>
      <c r="BF609" s="42"/>
      <c r="BG609" s="42"/>
      <c r="BH609" s="42"/>
      <c r="BI609" s="42"/>
      <c r="BJ609" s="42"/>
      <c r="BK609" s="42"/>
      <c r="BL609" s="42"/>
      <c r="BM609" s="42"/>
      <c r="BN609" s="42"/>
      <c r="BO609" s="42"/>
      <c r="BP609" s="42"/>
      <c r="BQ609" s="42"/>
      <c r="BR609" s="42"/>
      <c r="BS609" s="42"/>
      <c r="BT609" s="42"/>
      <c r="BU609" s="42"/>
      <c r="BV609" s="42"/>
      <c r="BW609" s="42"/>
      <c r="BX609" s="42"/>
      <c r="BY609" s="42"/>
      <c r="BZ609" s="42"/>
      <c r="CA609" s="42"/>
      <c r="CB609" s="42"/>
      <c r="CC609" s="42"/>
      <c r="CD609" s="42"/>
      <c r="CE609" s="42"/>
      <c r="CF609" s="42"/>
      <c r="CG609" s="42"/>
      <c r="CH609" s="42"/>
      <c r="CI609" s="42"/>
      <c r="CJ609" s="42"/>
      <c r="CK609" s="42"/>
      <c r="CL609" s="42"/>
      <c r="CM609" s="42"/>
      <c r="CN609" s="42"/>
      <c r="CO609" s="42"/>
      <c r="CP609" s="42"/>
      <c r="CQ609" s="42"/>
      <c r="CR609" s="42"/>
      <c r="CS609" s="42"/>
      <c r="CT609" s="42"/>
      <c r="CU609" s="42"/>
      <c r="CV609" s="42"/>
      <c r="CW609" s="42"/>
      <c r="CX609" s="42"/>
      <c r="CY609" s="42"/>
      <c r="CZ609" s="42"/>
      <c r="DA609" s="42"/>
      <c r="DB609" s="42"/>
      <c r="DC609" s="42"/>
      <c r="DD609" s="42"/>
      <c r="DE609" s="42"/>
      <c r="DF609" s="42"/>
      <c r="DG609" s="42"/>
      <c r="DH609" s="42"/>
      <c r="DI609" s="42"/>
      <c r="DJ609" s="42"/>
      <c r="DK609" s="42"/>
      <c r="DL609" s="42"/>
      <c r="DM609" s="42"/>
      <c r="DN609" s="42"/>
      <c r="DO609" s="42"/>
      <c r="DP609" s="42"/>
      <c r="DQ609" s="42"/>
      <c r="DR609" s="42"/>
      <c r="DS609" s="42"/>
      <c r="DT609" s="42"/>
      <c r="DU609" s="42"/>
      <c r="DV609" s="42"/>
      <c r="DW609" s="42"/>
      <c r="DX609" s="42"/>
      <c r="DY609" s="42"/>
      <c r="DZ609" s="42"/>
      <c r="EA609" s="42"/>
      <c r="EB609" s="42"/>
      <c r="EC609" s="42"/>
      <c r="ED609" s="42"/>
      <c r="EE609" s="42"/>
      <c r="EF609" s="42"/>
      <c r="EG609" s="42"/>
      <c r="EH609" s="42"/>
      <c r="EI609" s="42"/>
      <c r="EJ609" s="42"/>
      <c r="EK609" s="42"/>
      <c r="EL609" s="42"/>
      <c r="EM609" s="42"/>
      <c r="EN609" s="42"/>
      <c r="EO609" s="42"/>
      <c r="EP609" s="42"/>
      <c r="EQ609" s="42"/>
      <c r="ER609" s="42"/>
      <c r="ES609" s="42"/>
      <c r="ET609" s="42"/>
      <c r="EU609" s="42"/>
      <c r="EV609" s="42"/>
      <c r="EW609" s="42"/>
      <c r="EX609" s="42"/>
      <c r="EY609" s="42"/>
      <c r="EZ609" s="42"/>
      <c r="FA609" s="42"/>
      <c r="FB609" s="42"/>
      <c r="FC609" s="42"/>
      <c r="FD609" s="42"/>
      <c r="FE609" s="42"/>
      <c r="FF609" s="42"/>
      <c r="FG609" s="42"/>
      <c r="FH609" s="42"/>
      <c r="FI609" s="42"/>
      <c r="FJ609" s="42"/>
      <c r="FK609" s="42"/>
      <c r="FL609" s="42"/>
      <c r="FM609" s="42"/>
      <c r="FN609" s="42"/>
      <c r="FO609" s="42"/>
      <c r="FP609" s="42"/>
      <c r="FQ609" s="42"/>
      <c r="FR609" s="42"/>
      <c r="FS609" s="42"/>
      <c r="FT609" s="42"/>
      <c r="FU609" s="42"/>
      <c r="FV609" s="42"/>
      <c r="FW609" s="42"/>
      <c r="FX609" s="42"/>
      <c r="FY609" s="42"/>
      <c r="FZ609" s="42"/>
      <c r="GA609" s="42"/>
      <c r="GB609" s="42"/>
      <c r="GC609" s="42"/>
      <c r="GD609" s="42"/>
      <c r="GE609" s="42"/>
      <c r="GF609" s="42"/>
      <c r="GG609" s="42"/>
      <c r="GH609" s="42"/>
      <c r="GI609" s="42"/>
      <c r="GJ609" s="42"/>
      <c r="GK609" s="42"/>
      <c r="GL609" s="42"/>
      <c r="GM609" s="42"/>
      <c r="GN609" s="42"/>
      <c r="GO609" s="42"/>
      <c r="GP609" s="42"/>
      <c r="GQ609" s="42"/>
      <c r="GR609" s="42"/>
      <c r="GS609" s="42"/>
      <c r="GT609" s="42"/>
      <c r="GU609" s="42"/>
      <c r="GV609" s="42"/>
      <c r="GW609" s="42"/>
      <c r="GX609" s="42"/>
      <c r="GY609" s="42"/>
      <c r="GZ609" s="42"/>
      <c r="HA609" s="42"/>
      <c r="HB609" s="42"/>
      <c r="HC609" s="42"/>
      <c r="HD609" s="42"/>
      <c r="HE609" s="42"/>
      <c r="HF609" s="42"/>
      <c r="HG609" s="42"/>
      <c r="HH609" s="42"/>
      <c r="HI609" s="42"/>
      <c r="HJ609" s="42"/>
      <c r="HK609" s="42"/>
      <c r="HL609" s="42"/>
      <c r="HM609" s="42"/>
      <c r="HN609" s="42"/>
      <c r="HO609" s="42"/>
      <c r="HP609" s="42"/>
      <c r="HQ609" s="42"/>
      <c r="HR609" s="42"/>
      <c r="HS609" s="42"/>
      <c r="HT609" s="42"/>
      <c r="HU609" s="42"/>
      <c r="HV609" s="42"/>
      <c r="HW609" s="42"/>
      <c r="HX609" s="42"/>
    </row>
    <row r="610" spans="1:232" s="41" customFormat="1" x14ac:dyDescent="0.25">
      <c r="A610" s="29"/>
      <c r="B610" s="30"/>
      <c r="C610" s="31" t="str">
        <f>IF(H610="","",VLOOKUP(O610,Khach_hang!B:G,6,0))</f>
        <v>B</v>
      </c>
      <c r="D610" s="57">
        <f t="shared" si="153"/>
        <v>0</v>
      </c>
      <c r="E610" s="57">
        <f t="shared" si="154"/>
        <v>1</v>
      </c>
      <c r="F610" s="32" t="str">
        <f>IF(H610="","",VLOOKUP(H610,'PHIEU XT'!B:I,8,0))</f>
        <v>31/08/2025</v>
      </c>
      <c r="G610" s="32" t="str">
        <f t="shared" si="155"/>
        <v>31/08/2025</v>
      </c>
      <c r="H610" s="4">
        <v>9105875969</v>
      </c>
      <c r="I610" s="32" t="str">
        <f t="shared" si="156"/>
        <v>31/08/2025</v>
      </c>
      <c r="J610" s="33" t="str">
        <f t="shared" si="157"/>
        <v>NKHT2508/00015842</v>
      </c>
      <c r="K610" s="34"/>
      <c r="L610" s="46" t="str">
        <f t="shared" si="158"/>
        <v>K25TTM</v>
      </c>
      <c r="M610" s="33" t="str">
        <f>IF(H610="","",'PHIEU XT'!C610)</f>
        <v>00015842</v>
      </c>
      <c r="N610" s="35" t="str">
        <f t="shared" si="159"/>
        <v>31/08/2025</v>
      </c>
      <c r="O610" s="6" t="str">
        <f>IF(H610="","",'PHIEU XT'!E610)</f>
        <v>WIN-003</v>
      </c>
      <c r="P610" s="36"/>
      <c r="Q610" s="36"/>
      <c r="R610" s="36"/>
      <c r="S610" s="33" t="str">
        <f>IF(H610="","",'PHIEU XT'!F610)</f>
        <v>3627 WM+ PTO Khu 2A, Nông Trang</v>
      </c>
      <c r="T610" s="36"/>
      <c r="U610" s="36"/>
      <c r="V610" s="33" t="str">
        <f t="shared" si="160"/>
        <v>3627 WM+ PTO Khu 2A, Nông Trang</v>
      </c>
      <c r="W610" s="36"/>
      <c r="X610" s="36"/>
      <c r="Y610" s="33" t="str">
        <f>IF(H610="","",'PHIEU XT'!AC610)</f>
        <v>CC300</v>
      </c>
      <c r="Z610" s="36"/>
      <c r="AA610" s="30"/>
      <c r="AB610" s="57">
        <f t="shared" si="161"/>
        <v>5111</v>
      </c>
      <c r="AC610" s="57">
        <f t="shared" si="162"/>
        <v>131</v>
      </c>
      <c r="AD610" s="30"/>
      <c r="AE610" s="58">
        <f>IF(H610="","",'PHIEU XT'!U610)</f>
        <v>1</v>
      </c>
      <c r="AF610" s="37"/>
      <c r="AG610" s="37">
        <f>IF(H610="","",'PHIEU XT'!T610)</f>
        <v>74250</v>
      </c>
      <c r="AH610" s="38">
        <f t="shared" si="163"/>
        <v>74250</v>
      </c>
      <c r="AI610" s="37"/>
      <c r="AJ610" s="37"/>
      <c r="AK610" s="39"/>
      <c r="AL610" s="40">
        <f t="shared" si="164"/>
        <v>8</v>
      </c>
      <c r="AM610" s="37"/>
      <c r="AN610" s="37">
        <f t="shared" si="165"/>
        <v>5940</v>
      </c>
      <c r="AO610" s="59">
        <f t="shared" si="166"/>
        <v>33311</v>
      </c>
      <c r="AP610" s="39"/>
      <c r="AQ610" s="59" t="str">
        <f t="shared" si="167"/>
        <v>K-hangtra</v>
      </c>
      <c r="AR610" s="60">
        <f t="shared" si="168"/>
        <v>156</v>
      </c>
      <c r="AS610" s="60">
        <f t="shared" si="169"/>
        <v>632</v>
      </c>
      <c r="AV610" s="39"/>
      <c r="AW610" s="42"/>
      <c r="AX610" s="42"/>
      <c r="AY610" s="42"/>
      <c r="AZ610" s="42"/>
      <c r="BA610" s="42"/>
      <c r="BB610" s="42"/>
      <c r="BC610" s="42"/>
      <c r="BD610" s="42"/>
      <c r="BE610" s="42"/>
      <c r="BF610" s="42"/>
      <c r="BG610" s="42"/>
      <c r="BH610" s="42"/>
      <c r="BI610" s="42"/>
      <c r="BJ610" s="42"/>
      <c r="BK610" s="42"/>
      <c r="BL610" s="42"/>
      <c r="BM610" s="42"/>
      <c r="BN610" s="42"/>
      <c r="BO610" s="42"/>
      <c r="BP610" s="42"/>
      <c r="BQ610" s="42"/>
      <c r="BR610" s="42"/>
      <c r="BS610" s="42"/>
      <c r="BT610" s="42"/>
      <c r="BU610" s="42"/>
      <c r="BV610" s="42"/>
      <c r="BW610" s="42"/>
      <c r="BX610" s="42"/>
      <c r="BY610" s="42"/>
      <c r="BZ610" s="42"/>
      <c r="CA610" s="42"/>
      <c r="CB610" s="42"/>
      <c r="CC610" s="42"/>
      <c r="CD610" s="42"/>
      <c r="CE610" s="42"/>
      <c r="CF610" s="42"/>
      <c r="CG610" s="42"/>
      <c r="CH610" s="42"/>
      <c r="CI610" s="42"/>
      <c r="CJ610" s="42"/>
      <c r="CK610" s="42"/>
      <c r="CL610" s="42"/>
      <c r="CM610" s="42"/>
      <c r="CN610" s="42"/>
      <c r="CO610" s="42"/>
      <c r="CP610" s="42"/>
      <c r="CQ610" s="42"/>
      <c r="CR610" s="42"/>
      <c r="CS610" s="42"/>
      <c r="CT610" s="42"/>
      <c r="CU610" s="42"/>
      <c r="CV610" s="42"/>
      <c r="CW610" s="42"/>
      <c r="CX610" s="42"/>
      <c r="CY610" s="42"/>
      <c r="CZ610" s="42"/>
      <c r="DA610" s="42"/>
      <c r="DB610" s="42"/>
      <c r="DC610" s="42"/>
      <c r="DD610" s="42"/>
      <c r="DE610" s="42"/>
      <c r="DF610" s="42"/>
      <c r="DG610" s="42"/>
      <c r="DH610" s="42"/>
      <c r="DI610" s="42"/>
      <c r="DJ610" s="42"/>
      <c r="DK610" s="42"/>
      <c r="DL610" s="42"/>
      <c r="DM610" s="42"/>
      <c r="DN610" s="42"/>
      <c r="DO610" s="42"/>
      <c r="DP610" s="42"/>
      <c r="DQ610" s="42"/>
      <c r="DR610" s="42"/>
      <c r="DS610" s="42"/>
      <c r="DT610" s="42"/>
      <c r="DU610" s="42"/>
      <c r="DV610" s="42"/>
      <c r="DW610" s="42"/>
      <c r="DX610" s="42"/>
      <c r="DY610" s="42"/>
      <c r="DZ610" s="42"/>
      <c r="EA610" s="42"/>
      <c r="EB610" s="42"/>
      <c r="EC610" s="42"/>
      <c r="ED610" s="42"/>
      <c r="EE610" s="42"/>
      <c r="EF610" s="42"/>
      <c r="EG610" s="42"/>
      <c r="EH610" s="42"/>
      <c r="EI610" s="42"/>
      <c r="EJ610" s="42"/>
      <c r="EK610" s="42"/>
      <c r="EL610" s="42"/>
      <c r="EM610" s="42"/>
      <c r="EN610" s="42"/>
      <c r="EO610" s="42"/>
      <c r="EP610" s="42"/>
      <c r="EQ610" s="42"/>
      <c r="ER610" s="42"/>
      <c r="ES610" s="42"/>
      <c r="ET610" s="42"/>
      <c r="EU610" s="42"/>
      <c r="EV610" s="42"/>
      <c r="EW610" s="42"/>
      <c r="EX610" s="42"/>
      <c r="EY610" s="42"/>
      <c r="EZ610" s="42"/>
      <c r="FA610" s="42"/>
      <c r="FB610" s="42"/>
      <c r="FC610" s="42"/>
      <c r="FD610" s="42"/>
      <c r="FE610" s="42"/>
      <c r="FF610" s="42"/>
      <c r="FG610" s="42"/>
      <c r="FH610" s="42"/>
      <c r="FI610" s="42"/>
      <c r="FJ610" s="42"/>
      <c r="FK610" s="42"/>
      <c r="FL610" s="42"/>
      <c r="FM610" s="42"/>
      <c r="FN610" s="42"/>
      <c r="FO610" s="42"/>
      <c r="FP610" s="42"/>
      <c r="FQ610" s="42"/>
      <c r="FR610" s="42"/>
      <c r="FS610" s="42"/>
      <c r="FT610" s="42"/>
      <c r="FU610" s="42"/>
      <c r="FV610" s="42"/>
      <c r="FW610" s="42"/>
      <c r="FX610" s="42"/>
      <c r="FY610" s="42"/>
      <c r="FZ610" s="42"/>
      <c r="GA610" s="42"/>
      <c r="GB610" s="42"/>
      <c r="GC610" s="42"/>
      <c r="GD610" s="42"/>
      <c r="GE610" s="42"/>
      <c r="GF610" s="42"/>
      <c r="GG610" s="42"/>
      <c r="GH610" s="42"/>
      <c r="GI610" s="42"/>
      <c r="GJ610" s="42"/>
      <c r="GK610" s="42"/>
      <c r="GL610" s="42"/>
      <c r="GM610" s="42"/>
      <c r="GN610" s="42"/>
      <c r="GO610" s="42"/>
      <c r="GP610" s="42"/>
      <c r="GQ610" s="42"/>
      <c r="GR610" s="42"/>
      <c r="GS610" s="42"/>
      <c r="GT610" s="42"/>
      <c r="GU610" s="42"/>
      <c r="GV610" s="42"/>
      <c r="GW610" s="42"/>
      <c r="GX610" s="42"/>
      <c r="GY610" s="42"/>
      <c r="GZ610" s="42"/>
      <c r="HA610" s="42"/>
      <c r="HB610" s="42"/>
      <c r="HC610" s="42"/>
      <c r="HD610" s="42"/>
      <c r="HE610" s="42"/>
      <c r="HF610" s="42"/>
      <c r="HG610" s="42"/>
      <c r="HH610" s="42"/>
      <c r="HI610" s="42"/>
      <c r="HJ610" s="42"/>
      <c r="HK610" s="42"/>
      <c r="HL610" s="42"/>
      <c r="HM610" s="42"/>
      <c r="HN610" s="42"/>
      <c r="HO610" s="42"/>
      <c r="HP610" s="42"/>
      <c r="HQ610" s="42"/>
      <c r="HR610" s="42"/>
      <c r="HS610" s="42"/>
      <c r="HT610" s="42"/>
      <c r="HU610" s="42"/>
      <c r="HV610" s="42"/>
      <c r="HW610" s="42"/>
      <c r="HX610" s="42"/>
    </row>
    <row r="611" spans="1:232" s="41" customFormat="1" x14ac:dyDescent="0.25">
      <c r="A611" s="29"/>
      <c r="B611" s="30"/>
      <c r="C611" s="31" t="str">
        <f>IF(H611="","",VLOOKUP(O611,Khach_hang!B:G,6,0))</f>
        <v>B</v>
      </c>
      <c r="D611" s="57">
        <f t="shared" si="153"/>
        <v>0</v>
      </c>
      <c r="E611" s="57">
        <f t="shared" si="154"/>
        <v>1</v>
      </c>
      <c r="F611" s="32" t="str">
        <f>IF(H611="","",VLOOKUP(H611,'PHIEU XT'!B:I,8,0))</f>
        <v>31/08/2025</v>
      </c>
      <c r="G611" s="32" t="str">
        <f t="shared" si="155"/>
        <v>31/08/2025</v>
      </c>
      <c r="H611" s="4">
        <v>9105876028</v>
      </c>
      <c r="I611" s="32" t="str">
        <f t="shared" si="156"/>
        <v>31/08/2025</v>
      </c>
      <c r="J611" s="33" t="str">
        <f t="shared" si="157"/>
        <v>NKHT2508/00423510</v>
      </c>
      <c r="K611" s="34"/>
      <c r="L611" s="46" t="str">
        <f t="shared" si="158"/>
        <v>K25TTM</v>
      </c>
      <c r="M611" s="33" t="str">
        <f>IF(H611="","",'PHIEU XT'!C611)</f>
        <v>00423510</v>
      </c>
      <c r="N611" s="35" t="str">
        <f t="shared" si="159"/>
        <v>31/08/2025</v>
      </c>
      <c r="O611" s="6" t="str">
        <f>IF(H611="","",'PHIEU XT'!E611)</f>
        <v>WIN-002</v>
      </c>
      <c r="P611" s="36"/>
      <c r="Q611" s="36"/>
      <c r="R611" s="36"/>
      <c r="S611" s="33" t="str">
        <f>IF(H611="","",'PHIEU XT'!F611)</f>
        <v>3188 WM+ HNI 144 Hoa Bằng</v>
      </c>
      <c r="T611" s="36"/>
      <c r="U611" s="36"/>
      <c r="V611" s="33" t="str">
        <f t="shared" si="160"/>
        <v>3188 WM+ HNI 144 Hoa Bằng</v>
      </c>
      <c r="W611" s="36"/>
      <c r="X611" s="36"/>
      <c r="Y611" s="33" t="str">
        <f>IF(H611="","",'PHIEU XT'!AC611)</f>
        <v>GM500</v>
      </c>
      <c r="Z611" s="36"/>
      <c r="AA611" s="30"/>
      <c r="AB611" s="57">
        <f t="shared" si="161"/>
        <v>5111</v>
      </c>
      <c r="AC611" s="57">
        <f t="shared" si="162"/>
        <v>131</v>
      </c>
      <c r="AD611" s="30"/>
      <c r="AE611" s="58">
        <f>IF(H611="","",'PHIEU XT'!U611)</f>
        <v>2</v>
      </c>
      <c r="AF611" s="37"/>
      <c r="AG611" s="37">
        <f>IF(H611="","",'PHIEU XT'!T611)</f>
        <v>111058</v>
      </c>
      <c r="AH611" s="38">
        <f t="shared" si="163"/>
        <v>222116</v>
      </c>
      <c r="AI611" s="37"/>
      <c r="AJ611" s="37"/>
      <c r="AK611" s="39"/>
      <c r="AL611" s="40">
        <f t="shared" si="164"/>
        <v>8</v>
      </c>
      <c r="AM611" s="37"/>
      <c r="AN611" s="37">
        <f t="shared" si="165"/>
        <v>17769.28</v>
      </c>
      <c r="AO611" s="59">
        <f t="shared" si="166"/>
        <v>33311</v>
      </c>
      <c r="AP611" s="39"/>
      <c r="AQ611" s="59" t="str">
        <f t="shared" si="167"/>
        <v>K-hangtra</v>
      </c>
      <c r="AR611" s="60">
        <f t="shared" si="168"/>
        <v>156</v>
      </c>
      <c r="AS611" s="60">
        <f t="shared" si="169"/>
        <v>632</v>
      </c>
      <c r="AV611" s="39"/>
      <c r="AW611" s="42"/>
      <c r="AX611" s="42"/>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c r="BV611" s="42"/>
      <c r="BW611" s="42"/>
      <c r="BX611" s="42"/>
      <c r="BY611" s="42"/>
      <c r="BZ611" s="42"/>
      <c r="CA611" s="42"/>
      <c r="CB611" s="42"/>
      <c r="CC611" s="42"/>
      <c r="CD611" s="42"/>
      <c r="CE611" s="42"/>
      <c r="CF611" s="42"/>
      <c r="CG611" s="42"/>
      <c r="CH611" s="42"/>
      <c r="CI611" s="42"/>
      <c r="CJ611" s="42"/>
      <c r="CK611" s="42"/>
      <c r="CL611" s="42"/>
      <c r="CM611" s="42"/>
      <c r="CN611" s="42"/>
      <c r="CO611" s="42"/>
      <c r="CP611" s="42"/>
      <c r="CQ611" s="42"/>
      <c r="CR611" s="42"/>
      <c r="CS611" s="42"/>
      <c r="CT611" s="42"/>
      <c r="CU611" s="42"/>
      <c r="CV611" s="42"/>
      <c r="CW611" s="42"/>
      <c r="CX611" s="42"/>
      <c r="CY611" s="42"/>
      <c r="CZ611" s="42"/>
      <c r="DA611" s="42"/>
      <c r="DB611" s="42"/>
      <c r="DC611" s="42"/>
      <c r="DD611" s="42"/>
      <c r="DE611" s="42"/>
      <c r="DF611" s="42"/>
      <c r="DG611" s="42"/>
      <c r="DH611" s="42"/>
      <c r="DI611" s="42"/>
      <c r="DJ611" s="42"/>
      <c r="DK611" s="42"/>
      <c r="DL611" s="42"/>
      <c r="DM611" s="42"/>
      <c r="DN611" s="42"/>
      <c r="DO611" s="42"/>
      <c r="DP611" s="42"/>
      <c r="DQ611" s="42"/>
      <c r="DR611" s="42"/>
      <c r="DS611" s="42"/>
      <c r="DT611" s="42"/>
      <c r="DU611" s="42"/>
      <c r="DV611" s="42"/>
      <c r="DW611" s="42"/>
      <c r="DX611" s="42"/>
      <c r="DY611" s="42"/>
      <c r="DZ611" s="42"/>
      <c r="EA611" s="42"/>
      <c r="EB611" s="42"/>
      <c r="EC611" s="42"/>
      <c r="ED611" s="42"/>
      <c r="EE611" s="42"/>
      <c r="EF611" s="42"/>
      <c r="EG611" s="42"/>
      <c r="EH611" s="42"/>
      <c r="EI611" s="42"/>
      <c r="EJ611" s="42"/>
      <c r="EK611" s="42"/>
      <c r="EL611" s="42"/>
      <c r="EM611" s="42"/>
      <c r="EN611" s="42"/>
      <c r="EO611" s="42"/>
      <c r="EP611" s="42"/>
      <c r="EQ611" s="42"/>
      <c r="ER611" s="42"/>
      <c r="ES611" s="42"/>
      <c r="ET611" s="42"/>
      <c r="EU611" s="42"/>
      <c r="EV611" s="42"/>
      <c r="EW611" s="42"/>
      <c r="EX611" s="42"/>
      <c r="EY611" s="42"/>
      <c r="EZ611" s="42"/>
      <c r="FA611" s="42"/>
      <c r="FB611" s="42"/>
      <c r="FC611" s="42"/>
      <c r="FD611" s="42"/>
      <c r="FE611" s="42"/>
      <c r="FF611" s="42"/>
      <c r="FG611" s="42"/>
      <c r="FH611" s="42"/>
      <c r="FI611" s="42"/>
      <c r="FJ611" s="42"/>
      <c r="FK611" s="42"/>
      <c r="FL611" s="42"/>
      <c r="FM611" s="42"/>
      <c r="FN611" s="42"/>
      <c r="FO611" s="42"/>
      <c r="FP611" s="42"/>
      <c r="FQ611" s="42"/>
      <c r="FR611" s="42"/>
      <c r="FS611" s="42"/>
      <c r="FT611" s="42"/>
      <c r="FU611" s="42"/>
      <c r="FV611" s="42"/>
      <c r="FW611" s="42"/>
      <c r="FX611" s="42"/>
      <c r="FY611" s="42"/>
      <c r="FZ611" s="42"/>
      <c r="GA611" s="42"/>
      <c r="GB611" s="42"/>
      <c r="GC611" s="42"/>
      <c r="GD611" s="42"/>
      <c r="GE611" s="42"/>
      <c r="GF611" s="42"/>
      <c r="GG611" s="42"/>
      <c r="GH611" s="42"/>
      <c r="GI611" s="42"/>
      <c r="GJ611" s="42"/>
      <c r="GK611" s="42"/>
      <c r="GL611" s="42"/>
      <c r="GM611" s="42"/>
      <c r="GN611" s="42"/>
      <c r="GO611" s="42"/>
      <c r="GP611" s="42"/>
      <c r="GQ611" s="42"/>
      <c r="GR611" s="42"/>
      <c r="GS611" s="42"/>
      <c r="GT611" s="42"/>
      <c r="GU611" s="42"/>
      <c r="GV611" s="42"/>
      <c r="GW611" s="42"/>
      <c r="GX611" s="42"/>
      <c r="GY611" s="42"/>
      <c r="GZ611" s="42"/>
      <c r="HA611" s="42"/>
      <c r="HB611" s="42"/>
      <c r="HC611" s="42"/>
      <c r="HD611" s="42"/>
      <c r="HE611" s="42"/>
      <c r="HF611" s="42"/>
      <c r="HG611" s="42"/>
      <c r="HH611" s="42"/>
      <c r="HI611" s="42"/>
      <c r="HJ611" s="42"/>
      <c r="HK611" s="42"/>
      <c r="HL611" s="42"/>
      <c r="HM611" s="42"/>
      <c r="HN611" s="42"/>
      <c r="HO611" s="42"/>
      <c r="HP611" s="42"/>
      <c r="HQ611" s="42"/>
      <c r="HR611" s="42"/>
      <c r="HS611" s="42"/>
      <c r="HT611" s="42"/>
      <c r="HU611" s="42"/>
      <c r="HV611" s="42"/>
      <c r="HW611" s="42"/>
      <c r="HX611" s="42"/>
    </row>
    <row r="612" spans="1:232" s="41" customFormat="1" x14ac:dyDescent="0.25">
      <c r="A612" s="29"/>
      <c r="B612" s="30"/>
      <c r="C612" s="31" t="str">
        <f>IF(H612="","",VLOOKUP(O612,Khach_hang!B:G,6,0))</f>
        <v>B</v>
      </c>
      <c r="D612" s="57">
        <f t="shared" si="153"/>
        <v>0</v>
      </c>
      <c r="E612" s="57">
        <f t="shared" si="154"/>
        <v>1</v>
      </c>
      <c r="F612" s="32" t="str">
        <f>IF(H612="","",VLOOKUP(H612,'PHIEU XT'!B:I,8,0))</f>
        <v>31/08/2025</v>
      </c>
      <c r="G612" s="32" t="str">
        <f t="shared" si="155"/>
        <v>31/08/2025</v>
      </c>
      <c r="H612" s="4">
        <v>9105876028</v>
      </c>
      <c r="I612" s="32" t="str">
        <f t="shared" si="156"/>
        <v>31/08/2025</v>
      </c>
      <c r="J612" s="33" t="str">
        <f t="shared" si="157"/>
        <v>NKHT2508/00423510</v>
      </c>
      <c r="K612" s="34"/>
      <c r="L612" s="46" t="str">
        <f t="shared" si="158"/>
        <v>K25TTM</v>
      </c>
      <c r="M612" s="33" t="str">
        <f>IF(H612="","",'PHIEU XT'!C612)</f>
        <v>00423510</v>
      </c>
      <c r="N612" s="35" t="str">
        <f t="shared" si="159"/>
        <v>31/08/2025</v>
      </c>
      <c r="O612" s="6" t="str">
        <f>IF(H612="","",'PHIEU XT'!E612)</f>
        <v>WIN-002</v>
      </c>
      <c r="P612" s="36"/>
      <c r="Q612" s="36"/>
      <c r="R612" s="36"/>
      <c r="S612" s="33" t="str">
        <f>IF(H612="","",'PHIEU XT'!F612)</f>
        <v>3188 WM+ HNI 144 Hoa Bằng</v>
      </c>
      <c r="T612" s="36"/>
      <c r="U612" s="36"/>
      <c r="V612" s="33" t="str">
        <f t="shared" si="160"/>
        <v>3188 WM+ HNI 144 Hoa Bằng</v>
      </c>
      <c r="W612" s="36"/>
      <c r="X612" s="36"/>
      <c r="Y612" s="33" t="str">
        <f>IF(H612="","",'PHIEU XT'!AC612)</f>
        <v>CN300</v>
      </c>
      <c r="Z612" s="36"/>
      <c r="AA612" s="30"/>
      <c r="AB612" s="57">
        <f t="shared" si="161"/>
        <v>5111</v>
      </c>
      <c r="AC612" s="57">
        <f t="shared" si="162"/>
        <v>131</v>
      </c>
      <c r="AD612" s="30"/>
      <c r="AE612" s="58">
        <f>IF(H612="","",'PHIEU XT'!U612)</f>
        <v>4</v>
      </c>
      <c r="AF612" s="37"/>
      <c r="AG612" s="37">
        <f>IF(H612="","",'PHIEU XT'!T612)</f>
        <v>56760</v>
      </c>
      <c r="AH612" s="38">
        <f t="shared" si="163"/>
        <v>227040</v>
      </c>
      <c r="AI612" s="37"/>
      <c r="AJ612" s="37"/>
      <c r="AK612" s="39"/>
      <c r="AL612" s="40">
        <f t="shared" si="164"/>
        <v>8</v>
      </c>
      <c r="AM612" s="37"/>
      <c r="AN612" s="37">
        <f t="shared" si="165"/>
        <v>18163.2</v>
      </c>
      <c r="AO612" s="59">
        <f t="shared" si="166"/>
        <v>33311</v>
      </c>
      <c r="AP612" s="39"/>
      <c r="AQ612" s="59" t="str">
        <f t="shared" si="167"/>
        <v>K-hangtra</v>
      </c>
      <c r="AR612" s="60">
        <f t="shared" si="168"/>
        <v>156</v>
      </c>
      <c r="AS612" s="60">
        <f t="shared" si="169"/>
        <v>632</v>
      </c>
      <c r="AV612" s="39"/>
      <c r="AW612" s="42"/>
      <c r="AX612" s="42"/>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c r="BV612" s="42"/>
      <c r="BW612" s="42"/>
      <c r="BX612" s="42"/>
      <c r="BY612" s="42"/>
      <c r="BZ612" s="42"/>
      <c r="CA612" s="42"/>
      <c r="CB612" s="42"/>
      <c r="CC612" s="42"/>
      <c r="CD612" s="42"/>
      <c r="CE612" s="42"/>
      <c r="CF612" s="42"/>
      <c r="CG612" s="42"/>
      <c r="CH612" s="42"/>
      <c r="CI612" s="42"/>
      <c r="CJ612" s="42"/>
      <c r="CK612" s="42"/>
      <c r="CL612" s="42"/>
      <c r="CM612" s="42"/>
      <c r="CN612" s="42"/>
      <c r="CO612" s="42"/>
      <c r="CP612" s="42"/>
      <c r="CQ612" s="42"/>
      <c r="CR612" s="42"/>
      <c r="CS612" s="42"/>
      <c r="CT612" s="42"/>
      <c r="CU612" s="42"/>
      <c r="CV612" s="42"/>
      <c r="CW612" s="42"/>
      <c r="CX612" s="42"/>
      <c r="CY612" s="42"/>
      <c r="CZ612" s="42"/>
      <c r="DA612" s="42"/>
      <c r="DB612" s="42"/>
      <c r="DC612" s="42"/>
      <c r="DD612" s="42"/>
      <c r="DE612" s="42"/>
      <c r="DF612" s="42"/>
      <c r="DG612" s="42"/>
      <c r="DH612" s="42"/>
      <c r="DI612" s="42"/>
      <c r="DJ612" s="42"/>
      <c r="DK612" s="42"/>
      <c r="DL612" s="42"/>
      <c r="DM612" s="42"/>
      <c r="DN612" s="42"/>
      <c r="DO612" s="42"/>
      <c r="DP612" s="42"/>
      <c r="DQ612" s="42"/>
      <c r="DR612" s="42"/>
      <c r="DS612" s="42"/>
      <c r="DT612" s="42"/>
      <c r="DU612" s="42"/>
      <c r="DV612" s="42"/>
      <c r="DW612" s="42"/>
      <c r="DX612" s="42"/>
      <c r="DY612" s="42"/>
      <c r="DZ612" s="42"/>
      <c r="EA612" s="42"/>
      <c r="EB612" s="42"/>
      <c r="EC612" s="42"/>
      <c r="ED612" s="42"/>
      <c r="EE612" s="42"/>
      <c r="EF612" s="42"/>
      <c r="EG612" s="42"/>
      <c r="EH612" s="42"/>
      <c r="EI612" s="42"/>
      <c r="EJ612" s="42"/>
      <c r="EK612" s="42"/>
      <c r="EL612" s="42"/>
      <c r="EM612" s="42"/>
      <c r="EN612" s="42"/>
      <c r="EO612" s="42"/>
      <c r="EP612" s="42"/>
      <c r="EQ612" s="42"/>
      <c r="ER612" s="42"/>
      <c r="ES612" s="42"/>
      <c r="ET612" s="42"/>
      <c r="EU612" s="42"/>
      <c r="EV612" s="42"/>
      <c r="EW612" s="42"/>
      <c r="EX612" s="42"/>
      <c r="EY612" s="42"/>
      <c r="EZ612" s="42"/>
      <c r="FA612" s="42"/>
      <c r="FB612" s="42"/>
      <c r="FC612" s="42"/>
      <c r="FD612" s="42"/>
      <c r="FE612" s="42"/>
      <c r="FF612" s="42"/>
      <c r="FG612" s="42"/>
      <c r="FH612" s="42"/>
      <c r="FI612" s="42"/>
      <c r="FJ612" s="42"/>
      <c r="FK612" s="42"/>
      <c r="FL612" s="42"/>
      <c r="FM612" s="42"/>
      <c r="FN612" s="42"/>
      <c r="FO612" s="42"/>
      <c r="FP612" s="42"/>
      <c r="FQ612" s="42"/>
      <c r="FR612" s="42"/>
      <c r="FS612" s="42"/>
      <c r="FT612" s="42"/>
      <c r="FU612" s="42"/>
      <c r="FV612" s="42"/>
      <c r="FW612" s="42"/>
      <c r="FX612" s="42"/>
      <c r="FY612" s="42"/>
      <c r="FZ612" s="42"/>
      <c r="GA612" s="42"/>
      <c r="GB612" s="42"/>
      <c r="GC612" s="42"/>
      <c r="GD612" s="42"/>
      <c r="GE612" s="42"/>
      <c r="GF612" s="42"/>
      <c r="GG612" s="42"/>
      <c r="GH612" s="42"/>
      <c r="GI612" s="42"/>
      <c r="GJ612" s="42"/>
      <c r="GK612" s="42"/>
      <c r="GL612" s="42"/>
      <c r="GM612" s="42"/>
      <c r="GN612" s="42"/>
      <c r="GO612" s="42"/>
      <c r="GP612" s="42"/>
      <c r="GQ612" s="42"/>
      <c r="GR612" s="42"/>
      <c r="GS612" s="42"/>
      <c r="GT612" s="42"/>
      <c r="GU612" s="42"/>
      <c r="GV612" s="42"/>
      <c r="GW612" s="42"/>
      <c r="GX612" s="42"/>
      <c r="GY612" s="42"/>
      <c r="GZ612" s="42"/>
      <c r="HA612" s="42"/>
      <c r="HB612" s="42"/>
      <c r="HC612" s="42"/>
      <c r="HD612" s="42"/>
      <c r="HE612" s="42"/>
      <c r="HF612" s="42"/>
      <c r="HG612" s="42"/>
      <c r="HH612" s="42"/>
      <c r="HI612" s="42"/>
      <c r="HJ612" s="42"/>
      <c r="HK612" s="42"/>
      <c r="HL612" s="42"/>
      <c r="HM612" s="42"/>
      <c r="HN612" s="42"/>
      <c r="HO612" s="42"/>
      <c r="HP612" s="42"/>
      <c r="HQ612" s="42"/>
      <c r="HR612" s="42"/>
      <c r="HS612" s="42"/>
      <c r="HT612" s="42"/>
      <c r="HU612" s="42"/>
      <c r="HV612" s="42"/>
      <c r="HW612" s="42"/>
      <c r="HX612" s="42"/>
    </row>
    <row r="613" spans="1:232" s="41" customFormat="1" x14ac:dyDescent="0.25">
      <c r="A613" s="29"/>
      <c r="B613" s="30"/>
      <c r="C613" s="31" t="str">
        <f>IF(H613="","",VLOOKUP(O613,Khach_hang!B:G,6,0))</f>
        <v/>
      </c>
      <c r="D613" s="57" t="str">
        <f t="shared" si="153"/>
        <v/>
      </c>
      <c r="E613" s="57" t="str">
        <f t="shared" si="154"/>
        <v/>
      </c>
      <c r="F613" s="32" t="str">
        <f>IF(H613="","",VLOOKUP(H613,'PHIEU XT'!B:I,8,0))</f>
        <v/>
      </c>
      <c r="G613" s="32" t="str">
        <f t="shared" si="155"/>
        <v/>
      </c>
      <c r="H613" s="4"/>
      <c r="I613" s="32" t="str">
        <f t="shared" si="156"/>
        <v/>
      </c>
      <c r="J613" s="33" t="str">
        <f t="shared" si="157"/>
        <v/>
      </c>
      <c r="K613" s="34"/>
      <c r="L613" s="46" t="str">
        <f t="shared" si="158"/>
        <v/>
      </c>
      <c r="M613" s="33" t="str">
        <f>IF(H613="","",'PHIEU XT'!C613)</f>
        <v/>
      </c>
      <c r="N613" s="35" t="str">
        <f t="shared" si="159"/>
        <v/>
      </c>
      <c r="O613" s="6" t="str">
        <f>IF(H613="","",'PHIEU XT'!E613)</f>
        <v/>
      </c>
      <c r="P613" s="36"/>
      <c r="Q613" s="36"/>
      <c r="R613" s="36"/>
      <c r="S613" s="33" t="str">
        <f>IF(H613="","",'PHIEU XT'!F613)</f>
        <v/>
      </c>
      <c r="T613" s="36"/>
      <c r="U613" s="36"/>
      <c r="V613" s="33" t="str">
        <f t="shared" si="160"/>
        <v/>
      </c>
      <c r="W613" s="36"/>
      <c r="X613" s="36"/>
      <c r="Y613" s="33" t="str">
        <f>IF(H613="","",'PHIEU XT'!AC613)</f>
        <v/>
      </c>
      <c r="Z613" s="36"/>
      <c r="AA613" s="30"/>
      <c r="AB613" s="57" t="str">
        <f t="shared" si="161"/>
        <v/>
      </c>
      <c r="AC613" s="57" t="str">
        <f t="shared" si="162"/>
        <v/>
      </c>
      <c r="AD613" s="30"/>
      <c r="AE613" s="58" t="str">
        <f>IF(H613="","",'PHIEU XT'!U613)</f>
        <v/>
      </c>
      <c r="AF613" s="37"/>
      <c r="AG613" s="37" t="str">
        <f>IF(H613="","",'PHIEU XT'!T613)</f>
        <v/>
      </c>
      <c r="AH613" s="38" t="e">
        <f t="shared" si="163"/>
        <v>#VALUE!</v>
      </c>
      <c r="AI613" s="37"/>
      <c r="AJ613" s="37"/>
      <c r="AK613" s="39"/>
      <c r="AL613" s="40" t="str">
        <f t="shared" si="164"/>
        <v/>
      </c>
      <c r="AM613" s="37"/>
      <c r="AN613" s="37" t="str">
        <f t="shared" si="165"/>
        <v/>
      </c>
      <c r="AO613" s="59" t="str">
        <f t="shared" si="166"/>
        <v/>
      </c>
      <c r="AP613" s="39"/>
      <c r="AQ613" s="59" t="str">
        <f t="shared" si="167"/>
        <v/>
      </c>
      <c r="AR613" s="60" t="str">
        <f t="shared" si="168"/>
        <v/>
      </c>
      <c r="AS613" s="60" t="str">
        <f t="shared" si="169"/>
        <v/>
      </c>
      <c r="AV613" s="39"/>
      <c r="AW613" s="42"/>
      <c r="AX613" s="42"/>
      <c r="AY613" s="42"/>
      <c r="AZ613" s="42"/>
      <c r="BA613" s="42"/>
      <c r="BB613" s="42"/>
      <c r="BC613" s="42"/>
      <c r="BD613" s="42"/>
      <c r="BE613" s="42"/>
      <c r="BF613" s="42"/>
      <c r="BG613" s="42"/>
      <c r="BH613" s="42"/>
      <c r="BI613" s="42"/>
      <c r="BJ613" s="42"/>
      <c r="BK613" s="42"/>
      <c r="BL613" s="42"/>
      <c r="BM613" s="42"/>
      <c r="BN613" s="42"/>
      <c r="BO613" s="42"/>
      <c r="BP613" s="42"/>
      <c r="BQ613" s="42"/>
      <c r="BR613" s="42"/>
      <c r="BS613" s="42"/>
      <c r="BT613" s="42"/>
      <c r="BU613" s="42"/>
      <c r="BV613" s="42"/>
      <c r="BW613" s="42"/>
      <c r="BX613" s="42"/>
      <c r="BY613" s="42"/>
      <c r="BZ613" s="42"/>
      <c r="CA613" s="42"/>
      <c r="CB613" s="42"/>
      <c r="CC613" s="42"/>
      <c r="CD613" s="42"/>
      <c r="CE613" s="42"/>
      <c r="CF613" s="42"/>
      <c r="CG613" s="42"/>
      <c r="CH613" s="42"/>
      <c r="CI613" s="42"/>
      <c r="CJ613" s="42"/>
      <c r="CK613" s="42"/>
      <c r="CL613" s="42"/>
      <c r="CM613" s="42"/>
      <c r="CN613" s="42"/>
      <c r="CO613" s="42"/>
      <c r="CP613" s="42"/>
      <c r="CQ613" s="42"/>
      <c r="CR613" s="42"/>
      <c r="CS613" s="42"/>
      <c r="CT613" s="42"/>
      <c r="CU613" s="42"/>
      <c r="CV613" s="42"/>
      <c r="CW613" s="42"/>
      <c r="CX613" s="42"/>
      <c r="CY613" s="42"/>
      <c r="CZ613" s="42"/>
      <c r="DA613" s="42"/>
      <c r="DB613" s="42"/>
      <c r="DC613" s="42"/>
      <c r="DD613" s="42"/>
      <c r="DE613" s="42"/>
      <c r="DF613" s="42"/>
      <c r="DG613" s="42"/>
      <c r="DH613" s="42"/>
      <c r="DI613" s="42"/>
      <c r="DJ613" s="42"/>
      <c r="DK613" s="42"/>
      <c r="DL613" s="42"/>
      <c r="DM613" s="42"/>
      <c r="DN613" s="42"/>
      <c r="DO613" s="42"/>
      <c r="DP613" s="42"/>
      <c r="DQ613" s="42"/>
      <c r="DR613" s="42"/>
      <c r="DS613" s="42"/>
      <c r="DT613" s="42"/>
      <c r="DU613" s="42"/>
      <c r="DV613" s="42"/>
      <c r="DW613" s="42"/>
      <c r="DX613" s="42"/>
      <c r="DY613" s="42"/>
      <c r="DZ613" s="42"/>
      <c r="EA613" s="42"/>
      <c r="EB613" s="42"/>
      <c r="EC613" s="42"/>
      <c r="ED613" s="42"/>
      <c r="EE613" s="42"/>
      <c r="EF613" s="42"/>
      <c r="EG613" s="42"/>
      <c r="EH613" s="42"/>
      <c r="EI613" s="42"/>
      <c r="EJ613" s="42"/>
      <c r="EK613" s="42"/>
      <c r="EL613" s="42"/>
      <c r="EM613" s="42"/>
      <c r="EN613" s="42"/>
      <c r="EO613" s="42"/>
      <c r="EP613" s="42"/>
      <c r="EQ613" s="42"/>
      <c r="ER613" s="42"/>
      <c r="ES613" s="42"/>
      <c r="ET613" s="42"/>
      <c r="EU613" s="42"/>
      <c r="EV613" s="42"/>
      <c r="EW613" s="42"/>
      <c r="EX613" s="42"/>
      <c r="EY613" s="42"/>
      <c r="EZ613" s="42"/>
      <c r="FA613" s="42"/>
      <c r="FB613" s="42"/>
      <c r="FC613" s="42"/>
      <c r="FD613" s="42"/>
      <c r="FE613" s="42"/>
      <c r="FF613" s="42"/>
      <c r="FG613" s="42"/>
      <c r="FH613" s="42"/>
      <c r="FI613" s="42"/>
      <c r="FJ613" s="42"/>
      <c r="FK613" s="42"/>
      <c r="FL613" s="42"/>
      <c r="FM613" s="42"/>
      <c r="FN613" s="42"/>
      <c r="FO613" s="42"/>
      <c r="FP613" s="42"/>
      <c r="FQ613" s="42"/>
      <c r="FR613" s="42"/>
      <c r="FS613" s="42"/>
      <c r="FT613" s="42"/>
      <c r="FU613" s="42"/>
      <c r="FV613" s="42"/>
      <c r="FW613" s="42"/>
      <c r="FX613" s="42"/>
      <c r="FY613" s="42"/>
      <c r="FZ613" s="42"/>
      <c r="GA613" s="42"/>
      <c r="GB613" s="42"/>
      <c r="GC613" s="42"/>
      <c r="GD613" s="42"/>
      <c r="GE613" s="42"/>
      <c r="GF613" s="42"/>
      <c r="GG613" s="42"/>
      <c r="GH613" s="42"/>
      <c r="GI613" s="42"/>
      <c r="GJ613" s="42"/>
      <c r="GK613" s="42"/>
      <c r="GL613" s="42"/>
      <c r="GM613" s="42"/>
      <c r="GN613" s="42"/>
      <c r="GO613" s="42"/>
      <c r="GP613" s="42"/>
      <c r="GQ613" s="42"/>
      <c r="GR613" s="42"/>
      <c r="GS613" s="42"/>
      <c r="GT613" s="42"/>
      <c r="GU613" s="42"/>
      <c r="GV613" s="42"/>
      <c r="GW613" s="42"/>
      <c r="GX613" s="42"/>
      <c r="GY613" s="42"/>
      <c r="GZ613" s="42"/>
      <c r="HA613" s="42"/>
      <c r="HB613" s="42"/>
      <c r="HC613" s="42"/>
      <c r="HD613" s="42"/>
      <c r="HE613" s="42"/>
      <c r="HF613" s="42"/>
      <c r="HG613" s="42"/>
      <c r="HH613" s="42"/>
      <c r="HI613" s="42"/>
      <c r="HJ613" s="42"/>
      <c r="HK613" s="42"/>
      <c r="HL613" s="42"/>
      <c r="HM613" s="42"/>
      <c r="HN613" s="42"/>
      <c r="HO613" s="42"/>
      <c r="HP613" s="42"/>
      <c r="HQ613" s="42"/>
      <c r="HR613" s="42"/>
      <c r="HS613" s="42"/>
      <c r="HT613" s="42"/>
      <c r="HU613" s="42"/>
      <c r="HV613" s="42"/>
      <c r="HW613" s="42"/>
      <c r="HX613" s="42"/>
    </row>
    <row r="614" spans="1:232" s="41" customFormat="1" x14ac:dyDescent="0.25">
      <c r="A614" s="29"/>
      <c r="B614" s="30"/>
      <c r="C614" s="31" t="str">
        <f>IF(H614="","",VLOOKUP(O614,Khach_hang!B:G,6,0))</f>
        <v/>
      </c>
      <c r="D614" s="57" t="str">
        <f t="shared" si="153"/>
        <v/>
      </c>
      <c r="E614" s="57" t="str">
        <f t="shared" si="154"/>
        <v/>
      </c>
      <c r="F614" s="32" t="str">
        <f>IF(H614="","",VLOOKUP(H614,'PHIEU XT'!B:I,8,0))</f>
        <v/>
      </c>
      <c r="G614" s="32" t="str">
        <f t="shared" si="155"/>
        <v/>
      </c>
      <c r="H614" s="4"/>
      <c r="I614" s="32" t="str">
        <f t="shared" si="156"/>
        <v/>
      </c>
      <c r="J614" s="33" t="str">
        <f t="shared" si="157"/>
        <v/>
      </c>
      <c r="K614" s="34"/>
      <c r="L614" s="46" t="str">
        <f t="shared" si="158"/>
        <v/>
      </c>
      <c r="M614" s="33" t="str">
        <f>IF(H614="","",'PHIEU XT'!C614)</f>
        <v/>
      </c>
      <c r="N614" s="35" t="str">
        <f t="shared" si="159"/>
        <v/>
      </c>
      <c r="O614" s="6" t="str">
        <f>IF(H614="","",'PHIEU XT'!E614)</f>
        <v/>
      </c>
      <c r="P614" s="36"/>
      <c r="Q614" s="36"/>
      <c r="R614" s="36"/>
      <c r="S614" s="33" t="str">
        <f>IF(H614="","",'PHIEU XT'!F614)</f>
        <v/>
      </c>
      <c r="T614" s="36"/>
      <c r="U614" s="36"/>
      <c r="V614" s="33" t="str">
        <f t="shared" si="160"/>
        <v/>
      </c>
      <c r="W614" s="36"/>
      <c r="X614" s="36"/>
      <c r="Y614" s="33" t="str">
        <f>IF(H614="","",'PHIEU XT'!AC614)</f>
        <v/>
      </c>
      <c r="Z614" s="36"/>
      <c r="AA614" s="30"/>
      <c r="AB614" s="57" t="str">
        <f t="shared" si="161"/>
        <v/>
      </c>
      <c r="AC614" s="57" t="str">
        <f t="shared" si="162"/>
        <v/>
      </c>
      <c r="AD614" s="30"/>
      <c r="AE614" s="58" t="str">
        <f>IF(H614="","",'PHIEU XT'!U614)</f>
        <v/>
      </c>
      <c r="AF614" s="37"/>
      <c r="AG614" s="37" t="str">
        <f>IF(H614="","",'PHIEU XT'!T614)</f>
        <v/>
      </c>
      <c r="AH614" s="38" t="e">
        <f t="shared" si="163"/>
        <v>#VALUE!</v>
      </c>
      <c r="AI614" s="37"/>
      <c r="AJ614" s="37"/>
      <c r="AK614" s="39"/>
      <c r="AL614" s="40" t="str">
        <f t="shared" si="164"/>
        <v/>
      </c>
      <c r="AM614" s="37"/>
      <c r="AN614" s="37" t="str">
        <f t="shared" si="165"/>
        <v/>
      </c>
      <c r="AO614" s="59" t="str">
        <f t="shared" si="166"/>
        <v/>
      </c>
      <c r="AP614" s="39"/>
      <c r="AQ614" s="59" t="str">
        <f t="shared" si="167"/>
        <v/>
      </c>
      <c r="AR614" s="60" t="str">
        <f t="shared" si="168"/>
        <v/>
      </c>
      <c r="AS614" s="60" t="str">
        <f t="shared" si="169"/>
        <v/>
      </c>
      <c r="AV614" s="39"/>
      <c r="AW614" s="42"/>
      <c r="AX614" s="42"/>
      <c r="AY614" s="42"/>
      <c r="AZ614" s="42"/>
      <c r="BA614" s="42"/>
      <c r="BB614" s="42"/>
      <c r="BC614" s="42"/>
      <c r="BD614" s="42"/>
      <c r="BE614" s="42"/>
      <c r="BF614" s="42"/>
      <c r="BG614" s="42"/>
      <c r="BH614" s="42"/>
      <c r="BI614" s="42"/>
      <c r="BJ614" s="42"/>
      <c r="BK614" s="42"/>
      <c r="BL614" s="42"/>
      <c r="BM614" s="42"/>
      <c r="BN614" s="42"/>
      <c r="BO614" s="42"/>
      <c r="BP614" s="42"/>
      <c r="BQ614" s="42"/>
      <c r="BR614" s="42"/>
      <c r="BS614" s="42"/>
      <c r="BT614" s="42"/>
      <c r="BU614" s="42"/>
      <c r="BV614" s="42"/>
      <c r="BW614" s="42"/>
      <c r="BX614" s="42"/>
      <c r="BY614" s="42"/>
      <c r="BZ614" s="42"/>
      <c r="CA614" s="42"/>
      <c r="CB614" s="42"/>
      <c r="CC614" s="42"/>
      <c r="CD614" s="42"/>
      <c r="CE614" s="42"/>
      <c r="CF614" s="42"/>
      <c r="CG614" s="42"/>
      <c r="CH614" s="42"/>
      <c r="CI614" s="42"/>
      <c r="CJ614" s="42"/>
      <c r="CK614" s="42"/>
      <c r="CL614" s="42"/>
      <c r="CM614" s="42"/>
      <c r="CN614" s="42"/>
      <c r="CO614" s="42"/>
      <c r="CP614" s="42"/>
      <c r="CQ614" s="42"/>
      <c r="CR614" s="42"/>
      <c r="CS614" s="42"/>
      <c r="CT614" s="42"/>
      <c r="CU614" s="42"/>
      <c r="CV614" s="42"/>
      <c r="CW614" s="42"/>
      <c r="CX614" s="42"/>
      <c r="CY614" s="42"/>
      <c r="CZ614" s="42"/>
      <c r="DA614" s="42"/>
      <c r="DB614" s="42"/>
      <c r="DC614" s="42"/>
      <c r="DD614" s="42"/>
      <c r="DE614" s="42"/>
      <c r="DF614" s="42"/>
      <c r="DG614" s="42"/>
      <c r="DH614" s="42"/>
      <c r="DI614" s="42"/>
      <c r="DJ614" s="42"/>
      <c r="DK614" s="42"/>
      <c r="DL614" s="42"/>
      <c r="DM614" s="42"/>
      <c r="DN614" s="42"/>
      <c r="DO614" s="42"/>
      <c r="DP614" s="42"/>
      <c r="DQ614" s="42"/>
      <c r="DR614" s="42"/>
      <c r="DS614" s="42"/>
      <c r="DT614" s="42"/>
      <c r="DU614" s="42"/>
      <c r="DV614" s="42"/>
      <c r="DW614" s="42"/>
      <c r="DX614" s="42"/>
      <c r="DY614" s="42"/>
      <c r="DZ614" s="42"/>
      <c r="EA614" s="42"/>
      <c r="EB614" s="42"/>
      <c r="EC614" s="42"/>
      <c r="ED614" s="42"/>
      <c r="EE614" s="42"/>
      <c r="EF614" s="42"/>
      <c r="EG614" s="42"/>
      <c r="EH614" s="42"/>
      <c r="EI614" s="42"/>
      <c r="EJ614" s="42"/>
      <c r="EK614" s="42"/>
      <c r="EL614" s="42"/>
      <c r="EM614" s="42"/>
      <c r="EN614" s="42"/>
      <c r="EO614" s="42"/>
      <c r="EP614" s="42"/>
      <c r="EQ614" s="42"/>
      <c r="ER614" s="42"/>
      <c r="ES614" s="42"/>
      <c r="ET614" s="42"/>
      <c r="EU614" s="42"/>
      <c r="EV614" s="42"/>
      <c r="EW614" s="42"/>
      <c r="EX614" s="42"/>
      <c r="EY614" s="42"/>
      <c r="EZ614" s="42"/>
      <c r="FA614" s="42"/>
      <c r="FB614" s="42"/>
      <c r="FC614" s="42"/>
      <c r="FD614" s="42"/>
      <c r="FE614" s="42"/>
      <c r="FF614" s="42"/>
      <c r="FG614" s="42"/>
      <c r="FH614" s="42"/>
      <c r="FI614" s="42"/>
      <c r="FJ614" s="42"/>
      <c r="FK614" s="42"/>
      <c r="FL614" s="42"/>
      <c r="FM614" s="42"/>
      <c r="FN614" s="42"/>
      <c r="FO614" s="42"/>
      <c r="FP614" s="42"/>
      <c r="FQ614" s="42"/>
      <c r="FR614" s="42"/>
      <c r="FS614" s="42"/>
      <c r="FT614" s="42"/>
      <c r="FU614" s="42"/>
      <c r="FV614" s="42"/>
      <c r="FW614" s="42"/>
      <c r="FX614" s="42"/>
      <c r="FY614" s="42"/>
      <c r="FZ614" s="42"/>
      <c r="GA614" s="42"/>
      <c r="GB614" s="42"/>
      <c r="GC614" s="42"/>
      <c r="GD614" s="42"/>
      <c r="GE614" s="42"/>
      <c r="GF614" s="42"/>
      <c r="GG614" s="42"/>
      <c r="GH614" s="42"/>
      <c r="GI614" s="42"/>
      <c r="GJ614" s="42"/>
      <c r="GK614" s="42"/>
      <c r="GL614" s="42"/>
      <c r="GM614" s="42"/>
      <c r="GN614" s="42"/>
      <c r="GO614" s="42"/>
      <c r="GP614" s="42"/>
      <c r="GQ614" s="42"/>
      <c r="GR614" s="42"/>
      <c r="GS614" s="42"/>
      <c r="GT614" s="42"/>
      <c r="GU614" s="42"/>
      <c r="GV614" s="42"/>
      <c r="GW614" s="42"/>
      <c r="GX614" s="42"/>
      <c r="GY614" s="42"/>
      <c r="GZ614" s="42"/>
      <c r="HA614" s="42"/>
      <c r="HB614" s="42"/>
      <c r="HC614" s="42"/>
      <c r="HD614" s="42"/>
      <c r="HE614" s="42"/>
      <c r="HF614" s="42"/>
      <c r="HG614" s="42"/>
      <c r="HH614" s="42"/>
      <c r="HI614" s="42"/>
      <c r="HJ614" s="42"/>
      <c r="HK614" s="42"/>
      <c r="HL614" s="42"/>
      <c r="HM614" s="42"/>
      <c r="HN614" s="42"/>
      <c r="HO614" s="42"/>
      <c r="HP614" s="42"/>
      <c r="HQ614" s="42"/>
      <c r="HR614" s="42"/>
      <c r="HS614" s="42"/>
      <c r="HT614" s="42"/>
      <c r="HU614" s="42"/>
      <c r="HV614" s="42"/>
      <c r="HW614" s="42"/>
      <c r="HX614" s="42"/>
    </row>
    <row r="615" spans="1:232" s="41" customFormat="1" x14ac:dyDescent="0.25">
      <c r="A615" s="29"/>
      <c r="B615" s="30"/>
      <c r="C615" s="31" t="str">
        <f>IF(H615="","",VLOOKUP(O615,Khach_hang!B:G,6,0))</f>
        <v/>
      </c>
      <c r="D615" s="57" t="str">
        <f t="shared" si="153"/>
        <v/>
      </c>
      <c r="E615" s="57" t="str">
        <f t="shared" si="154"/>
        <v/>
      </c>
      <c r="F615" s="32" t="str">
        <f>IF(H615="","",VLOOKUP(H615,'PHIEU XT'!B:I,8,0))</f>
        <v/>
      </c>
      <c r="G615" s="32" t="str">
        <f t="shared" si="155"/>
        <v/>
      </c>
      <c r="H615" s="4"/>
      <c r="I615" s="32" t="str">
        <f t="shared" si="156"/>
        <v/>
      </c>
      <c r="J615" s="33" t="str">
        <f t="shared" si="157"/>
        <v/>
      </c>
      <c r="K615" s="34"/>
      <c r="L615" s="46" t="str">
        <f t="shared" si="158"/>
        <v/>
      </c>
      <c r="M615" s="33" t="str">
        <f>IF(H615="","",'PHIEU XT'!C615)</f>
        <v/>
      </c>
      <c r="N615" s="35" t="str">
        <f t="shared" si="159"/>
        <v/>
      </c>
      <c r="O615" s="6" t="str">
        <f>IF(H615="","",'PHIEU XT'!E615)</f>
        <v/>
      </c>
      <c r="P615" s="36"/>
      <c r="Q615" s="36"/>
      <c r="R615" s="36"/>
      <c r="S615" s="33" t="str">
        <f>IF(H615="","",'PHIEU XT'!F615)</f>
        <v/>
      </c>
      <c r="T615" s="36"/>
      <c r="U615" s="36"/>
      <c r="V615" s="33" t="str">
        <f t="shared" si="160"/>
        <v/>
      </c>
      <c r="W615" s="36"/>
      <c r="X615" s="36"/>
      <c r="Y615" s="33" t="str">
        <f>IF(H615="","",'PHIEU XT'!AC615)</f>
        <v/>
      </c>
      <c r="Z615" s="36"/>
      <c r="AA615" s="30"/>
      <c r="AB615" s="57" t="str">
        <f t="shared" si="161"/>
        <v/>
      </c>
      <c r="AC615" s="57" t="str">
        <f t="shared" si="162"/>
        <v/>
      </c>
      <c r="AD615" s="30"/>
      <c r="AE615" s="58" t="str">
        <f>IF(H615="","",'PHIEU XT'!U615)</f>
        <v/>
      </c>
      <c r="AF615" s="37"/>
      <c r="AG615" s="37" t="str">
        <f>IF(H615="","",'PHIEU XT'!T615)</f>
        <v/>
      </c>
      <c r="AH615" s="38" t="e">
        <f t="shared" si="163"/>
        <v>#VALUE!</v>
      </c>
      <c r="AI615" s="37"/>
      <c r="AJ615" s="37"/>
      <c r="AK615" s="39"/>
      <c r="AL615" s="40" t="str">
        <f t="shared" si="164"/>
        <v/>
      </c>
      <c r="AM615" s="37"/>
      <c r="AN615" s="37" t="str">
        <f t="shared" si="165"/>
        <v/>
      </c>
      <c r="AO615" s="59" t="str">
        <f t="shared" si="166"/>
        <v/>
      </c>
      <c r="AP615" s="39"/>
      <c r="AQ615" s="59" t="str">
        <f t="shared" si="167"/>
        <v/>
      </c>
      <c r="AR615" s="60" t="str">
        <f t="shared" si="168"/>
        <v/>
      </c>
      <c r="AS615" s="60" t="str">
        <f t="shared" si="169"/>
        <v/>
      </c>
      <c r="AV615" s="39"/>
      <c r="AW615" s="42"/>
      <c r="AX615" s="42"/>
      <c r="AY615" s="42"/>
      <c r="AZ615" s="42"/>
      <c r="BA615" s="42"/>
      <c r="BB615" s="42"/>
      <c r="BC615" s="42"/>
      <c r="BD615" s="42"/>
      <c r="BE615" s="42"/>
      <c r="BF615" s="42"/>
      <c r="BG615" s="42"/>
      <c r="BH615" s="42"/>
      <c r="BI615" s="42"/>
      <c r="BJ615" s="42"/>
      <c r="BK615" s="42"/>
      <c r="BL615" s="42"/>
      <c r="BM615" s="42"/>
      <c r="BN615" s="42"/>
      <c r="BO615" s="42"/>
      <c r="BP615" s="42"/>
      <c r="BQ615" s="42"/>
      <c r="BR615" s="42"/>
      <c r="BS615" s="42"/>
      <c r="BT615" s="42"/>
      <c r="BU615" s="42"/>
      <c r="BV615" s="42"/>
      <c r="BW615" s="42"/>
      <c r="BX615" s="42"/>
      <c r="BY615" s="42"/>
      <c r="BZ615" s="42"/>
      <c r="CA615" s="42"/>
      <c r="CB615" s="42"/>
      <c r="CC615" s="42"/>
      <c r="CD615" s="42"/>
      <c r="CE615" s="42"/>
      <c r="CF615" s="42"/>
      <c r="CG615" s="42"/>
      <c r="CH615" s="42"/>
      <c r="CI615" s="42"/>
      <c r="CJ615" s="42"/>
      <c r="CK615" s="42"/>
      <c r="CL615" s="42"/>
      <c r="CM615" s="42"/>
      <c r="CN615" s="42"/>
      <c r="CO615" s="42"/>
      <c r="CP615" s="42"/>
      <c r="CQ615" s="42"/>
      <c r="CR615" s="42"/>
      <c r="CS615" s="42"/>
      <c r="CT615" s="42"/>
      <c r="CU615" s="42"/>
      <c r="CV615" s="42"/>
      <c r="CW615" s="42"/>
      <c r="CX615" s="42"/>
      <c r="CY615" s="42"/>
      <c r="CZ615" s="42"/>
      <c r="DA615" s="42"/>
      <c r="DB615" s="42"/>
      <c r="DC615" s="42"/>
      <c r="DD615" s="42"/>
      <c r="DE615" s="42"/>
      <c r="DF615" s="42"/>
      <c r="DG615" s="42"/>
      <c r="DH615" s="42"/>
      <c r="DI615" s="42"/>
      <c r="DJ615" s="42"/>
      <c r="DK615" s="42"/>
      <c r="DL615" s="42"/>
      <c r="DM615" s="42"/>
      <c r="DN615" s="42"/>
      <c r="DO615" s="42"/>
      <c r="DP615" s="42"/>
      <c r="DQ615" s="42"/>
      <c r="DR615" s="42"/>
      <c r="DS615" s="42"/>
      <c r="DT615" s="42"/>
      <c r="DU615" s="42"/>
      <c r="DV615" s="42"/>
      <c r="DW615" s="42"/>
      <c r="DX615" s="42"/>
      <c r="DY615" s="42"/>
      <c r="DZ615" s="42"/>
      <c r="EA615" s="42"/>
      <c r="EB615" s="42"/>
      <c r="EC615" s="42"/>
      <c r="ED615" s="42"/>
      <c r="EE615" s="42"/>
      <c r="EF615" s="42"/>
      <c r="EG615" s="42"/>
      <c r="EH615" s="42"/>
      <c r="EI615" s="42"/>
      <c r="EJ615" s="42"/>
      <c r="EK615" s="42"/>
      <c r="EL615" s="42"/>
      <c r="EM615" s="42"/>
      <c r="EN615" s="42"/>
      <c r="EO615" s="42"/>
      <c r="EP615" s="42"/>
      <c r="EQ615" s="42"/>
      <c r="ER615" s="42"/>
      <c r="ES615" s="42"/>
      <c r="ET615" s="42"/>
      <c r="EU615" s="42"/>
      <c r="EV615" s="42"/>
      <c r="EW615" s="42"/>
      <c r="EX615" s="42"/>
      <c r="EY615" s="42"/>
      <c r="EZ615" s="42"/>
      <c r="FA615" s="42"/>
      <c r="FB615" s="42"/>
      <c r="FC615" s="42"/>
      <c r="FD615" s="42"/>
      <c r="FE615" s="42"/>
      <c r="FF615" s="42"/>
      <c r="FG615" s="42"/>
      <c r="FH615" s="42"/>
      <c r="FI615" s="42"/>
      <c r="FJ615" s="42"/>
      <c r="FK615" s="42"/>
      <c r="FL615" s="42"/>
      <c r="FM615" s="42"/>
      <c r="FN615" s="42"/>
      <c r="FO615" s="42"/>
      <c r="FP615" s="42"/>
      <c r="FQ615" s="42"/>
      <c r="FR615" s="42"/>
      <c r="FS615" s="42"/>
      <c r="FT615" s="42"/>
      <c r="FU615" s="42"/>
      <c r="FV615" s="42"/>
      <c r="FW615" s="42"/>
      <c r="FX615" s="42"/>
      <c r="FY615" s="42"/>
      <c r="FZ615" s="42"/>
      <c r="GA615" s="42"/>
      <c r="GB615" s="42"/>
      <c r="GC615" s="42"/>
      <c r="GD615" s="42"/>
      <c r="GE615" s="42"/>
      <c r="GF615" s="42"/>
      <c r="GG615" s="42"/>
      <c r="GH615" s="42"/>
      <c r="GI615" s="42"/>
      <c r="GJ615" s="42"/>
      <c r="GK615" s="42"/>
      <c r="GL615" s="42"/>
      <c r="GM615" s="42"/>
      <c r="GN615" s="42"/>
      <c r="GO615" s="42"/>
      <c r="GP615" s="42"/>
      <c r="GQ615" s="42"/>
      <c r="GR615" s="42"/>
      <c r="GS615" s="42"/>
      <c r="GT615" s="42"/>
      <c r="GU615" s="42"/>
      <c r="GV615" s="42"/>
      <c r="GW615" s="42"/>
      <c r="GX615" s="42"/>
      <c r="GY615" s="42"/>
      <c r="GZ615" s="42"/>
      <c r="HA615" s="42"/>
      <c r="HB615" s="42"/>
      <c r="HC615" s="42"/>
      <c r="HD615" s="42"/>
      <c r="HE615" s="42"/>
      <c r="HF615" s="42"/>
      <c r="HG615" s="42"/>
      <c r="HH615" s="42"/>
      <c r="HI615" s="42"/>
      <c r="HJ615" s="42"/>
      <c r="HK615" s="42"/>
      <c r="HL615" s="42"/>
      <c r="HM615" s="42"/>
      <c r="HN615" s="42"/>
      <c r="HO615" s="42"/>
      <c r="HP615" s="42"/>
      <c r="HQ615" s="42"/>
      <c r="HR615" s="42"/>
      <c r="HS615" s="42"/>
      <c r="HT615" s="42"/>
      <c r="HU615" s="42"/>
      <c r="HV615" s="42"/>
      <c r="HW615" s="42"/>
      <c r="HX615" s="42"/>
    </row>
    <row r="616" spans="1:232" s="41" customFormat="1" x14ac:dyDescent="0.25">
      <c r="A616" s="29"/>
      <c r="B616" s="30"/>
      <c r="C616" s="31" t="str">
        <f>IF(H616="","",VLOOKUP(O616,Khach_hang!B:G,6,0))</f>
        <v/>
      </c>
      <c r="D616" s="57" t="str">
        <f t="shared" si="153"/>
        <v/>
      </c>
      <c r="E616" s="57" t="str">
        <f t="shared" si="154"/>
        <v/>
      </c>
      <c r="F616" s="32" t="str">
        <f>IF(H616="","",VLOOKUP(H616,'PHIEU XT'!B:I,8,0))</f>
        <v/>
      </c>
      <c r="G616" s="32" t="str">
        <f t="shared" si="155"/>
        <v/>
      </c>
      <c r="H616" s="4"/>
      <c r="I616" s="32" t="str">
        <f t="shared" si="156"/>
        <v/>
      </c>
      <c r="J616" s="33" t="str">
        <f t="shared" si="157"/>
        <v/>
      </c>
      <c r="K616" s="34"/>
      <c r="L616" s="46" t="str">
        <f t="shared" si="158"/>
        <v/>
      </c>
      <c r="M616" s="33" t="str">
        <f>IF(H616="","",'PHIEU XT'!C616)</f>
        <v/>
      </c>
      <c r="N616" s="35" t="str">
        <f t="shared" si="159"/>
        <v/>
      </c>
      <c r="O616" s="6" t="str">
        <f>IF(H616="","",'PHIEU XT'!E616)</f>
        <v/>
      </c>
      <c r="P616" s="36"/>
      <c r="Q616" s="36"/>
      <c r="R616" s="36"/>
      <c r="S616" s="33" t="str">
        <f>IF(H616="","",'PHIEU XT'!F616)</f>
        <v/>
      </c>
      <c r="T616" s="36"/>
      <c r="U616" s="36"/>
      <c r="V616" s="33" t="str">
        <f t="shared" si="160"/>
        <v/>
      </c>
      <c r="W616" s="36"/>
      <c r="X616" s="36"/>
      <c r="Y616" s="33" t="str">
        <f>IF(H616="","",'PHIEU XT'!AC616)</f>
        <v/>
      </c>
      <c r="Z616" s="36"/>
      <c r="AA616" s="30"/>
      <c r="AB616" s="57" t="str">
        <f t="shared" si="161"/>
        <v/>
      </c>
      <c r="AC616" s="57" t="str">
        <f t="shared" si="162"/>
        <v/>
      </c>
      <c r="AD616" s="30"/>
      <c r="AE616" s="58" t="str">
        <f>IF(H616="","",'PHIEU XT'!U616)</f>
        <v/>
      </c>
      <c r="AF616" s="37"/>
      <c r="AG616" s="37" t="str">
        <f>IF(H616="","",'PHIEU XT'!T616)</f>
        <v/>
      </c>
      <c r="AH616" s="38" t="e">
        <f t="shared" si="163"/>
        <v>#VALUE!</v>
      </c>
      <c r="AI616" s="37"/>
      <c r="AJ616" s="37"/>
      <c r="AK616" s="39"/>
      <c r="AL616" s="40" t="str">
        <f t="shared" si="164"/>
        <v/>
      </c>
      <c r="AM616" s="37"/>
      <c r="AN616" s="37" t="str">
        <f t="shared" si="165"/>
        <v/>
      </c>
      <c r="AO616" s="59" t="str">
        <f t="shared" si="166"/>
        <v/>
      </c>
      <c r="AP616" s="39"/>
      <c r="AQ616" s="59" t="str">
        <f t="shared" si="167"/>
        <v/>
      </c>
      <c r="AR616" s="60" t="str">
        <f t="shared" si="168"/>
        <v/>
      </c>
      <c r="AS616" s="60" t="str">
        <f t="shared" si="169"/>
        <v/>
      </c>
      <c r="AV616" s="39"/>
      <c r="AW616" s="42"/>
      <c r="AX616" s="42"/>
      <c r="AY616" s="42"/>
      <c r="AZ616" s="42"/>
      <c r="BA616" s="42"/>
      <c r="BB616" s="42"/>
      <c r="BC616" s="42"/>
      <c r="BD616" s="42"/>
      <c r="BE616" s="42"/>
      <c r="BF616" s="42"/>
      <c r="BG616" s="42"/>
      <c r="BH616" s="42"/>
      <c r="BI616" s="42"/>
      <c r="BJ616" s="42"/>
      <c r="BK616" s="42"/>
      <c r="BL616" s="42"/>
      <c r="BM616" s="42"/>
      <c r="BN616" s="42"/>
      <c r="BO616" s="42"/>
      <c r="BP616" s="42"/>
      <c r="BQ616" s="42"/>
      <c r="BR616" s="42"/>
      <c r="BS616" s="42"/>
      <c r="BT616" s="42"/>
      <c r="BU616" s="42"/>
      <c r="BV616" s="42"/>
      <c r="BW616" s="42"/>
      <c r="BX616" s="42"/>
      <c r="BY616" s="42"/>
      <c r="BZ616" s="42"/>
      <c r="CA616" s="42"/>
      <c r="CB616" s="42"/>
      <c r="CC616" s="42"/>
      <c r="CD616" s="42"/>
      <c r="CE616" s="42"/>
      <c r="CF616" s="42"/>
      <c r="CG616" s="42"/>
      <c r="CH616" s="42"/>
      <c r="CI616" s="42"/>
      <c r="CJ616" s="42"/>
      <c r="CK616" s="42"/>
      <c r="CL616" s="42"/>
      <c r="CM616" s="42"/>
      <c r="CN616" s="42"/>
      <c r="CO616" s="42"/>
      <c r="CP616" s="42"/>
      <c r="CQ616" s="42"/>
      <c r="CR616" s="42"/>
      <c r="CS616" s="42"/>
      <c r="CT616" s="42"/>
      <c r="CU616" s="42"/>
      <c r="CV616" s="42"/>
      <c r="CW616" s="42"/>
      <c r="CX616" s="42"/>
      <c r="CY616" s="42"/>
      <c r="CZ616" s="42"/>
      <c r="DA616" s="42"/>
      <c r="DB616" s="42"/>
      <c r="DC616" s="42"/>
      <c r="DD616" s="42"/>
      <c r="DE616" s="42"/>
      <c r="DF616" s="42"/>
      <c r="DG616" s="42"/>
      <c r="DH616" s="42"/>
      <c r="DI616" s="42"/>
      <c r="DJ616" s="42"/>
      <c r="DK616" s="42"/>
      <c r="DL616" s="42"/>
      <c r="DM616" s="42"/>
      <c r="DN616" s="42"/>
      <c r="DO616" s="42"/>
      <c r="DP616" s="42"/>
      <c r="DQ616" s="42"/>
      <c r="DR616" s="42"/>
      <c r="DS616" s="42"/>
      <c r="DT616" s="42"/>
      <c r="DU616" s="42"/>
      <c r="DV616" s="42"/>
      <c r="DW616" s="42"/>
      <c r="DX616" s="42"/>
      <c r="DY616" s="42"/>
      <c r="DZ616" s="42"/>
      <c r="EA616" s="42"/>
      <c r="EB616" s="42"/>
      <c r="EC616" s="42"/>
      <c r="ED616" s="42"/>
      <c r="EE616" s="42"/>
      <c r="EF616" s="42"/>
      <c r="EG616" s="42"/>
      <c r="EH616" s="42"/>
      <c r="EI616" s="42"/>
      <c r="EJ616" s="42"/>
      <c r="EK616" s="42"/>
      <c r="EL616" s="42"/>
      <c r="EM616" s="42"/>
      <c r="EN616" s="42"/>
      <c r="EO616" s="42"/>
      <c r="EP616" s="42"/>
      <c r="EQ616" s="42"/>
      <c r="ER616" s="42"/>
      <c r="ES616" s="42"/>
      <c r="ET616" s="42"/>
      <c r="EU616" s="42"/>
      <c r="EV616" s="42"/>
      <c r="EW616" s="42"/>
      <c r="EX616" s="42"/>
      <c r="EY616" s="42"/>
      <c r="EZ616" s="42"/>
      <c r="FA616" s="42"/>
      <c r="FB616" s="42"/>
      <c r="FC616" s="42"/>
      <c r="FD616" s="42"/>
      <c r="FE616" s="42"/>
      <c r="FF616" s="42"/>
      <c r="FG616" s="42"/>
      <c r="FH616" s="42"/>
      <c r="FI616" s="42"/>
      <c r="FJ616" s="42"/>
      <c r="FK616" s="42"/>
      <c r="FL616" s="42"/>
      <c r="FM616" s="42"/>
      <c r="FN616" s="42"/>
      <c r="FO616" s="42"/>
      <c r="FP616" s="42"/>
      <c r="FQ616" s="42"/>
      <c r="FR616" s="42"/>
      <c r="FS616" s="42"/>
      <c r="FT616" s="42"/>
      <c r="FU616" s="42"/>
      <c r="FV616" s="42"/>
      <c r="FW616" s="42"/>
      <c r="FX616" s="42"/>
      <c r="FY616" s="42"/>
      <c r="FZ616" s="42"/>
      <c r="GA616" s="42"/>
      <c r="GB616" s="42"/>
      <c r="GC616" s="42"/>
      <c r="GD616" s="42"/>
      <c r="GE616" s="42"/>
      <c r="GF616" s="42"/>
      <c r="GG616" s="42"/>
      <c r="GH616" s="42"/>
      <c r="GI616" s="42"/>
      <c r="GJ616" s="42"/>
      <c r="GK616" s="42"/>
      <c r="GL616" s="42"/>
      <c r="GM616" s="42"/>
      <c r="GN616" s="42"/>
      <c r="GO616" s="42"/>
      <c r="GP616" s="42"/>
      <c r="GQ616" s="42"/>
      <c r="GR616" s="42"/>
      <c r="GS616" s="42"/>
      <c r="GT616" s="42"/>
      <c r="GU616" s="42"/>
      <c r="GV616" s="42"/>
      <c r="GW616" s="42"/>
      <c r="GX616" s="42"/>
      <c r="GY616" s="42"/>
      <c r="GZ616" s="42"/>
      <c r="HA616" s="42"/>
      <c r="HB616" s="42"/>
      <c r="HC616" s="42"/>
      <c r="HD616" s="42"/>
      <c r="HE616" s="42"/>
      <c r="HF616" s="42"/>
      <c r="HG616" s="42"/>
      <c r="HH616" s="42"/>
      <c r="HI616" s="42"/>
      <c r="HJ616" s="42"/>
      <c r="HK616" s="42"/>
      <c r="HL616" s="42"/>
      <c r="HM616" s="42"/>
      <c r="HN616" s="42"/>
      <c r="HO616" s="42"/>
      <c r="HP616" s="42"/>
      <c r="HQ616" s="42"/>
      <c r="HR616" s="42"/>
      <c r="HS616" s="42"/>
      <c r="HT616" s="42"/>
      <c r="HU616" s="42"/>
      <c r="HV616" s="42"/>
      <c r="HW616" s="42"/>
      <c r="HX616" s="42"/>
    </row>
    <row r="617" spans="1:232" s="41" customFormat="1" x14ac:dyDescent="0.25">
      <c r="A617" s="29"/>
      <c r="B617" s="30"/>
      <c r="C617" s="31" t="str">
        <f>IF(H617="","",VLOOKUP(O617,Khach_hang!B:G,6,0))</f>
        <v/>
      </c>
      <c r="D617" s="57" t="str">
        <f t="shared" si="153"/>
        <v/>
      </c>
      <c r="E617" s="57" t="str">
        <f t="shared" si="154"/>
        <v/>
      </c>
      <c r="F617" s="32" t="str">
        <f>IF(H617="","",VLOOKUP(H617,'PHIEU XT'!B:I,8,0))</f>
        <v/>
      </c>
      <c r="G617" s="32" t="str">
        <f t="shared" si="155"/>
        <v/>
      </c>
      <c r="H617" s="4"/>
      <c r="I617" s="32" t="str">
        <f t="shared" si="156"/>
        <v/>
      </c>
      <c r="J617" s="33" t="str">
        <f t="shared" si="157"/>
        <v/>
      </c>
      <c r="K617" s="34"/>
      <c r="L617" s="46" t="str">
        <f t="shared" si="158"/>
        <v/>
      </c>
      <c r="M617" s="33" t="str">
        <f>IF(H617="","",'PHIEU XT'!C617)</f>
        <v/>
      </c>
      <c r="N617" s="35" t="str">
        <f t="shared" si="159"/>
        <v/>
      </c>
      <c r="O617" s="6" t="str">
        <f>IF(H617="","",'PHIEU XT'!E617)</f>
        <v/>
      </c>
      <c r="P617" s="36"/>
      <c r="Q617" s="36"/>
      <c r="R617" s="36"/>
      <c r="S617" s="33" t="str">
        <f>IF(H617="","",'PHIEU XT'!F617)</f>
        <v/>
      </c>
      <c r="T617" s="36"/>
      <c r="U617" s="36"/>
      <c r="V617" s="33" t="str">
        <f t="shared" si="160"/>
        <v/>
      </c>
      <c r="W617" s="36"/>
      <c r="X617" s="36"/>
      <c r="Y617" s="33" t="str">
        <f>IF(H617="","",'PHIEU XT'!AC617)</f>
        <v/>
      </c>
      <c r="Z617" s="36"/>
      <c r="AA617" s="30"/>
      <c r="AB617" s="57" t="str">
        <f t="shared" si="161"/>
        <v/>
      </c>
      <c r="AC617" s="57" t="str">
        <f t="shared" si="162"/>
        <v/>
      </c>
      <c r="AD617" s="30"/>
      <c r="AE617" s="58" t="str">
        <f>IF(H617="","",'PHIEU XT'!U617)</f>
        <v/>
      </c>
      <c r="AF617" s="37"/>
      <c r="AG617" s="37" t="str">
        <f>IF(H617="","",'PHIEU XT'!T617)</f>
        <v/>
      </c>
      <c r="AH617" s="38" t="e">
        <f t="shared" si="163"/>
        <v>#VALUE!</v>
      </c>
      <c r="AI617" s="37"/>
      <c r="AJ617" s="37"/>
      <c r="AK617" s="39"/>
      <c r="AL617" s="40" t="str">
        <f t="shared" si="164"/>
        <v/>
      </c>
      <c r="AM617" s="37"/>
      <c r="AN617" s="37" t="str">
        <f t="shared" si="165"/>
        <v/>
      </c>
      <c r="AO617" s="59" t="str">
        <f t="shared" si="166"/>
        <v/>
      </c>
      <c r="AP617" s="39"/>
      <c r="AQ617" s="59" t="str">
        <f t="shared" si="167"/>
        <v/>
      </c>
      <c r="AR617" s="60" t="str">
        <f t="shared" si="168"/>
        <v/>
      </c>
      <c r="AS617" s="60" t="str">
        <f t="shared" si="169"/>
        <v/>
      </c>
      <c r="AV617" s="39"/>
      <c r="AW617" s="42"/>
      <c r="AX617" s="42"/>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c r="BV617" s="42"/>
      <c r="BW617" s="42"/>
      <c r="BX617" s="42"/>
      <c r="BY617" s="42"/>
      <c r="BZ617" s="42"/>
      <c r="CA617" s="42"/>
      <c r="CB617" s="42"/>
      <c r="CC617" s="42"/>
      <c r="CD617" s="42"/>
      <c r="CE617" s="42"/>
      <c r="CF617" s="42"/>
      <c r="CG617" s="42"/>
      <c r="CH617" s="42"/>
      <c r="CI617" s="42"/>
      <c r="CJ617" s="42"/>
      <c r="CK617" s="42"/>
      <c r="CL617" s="42"/>
      <c r="CM617" s="42"/>
      <c r="CN617" s="42"/>
      <c r="CO617" s="42"/>
      <c r="CP617" s="42"/>
      <c r="CQ617" s="42"/>
      <c r="CR617" s="42"/>
      <c r="CS617" s="42"/>
      <c r="CT617" s="42"/>
      <c r="CU617" s="42"/>
      <c r="CV617" s="42"/>
      <c r="CW617" s="42"/>
      <c r="CX617" s="42"/>
      <c r="CY617" s="42"/>
      <c r="CZ617" s="42"/>
      <c r="DA617" s="42"/>
      <c r="DB617" s="42"/>
      <c r="DC617" s="42"/>
      <c r="DD617" s="42"/>
      <c r="DE617" s="42"/>
      <c r="DF617" s="42"/>
      <c r="DG617" s="42"/>
      <c r="DH617" s="42"/>
      <c r="DI617" s="42"/>
      <c r="DJ617" s="42"/>
      <c r="DK617" s="42"/>
      <c r="DL617" s="42"/>
      <c r="DM617" s="42"/>
      <c r="DN617" s="42"/>
      <c r="DO617" s="42"/>
      <c r="DP617" s="42"/>
      <c r="DQ617" s="42"/>
      <c r="DR617" s="42"/>
      <c r="DS617" s="42"/>
      <c r="DT617" s="42"/>
      <c r="DU617" s="42"/>
      <c r="DV617" s="42"/>
      <c r="DW617" s="42"/>
      <c r="DX617" s="42"/>
      <c r="DY617" s="42"/>
      <c r="DZ617" s="42"/>
      <c r="EA617" s="42"/>
      <c r="EB617" s="42"/>
      <c r="EC617" s="42"/>
      <c r="ED617" s="42"/>
      <c r="EE617" s="42"/>
      <c r="EF617" s="42"/>
      <c r="EG617" s="42"/>
      <c r="EH617" s="42"/>
      <c r="EI617" s="42"/>
      <c r="EJ617" s="42"/>
      <c r="EK617" s="42"/>
      <c r="EL617" s="42"/>
      <c r="EM617" s="42"/>
      <c r="EN617" s="42"/>
      <c r="EO617" s="42"/>
      <c r="EP617" s="42"/>
      <c r="EQ617" s="42"/>
      <c r="ER617" s="42"/>
      <c r="ES617" s="42"/>
      <c r="ET617" s="42"/>
      <c r="EU617" s="42"/>
      <c r="EV617" s="42"/>
      <c r="EW617" s="42"/>
      <c r="EX617" s="42"/>
      <c r="EY617" s="42"/>
      <c r="EZ617" s="42"/>
      <c r="FA617" s="42"/>
      <c r="FB617" s="42"/>
      <c r="FC617" s="42"/>
      <c r="FD617" s="42"/>
      <c r="FE617" s="42"/>
      <c r="FF617" s="42"/>
      <c r="FG617" s="42"/>
      <c r="FH617" s="42"/>
      <c r="FI617" s="42"/>
      <c r="FJ617" s="42"/>
      <c r="FK617" s="42"/>
      <c r="FL617" s="42"/>
      <c r="FM617" s="42"/>
      <c r="FN617" s="42"/>
      <c r="FO617" s="42"/>
      <c r="FP617" s="42"/>
      <c r="FQ617" s="42"/>
      <c r="FR617" s="42"/>
      <c r="FS617" s="42"/>
      <c r="FT617" s="42"/>
      <c r="FU617" s="42"/>
      <c r="FV617" s="42"/>
      <c r="FW617" s="42"/>
      <c r="FX617" s="42"/>
      <c r="FY617" s="42"/>
      <c r="FZ617" s="42"/>
      <c r="GA617" s="42"/>
      <c r="GB617" s="42"/>
      <c r="GC617" s="42"/>
      <c r="GD617" s="42"/>
      <c r="GE617" s="42"/>
      <c r="GF617" s="42"/>
      <c r="GG617" s="42"/>
      <c r="GH617" s="42"/>
      <c r="GI617" s="42"/>
      <c r="GJ617" s="42"/>
      <c r="GK617" s="42"/>
      <c r="GL617" s="42"/>
      <c r="GM617" s="42"/>
      <c r="GN617" s="42"/>
      <c r="GO617" s="42"/>
      <c r="GP617" s="42"/>
      <c r="GQ617" s="42"/>
      <c r="GR617" s="42"/>
      <c r="GS617" s="42"/>
      <c r="GT617" s="42"/>
      <c r="GU617" s="42"/>
      <c r="GV617" s="42"/>
      <c r="GW617" s="42"/>
      <c r="GX617" s="42"/>
      <c r="GY617" s="42"/>
      <c r="GZ617" s="42"/>
      <c r="HA617" s="42"/>
      <c r="HB617" s="42"/>
      <c r="HC617" s="42"/>
      <c r="HD617" s="42"/>
      <c r="HE617" s="42"/>
      <c r="HF617" s="42"/>
      <c r="HG617" s="42"/>
      <c r="HH617" s="42"/>
      <c r="HI617" s="42"/>
      <c r="HJ617" s="42"/>
      <c r="HK617" s="42"/>
      <c r="HL617" s="42"/>
      <c r="HM617" s="42"/>
      <c r="HN617" s="42"/>
      <c r="HO617" s="42"/>
      <c r="HP617" s="42"/>
      <c r="HQ617" s="42"/>
      <c r="HR617" s="42"/>
      <c r="HS617" s="42"/>
      <c r="HT617" s="42"/>
      <c r="HU617" s="42"/>
      <c r="HV617" s="42"/>
      <c r="HW617" s="42"/>
      <c r="HX617" s="42"/>
    </row>
    <row r="618" spans="1:232" s="41" customFormat="1" x14ac:dyDescent="0.25">
      <c r="A618" s="29"/>
      <c r="B618" s="30"/>
      <c r="C618" s="31" t="str">
        <f>IF(H618="","",VLOOKUP(O618,Khach_hang!B:G,6,0))</f>
        <v/>
      </c>
      <c r="D618" s="57" t="str">
        <f t="shared" si="153"/>
        <v/>
      </c>
      <c r="E618" s="57" t="str">
        <f t="shared" si="154"/>
        <v/>
      </c>
      <c r="F618" s="32" t="str">
        <f>IF(H618="","",VLOOKUP(H618,'PHIEU XT'!B:I,8,0))</f>
        <v/>
      </c>
      <c r="G618" s="32" t="str">
        <f t="shared" si="155"/>
        <v/>
      </c>
      <c r="H618" s="4"/>
      <c r="I618" s="32" t="str">
        <f t="shared" si="156"/>
        <v/>
      </c>
      <c r="J618" s="33" t="str">
        <f t="shared" si="157"/>
        <v/>
      </c>
      <c r="K618" s="34"/>
      <c r="L618" s="46" t="str">
        <f t="shared" si="158"/>
        <v/>
      </c>
      <c r="M618" s="33" t="str">
        <f>IF(H618="","",'PHIEU XT'!C618)</f>
        <v/>
      </c>
      <c r="N618" s="35" t="str">
        <f t="shared" si="159"/>
        <v/>
      </c>
      <c r="O618" s="6" t="str">
        <f>IF(H618="","",'PHIEU XT'!E618)</f>
        <v/>
      </c>
      <c r="P618" s="36"/>
      <c r="Q618" s="36"/>
      <c r="R618" s="36"/>
      <c r="S618" s="33" t="str">
        <f>IF(H618="","",'PHIEU XT'!F618)</f>
        <v/>
      </c>
      <c r="T618" s="36"/>
      <c r="U618" s="36"/>
      <c r="V618" s="33" t="str">
        <f t="shared" si="160"/>
        <v/>
      </c>
      <c r="W618" s="36"/>
      <c r="X618" s="36"/>
      <c r="Y618" s="33" t="str">
        <f>IF(H618="","",'PHIEU XT'!AC618)</f>
        <v/>
      </c>
      <c r="Z618" s="36"/>
      <c r="AA618" s="30"/>
      <c r="AB618" s="57" t="str">
        <f t="shared" si="161"/>
        <v/>
      </c>
      <c r="AC618" s="57" t="str">
        <f t="shared" si="162"/>
        <v/>
      </c>
      <c r="AD618" s="30"/>
      <c r="AE618" s="58" t="str">
        <f>IF(H618="","",'PHIEU XT'!U618)</f>
        <v/>
      </c>
      <c r="AF618" s="37"/>
      <c r="AG618" s="37" t="str">
        <f>IF(H618="","",'PHIEU XT'!T618)</f>
        <v/>
      </c>
      <c r="AH618" s="38" t="e">
        <f t="shared" si="163"/>
        <v>#VALUE!</v>
      </c>
      <c r="AI618" s="37"/>
      <c r="AJ618" s="37"/>
      <c r="AK618" s="39"/>
      <c r="AL618" s="40" t="str">
        <f t="shared" si="164"/>
        <v/>
      </c>
      <c r="AM618" s="37"/>
      <c r="AN618" s="37" t="str">
        <f t="shared" si="165"/>
        <v/>
      </c>
      <c r="AO618" s="59" t="str">
        <f t="shared" si="166"/>
        <v/>
      </c>
      <c r="AP618" s="39"/>
      <c r="AQ618" s="59" t="str">
        <f t="shared" si="167"/>
        <v/>
      </c>
      <c r="AR618" s="60" t="str">
        <f t="shared" si="168"/>
        <v/>
      </c>
      <c r="AS618" s="60" t="str">
        <f t="shared" si="169"/>
        <v/>
      </c>
      <c r="AV618" s="39"/>
      <c r="AW618" s="42"/>
      <c r="AX618" s="42"/>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c r="BV618" s="42"/>
      <c r="BW618" s="42"/>
      <c r="BX618" s="42"/>
      <c r="BY618" s="42"/>
      <c r="BZ618" s="42"/>
      <c r="CA618" s="42"/>
      <c r="CB618" s="42"/>
      <c r="CC618" s="42"/>
      <c r="CD618" s="42"/>
      <c r="CE618" s="42"/>
      <c r="CF618" s="42"/>
      <c r="CG618" s="42"/>
      <c r="CH618" s="42"/>
      <c r="CI618" s="42"/>
      <c r="CJ618" s="42"/>
      <c r="CK618" s="42"/>
      <c r="CL618" s="42"/>
      <c r="CM618" s="42"/>
      <c r="CN618" s="42"/>
      <c r="CO618" s="42"/>
      <c r="CP618" s="42"/>
      <c r="CQ618" s="42"/>
      <c r="CR618" s="42"/>
      <c r="CS618" s="42"/>
      <c r="CT618" s="42"/>
      <c r="CU618" s="42"/>
      <c r="CV618" s="42"/>
      <c r="CW618" s="42"/>
      <c r="CX618" s="42"/>
      <c r="CY618" s="42"/>
      <c r="CZ618" s="42"/>
      <c r="DA618" s="42"/>
      <c r="DB618" s="42"/>
      <c r="DC618" s="42"/>
      <c r="DD618" s="42"/>
      <c r="DE618" s="42"/>
      <c r="DF618" s="42"/>
      <c r="DG618" s="42"/>
      <c r="DH618" s="42"/>
      <c r="DI618" s="42"/>
      <c r="DJ618" s="42"/>
      <c r="DK618" s="42"/>
      <c r="DL618" s="42"/>
      <c r="DM618" s="42"/>
      <c r="DN618" s="42"/>
      <c r="DO618" s="42"/>
      <c r="DP618" s="42"/>
      <c r="DQ618" s="42"/>
      <c r="DR618" s="42"/>
      <c r="DS618" s="42"/>
      <c r="DT618" s="42"/>
      <c r="DU618" s="42"/>
      <c r="DV618" s="42"/>
      <c r="DW618" s="42"/>
      <c r="DX618" s="42"/>
      <c r="DY618" s="42"/>
      <c r="DZ618" s="42"/>
      <c r="EA618" s="42"/>
      <c r="EB618" s="42"/>
      <c r="EC618" s="42"/>
      <c r="ED618" s="42"/>
      <c r="EE618" s="42"/>
      <c r="EF618" s="42"/>
      <c r="EG618" s="42"/>
      <c r="EH618" s="42"/>
      <c r="EI618" s="42"/>
      <c r="EJ618" s="42"/>
      <c r="EK618" s="42"/>
      <c r="EL618" s="42"/>
      <c r="EM618" s="42"/>
      <c r="EN618" s="42"/>
      <c r="EO618" s="42"/>
      <c r="EP618" s="42"/>
      <c r="EQ618" s="42"/>
      <c r="ER618" s="42"/>
      <c r="ES618" s="42"/>
      <c r="ET618" s="42"/>
      <c r="EU618" s="42"/>
      <c r="EV618" s="42"/>
      <c r="EW618" s="42"/>
      <c r="EX618" s="42"/>
      <c r="EY618" s="42"/>
      <c r="EZ618" s="42"/>
      <c r="FA618" s="42"/>
      <c r="FB618" s="42"/>
      <c r="FC618" s="42"/>
      <c r="FD618" s="42"/>
      <c r="FE618" s="42"/>
      <c r="FF618" s="42"/>
      <c r="FG618" s="42"/>
      <c r="FH618" s="42"/>
      <c r="FI618" s="42"/>
      <c r="FJ618" s="42"/>
      <c r="FK618" s="42"/>
      <c r="FL618" s="42"/>
      <c r="FM618" s="42"/>
      <c r="FN618" s="42"/>
      <c r="FO618" s="42"/>
      <c r="FP618" s="42"/>
      <c r="FQ618" s="42"/>
      <c r="FR618" s="42"/>
      <c r="FS618" s="42"/>
      <c r="FT618" s="42"/>
      <c r="FU618" s="42"/>
      <c r="FV618" s="42"/>
      <c r="FW618" s="42"/>
      <c r="FX618" s="42"/>
      <c r="FY618" s="42"/>
      <c r="FZ618" s="42"/>
      <c r="GA618" s="42"/>
      <c r="GB618" s="42"/>
      <c r="GC618" s="42"/>
      <c r="GD618" s="42"/>
      <c r="GE618" s="42"/>
      <c r="GF618" s="42"/>
      <c r="GG618" s="42"/>
      <c r="GH618" s="42"/>
      <c r="GI618" s="42"/>
      <c r="GJ618" s="42"/>
      <c r="GK618" s="42"/>
      <c r="GL618" s="42"/>
      <c r="GM618" s="42"/>
      <c r="GN618" s="42"/>
      <c r="GO618" s="42"/>
      <c r="GP618" s="42"/>
      <c r="GQ618" s="42"/>
      <c r="GR618" s="42"/>
      <c r="GS618" s="42"/>
      <c r="GT618" s="42"/>
      <c r="GU618" s="42"/>
      <c r="GV618" s="42"/>
      <c r="GW618" s="42"/>
      <c r="GX618" s="42"/>
      <c r="GY618" s="42"/>
      <c r="GZ618" s="42"/>
      <c r="HA618" s="42"/>
      <c r="HB618" s="42"/>
      <c r="HC618" s="42"/>
      <c r="HD618" s="42"/>
      <c r="HE618" s="42"/>
      <c r="HF618" s="42"/>
      <c r="HG618" s="42"/>
      <c r="HH618" s="42"/>
      <c r="HI618" s="42"/>
      <c r="HJ618" s="42"/>
      <c r="HK618" s="42"/>
      <c r="HL618" s="42"/>
      <c r="HM618" s="42"/>
      <c r="HN618" s="42"/>
      <c r="HO618" s="42"/>
      <c r="HP618" s="42"/>
      <c r="HQ618" s="42"/>
      <c r="HR618" s="42"/>
      <c r="HS618" s="42"/>
      <c r="HT618" s="42"/>
      <c r="HU618" s="42"/>
      <c r="HV618" s="42"/>
      <c r="HW618" s="42"/>
      <c r="HX618" s="42"/>
    </row>
    <row r="619" spans="1:232" s="41" customFormat="1" x14ac:dyDescent="0.25">
      <c r="A619" s="29"/>
      <c r="B619" s="30"/>
      <c r="C619" s="31" t="str">
        <f>IF(H619="","",VLOOKUP(O619,Khach_hang!B:G,6,0))</f>
        <v/>
      </c>
      <c r="D619" s="57" t="str">
        <f t="shared" si="153"/>
        <v/>
      </c>
      <c r="E619" s="57" t="str">
        <f t="shared" si="154"/>
        <v/>
      </c>
      <c r="F619" s="32" t="str">
        <f>IF(H619="","",VLOOKUP(H619,'PHIEU XT'!B:I,8,0))</f>
        <v/>
      </c>
      <c r="G619" s="32" t="str">
        <f t="shared" si="155"/>
        <v/>
      </c>
      <c r="H619" s="4"/>
      <c r="I619" s="32" t="str">
        <f t="shared" si="156"/>
        <v/>
      </c>
      <c r="J619" s="33" t="str">
        <f t="shared" si="157"/>
        <v/>
      </c>
      <c r="K619" s="34"/>
      <c r="L619" s="46" t="str">
        <f t="shared" si="158"/>
        <v/>
      </c>
      <c r="M619" s="33" t="str">
        <f>IF(H619="","",'PHIEU XT'!C619)</f>
        <v/>
      </c>
      <c r="N619" s="35" t="str">
        <f t="shared" si="159"/>
        <v/>
      </c>
      <c r="O619" s="6" t="str">
        <f>IF(H619="","",'PHIEU XT'!E619)</f>
        <v/>
      </c>
      <c r="P619" s="36"/>
      <c r="Q619" s="36"/>
      <c r="R619" s="36"/>
      <c r="S619" s="33" t="str">
        <f>IF(H619="","",'PHIEU XT'!F619)</f>
        <v/>
      </c>
      <c r="T619" s="36"/>
      <c r="U619" s="36"/>
      <c r="V619" s="33" t="str">
        <f t="shared" si="160"/>
        <v/>
      </c>
      <c r="W619" s="36"/>
      <c r="X619" s="36"/>
      <c r="Y619" s="33" t="str">
        <f>IF(H619="","",'PHIEU XT'!AC619)</f>
        <v/>
      </c>
      <c r="Z619" s="36"/>
      <c r="AA619" s="30"/>
      <c r="AB619" s="57" t="str">
        <f t="shared" si="161"/>
        <v/>
      </c>
      <c r="AC619" s="57" t="str">
        <f t="shared" si="162"/>
        <v/>
      </c>
      <c r="AD619" s="30"/>
      <c r="AE619" s="58" t="str">
        <f>IF(H619="","",'PHIEU XT'!U619)</f>
        <v/>
      </c>
      <c r="AF619" s="37"/>
      <c r="AG619" s="37" t="str">
        <f>IF(H619="","",'PHIEU XT'!T619)</f>
        <v/>
      </c>
      <c r="AH619" s="38" t="e">
        <f t="shared" si="163"/>
        <v>#VALUE!</v>
      </c>
      <c r="AI619" s="37"/>
      <c r="AJ619" s="37"/>
      <c r="AK619" s="39"/>
      <c r="AL619" s="40" t="str">
        <f t="shared" si="164"/>
        <v/>
      </c>
      <c r="AM619" s="37"/>
      <c r="AN619" s="37" t="str">
        <f t="shared" si="165"/>
        <v/>
      </c>
      <c r="AO619" s="59" t="str">
        <f t="shared" si="166"/>
        <v/>
      </c>
      <c r="AP619" s="39"/>
      <c r="AQ619" s="59" t="str">
        <f t="shared" si="167"/>
        <v/>
      </c>
      <c r="AR619" s="60" t="str">
        <f t="shared" si="168"/>
        <v/>
      </c>
      <c r="AS619" s="60" t="str">
        <f t="shared" si="169"/>
        <v/>
      </c>
      <c r="AV619" s="39"/>
      <c r="AW619" s="42"/>
      <c r="AX619" s="42"/>
      <c r="AY619" s="42"/>
      <c r="AZ619" s="42"/>
      <c r="BA619" s="42"/>
      <c r="BB619" s="42"/>
      <c r="BC619" s="42"/>
      <c r="BD619" s="42"/>
      <c r="BE619" s="42"/>
      <c r="BF619" s="42"/>
      <c r="BG619" s="42"/>
      <c r="BH619" s="42"/>
      <c r="BI619" s="42"/>
      <c r="BJ619" s="42"/>
      <c r="BK619" s="42"/>
      <c r="BL619" s="42"/>
      <c r="BM619" s="42"/>
      <c r="BN619" s="42"/>
      <c r="BO619" s="42"/>
      <c r="BP619" s="42"/>
      <c r="BQ619" s="42"/>
      <c r="BR619" s="42"/>
      <c r="BS619" s="42"/>
      <c r="BT619" s="42"/>
      <c r="BU619" s="42"/>
      <c r="BV619" s="42"/>
      <c r="BW619" s="42"/>
      <c r="BX619" s="42"/>
      <c r="BY619" s="42"/>
      <c r="BZ619" s="42"/>
      <c r="CA619" s="42"/>
      <c r="CB619" s="42"/>
      <c r="CC619" s="42"/>
      <c r="CD619" s="42"/>
      <c r="CE619" s="42"/>
      <c r="CF619" s="42"/>
      <c r="CG619" s="42"/>
      <c r="CH619" s="42"/>
      <c r="CI619" s="42"/>
      <c r="CJ619" s="42"/>
      <c r="CK619" s="42"/>
      <c r="CL619" s="42"/>
      <c r="CM619" s="42"/>
      <c r="CN619" s="42"/>
      <c r="CO619" s="42"/>
      <c r="CP619" s="42"/>
      <c r="CQ619" s="42"/>
      <c r="CR619" s="42"/>
      <c r="CS619" s="42"/>
      <c r="CT619" s="42"/>
      <c r="CU619" s="42"/>
      <c r="CV619" s="42"/>
      <c r="CW619" s="42"/>
      <c r="CX619" s="42"/>
      <c r="CY619" s="42"/>
      <c r="CZ619" s="42"/>
      <c r="DA619" s="42"/>
      <c r="DB619" s="42"/>
      <c r="DC619" s="42"/>
      <c r="DD619" s="42"/>
      <c r="DE619" s="42"/>
      <c r="DF619" s="42"/>
      <c r="DG619" s="42"/>
      <c r="DH619" s="42"/>
      <c r="DI619" s="42"/>
      <c r="DJ619" s="42"/>
      <c r="DK619" s="42"/>
      <c r="DL619" s="42"/>
      <c r="DM619" s="42"/>
      <c r="DN619" s="42"/>
      <c r="DO619" s="42"/>
      <c r="DP619" s="42"/>
      <c r="DQ619" s="42"/>
      <c r="DR619" s="42"/>
      <c r="DS619" s="42"/>
      <c r="DT619" s="42"/>
      <c r="DU619" s="42"/>
      <c r="DV619" s="42"/>
      <c r="DW619" s="42"/>
      <c r="DX619" s="42"/>
      <c r="DY619" s="42"/>
      <c r="DZ619" s="42"/>
      <c r="EA619" s="42"/>
      <c r="EB619" s="42"/>
      <c r="EC619" s="42"/>
      <c r="ED619" s="42"/>
      <c r="EE619" s="42"/>
      <c r="EF619" s="42"/>
      <c r="EG619" s="42"/>
      <c r="EH619" s="42"/>
      <c r="EI619" s="42"/>
      <c r="EJ619" s="42"/>
      <c r="EK619" s="42"/>
      <c r="EL619" s="42"/>
      <c r="EM619" s="42"/>
      <c r="EN619" s="42"/>
      <c r="EO619" s="42"/>
      <c r="EP619" s="42"/>
      <c r="EQ619" s="42"/>
      <c r="ER619" s="42"/>
      <c r="ES619" s="42"/>
      <c r="ET619" s="42"/>
      <c r="EU619" s="42"/>
      <c r="EV619" s="42"/>
      <c r="EW619" s="42"/>
      <c r="EX619" s="42"/>
      <c r="EY619" s="42"/>
      <c r="EZ619" s="42"/>
      <c r="FA619" s="42"/>
      <c r="FB619" s="42"/>
      <c r="FC619" s="42"/>
      <c r="FD619" s="42"/>
      <c r="FE619" s="42"/>
      <c r="FF619" s="42"/>
      <c r="FG619" s="42"/>
      <c r="FH619" s="42"/>
      <c r="FI619" s="42"/>
      <c r="FJ619" s="42"/>
      <c r="FK619" s="42"/>
      <c r="FL619" s="42"/>
      <c r="FM619" s="42"/>
      <c r="FN619" s="42"/>
      <c r="FO619" s="42"/>
      <c r="FP619" s="42"/>
      <c r="FQ619" s="42"/>
      <c r="FR619" s="42"/>
      <c r="FS619" s="42"/>
      <c r="FT619" s="42"/>
      <c r="FU619" s="42"/>
      <c r="FV619" s="42"/>
      <c r="FW619" s="42"/>
      <c r="FX619" s="42"/>
      <c r="FY619" s="42"/>
      <c r="FZ619" s="42"/>
      <c r="GA619" s="42"/>
      <c r="GB619" s="42"/>
      <c r="GC619" s="42"/>
      <c r="GD619" s="42"/>
      <c r="GE619" s="42"/>
      <c r="GF619" s="42"/>
      <c r="GG619" s="42"/>
      <c r="GH619" s="42"/>
      <c r="GI619" s="42"/>
      <c r="GJ619" s="42"/>
      <c r="GK619" s="42"/>
      <c r="GL619" s="42"/>
      <c r="GM619" s="42"/>
      <c r="GN619" s="42"/>
      <c r="GO619" s="42"/>
      <c r="GP619" s="42"/>
      <c r="GQ619" s="42"/>
      <c r="GR619" s="42"/>
      <c r="GS619" s="42"/>
      <c r="GT619" s="42"/>
      <c r="GU619" s="42"/>
      <c r="GV619" s="42"/>
      <c r="GW619" s="42"/>
      <c r="GX619" s="42"/>
      <c r="GY619" s="42"/>
      <c r="GZ619" s="42"/>
      <c r="HA619" s="42"/>
      <c r="HB619" s="42"/>
      <c r="HC619" s="42"/>
      <c r="HD619" s="42"/>
      <c r="HE619" s="42"/>
      <c r="HF619" s="42"/>
      <c r="HG619" s="42"/>
      <c r="HH619" s="42"/>
      <c r="HI619" s="42"/>
      <c r="HJ619" s="42"/>
      <c r="HK619" s="42"/>
      <c r="HL619" s="42"/>
      <c r="HM619" s="42"/>
      <c r="HN619" s="42"/>
      <c r="HO619" s="42"/>
      <c r="HP619" s="42"/>
      <c r="HQ619" s="42"/>
      <c r="HR619" s="42"/>
      <c r="HS619" s="42"/>
      <c r="HT619" s="42"/>
      <c r="HU619" s="42"/>
      <c r="HV619" s="42"/>
      <c r="HW619" s="42"/>
      <c r="HX619" s="42"/>
    </row>
    <row r="620" spans="1:232" s="41" customFormat="1" x14ac:dyDescent="0.25">
      <c r="A620" s="29"/>
      <c r="B620" s="30"/>
      <c r="C620" s="31" t="str">
        <f>IF(H620="","",VLOOKUP(O620,Khach_hang!B:G,6,0))</f>
        <v/>
      </c>
      <c r="D620" s="57" t="str">
        <f t="shared" si="153"/>
        <v/>
      </c>
      <c r="E620" s="57" t="str">
        <f t="shared" si="154"/>
        <v/>
      </c>
      <c r="F620" s="32" t="str">
        <f>IF(H620="","",VLOOKUP(H620,'PHIEU XT'!B:I,8,0))</f>
        <v/>
      </c>
      <c r="G620" s="32" t="str">
        <f t="shared" si="155"/>
        <v/>
      </c>
      <c r="H620" s="4"/>
      <c r="I620" s="32" t="str">
        <f t="shared" si="156"/>
        <v/>
      </c>
      <c r="J620" s="33" t="str">
        <f t="shared" si="157"/>
        <v/>
      </c>
      <c r="K620" s="34"/>
      <c r="L620" s="46" t="str">
        <f t="shared" si="158"/>
        <v/>
      </c>
      <c r="M620" s="33" t="str">
        <f>IF(H620="","",'PHIEU XT'!C620)</f>
        <v/>
      </c>
      <c r="N620" s="35" t="str">
        <f t="shared" si="159"/>
        <v/>
      </c>
      <c r="O620" s="6" t="str">
        <f>IF(H620="","",'PHIEU XT'!E620)</f>
        <v/>
      </c>
      <c r="P620" s="36"/>
      <c r="Q620" s="36"/>
      <c r="R620" s="36"/>
      <c r="S620" s="33" t="str">
        <f>IF(H620="","",'PHIEU XT'!F620)</f>
        <v/>
      </c>
      <c r="T620" s="36"/>
      <c r="U620" s="36"/>
      <c r="V620" s="33" t="str">
        <f t="shared" si="160"/>
        <v/>
      </c>
      <c r="W620" s="36"/>
      <c r="X620" s="36"/>
      <c r="Y620" s="33" t="str">
        <f>IF(H620="","",'PHIEU XT'!AC620)</f>
        <v/>
      </c>
      <c r="Z620" s="36"/>
      <c r="AA620" s="30"/>
      <c r="AB620" s="57" t="str">
        <f t="shared" si="161"/>
        <v/>
      </c>
      <c r="AC620" s="57" t="str">
        <f t="shared" si="162"/>
        <v/>
      </c>
      <c r="AD620" s="30"/>
      <c r="AE620" s="58" t="str">
        <f>IF(H620="","",'PHIEU XT'!U620)</f>
        <v/>
      </c>
      <c r="AF620" s="37"/>
      <c r="AG620" s="37" t="str">
        <f>IF(H620="","",'PHIEU XT'!T620)</f>
        <v/>
      </c>
      <c r="AH620" s="38" t="e">
        <f t="shared" si="163"/>
        <v>#VALUE!</v>
      </c>
      <c r="AI620" s="37"/>
      <c r="AJ620" s="37"/>
      <c r="AK620" s="39"/>
      <c r="AL620" s="40" t="str">
        <f t="shared" si="164"/>
        <v/>
      </c>
      <c r="AM620" s="37"/>
      <c r="AN620" s="37" t="str">
        <f t="shared" si="165"/>
        <v/>
      </c>
      <c r="AO620" s="59" t="str">
        <f t="shared" si="166"/>
        <v/>
      </c>
      <c r="AP620" s="39"/>
      <c r="AQ620" s="59" t="str">
        <f t="shared" si="167"/>
        <v/>
      </c>
      <c r="AR620" s="60" t="str">
        <f t="shared" si="168"/>
        <v/>
      </c>
      <c r="AS620" s="60" t="str">
        <f t="shared" si="169"/>
        <v/>
      </c>
      <c r="AV620" s="39"/>
      <c r="AW620" s="42"/>
      <c r="AX620" s="42"/>
      <c r="AY620" s="42"/>
      <c r="AZ620" s="42"/>
      <c r="BA620" s="42"/>
      <c r="BB620" s="42"/>
      <c r="BC620" s="42"/>
      <c r="BD620" s="42"/>
      <c r="BE620" s="42"/>
      <c r="BF620" s="42"/>
      <c r="BG620" s="42"/>
      <c r="BH620" s="42"/>
      <c r="BI620" s="42"/>
      <c r="BJ620" s="42"/>
      <c r="BK620" s="42"/>
      <c r="BL620" s="42"/>
      <c r="BM620" s="42"/>
      <c r="BN620" s="42"/>
      <c r="BO620" s="42"/>
      <c r="BP620" s="42"/>
      <c r="BQ620" s="42"/>
      <c r="BR620" s="42"/>
      <c r="BS620" s="42"/>
      <c r="BT620" s="42"/>
      <c r="BU620" s="42"/>
      <c r="BV620" s="42"/>
      <c r="BW620" s="42"/>
      <c r="BX620" s="42"/>
      <c r="BY620" s="42"/>
      <c r="BZ620" s="42"/>
      <c r="CA620" s="42"/>
      <c r="CB620" s="42"/>
      <c r="CC620" s="42"/>
      <c r="CD620" s="42"/>
      <c r="CE620" s="42"/>
      <c r="CF620" s="42"/>
      <c r="CG620" s="42"/>
      <c r="CH620" s="42"/>
      <c r="CI620" s="42"/>
      <c r="CJ620" s="42"/>
      <c r="CK620" s="42"/>
      <c r="CL620" s="42"/>
      <c r="CM620" s="42"/>
      <c r="CN620" s="42"/>
      <c r="CO620" s="42"/>
      <c r="CP620" s="42"/>
      <c r="CQ620" s="42"/>
      <c r="CR620" s="42"/>
      <c r="CS620" s="42"/>
      <c r="CT620" s="42"/>
      <c r="CU620" s="42"/>
      <c r="CV620" s="42"/>
      <c r="CW620" s="42"/>
      <c r="CX620" s="42"/>
      <c r="CY620" s="42"/>
      <c r="CZ620" s="42"/>
      <c r="DA620" s="42"/>
      <c r="DB620" s="42"/>
      <c r="DC620" s="42"/>
      <c r="DD620" s="42"/>
      <c r="DE620" s="42"/>
      <c r="DF620" s="42"/>
      <c r="DG620" s="42"/>
      <c r="DH620" s="42"/>
      <c r="DI620" s="42"/>
      <c r="DJ620" s="42"/>
      <c r="DK620" s="42"/>
      <c r="DL620" s="42"/>
      <c r="DM620" s="42"/>
      <c r="DN620" s="42"/>
      <c r="DO620" s="42"/>
      <c r="DP620" s="42"/>
      <c r="DQ620" s="42"/>
      <c r="DR620" s="42"/>
      <c r="DS620" s="42"/>
      <c r="DT620" s="42"/>
      <c r="DU620" s="42"/>
      <c r="DV620" s="42"/>
      <c r="DW620" s="42"/>
      <c r="DX620" s="42"/>
      <c r="DY620" s="42"/>
      <c r="DZ620" s="42"/>
      <c r="EA620" s="42"/>
      <c r="EB620" s="42"/>
      <c r="EC620" s="42"/>
      <c r="ED620" s="42"/>
      <c r="EE620" s="42"/>
      <c r="EF620" s="42"/>
      <c r="EG620" s="42"/>
      <c r="EH620" s="42"/>
      <c r="EI620" s="42"/>
      <c r="EJ620" s="42"/>
      <c r="EK620" s="42"/>
      <c r="EL620" s="42"/>
      <c r="EM620" s="42"/>
      <c r="EN620" s="42"/>
      <c r="EO620" s="42"/>
      <c r="EP620" s="42"/>
      <c r="EQ620" s="42"/>
      <c r="ER620" s="42"/>
      <c r="ES620" s="42"/>
      <c r="ET620" s="42"/>
      <c r="EU620" s="42"/>
      <c r="EV620" s="42"/>
      <c r="EW620" s="42"/>
      <c r="EX620" s="42"/>
      <c r="EY620" s="42"/>
      <c r="EZ620" s="42"/>
      <c r="FA620" s="42"/>
      <c r="FB620" s="42"/>
      <c r="FC620" s="42"/>
      <c r="FD620" s="42"/>
      <c r="FE620" s="42"/>
      <c r="FF620" s="42"/>
      <c r="FG620" s="42"/>
      <c r="FH620" s="42"/>
      <c r="FI620" s="42"/>
      <c r="FJ620" s="42"/>
      <c r="FK620" s="42"/>
      <c r="FL620" s="42"/>
      <c r="FM620" s="42"/>
      <c r="FN620" s="42"/>
      <c r="FO620" s="42"/>
      <c r="FP620" s="42"/>
      <c r="FQ620" s="42"/>
      <c r="FR620" s="42"/>
      <c r="FS620" s="42"/>
      <c r="FT620" s="42"/>
      <c r="FU620" s="42"/>
      <c r="FV620" s="42"/>
      <c r="FW620" s="42"/>
      <c r="FX620" s="42"/>
      <c r="FY620" s="42"/>
      <c r="FZ620" s="42"/>
      <c r="GA620" s="42"/>
      <c r="GB620" s="42"/>
      <c r="GC620" s="42"/>
      <c r="GD620" s="42"/>
      <c r="GE620" s="42"/>
      <c r="GF620" s="42"/>
      <c r="GG620" s="42"/>
      <c r="GH620" s="42"/>
      <c r="GI620" s="42"/>
      <c r="GJ620" s="42"/>
      <c r="GK620" s="42"/>
      <c r="GL620" s="42"/>
      <c r="GM620" s="42"/>
      <c r="GN620" s="42"/>
      <c r="GO620" s="42"/>
      <c r="GP620" s="42"/>
      <c r="GQ620" s="42"/>
      <c r="GR620" s="42"/>
      <c r="GS620" s="42"/>
      <c r="GT620" s="42"/>
      <c r="GU620" s="42"/>
      <c r="GV620" s="42"/>
      <c r="GW620" s="42"/>
      <c r="GX620" s="42"/>
      <c r="GY620" s="42"/>
      <c r="GZ620" s="42"/>
      <c r="HA620" s="42"/>
      <c r="HB620" s="42"/>
      <c r="HC620" s="42"/>
      <c r="HD620" s="42"/>
      <c r="HE620" s="42"/>
      <c r="HF620" s="42"/>
      <c r="HG620" s="42"/>
      <c r="HH620" s="42"/>
      <c r="HI620" s="42"/>
      <c r="HJ620" s="42"/>
      <c r="HK620" s="42"/>
      <c r="HL620" s="42"/>
      <c r="HM620" s="42"/>
      <c r="HN620" s="42"/>
      <c r="HO620" s="42"/>
      <c r="HP620" s="42"/>
      <c r="HQ620" s="42"/>
      <c r="HR620" s="42"/>
      <c r="HS620" s="42"/>
      <c r="HT620" s="42"/>
      <c r="HU620" s="42"/>
      <c r="HV620" s="42"/>
      <c r="HW620" s="42"/>
      <c r="HX620" s="42"/>
    </row>
    <row r="621" spans="1:232" s="41" customFormat="1" x14ac:dyDescent="0.25">
      <c r="A621" s="29"/>
      <c r="B621" s="30"/>
      <c r="C621" s="31" t="str">
        <f>IF(H621="","",VLOOKUP(O621,Khach_hang!B:G,6,0))</f>
        <v/>
      </c>
      <c r="D621" s="57" t="str">
        <f t="shared" si="153"/>
        <v/>
      </c>
      <c r="E621" s="57" t="str">
        <f t="shared" si="154"/>
        <v/>
      </c>
      <c r="F621" s="32" t="str">
        <f>IF(H621="","",VLOOKUP(H621,'PHIEU XT'!B:I,8,0))</f>
        <v/>
      </c>
      <c r="G621" s="32" t="str">
        <f t="shared" si="155"/>
        <v/>
      </c>
      <c r="H621" s="4"/>
      <c r="I621" s="32" t="str">
        <f t="shared" si="156"/>
        <v/>
      </c>
      <c r="J621" s="33" t="str">
        <f t="shared" si="157"/>
        <v/>
      </c>
      <c r="K621" s="34"/>
      <c r="L621" s="46" t="str">
        <f t="shared" si="158"/>
        <v/>
      </c>
      <c r="M621" s="33" t="str">
        <f>IF(H621="","",'PHIEU XT'!C621)</f>
        <v/>
      </c>
      <c r="N621" s="35" t="str">
        <f t="shared" si="159"/>
        <v/>
      </c>
      <c r="O621" s="6" t="str">
        <f>IF(H621="","",'PHIEU XT'!E621)</f>
        <v/>
      </c>
      <c r="P621" s="36"/>
      <c r="Q621" s="36"/>
      <c r="R621" s="36"/>
      <c r="S621" s="33" t="str">
        <f>IF(H621="","",'PHIEU XT'!F621)</f>
        <v/>
      </c>
      <c r="T621" s="36"/>
      <c r="U621" s="36"/>
      <c r="V621" s="33" t="str">
        <f t="shared" si="160"/>
        <v/>
      </c>
      <c r="W621" s="36"/>
      <c r="X621" s="36"/>
      <c r="Y621" s="33" t="str">
        <f>IF(H621="","",'PHIEU XT'!AC621)</f>
        <v/>
      </c>
      <c r="Z621" s="36"/>
      <c r="AA621" s="30"/>
      <c r="AB621" s="57" t="str">
        <f t="shared" si="161"/>
        <v/>
      </c>
      <c r="AC621" s="57" t="str">
        <f t="shared" si="162"/>
        <v/>
      </c>
      <c r="AD621" s="30"/>
      <c r="AE621" s="58" t="str">
        <f>IF(H621="","",'PHIEU XT'!U621)</f>
        <v/>
      </c>
      <c r="AF621" s="37"/>
      <c r="AG621" s="37" t="str">
        <f>IF(H621="","",'PHIEU XT'!T621)</f>
        <v/>
      </c>
      <c r="AH621" s="38" t="e">
        <f t="shared" si="163"/>
        <v>#VALUE!</v>
      </c>
      <c r="AI621" s="37"/>
      <c r="AJ621" s="37"/>
      <c r="AK621" s="39"/>
      <c r="AL621" s="40" t="str">
        <f t="shared" si="164"/>
        <v/>
      </c>
      <c r="AM621" s="37"/>
      <c r="AN621" s="37" t="str">
        <f t="shared" si="165"/>
        <v/>
      </c>
      <c r="AO621" s="59" t="str">
        <f t="shared" si="166"/>
        <v/>
      </c>
      <c r="AP621" s="39"/>
      <c r="AQ621" s="59" t="str">
        <f t="shared" si="167"/>
        <v/>
      </c>
      <c r="AR621" s="60" t="str">
        <f t="shared" si="168"/>
        <v/>
      </c>
      <c r="AS621" s="60" t="str">
        <f t="shared" si="169"/>
        <v/>
      </c>
      <c r="AV621" s="39"/>
      <c r="AW621" s="42"/>
      <c r="AX621" s="42"/>
      <c r="AY621" s="42"/>
      <c r="AZ621" s="42"/>
      <c r="BA621" s="42"/>
      <c r="BB621" s="42"/>
      <c r="BC621" s="42"/>
      <c r="BD621" s="42"/>
      <c r="BE621" s="42"/>
      <c r="BF621" s="42"/>
      <c r="BG621" s="42"/>
      <c r="BH621" s="42"/>
      <c r="BI621" s="42"/>
      <c r="BJ621" s="42"/>
      <c r="BK621" s="42"/>
      <c r="BL621" s="42"/>
      <c r="BM621" s="42"/>
      <c r="BN621" s="42"/>
      <c r="BO621" s="42"/>
      <c r="BP621" s="42"/>
      <c r="BQ621" s="42"/>
      <c r="BR621" s="42"/>
      <c r="BS621" s="42"/>
      <c r="BT621" s="42"/>
      <c r="BU621" s="42"/>
      <c r="BV621" s="42"/>
      <c r="BW621" s="42"/>
      <c r="BX621" s="42"/>
      <c r="BY621" s="42"/>
      <c r="BZ621" s="42"/>
      <c r="CA621" s="42"/>
      <c r="CB621" s="42"/>
      <c r="CC621" s="42"/>
      <c r="CD621" s="42"/>
      <c r="CE621" s="42"/>
      <c r="CF621" s="42"/>
      <c r="CG621" s="42"/>
      <c r="CH621" s="42"/>
      <c r="CI621" s="42"/>
      <c r="CJ621" s="42"/>
      <c r="CK621" s="42"/>
      <c r="CL621" s="42"/>
      <c r="CM621" s="42"/>
      <c r="CN621" s="42"/>
      <c r="CO621" s="42"/>
      <c r="CP621" s="42"/>
      <c r="CQ621" s="42"/>
      <c r="CR621" s="42"/>
      <c r="CS621" s="42"/>
      <c r="CT621" s="42"/>
      <c r="CU621" s="42"/>
      <c r="CV621" s="42"/>
      <c r="CW621" s="42"/>
      <c r="CX621" s="42"/>
      <c r="CY621" s="42"/>
      <c r="CZ621" s="42"/>
      <c r="DA621" s="42"/>
      <c r="DB621" s="42"/>
      <c r="DC621" s="42"/>
      <c r="DD621" s="42"/>
      <c r="DE621" s="42"/>
      <c r="DF621" s="42"/>
      <c r="DG621" s="42"/>
      <c r="DH621" s="42"/>
      <c r="DI621" s="42"/>
      <c r="DJ621" s="42"/>
      <c r="DK621" s="42"/>
      <c r="DL621" s="42"/>
      <c r="DM621" s="42"/>
      <c r="DN621" s="42"/>
      <c r="DO621" s="42"/>
      <c r="DP621" s="42"/>
      <c r="DQ621" s="42"/>
      <c r="DR621" s="42"/>
      <c r="DS621" s="42"/>
      <c r="DT621" s="42"/>
      <c r="DU621" s="42"/>
      <c r="DV621" s="42"/>
      <c r="DW621" s="42"/>
      <c r="DX621" s="42"/>
      <c r="DY621" s="42"/>
      <c r="DZ621" s="42"/>
      <c r="EA621" s="42"/>
      <c r="EB621" s="42"/>
      <c r="EC621" s="42"/>
      <c r="ED621" s="42"/>
      <c r="EE621" s="42"/>
      <c r="EF621" s="42"/>
      <c r="EG621" s="42"/>
      <c r="EH621" s="42"/>
      <c r="EI621" s="42"/>
      <c r="EJ621" s="42"/>
      <c r="EK621" s="42"/>
      <c r="EL621" s="42"/>
      <c r="EM621" s="42"/>
      <c r="EN621" s="42"/>
      <c r="EO621" s="42"/>
      <c r="EP621" s="42"/>
      <c r="EQ621" s="42"/>
      <c r="ER621" s="42"/>
      <c r="ES621" s="42"/>
      <c r="ET621" s="42"/>
      <c r="EU621" s="42"/>
      <c r="EV621" s="42"/>
      <c r="EW621" s="42"/>
      <c r="EX621" s="42"/>
      <c r="EY621" s="42"/>
      <c r="EZ621" s="42"/>
      <c r="FA621" s="42"/>
      <c r="FB621" s="42"/>
      <c r="FC621" s="42"/>
      <c r="FD621" s="42"/>
      <c r="FE621" s="42"/>
      <c r="FF621" s="42"/>
      <c r="FG621" s="42"/>
      <c r="FH621" s="42"/>
      <c r="FI621" s="42"/>
      <c r="FJ621" s="42"/>
      <c r="FK621" s="42"/>
      <c r="FL621" s="42"/>
      <c r="FM621" s="42"/>
      <c r="FN621" s="42"/>
      <c r="FO621" s="42"/>
      <c r="FP621" s="42"/>
      <c r="FQ621" s="42"/>
      <c r="FR621" s="42"/>
      <c r="FS621" s="42"/>
      <c r="FT621" s="42"/>
      <c r="FU621" s="42"/>
      <c r="FV621" s="42"/>
      <c r="FW621" s="42"/>
      <c r="FX621" s="42"/>
      <c r="FY621" s="42"/>
      <c r="FZ621" s="42"/>
      <c r="GA621" s="42"/>
      <c r="GB621" s="42"/>
      <c r="GC621" s="42"/>
      <c r="GD621" s="42"/>
      <c r="GE621" s="42"/>
      <c r="GF621" s="42"/>
      <c r="GG621" s="42"/>
      <c r="GH621" s="42"/>
      <c r="GI621" s="42"/>
      <c r="GJ621" s="42"/>
      <c r="GK621" s="42"/>
      <c r="GL621" s="42"/>
      <c r="GM621" s="42"/>
      <c r="GN621" s="42"/>
      <c r="GO621" s="42"/>
      <c r="GP621" s="42"/>
      <c r="GQ621" s="42"/>
      <c r="GR621" s="42"/>
      <c r="GS621" s="42"/>
      <c r="GT621" s="42"/>
      <c r="GU621" s="42"/>
      <c r="GV621" s="42"/>
      <c r="GW621" s="42"/>
      <c r="GX621" s="42"/>
      <c r="GY621" s="42"/>
      <c r="GZ621" s="42"/>
      <c r="HA621" s="42"/>
      <c r="HB621" s="42"/>
      <c r="HC621" s="42"/>
      <c r="HD621" s="42"/>
      <c r="HE621" s="42"/>
      <c r="HF621" s="42"/>
      <c r="HG621" s="42"/>
      <c r="HH621" s="42"/>
      <c r="HI621" s="42"/>
      <c r="HJ621" s="42"/>
      <c r="HK621" s="42"/>
      <c r="HL621" s="42"/>
      <c r="HM621" s="42"/>
      <c r="HN621" s="42"/>
      <c r="HO621" s="42"/>
      <c r="HP621" s="42"/>
      <c r="HQ621" s="42"/>
      <c r="HR621" s="42"/>
      <c r="HS621" s="42"/>
      <c r="HT621" s="42"/>
      <c r="HU621" s="42"/>
      <c r="HV621" s="42"/>
      <c r="HW621" s="42"/>
      <c r="HX621" s="42"/>
    </row>
    <row r="622" spans="1:232" s="41" customFormat="1" x14ac:dyDescent="0.25">
      <c r="A622" s="29"/>
      <c r="B622" s="30"/>
      <c r="C622" s="31" t="str">
        <f>IF(H622="","",VLOOKUP(O622,Khach_hang!B:G,6,0))</f>
        <v/>
      </c>
      <c r="D622" s="57" t="str">
        <f t="shared" si="153"/>
        <v/>
      </c>
      <c r="E622" s="57" t="str">
        <f t="shared" si="154"/>
        <v/>
      </c>
      <c r="F622" s="32" t="str">
        <f>IF(H622="","",VLOOKUP(H622,'PHIEU XT'!B:I,8,0))</f>
        <v/>
      </c>
      <c r="G622" s="32" t="str">
        <f t="shared" si="155"/>
        <v/>
      </c>
      <c r="H622" s="4"/>
      <c r="I622" s="32" t="str">
        <f t="shared" si="156"/>
        <v/>
      </c>
      <c r="J622" s="33" t="str">
        <f t="shared" si="157"/>
        <v/>
      </c>
      <c r="K622" s="34"/>
      <c r="L622" s="46" t="str">
        <f t="shared" si="158"/>
        <v/>
      </c>
      <c r="M622" s="33" t="str">
        <f>IF(H622="","",'PHIEU XT'!C622)</f>
        <v/>
      </c>
      <c r="N622" s="35" t="str">
        <f t="shared" si="159"/>
        <v/>
      </c>
      <c r="O622" s="6" t="str">
        <f>IF(H622="","",'PHIEU XT'!E622)</f>
        <v/>
      </c>
      <c r="P622" s="36"/>
      <c r="Q622" s="36"/>
      <c r="R622" s="36"/>
      <c r="S622" s="33" t="str">
        <f>IF(H622="","",'PHIEU XT'!F622)</f>
        <v/>
      </c>
      <c r="T622" s="36"/>
      <c r="U622" s="36"/>
      <c r="V622" s="33" t="str">
        <f t="shared" si="160"/>
        <v/>
      </c>
      <c r="W622" s="36"/>
      <c r="X622" s="36"/>
      <c r="Y622" s="33" t="str">
        <f>IF(H622="","",'PHIEU XT'!AC622)</f>
        <v/>
      </c>
      <c r="Z622" s="36"/>
      <c r="AA622" s="30"/>
      <c r="AB622" s="57" t="str">
        <f t="shared" si="161"/>
        <v/>
      </c>
      <c r="AC622" s="57" t="str">
        <f t="shared" si="162"/>
        <v/>
      </c>
      <c r="AD622" s="30"/>
      <c r="AE622" s="58" t="str">
        <f>IF(H622="","",'PHIEU XT'!U622)</f>
        <v/>
      </c>
      <c r="AF622" s="37"/>
      <c r="AG622" s="37" t="str">
        <f>IF(H622="","",'PHIEU XT'!T622)</f>
        <v/>
      </c>
      <c r="AH622" s="38" t="e">
        <f t="shared" si="163"/>
        <v>#VALUE!</v>
      </c>
      <c r="AI622" s="37"/>
      <c r="AJ622" s="37"/>
      <c r="AK622" s="39"/>
      <c r="AL622" s="40" t="str">
        <f t="shared" si="164"/>
        <v/>
      </c>
      <c r="AM622" s="37"/>
      <c r="AN622" s="37" t="str">
        <f t="shared" si="165"/>
        <v/>
      </c>
      <c r="AO622" s="59" t="str">
        <f t="shared" si="166"/>
        <v/>
      </c>
      <c r="AP622" s="39"/>
      <c r="AQ622" s="59" t="str">
        <f t="shared" si="167"/>
        <v/>
      </c>
      <c r="AR622" s="60" t="str">
        <f t="shared" si="168"/>
        <v/>
      </c>
      <c r="AS622" s="60" t="str">
        <f t="shared" si="169"/>
        <v/>
      </c>
      <c r="AV622" s="39"/>
      <c r="AW622" s="42"/>
      <c r="AX622" s="42"/>
      <c r="AY622" s="42"/>
      <c r="AZ622" s="42"/>
      <c r="BA622" s="42"/>
      <c r="BB622" s="42"/>
      <c r="BC622" s="42"/>
      <c r="BD622" s="42"/>
      <c r="BE622" s="42"/>
      <c r="BF622" s="42"/>
      <c r="BG622" s="42"/>
      <c r="BH622" s="42"/>
      <c r="BI622" s="42"/>
      <c r="BJ622" s="42"/>
      <c r="BK622" s="42"/>
      <c r="BL622" s="42"/>
      <c r="BM622" s="42"/>
      <c r="BN622" s="42"/>
      <c r="BO622" s="42"/>
      <c r="BP622" s="42"/>
      <c r="BQ622" s="42"/>
      <c r="BR622" s="42"/>
      <c r="BS622" s="42"/>
      <c r="BT622" s="42"/>
      <c r="BU622" s="42"/>
      <c r="BV622" s="42"/>
      <c r="BW622" s="42"/>
      <c r="BX622" s="42"/>
      <c r="BY622" s="42"/>
      <c r="BZ622" s="42"/>
      <c r="CA622" s="42"/>
      <c r="CB622" s="42"/>
      <c r="CC622" s="42"/>
      <c r="CD622" s="42"/>
      <c r="CE622" s="42"/>
      <c r="CF622" s="42"/>
      <c r="CG622" s="42"/>
      <c r="CH622" s="42"/>
      <c r="CI622" s="42"/>
      <c r="CJ622" s="42"/>
      <c r="CK622" s="42"/>
      <c r="CL622" s="42"/>
      <c r="CM622" s="42"/>
      <c r="CN622" s="42"/>
      <c r="CO622" s="42"/>
      <c r="CP622" s="42"/>
      <c r="CQ622" s="42"/>
      <c r="CR622" s="42"/>
      <c r="CS622" s="42"/>
      <c r="CT622" s="42"/>
      <c r="CU622" s="42"/>
      <c r="CV622" s="42"/>
      <c r="CW622" s="42"/>
      <c r="CX622" s="42"/>
      <c r="CY622" s="42"/>
      <c r="CZ622" s="42"/>
      <c r="DA622" s="42"/>
      <c r="DB622" s="42"/>
      <c r="DC622" s="42"/>
      <c r="DD622" s="42"/>
      <c r="DE622" s="42"/>
      <c r="DF622" s="42"/>
      <c r="DG622" s="42"/>
      <c r="DH622" s="42"/>
      <c r="DI622" s="42"/>
      <c r="DJ622" s="42"/>
      <c r="DK622" s="42"/>
      <c r="DL622" s="42"/>
      <c r="DM622" s="42"/>
      <c r="DN622" s="42"/>
      <c r="DO622" s="42"/>
      <c r="DP622" s="42"/>
      <c r="DQ622" s="42"/>
      <c r="DR622" s="42"/>
      <c r="DS622" s="42"/>
      <c r="DT622" s="42"/>
      <c r="DU622" s="42"/>
      <c r="DV622" s="42"/>
      <c r="DW622" s="42"/>
      <c r="DX622" s="42"/>
      <c r="DY622" s="42"/>
      <c r="DZ622" s="42"/>
      <c r="EA622" s="42"/>
      <c r="EB622" s="42"/>
      <c r="EC622" s="42"/>
      <c r="ED622" s="42"/>
      <c r="EE622" s="42"/>
      <c r="EF622" s="42"/>
      <c r="EG622" s="42"/>
      <c r="EH622" s="42"/>
      <c r="EI622" s="42"/>
      <c r="EJ622" s="42"/>
      <c r="EK622" s="42"/>
      <c r="EL622" s="42"/>
      <c r="EM622" s="42"/>
      <c r="EN622" s="42"/>
      <c r="EO622" s="42"/>
      <c r="EP622" s="42"/>
      <c r="EQ622" s="42"/>
      <c r="ER622" s="42"/>
      <c r="ES622" s="42"/>
      <c r="ET622" s="42"/>
      <c r="EU622" s="42"/>
      <c r="EV622" s="42"/>
      <c r="EW622" s="42"/>
      <c r="EX622" s="42"/>
      <c r="EY622" s="42"/>
      <c r="EZ622" s="42"/>
      <c r="FA622" s="42"/>
      <c r="FB622" s="42"/>
      <c r="FC622" s="42"/>
      <c r="FD622" s="42"/>
      <c r="FE622" s="42"/>
      <c r="FF622" s="42"/>
      <c r="FG622" s="42"/>
      <c r="FH622" s="42"/>
      <c r="FI622" s="42"/>
      <c r="FJ622" s="42"/>
      <c r="FK622" s="42"/>
      <c r="FL622" s="42"/>
      <c r="FM622" s="42"/>
      <c r="FN622" s="42"/>
      <c r="FO622" s="42"/>
      <c r="FP622" s="42"/>
      <c r="FQ622" s="42"/>
      <c r="FR622" s="42"/>
      <c r="FS622" s="42"/>
      <c r="FT622" s="42"/>
      <c r="FU622" s="42"/>
      <c r="FV622" s="42"/>
      <c r="FW622" s="42"/>
      <c r="FX622" s="42"/>
      <c r="FY622" s="42"/>
      <c r="FZ622" s="42"/>
      <c r="GA622" s="42"/>
      <c r="GB622" s="42"/>
      <c r="GC622" s="42"/>
      <c r="GD622" s="42"/>
      <c r="GE622" s="42"/>
      <c r="GF622" s="42"/>
      <c r="GG622" s="42"/>
      <c r="GH622" s="42"/>
      <c r="GI622" s="42"/>
      <c r="GJ622" s="42"/>
      <c r="GK622" s="42"/>
      <c r="GL622" s="42"/>
      <c r="GM622" s="42"/>
      <c r="GN622" s="42"/>
      <c r="GO622" s="42"/>
      <c r="GP622" s="42"/>
      <c r="GQ622" s="42"/>
      <c r="GR622" s="42"/>
      <c r="GS622" s="42"/>
      <c r="GT622" s="42"/>
      <c r="GU622" s="42"/>
      <c r="GV622" s="42"/>
      <c r="GW622" s="42"/>
      <c r="GX622" s="42"/>
      <c r="GY622" s="42"/>
      <c r="GZ622" s="42"/>
      <c r="HA622" s="42"/>
      <c r="HB622" s="42"/>
      <c r="HC622" s="42"/>
      <c r="HD622" s="42"/>
      <c r="HE622" s="42"/>
      <c r="HF622" s="42"/>
      <c r="HG622" s="42"/>
      <c r="HH622" s="42"/>
      <c r="HI622" s="42"/>
      <c r="HJ622" s="42"/>
      <c r="HK622" s="42"/>
      <c r="HL622" s="42"/>
      <c r="HM622" s="42"/>
      <c r="HN622" s="42"/>
      <c r="HO622" s="42"/>
      <c r="HP622" s="42"/>
      <c r="HQ622" s="42"/>
      <c r="HR622" s="42"/>
      <c r="HS622" s="42"/>
      <c r="HT622" s="42"/>
      <c r="HU622" s="42"/>
      <c r="HV622" s="42"/>
      <c r="HW622" s="42"/>
      <c r="HX622" s="42"/>
    </row>
    <row r="623" spans="1:232" s="41" customFormat="1" x14ac:dyDescent="0.25">
      <c r="A623" s="29"/>
      <c r="B623" s="30"/>
      <c r="C623" s="31" t="str">
        <f>IF(H623="","",VLOOKUP(O623,Khach_hang!B:G,6,0))</f>
        <v/>
      </c>
      <c r="D623" s="57" t="str">
        <f t="shared" si="153"/>
        <v/>
      </c>
      <c r="E623" s="57" t="str">
        <f t="shared" si="154"/>
        <v/>
      </c>
      <c r="F623" s="32" t="str">
        <f>IF(H623="","",VLOOKUP(H623,'PHIEU XT'!B:I,8,0))</f>
        <v/>
      </c>
      <c r="G623" s="32" t="str">
        <f t="shared" si="155"/>
        <v/>
      </c>
      <c r="H623" s="4"/>
      <c r="I623" s="32" t="str">
        <f t="shared" si="156"/>
        <v/>
      </c>
      <c r="J623" s="33" t="str">
        <f t="shared" si="157"/>
        <v/>
      </c>
      <c r="K623" s="34"/>
      <c r="L623" s="46" t="str">
        <f t="shared" si="158"/>
        <v/>
      </c>
      <c r="M623" s="33" t="str">
        <f>IF(H623="","",'PHIEU XT'!C623)</f>
        <v/>
      </c>
      <c r="N623" s="35" t="str">
        <f t="shared" si="159"/>
        <v/>
      </c>
      <c r="O623" s="6" t="str">
        <f>IF(H623="","",'PHIEU XT'!E623)</f>
        <v/>
      </c>
      <c r="P623" s="36"/>
      <c r="Q623" s="36"/>
      <c r="R623" s="36"/>
      <c r="S623" s="33" t="str">
        <f>IF(H623="","",'PHIEU XT'!F623)</f>
        <v/>
      </c>
      <c r="T623" s="36"/>
      <c r="U623" s="36"/>
      <c r="V623" s="33" t="str">
        <f t="shared" si="160"/>
        <v/>
      </c>
      <c r="W623" s="36"/>
      <c r="X623" s="36"/>
      <c r="Y623" s="33" t="str">
        <f>IF(H623="","",'PHIEU XT'!AC623)</f>
        <v/>
      </c>
      <c r="Z623" s="36"/>
      <c r="AA623" s="30"/>
      <c r="AB623" s="57" t="str">
        <f t="shared" si="161"/>
        <v/>
      </c>
      <c r="AC623" s="57" t="str">
        <f t="shared" si="162"/>
        <v/>
      </c>
      <c r="AD623" s="30"/>
      <c r="AE623" s="58" t="str">
        <f>IF(H623="","",'PHIEU XT'!U623)</f>
        <v/>
      </c>
      <c r="AF623" s="37"/>
      <c r="AG623" s="37" t="str">
        <f>IF(H623="","",'PHIEU XT'!T623)</f>
        <v/>
      </c>
      <c r="AH623" s="38" t="e">
        <f t="shared" si="163"/>
        <v>#VALUE!</v>
      </c>
      <c r="AI623" s="37"/>
      <c r="AJ623" s="37"/>
      <c r="AK623" s="39"/>
      <c r="AL623" s="40" t="str">
        <f t="shared" si="164"/>
        <v/>
      </c>
      <c r="AM623" s="37"/>
      <c r="AN623" s="37" t="str">
        <f t="shared" si="165"/>
        <v/>
      </c>
      <c r="AO623" s="59" t="str">
        <f t="shared" si="166"/>
        <v/>
      </c>
      <c r="AP623" s="39"/>
      <c r="AQ623" s="59" t="str">
        <f t="shared" si="167"/>
        <v/>
      </c>
      <c r="AR623" s="60" t="str">
        <f t="shared" si="168"/>
        <v/>
      </c>
      <c r="AS623" s="60" t="str">
        <f t="shared" si="169"/>
        <v/>
      </c>
      <c r="AV623" s="39"/>
      <c r="AW623" s="42"/>
      <c r="AX623" s="42"/>
      <c r="AY623" s="42"/>
      <c r="AZ623" s="42"/>
      <c r="BA623" s="42"/>
      <c r="BB623" s="42"/>
      <c r="BC623" s="42"/>
      <c r="BD623" s="42"/>
      <c r="BE623" s="42"/>
      <c r="BF623" s="42"/>
      <c r="BG623" s="42"/>
      <c r="BH623" s="42"/>
      <c r="BI623" s="42"/>
      <c r="BJ623" s="42"/>
      <c r="BK623" s="42"/>
      <c r="BL623" s="42"/>
      <c r="BM623" s="42"/>
      <c r="BN623" s="42"/>
      <c r="BO623" s="42"/>
      <c r="BP623" s="42"/>
      <c r="BQ623" s="42"/>
      <c r="BR623" s="42"/>
      <c r="BS623" s="42"/>
      <c r="BT623" s="42"/>
      <c r="BU623" s="42"/>
      <c r="BV623" s="42"/>
      <c r="BW623" s="42"/>
      <c r="BX623" s="42"/>
      <c r="BY623" s="42"/>
      <c r="BZ623" s="42"/>
      <c r="CA623" s="42"/>
      <c r="CB623" s="42"/>
      <c r="CC623" s="42"/>
      <c r="CD623" s="42"/>
      <c r="CE623" s="42"/>
      <c r="CF623" s="42"/>
      <c r="CG623" s="42"/>
      <c r="CH623" s="42"/>
      <c r="CI623" s="42"/>
      <c r="CJ623" s="42"/>
      <c r="CK623" s="42"/>
      <c r="CL623" s="42"/>
      <c r="CM623" s="42"/>
      <c r="CN623" s="42"/>
      <c r="CO623" s="42"/>
      <c r="CP623" s="42"/>
      <c r="CQ623" s="42"/>
      <c r="CR623" s="42"/>
      <c r="CS623" s="42"/>
      <c r="CT623" s="42"/>
      <c r="CU623" s="42"/>
      <c r="CV623" s="42"/>
      <c r="CW623" s="42"/>
      <c r="CX623" s="42"/>
      <c r="CY623" s="42"/>
      <c r="CZ623" s="42"/>
      <c r="DA623" s="42"/>
      <c r="DB623" s="42"/>
      <c r="DC623" s="42"/>
      <c r="DD623" s="42"/>
      <c r="DE623" s="42"/>
      <c r="DF623" s="42"/>
      <c r="DG623" s="42"/>
      <c r="DH623" s="42"/>
      <c r="DI623" s="42"/>
      <c r="DJ623" s="42"/>
      <c r="DK623" s="42"/>
      <c r="DL623" s="42"/>
      <c r="DM623" s="42"/>
      <c r="DN623" s="42"/>
      <c r="DO623" s="42"/>
      <c r="DP623" s="42"/>
      <c r="DQ623" s="42"/>
      <c r="DR623" s="42"/>
      <c r="DS623" s="42"/>
      <c r="DT623" s="42"/>
      <c r="DU623" s="42"/>
      <c r="DV623" s="42"/>
      <c r="DW623" s="42"/>
      <c r="DX623" s="42"/>
      <c r="DY623" s="42"/>
      <c r="DZ623" s="42"/>
      <c r="EA623" s="42"/>
      <c r="EB623" s="42"/>
      <c r="EC623" s="42"/>
      <c r="ED623" s="42"/>
      <c r="EE623" s="42"/>
      <c r="EF623" s="42"/>
      <c r="EG623" s="42"/>
      <c r="EH623" s="42"/>
      <c r="EI623" s="42"/>
      <c r="EJ623" s="42"/>
      <c r="EK623" s="42"/>
      <c r="EL623" s="42"/>
      <c r="EM623" s="42"/>
      <c r="EN623" s="42"/>
      <c r="EO623" s="42"/>
      <c r="EP623" s="42"/>
      <c r="EQ623" s="42"/>
      <c r="ER623" s="42"/>
      <c r="ES623" s="42"/>
      <c r="ET623" s="42"/>
      <c r="EU623" s="42"/>
      <c r="EV623" s="42"/>
      <c r="EW623" s="42"/>
      <c r="EX623" s="42"/>
      <c r="EY623" s="42"/>
      <c r="EZ623" s="42"/>
      <c r="FA623" s="42"/>
      <c r="FB623" s="42"/>
      <c r="FC623" s="42"/>
      <c r="FD623" s="42"/>
      <c r="FE623" s="42"/>
      <c r="FF623" s="42"/>
      <c r="FG623" s="42"/>
      <c r="FH623" s="42"/>
      <c r="FI623" s="42"/>
      <c r="FJ623" s="42"/>
      <c r="FK623" s="42"/>
      <c r="FL623" s="42"/>
      <c r="FM623" s="42"/>
      <c r="FN623" s="42"/>
      <c r="FO623" s="42"/>
      <c r="FP623" s="42"/>
      <c r="FQ623" s="42"/>
      <c r="FR623" s="42"/>
      <c r="FS623" s="42"/>
      <c r="FT623" s="42"/>
      <c r="FU623" s="42"/>
      <c r="FV623" s="42"/>
      <c r="FW623" s="42"/>
      <c r="FX623" s="42"/>
      <c r="FY623" s="42"/>
      <c r="FZ623" s="42"/>
      <c r="GA623" s="42"/>
      <c r="GB623" s="42"/>
      <c r="GC623" s="42"/>
      <c r="GD623" s="42"/>
      <c r="GE623" s="42"/>
      <c r="GF623" s="42"/>
      <c r="GG623" s="42"/>
      <c r="GH623" s="42"/>
      <c r="GI623" s="42"/>
      <c r="GJ623" s="42"/>
      <c r="GK623" s="42"/>
      <c r="GL623" s="42"/>
      <c r="GM623" s="42"/>
      <c r="GN623" s="42"/>
      <c r="GO623" s="42"/>
      <c r="GP623" s="42"/>
      <c r="GQ623" s="42"/>
      <c r="GR623" s="42"/>
      <c r="GS623" s="42"/>
      <c r="GT623" s="42"/>
      <c r="GU623" s="42"/>
      <c r="GV623" s="42"/>
      <c r="GW623" s="42"/>
      <c r="GX623" s="42"/>
      <c r="GY623" s="42"/>
      <c r="GZ623" s="42"/>
      <c r="HA623" s="42"/>
      <c r="HB623" s="42"/>
      <c r="HC623" s="42"/>
      <c r="HD623" s="42"/>
      <c r="HE623" s="42"/>
      <c r="HF623" s="42"/>
      <c r="HG623" s="42"/>
      <c r="HH623" s="42"/>
      <c r="HI623" s="42"/>
      <c r="HJ623" s="42"/>
      <c r="HK623" s="42"/>
      <c r="HL623" s="42"/>
      <c r="HM623" s="42"/>
      <c r="HN623" s="42"/>
      <c r="HO623" s="42"/>
      <c r="HP623" s="42"/>
      <c r="HQ623" s="42"/>
      <c r="HR623" s="42"/>
      <c r="HS623" s="42"/>
      <c r="HT623" s="42"/>
      <c r="HU623" s="42"/>
      <c r="HV623" s="42"/>
      <c r="HW623" s="42"/>
      <c r="HX623" s="42"/>
    </row>
    <row r="624" spans="1:232" s="41" customFormat="1" x14ac:dyDescent="0.25">
      <c r="A624" s="29"/>
      <c r="B624" s="30"/>
      <c r="C624" s="31" t="str">
        <f>IF(H624="","",VLOOKUP(O624,Khach_hang!B:G,6,0))</f>
        <v/>
      </c>
      <c r="D624" s="57" t="str">
        <f t="shared" si="153"/>
        <v/>
      </c>
      <c r="E624" s="57" t="str">
        <f t="shared" si="154"/>
        <v/>
      </c>
      <c r="F624" s="32" t="str">
        <f>IF(H624="","",VLOOKUP(H624,'PHIEU XT'!B:I,8,0))</f>
        <v/>
      </c>
      <c r="G624" s="32" t="str">
        <f t="shared" si="155"/>
        <v/>
      </c>
      <c r="H624" s="4"/>
      <c r="I624" s="32" t="str">
        <f t="shared" si="156"/>
        <v/>
      </c>
      <c r="J624" s="33" t="str">
        <f t="shared" si="157"/>
        <v/>
      </c>
      <c r="K624" s="34"/>
      <c r="L624" s="46" t="str">
        <f t="shared" si="158"/>
        <v/>
      </c>
      <c r="M624" s="33" t="str">
        <f>IF(H624="","",'PHIEU XT'!C624)</f>
        <v/>
      </c>
      <c r="N624" s="35" t="str">
        <f t="shared" si="159"/>
        <v/>
      </c>
      <c r="O624" s="6" t="str">
        <f>IF(H624="","",'PHIEU XT'!E624)</f>
        <v/>
      </c>
      <c r="P624" s="36"/>
      <c r="Q624" s="36"/>
      <c r="R624" s="36"/>
      <c r="S624" s="33" t="str">
        <f>IF(H624="","",'PHIEU XT'!F624)</f>
        <v/>
      </c>
      <c r="T624" s="36"/>
      <c r="U624" s="36"/>
      <c r="V624" s="33" t="str">
        <f t="shared" si="160"/>
        <v/>
      </c>
      <c r="W624" s="36"/>
      <c r="X624" s="36"/>
      <c r="Y624" s="33" t="str">
        <f>IF(H624="","",'PHIEU XT'!AC624)</f>
        <v/>
      </c>
      <c r="Z624" s="36"/>
      <c r="AA624" s="30"/>
      <c r="AB624" s="57" t="str">
        <f t="shared" si="161"/>
        <v/>
      </c>
      <c r="AC624" s="57" t="str">
        <f t="shared" si="162"/>
        <v/>
      </c>
      <c r="AD624" s="30"/>
      <c r="AE624" s="58" t="str">
        <f>IF(H624="","",'PHIEU XT'!U624)</f>
        <v/>
      </c>
      <c r="AF624" s="37"/>
      <c r="AG624" s="37" t="str">
        <f>IF(H624="","",'PHIEU XT'!T624)</f>
        <v/>
      </c>
      <c r="AH624" s="38" t="e">
        <f t="shared" si="163"/>
        <v>#VALUE!</v>
      </c>
      <c r="AI624" s="37"/>
      <c r="AJ624" s="37"/>
      <c r="AK624" s="39"/>
      <c r="AL624" s="40" t="str">
        <f t="shared" si="164"/>
        <v/>
      </c>
      <c r="AM624" s="37"/>
      <c r="AN624" s="37" t="str">
        <f t="shared" si="165"/>
        <v/>
      </c>
      <c r="AO624" s="59" t="str">
        <f t="shared" si="166"/>
        <v/>
      </c>
      <c r="AP624" s="39"/>
      <c r="AQ624" s="59" t="str">
        <f t="shared" si="167"/>
        <v/>
      </c>
      <c r="AR624" s="60" t="str">
        <f t="shared" si="168"/>
        <v/>
      </c>
      <c r="AS624" s="60" t="str">
        <f t="shared" si="169"/>
        <v/>
      </c>
      <c r="AV624" s="39"/>
      <c r="AW624" s="42"/>
      <c r="AX624" s="42"/>
      <c r="AY624" s="42"/>
      <c r="AZ624" s="42"/>
      <c r="BA624" s="42"/>
      <c r="BB624" s="42"/>
      <c r="BC624" s="42"/>
      <c r="BD624" s="42"/>
      <c r="BE624" s="42"/>
      <c r="BF624" s="42"/>
      <c r="BG624" s="42"/>
      <c r="BH624" s="42"/>
      <c r="BI624" s="42"/>
      <c r="BJ624" s="42"/>
      <c r="BK624" s="42"/>
      <c r="BL624" s="42"/>
      <c r="BM624" s="42"/>
      <c r="BN624" s="42"/>
      <c r="BO624" s="42"/>
      <c r="BP624" s="42"/>
      <c r="BQ624" s="42"/>
      <c r="BR624" s="42"/>
      <c r="BS624" s="42"/>
      <c r="BT624" s="42"/>
      <c r="BU624" s="42"/>
      <c r="BV624" s="42"/>
      <c r="BW624" s="42"/>
      <c r="BX624" s="42"/>
      <c r="BY624" s="42"/>
      <c r="BZ624" s="42"/>
      <c r="CA624" s="42"/>
      <c r="CB624" s="42"/>
      <c r="CC624" s="42"/>
      <c r="CD624" s="42"/>
      <c r="CE624" s="42"/>
      <c r="CF624" s="42"/>
      <c r="CG624" s="42"/>
      <c r="CH624" s="42"/>
      <c r="CI624" s="42"/>
      <c r="CJ624" s="42"/>
      <c r="CK624" s="42"/>
      <c r="CL624" s="42"/>
      <c r="CM624" s="42"/>
      <c r="CN624" s="42"/>
      <c r="CO624" s="42"/>
      <c r="CP624" s="42"/>
      <c r="CQ624" s="42"/>
      <c r="CR624" s="42"/>
      <c r="CS624" s="42"/>
      <c r="CT624" s="42"/>
      <c r="CU624" s="42"/>
      <c r="CV624" s="42"/>
      <c r="CW624" s="42"/>
      <c r="CX624" s="42"/>
      <c r="CY624" s="42"/>
      <c r="CZ624" s="42"/>
      <c r="DA624" s="42"/>
      <c r="DB624" s="42"/>
      <c r="DC624" s="42"/>
      <c r="DD624" s="42"/>
      <c r="DE624" s="42"/>
      <c r="DF624" s="42"/>
      <c r="DG624" s="42"/>
      <c r="DH624" s="42"/>
      <c r="DI624" s="42"/>
      <c r="DJ624" s="42"/>
      <c r="DK624" s="42"/>
      <c r="DL624" s="42"/>
      <c r="DM624" s="42"/>
      <c r="DN624" s="42"/>
      <c r="DO624" s="42"/>
      <c r="DP624" s="42"/>
      <c r="DQ624" s="42"/>
      <c r="DR624" s="42"/>
      <c r="DS624" s="42"/>
      <c r="DT624" s="42"/>
      <c r="DU624" s="42"/>
      <c r="DV624" s="42"/>
      <c r="DW624" s="42"/>
      <c r="DX624" s="42"/>
      <c r="DY624" s="42"/>
      <c r="DZ624" s="42"/>
      <c r="EA624" s="42"/>
      <c r="EB624" s="42"/>
      <c r="EC624" s="42"/>
      <c r="ED624" s="42"/>
      <c r="EE624" s="42"/>
      <c r="EF624" s="42"/>
      <c r="EG624" s="42"/>
      <c r="EH624" s="42"/>
      <c r="EI624" s="42"/>
      <c r="EJ624" s="42"/>
      <c r="EK624" s="42"/>
      <c r="EL624" s="42"/>
      <c r="EM624" s="42"/>
      <c r="EN624" s="42"/>
      <c r="EO624" s="42"/>
      <c r="EP624" s="42"/>
      <c r="EQ624" s="42"/>
      <c r="ER624" s="42"/>
      <c r="ES624" s="42"/>
      <c r="ET624" s="42"/>
      <c r="EU624" s="42"/>
      <c r="EV624" s="42"/>
      <c r="EW624" s="42"/>
      <c r="EX624" s="42"/>
      <c r="EY624" s="42"/>
      <c r="EZ624" s="42"/>
      <c r="FA624" s="42"/>
      <c r="FB624" s="42"/>
      <c r="FC624" s="42"/>
      <c r="FD624" s="42"/>
      <c r="FE624" s="42"/>
      <c r="FF624" s="42"/>
      <c r="FG624" s="42"/>
      <c r="FH624" s="42"/>
      <c r="FI624" s="42"/>
      <c r="FJ624" s="42"/>
      <c r="FK624" s="42"/>
      <c r="FL624" s="42"/>
      <c r="FM624" s="42"/>
      <c r="FN624" s="42"/>
      <c r="FO624" s="42"/>
      <c r="FP624" s="42"/>
      <c r="FQ624" s="42"/>
      <c r="FR624" s="42"/>
      <c r="FS624" s="42"/>
      <c r="FT624" s="42"/>
      <c r="FU624" s="42"/>
      <c r="FV624" s="42"/>
      <c r="FW624" s="42"/>
      <c r="FX624" s="42"/>
      <c r="FY624" s="42"/>
      <c r="FZ624" s="42"/>
      <c r="GA624" s="42"/>
      <c r="GB624" s="42"/>
      <c r="GC624" s="42"/>
      <c r="GD624" s="42"/>
      <c r="GE624" s="42"/>
      <c r="GF624" s="42"/>
      <c r="GG624" s="42"/>
      <c r="GH624" s="42"/>
      <c r="GI624" s="42"/>
      <c r="GJ624" s="42"/>
      <c r="GK624" s="42"/>
      <c r="GL624" s="42"/>
      <c r="GM624" s="42"/>
      <c r="GN624" s="42"/>
      <c r="GO624" s="42"/>
      <c r="GP624" s="42"/>
      <c r="GQ624" s="42"/>
      <c r="GR624" s="42"/>
      <c r="GS624" s="42"/>
      <c r="GT624" s="42"/>
      <c r="GU624" s="42"/>
      <c r="GV624" s="42"/>
      <c r="GW624" s="42"/>
      <c r="GX624" s="42"/>
      <c r="GY624" s="42"/>
      <c r="GZ624" s="42"/>
      <c r="HA624" s="42"/>
      <c r="HB624" s="42"/>
      <c r="HC624" s="42"/>
      <c r="HD624" s="42"/>
      <c r="HE624" s="42"/>
      <c r="HF624" s="42"/>
      <c r="HG624" s="42"/>
      <c r="HH624" s="42"/>
      <c r="HI624" s="42"/>
      <c r="HJ624" s="42"/>
      <c r="HK624" s="42"/>
      <c r="HL624" s="42"/>
      <c r="HM624" s="42"/>
      <c r="HN624" s="42"/>
      <c r="HO624" s="42"/>
      <c r="HP624" s="42"/>
      <c r="HQ624" s="42"/>
      <c r="HR624" s="42"/>
      <c r="HS624" s="42"/>
      <c r="HT624" s="42"/>
      <c r="HU624" s="42"/>
      <c r="HV624" s="42"/>
      <c r="HW624" s="42"/>
      <c r="HX624" s="42"/>
    </row>
    <row r="625" spans="1:232" s="41" customFormat="1" x14ac:dyDescent="0.25">
      <c r="A625" s="29"/>
      <c r="B625" s="30"/>
      <c r="C625" s="31" t="str">
        <f>IF(H625="","",VLOOKUP(O625,Khach_hang!B:G,6,0))</f>
        <v/>
      </c>
      <c r="D625" s="57" t="str">
        <f t="shared" si="153"/>
        <v/>
      </c>
      <c r="E625" s="57" t="str">
        <f t="shared" si="154"/>
        <v/>
      </c>
      <c r="F625" s="32" t="str">
        <f>IF(H625="","",VLOOKUP(H625,'PHIEU XT'!B:I,8,0))</f>
        <v/>
      </c>
      <c r="G625" s="32" t="str">
        <f t="shared" si="155"/>
        <v/>
      </c>
      <c r="H625" s="4"/>
      <c r="I625" s="32" t="str">
        <f t="shared" si="156"/>
        <v/>
      </c>
      <c r="J625" s="33" t="str">
        <f t="shared" si="157"/>
        <v/>
      </c>
      <c r="K625" s="34"/>
      <c r="L625" s="46" t="str">
        <f t="shared" si="158"/>
        <v/>
      </c>
      <c r="M625" s="33" t="str">
        <f>IF(H625="","",'PHIEU XT'!C625)</f>
        <v/>
      </c>
      <c r="N625" s="35" t="str">
        <f t="shared" si="159"/>
        <v/>
      </c>
      <c r="O625" s="6" t="str">
        <f>IF(H625="","",'PHIEU XT'!E625)</f>
        <v/>
      </c>
      <c r="P625" s="36"/>
      <c r="Q625" s="36"/>
      <c r="R625" s="36"/>
      <c r="S625" s="33" t="str">
        <f>IF(H625="","",'PHIEU XT'!F625)</f>
        <v/>
      </c>
      <c r="T625" s="36"/>
      <c r="U625" s="36"/>
      <c r="V625" s="33" t="str">
        <f t="shared" si="160"/>
        <v/>
      </c>
      <c r="W625" s="36"/>
      <c r="X625" s="36"/>
      <c r="Y625" s="33" t="str">
        <f>IF(H625="","",'PHIEU XT'!AC625)</f>
        <v/>
      </c>
      <c r="Z625" s="36"/>
      <c r="AA625" s="30"/>
      <c r="AB625" s="57" t="str">
        <f t="shared" si="161"/>
        <v/>
      </c>
      <c r="AC625" s="57" t="str">
        <f t="shared" si="162"/>
        <v/>
      </c>
      <c r="AD625" s="30"/>
      <c r="AE625" s="58" t="str">
        <f>IF(H625="","",'PHIEU XT'!U625)</f>
        <v/>
      </c>
      <c r="AF625" s="37"/>
      <c r="AG625" s="37" t="str">
        <f>IF(H625="","",'PHIEU XT'!T625)</f>
        <v/>
      </c>
      <c r="AH625" s="38" t="e">
        <f t="shared" si="163"/>
        <v>#VALUE!</v>
      </c>
      <c r="AI625" s="37"/>
      <c r="AJ625" s="37"/>
      <c r="AK625" s="39"/>
      <c r="AL625" s="40" t="str">
        <f t="shared" si="164"/>
        <v/>
      </c>
      <c r="AM625" s="37"/>
      <c r="AN625" s="37" t="str">
        <f t="shared" si="165"/>
        <v/>
      </c>
      <c r="AO625" s="59" t="str">
        <f t="shared" si="166"/>
        <v/>
      </c>
      <c r="AP625" s="39"/>
      <c r="AQ625" s="59" t="str">
        <f t="shared" si="167"/>
        <v/>
      </c>
      <c r="AR625" s="60" t="str">
        <f t="shared" si="168"/>
        <v/>
      </c>
      <c r="AS625" s="60" t="str">
        <f t="shared" si="169"/>
        <v/>
      </c>
      <c r="AV625" s="39"/>
      <c r="AW625" s="42"/>
      <c r="AX625" s="42"/>
      <c r="AY625" s="42"/>
      <c r="AZ625" s="42"/>
      <c r="BA625" s="42"/>
      <c r="BB625" s="42"/>
      <c r="BC625" s="42"/>
      <c r="BD625" s="42"/>
      <c r="BE625" s="42"/>
      <c r="BF625" s="42"/>
      <c r="BG625" s="42"/>
      <c r="BH625" s="42"/>
      <c r="BI625" s="42"/>
      <c r="BJ625" s="42"/>
      <c r="BK625" s="42"/>
      <c r="BL625" s="42"/>
      <c r="BM625" s="42"/>
      <c r="BN625" s="42"/>
      <c r="BO625" s="42"/>
      <c r="BP625" s="42"/>
      <c r="BQ625" s="42"/>
      <c r="BR625" s="42"/>
      <c r="BS625" s="42"/>
      <c r="BT625" s="42"/>
      <c r="BU625" s="42"/>
      <c r="BV625" s="42"/>
      <c r="BW625" s="42"/>
      <c r="BX625" s="42"/>
      <c r="BY625" s="42"/>
      <c r="BZ625" s="42"/>
      <c r="CA625" s="42"/>
      <c r="CB625" s="42"/>
      <c r="CC625" s="42"/>
      <c r="CD625" s="42"/>
      <c r="CE625" s="42"/>
      <c r="CF625" s="42"/>
      <c r="CG625" s="42"/>
      <c r="CH625" s="42"/>
      <c r="CI625" s="42"/>
      <c r="CJ625" s="42"/>
      <c r="CK625" s="42"/>
      <c r="CL625" s="42"/>
      <c r="CM625" s="42"/>
      <c r="CN625" s="42"/>
      <c r="CO625" s="42"/>
      <c r="CP625" s="42"/>
      <c r="CQ625" s="42"/>
      <c r="CR625" s="42"/>
      <c r="CS625" s="42"/>
      <c r="CT625" s="42"/>
      <c r="CU625" s="42"/>
      <c r="CV625" s="42"/>
      <c r="CW625" s="42"/>
      <c r="CX625" s="42"/>
      <c r="CY625" s="42"/>
      <c r="CZ625" s="42"/>
      <c r="DA625" s="42"/>
      <c r="DB625" s="42"/>
      <c r="DC625" s="42"/>
      <c r="DD625" s="42"/>
      <c r="DE625" s="42"/>
      <c r="DF625" s="42"/>
      <c r="DG625" s="42"/>
      <c r="DH625" s="42"/>
      <c r="DI625" s="42"/>
      <c r="DJ625" s="42"/>
      <c r="DK625" s="42"/>
      <c r="DL625" s="42"/>
      <c r="DM625" s="42"/>
      <c r="DN625" s="42"/>
      <c r="DO625" s="42"/>
      <c r="DP625" s="42"/>
      <c r="DQ625" s="42"/>
      <c r="DR625" s="42"/>
      <c r="DS625" s="42"/>
      <c r="DT625" s="42"/>
      <c r="DU625" s="42"/>
      <c r="DV625" s="42"/>
      <c r="DW625" s="42"/>
      <c r="DX625" s="42"/>
      <c r="DY625" s="42"/>
      <c r="DZ625" s="42"/>
      <c r="EA625" s="42"/>
      <c r="EB625" s="42"/>
      <c r="EC625" s="42"/>
      <c r="ED625" s="42"/>
      <c r="EE625" s="42"/>
      <c r="EF625" s="42"/>
      <c r="EG625" s="42"/>
      <c r="EH625" s="42"/>
      <c r="EI625" s="42"/>
      <c r="EJ625" s="42"/>
      <c r="EK625" s="42"/>
      <c r="EL625" s="42"/>
      <c r="EM625" s="42"/>
      <c r="EN625" s="42"/>
      <c r="EO625" s="42"/>
      <c r="EP625" s="42"/>
      <c r="EQ625" s="42"/>
      <c r="ER625" s="42"/>
      <c r="ES625" s="42"/>
      <c r="ET625" s="42"/>
      <c r="EU625" s="42"/>
      <c r="EV625" s="42"/>
      <c r="EW625" s="42"/>
      <c r="EX625" s="42"/>
      <c r="EY625" s="42"/>
      <c r="EZ625" s="42"/>
      <c r="FA625" s="42"/>
      <c r="FB625" s="42"/>
      <c r="FC625" s="42"/>
      <c r="FD625" s="42"/>
      <c r="FE625" s="42"/>
      <c r="FF625" s="42"/>
      <c r="FG625" s="42"/>
      <c r="FH625" s="42"/>
      <c r="FI625" s="42"/>
      <c r="FJ625" s="42"/>
      <c r="FK625" s="42"/>
      <c r="FL625" s="42"/>
      <c r="FM625" s="42"/>
      <c r="FN625" s="42"/>
      <c r="FO625" s="42"/>
      <c r="FP625" s="42"/>
      <c r="FQ625" s="42"/>
      <c r="FR625" s="42"/>
      <c r="FS625" s="42"/>
      <c r="FT625" s="42"/>
      <c r="FU625" s="42"/>
      <c r="FV625" s="42"/>
      <c r="FW625" s="42"/>
      <c r="FX625" s="42"/>
      <c r="FY625" s="42"/>
      <c r="FZ625" s="42"/>
      <c r="GA625" s="42"/>
      <c r="GB625" s="42"/>
      <c r="GC625" s="42"/>
      <c r="GD625" s="42"/>
      <c r="GE625" s="42"/>
      <c r="GF625" s="42"/>
      <c r="GG625" s="42"/>
      <c r="GH625" s="42"/>
      <c r="GI625" s="42"/>
      <c r="GJ625" s="42"/>
      <c r="GK625" s="42"/>
      <c r="GL625" s="42"/>
      <c r="GM625" s="42"/>
      <c r="GN625" s="42"/>
      <c r="GO625" s="42"/>
      <c r="GP625" s="42"/>
      <c r="GQ625" s="42"/>
      <c r="GR625" s="42"/>
      <c r="GS625" s="42"/>
      <c r="GT625" s="42"/>
      <c r="GU625" s="42"/>
      <c r="GV625" s="42"/>
      <c r="GW625" s="42"/>
      <c r="GX625" s="42"/>
      <c r="GY625" s="42"/>
      <c r="GZ625" s="42"/>
      <c r="HA625" s="42"/>
      <c r="HB625" s="42"/>
      <c r="HC625" s="42"/>
      <c r="HD625" s="42"/>
      <c r="HE625" s="42"/>
      <c r="HF625" s="42"/>
      <c r="HG625" s="42"/>
      <c r="HH625" s="42"/>
      <c r="HI625" s="42"/>
      <c r="HJ625" s="42"/>
      <c r="HK625" s="42"/>
      <c r="HL625" s="42"/>
      <c r="HM625" s="42"/>
      <c r="HN625" s="42"/>
      <c r="HO625" s="42"/>
      <c r="HP625" s="42"/>
      <c r="HQ625" s="42"/>
      <c r="HR625" s="42"/>
      <c r="HS625" s="42"/>
      <c r="HT625" s="42"/>
      <c r="HU625" s="42"/>
      <c r="HV625" s="42"/>
      <c r="HW625" s="42"/>
      <c r="HX625" s="42"/>
    </row>
    <row r="626" spans="1:232" s="41" customFormat="1" x14ac:dyDescent="0.25">
      <c r="A626" s="29"/>
      <c r="B626" s="30"/>
      <c r="C626" s="31" t="str">
        <f>IF(H626="","",VLOOKUP(O626,Khach_hang!B:G,6,0))</f>
        <v/>
      </c>
      <c r="D626" s="57" t="str">
        <f t="shared" si="153"/>
        <v/>
      </c>
      <c r="E626" s="57" t="str">
        <f t="shared" si="154"/>
        <v/>
      </c>
      <c r="F626" s="32" t="str">
        <f>IF(H626="","",VLOOKUP(H626,'PHIEU XT'!B:I,8,0))</f>
        <v/>
      </c>
      <c r="G626" s="32" t="str">
        <f t="shared" si="155"/>
        <v/>
      </c>
      <c r="H626" s="4"/>
      <c r="I626" s="32" t="str">
        <f t="shared" si="156"/>
        <v/>
      </c>
      <c r="J626" s="33" t="str">
        <f t="shared" si="157"/>
        <v/>
      </c>
      <c r="K626" s="34"/>
      <c r="L626" s="46" t="str">
        <f t="shared" si="158"/>
        <v/>
      </c>
      <c r="M626" s="33" t="str">
        <f>IF(H626="","",'PHIEU XT'!C626)</f>
        <v/>
      </c>
      <c r="N626" s="35" t="str">
        <f t="shared" si="159"/>
        <v/>
      </c>
      <c r="O626" s="6" t="str">
        <f>IF(H626="","",'PHIEU XT'!E626)</f>
        <v/>
      </c>
      <c r="P626" s="36"/>
      <c r="Q626" s="36"/>
      <c r="R626" s="36"/>
      <c r="S626" s="33" t="str">
        <f>IF(H626="","",'PHIEU XT'!F626)</f>
        <v/>
      </c>
      <c r="T626" s="36"/>
      <c r="U626" s="36"/>
      <c r="V626" s="33" t="str">
        <f t="shared" si="160"/>
        <v/>
      </c>
      <c r="W626" s="36"/>
      <c r="X626" s="36"/>
      <c r="Y626" s="33" t="str">
        <f>IF(H626="","",'PHIEU XT'!AC626)</f>
        <v/>
      </c>
      <c r="Z626" s="36"/>
      <c r="AA626" s="30"/>
      <c r="AB626" s="57" t="str">
        <f t="shared" si="161"/>
        <v/>
      </c>
      <c r="AC626" s="57" t="str">
        <f t="shared" si="162"/>
        <v/>
      </c>
      <c r="AD626" s="30"/>
      <c r="AE626" s="58" t="str">
        <f>IF(H626="","",'PHIEU XT'!U626)</f>
        <v/>
      </c>
      <c r="AF626" s="37"/>
      <c r="AG626" s="37" t="str">
        <f>IF(H626="","",'PHIEU XT'!T626)</f>
        <v/>
      </c>
      <c r="AH626" s="38" t="e">
        <f t="shared" si="163"/>
        <v>#VALUE!</v>
      </c>
      <c r="AI626" s="37"/>
      <c r="AJ626" s="37"/>
      <c r="AK626" s="39"/>
      <c r="AL626" s="40" t="str">
        <f t="shared" si="164"/>
        <v/>
      </c>
      <c r="AM626" s="37"/>
      <c r="AN626" s="37" t="str">
        <f t="shared" si="165"/>
        <v/>
      </c>
      <c r="AO626" s="59" t="str">
        <f t="shared" si="166"/>
        <v/>
      </c>
      <c r="AP626" s="39"/>
      <c r="AQ626" s="59" t="str">
        <f t="shared" si="167"/>
        <v/>
      </c>
      <c r="AR626" s="60" t="str">
        <f t="shared" si="168"/>
        <v/>
      </c>
      <c r="AS626" s="60" t="str">
        <f t="shared" si="169"/>
        <v/>
      </c>
      <c r="AV626" s="39"/>
      <c r="AW626" s="42"/>
      <c r="AX626" s="42"/>
      <c r="AY626" s="42"/>
      <c r="AZ626" s="42"/>
      <c r="BA626" s="42"/>
      <c r="BB626" s="42"/>
      <c r="BC626" s="42"/>
      <c r="BD626" s="42"/>
      <c r="BE626" s="42"/>
      <c r="BF626" s="42"/>
      <c r="BG626" s="42"/>
      <c r="BH626" s="42"/>
      <c r="BI626" s="42"/>
      <c r="BJ626" s="42"/>
      <c r="BK626" s="42"/>
      <c r="BL626" s="42"/>
      <c r="BM626" s="42"/>
      <c r="BN626" s="42"/>
      <c r="BO626" s="42"/>
      <c r="BP626" s="42"/>
      <c r="BQ626" s="42"/>
      <c r="BR626" s="42"/>
      <c r="BS626" s="42"/>
      <c r="BT626" s="42"/>
      <c r="BU626" s="42"/>
      <c r="BV626" s="42"/>
      <c r="BW626" s="42"/>
      <c r="BX626" s="42"/>
      <c r="BY626" s="42"/>
      <c r="BZ626" s="42"/>
      <c r="CA626" s="42"/>
      <c r="CB626" s="42"/>
      <c r="CC626" s="42"/>
      <c r="CD626" s="42"/>
      <c r="CE626" s="42"/>
      <c r="CF626" s="42"/>
      <c r="CG626" s="42"/>
      <c r="CH626" s="42"/>
      <c r="CI626" s="42"/>
      <c r="CJ626" s="42"/>
      <c r="CK626" s="42"/>
      <c r="CL626" s="42"/>
      <c r="CM626" s="42"/>
      <c r="CN626" s="42"/>
      <c r="CO626" s="42"/>
      <c r="CP626" s="42"/>
      <c r="CQ626" s="42"/>
      <c r="CR626" s="42"/>
      <c r="CS626" s="42"/>
      <c r="CT626" s="42"/>
      <c r="CU626" s="42"/>
      <c r="CV626" s="42"/>
      <c r="CW626" s="42"/>
      <c r="CX626" s="42"/>
      <c r="CY626" s="42"/>
      <c r="CZ626" s="42"/>
      <c r="DA626" s="42"/>
      <c r="DB626" s="42"/>
      <c r="DC626" s="42"/>
      <c r="DD626" s="42"/>
      <c r="DE626" s="42"/>
      <c r="DF626" s="42"/>
      <c r="DG626" s="42"/>
      <c r="DH626" s="42"/>
      <c r="DI626" s="42"/>
      <c r="DJ626" s="42"/>
      <c r="DK626" s="42"/>
      <c r="DL626" s="42"/>
      <c r="DM626" s="42"/>
      <c r="DN626" s="42"/>
      <c r="DO626" s="42"/>
      <c r="DP626" s="42"/>
      <c r="DQ626" s="42"/>
      <c r="DR626" s="42"/>
      <c r="DS626" s="42"/>
      <c r="DT626" s="42"/>
      <c r="DU626" s="42"/>
      <c r="DV626" s="42"/>
      <c r="DW626" s="42"/>
      <c r="DX626" s="42"/>
      <c r="DY626" s="42"/>
      <c r="DZ626" s="42"/>
      <c r="EA626" s="42"/>
      <c r="EB626" s="42"/>
      <c r="EC626" s="42"/>
      <c r="ED626" s="42"/>
      <c r="EE626" s="42"/>
      <c r="EF626" s="42"/>
      <c r="EG626" s="42"/>
      <c r="EH626" s="42"/>
      <c r="EI626" s="42"/>
      <c r="EJ626" s="42"/>
      <c r="EK626" s="42"/>
      <c r="EL626" s="42"/>
      <c r="EM626" s="42"/>
      <c r="EN626" s="42"/>
      <c r="EO626" s="42"/>
      <c r="EP626" s="42"/>
      <c r="EQ626" s="42"/>
      <c r="ER626" s="42"/>
      <c r="ES626" s="42"/>
      <c r="ET626" s="42"/>
      <c r="EU626" s="42"/>
      <c r="EV626" s="42"/>
      <c r="EW626" s="42"/>
      <c r="EX626" s="42"/>
      <c r="EY626" s="42"/>
      <c r="EZ626" s="42"/>
      <c r="FA626" s="42"/>
      <c r="FB626" s="42"/>
      <c r="FC626" s="42"/>
      <c r="FD626" s="42"/>
      <c r="FE626" s="42"/>
      <c r="FF626" s="42"/>
      <c r="FG626" s="42"/>
      <c r="FH626" s="42"/>
      <c r="FI626" s="42"/>
      <c r="FJ626" s="42"/>
      <c r="FK626" s="42"/>
      <c r="FL626" s="42"/>
      <c r="FM626" s="42"/>
      <c r="FN626" s="42"/>
      <c r="FO626" s="42"/>
      <c r="FP626" s="42"/>
      <c r="FQ626" s="42"/>
      <c r="FR626" s="42"/>
      <c r="FS626" s="42"/>
      <c r="FT626" s="42"/>
      <c r="FU626" s="42"/>
      <c r="FV626" s="42"/>
      <c r="FW626" s="42"/>
      <c r="FX626" s="42"/>
      <c r="FY626" s="42"/>
      <c r="FZ626" s="42"/>
      <c r="GA626" s="42"/>
      <c r="GB626" s="42"/>
      <c r="GC626" s="42"/>
      <c r="GD626" s="42"/>
      <c r="GE626" s="42"/>
      <c r="GF626" s="42"/>
      <c r="GG626" s="42"/>
      <c r="GH626" s="42"/>
      <c r="GI626" s="42"/>
      <c r="GJ626" s="42"/>
      <c r="GK626" s="42"/>
      <c r="GL626" s="42"/>
      <c r="GM626" s="42"/>
      <c r="GN626" s="42"/>
      <c r="GO626" s="42"/>
      <c r="GP626" s="42"/>
      <c r="GQ626" s="42"/>
      <c r="GR626" s="42"/>
      <c r="GS626" s="42"/>
      <c r="GT626" s="42"/>
      <c r="GU626" s="42"/>
      <c r="GV626" s="42"/>
      <c r="GW626" s="42"/>
      <c r="GX626" s="42"/>
      <c r="GY626" s="42"/>
      <c r="GZ626" s="42"/>
      <c r="HA626" s="42"/>
      <c r="HB626" s="42"/>
      <c r="HC626" s="42"/>
      <c r="HD626" s="42"/>
      <c r="HE626" s="42"/>
      <c r="HF626" s="42"/>
      <c r="HG626" s="42"/>
      <c r="HH626" s="42"/>
      <c r="HI626" s="42"/>
      <c r="HJ626" s="42"/>
      <c r="HK626" s="42"/>
      <c r="HL626" s="42"/>
      <c r="HM626" s="42"/>
      <c r="HN626" s="42"/>
      <c r="HO626" s="42"/>
      <c r="HP626" s="42"/>
      <c r="HQ626" s="42"/>
      <c r="HR626" s="42"/>
      <c r="HS626" s="42"/>
      <c r="HT626" s="42"/>
      <c r="HU626" s="42"/>
      <c r="HV626" s="42"/>
      <c r="HW626" s="42"/>
      <c r="HX626" s="42"/>
    </row>
    <row r="627" spans="1:232" s="41" customFormat="1" x14ac:dyDescent="0.25">
      <c r="A627" s="29"/>
      <c r="B627" s="30"/>
      <c r="C627" s="31" t="str">
        <f>IF(H627="","",VLOOKUP(O627,Khach_hang!B:G,6,0))</f>
        <v/>
      </c>
      <c r="D627" s="57" t="str">
        <f t="shared" si="153"/>
        <v/>
      </c>
      <c r="E627" s="57" t="str">
        <f t="shared" si="154"/>
        <v/>
      </c>
      <c r="F627" s="32" t="str">
        <f>IF(H627="","",VLOOKUP(H627,'PHIEU XT'!B:I,8,0))</f>
        <v/>
      </c>
      <c r="G627" s="32" t="str">
        <f t="shared" si="155"/>
        <v/>
      </c>
      <c r="H627" s="4"/>
      <c r="I627" s="32" t="str">
        <f t="shared" si="156"/>
        <v/>
      </c>
      <c r="J627" s="33" t="str">
        <f t="shared" si="157"/>
        <v/>
      </c>
      <c r="K627" s="34"/>
      <c r="L627" s="46" t="str">
        <f t="shared" si="158"/>
        <v/>
      </c>
      <c r="M627" s="33" t="str">
        <f>IF(H627="","",'PHIEU XT'!C627)</f>
        <v/>
      </c>
      <c r="N627" s="35" t="str">
        <f t="shared" si="159"/>
        <v/>
      </c>
      <c r="O627" s="6" t="str">
        <f>IF(H627="","",'PHIEU XT'!E627)</f>
        <v/>
      </c>
      <c r="P627" s="36"/>
      <c r="Q627" s="36"/>
      <c r="R627" s="36"/>
      <c r="S627" s="33" t="str">
        <f>IF(H627="","",'PHIEU XT'!F627)</f>
        <v/>
      </c>
      <c r="T627" s="36"/>
      <c r="U627" s="36"/>
      <c r="V627" s="33" t="str">
        <f t="shared" si="160"/>
        <v/>
      </c>
      <c r="W627" s="36"/>
      <c r="X627" s="36"/>
      <c r="Y627" s="33" t="str">
        <f>IF(H627="","",'PHIEU XT'!AC627)</f>
        <v/>
      </c>
      <c r="Z627" s="36"/>
      <c r="AA627" s="30"/>
      <c r="AB627" s="57" t="str">
        <f t="shared" si="161"/>
        <v/>
      </c>
      <c r="AC627" s="57" t="str">
        <f t="shared" si="162"/>
        <v/>
      </c>
      <c r="AD627" s="30"/>
      <c r="AE627" s="58" t="str">
        <f>IF(H627="","",'PHIEU XT'!U627)</f>
        <v/>
      </c>
      <c r="AF627" s="37"/>
      <c r="AG627" s="37" t="str">
        <f>IF(H627="","",'PHIEU XT'!T627)</f>
        <v/>
      </c>
      <c r="AH627" s="38" t="e">
        <f t="shared" si="163"/>
        <v>#VALUE!</v>
      </c>
      <c r="AI627" s="37"/>
      <c r="AJ627" s="37"/>
      <c r="AK627" s="39"/>
      <c r="AL627" s="40" t="str">
        <f t="shared" si="164"/>
        <v/>
      </c>
      <c r="AM627" s="37"/>
      <c r="AN627" s="37" t="str">
        <f t="shared" si="165"/>
        <v/>
      </c>
      <c r="AO627" s="59" t="str">
        <f t="shared" si="166"/>
        <v/>
      </c>
      <c r="AP627" s="39"/>
      <c r="AQ627" s="59" t="str">
        <f t="shared" si="167"/>
        <v/>
      </c>
      <c r="AR627" s="60" t="str">
        <f t="shared" si="168"/>
        <v/>
      </c>
      <c r="AS627" s="60" t="str">
        <f t="shared" si="169"/>
        <v/>
      </c>
      <c r="AV627" s="39"/>
      <c r="AW627" s="42"/>
      <c r="AX627" s="42"/>
      <c r="AY627" s="42"/>
      <c r="AZ627" s="42"/>
      <c r="BA627" s="42"/>
      <c r="BB627" s="42"/>
      <c r="BC627" s="42"/>
      <c r="BD627" s="42"/>
      <c r="BE627" s="42"/>
      <c r="BF627" s="42"/>
      <c r="BG627" s="42"/>
      <c r="BH627" s="42"/>
      <c r="BI627" s="42"/>
      <c r="BJ627" s="42"/>
      <c r="BK627" s="42"/>
      <c r="BL627" s="42"/>
      <c r="BM627" s="42"/>
      <c r="BN627" s="42"/>
      <c r="BO627" s="42"/>
      <c r="BP627" s="42"/>
      <c r="BQ627" s="42"/>
      <c r="BR627" s="42"/>
      <c r="BS627" s="42"/>
      <c r="BT627" s="42"/>
      <c r="BU627" s="42"/>
      <c r="BV627" s="42"/>
      <c r="BW627" s="42"/>
      <c r="BX627" s="42"/>
      <c r="BY627" s="42"/>
      <c r="BZ627" s="42"/>
      <c r="CA627" s="42"/>
      <c r="CB627" s="42"/>
      <c r="CC627" s="42"/>
      <c r="CD627" s="42"/>
      <c r="CE627" s="42"/>
      <c r="CF627" s="42"/>
      <c r="CG627" s="42"/>
      <c r="CH627" s="42"/>
      <c r="CI627" s="42"/>
      <c r="CJ627" s="42"/>
      <c r="CK627" s="42"/>
      <c r="CL627" s="42"/>
      <c r="CM627" s="42"/>
      <c r="CN627" s="42"/>
      <c r="CO627" s="42"/>
      <c r="CP627" s="42"/>
      <c r="CQ627" s="42"/>
      <c r="CR627" s="42"/>
      <c r="CS627" s="42"/>
      <c r="CT627" s="42"/>
      <c r="CU627" s="42"/>
      <c r="CV627" s="42"/>
      <c r="CW627" s="42"/>
      <c r="CX627" s="42"/>
      <c r="CY627" s="42"/>
      <c r="CZ627" s="42"/>
      <c r="DA627" s="42"/>
      <c r="DB627" s="42"/>
      <c r="DC627" s="42"/>
      <c r="DD627" s="42"/>
      <c r="DE627" s="42"/>
      <c r="DF627" s="42"/>
      <c r="DG627" s="42"/>
      <c r="DH627" s="42"/>
      <c r="DI627" s="42"/>
      <c r="DJ627" s="42"/>
      <c r="DK627" s="42"/>
      <c r="DL627" s="42"/>
      <c r="DM627" s="42"/>
      <c r="DN627" s="42"/>
      <c r="DO627" s="42"/>
      <c r="DP627" s="42"/>
      <c r="DQ627" s="42"/>
      <c r="DR627" s="42"/>
      <c r="DS627" s="42"/>
      <c r="DT627" s="42"/>
      <c r="DU627" s="42"/>
      <c r="DV627" s="42"/>
      <c r="DW627" s="42"/>
      <c r="DX627" s="42"/>
      <c r="DY627" s="42"/>
      <c r="DZ627" s="42"/>
      <c r="EA627" s="42"/>
      <c r="EB627" s="42"/>
      <c r="EC627" s="42"/>
      <c r="ED627" s="42"/>
      <c r="EE627" s="42"/>
      <c r="EF627" s="42"/>
      <c r="EG627" s="42"/>
      <c r="EH627" s="42"/>
      <c r="EI627" s="42"/>
      <c r="EJ627" s="42"/>
      <c r="EK627" s="42"/>
      <c r="EL627" s="42"/>
      <c r="EM627" s="42"/>
      <c r="EN627" s="42"/>
      <c r="EO627" s="42"/>
      <c r="EP627" s="42"/>
      <c r="EQ627" s="42"/>
      <c r="ER627" s="42"/>
      <c r="ES627" s="42"/>
      <c r="ET627" s="42"/>
      <c r="EU627" s="42"/>
      <c r="EV627" s="42"/>
      <c r="EW627" s="42"/>
      <c r="EX627" s="42"/>
      <c r="EY627" s="42"/>
      <c r="EZ627" s="42"/>
      <c r="FA627" s="42"/>
      <c r="FB627" s="42"/>
      <c r="FC627" s="42"/>
      <c r="FD627" s="42"/>
      <c r="FE627" s="42"/>
      <c r="FF627" s="42"/>
      <c r="FG627" s="42"/>
      <c r="FH627" s="42"/>
      <c r="FI627" s="42"/>
      <c r="FJ627" s="42"/>
      <c r="FK627" s="42"/>
      <c r="FL627" s="42"/>
      <c r="FM627" s="42"/>
      <c r="FN627" s="42"/>
      <c r="FO627" s="42"/>
      <c r="FP627" s="42"/>
      <c r="FQ627" s="42"/>
      <c r="FR627" s="42"/>
      <c r="FS627" s="42"/>
      <c r="FT627" s="42"/>
      <c r="FU627" s="42"/>
      <c r="FV627" s="42"/>
      <c r="FW627" s="42"/>
      <c r="FX627" s="42"/>
      <c r="FY627" s="42"/>
      <c r="FZ627" s="42"/>
      <c r="GA627" s="42"/>
      <c r="GB627" s="42"/>
      <c r="GC627" s="42"/>
      <c r="GD627" s="42"/>
      <c r="GE627" s="42"/>
      <c r="GF627" s="42"/>
      <c r="GG627" s="42"/>
      <c r="GH627" s="42"/>
      <c r="GI627" s="42"/>
      <c r="GJ627" s="42"/>
      <c r="GK627" s="42"/>
      <c r="GL627" s="42"/>
      <c r="GM627" s="42"/>
      <c r="GN627" s="42"/>
      <c r="GO627" s="42"/>
      <c r="GP627" s="42"/>
      <c r="GQ627" s="42"/>
      <c r="GR627" s="42"/>
      <c r="GS627" s="42"/>
      <c r="GT627" s="42"/>
      <c r="GU627" s="42"/>
      <c r="GV627" s="42"/>
      <c r="GW627" s="42"/>
      <c r="GX627" s="42"/>
      <c r="GY627" s="42"/>
      <c r="GZ627" s="42"/>
      <c r="HA627" s="42"/>
      <c r="HB627" s="42"/>
      <c r="HC627" s="42"/>
      <c r="HD627" s="42"/>
      <c r="HE627" s="42"/>
      <c r="HF627" s="42"/>
      <c r="HG627" s="42"/>
      <c r="HH627" s="42"/>
      <c r="HI627" s="42"/>
      <c r="HJ627" s="42"/>
      <c r="HK627" s="42"/>
      <c r="HL627" s="42"/>
      <c r="HM627" s="42"/>
      <c r="HN627" s="42"/>
      <c r="HO627" s="42"/>
      <c r="HP627" s="42"/>
      <c r="HQ627" s="42"/>
      <c r="HR627" s="42"/>
      <c r="HS627" s="42"/>
      <c r="HT627" s="42"/>
      <c r="HU627" s="42"/>
      <c r="HV627" s="42"/>
      <c r="HW627" s="42"/>
      <c r="HX627" s="42"/>
    </row>
    <row r="628" spans="1:232" s="41" customFormat="1" x14ac:dyDescent="0.25">
      <c r="A628" s="29"/>
      <c r="B628" s="30"/>
      <c r="C628" s="31" t="str">
        <f>IF(H628="","",VLOOKUP(O628,Khach_hang!B:G,6,0))</f>
        <v/>
      </c>
      <c r="D628" s="57" t="str">
        <f t="shared" si="153"/>
        <v/>
      </c>
      <c r="E628" s="57" t="str">
        <f t="shared" si="154"/>
        <v/>
      </c>
      <c r="F628" s="32" t="str">
        <f>IF(H628="","",VLOOKUP(H628,'PHIEU XT'!B:I,8,0))</f>
        <v/>
      </c>
      <c r="G628" s="32" t="str">
        <f t="shared" si="155"/>
        <v/>
      </c>
      <c r="H628" s="4"/>
      <c r="I628" s="32" t="str">
        <f t="shared" si="156"/>
        <v/>
      </c>
      <c r="J628" s="33" t="str">
        <f t="shared" si="157"/>
        <v/>
      </c>
      <c r="K628" s="34"/>
      <c r="L628" s="46" t="str">
        <f t="shared" si="158"/>
        <v/>
      </c>
      <c r="M628" s="33" t="str">
        <f>IF(H628="","",'PHIEU XT'!C628)</f>
        <v/>
      </c>
      <c r="N628" s="35" t="str">
        <f t="shared" si="159"/>
        <v/>
      </c>
      <c r="O628" s="6" t="str">
        <f>IF(H628="","",'PHIEU XT'!E628)</f>
        <v/>
      </c>
      <c r="P628" s="36"/>
      <c r="Q628" s="36"/>
      <c r="R628" s="36"/>
      <c r="S628" s="33" t="str">
        <f>IF(H628="","",'PHIEU XT'!F628)</f>
        <v/>
      </c>
      <c r="T628" s="36"/>
      <c r="U628" s="36"/>
      <c r="V628" s="33" t="str">
        <f t="shared" si="160"/>
        <v/>
      </c>
      <c r="W628" s="36"/>
      <c r="X628" s="36"/>
      <c r="Y628" s="33" t="str">
        <f>IF(H628="","",'PHIEU XT'!AC628)</f>
        <v/>
      </c>
      <c r="Z628" s="36"/>
      <c r="AA628" s="30"/>
      <c r="AB628" s="57" t="str">
        <f t="shared" si="161"/>
        <v/>
      </c>
      <c r="AC628" s="57" t="str">
        <f t="shared" si="162"/>
        <v/>
      </c>
      <c r="AD628" s="30"/>
      <c r="AE628" s="58" t="str">
        <f>IF(H628="","",'PHIEU XT'!U628)</f>
        <v/>
      </c>
      <c r="AF628" s="37"/>
      <c r="AG628" s="37" t="str">
        <f>IF(H628="","",'PHIEU XT'!T628)</f>
        <v/>
      </c>
      <c r="AH628" s="38" t="e">
        <f t="shared" si="163"/>
        <v>#VALUE!</v>
      </c>
      <c r="AI628" s="37"/>
      <c r="AJ628" s="37"/>
      <c r="AK628" s="39"/>
      <c r="AL628" s="40" t="str">
        <f t="shared" si="164"/>
        <v/>
      </c>
      <c r="AM628" s="37"/>
      <c r="AN628" s="37" t="str">
        <f t="shared" si="165"/>
        <v/>
      </c>
      <c r="AO628" s="59" t="str">
        <f t="shared" si="166"/>
        <v/>
      </c>
      <c r="AP628" s="39"/>
      <c r="AQ628" s="59" t="str">
        <f t="shared" si="167"/>
        <v/>
      </c>
      <c r="AR628" s="60" t="str">
        <f t="shared" si="168"/>
        <v/>
      </c>
      <c r="AS628" s="60" t="str">
        <f t="shared" si="169"/>
        <v/>
      </c>
      <c r="AV628" s="39"/>
      <c r="AW628" s="42"/>
      <c r="AX628" s="42"/>
      <c r="AY628" s="42"/>
      <c r="AZ628" s="42"/>
      <c r="BA628" s="42"/>
      <c r="BB628" s="42"/>
      <c r="BC628" s="42"/>
      <c r="BD628" s="42"/>
      <c r="BE628" s="42"/>
      <c r="BF628" s="42"/>
      <c r="BG628" s="42"/>
      <c r="BH628" s="42"/>
      <c r="BI628" s="42"/>
      <c r="BJ628" s="42"/>
      <c r="BK628" s="42"/>
      <c r="BL628" s="42"/>
      <c r="BM628" s="42"/>
      <c r="BN628" s="42"/>
      <c r="BO628" s="42"/>
      <c r="BP628" s="42"/>
      <c r="BQ628" s="42"/>
      <c r="BR628" s="42"/>
      <c r="BS628" s="42"/>
      <c r="BT628" s="42"/>
      <c r="BU628" s="42"/>
      <c r="BV628" s="42"/>
      <c r="BW628" s="42"/>
      <c r="BX628" s="42"/>
      <c r="BY628" s="42"/>
      <c r="BZ628" s="42"/>
      <c r="CA628" s="42"/>
      <c r="CB628" s="42"/>
      <c r="CC628" s="42"/>
      <c r="CD628" s="42"/>
      <c r="CE628" s="42"/>
      <c r="CF628" s="42"/>
      <c r="CG628" s="42"/>
      <c r="CH628" s="42"/>
      <c r="CI628" s="42"/>
      <c r="CJ628" s="42"/>
      <c r="CK628" s="42"/>
      <c r="CL628" s="42"/>
      <c r="CM628" s="42"/>
      <c r="CN628" s="42"/>
      <c r="CO628" s="42"/>
      <c r="CP628" s="42"/>
      <c r="CQ628" s="42"/>
      <c r="CR628" s="42"/>
      <c r="CS628" s="42"/>
      <c r="CT628" s="42"/>
      <c r="CU628" s="42"/>
      <c r="CV628" s="42"/>
      <c r="CW628" s="42"/>
      <c r="CX628" s="42"/>
      <c r="CY628" s="42"/>
      <c r="CZ628" s="42"/>
      <c r="DA628" s="42"/>
      <c r="DB628" s="42"/>
      <c r="DC628" s="42"/>
      <c r="DD628" s="42"/>
      <c r="DE628" s="42"/>
      <c r="DF628" s="42"/>
      <c r="DG628" s="42"/>
      <c r="DH628" s="42"/>
      <c r="DI628" s="42"/>
      <c r="DJ628" s="42"/>
      <c r="DK628" s="42"/>
      <c r="DL628" s="42"/>
      <c r="DM628" s="42"/>
      <c r="DN628" s="42"/>
      <c r="DO628" s="42"/>
      <c r="DP628" s="42"/>
      <c r="DQ628" s="42"/>
      <c r="DR628" s="42"/>
      <c r="DS628" s="42"/>
      <c r="DT628" s="42"/>
      <c r="DU628" s="42"/>
      <c r="DV628" s="42"/>
      <c r="DW628" s="42"/>
      <c r="DX628" s="42"/>
      <c r="DY628" s="42"/>
      <c r="DZ628" s="42"/>
      <c r="EA628" s="42"/>
      <c r="EB628" s="42"/>
      <c r="EC628" s="42"/>
      <c r="ED628" s="42"/>
      <c r="EE628" s="42"/>
      <c r="EF628" s="42"/>
      <c r="EG628" s="42"/>
      <c r="EH628" s="42"/>
      <c r="EI628" s="42"/>
      <c r="EJ628" s="42"/>
      <c r="EK628" s="42"/>
      <c r="EL628" s="42"/>
      <c r="EM628" s="42"/>
      <c r="EN628" s="42"/>
      <c r="EO628" s="42"/>
      <c r="EP628" s="42"/>
      <c r="EQ628" s="42"/>
      <c r="ER628" s="42"/>
      <c r="ES628" s="42"/>
      <c r="ET628" s="42"/>
      <c r="EU628" s="42"/>
      <c r="EV628" s="42"/>
      <c r="EW628" s="42"/>
      <c r="EX628" s="42"/>
      <c r="EY628" s="42"/>
      <c r="EZ628" s="42"/>
      <c r="FA628" s="42"/>
      <c r="FB628" s="42"/>
      <c r="FC628" s="42"/>
      <c r="FD628" s="42"/>
      <c r="FE628" s="42"/>
      <c r="FF628" s="42"/>
      <c r="FG628" s="42"/>
      <c r="FH628" s="42"/>
      <c r="FI628" s="42"/>
      <c r="FJ628" s="42"/>
      <c r="FK628" s="42"/>
      <c r="FL628" s="42"/>
      <c r="FM628" s="42"/>
      <c r="FN628" s="42"/>
      <c r="FO628" s="42"/>
      <c r="FP628" s="42"/>
      <c r="FQ628" s="42"/>
      <c r="FR628" s="42"/>
      <c r="FS628" s="42"/>
      <c r="FT628" s="42"/>
      <c r="FU628" s="42"/>
      <c r="FV628" s="42"/>
      <c r="FW628" s="42"/>
      <c r="FX628" s="42"/>
      <c r="FY628" s="42"/>
      <c r="FZ628" s="42"/>
      <c r="GA628" s="42"/>
      <c r="GB628" s="42"/>
      <c r="GC628" s="42"/>
      <c r="GD628" s="42"/>
      <c r="GE628" s="42"/>
      <c r="GF628" s="42"/>
      <c r="GG628" s="42"/>
      <c r="GH628" s="42"/>
      <c r="GI628" s="42"/>
      <c r="GJ628" s="42"/>
      <c r="GK628" s="42"/>
      <c r="GL628" s="42"/>
      <c r="GM628" s="42"/>
      <c r="GN628" s="42"/>
      <c r="GO628" s="42"/>
      <c r="GP628" s="42"/>
      <c r="GQ628" s="42"/>
      <c r="GR628" s="42"/>
      <c r="GS628" s="42"/>
      <c r="GT628" s="42"/>
      <c r="GU628" s="42"/>
      <c r="GV628" s="42"/>
      <c r="GW628" s="42"/>
      <c r="GX628" s="42"/>
      <c r="GY628" s="42"/>
      <c r="GZ628" s="42"/>
      <c r="HA628" s="42"/>
      <c r="HB628" s="42"/>
      <c r="HC628" s="42"/>
      <c r="HD628" s="42"/>
      <c r="HE628" s="42"/>
      <c r="HF628" s="42"/>
      <c r="HG628" s="42"/>
      <c r="HH628" s="42"/>
      <c r="HI628" s="42"/>
      <c r="HJ628" s="42"/>
      <c r="HK628" s="42"/>
      <c r="HL628" s="42"/>
      <c r="HM628" s="42"/>
      <c r="HN628" s="42"/>
      <c r="HO628" s="42"/>
      <c r="HP628" s="42"/>
      <c r="HQ628" s="42"/>
      <c r="HR628" s="42"/>
      <c r="HS628" s="42"/>
      <c r="HT628" s="42"/>
      <c r="HU628" s="42"/>
      <c r="HV628" s="42"/>
      <c r="HW628" s="42"/>
      <c r="HX628" s="42"/>
    </row>
    <row r="629" spans="1:232" s="41" customFormat="1" x14ac:dyDescent="0.25">
      <c r="A629" s="29"/>
      <c r="B629" s="30"/>
      <c r="C629" s="31" t="str">
        <f>IF(H629="","",VLOOKUP(O629,Khach_hang!B:G,6,0))</f>
        <v/>
      </c>
      <c r="D629" s="57" t="str">
        <f t="shared" si="153"/>
        <v/>
      </c>
      <c r="E629" s="57" t="str">
        <f t="shared" si="154"/>
        <v/>
      </c>
      <c r="F629" s="32" t="str">
        <f>IF(H629="","",VLOOKUP(H629,'PHIEU XT'!B:I,8,0))</f>
        <v/>
      </c>
      <c r="G629" s="32" t="str">
        <f t="shared" si="155"/>
        <v/>
      </c>
      <c r="H629" s="4"/>
      <c r="I629" s="32" t="str">
        <f t="shared" si="156"/>
        <v/>
      </c>
      <c r="J629" s="33" t="str">
        <f t="shared" si="157"/>
        <v/>
      </c>
      <c r="K629" s="34"/>
      <c r="L629" s="46" t="str">
        <f t="shared" si="158"/>
        <v/>
      </c>
      <c r="M629" s="33" t="str">
        <f>IF(H629="","",'PHIEU XT'!C629)</f>
        <v/>
      </c>
      <c r="N629" s="35" t="str">
        <f t="shared" si="159"/>
        <v/>
      </c>
      <c r="O629" s="6" t="str">
        <f>IF(H629="","",'PHIEU XT'!E629)</f>
        <v/>
      </c>
      <c r="P629" s="36"/>
      <c r="Q629" s="36"/>
      <c r="R629" s="36"/>
      <c r="S629" s="33" t="str">
        <f>IF(H629="","",'PHIEU XT'!F629)</f>
        <v/>
      </c>
      <c r="T629" s="36"/>
      <c r="U629" s="36"/>
      <c r="V629" s="33" t="str">
        <f t="shared" si="160"/>
        <v/>
      </c>
      <c r="W629" s="36"/>
      <c r="X629" s="36"/>
      <c r="Y629" s="33" t="str">
        <f>IF(H629="","",'PHIEU XT'!AC629)</f>
        <v/>
      </c>
      <c r="Z629" s="36"/>
      <c r="AA629" s="30"/>
      <c r="AB629" s="57" t="str">
        <f t="shared" si="161"/>
        <v/>
      </c>
      <c r="AC629" s="57" t="str">
        <f t="shared" si="162"/>
        <v/>
      </c>
      <c r="AD629" s="30"/>
      <c r="AE629" s="58" t="str">
        <f>IF(H629="","",'PHIEU XT'!U629)</f>
        <v/>
      </c>
      <c r="AF629" s="37"/>
      <c r="AG629" s="37" t="str">
        <f>IF(H629="","",'PHIEU XT'!T629)</f>
        <v/>
      </c>
      <c r="AH629" s="38" t="e">
        <f t="shared" si="163"/>
        <v>#VALUE!</v>
      </c>
      <c r="AI629" s="37"/>
      <c r="AJ629" s="37"/>
      <c r="AK629" s="39"/>
      <c r="AL629" s="40" t="str">
        <f t="shared" si="164"/>
        <v/>
      </c>
      <c r="AM629" s="37"/>
      <c r="AN629" s="37" t="str">
        <f t="shared" si="165"/>
        <v/>
      </c>
      <c r="AO629" s="59" t="str">
        <f t="shared" si="166"/>
        <v/>
      </c>
      <c r="AP629" s="39"/>
      <c r="AQ629" s="59" t="str">
        <f t="shared" si="167"/>
        <v/>
      </c>
      <c r="AR629" s="60" t="str">
        <f t="shared" si="168"/>
        <v/>
      </c>
      <c r="AS629" s="60" t="str">
        <f t="shared" si="169"/>
        <v/>
      </c>
      <c r="AV629" s="39"/>
      <c r="AW629" s="42"/>
      <c r="AX629" s="42"/>
      <c r="AY629" s="42"/>
      <c r="AZ629" s="42"/>
      <c r="BA629" s="42"/>
      <c r="BB629" s="42"/>
      <c r="BC629" s="42"/>
      <c r="BD629" s="42"/>
      <c r="BE629" s="42"/>
      <c r="BF629" s="42"/>
      <c r="BG629" s="42"/>
      <c r="BH629" s="42"/>
      <c r="BI629" s="42"/>
      <c r="BJ629" s="42"/>
      <c r="BK629" s="42"/>
      <c r="BL629" s="42"/>
      <c r="BM629" s="42"/>
      <c r="BN629" s="42"/>
      <c r="BO629" s="42"/>
      <c r="BP629" s="42"/>
      <c r="BQ629" s="42"/>
      <c r="BR629" s="42"/>
      <c r="BS629" s="42"/>
      <c r="BT629" s="42"/>
      <c r="BU629" s="42"/>
      <c r="BV629" s="42"/>
      <c r="BW629" s="42"/>
      <c r="BX629" s="42"/>
      <c r="BY629" s="42"/>
      <c r="BZ629" s="42"/>
      <c r="CA629" s="42"/>
      <c r="CB629" s="42"/>
      <c r="CC629" s="42"/>
      <c r="CD629" s="42"/>
      <c r="CE629" s="42"/>
      <c r="CF629" s="42"/>
      <c r="CG629" s="42"/>
      <c r="CH629" s="42"/>
      <c r="CI629" s="42"/>
      <c r="CJ629" s="42"/>
      <c r="CK629" s="42"/>
      <c r="CL629" s="42"/>
      <c r="CM629" s="42"/>
      <c r="CN629" s="42"/>
      <c r="CO629" s="42"/>
      <c r="CP629" s="42"/>
      <c r="CQ629" s="42"/>
      <c r="CR629" s="42"/>
      <c r="CS629" s="42"/>
      <c r="CT629" s="42"/>
      <c r="CU629" s="42"/>
      <c r="CV629" s="42"/>
      <c r="CW629" s="42"/>
      <c r="CX629" s="42"/>
      <c r="CY629" s="42"/>
      <c r="CZ629" s="42"/>
      <c r="DA629" s="42"/>
      <c r="DB629" s="42"/>
      <c r="DC629" s="42"/>
      <c r="DD629" s="42"/>
      <c r="DE629" s="42"/>
      <c r="DF629" s="42"/>
      <c r="DG629" s="42"/>
      <c r="DH629" s="42"/>
      <c r="DI629" s="42"/>
      <c r="DJ629" s="42"/>
      <c r="DK629" s="42"/>
      <c r="DL629" s="42"/>
      <c r="DM629" s="42"/>
      <c r="DN629" s="42"/>
      <c r="DO629" s="42"/>
      <c r="DP629" s="42"/>
      <c r="DQ629" s="42"/>
      <c r="DR629" s="42"/>
      <c r="DS629" s="42"/>
      <c r="DT629" s="42"/>
      <c r="DU629" s="42"/>
      <c r="DV629" s="42"/>
      <c r="DW629" s="42"/>
      <c r="DX629" s="42"/>
      <c r="DY629" s="42"/>
      <c r="DZ629" s="42"/>
      <c r="EA629" s="42"/>
      <c r="EB629" s="42"/>
      <c r="EC629" s="42"/>
      <c r="ED629" s="42"/>
      <c r="EE629" s="42"/>
      <c r="EF629" s="42"/>
      <c r="EG629" s="42"/>
      <c r="EH629" s="42"/>
      <c r="EI629" s="42"/>
      <c r="EJ629" s="42"/>
      <c r="EK629" s="42"/>
      <c r="EL629" s="42"/>
      <c r="EM629" s="42"/>
      <c r="EN629" s="42"/>
      <c r="EO629" s="42"/>
      <c r="EP629" s="42"/>
      <c r="EQ629" s="42"/>
      <c r="ER629" s="42"/>
      <c r="ES629" s="42"/>
      <c r="ET629" s="42"/>
      <c r="EU629" s="42"/>
      <c r="EV629" s="42"/>
      <c r="EW629" s="42"/>
      <c r="EX629" s="42"/>
      <c r="EY629" s="42"/>
      <c r="EZ629" s="42"/>
      <c r="FA629" s="42"/>
      <c r="FB629" s="42"/>
      <c r="FC629" s="42"/>
      <c r="FD629" s="42"/>
      <c r="FE629" s="42"/>
      <c r="FF629" s="42"/>
      <c r="FG629" s="42"/>
      <c r="FH629" s="42"/>
      <c r="FI629" s="42"/>
      <c r="FJ629" s="42"/>
      <c r="FK629" s="42"/>
      <c r="FL629" s="42"/>
      <c r="FM629" s="42"/>
      <c r="FN629" s="42"/>
      <c r="FO629" s="42"/>
      <c r="FP629" s="42"/>
      <c r="FQ629" s="42"/>
      <c r="FR629" s="42"/>
      <c r="FS629" s="42"/>
      <c r="FT629" s="42"/>
      <c r="FU629" s="42"/>
      <c r="FV629" s="42"/>
      <c r="FW629" s="42"/>
      <c r="FX629" s="42"/>
      <c r="FY629" s="42"/>
      <c r="FZ629" s="42"/>
      <c r="GA629" s="42"/>
      <c r="GB629" s="42"/>
      <c r="GC629" s="42"/>
      <c r="GD629" s="42"/>
      <c r="GE629" s="42"/>
      <c r="GF629" s="42"/>
      <c r="GG629" s="42"/>
      <c r="GH629" s="42"/>
      <c r="GI629" s="42"/>
      <c r="GJ629" s="42"/>
      <c r="GK629" s="42"/>
      <c r="GL629" s="42"/>
      <c r="GM629" s="42"/>
      <c r="GN629" s="42"/>
      <c r="GO629" s="42"/>
      <c r="GP629" s="42"/>
      <c r="GQ629" s="42"/>
      <c r="GR629" s="42"/>
      <c r="GS629" s="42"/>
      <c r="GT629" s="42"/>
      <c r="GU629" s="42"/>
      <c r="GV629" s="42"/>
      <c r="GW629" s="42"/>
      <c r="GX629" s="42"/>
      <c r="GY629" s="42"/>
      <c r="GZ629" s="42"/>
      <c r="HA629" s="42"/>
      <c r="HB629" s="42"/>
      <c r="HC629" s="42"/>
      <c r="HD629" s="42"/>
      <c r="HE629" s="42"/>
      <c r="HF629" s="42"/>
      <c r="HG629" s="42"/>
      <c r="HH629" s="42"/>
      <c r="HI629" s="42"/>
      <c r="HJ629" s="42"/>
      <c r="HK629" s="42"/>
      <c r="HL629" s="42"/>
      <c r="HM629" s="42"/>
      <c r="HN629" s="42"/>
      <c r="HO629" s="42"/>
      <c r="HP629" s="42"/>
      <c r="HQ629" s="42"/>
      <c r="HR629" s="42"/>
      <c r="HS629" s="42"/>
      <c r="HT629" s="42"/>
      <c r="HU629" s="42"/>
      <c r="HV629" s="42"/>
      <c r="HW629" s="42"/>
      <c r="HX629" s="42"/>
    </row>
    <row r="630" spans="1:232" s="41" customFormat="1" x14ac:dyDescent="0.25">
      <c r="A630" s="29"/>
      <c r="B630" s="30"/>
      <c r="C630" s="31" t="str">
        <f>IF(H630="","",VLOOKUP(O630,Khach_hang!B:G,6,0))</f>
        <v/>
      </c>
      <c r="D630" s="57" t="str">
        <f t="shared" si="153"/>
        <v/>
      </c>
      <c r="E630" s="57" t="str">
        <f t="shared" si="154"/>
        <v/>
      </c>
      <c r="F630" s="32" t="str">
        <f>IF(H630="","",VLOOKUP(H630,'PHIEU XT'!B:I,8,0))</f>
        <v/>
      </c>
      <c r="G630" s="32" t="str">
        <f t="shared" si="155"/>
        <v/>
      </c>
      <c r="H630" s="4"/>
      <c r="I630" s="32" t="str">
        <f t="shared" si="156"/>
        <v/>
      </c>
      <c r="J630" s="33" t="str">
        <f t="shared" si="157"/>
        <v/>
      </c>
      <c r="K630" s="34"/>
      <c r="L630" s="46" t="str">
        <f t="shared" si="158"/>
        <v/>
      </c>
      <c r="M630" s="33" t="str">
        <f>IF(H630="","",'PHIEU XT'!C630)</f>
        <v/>
      </c>
      <c r="N630" s="35" t="str">
        <f t="shared" si="159"/>
        <v/>
      </c>
      <c r="O630" s="6" t="str">
        <f>IF(H630="","",'PHIEU XT'!E630)</f>
        <v/>
      </c>
      <c r="P630" s="36"/>
      <c r="Q630" s="36"/>
      <c r="R630" s="36"/>
      <c r="S630" s="33" t="str">
        <f>IF(H630="","",'PHIEU XT'!F630)</f>
        <v/>
      </c>
      <c r="T630" s="36"/>
      <c r="U630" s="36"/>
      <c r="V630" s="33" t="str">
        <f t="shared" si="160"/>
        <v/>
      </c>
      <c r="W630" s="36"/>
      <c r="X630" s="36"/>
      <c r="Y630" s="33" t="str">
        <f>IF(H630="","",'PHIEU XT'!AC630)</f>
        <v/>
      </c>
      <c r="Z630" s="36"/>
      <c r="AA630" s="30"/>
      <c r="AB630" s="57" t="str">
        <f t="shared" si="161"/>
        <v/>
      </c>
      <c r="AC630" s="57" t="str">
        <f t="shared" si="162"/>
        <v/>
      </c>
      <c r="AD630" s="30"/>
      <c r="AE630" s="58" t="str">
        <f>IF(H630="","",'PHIEU XT'!U630)</f>
        <v/>
      </c>
      <c r="AF630" s="37"/>
      <c r="AG630" s="37" t="str">
        <f>IF(H630="","",'PHIEU XT'!T630)</f>
        <v/>
      </c>
      <c r="AH630" s="38" t="e">
        <f t="shared" si="163"/>
        <v>#VALUE!</v>
      </c>
      <c r="AI630" s="37"/>
      <c r="AJ630" s="37"/>
      <c r="AK630" s="39"/>
      <c r="AL630" s="40" t="str">
        <f t="shared" si="164"/>
        <v/>
      </c>
      <c r="AM630" s="37"/>
      <c r="AN630" s="37" t="str">
        <f t="shared" si="165"/>
        <v/>
      </c>
      <c r="AO630" s="59" t="str">
        <f t="shared" si="166"/>
        <v/>
      </c>
      <c r="AP630" s="39"/>
      <c r="AQ630" s="59" t="str">
        <f t="shared" si="167"/>
        <v/>
      </c>
      <c r="AR630" s="60" t="str">
        <f t="shared" si="168"/>
        <v/>
      </c>
      <c r="AS630" s="60" t="str">
        <f t="shared" si="169"/>
        <v/>
      </c>
      <c r="AV630" s="39"/>
      <c r="AW630" s="42"/>
      <c r="AX630" s="42"/>
      <c r="AY630" s="42"/>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c r="BV630" s="42"/>
      <c r="BW630" s="42"/>
      <c r="BX630" s="42"/>
      <c r="BY630" s="42"/>
      <c r="BZ630" s="42"/>
      <c r="CA630" s="42"/>
      <c r="CB630" s="42"/>
      <c r="CC630" s="42"/>
      <c r="CD630" s="42"/>
      <c r="CE630" s="42"/>
      <c r="CF630" s="42"/>
      <c r="CG630" s="42"/>
      <c r="CH630" s="42"/>
      <c r="CI630" s="42"/>
      <c r="CJ630" s="42"/>
      <c r="CK630" s="42"/>
      <c r="CL630" s="42"/>
      <c r="CM630" s="42"/>
      <c r="CN630" s="42"/>
      <c r="CO630" s="42"/>
      <c r="CP630" s="42"/>
      <c r="CQ630" s="42"/>
      <c r="CR630" s="42"/>
      <c r="CS630" s="42"/>
      <c r="CT630" s="42"/>
      <c r="CU630" s="42"/>
      <c r="CV630" s="42"/>
      <c r="CW630" s="42"/>
      <c r="CX630" s="42"/>
      <c r="CY630" s="42"/>
      <c r="CZ630" s="42"/>
      <c r="DA630" s="42"/>
      <c r="DB630" s="42"/>
      <c r="DC630" s="42"/>
      <c r="DD630" s="42"/>
      <c r="DE630" s="42"/>
      <c r="DF630" s="42"/>
      <c r="DG630" s="42"/>
      <c r="DH630" s="42"/>
      <c r="DI630" s="42"/>
      <c r="DJ630" s="42"/>
      <c r="DK630" s="42"/>
      <c r="DL630" s="42"/>
      <c r="DM630" s="42"/>
      <c r="DN630" s="42"/>
      <c r="DO630" s="42"/>
      <c r="DP630" s="42"/>
      <c r="DQ630" s="42"/>
      <c r="DR630" s="42"/>
      <c r="DS630" s="42"/>
      <c r="DT630" s="42"/>
      <c r="DU630" s="42"/>
      <c r="DV630" s="42"/>
      <c r="DW630" s="42"/>
      <c r="DX630" s="42"/>
      <c r="DY630" s="42"/>
      <c r="DZ630" s="42"/>
      <c r="EA630" s="42"/>
      <c r="EB630" s="42"/>
      <c r="EC630" s="42"/>
      <c r="ED630" s="42"/>
      <c r="EE630" s="42"/>
      <c r="EF630" s="42"/>
      <c r="EG630" s="42"/>
      <c r="EH630" s="42"/>
      <c r="EI630" s="42"/>
      <c r="EJ630" s="42"/>
      <c r="EK630" s="42"/>
      <c r="EL630" s="42"/>
      <c r="EM630" s="42"/>
      <c r="EN630" s="42"/>
      <c r="EO630" s="42"/>
      <c r="EP630" s="42"/>
      <c r="EQ630" s="42"/>
      <c r="ER630" s="42"/>
      <c r="ES630" s="42"/>
      <c r="ET630" s="42"/>
      <c r="EU630" s="42"/>
      <c r="EV630" s="42"/>
      <c r="EW630" s="42"/>
      <c r="EX630" s="42"/>
      <c r="EY630" s="42"/>
      <c r="EZ630" s="42"/>
      <c r="FA630" s="42"/>
      <c r="FB630" s="42"/>
      <c r="FC630" s="42"/>
      <c r="FD630" s="42"/>
      <c r="FE630" s="42"/>
      <c r="FF630" s="42"/>
      <c r="FG630" s="42"/>
      <c r="FH630" s="42"/>
      <c r="FI630" s="42"/>
      <c r="FJ630" s="42"/>
      <c r="FK630" s="42"/>
      <c r="FL630" s="42"/>
      <c r="FM630" s="42"/>
      <c r="FN630" s="42"/>
      <c r="FO630" s="42"/>
      <c r="FP630" s="42"/>
      <c r="FQ630" s="42"/>
      <c r="FR630" s="42"/>
      <c r="FS630" s="42"/>
      <c r="FT630" s="42"/>
      <c r="FU630" s="42"/>
      <c r="FV630" s="42"/>
      <c r="FW630" s="42"/>
      <c r="FX630" s="42"/>
      <c r="FY630" s="42"/>
      <c r="FZ630" s="42"/>
      <c r="GA630" s="42"/>
      <c r="GB630" s="42"/>
      <c r="GC630" s="42"/>
      <c r="GD630" s="42"/>
      <c r="GE630" s="42"/>
      <c r="GF630" s="42"/>
      <c r="GG630" s="42"/>
      <c r="GH630" s="42"/>
      <c r="GI630" s="42"/>
      <c r="GJ630" s="42"/>
      <c r="GK630" s="42"/>
      <c r="GL630" s="42"/>
      <c r="GM630" s="42"/>
      <c r="GN630" s="42"/>
      <c r="GO630" s="42"/>
      <c r="GP630" s="42"/>
      <c r="GQ630" s="42"/>
      <c r="GR630" s="42"/>
      <c r="GS630" s="42"/>
      <c r="GT630" s="42"/>
      <c r="GU630" s="42"/>
      <c r="GV630" s="42"/>
      <c r="GW630" s="42"/>
      <c r="GX630" s="42"/>
      <c r="GY630" s="42"/>
      <c r="GZ630" s="42"/>
      <c r="HA630" s="42"/>
      <c r="HB630" s="42"/>
      <c r="HC630" s="42"/>
      <c r="HD630" s="42"/>
      <c r="HE630" s="42"/>
      <c r="HF630" s="42"/>
      <c r="HG630" s="42"/>
      <c r="HH630" s="42"/>
      <c r="HI630" s="42"/>
      <c r="HJ630" s="42"/>
      <c r="HK630" s="42"/>
      <c r="HL630" s="42"/>
      <c r="HM630" s="42"/>
      <c r="HN630" s="42"/>
      <c r="HO630" s="42"/>
      <c r="HP630" s="42"/>
      <c r="HQ630" s="42"/>
      <c r="HR630" s="42"/>
      <c r="HS630" s="42"/>
      <c r="HT630" s="42"/>
      <c r="HU630" s="42"/>
      <c r="HV630" s="42"/>
      <c r="HW630" s="42"/>
      <c r="HX630" s="42"/>
    </row>
    <row r="631" spans="1:232" s="41" customFormat="1" x14ac:dyDescent="0.25">
      <c r="A631" s="29"/>
      <c r="B631" s="30"/>
      <c r="C631" s="31" t="str">
        <f>IF(H631="","",VLOOKUP(O631,Khach_hang!B:G,6,0))</f>
        <v/>
      </c>
      <c r="D631" s="57" t="str">
        <f t="shared" si="153"/>
        <v/>
      </c>
      <c r="E631" s="57" t="str">
        <f t="shared" si="154"/>
        <v/>
      </c>
      <c r="F631" s="32" t="str">
        <f>IF(H631="","",VLOOKUP(H631,'PHIEU XT'!B:I,8,0))</f>
        <v/>
      </c>
      <c r="G631" s="32" t="str">
        <f t="shared" si="155"/>
        <v/>
      </c>
      <c r="H631" s="4"/>
      <c r="I631" s="32" t="str">
        <f t="shared" si="156"/>
        <v/>
      </c>
      <c r="J631" s="33" t="str">
        <f t="shared" si="157"/>
        <v/>
      </c>
      <c r="K631" s="34"/>
      <c r="L631" s="46" t="str">
        <f t="shared" si="158"/>
        <v/>
      </c>
      <c r="M631" s="33" t="str">
        <f>IF(H631="","",'PHIEU XT'!C631)</f>
        <v/>
      </c>
      <c r="N631" s="35" t="str">
        <f t="shared" si="159"/>
        <v/>
      </c>
      <c r="O631" s="6" t="str">
        <f>IF(H631="","",'PHIEU XT'!E631)</f>
        <v/>
      </c>
      <c r="P631" s="36"/>
      <c r="Q631" s="36"/>
      <c r="R631" s="36"/>
      <c r="S631" s="33" t="str">
        <f>IF(H631="","",'PHIEU XT'!F631)</f>
        <v/>
      </c>
      <c r="T631" s="36"/>
      <c r="U631" s="36"/>
      <c r="V631" s="33" t="str">
        <f t="shared" si="160"/>
        <v/>
      </c>
      <c r="W631" s="36"/>
      <c r="X631" s="36"/>
      <c r="Y631" s="33" t="str">
        <f>IF(H631="","",'PHIEU XT'!AC631)</f>
        <v/>
      </c>
      <c r="Z631" s="36"/>
      <c r="AA631" s="30"/>
      <c r="AB631" s="57" t="str">
        <f t="shared" si="161"/>
        <v/>
      </c>
      <c r="AC631" s="57" t="str">
        <f t="shared" si="162"/>
        <v/>
      </c>
      <c r="AD631" s="30"/>
      <c r="AE631" s="58" t="str">
        <f>IF(H631="","",'PHIEU XT'!U631)</f>
        <v/>
      </c>
      <c r="AF631" s="37"/>
      <c r="AG631" s="37" t="str">
        <f>IF(H631="","",'PHIEU XT'!T631)</f>
        <v/>
      </c>
      <c r="AH631" s="38" t="e">
        <f t="shared" si="163"/>
        <v>#VALUE!</v>
      </c>
      <c r="AI631" s="37"/>
      <c r="AJ631" s="37"/>
      <c r="AK631" s="39"/>
      <c r="AL631" s="40" t="str">
        <f t="shared" si="164"/>
        <v/>
      </c>
      <c r="AM631" s="37"/>
      <c r="AN631" s="37" t="str">
        <f t="shared" si="165"/>
        <v/>
      </c>
      <c r="AO631" s="59" t="str">
        <f t="shared" si="166"/>
        <v/>
      </c>
      <c r="AP631" s="39"/>
      <c r="AQ631" s="59" t="str">
        <f t="shared" si="167"/>
        <v/>
      </c>
      <c r="AR631" s="60" t="str">
        <f t="shared" si="168"/>
        <v/>
      </c>
      <c r="AS631" s="60" t="str">
        <f t="shared" si="169"/>
        <v/>
      </c>
      <c r="AV631" s="39"/>
      <c r="AW631" s="42"/>
      <c r="AX631" s="42"/>
      <c r="AY631" s="42"/>
      <c r="AZ631" s="42"/>
      <c r="BA631" s="42"/>
      <c r="BB631" s="42"/>
      <c r="BC631" s="42"/>
      <c r="BD631" s="42"/>
      <c r="BE631" s="42"/>
      <c r="BF631" s="42"/>
      <c r="BG631" s="42"/>
      <c r="BH631" s="42"/>
      <c r="BI631" s="42"/>
      <c r="BJ631" s="42"/>
      <c r="BK631" s="42"/>
      <c r="BL631" s="42"/>
      <c r="BM631" s="42"/>
      <c r="BN631" s="42"/>
      <c r="BO631" s="42"/>
      <c r="BP631" s="42"/>
      <c r="BQ631" s="42"/>
      <c r="BR631" s="42"/>
      <c r="BS631" s="42"/>
      <c r="BT631" s="42"/>
      <c r="BU631" s="42"/>
      <c r="BV631" s="42"/>
      <c r="BW631" s="42"/>
      <c r="BX631" s="42"/>
      <c r="BY631" s="42"/>
      <c r="BZ631" s="42"/>
      <c r="CA631" s="42"/>
      <c r="CB631" s="42"/>
      <c r="CC631" s="42"/>
      <c r="CD631" s="42"/>
      <c r="CE631" s="42"/>
      <c r="CF631" s="42"/>
      <c r="CG631" s="42"/>
      <c r="CH631" s="42"/>
      <c r="CI631" s="42"/>
      <c r="CJ631" s="42"/>
      <c r="CK631" s="42"/>
      <c r="CL631" s="42"/>
      <c r="CM631" s="42"/>
      <c r="CN631" s="42"/>
      <c r="CO631" s="42"/>
      <c r="CP631" s="42"/>
      <c r="CQ631" s="42"/>
      <c r="CR631" s="42"/>
      <c r="CS631" s="42"/>
      <c r="CT631" s="42"/>
      <c r="CU631" s="42"/>
      <c r="CV631" s="42"/>
      <c r="CW631" s="42"/>
      <c r="CX631" s="42"/>
      <c r="CY631" s="42"/>
      <c r="CZ631" s="42"/>
      <c r="DA631" s="42"/>
      <c r="DB631" s="42"/>
      <c r="DC631" s="42"/>
      <c r="DD631" s="42"/>
      <c r="DE631" s="42"/>
      <c r="DF631" s="42"/>
      <c r="DG631" s="42"/>
      <c r="DH631" s="42"/>
      <c r="DI631" s="42"/>
      <c r="DJ631" s="42"/>
      <c r="DK631" s="42"/>
      <c r="DL631" s="42"/>
      <c r="DM631" s="42"/>
      <c r="DN631" s="42"/>
      <c r="DO631" s="42"/>
      <c r="DP631" s="42"/>
      <c r="DQ631" s="42"/>
      <c r="DR631" s="42"/>
      <c r="DS631" s="42"/>
      <c r="DT631" s="42"/>
      <c r="DU631" s="42"/>
      <c r="DV631" s="42"/>
      <c r="DW631" s="42"/>
      <c r="DX631" s="42"/>
      <c r="DY631" s="42"/>
      <c r="DZ631" s="42"/>
      <c r="EA631" s="42"/>
      <c r="EB631" s="42"/>
      <c r="EC631" s="42"/>
      <c r="ED631" s="42"/>
      <c r="EE631" s="42"/>
      <c r="EF631" s="42"/>
      <c r="EG631" s="42"/>
      <c r="EH631" s="42"/>
      <c r="EI631" s="42"/>
      <c r="EJ631" s="42"/>
      <c r="EK631" s="42"/>
      <c r="EL631" s="42"/>
      <c r="EM631" s="42"/>
      <c r="EN631" s="42"/>
      <c r="EO631" s="42"/>
      <c r="EP631" s="42"/>
      <c r="EQ631" s="42"/>
      <c r="ER631" s="42"/>
      <c r="ES631" s="42"/>
      <c r="ET631" s="42"/>
      <c r="EU631" s="42"/>
      <c r="EV631" s="42"/>
      <c r="EW631" s="42"/>
      <c r="EX631" s="42"/>
      <c r="EY631" s="42"/>
      <c r="EZ631" s="42"/>
      <c r="FA631" s="42"/>
      <c r="FB631" s="42"/>
      <c r="FC631" s="42"/>
      <c r="FD631" s="42"/>
      <c r="FE631" s="42"/>
      <c r="FF631" s="42"/>
      <c r="FG631" s="42"/>
      <c r="FH631" s="42"/>
      <c r="FI631" s="42"/>
      <c r="FJ631" s="42"/>
      <c r="FK631" s="42"/>
      <c r="FL631" s="42"/>
      <c r="FM631" s="42"/>
      <c r="FN631" s="42"/>
      <c r="FO631" s="42"/>
      <c r="FP631" s="42"/>
      <c r="FQ631" s="42"/>
      <c r="FR631" s="42"/>
      <c r="FS631" s="42"/>
      <c r="FT631" s="42"/>
      <c r="FU631" s="42"/>
      <c r="FV631" s="42"/>
      <c r="FW631" s="42"/>
      <c r="FX631" s="42"/>
      <c r="FY631" s="42"/>
      <c r="FZ631" s="42"/>
      <c r="GA631" s="42"/>
      <c r="GB631" s="42"/>
      <c r="GC631" s="42"/>
      <c r="GD631" s="42"/>
      <c r="GE631" s="42"/>
      <c r="GF631" s="42"/>
      <c r="GG631" s="42"/>
      <c r="GH631" s="42"/>
      <c r="GI631" s="42"/>
      <c r="GJ631" s="42"/>
      <c r="GK631" s="42"/>
      <c r="GL631" s="42"/>
      <c r="GM631" s="42"/>
      <c r="GN631" s="42"/>
      <c r="GO631" s="42"/>
      <c r="GP631" s="42"/>
      <c r="GQ631" s="42"/>
      <c r="GR631" s="42"/>
      <c r="GS631" s="42"/>
      <c r="GT631" s="42"/>
      <c r="GU631" s="42"/>
      <c r="GV631" s="42"/>
      <c r="GW631" s="42"/>
      <c r="GX631" s="42"/>
      <c r="GY631" s="42"/>
      <c r="GZ631" s="42"/>
      <c r="HA631" s="42"/>
      <c r="HB631" s="42"/>
      <c r="HC631" s="42"/>
      <c r="HD631" s="42"/>
      <c r="HE631" s="42"/>
      <c r="HF631" s="42"/>
      <c r="HG631" s="42"/>
      <c r="HH631" s="42"/>
      <c r="HI631" s="42"/>
      <c r="HJ631" s="42"/>
      <c r="HK631" s="42"/>
      <c r="HL631" s="42"/>
      <c r="HM631" s="42"/>
      <c r="HN631" s="42"/>
      <c r="HO631" s="42"/>
      <c r="HP631" s="42"/>
      <c r="HQ631" s="42"/>
      <c r="HR631" s="42"/>
      <c r="HS631" s="42"/>
      <c r="HT631" s="42"/>
      <c r="HU631" s="42"/>
      <c r="HV631" s="42"/>
      <c r="HW631" s="42"/>
      <c r="HX631" s="42"/>
    </row>
    <row r="632" spans="1:232" s="41" customFormat="1" x14ac:dyDescent="0.25">
      <c r="A632" s="29"/>
      <c r="B632" s="30"/>
      <c r="C632" s="31" t="str">
        <f>IF(H632="","",VLOOKUP(O632,Khach_hang!B:G,6,0))</f>
        <v/>
      </c>
      <c r="D632" s="57" t="str">
        <f t="shared" si="153"/>
        <v/>
      </c>
      <c r="E632" s="57" t="str">
        <f t="shared" si="154"/>
        <v/>
      </c>
      <c r="F632" s="32" t="str">
        <f>IF(H632="","",VLOOKUP(H632,'PHIEU XT'!B:I,8,0))</f>
        <v/>
      </c>
      <c r="G632" s="32" t="str">
        <f t="shared" si="155"/>
        <v/>
      </c>
      <c r="H632" s="4"/>
      <c r="I632" s="32" t="str">
        <f t="shared" si="156"/>
        <v/>
      </c>
      <c r="J632" s="33" t="str">
        <f t="shared" si="157"/>
        <v/>
      </c>
      <c r="K632" s="34"/>
      <c r="L632" s="46" t="str">
        <f t="shared" si="158"/>
        <v/>
      </c>
      <c r="M632" s="33" t="str">
        <f>IF(H632="","",'PHIEU XT'!C632)</f>
        <v/>
      </c>
      <c r="N632" s="35" t="str">
        <f t="shared" si="159"/>
        <v/>
      </c>
      <c r="O632" s="6" t="str">
        <f>IF(H632="","",'PHIEU XT'!E632)</f>
        <v/>
      </c>
      <c r="P632" s="36"/>
      <c r="Q632" s="36"/>
      <c r="R632" s="36"/>
      <c r="S632" s="33" t="str">
        <f>IF(H632="","",'PHIEU XT'!F632)</f>
        <v/>
      </c>
      <c r="T632" s="36"/>
      <c r="U632" s="36"/>
      <c r="V632" s="33" t="str">
        <f t="shared" si="160"/>
        <v/>
      </c>
      <c r="W632" s="36"/>
      <c r="X632" s="36"/>
      <c r="Y632" s="33" t="str">
        <f>IF(H632="","",'PHIEU XT'!AC632)</f>
        <v/>
      </c>
      <c r="Z632" s="36"/>
      <c r="AA632" s="30"/>
      <c r="AB632" s="57" t="str">
        <f t="shared" si="161"/>
        <v/>
      </c>
      <c r="AC632" s="57" t="str">
        <f t="shared" si="162"/>
        <v/>
      </c>
      <c r="AD632" s="30"/>
      <c r="AE632" s="58" t="str">
        <f>IF(H632="","",'PHIEU XT'!U632)</f>
        <v/>
      </c>
      <c r="AF632" s="37"/>
      <c r="AG632" s="37" t="str">
        <f>IF(H632="","",'PHIEU XT'!T632)</f>
        <v/>
      </c>
      <c r="AH632" s="38" t="e">
        <f t="shared" si="163"/>
        <v>#VALUE!</v>
      </c>
      <c r="AI632" s="37"/>
      <c r="AJ632" s="37"/>
      <c r="AK632" s="39"/>
      <c r="AL632" s="40" t="str">
        <f t="shared" si="164"/>
        <v/>
      </c>
      <c r="AM632" s="37"/>
      <c r="AN632" s="37" t="str">
        <f t="shared" si="165"/>
        <v/>
      </c>
      <c r="AO632" s="59" t="str">
        <f t="shared" si="166"/>
        <v/>
      </c>
      <c r="AP632" s="39"/>
      <c r="AQ632" s="59" t="str">
        <f t="shared" si="167"/>
        <v/>
      </c>
      <c r="AR632" s="60" t="str">
        <f t="shared" si="168"/>
        <v/>
      </c>
      <c r="AS632" s="60" t="str">
        <f t="shared" si="169"/>
        <v/>
      </c>
      <c r="AV632" s="39"/>
      <c r="AW632" s="42"/>
      <c r="AX632" s="42"/>
      <c r="AY632" s="42"/>
      <c r="AZ632" s="42"/>
      <c r="BA632" s="42"/>
      <c r="BB632" s="42"/>
      <c r="BC632" s="42"/>
      <c r="BD632" s="42"/>
      <c r="BE632" s="42"/>
      <c r="BF632" s="42"/>
      <c r="BG632" s="42"/>
      <c r="BH632" s="42"/>
      <c r="BI632" s="42"/>
      <c r="BJ632" s="42"/>
      <c r="BK632" s="42"/>
      <c r="BL632" s="42"/>
      <c r="BM632" s="42"/>
      <c r="BN632" s="42"/>
      <c r="BO632" s="42"/>
      <c r="BP632" s="42"/>
      <c r="BQ632" s="42"/>
      <c r="BR632" s="42"/>
      <c r="BS632" s="42"/>
      <c r="BT632" s="42"/>
      <c r="BU632" s="42"/>
      <c r="BV632" s="42"/>
      <c r="BW632" s="42"/>
      <c r="BX632" s="42"/>
      <c r="BY632" s="42"/>
      <c r="BZ632" s="42"/>
      <c r="CA632" s="42"/>
      <c r="CB632" s="42"/>
      <c r="CC632" s="42"/>
      <c r="CD632" s="42"/>
      <c r="CE632" s="42"/>
      <c r="CF632" s="42"/>
      <c r="CG632" s="42"/>
      <c r="CH632" s="42"/>
      <c r="CI632" s="42"/>
      <c r="CJ632" s="42"/>
      <c r="CK632" s="42"/>
      <c r="CL632" s="42"/>
      <c r="CM632" s="42"/>
      <c r="CN632" s="42"/>
      <c r="CO632" s="42"/>
      <c r="CP632" s="42"/>
      <c r="CQ632" s="42"/>
      <c r="CR632" s="42"/>
      <c r="CS632" s="42"/>
      <c r="CT632" s="42"/>
      <c r="CU632" s="42"/>
      <c r="CV632" s="42"/>
      <c r="CW632" s="42"/>
      <c r="CX632" s="42"/>
      <c r="CY632" s="42"/>
      <c r="CZ632" s="42"/>
      <c r="DA632" s="42"/>
      <c r="DB632" s="42"/>
      <c r="DC632" s="42"/>
      <c r="DD632" s="42"/>
      <c r="DE632" s="42"/>
      <c r="DF632" s="42"/>
      <c r="DG632" s="42"/>
      <c r="DH632" s="42"/>
      <c r="DI632" s="42"/>
      <c r="DJ632" s="42"/>
      <c r="DK632" s="42"/>
      <c r="DL632" s="42"/>
      <c r="DM632" s="42"/>
      <c r="DN632" s="42"/>
      <c r="DO632" s="42"/>
      <c r="DP632" s="42"/>
      <c r="DQ632" s="42"/>
      <c r="DR632" s="42"/>
      <c r="DS632" s="42"/>
      <c r="DT632" s="42"/>
      <c r="DU632" s="42"/>
      <c r="DV632" s="42"/>
      <c r="DW632" s="42"/>
      <c r="DX632" s="42"/>
      <c r="DY632" s="42"/>
      <c r="DZ632" s="42"/>
      <c r="EA632" s="42"/>
      <c r="EB632" s="42"/>
      <c r="EC632" s="42"/>
      <c r="ED632" s="42"/>
      <c r="EE632" s="42"/>
      <c r="EF632" s="42"/>
      <c r="EG632" s="42"/>
      <c r="EH632" s="42"/>
      <c r="EI632" s="42"/>
      <c r="EJ632" s="42"/>
      <c r="EK632" s="42"/>
      <c r="EL632" s="42"/>
      <c r="EM632" s="42"/>
      <c r="EN632" s="42"/>
      <c r="EO632" s="42"/>
      <c r="EP632" s="42"/>
      <c r="EQ632" s="42"/>
      <c r="ER632" s="42"/>
      <c r="ES632" s="42"/>
      <c r="ET632" s="42"/>
      <c r="EU632" s="42"/>
      <c r="EV632" s="42"/>
      <c r="EW632" s="42"/>
      <c r="EX632" s="42"/>
      <c r="EY632" s="42"/>
      <c r="EZ632" s="42"/>
      <c r="FA632" s="42"/>
      <c r="FB632" s="42"/>
      <c r="FC632" s="42"/>
      <c r="FD632" s="42"/>
      <c r="FE632" s="42"/>
      <c r="FF632" s="42"/>
      <c r="FG632" s="42"/>
      <c r="FH632" s="42"/>
      <c r="FI632" s="42"/>
      <c r="FJ632" s="42"/>
      <c r="FK632" s="42"/>
      <c r="FL632" s="42"/>
      <c r="FM632" s="42"/>
      <c r="FN632" s="42"/>
      <c r="FO632" s="42"/>
      <c r="FP632" s="42"/>
      <c r="FQ632" s="42"/>
      <c r="FR632" s="42"/>
      <c r="FS632" s="42"/>
      <c r="FT632" s="42"/>
      <c r="FU632" s="42"/>
      <c r="FV632" s="42"/>
      <c r="FW632" s="42"/>
      <c r="FX632" s="42"/>
      <c r="FY632" s="42"/>
      <c r="FZ632" s="42"/>
      <c r="GA632" s="42"/>
      <c r="GB632" s="42"/>
      <c r="GC632" s="42"/>
      <c r="GD632" s="42"/>
      <c r="GE632" s="42"/>
      <c r="GF632" s="42"/>
      <c r="GG632" s="42"/>
      <c r="GH632" s="42"/>
      <c r="GI632" s="42"/>
      <c r="GJ632" s="42"/>
      <c r="GK632" s="42"/>
      <c r="GL632" s="42"/>
      <c r="GM632" s="42"/>
      <c r="GN632" s="42"/>
      <c r="GO632" s="42"/>
      <c r="GP632" s="42"/>
      <c r="GQ632" s="42"/>
      <c r="GR632" s="42"/>
      <c r="GS632" s="42"/>
      <c r="GT632" s="42"/>
      <c r="GU632" s="42"/>
      <c r="GV632" s="42"/>
      <c r="GW632" s="42"/>
      <c r="GX632" s="42"/>
      <c r="GY632" s="42"/>
      <c r="GZ632" s="42"/>
      <c r="HA632" s="42"/>
      <c r="HB632" s="42"/>
      <c r="HC632" s="42"/>
      <c r="HD632" s="42"/>
      <c r="HE632" s="42"/>
      <c r="HF632" s="42"/>
      <c r="HG632" s="42"/>
      <c r="HH632" s="42"/>
      <c r="HI632" s="42"/>
      <c r="HJ632" s="42"/>
      <c r="HK632" s="42"/>
      <c r="HL632" s="42"/>
      <c r="HM632" s="42"/>
      <c r="HN632" s="42"/>
      <c r="HO632" s="42"/>
      <c r="HP632" s="42"/>
      <c r="HQ632" s="42"/>
      <c r="HR632" s="42"/>
      <c r="HS632" s="42"/>
      <c r="HT632" s="42"/>
      <c r="HU632" s="42"/>
      <c r="HV632" s="42"/>
      <c r="HW632" s="42"/>
      <c r="HX632" s="42"/>
    </row>
    <row r="633" spans="1:232" s="41" customFormat="1" x14ac:dyDescent="0.25">
      <c r="A633" s="29"/>
      <c r="B633" s="30"/>
      <c r="C633" s="31" t="str">
        <f>IF(H633="","",VLOOKUP(O633,Khach_hang!B:G,6,0))</f>
        <v/>
      </c>
      <c r="D633" s="57" t="str">
        <f t="shared" si="153"/>
        <v/>
      </c>
      <c r="E633" s="57" t="str">
        <f t="shared" si="154"/>
        <v/>
      </c>
      <c r="F633" s="32" t="str">
        <f>IF(H633="","",VLOOKUP(H633,'PHIEU XT'!B:I,8,0))</f>
        <v/>
      </c>
      <c r="G633" s="32" t="str">
        <f t="shared" si="155"/>
        <v/>
      </c>
      <c r="H633" s="4"/>
      <c r="I633" s="32" t="str">
        <f t="shared" si="156"/>
        <v/>
      </c>
      <c r="J633" s="33" t="str">
        <f t="shared" si="157"/>
        <v/>
      </c>
      <c r="K633" s="34"/>
      <c r="L633" s="46" t="str">
        <f t="shared" si="158"/>
        <v/>
      </c>
      <c r="M633" s="33" t="str">
        <f>IF(H633="","",'PHIEU XT'!C633)</f>
        <v/>
      </c>
      <c r="N633" s="35" t="str">
        <f t="shared" si="159"/>
        <v/>
      </c>
      <c r="O633" s="6" t="str">
        <f>IF(H633="","",'PHIEU XT'!E633)</f>
        <v/>
      </c>
      <c r="P633" s="36"/>
      <c r="Q633" s="36"/>
      <c r="R633" s="36"/>
      <c r="S633" s="33" t="str">
        <f>IF(H633="","",'PHIEU XT'!F633)</f>
        <v/>
      </c>
      <c r="T633" s="36"/>
      <c r="U633" s="36"/>
      <c r="V633" s="33" t="str">
        <f t="shared" si="160"/>
        <v/>
      </c>
      <c r="W633" s="36"/>
      <c r="X633" s="36"/>
      <c r="Y633" s="33" t="str">
        <f>IF(H633="","",'PHIEU XT'!AC633)</f>
        <v/>
      </c>
      <c r="Z633" s="36"/>
      <c r="AA633" s="30"/>
      <c r="AB633" s="57" t="str">
        <f t="shared" si="161"/>
        <v/>
      </c>
      <c r="AC633" s="57" t="str">
        <f t="shared" si="162"/>
        <v/>
      </c>
      <c r="AD633" s="30"/>
      <c r="AE633" s="58" t="str">
        <f>IF(H633="","",'PHIEU XT'!U633)</f>
        <v/>
      </c>
      <c r="AF633" s="37"/>
      <c r="AG633" s="37" t="str">
        <f>IF(H633="","",'PHIEU XT'!T633)</f>
        <v/>
      </c>
      <c r="AH633" s="38" t="e">
        <f t="shared" si="163"/>
        <v>#VALUE!</v>
      </c>
      <c r="AI633" s="37"/>
      <c r="AJ633" s="37"/>
      <c r="AK633" s="39"/>
      <c r="AL633" s="40" t="str">
        <f t="shared" si="164"/>
        <v/>
      </c>
      <c r="AM633" s="37"/>
      <c r="AN633" s="37" t="str">
        <f t="shared" si="165"/>
        <v/>
      </c>
      <c r="AO633" s="59" t="str">
        <f t="shared" si="166"/>
        <v/>
      </c>
      <c r="AP633" s="39"/>
      <c r="AQ633" s="59" t="str">
        <f t="shared" si="167"/>
        <v/>
      </c>
      <c r="AR633" s="60" t="str">
        <f t="shared" si="168"/>
        <v/>
      </c>
      <c r="AS633" s="60" t="str">
        <f t="shared" si="169"/>
        <v/>
      </c>
      <c r="AV633" s="39"/>
      <c r="AW633" s="42"/>
      <c r="AX633" s="42"/>
      <c r="AY633" s="42"/>
      <c r="AZ633" s="42"/>
      <c r="BA633" s="42"/>
      <c r="BB633" s="42"/>
      <c r="BC633" s="42"/>
      <c r="BD633" s="42"/>
      <c r="BE633" s="42"/>
      <c r="BF633" s="42"/>
      <c r="BG633" s="42"/>
      <c r="BH633" s="42"/>
      <c r="BI633" s="42"/>
      <c r="BJ633" s="42"/>
      <c r="BK633" s="42"/>
      <c r="BL633" s="42"/>
      <c r="BM633" s="42"/>
      <c r="BN633" s="42"/>
      <c r="BO633" s="42"/>
      <c r="BP633" s="42"/>
      <c r="BQ633" s="42"/>
      <c r="BR633" s="42"/>
      <c r="BS633" s="42"/>
      <c r="BT633" s="42"/>
      <c r="BU633" s="42"/>
      <c r="BV633" s="42"/>
      <c r="BW633" s="42"/>
      <c r="BX633" s="42"/>
      <c r="BY633" s="42"/>
      <c r="BZ633" s="42"/>
      <c r="CA633" s="42"/>
      <c r="CB633" s="42"/>
      <c r="CC633" s="42"/>
      <c r="CD633" s="42"/>
      <c r="CE633" s="42"/>
      <c r="CF633" s="42"/>
      <c r="CG633" s="42"/>
      <c r="CH633" s="42"/>
      <c r="CI633" s="42"/>
      <c r="CJ633" s="42"/>
      <c r="CK633" s="42"/>
      <c r="CL633" s="42"/>
      <c r="CM633" s="42"/>
      <c r="CN633" s="42"/>
      <c r="CO633" s="42"/>
      <c r="CP633" s="42"/>
      <c r="CQ633" s="42"/>
      <c r="CR633" s="42"/>
      <c r="CS633" s="42"/>
      <c r="CT633" s="42"/>
      <c r="CU633" s="42"/>
      <c r="CV633" s="42"/>
      <c r="CW633" s="42"/>
      <c r="CX633" s="42"/>
      <c r="CY633" s="42"/>
      <c r="CZ633" s="42"/>
      <c r="DA633" s="42"/>
      <c r="DB633" s="42"/>
      <c r="DC633" s="42"/>
      <c r="DD633" s="42"/>
      <c r="DE633" s="42"/>
      <c r="DF633" s="42"/>
      <c r="DG633" s="42"/>
      <c r="DH633" s="42"/>
      <c r="DI633" s="42"/>
      <c r="DJ633" s="42"/>
      <c r="DK633" s="42"/>
      <c r="DL633" s="42"/>
      <c r="DM633" s="42"/>
      <c r="DN633" s="42"/>
      <c r="DO633" s="42"/>
      <c r="DP633" s="42"/>
      <c r="DQ633" s="42"/>
      <c r="DR633" s="42"/>
      <c r="DS633" s="42"/>
      <c r="DT633" s="42"/>
      <c r="DU633" s="42"/>
      <c r="DV633" s="42"/>
      <c r="DW633" s="42"/>
      <c r="DX633" s="42"/>
      <c r="DY633" s="42"/>
      <c r="DZ633" s="42"/>
      <c r="EA633" s="42"/>
      <c r="EB633" s="42"/>
      <c r="EC633" s="42"/>
      <c r="ED633" s="42"/>
      <c r="EE633" s="42"/>
      <c r="EF633" s="42"/>
      <c r="EG633" s="42"/>
      <c r="EH633" s="42"/>
      <c r="EI633" s="42"/>
      <c r="EJ633" s="42"/>
      <c r="EK633" s="42"/>
      <c r="EL633" s="42"/>
      <c r="EM633" s="42"/>
      <c r="EN633" s="42"/>
      <c r="EO633" s="42"/>
      <c r="EP633" s="42"/>
      <c r="EQ633" s="42"/>
      <c r="ER633" s="42"/>
      <c r="ES633" s="42"/>
      <c r="ET633" s="42"/>
      <c r="EU633" s="42"/>
      <c r="EV633" s="42"/>
      <c r="EW633" s="42"/>
      <c r="EX633" s="42"/>
      <c r="EY633" s="42"/>
      <c r="EZ633" s="42"/>
      <c r="FA633" s="42"/>
      <c r="FB633" s="42"/>
      <c r="FC633" s="42"/>
      <c r="FD633" s="42"/>
      <c r="FE633" s="42"/>
      <c r="FF633" s="42"/>
      <c r="FG633" s="42"/>
      <c r="FH633" s="42"/>
      <c r="FI633" s="42"/>
      <c r="FJ633" s="42"/>
      <c r="FK633" s="42"/>
      <c r="FL633" s="42"/>
      <c r="FM633" s="42"/>
      <c r="FN633" s="42"/>
      <c r="FO633" s="42"/>
      <c r="FP633" s="42"/>
      <c r="FQ633" s="42"/>
      <c r="FR633" s="42"/>
      <c r="FS633" s="42"/>
      <c r="FT633" s="42"/>
      <c r="FU633" s="42"/>
      <c r="FV633" s="42"/>
      <c r="FW633" s="42"/>
      <c r="FX633" s="42"/>
      <c r="FY633" s="42"/>
      <c r="FZ633" s="42"/>
      <c r="GA633" s="42"/>
      <c r="GB633" s="42"/>
      <c r="GC633" s="42"/>
      <c r="GD633" s="42"/>
      <c r="GE633" s="42"/>
      <c r="GF633" s="42"/>
      <c r="GG633" s="42"/>
      <c r="GH633" s="42"/>
      <c r="GI633" s="42"/>
      <c r="GJ633" s="42"/>
      <c r="GK633" s="42"/>
      <c r="GL633" s="42"/>
      <c r="GM633" s="42"/>
      <c r="GN633" s="42"/>
      <c r="GO633" s="42"/>
      <c r="GP633" s="42"/>
      <c r="GQ633" s="42"/>
      <c r="GR633" s="42"/>
      <c r="GS633" s="42"/>
      <c r="GT633" s="42"/>
      <c r="GU633" s="42"/>
      <c r="GV633" s="42"/>
      <c r="GW633" s="42"/>
      <c r="GX633" s="42"/>
      <c r="GY633" s="42"/>
      <c r="GZ633" s="42"/>
      <c r="HA633" s="42"/>
      <c r="HB633" s="42"/>
      <c r="HC633" s="42"/>
      <c r="HD633" s="42"/>
      <c r="HE633" s="42"/>
      <c r="HF633" s="42"/>
      <c r="HG633" s="42"/>
      <c r="HH633" s="42"/>
      <c r="HI633" s="42"/>
      <c r="HJ633" s="42"/>
      <c r="HK633" s="42"/>
      <c r="HL633" s="42"/>
      <c r="HM633" s="42"/>
      <c r="HN633" s="42"/>
      <c r="HO633" s="42"/>
      <c r="HP633" s="42"/>
      <c r="HQ633" s="42"/>
      <c r="HR633" s="42"/>
      <c r="HS633" s="42"/>
      <c r="HT633" s="42"/>
      <c r="HU633" s="42"/>
      <c r="HV633" s="42"/>
      <c r="HW633" s="42"/>
      <c r="HX633" s="42"/>
    </row>
    <row r="634" spans="1:232" s="41" customFormat="1" x14ac:dyDescent="0.25">
      <c r="A634" s="29"/>
      <c r="B634" s="30"/>
      <c r="C634" s="31" t="str">
        <f>IF(H634="","",VLOOKUP(O634,Khach_hang!B:G,6,0))</f>
        <v/>
      </c>
      <c r="D634" s="57" t="str">
        <f t="shared" si="153"/>
        <v/>
      </c>
      <c r="E634" s="57" t="str">
        <f t="shared" si="154"/>
        <v/>
      </c>
      <c r="F634" s="32" t="str">
        <f>IF(H634="","",VLOOKUP(H634,'PHIEU XT'!B:I,8,0))</f>
        <v/>
      </c>
      <c r="G634" s="32" t="str">
        <f t="shared" si="155"/>
        <v/>
      </c>
      <c r="H634" s="4"/>
      <c r="I634" s="32" t="str">
        <f t="shared" si="156"/>
        <v/>
      </c>
      <c r="J634" s="33" t="str">
        <f t="shared" si="157"/>
        <v/>
      </c>
      <c r="K634" s="34"/>
      <c r="L634" s="46" t="str">
        <f t="shared" si="158"/>
        <v/>
      </c>
      <c r="M634" s="33" t="str">
        <f>IF(H634="","",'PHIEU XT'!C634)</f>
        <v/>
      </c>
      <c r="N634" s="35" t="str">
        <f t="shared" si="159"/>
        <v/>
      </c>
      <c r="O634" s="6" t="str">
        <f>IF(H634="","",'PHIEU XT'!E634)</f>
        <v/>
      </c>
      <c r="P634" s="36"/>
      <c r="Q634" s="36"/>
      <c r="R634" s="36"/>
      <c r="S634" s="33" t="str">
        <f>IF(H634="","",'PHIEU XT'!F634)</f>
        <v/>
      </c>
      <c r="T634" s="36"/>
      <c r="U634" s="36"/>
      <c r="V634" s="33" t="str">
        <f t="shared" si="160"/>
        <v/>
      </c>
      <c r="W634" s="36"/>
      <c r="X634" s="36"/>
      <c r="Y634" s="33" t="str">
        <f>IF(H634="","",'PHIEU XT'!AC634)</f>
        <v/>
      </c>
      <c r="Z634" s="36"/>
      <c r="AA634" s="30"/>
      <c r="AB634" s="57" t="str">
        <f t="shared" si="161"/>
        <v/>
      </c>
      <c r="AC634" s="57" t="str">
        <f t="shared" si="162"/>
        <v/>
      </c>
      <c r="AD634" s="30"/>
      <c r="AE634" s="58" t="str">
        <f>IF(H634="","",'PHIEU XT'!U634)</f>
        <v/>
      </c>
      <c r="AF634" s="37"/>
      <c r="AG634" s="37" t="str">
        <f>IF(H634="","",'PHIEU XT'!T634)</f>
        <v/>
      </c>
      <c r="AH634" s="38" t="e">
        <f t="shared" si="163"/>
        <v>#VALUE!</v>
      </c>
      <c r="AI634" s="37"/>
      <c r="AJ634" s="37"/>
      <c r="AK634" s="39"/>
      <c r="AL634" s="40" t="str">
        <f t="shared" si="164"/>
        <v/>
      </c>
      <c r="AM634" s="37"/>
      <c r="AN634" s="37" t="str">
        <f t="shared" si="165"/>
        <v/>
      </c>
      <c r="AO634" s="59" t="str">
        <f t="shared" si="166"/>
        <v/>
      </c>
      <c r="AP634" s="39"/>
      <c r="AQ634" s="59" t="str">
        <f t="shared" si="167"/>
        <v/>
      </c>
      <c r="AR634" s="60" t="str">
        <f t="shared" si="168"/>
        <v/>
      </c>
      <c r="AS634" s="60" t="str">
        <f t="shared" si="169"/>
        <v/>
      </c>
      <c r="AV634" s="39"/>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c r="BV634" s="42"/>
      <c r="BW634" s="42"/>
      <c r="BX634" s="42"/>
      <c r="BY634" s="42"/>
      <c r="BZ634" s="42"/>
      <c r="CA634" s="42"/>
      <c r="CB634" s="42"/>
      <c r="CC634" s="42"/>
      <c r="CD634" s="42"/>
      <c r="CE634" s="42"/>
      <c r="CF634" s="42"/>
      <c r="CG634" s="42"/>
      <c r="CH634" s="42"/>
      <c r="CI634" s="42"/>
      <c r="CJ634" s="42"/>
      <c r="CK634" s="42"/>
      <c r="CL634" s="42"/>
      <c r="CM634" s="42"/>
      <c r="CN634" s="42"/>
      <c r="CO634" s="42"/>
      <c r="CP634" s="42"/>
      <c r="CQ634" s="42"/>
      <c r="CR634" s="42"/>
      <c r="CS634" s="42"/>
      <c r="CT634" s="42"/>
      <c r="CU634" s="42"/>
      <c r="CV634" s="42"/>
      <c r="CW634" s="42"/>
      <c r="CX634" s="42"/>
      <c r="CY634" s="42"/>
      <c r="CZ634" s="42"/>
      <c r="DA634" s="42"/>
      <c r="DB634" s="42"/>
      <c r="DC634" s="42"/>
      <c r="DD634" s="42"/>
      <c r="DE634" s="42"/>
      <c r="DF634" s="42"/>
      <c r="DG634" s="42"/>
      <c r="DH634" s="42"/>
      <c r="DI634" s="42"/>
      <c r="DJ634" s="42"/>
      <c r="DK634" s="42"/>
      <c r="DL634" s="42"/>
      <c r="DM634" s="42"/>
      <c r="DN634" s="42"/>
      <c r="DO634" s="42"/>
      <c r="DP634" s="42"/>
      <c r="DQ634" s="42"/>
      <c r="DR634" s="42"/>
      <c r="DS634" s="42"/>
      <c r="DT634" s="42"/>
      <c r="DU634" s="42"/>
      <c r="DV634" s="42"/>
      <c r="DW634" s="42"/>
      <c r="DX634" s="42"/>
      <c r="DY634" s="42"/>
      <c r="DZ634" s="42"/>
      <c r="EA634" s="42"/>
      <c r="EB634" s="42"/>
      <c r="EC634" s="42"/>
      <c r="ED634" s="42"/>
      <c r="EE634" s="42"/>
      <c r="EF634" s="42"/>
      <c r="EG634" s="42"/>
      <c r="EH634" s="42"/>
      <c r="EI634" s="42"/>
      <c r="EJ634" s="42"/>
      <c r="EK634" s="42"/>
      <c r="EL634" s="42"/>
      <c r="EM634" s="42"/>
      <c r="EN634" s="42"/>
      <c r="EO634" s="42"/>
      <c r="EP634" s="42"/>
      <c r="EQ634" s="42"/>
      <c r="ER634" s="42"/>
      <c r="ES634" s="42"/>
      <c r="ET634" s="42"/>
      <c r="EU634" s="42"/>
      <c r="EV634" s="42"/>
      <c r="EW634" s="42"/>
      <c r="EX634" s="42"/>
      <c r="EY634" s="42"/>
      <c r="EZ634" s="42"/>
      <c r="FA634" s="42"/>
      <c r="FB634" s="42"/>
      <c r="FC634" s="42"/>
      <c r="FD634" s="42"/>
      <c r="FE634" s="42"/>
      <c r="FF634" s="42"/>
      <c r="FG634" s="42"/>
      <c r="FH634" s="42"/>
      <c r="FI634" s="42"/>
      <c r="FJ634" s="42"/>
      <c r="FK634" s="42"/>
      <c r="FL634" s="42"/>
      <c r="FM634" s="42"/>
      <c r="FN634" s="42"/>
      <c r="FO634" s="42"/>
      <c r="FP634" s="42"/>
      <c r="FQ634" s="42"/>
      <c r="FR634" s="42"/>
      <c r="FS634" s="42"/>
      <c r="FT634" s="42"/>
      <c r="FU634" s="42"/>
      <c r="FV634" s="42"/>
      <c r="FW634" s="42"/>
      <c r="FX634" s="42"/>
      <c r="FY634" s="42"/>
      <c r="FZ634" s="42"/>
      <c r="GA634" s="42"/>
      <c r="GB634" s="42"/>
      <c r="GC634" s="42"/>
      <c r="GD634" s="42"/>
      <c r="GE634" s="42"/>
      <c r="GF634" s="42"/>
      <c r="GG634" s="42"/>
      <c r="GH634" s="42"/>
      <c r="GI634" s="42"/>
      <c r="GJ634" s="42"/>
      <c r="GK634" s="42"/>
      <c r="GL634" s="42"/>
      <c r="GM634" s="42"/>
      <c r="GN634" s="42"/>
      <c r="GO634" s="42"/>
      <c r="GP634" s="42"/>
      <c r="GQ634" s="42"/>
      <c r="GR634" s="42"/>
      <c r="GS634" s="42"/>
      <c r="GT634" s="42"/>
      <c r="GU634" s="42"/>
      <c r="GV634" s="42"/>
      <c r="GW634" s="42"/>
      <c r="GX634" s="42"/>
      <c r="GY634" s="42"/>
      <c r="GZ634" s="42"/>
      <c r="HA634" s="42"/>
      <c r="HB634" s="42"/>
      <c r="HC634" s="42"/>
      <c r="HD634" s="42"/>
      <c r="HE634" s="42"/>
      <c r="HF634" s="42"/>
      <c r="HG634" s="42"/>
      <c r="HH634" s="42"/>
      <c r="HI634" s="42"/>
      <c r="HJ634" s="42"/>
      <c r="HK634" s="42"/>
      <c r="HL634" s="42"/>
      <c r="HM634" s="42"/>
      <c r="HN634" s="42"/>
      <c r="HO634" s="42"/>
      <c r="HP634" s="42"/>
      <c r="HQ634" s="42"/>
      <c r="HR634" s="42"/>
      <c r="HS634" s="42"/>
      <c r="HT634" s="42"/>
      <c r="HU634" s="42"/>
      <c r="HV634" s="42"/>
      <c r="HW634" s="42"/>
      <c r="HX634" s="42"/>
    </row>
    <row r="635" spans="1:232" s="41" customFormat="1" x14ac:dyDescent="0.25">
      <c r="A635" s="29"/>
      <c r="B635" s="30"/>
      <c r="C635" s="31" t="str">
        <f>IF(H635="","",VLOOKUP(O635,Khach_hang!B:G,6,0))</f>
        <v/>
      </c>
      <c r="D635" s="57" t="str">
        <f t="shared" si="153"/>
        <v/>
      </c>
      <c r="E635" s="57" t="str">
        <f t="shared" si="154"/>
        <v/>
      </c>
      <c r="F635" s="32" t="str">
        <f>IF(H635="","",VLOOKUP(H635,'PHIEU XT'!B:I,8,0))</f>
        <v/>
      </c>
      <c r="G635" s="32" t="str">
        <f t="shared" si="155"/>
        <v/>
      </c>
      <c r="H635" s="4"/>
      <c r="I635" s="32" t="str">
        <f t="shared" si="156"/>
        <v/>
      </c>
      <c r="J635" s="33" t="str">
        <f t="shared" si="157"/>
        <v/>
      </c>
      <c r="K635" s="34"/>
      <c r="L635" s="46" t="str">
        <f t="shared" si="158"/>
        <v/>
      </c>
      <c r="M635" s="33" t="str">
        <f>IF(H635="","",'PHIEU XT'!C635)</f>
        <v/>
      </c>
      <c r="N635" s="35" t="str">
        <f t="shared" si="159"/>
        <v/>
      </c>
      <c r="O635" s="6" t="str">
        <f>IF(H635="","",'PHIEU XT'!E635)</f>
        <v/>
      </c>
      <c r="P635" s="36"/>
      <c r="Q635" s="36"/>
      <c r="R635" s="36"/>
      <c r="S635" s="33" t="str">
        <f>IF(H635="","",'PHIEU XT'!F635)</f>
        <v/>
      </c>
      <c r="T635" s="36"/>
      <c r="U635" s="36"/>
      <c r="V635" s="33" t="str">
        <f t="shared" si="160"/>
        <v/>
      </c>
      <c r="W635" s="36"/>
      <c r="X635" s="36"/>
      <c r="Y635" s="33" t="str">
        <f>IF(H635="","",'PHIEU XT'!AC635)</f>
        <v/>
      </c>
      <c r="Z635" s="36"/>
      <c r="AA635" s="30"/>
      <c r="AB635" s="57" t="str">
        <f t="shared" si="161"/>
        <v/>
      </c>
      <c r="AC635" s="57" t="str">
        <f t="shared" si="162"/>
        <v/>
      </c>
      <c r="AD635" s="30"/>
      <c r="AE635" s="58" t="str">
        <f>IF(H635="","",'PHIEU XT'!U635)</f>
        <v/>
      </c>
      <c r="AF635" s="37"/>
      <c r="AG635" s="37" t="str">
        <f>IF(H635="","",'PHIEU XT'!T635)</f>
        <v/>
      </c>
      <c r="AH635" s="38" t="e">
        <f t="shared" si="163"/>
        <v>#VALUE!</v>
      </c>
      <c r="AI635" s="37"/>
      <c r="AJ635" s="37"/>
      <c r="AK635" s="39"/>
      <c r="AL635" s="40" t="str">
        <f t="shared" si="164"/>
        <v/>
      </c>
      <c r="AM635" s="37"/>
      <c r="AN635" s="37" t="str">
        <f t="shared" si="165"/>
        <v/>
      </c>
      <c r="AO635" s="59" t="str">
        <f t="shared" si="166"/>
        <v/>
      </c>
      <c r="AP635" s="39"/>
      <c r="AQ635" s="59" t="str">
        <f t="shared" si="167"/>
        <v/>
      </c>
      <c r="AR635" s="60" t="str">
        <f t="shared" si="168"/>
        <v/>
      </c>
      <c r="AS635" s="60" t="str">
        <f t="shared" si="169"/>
        <v/>
      </c>
      <c r="AV635" s="39"/>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c r="BV635" s="42"/>
      <c r="BW635" s="42"/>
      <c r="BX635" s="42"/>
      <c r="BY635" s="42"/>
      <c r="BZ635" s="42"/>
      <c r="CA635" s="42"/>
      <c r="CB635" s="42"/>
      <c r="CC635" s="42"/>
      <c r="CD635" s="42"/>
      <c r="CE635" s="42"/>
      <c r="CF635" s="42"/>
      <c r="CG635" s="42"/>
      <c r="CH635" s="42"/>
      <c r="CI635" s="42"/>
      <c r="CJ635" s="42"/>
      <c r="CK635" s="42"/>
      <c r="CL635" s="42"/>
      <c r="CM635" s="42"/>
      <c r="CN635" s="42"/>
      <c r="CO635" s="42"/>
      <c r="CP635" s="42"/>
      <c r="CQ635" s="42"/>
      <c r="CR635" s="42"/>
      <c r="CS635" s="42"/>
      <c r="CT635" s="42"/>
      <c r="CU635" s="42"/>
      <c r="CV635" s="42"/>
      <c r="CW635" s="42"/>
      <c r="CX635" s="42"/>
      <c r="CY635" s="42"/>
      <c r="CZ635" s="42"/>
      <c r="DA635" s="42"/>
      <c r="DB635" s="42"/>
      <c r="DC635" s="42"/>
      <c r="DD635" s="42"/>
      <c r="DE635" s="42"/>
      <c r="DF635" s="42"/>
      <c r="DG635" s="42"/>
      <c r="DH635" s="42"/>
      <c r="DI635" s="42"/>
      <c r="DJ635" s="42"/>
      <c r="DK635" s="42"/>
      <c r="DL635" s="42"/>
      <c r="DM635" s="42"/>
      <c r="DN635" s="42"/>
      <c r="DO635" s="42"/>
      <c r="DP635" s="42"/>
      <c r="DQ635" s="42"/>
      <c r="DR635" s="42"/>
      <c r="DS635" s="42"/>
      <c r="DT635" s="42"/>
      <c r="DU635" s="42"/>
      <c r="DV635" s="42"/>
      <c r="DW635" s="42"/>
      <c r="DX635" s="42"/>
      <c r="DY635" s="42"/>
      <c r="DZ635" s="42"/>
      <c r="EA635" s="42"/>
      <c r="EB635" s="42"/>
      <c r="EC635" s="42"/>
      <c r="ED635" s="42"/>
      <c r="EE635" s="42"/>
      <c r="EF635" s="42"/>
      <c r="EG635" s="42"/>
      <c r="EH635" s="42"/>
      <c r="EI635" s="42"/>
      <c r="EJ635" s="42"/>
      <c r="EK635" s="42"/>
      <c r="EL635" s="42"/>
      <c r="EM635" s="42"/>
      <c r="EN635" s="42"/>
      <c r="EO635" s="42"/>
      <c r="EP635" s="42"/>
      <c r="EQ635" s="42"/>
      <c r="ER635" s="42"/>
      <c r="ES635" s="42"/>
      <c r="ET635" s="42"/>
      <c r="EU635" s="42"/>
      <c r="EV635" s="42"/>
      <c r="EW635" s="42"/>
      <c r="EX635" s="42"/>
      <c r="EY635" s="42"/>
      <c r="EZ635" s="42"/>
      <c r="FA635" s="42"/>
      <c r="FB635" s="42"/>
      <c r="FC635" s="42"/>
      <c r="FD635" s="42"/>
      <c r="FE635" s="42"/>
      <c r="FF635" s="42"/>
      <c r="FG635" s="42"/>
      <c r="FH635" s="42"/>
      <c r="FI635" s="42"/>
      <c r="FJ635" s="42"/>
      <c r="FK635" s="42"/>
      <c r="FL635" s="42"/>
      <c r="FM635" s="42"/>
      <c r="FN635" s="42"/>
      <c r="FO635" s="42"/>
      <c r="FP635" s="42"/>
      <c r="FQ635" s="42"/>
      <c r="FR635" s="42"/>
      <c r="FS635" s="42"/>
      <c r="FT635" s="42"/>
      <c r="FU635" s="42"/>
      <c r="FV635" s="42"/>
      <c r="FW635" s="42"/>
      <c r="FX635" s="42"/>
      <c r="FY635" s="42"/>
      <c r="FZ635" s="42"/>
      <c r="GA635" s="42"/>
      <c r="GB635" s="42"/>
      <c r="GC635" s="42"/>
      <c r="GD635" s="42"/>
      <c r="GE635" s="42"/>
      <c r="GF635" s="42"/>
      <c r="GG635" s="42"/>
      <c r="GH635" s="42"/>
      <c r="GI635" s="42"/>
      <c r="GJ635" s="42"/>
      <c r="GK635" s="42"/>
      <c r="GL635" s="42"/>
      <c r="GM635" s="42"/>
      <c r="GN635" s="42"/>
      <c r="GO635" s="42"/>
      <c r="GP635" s="42"/>
      <c r="GQ635" s="42"/>
      <c r="GR635" s="42"/>
      <c r="GS635" s="42"/>
      <c r="GT635" s="42"/>
      <c r="GU635" s="42"/>
      <c r="GV635" s="42"/>
      <c r="GW635" s="42"/>
      <c r="GX635" s="42"/>
      <c r="GY635" s="42"/>
      <c r="GZ635" s="42"/>
      <c r="HA635" s="42"/>
      <c r="HB635" s="42"/>
      <c r="HC635" s="42"/>
      <c r="HD635" s="42"/>
      <c r="HE635" s="42"/>
      <c r="HF635" s="42"/>
      <c r="HG635" s="42"/>
      <c r="HH635" s="42"/>
      <c r="HI635" s="42"/>
      <c r="HJ635" s="42"/>
      <c r="HK635" s="42"/>
      <c r="HL635" s="42"/>
      <c r="HM635" s="42"/>
      <c r="HN635" s="42"/>
      <c r="HO635" s="42"/>
      <c r="HP635" s="42"/>
      <c r="HQ635" s="42"/>
      <c r="HR635" s="42"/>
      <c r="HS635" s="42"/>
      <c r="HT635" s="42"/>
      <c r="HU635" s="42"/>
      <c r="HV635" s="42"/>
      <c r="HW635" s="42"/>
      <c r="HX635" s="42"/>
    </row>
    <row r="636" spans="1:232" s="41" customFormat="1" x14ac:dyDescent="0.25">
      <c r="A636" s="29"/>
      <c r="B636" s="30"/>
      <c r="C636" s="31" t="str">
        <f>IF(H636="","",VLOOKUP(O636,Khach_hang!B:G,6,0))</f>
        <v/>
      </c>
      <c r="D636" s="57" t="str">
        <f t="shared" si="153"/>
        <v/>
      </c>
      <c r="E636" s="57" t="str">
        <f t="shared" si="154"/>
        <v/>
      </c>
      <c r="F636" s="32" t="str">
        <f>IF(H636="","",VLOOKUP(H636,'PHIEU XT'!B:I,8,0))</f>
        <v/>
      </c>
      <c r="G636" s="32" t="str">
        <f t="shared" si="155"/>
        <v/>
      </c>
      <c r="H636" s="4"/>
      <c r="I636" s="32" t="str">
        <f t="shared" si="156"/>
        <v/>
      </c>
      <c r="J636" s="33" t="str">
        <f t="shared" si="157"/>
        <v/>
      </c>
      <c r="K636" s="34"/>
      <c r="L636" s="46" t="str">
        <f t="shared" si="158"/>
        <v/>
      </c>
      <c r="M636" s="33" t="str">
        <f>IF(H636="","",'PHIEU XT'!C636)</f>
        <v/>
      </c>
      <c r="N636" s="35" t="str">
        <f t="shared" si="159"/>
        <v/>
      </c>
      <c r="O636" s="6" t="str">
        <f>IF(H636="","",'PHIEU XT'!E636)</f>
        <v/>
      </c>
      <c r="P636" s="36"/>
      <c r="Q636" s="36"/>
      <c r="R636" s="36"/>
      <c r="S636" s="33" t="str">
        <f>IF(H636="","",'PHIEU XT'!F636)</f>
        <v/>
      </c>
      <c r="T636" s="36"/>
      <c r="U636" s="36"/>
      <c r="V636" s="33" t="str">
        <f t="shared" si="160"/>
        <v/>
      </c>
      <c r="W636" s="36"/>
      <c r="X636" s="36"/>
      <c r="Y636" s="33" t="str">
        <f>IF(H636="","",'PHIEU XT'!AC636)</f>
        <v/>
      </c>
      <c r="Z636" s="36"/>
      <c r="AA636" s="30"/>
      <c r="AB636" s="57" t="str">
        <f t="shared" si="161"/>
        <v/>
      </c>
      <c r="AC636" s="57" t="str">
        <f t="shared" si="162"/>
        <v/>
      </c>
      <c r="AD636" s="30"/>
      <c r="AE636" s="58" t="str">
        <f>IF(H636="","",'PHIEU XT'!U636)</f>
        <v/>
      </c>
      <c r="AF636" s="37"/>
      <c r="AG636" s="37" t="str">
        <f>IF(H636="","",'PHIEU XT'!T636)</f>
        <v/>
      </c>
      <c r="AH636" s="38" t="e">
        <f t="shared" si="163"/>
        <v>#VALUE!</v>
      </c>
      <c r="AI636" s="37"/>
      <c r="AJ636" s="37"/>
      <c r="AK636" s="39"/>
      <c r="AL636" s="40" t="str">
        <f t="shared" si="164"/>
        <v/>
      </c>
      <c r="AM636" s="37"/>
      <c r="AN636" s="37" t="str">
        <f t="shared" si="165"/>
        <v/>
      </c>
      <c r="AO636" s="59" t="str">
        <f t="shared" si="166"/>
        <v/>
      </c>
      <c r="AP636" s="39"/>
      <c r="AQ636" s="59" t="str">
        <f t="shared" si="167"/>
        <v/>
      </c>
      <c r="AR636" s="60" t="str">
        <f t="shared" si="168"/>
        <v/>
      </c>
      <c r="AS636" s="60" t="str">
        <f t="shared" si="169"/>
        <v/>
      </c>
      <c r="AV636" s="39"/>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c r="BV636" s="42"/>
      <c r="BW636" s="42"/>
      <c r="BX636" s="42"/>
      <c r="BY636" s="42"/>
      <c r="BZ636" s="42"/>
      <c r="CA636" s="42"/>
      <c r="CB636" s="42"/>
      <c r="CC636" s="42"/>
      <c r="CD636" s="42"/>
      <c r="CE636" s="42"/>
      <c r="CF636" s="42"/>
      <c r="CG636" s="42"/>
      <c r="CH636" s="42"/>
      <c r="CI636" s="42"/>
      <c r="CJ636" s="42"/>
      <c r="CK636" s="42"/>
      <c r="CL636" s="42"/>
      <c r="CM636" s="42"/>
      <c r="CN636" s="42"/>
      <c r="CO636" s="42"/>
      <c r="CP636" s="42"/>
      <c r="CQ636" s="42"/>
      <c r="CR636" s="42"/>
      <c r="CS636" s="42"/>
      <c r="CT636" s="42"/>
      <c r="CU636" s="42"/>
      <c r="CV636" s="42"/>
      <c r="CW636" s="42"/>
      <c r="CX636" s="42"/>
      <c r="CY636" s="42"/>
      <c r="CZ636" s="42"/>
      <c r="DA636" s="42"/>
      <c r="DB636" s="42"/>
      <c r="DC636" s="42"/>
      <c r="DD636" s="42"/>
      <c r="DE636" s="42"/>
      <c r="DF636" s="42"/>
      <c r="DG636" s="42"/>
      <c r="DH636" s="42"/>
      <c r="DI636" s="42"/>
      <c r="DJ636" s="42"/>
      <c r="DK636" s="42"/>
      <c r="DL636" s="42"/>
      <c r="DM636" s="42"/>
      <c r="DN636" s="42"/>
      <c r="DO636" s="42"/>
      <c r="DP636" s="42"/>
      <c r="DQ636" s="42"/>
      <c r="DR636" s="42"/>
      <c r="DS636" s="42"/>
      <c r="DT636" s="42"/>
      <c r="DU636" s="42"/>
      <c r="DV636" s="42"/>
      <c r="DW636" s="42"/>
      <c r="DX636" s="42"/>
      <c r="DY636" s="42"/>
      <c r="DZ636" s="42"/>
      <c r="EA636" s="42"/>
      <c r="EB636" s="42"/>
      <c r="EC636" s="42"/>
      <c r="ED636" s="42"/>
      <c r="EE636" s="42"/>
      <c r="EF636" s="42"/>
      <c r="EG636" s="42"/>
      <c r="EH636" s="42"/>
      <c r="EI636" s="42"/>
      <c r="EJ636" s="42"/>
      <c r="EK636" s="42"/>
      <c r="EL636" s="42"/>
      <c r="EM636" s="42"/>
      <c r="EN636" s="42"/>
      <c r="EO636" s="42"/>
      <c r="EP636" s="42"/>
      <c r="EQ636" s="42"/>
      <c r="ER636" s="42"/>
      <c r="ES636" s="42"/>
      <c r="ET636" s="42"/>
      <c r="EU636" s="42"/>
      <c r="EV636" s="42"/>
      <c r="EW636" s="42"/>
      <c r="EX636" s="42"/>
      <c r="EY636" s="42"/>
      <c r="EZ636" s="42"/>
      <c r="FA636" s="42"/>
      <c r="FB636" s="42"/>
      <c r="FC636" s="42"/>
      <c r="FD636" s="42"/>
      <c r="FE636" s="42"/>
      <c r="FF636" s="42"/>
      <c r="FG636" s="42"/>
      <c r="FH636" s="42"/>
      <c r="FI636" s="42"/>
      <c r="FJ636" s="42"/>
      <c r="FK636" s="42"/>
      <c r="FL636" s="42"/>
      <c r="FM636" s="42"/>
      <c r="FN636" s="42"/>
      <c r="FO636" s="42"/>
      <c r="FP636" s="42"/>
      <c r="FQ636" s="42"/>
      <c r="FR636" s="42"/>
      <c r="FS636" s="42"/>
      <c r="FT636" s="42"/>
      <c r="FU636" s="42"/>
      <c r="FV636" s="42"/>
      <c r="FW636" s="42"/>
      <c r="FX636" s="42"/>
      <c r="FY636" s="42"/>
      <c r="FZ636" s="42"/>
      <c r="GA636" s="42"/>
      <c r="GB636" s="42"/>
      <c r="GC636" s="42"/>
      <c r="GD636" s="42"/>
      <c r="GE636" s="42"/>
      <c r="GF636" s="42"/>
      <c r="GG636" s="42"/>
      <c r="GH636" s="42"/>
      <c r="GI636" s="42"/>
      <c r="GJ636" s="42"/>
      <c r="GK636" s="42"/>
      <c r="GL636" s="42"/>
      <c r="GM636" s="42"/>
      <c r="GN636" s="42"/>
      <c r="GO636" s="42"/>
      <c r="GP636" s="42"/>
      <c r="GQ636" s="42"/>
      <c r="GR636" s="42"/>
      <c r="GS636" s="42"/>
      <c r="GT636" s="42"/>
      <c r="GU636" s="42"/>
      <c r="GV636" s="42"/>
      <c r="GW636" s="42"/>
      <c r="GX636" s="42"/>
      <c r="GY636" s="42"/>
      <c r="GZ636" s="42"/>
      <c r="HA636" s="42"/>
      <c r="HB636" s="42"/>
      <c r="HC636" s="42"/>
      <c r="HD636" s="42"/>
      <c r="HE636" s="42"/>
      <c r="HF636" s="42"/>
      <c r="HG636" s="42"/>
      <c r="HH636" s="42"/>
      <c r="HI636" s="42"/>
      <c r="HJ636" s="42"/>
      <c r="HK636" s="42"/>
      <c r="HL636" s="42"/>
      <c r="HM636" s="42"/>
      <c r="HN636" s="42"/>
      <c r="HO636" s="42"/>
      <c r="HP636" s="42"/>
      <c r="HQ636" s="42"/>
      <c r="HR636" s="42"/>
      <c r="HS636" s="42"/>
      <c r="HT636" s="42"/>
      <c r="HU636" s="42"/>
      <c r="HV636" s="42"/>
      <c r="HW636" s="42"/>
      <c r="HX636" s="42"/>
    </row>
    <row r="637" spans="1:232" s="41" customFormat="1" x14ac:dyDescent="0.25">
      <c r="A637" s="29"/>
      <c r="B637" s="30"/>
      <c r="C637" s="31" t="str">
        <f>IF(H637="","",VLOOKUP(O637,Khach_hang!B:G,6,0))</f>
        <v/>
      </c>
      <c r="D637" s="57" t="str">
        <f t="shared" si="153"/>
        <v/>
      </c>
      <c r="E637" s="57" t="str">
        <f t="shared" si="154"/>
        <v/>
      </c>
      <c r="F637" s="32" t="str">
        <f>IF(H637="","",VLOOKUP(H637,'PHIEU XT'!B:I,8,0))</f>
        <v/>
      </c>
      <c r="G637" s="32" t="str">
        <f t="shared" si="155"/>
        <v/>
      </c>
      <c r="H637" s="4"/>
      <c r="I637" s="32" t="str">
        <f t="shared" si="156"/>
        <v/>
      </c>
      <c r="J637" s="33" t="str">
        <f t="shared" si="157"/>
        <v/>
      </c>
      <c r="K637" s="34"/>
      <c r="L637" s="46" t="str">
        <f t="shared" si="158"/>
        <v/>
      </c>
      <c r="M637" s="33" t="str">
        <f>IF(H637="","",'PHIEU XT'!C637)</f>
        <v/>
      </c>
      <c r="N637" s="35" t="str">
        <f t="shared" si="159"/>
        <v/>
      </c>
      <c r="O637" s="6" t="str">
        <f>IF(H637="","",'PHIEU XT'!E637)</f>
        <v/>
      </c>
      <c r="P637" s="36"/>
      <c r="Q637" s="36"/>
      <c r="R637" s="36"/>
      <c r="S637" s="33" t="str">
        <f>IF(H637="","",'PHIEU XT'!F637)</f>
        <v/>
      </c>
      <c r="T637" s="36"/>
      <c r="U637" s="36"/>
      <c r="V637" s="33" t="str">
        <f t="shared" si="160"/>
        <v/>
      </c>
      <c r="W637" s="36"/>
      <c r="X637" s="36"/>
      <c r="Y637" s="33" t="str">
        <f>IF(H637="","",'PHIEU XT'!AC637)</f>
        <v/>
      </c>
      <c r="Z637" s="36"/>
      <c r="AA637" s="30"/>
      <c r="AB637" s="57" t="str">
        <f t="shared" si="161"/>
        <v/>
      </c>
      <c r="AC637" s="57" t="str">
        <f t="shared" si="162"/>
        <v/>
      </c>
      <c r="AD637" s="30"/>
      <c r="AE637" s="58" t="str">
        <f>IF(H637="","",'PHIEU XT'!U637)</f>
        <v/>
      </c>
      <c r="AF637" s="37"/>
      <c r="AG637" s="37" t="str">
        <f>IF(H637="","",'PHIEU XT'!T637)</f>
        <v/>
      </c>
      <c r="AH637" s="38" t="e">
        <f t="shared" si="163"/>
        <v>#VALUE!</v>
      </c>
      <c r="AI637" s="37"/>
      <c r="AJ637" s="37"/>
      <c r="AK637" s="39"/>
      <c r="AL637" s="40" t="str">
        <f t="shared" si="164"/>
        <v/>
      </c>
      <c r="AM637" s="37"/>
      <c r="AN637" s="37" t="str">
        <f t="shared" si="165"/>
        <v/>
      </c>
      <c r="AO637" s="59" t="str">
        <f t="shared" si="166"/>
        <v/>
      </c>
      <c r="AP637" s="39"/>
      <c r="AQ637" s="59" t="str">
        <f t="shared" si="167"/>
        <v/>
      </c>
      <c r="AR637" s="60" t="str">
        <f t="shared" si="168"/>
        <v/>
      </c>
      <c r="AS637" s="60" t="str">
        <f t="shared" si="169"/>
        <v/>
      </c>
      <c r="AV637" s="39"/>
      <c r="AW637" s="42"/>
      <c r="AX637" s="42"/>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c r="BV637" s="42"/>
      <c r="BW637" s="42"/>
      <c r="BX637" s="42"/>
      <c r="BY637" s="42"/>
      <c r="BZ637" s="42"/>
      <c r="CA637" s="42"/>
      <c r="CB637" s="42"/>
      <c r="CC637" s="42"/>
      <c r="CD637" s="42"/>
      <c r="CE637" s="42"/>
      <c r="CF637" s="42"/>
      <c r="CG637" s="42"/>
      <c r="CH637" s="42"/>
      <c r="CI637" s="42"/>
      <c r="CJ637" s="42"/>
      <c r="CK637" s="42"/>
      <c r="CL637" s="42"/>
      <c r="CM637" s="42"/>
      <c r="CN637" s="42"/>
      <c r="CO637" s="42"/>
      <c r="CP637" s="42"/>
      <c r="CQ637" s="42"/>
      <c r="CR637" s="42"/>
      <c r="CS637" s="42"/>
      <c r="CT637" s="42"/>
      <c r="CU637" s="42"/>
      <c r="CV637" s="42"/>
      <c r="CW637" s="42"/>
      <c r="CX637" s="42"/>
      <c r="CY637" s="42"/>
      <c r="CZ637" s="42"/>
      <c r="DA637" s="42"/>
      <c r="DB637" s="42"/>
      <c r="DC637" s="42"/>
      <c r="DD637" s="42"/>
      <c r="DE637" s="42"/>
      <c r="DF637" s="42"/>
      <c r="DG637" s="42"/>
      <c r="DH637" s="42"/>
      <c r="DI637" s="42"/>
      <c r="DJ637" s="42"/>
      <c r="DK637" s="42"/>
      <c r="DL637" s="42"/>
      <c r="DM637" s="42"/>
      <c r="DN637" s="42"/>
      <c r="DO637" s="42"/>
      <c r="DP637" s="42"/>
      <c r="DQ637" s="42"/>
      <c r="DR637" s="42"/>
      <c r="DS637" s="42"/>
      <c r="DT637" s="42"/>
      <c r="DU637" s="42"/>
      <c r="DV637" s="42"/>
      <c r="DW637" s="42"/>
      <c r="DX637" s="42"/>
      <c r="DY637" s="42"/>
      <c r="DZ637" s="42"/>
      <c r="EA637" s="42"/>
      <c r="EB637" s="42"/>
      <c r="EC637" s="42"/>
      <c r="ED637" s="42"/>
      <c r="EE637" s="42"/>
      <c r="EF637" s="42"/>
      <c r="EG637" s="42"/>
      <c r="EH637" s="42"/>
      <c r="EI637" s="42"/>
      <c r="EJ637" s="42"/>
      <c r="EK637" s="42"/>
      <c r="EL637" s="42"/>
      <c r="EM637" s="42"/>
      <c r="EN637" s="42"/>
      <c r="EO637" s="42"/>
      <c r="EP637" s="42"/>
      <c r="EQ637" s="42"/>
      <c r="ER637" s="42"/>
      <c r="ES637" s="42"/>
      <c r="ET637" s="42"/>
      <c r="EU637" s="42"/>
      <c r="EV637" s="42"/>
      <c r="EW637" s="42"/>
      <c r="EX637" s="42"/>
      <c r="EY637" s="42"/>
      <c r="EZ637" s="42"/>
      <c r="FA637" s="42"/>
      <c r="FB637" s="42"/>
      <c r="FC637" s="42"/>
      <c r="FD637" s="42"/>
      <c r="FE637" s="42"/>
      <c r="FF637" s="42"/>
      <c r="FG637" s="42"/>
      <c r="FH637" s="42"/>
      <c r="FI637" s="42"/>
      <c r="FJ637" s="42"/>
      <c r="FK637" s="42"/>
      <c r="FL637" s="42"/>
      <c r="FM637" s="42"/>
      <c r="FN637" s="42"/>
      <c r="FO637" s="42"/>
      <c r="FP637" s="42"/>
      <c r="FQ637" s="42"/>
      <c r="FR637" s="42"/>
      <c r="FS637" s="42"/>
      <c r="FT637" s="42"/>
      <c r="FU637" s="42"/>
      <c r="FV637" s="42"/>
      <c r="FW637" s="42"/>
      <c r="FX637" s="42"/>
      <c r="FY637" s="42"/>
      <c r="FZ637" s="42"/>
      <c r="GA637" s="42"/>
      <c r="GB637" s="42"/>
      <c r="GC637" s="42"/>
      <c r="GD637" s="42"/>
      <c r="GE637" s="42"/>
      <c r="GF637" s="42"/>
      <c r="GG637" s="42"/>
      <c r="GH637" s="42"/>
      <c r="GI637" s="42"/>
      <c r="GJ637" s="42"/>
      <c r="GK637" s="42"/>
      <c r="GL637" s="42"/>
      <c r="GM637" s="42"/>
      <c r="GN637" s="42"/>
      <c r="GO637" s="42"/>
      <c r="GP637" s="42"/>
      <c r="GQ637" s="42"/>
      <c r="GR637" s="42"/>
      <c r="GS637" s="42"/>
      <c r="GT637" s="42"/>
      <c r="GU637" s="42"/>
      <c r="GV637" s="42"/>
      <c r="GW637" s="42"/>
      <c r="GX637" s="42"/>
      <c r="GY637" s="42"/>
      <c r="GZ637" s="42"/>
      <c r="HA637" s="42"/>
      <c r="HB637" s="42"/>
      <c r="HC637" s="42"/>
      <c r="HD637" s="42"/>
      <c r="HE637" s="42"/>
      <c r="HF637" s="42"/>
      <c r="HG637" s="42"/>
      <c r="HH637" s="42"/>
      <c r="HI637" s="42"/>
      <c r="HJ637" s="42"/>
      <c r="HK637" s="42"/>
      <c r="HL637" s="42"/>
      <c r="HM637" s="42"/>
      <c r="HN637" s="42"/>
      <c r="HO637" s="42"/>
      <c r="HP637" s="42"/>
      <c r="HQ637" s="42"/>
      <c r="HR637" s="42"/>
      <c r="HS637" s="42"/>
      <c r="HT637" s="42"/>
      <c r="HU637" s="42"/>
      <c r="HV637" s="42"/>
      <c r="HW637" s="42"/>
      <c r="HX637" s="42"/>
    </row>
    <row r="638" spans="1:232" s="41" customFormat="1" x14ac:dyDescent="0.25">
      <c r="A638" s="29"/>
      <c r="B638" s="30"/>
      <c r="C638" s="31" t="str">
        <f>IF(H638="","",VLOOKUP(O638,Khach_hang!B:G,6,0))</f>
        <v/>
      </c>
      <c r="D638" s="57" t="str">
        <f t="shared" si="153"/>
        <v/>
      </c>
      <c r="E638" s="57" t="str">
        <f t="shared" si="154"/>
        <v/>
      </c>
      <c r="F638" s="32" t="str">
        <f>IF(H638="","",VLOOKUP(H638,'PHIEU XT'!B:I,8,0))</f>
        <v/>
      </c>
      <c r="G638" s="32" t="str">
        <f t="shared" si="155"/>
        <v/>
      </c>
      <c r="H638" s="4"/>
      <c r="I638" s="32" t="str">
        <f t="shared" si="156"/>
        <v/>
      </c>
      <c r="J638" s="33" t="str">
        <f t="shared" si="157"/>
        <v/>
      </c>
      <c r="K638" s="34"/>
      <c r="L638" s="46" t="str">
        <f t="shared" si="158"/>
        <v/>
      </c>
      <c r="M638" s="33" t="str">
        <f>IF(H638="","",'PHIEU XT'!C638)</f>
        <v/>
      </c>
      <c r="N638" s="35" t="str">
        <f t="shared" si="159"/>
        <v/>
      </c>
      <c r="O638" s="6" t="str">
        <f>IF(H638="","",'PHIEU XT'!E638)</f>
        <v/>
      </c>
      <c r="P638" s="36"/>
      <c r="Q638" s="36"/>
      <c r="R638" s="36"/>
      <c r="S638" s="33" t="str">
        <f>IF(H638="","",'PHIEU XT'!F638)</f>
        <v/>
      </c>
      <c r="T638" s="36"/>
      <c r="U638" s="36"/>
      <c r="V638" s="33" t="str">
        <f t="shared" si="160"/>
        <v/>
      </c>
      <c r="W638" s="36"/>
      <c r="X638" s="36"/>
      <c r="Y638" s="33" t="str">
        <f>IF(H638="","",'PHIEU XT'!AC638)</f>
        <v/>
      </c>
      <c r="Z638" s="36"/>
      <c r="AA638" s="30"/>
      <c r="AB638" s="57" t="str">
        <f t="shared" si="161"/>
        <v/>
      </c>
      <c r="AC638" s="57" t="str">
        <f t="shared" si="162"/>
        <v/>
      </c>
      <c r="AD638" s="30"/>
      <c r="AE638" s="58" t="str">
        <f>IF(H638="","",'PHIEU XT'!U638)</f>
        <v/>
      </c>
      <c r="AF638" s="37"/>
      <c r="AG638" s="37" t="str">
        <f>IF(H638="","",'PHIEU XT'!T638)</f>
        <v/>
      </c>
      <c r="AH638" s="38" t="e">
        <f t="shared" si="163"/>
        <v>#VALUE!</v>
      </c>
      <c r="AI638" s="37"/>
      <c r="AJ638" s="37"/>
      <c r="AK638" s="39"/>
      <c r="AL638" s="40" t="str">
        <f t="shared" si="164"/>
        <v/>
      </c>
      <c r="AM638" s="37"/>
      <c r="AN638" s="37" t="str">
        <f t="shared" si="165"/>
        <v/>
      </c>
      <c r="AO638" s="59" t="str">
        <f t="shared" si="166"/>
        <v/>
      </c>
      <c r="AP638" s="39"/>
      <c r="AQ638" s="59" t="str">
        <f t="shared" si="167"/>
        <v/>
      </c>
      <c r="AR638" s="60" t="str">
        <f t="shared" si="168"/>
        <v/>
      </c>
      <c r="AS638" s="60" t="str">
        <f t="shared" si="169"/>
        <v/>
      </c>
      <c r="AV638" s="39"/>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c r="BV638" s="42"/>
      <c r="BW638" s="42"/>
      <c r="BX638" s="42"/>
      <c r="BY638" s="42"/>
      <c r="BZ638" s="42"/>
      <c r="CA638" s="42"/>
      <c r="CB638" s="42"/>
      <c r="CC638" s="42"/>
      <c r="CD638" s="42"/>
      <c r="CE638" s="42"/>
      <c r="CF638" s="42"/>
      <c r="CG638" s="42"/>
      <c r="CH638" s="42"/>
      <c r="CI638" s="42"/>
      <c r="CJ638" s="42"/>
      <c r="CK638" s="42"/>
      <c r="CL638" s="42"/>
      <c r="CM638" s="42"/>
      <c r="CN638" s="42"/>
      <c r="CO638" s="42"/>
      <c r="CP638" s="42"/>
      <c r="CQ638" s="42"/>
      <c r="CR638" s="42"/>
      <c r="CS638" s="42"/>
      <c r="CT638" s="42"/>
      <c r="CU638" s="42"/>
      <c r="CV638" s="42"/>
      <c r="CW638" s="42"/>
      <c r="CX638" s="42"/>
      <c r="CY638" s="42"/>
      <c r="CZ638" s="42"/>
      <c r="DA638" s="42"/>
      <c r="DB638" s="42"/>
      <c r="DC638" s="42"/>
      <c r="DD638" s="42"/>
      <c r="DE638" s="42"/>
      <c r="DF638" s="42"/>
      <c r="DG638" s="42"/>
      <c r="DH638" s="42"/>
      <c r="DI638" s="42"/>
      <c r="DJ638" s="42"/>
      <c r="DK638" s="42"/>
      <c r="DL638" s="42"/>
      <c r="DM638" s="42"/>
      <c r="DN638" s="42"/>
      <c r="DO638" s="42"/>
      <c r="DP638" s="42"/>
      <c r="DQ638" s="42"/>
      <c r="DR638" s="42"/>
      <c r="DS638" s="42"/>
      <c r="DT638" s="42"/>
      <c r="DU638" s="42"/>
      <c r="DV638" s="42"/>
      <c r="DW638" s="42"/>
      <c r="DX638" s="42"/>
      <c r="DY638" s="42"/>
      <c r="DZ638" s="42"/>
      <c r="EA638" s="42"/>
      <c r="EB638" s="42"/>
      <c r="EC638" s="42"/>
      <c r="ED638" s="42"/>
      <c r="EE638" s="42"/>
      <c r="EF638" s="42"/>
      <c r="EG638" s="42"/>
      <c r="EH638" s="42"/>
      <c r="EI638" s="42"/>
      <c r="EJ638" s="42"/>
      <c r="EK638" s="42"/>
      <c r="EL638" s="42"/>
      <c r="EM638" s="42"/>
      <c r="EN638" s="42"/>
      <c r="EO638" s="42"/>
      <c r="EP638" s="42"/>
      <c r="EQ638" s="42"/>
      <c r="ER638" s="42"/>
      <c r="ES638" s="42"/>
      <c r="ET638" s="42"/>
      <c r="EU638" s="42"/>
      <c r="EV638" s="42"/>
      <c r="EW638" s="42"/>
      <c r="EX638" s="42"/>
      <c r="EY638" s="42"/>
      <c r="EZ638" s="42"/>
      <c r="FA638" s="42"/>
      <c r="FB638" s="42"/>
      <c r="FC638" s="42"/>
      <c r="FD638" s="42"/>
      <c r="FE638" s="42"/>
      <c r="FF638" s="42"/>
      <c r="FG638" s="42"/>
      <c r="FH638" s="42"/>
      <c r="FI638" s="42"/>
      <c r="FJ638" s="42"/>
      <c r="FK638" s="42"/>
      <c r="FL638" s="42"/>
      <c r="FM638" s="42"/>
      <c r="FN638" s="42"/>
      <c r="FO638" s="42"/>
      <c r="FP638" s="42"/>
      <c r="FQ638" s="42"/>
      <c r="FR638" s="42"/>
      <c r="FS638" s="42"/>
      <c r="FT638" s="42"/>
      <c r="FU638" s="42"/>
      <c r="FV638" s="42"/>
      <c r="FW638" s="42"/>
      <c r="FX638" s="42"/>
      <c r="FY638" s="42"/>
      <c r="FZ638" s="42"/>
      <c r="GA638" s="42"/>
      <c r="GB638" s="42"/>
      <c r="GC638" s="42"/>
      <c r="GD638" s="42"/>
      <c r="GE638" s="42"/>
      <c r="GF638" s="42"/>
      <c r="GG638" s="42"/>
      <c r="GH638" s="42"/>
      <c r="GI638" s="42"/>
      <c r="GJ638" s="42"/>
      <c r="GK638" s="42"/>
      <c r="GL638" s="42"/>
      <c r="GM638" s="42"/>
      <c r="GN638" s="42"/>
      <c r="GO638" s="42"/>
      <c r="GP638" s="42"/>
      <c r="GQ638" s="42"/>
      <c r="GR638" s="42"/>
      <c r="GS638" s="42"/>
      <c r="GT638" s="42"/>
      <c r="GU638" s="42"/>
      <c r="GV638" s="42"/>
      <c r="GW638" s="42"/>
      <c r="GX638" s="42"/>
      <c r="GY638" s="42"/>
      <c r="GZ638" s="42"/>
      <c r="HA638" s="42"/>
      <c r="HB638" s="42"/>
      <c r="HC638" s="42"/>
      <c r="HD638" s="42"/>
      <c r="HE638" s="42"/>
      <c r="HF638" s="42"/>
      <c r="HG638" s="42"/>
      <c r="HH638" s="42"/>
      <c r="HI638" s="42"/>
      <c r="HJ638" s="42"/>
      <c r="HK638" s="42"/>
      <c r="HL638" s="42"/>
      <c r="HM638" s="42"/>
      <c r="HN638" s="42"/>
      <c r="HO638" s="42"/>
      <c r="HP638" s="42"/>
      <c r="HQ638" s="42"/>
      <c r="HR638" s="42"/>
      <c r="HS638" s="42"/>
      <c r="HT638" s="42"/>
      <c r="HU638" s="42"/>
      <c r="HV638" s="42"/>
      <c r="HW638" s="42"/>
      <c r="HX638" s="42"/>
    </row>
    <row r="639" spans="1:232" s="41" customFormat="1" x14ac:dyDescent="0.25">
      <c r="A639" s="29"/>
      <c r="B639" s="30"/>
      <c r="C639" s="31" t="str">
        <f>IF(H639="","",VLOOKUP(O639,Khach_hang!B:G,6,0))</f>
        <v/>
      </c>
      <c r="D639" s="57" t="str">
        <f t="shared" si="153"/>
        <v/>
      </c>
      <c r="E639" s="57" t="str">
        <f t="shared" si="154"/>
        <v/>
      </c>
      <c r="F639" s="32" t="str">
        <f>IF(H639="","",VLOOKUP(H639,'PHIEU XT'!B:I,8,0))</f>
        <v/>
      </c>
      <c r="G639" s="32" t="str">
        <f t="shared" si="155"/>
        <v/>
      </c>
      <c r="H639" s="4"/>
      <c r="I639" s="32" t="str">
        <f t="shared" si="156"/>
        <v/>
      </c>
      <c r="J639" s="33" t="str">
        <f t="shared" si="157"/>
        <v/>
      </c>
      <c r="K639" s="34"/>
      <c r="L639" s="46" t="str">
        <f t="shared" si="158"/>
        <v/>
      </c>
      <c r="M639" s="33" t="str">
        <f>IF(H639="","",'PHIEU XT'!C639)</f>
        <v/>
      </c>
      <c r="N639" s="35" t="str">
        <f t="shared" si="159"/>
        <v/>
      </c>
      <c r="O639" s="6" t="str">
        <f>IF(H639="","",'PHIEU XT'!E639)</f>
        <v/>
      </c>
      <c r="P639" s="36"/>
      <c r="Q639" s="36"/>
      <c r="R639" s="36"/>
      <c r="S639" s="33" t="str">
        <f>IF(H639="","",'PHIEU XT'!F639)</f>
        <v/>
      </c>
      <c r="T639" s="36"/>
      <c r="U639" s="36"/>
      <c r="V639" s="33" t="str">
        <f t="shared" si="160"/>
        <v/>
      </c>
      <c r="W639" s="36"/>
      <c r="X639" s="36"/>
      <c r="Y639" s="33" t="str">
        <f>IF(H639="","",'PHIEU XT'!AC639)</f>
        <v/>
      </c>
      <c r="Z639" s="36"/>
      <c r="AA639" s="30"/>
      <c r="AB639" s="57" t="str">
        <f t="shared" si="161"/>
        <v/>
      </c>
      <c r="AC639" s="57" t="str">
        <f t="shared" si="162"/>
        <v/>
      </c>
      <c r="AD639" s="30"/>
      <c r="AE639" s="58" t="str">
        <f>IF(H639="","",'PHIEU XT'!U639)</f>
        <v/>
      </c>
      <c r="AF639" s="37"/>
      <c r="AG639" s="37" t="str">
        <f>IF(H639="","",'PHIEU XT'!T639)</f>
        <v/>
      </c>
      <c r="AH639" s="38" t="e">
        <f t="shared" si="163"/>
        <v>#VALUE!</v>
      </c>
      <c r="AI639" s="37"/>
      <c r="AJ639" s="37"/>
      <c r="AK639" s="39"/>
      <c r="AL639" s="40" t="str">
        <f t="shared" si="164"/>
        <v/>
      </c>
      <c r="AM639" s="37"/>
      <c r="AN639" s="37" t="str">
        <f t="shared" si="165"/>
        <v/>
      </c>
      <c r="AO639" s="59" t="str">
        <f t="shared" si="166"/>
        <v/>
      </c>
      <c r="AP639" s="39"/>
      <c r="AQ639" s="59" t="str">
        <f t="shared" si="167"/>
        <v/>
      </c>
      <c r="AR639" s="60" t="str">
        <f t="shared" si="168"/>
        <v/>
      </c>
      <c r="AS639" s="60" t="str">
        <f t="shared" si="169"/>
        <v/>
      </c>
      <c r="AV639" s="39"/>
      <c r="AW639" s="42"/>
      <c r="AX639" s="42"/>
      <c r="AY639" s="42"/>
      <c r="AZ639" s="42"/>
      <c r="BA639" s="42"/>
      <c r="BB639" s="42"/>
      <c r="BC639" s="42"/>
      <c r="BD639" s="42"/>
      <c r="BE639" s="42"/>
      <c r="BF639" s="42"/>
      <c r="BG639" s="42"/>
      <c r="BH639" s="42"/>
      <c r="BI639" s="42"/>
      <c r="BJ639" s="42"/>
      <c r="BK639" s="42"/>
      <c r="BL639" s="42"/>
      <c r="BM639" s="42"/>
      <c r="BN639" s="42"/>
      <c r="BO639" s="42"/>
      <c r="BP639" s="42"/>
      <c r="BQ639" s="42"/>
      <c r="BR639" s="42"/>
      <c r="BS639" s="42"/>
      <c r="BT639" s="42"/>
      <c r="BU639" s="42"/>
      <c r="BV639" s="42"/>
      <c r="BW639" s="42"/>
      <c r="BX639" s="42"/>
      <c r="BY639" s="42"/>
      <c r="BZ639" s="42"/>
      <c r="CA639" s="42"/>
      <c r="CB639" s="42"/>
      <c r="CC639" s="42"/>
      <c r="CD639" s="42"/>
      <c r="CE639" s="42"/>
      <c r="CF639" s="42"/>
      <c r="CG639" s="42"/>
      <c r="CH639" s="42"/>
      <c r="CI639" s="42"/>
      <c r="CJ639" s="42"/>
      <c r="CK639" s="42"/>
      <c r="CL639" s="42"/>
      <c r="CM639" s="42"/>
      <c r="CN639" s="42"/>
      <c r="CO639" s="42"/>
      <c r="CP639" s="42"/>
      <c r="CQ639" s="42"/>
      <c r="CR639" s="42"/>
      <c r="CS639" s="42"/>
      <c r="CT639" s="42"/>
      <c r="CU639" s="42"/>
      <c r="CV639" s="42"/>
      <c r="CW639" s="42"/>
      <c r="CX639" s="42"/>
      <c r="CY639" s="42"/>
      <c r="CZ639" s="42"/>
      <c r="DA639" s="42"/>
      <c r="DB639" s="42"/>
      <c r="DC639" s="42"/>
      <c r="DD639" s="42"/>
      <c r="DE639" s="42"/>
      <c r="DF639" s="42"/>
      <c r="DG639" s="42"/>
      <c r="DH639" s="42"/>
      <c r="DI639" s="42"/>
      <c r="DJ639" s="42"/>
      <c r="DK639" s="42"/>
      <c r="DL639" s="42"/>
      <c r="DM639" s="42"/>
      <c r="DN639" s="42"/>
      <c r="DO639" s="42"/>
      <c r="DP639" s="42"/>
      <c r="DQ639" s="42"/>
      <c r="DR639" s="42"/>
      <c r="DS639" s="42"/>
      <c r="DT639" s="42"/>
      <c r="DU639" s="42"/>
      <c r="DV639" s="42"/>
      <c r="DW639" s="42"/>
      <c r="DX639" s="42"/>
      <c r="DY639" s="42"/>
      <c r="DZ639" s="42"/>
      <c r="EA639" s="42"/>
      <c r="EB639" s="42"/>
      <c r="EC639" s="42"/>
      <c r="ED639" s="42"/>
      <c r="EE639" s="42"/>
      <c r="EF639" s="42"/>
      <c r="EG639" s="42"/>
      <c r="EH639" s="42"/>
      <c r="EI639" s="42"/>
      <c r="EJ639" s="42"/>
      <c r="EK639" s="42"/>
      <c r="EL639" s="42"/>
      <c r="EM639" s="42"/>
      <c r="EN639" s="42"/>
      <c r="EO639" s="42"/>
      <c r="EP639" s="42"/>
      <c r="EQ639" s="42"/>
      <c r="ER639" s="42"/>
      <c r="ES639" s="42"/>
      <c r="ET639" s="42"/>
      <c r="EU639" s="42"/>
      <c r="EV639" s="42"/>
      <c r="EW639" s="42"/>
      <c r="EX639" s="42"/>
      <c r="EY639" s="42"/>
      <c r="EZ639" s="42"/>
      <c r="FA639" s="42"/>
      <c r="FB639" s="42"/>
      <c r="FC639" s="42"/>
      <c r="FD639" s="42"/>
      <c r="FE639" s="42"/>
      <c r="FF639" s="42"/>
      <c r="FG639" s="42"/>
      <c r="FH639" s="42"/>
      <c r="FI639" s="42"/>
      <c r="FJ639" s="42"/>
      <c r="FK639" s="42"/>
      <c r="FL639" s="42"/>
      <c r="FM639" s="42"/>
      <c r="FN639" s="42"/>
      <c r="FO639" s="42"/>
      <c r="FP639" s="42"/>
      <c r="FQ639" s="42"/>
      <c r="FR639" s="42"/>
      <c r="FS639" s="42"/>
      <c r="FT639" s="42"/>
      <c r="FU639" s="42"/>
      <c r="FV639" s="42"/>
      <c r="FW639" s="42"/>
      <c r="FX639" s="42"/>
      <c r="FY639" s="42"/>
      <c r="FZ639" s="42"/>
      <c r="GA639" s="42"/>
      <c r="GB639" s="42"/>
      <c r="GC639" s="42"/>
      <c r="GD639" s="42"/>
      <c r="GE639" s="42"/>
      <c r="GF639" s="42"/>
      <c r="GG639" s="42"/>
      <c r="GH639" s="42"/>
      <c r="GI639" s="42"/>
      <c r="GJ639" s="42"/>
      <c r="GK639" s="42"/>
      <c r="GL639" s="42"/>
      <c r="GM639" s="42"/>
      <c r="GN639" s="42"/>
      <c r="GO639" s="42"/>
      <c r="GP639" s="42"/>
      <c r="GQ639" s="42"/>
      <c r="GR639" s="42"/>
      <c r="GS639" s="42"/>
      <c r="GT639" s="42"/>
      <c r="GU639" s="42"/>
      <c r="GV639" s="42"/>
      <c r="GW639" s="42"/>
      <c r="GX639" s="42"/>
      <c r="GY639" s="42"/>
      <c r="GZ639" s="42"/>
      <c r="HA639" s="42"/>
      <c r="HB639" s="42"/>
      <c r="HC639" s="42"/>
      <c r="HD639" s="42"/>
      <c r="HE639" s="42"/>
      <c r="HF639" s="42"/>
      <c r="HG639" s="42"/>
      <c r="HH639" s="42"/>
      <c r="HI639" s="42"/>
      <c r="HJ639" s="42"/>
      <c r="HK639" s="42"/>
      <c r="HL639" s="42"/>
      <c r="HM639" s="42"/>
      <c r="HN639" s="42"/>
      <c r="HO639" s="42"/>
      <c r="HP639" s="42"/>
      <c r="HQ639" s="42"/>
      <c r="HR639" s="42"/>
      <c r="HS639" s="42"/>
      <c r="HT639" s="42"/>
      <c r="HU639" s="42"/>
      <c r="HV639" s="42"/>
      <c r="HW639" s="42"/>
      <c r="HX639" s="42"/>
    </row>
    <row r="640" spans="1:232" s="41" customFormat="1" x14ac:dyDescent="0.25">
      <c r="A640" s="29"/>
      <c r="B640" s="30"/>
      <c r="C640" s="31" t="str">
        <f>IF(H640="","",VLOOKUP(O640,Khach_hang!B:G,6,0))</f>
        <v/>
      </c>
      <c r="D640" s="57" t="str">
        <f t="shared" si="153"/>
        <v/>
      </c>
      <c r="E640" s="57" t="str">
        <f t="shared" si="154"/>
        <v/>
      </c>
      <c r="F640" s="32" t="str">
        <f>IF(H640="","",VLOOKUP(H640,'PHIEU XT'!B:I,8,0))</f>
        <v/>
      </c>
      <c r="G640" s="32" t="str">
        <f t="shared" si="155"/>
        <v/>
      </c>
      <c r="H640" s="4"/>
      <c r="I640" s="32" t="str">
        <f t="shared" si="156"/>
        <v/>
      </c>
      <c r="J640" s="33" t="str">
        <f t="shared" si="157"/>
        <v/>
      </c>
      <c r="K640" s="34"/>
      <c r="L640" s="46" t="str">
        <f t="shared" si="158"/>
        <v/>
      </c>
      <c r="M640" s="33" t="str">
        <f>IF(H640="","",'PHIEU XT'!C640)</f>
        <v/>
      </c>
      <c r="N640" s="35" t="str">
        <f t="shared" si="159"/>
        <v/>
      </c>
      <c r="O640" s="6" t="str">
        <f>IF(H640="","",'PHIEU XT'!E640)</f>
        <v/>
      </c>
      <c r="P640" s="36"/>
      <c r="Q640" s="36"/>
      <c r="R640" s="36"/>
      <c r="S640" s="33" t="str">
        <f>IF(H640="","",'PHIEU XT'!F640)</f>
        <v/>
      </c>
      <c r="T640" s="36"/>
      <c r="U640" s="36"/>
      <c r="V640" s="33" t="str">
        <f t="shared" si="160"/>
        <v/>
      </c>
      <c r="W640" s="36"/>
      <c r="X640" s="36"/>
      <c r="Y640" s="33" t="str">
        <f>IF(H640="","",'PHIEU XT'!AC640)</f>
        <v/>
      </c>
      <c r="Z640" s="36"/>
      <c r="AA640" s="30"/>
      <c r="AB640" s="57" t="str">
        <f t="shared" si="161"/>
        <v/>
      </c>
      <c r="AC640" s="57" t="str">
        <f t="shared" si="162"/>
        <v/>
      </c>
      <c r="AD640" s="30"/>
      <c r="AE640" s="58" t="str">
        <f>IF(H640="","",'PHIEU XT'!U640)</f>
        <v/>
      </c>
      <c r="AF640" s="37"/>
      <c r="AG640" s="37" t="str">
        <f>IF(H640="","",'PHIEU XT'!T640)</f>
        <v/>
      </c>
      <c r="AH640" s="38" t="e">
        <f t="shared" si="163"/>
        <v>#VALUE!</v>
      </c>
      <c r="AI640" s="37"/>
      <c r="AJ640" s="37"/>
      <c r="AK640" s="39"/>
      <c r="AL640" s="40" t="str">
        <f t="shared" si="164"/>
        <v/>
      </c>
      <c r="AM640" s="37"/>
      <c r="AN640" s="37" t="str">
        <f t="shared" si="165"/>
        <v/>
      </c>
      <c r="AO640" s="59" t="str">
        <f t="shared" si="166"/>
        <v/>
      </c>
      <c r="AP640" s="39"/>
      <c r="AQ640" s="59" t="str">
        <f t="shared" si="167"/>
        <v/>
      </c>
      <c r="AR640" s="60" t="str">
        <f t="shared" si="168"/>
        <v/>
      </c>
      <c r="AS640" s="60" t="str">
        <f t="shared" si="169"/>
        <v/>
      </c>
      <c r="AV640" s="39"/>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c r="BV640" s="42"/>
      <c r="BW640" s="42"/>
      <c r="BX640" s="42"/>
      <c r="BY640" s="42"/>
      <c r="BZ640" s="42"/>
      <c r="CA640" s="42"/>
      <c r="CB640" s="42"/>
      <c r="CC640" s="42"/>
      <c r="CD640" s="42"/>
      <c r="CE640" s="42"/>
      <c r="CF640" s="42"/>
      <c r="CG640" s="42"/>
      <c r="CH640" s="42"/>
      <c r="CI640" s="42"/>
      <c r="CJ640" s="42"/>
      <c r="CK640" s="42"/>
      <c r="CL640" s="42"/>
      <c r="CM640" s="42"/>
      <c r="CN640" s="42"/>
      <c r="CO640" s="42"/>
      <c r="CP640" s="42"/>
      <c r="CQ640" s="42"/>
      <c r="CR640" s="42"/>
      <c r="CS640" s="42"/>
      <c r="CT640" s="42"/>
      <c r="CU640" s="42"/>
      <c r="CV640" s="42"/>
      <c r="CW640" s="42"/>
      <c r="CX640" s="42"/>
      <c r="CY640" s="42"/>
      <c r="CZ640" s="42"/>
      <c r="DA640" s="42"/>
      <c r="DB640" s="42"/>
      <c r="DC640" s="42"/>
      <c r="DD640" s="42"/>
      <c r="DE640" s="42"/>
      <c r="DF640" s="42"/>
      <c r="DG640" s="42"/>
      <c r="DH640" s="42"/>
      <c r="DI640" s="42"/>
      <c r="DJ640" s="42"/>
      <c r="DK640" s="42"/>
      <c r="DL640" s="42"/>
      <c r="DM640" s="42"/>
      <c r="DN640" s="42"/>
      <c r="DO640" s="42"/>
      <c r="DP640" s="42"/>
      <c r="DQ640" s="42"/>
      <c r="DR640" s="42"/>
      <c r="DS640" s="42"/>
      <c r="DT640" s="42"/>
      <c r="DU640" s="42"/>
      <c r="DV640" s="42"/>
      <c r="DW640" s="42"/>
      <c r="DX640" s="42"/>
      <c r="DY640" s="42"/>
      <c r="DZ640" s="42"/>
      <c r="EA640" s="42"/>
      <c r="EB640" s="42"/>
      <c r="EC640" s="42"/>
      <c r="ED640" s="42"/>
      <c r="EE640" s="42"/>
      <c r="EF640" s="42"/>
      <c r="EG640" s="42"/>
      <c r="EH640" s="42"/>
      <c r="EI640" s="42"/>
      <c r="EJ640" s="42"/>
      <c r="EK640" s="42"/>
      <c r="EL640" s="42"/>
      <c r="EM640" s="42"/>
      <c r="EN640" s="42"/>
      <c r="EO640" s="42"/>
      <c r="EP640" s="42"/>
      <c r="EQ640" s="42"/>
      <c r="ER640" s="42"/>
      <c r="ES640" s="42"/>
      <c r="ET640" s="42"/>
      <c r="EU640" s="42"/>
      <c r="EV640" s="42"/>
      <c r="EW640" s="42"/>
      <c r="EX640" s="42"/>
      <c r="EY640" s="42"/>
      <c r="EZ640" s="42"/>
      <c r="FA640" s="42"/>
      <c r="FB640" s="42"/>
      <c r="FC640" s="42"/>
      <c r="FD640" s="42"/>
      <c r="FE640" s="42"/>
      <c r="FF640" s="42"/>
      <c r="FG640" s="42"/>
      <c r="FH640" s="42"/>
      <c r="FI640" s="42"/>
      <c r="FJ640" s="42"/>
      <c r="FK640" s="42"/>
      <c r="FL640" s="42"/>
      <c r="FM640" s="42"/>
      <c r="FN640" s="42"/>
      <c r="FO640" s="42"/>
      <c r="FP640" s="42"/>
      <c r="FQ640" s="42"/>
      <c r="FR640" s="42"/>
      <c r="FS640" s="42"/>
      <c r="FT640" s="42"/>
      <c r="FU640" s="42"/>
      <c r="FV640" s="42"/>
      <c r="FW640" s="42"/>
      <c r="FX640" s="42"/>
      <c r="FY640" s="42"/>
      <c r="FZ640" s="42"/>
      <c r="GA640" s="42"/>
      <c r="GB640" s="42"/>
      <c r="GC640" s="42"/>
      <c r="GD640" s="42"/>
      <c r="GE640" s="42"/>
      <c r="GF640" s="42"/>
      <c r="GG640" s="42"/>
      <c r="GH640" s="42"/>
      <c r="GI640" s="42"/>
      <c r="GJ640" s="42"/>
      <c r="GK640" s="42"/>
      <c r="GL640" s="42"/>
      <c r="GM640" s="42"/>
      <c r="GN640" s="42"/>
      <c r="GO640" s="42"/>
      <c r="GP640" s="42"/>
      <c r="GQ640" s="42"/>
      <c r="GR640" s="42"/>
      <c r="GS640" s="42"/>
      <c r="GT640" s="42"/>
      <c r="GU640" s="42"/>
      <c r="GV640" s="42"/>
      <c r="GW640" s="42"/>
      <c r="GX640" s="42"/>
      <c r="GY640" s="42"/>
      <c r="GZ640" s="42"/>
      <c r="HA640" s="42"/>
      <c r="HB640" s="42"/>
      <c r="HC640" s="42"/>
      <c r="HD640" s="42"/>
      <c r="HE640" s="42"/>
      <c r="HF640" s="42"/>
      <c r="HG640" s="42"/>
      <c r="HH640" s="42"/>
      <c r="HI640" s="42"/>
      <c r="HJ640" s="42"/>
      <c r="HK640" s="42"/>
      <c r="HL640" s="42"/>
      <c r="HM640" s="42"/>
      <c r="HN640" s="42"/>
      <c r="HO640" s="42"/>
      <c r="HP640" s="42"/>
      <c r="HQ640" s="42"/>
      <c r="HR640" s="42"/>
      <c r="HS640" s="42"/>
      <c r="HT640" s="42"/>
      <c r="HU640" s="42"/>
      <c r="HV640" s="42"/>
      <c r="HW640" s="42"/>
      <c r="HX640" s="42"/>
    </row>
    <row r="641" spans="1:232" s="41" customFormat="1" x14ac:dyDescent="0.25">
      <c r="A641" s="29"/>
      <c r="B641" s="30"/>
      <c r="C641" s="31" t="str">
        <f>IF(H641="","",VLOOKUP(O641,Khach_hang!B:G,6,0))</f>
        <v/>
      </c>
      <c r="D641" s="57" t="str">
        <f t="shared" si="153"/>
        <v/>
      </c>
      <c r="E641" s="57" t="str">
        <f t="shared" si="154"/>
        <v/>
      </c>
      <c r="F641" s="32" t="str">
        <f>IF(H641="","",VLOOKUP(H641,'PHIEU XT'!B:I,8,0))</f>
        <v/>
      </c>
      <c r="G641" s="32" t="str">
        <f t="shared" si="155"/>
        <v/>
      </c>
      <c r="H641" s="4"/>
      <c r="I641" s="32" t="str">
        <f t="shared" si="156"/>
        <v/>
      </c>
      <c r="J641" s="33" t="str">
        <f t="shared" si="157"/>
        <v/>
      </c>
      <c r="K641" s="34"/>
      <c r="L641" s="46" t="str">
        <f t="shared" si="158"/>
        <v/>
      </c>
      <c r="M641" s="33" t="str">
        <f>IF(H641="","",'PHIEU XT'!C641)</f>
        <v/>
      </c>
      <c r="N641" s="35" t="str">
        <f t="shared" si="159"/>
        <v/>
      </c>
      <c r="O641" s="6" t="str">
        <f>IF(H641="","",'PHIEU XT'!E641)</f>
        <v/>
      </c>
      <c r="P641" s="36"/>
      <c r="Q641" s="36"/>
      <c r="R641" s="36"/>
      <c r="S641" s="33" t="str">
        <f>IF(H641="","",'PHIEU XT'!F641)</f>
        <v/>
      </c>
      <c r="T641" s="36"/>
      <c r="U641" s="36"/>
      <c r="V641" s="33" t="str">
        <f t="shared" si="160"/>
        <v/>
      </c>
      <c r="W641" s="36"/>
      <c r="X641" s="36"/>
      <c r="Y641" s="33" t="str">
        <f>IF(H641="","",'PHIEU XT'!AC641)</f>
        <v/>
      </c>
      <c r="Z641" s="36"/>
      <c r="AA641" s="30"/>
      <c r="AB641" s="57" t="str">
        <f t="shared" si="161"/>
        <v/>
      </c>
      <c r="AC641" s="57" t="str">
        <f t="shared" si="162"/>
        <v/>
      </c>
      <c r="AD641" s="30"/>
      <c r="AE641" s="58" t="str">
        <f>IF(H641="","",'PHIEU XT'!U641)</f>
        <v/>
      </c>
      <c r="AF641" s="37"/>
      <c r="AG641" s="37" t="str">
        <f>IF(H641="","",'PHIEU XT'!T641)</f>
        <v/>
      </c>
      <c r="AH641" s="38" t="e">
        <f t="shared" si="163"/>
        <v>#VALUE!</v>
      </c>
      <c r="AI641" s="37"/>
      <c r="AJ641" s="37"/>
      <c r="AK641" s="39"/>
      <c r="AL641" s="40" t="str">
        <f t="shared" si="164"/>
        <v/>
      </c>
      <c r="AM641" s="37"/>
      <c r="AN641" s="37" t="str">
        <f t="shared" si="165"/>
        <v/>
      </c>
      <c r="AO641" s="59" t="str">
        <f t="shared" si="166"/>
        <v/>
      </c>
      <c r="AP641" s="39"/>
      <c r="AQ641" s="59" t="str">
        <f t="shared" si="167"/>
        <v/>
      </c>
      <c r="AR641" s="60" t="str">
        <f t="shared" si="168"/>
        <v/>
      </c>
      <c r="AS641" s="60" t="str">
        <f t="shared" si="169"/>
        <v/>
      </c>
      <c r="AV641" s="39"/>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c r="BV641" s="42"/>
      <c r="BW641" s="42"/>
      <c r="BX641" s="42"/>
      <c r="BY641" s="42"/>
      <c r="BZ641" s="42"/>
      <c r="CA641" s="42"/>
      <c r="CB641" s="42"/>
      <c r="CC641" s="42"/>
      <c r="CD641" s="42"/>
      <c r="CE641" s="42"/>
      <c r="CF641" s="42"/>
      <c r="CG641" s="42"/>
      <c r="CH641" s="42"/>
      <c r="CI641" s="42"/>
      <c r="CJ641" s="42"/>
      <c r="CK641" s="42"/>
      <c r="CL641" s="42"/>
      <c r="CM641" s="42"/>
      <c r="CN641" s="42"/>
      <c r="CO641" s="42"/>
      <c r="CP641" s="42"/>
      <c r="CQ641" s="42"/>
      <c r="CR641" s="42"/>
      <c r="CS641" s="42"/>
      <c r="CT641" s="42"/>
      <c r="CU641" s="42"/>
      <c r="CV641" s="42"/>
      <c r="CW641" s="42"/>
      <c r="CX641" s="42"/>
      <c r="CY641" s="42"/>
      <c r="CZ641" s="42"/>
      <c r="DA641" s="42"/>
      <c r="DB641" s="42"/>
      <c r="DC641" s="42"/>
      <c r="DD641" s="42"/>
      <c r="DE641" s="42"/>
      <c r="DF641" s="42"/>
      <c r="DG641" s="42"/>
      <c r="DH641" s="42"/>
      <c r="DI641" s="42"/>
      <c r="DJ641" s="42"/>
      <c r="DK641" s="42"/>
      <c r="DL641" s="42"/>
      <c r="DM641" s="42"/>
      <c r="DN641" s="42"/>
      <c r="DO641" s="42"/>
      <c r="DP641" s="42"/>
      <c r="DQ641" s="42"/>
      <c r="DR641" s="42"/>
      <c r="DS641" s="42"/>
      <c r="DT641" s="42"/>
      <c r="DU641" s="42"/>
      <c r="DV641" s="42"/>
      <c r="DW641" s="42"/>
      <c r="DX641" s="42"/>
      <c r="DY641" s="42"/>
      <c r="DZ641" s="42"/>
      <c r="EA641" s="42"/>
      <c r="EB641" s="42"/>
      <c r="EC641" s="42"/>
      <c r="ED641" s="42"/>
      <c r="EE641" s="42"/>
      <c r="EF641" s="42"/>
      <c r="EG641" s="42"/>
      <c r="EH641" s="42"/>
      <c r="EI641" s="42"/>
      <c r="EJ641" s="42"/>
      <c r="EK641" s="42"/>
      <c r="EL641" s="42"/>
      <c r="EM641" s="42"/>
      <c r="EN641" s="42"/>
      <c r="EO641" s="42"/>
      <c r="EP641" s="42"/>
      <c r="EQ641" s="42"/>
      <c r="ER641" s="42"/>
      <c r="ES641" s="42"/>
      <c r="ET641" s="42"/>
      <c r="EU641" s="42"/>
      <c r="EV641" s="42"/>
      <c r="EW641" s="42"/>
      <c r="EX641" s="42"/>
      <c r="EY641" s="42"/>
      <c r="EZ641" s="42"/>
      <c r="FA641" s="42"/>
      <c r="FB641" s="42"/>
      <c r="FC641" s="42"/>
      <c r="FD641" s="42"/>
      <c r="FE641" s="42"/>
      <c r="FF641" s="42"/>
      <c r="FG641" s="42"/>
      <c r="FH641" s="42"/>
      <c r="FI641" s="42"/>
      <c r="FJ641" s="42"/>
      <c r="FK641" s="42"/>
      <c r="FL641" s="42"/>
      <c r="FM641" s="42"/>
      <c r="FN641" s="42"/>
      <c r="FO641" s="42"/>
      <c r="FP641" s="42"/>
      <c r="FQ641" s="42"/>
      <c r="FR641" s="42"/>
      <c r="FS641" s="42"/>
      <c r="FT641" s="42"/>
      <c r="FU641" s="42"/>
      <c r="FV641" s="42"/>
      <c r="FW641" s="42"/>
      <c r="FX641" s="42"/>
      <c r="FY641" s="42"/>
      <c r="FZ641" s="42"/>
      <c r="GA641" s="42"/>
      <c r="GB641" s="42"/>
      <c r="GC641" s="42"/>
      <c r="GD641" s="42"/>
      <c r="GE641" s="42"/>
      <c r="GF641" s="42"/>
      <c r="GG641" s="42"/>
      <c r="GH641" s="42"/>
      <c r="GI641" s="42"/>
      <c r="GJ641" s="42"/>
      <c r="GK641" s="42"/>
      <c r="GL641" s="42"/>
      <c r="GM641" s="42"/>
      <c r="GN641" s="42"/>
      <c r="GO641" s="42"/>
      <c r="GP641" s="42"/>
      <c r="GQ641" s="42"/>
      <c r="GR641" s="42"/>
      <c r="GS641" s="42"/>
      <c r="GT641" s="42"/>
      <c r="GU641" s="42"/>
      <c r="GV641" s="42"/>
      <c r="GW641" s="42"/>
      <c r="GX641" s="42"/>
      <c r="GY641" s="42"/>
      <c r="GZ641" s="42"/>
      <c r="HA641" s="42"/>
      <c r="HB641" s="42"/>
      <c r="HC641" s="42"/>
      <c r="HD641" s="42"/>
      <c r="HE641" s="42"/>
      <c r="HF641" s="42"/>
      <c r="HG641" s="42"/>
      <c r="HH641" s="42"/>
      <c r="HI641" s="42"/>
      <c r="HJ641" s="42"/>
      <c r="HK641" s="42"/>
      <c r="HL641" s="42"/>
      <c r="HM641" s="42"/>
      <c r="HN641" s="42"/>
      <c r="HO641" s="42"/>
      <c r="HP641" s="42"/>
      <c r="HQ641" s="42"/>
      <c r="HR641" s="42"/>
      <c r="HS641" s="42"/>
      <c r="HT641" s="42"/>
      <c r="HU641" s="42"/>
      <c r="HV641" s="42"/>
      <c r="HW641" s="42"/>
      <c r="HX641" s="42"/>
    </row>
    <row r="642" spans="1:232" s="41" customFormat="1" x14ac:dyDescent="0.25">
      <c r="A642" s="29"/>
      <c r="B642" s="30"/>
      <c r="C642" s="31" t="str">
        <f>IF(H642="","",VLOOKUP(O642,Khach_hang!B:G,6,0))</f>
        <v/>
      </c>
      <c r="D642" s="57" t="str">
        <f t="shared" si="153"/>
        <v/>
      </c>
      <c r="E642" s="57" t="str">
        <f t="shared" si="154"/>
        <v/>
      </c>
      <c r="F642" s="32" t="str">
        <f>IF(H642="","",VLOOKUP(H642,'PHIEU XT'!B:I,8,0))</f>
        <v/>
      </c>
      <c r="G642" s="32" t="str">
        <f t="shared" si="155"/>
        <v/>
      </c>
      <c r="H642" s="4"/>
      <c r="I642" s="32" t="str">
        <f t="shared" si="156"/>
        <v/>
      </c>
      <c r="J642" s="33" t="str">
        <f t="shared" si="157"/>
        <v/>
      </c>
      <c r="K642" s="34"/>
      <c r="L642" s="46" t="str">
        <f t="shared" si="158"/>
        <v/>
      </c>
      <c r="M642" s="33" t="str">
        <f>IF(H642="","",'PHIEU XT'!C642)</f>
        <v/>
      </c>
      <c r="N642" s="35" t="str">
        <f t="shared" si="159"/>
        <v/>
      </c>
      <c r="O642" s="6" t="str">
        <f>IF(H642="","",'PHIEU XT'!E642)</f>
        <v/>
      </c>
      <c r="P642" s="36"/>
      <c r="Q642" s="36"/>
      <c r="R642" s="36"/>
      <c r="S642" s="33" t="str">
        <f>IF(H642="","",'PHIEU XT'!F642)</f>
        <v/>
      </c>
      <c r="T642" s="36"/>
      <c r="U642" s="36"/>
      <c r="V642" s="33" t="str">
        <f t="shared" si="160"/>
        <v/>
      </c>
      <c r="W642" s="36"/>
      <c r="X642" s="36"/>
      <c r="Y642" s="33" t="str">
        <f>IF(H642="","",'PHIEU XT'!AC642)</f>
        <v/>
      </c>
      <c r="Z642" s="36"/>
      <c r="AA642" s="30"/>
      <c r="AB642" s="57" t="str">
        <f t="shared" si="161"/>
        <v/>
      </c>
      <c r="AC642" s="57" t="str">
        <f t="shared" si="162"/>
        <v/>
      </c>
      <c r="AD642" s="30"/>
      <c r="AE642" s="58" t="str">
        <f>IF(H642="","",'PHIEU XT'!U642)</f>
        <v/>
      </c>
      <c r="AF642" s="37"/>
      <c r="AG642" s="37" t="str">
        <f>IF(H642="","",'PHIEU XT'!T642)</f>
        <v/>
      </c>
      <c r="AH642" s="38" t="e">
        <f t="shared" si="163"/>
        <v>#VALUE!</v>
      </c>
      <c r="AI642" s="37"/>
      <c r="AJ642" s="37"/>
      <c r="AK642" s="39"/>
      <c r="AL642" s="40" t="str">
        <f t="shared" si="164"/>
        <v/>
      </c>
      <c r="AM642" s="37"/>
      <c r="AN642" s="37" t="str">
        <f t="shared" si="165"/>
        <v/>
      </c>
      <c r="AO642" s="59" t="str">
        <f t="shared" si="166"/>
        <v/>
      </c>
      <c r="AP642" s="39"/>
      <c r="AQ642" s="59" t="str">
        <f t="shared" si="167"/>
        <v/>
      </c>
      <c r="AR642" s="60" t="str">
        <f t="shared" si="168"/>
        <v/>
      </c>
      <c r="AS642" s="60" t="str">
        <f t="shared" si="169"/>
        <v/>
      </c>
      <c r="AV642" s="39"/>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c r="BV642" s="42"/>
      <c r="BW642" s="42"/>
      <c r="BX642" s="42"/>
      <c r="BY642" s="42"/>
      <c r="BZ642" s="42"/>
      <c r="CA642" s="42"/>
      <c r="CB642" s="42"/>
      <c r="CC642" s="42"/>
      <c r="CD642" s="42"/>
      <c r="CE642" s="42"/>
      <c r="CF642" s="42"/>
      <c r="CG642" s="42"/>
      <c r="CH642" s="42"/>
      <c r="CI642" s="42"/>
      <c r="CJ642" s="42"/>
      <c r="CK642" s="42"/>
      <c r="CL642" s="42"/>
      <c r="CM642" s="42"/>
      <c r="CN642" s="42"/>
      <c r="CO642" s="42"/>
      <c r="CP642" s="42"/>
      <c r="CQ642" s="42"/>
      <c r="CR642" s="42"/>
      <c r="CS642" s="42"/>
      <c r="CT642" s="42"/>
      <c r="CU642" s="42"/>
      <c r="CV642" s="42"/>
      <c r="CW642" s="42"/>
      <c r="CX642" s="42"/>
      <c r="CY642" s="42"/>
      <c r="CZ642" s="42"/>
      <c r="DA642" s="42"/>
      <c r="DB642" s="42"/>
      <c r="DC642" s="42"/>
      <c r="DD642" s="42"/>
      <c r="DE642" s="42"/>
      <c r="DF642" s="42"/>
      <c r="DG642" s="42"/>
      <c r="DH642" s="42"/>
      <c r="DI642" s="42"/>
      <c r="DJ642" s="42"/>
      <c r="DK642" s="42"/>
      <c r="DL642" s="42"/>
      <c r="DM642" s="42"/>
      <c r="DN642" s="42"/>
      <c r="DO642" s="42"/>
      <c r="DP642" s="42"/>
      <c r="DQ642" s="42"/>
      <c r="DR642" s="42"/>
      <c r="DS642" s="42"/>
      <c r="DT642" s="42"/>
      <c r="DU642" s="42"/>
      <c r="DV642" s="42"/>
      <c r="DW642" s="42"/>
      <c r="DX642" s="42"/>
      <c r="DY642" s="42"/>
      <c r="DZ642" s="42"/>
      <c r="EA642" s="42"/>
      <c r="EB642" s="42"/>
      <c r="EC642" s="42"/>
      <c r="ED642" s="42"/>
      <c r="EE642" s="42"/>
      <c r="EF642" s="42"/>
      <c r="EG642" s="42"/>
      <c r="EH642" s="42"/>
      <c r="EI642" s="42"/>
      <c r="EJ642" s="42"/>
      <c r="EK642" s="42"/>
      <c r="EL642" s="42"/>
      <c r="EM642" s="42"/>
      <c r="EN642" s="42"/>
      <c r="EO642" s="42"/>
      <c r="EP642" s="42"/>
      <c r="EQ642" s="42"/>
      <c r="ER642" s="42"/>
      <c r="ES642" s="42"/>
      <c r="ET642" s="42"/>
      <c r="EU642" s="42"/>
      <c r="EV642" s="42"/>
      <c r="EW642" s="42"/>
      <c r="EX642" s="42"/>
      <c r="EY642" s="42"/>
      <c r="EZ642" s="42"/>
      <c r="FA642" s="42"/>
      <c r="FB642" s="42"/>
      <c r="FC642" s="42"/>
      <c r="FD642" s="42"/>
      <c r="FE642" s="42"/>
      <c r="FF642" s="42"/>
      <c r="FG642" s="42"/>
      <c r="FH642" s="42"/>
      <c r="FI642" s="42"/>
      <c r="FJ642" s="42"/>
      <c r="FK642" s="42"/>
      <c r="FL642" s="42"/>
      <c r="FM642" s="42"/>
      <c r="FN642" s="42"/>
      <c r="FO642" s="42"/>
      <c r="FP642" s="42"/>
      <c r="FQ642" s="42"/>
      <c r="FR642" s="42"/>
      <c r="FS642" s="42"/>
      <c r="FT642" s="42"/>
      <c r="FU642" s="42"/>
      <c r="FV642" s="42"/>
      <c r="FW642" s="42"/>
      <c r="FX642" s="42"/>
      <c r="FY642" s="42"/>
      <c r="FZ642" s="42"/>
      <c r="GA642" s="42"/>
      <c r="GB642" s="42"/>
      <c r="GC642" s="42"/>
      <c r="GD642" s="42"/>
      <c r="GE642" s="42"/>
      <c r="GF642" s="42"/>
      <c r="GG642" s="42"/>
      <c r="GH642" s="42"/>
      <c r="GI642" s="42"/>
      <c r="GJ642" s="42"/>
      <c r="GK642" s="42"/>
      <c r="GL642" s="42"/>
      <c r="GM642" s="42"/>
      <c r="GN642" s="42"/>
      <c r="GO642" s="42"/>
      <c r="GP642" s="42"/>
      <c r="GQ642" s="42"/>
      <c r="GR642" s="42"/>
      <c r="GS642" s="42"/>
      <c r="GT642" s="42"/>
      <c r="GU642" s="42"/>
      <c r="GV642" s="42"/>
      <c r="GW642" s="42"/>
      <c r="GX642" s="42"/>
      <c r="GY642" s="42"/>
      <c r="GZ642" s="42"/>
      <c r="HA642" s="42"/>
      <c r="HB642" s="42"/>
      <c r="HC642" s="42"/>
      <c r="HD642" s="42"/>
      <c r="HE642" s="42"/>
      <c r="HF642" s="42"/>
      <c r="HG642" s="42"/>
      <c r="HH642" s="42"/>
      <c r="HI642" s="42"/>
      <c r="HJ642" s="42"/>
      <c r="HK642" s="42"/>
      <c r="HL642" s="42"/>
      <c r="HM642" s="42"/>
      <c r="HN642" s="42"/>
      <c r="HO642" s="42"/>
      <c r="HP642" s="42"/>
      <c r="HQ642" s="42"/>
      <c r="HR642" s="42"/>
      <c r="HS642" s="42"/>
      <c r="HT642" s="42"/>
      <c r="HU642" s="42"/>
      <c r="HV642" s="42"/>
      <c r="HW642" s="42"/>
      <c r="HX642" s="42"/>
    </row>
    <row r="643" spans="1:232" s="41" customFormat="1" x14ac:dyDescent="0.25">
      <c r="A643" s="29"/>
      <c r="B643" s="30"/>
      <c r="C643" s="31" t="str">
        <f>IF(H643="","",VLOOKUP(O643,Khach_hang!B:G,6,0))</f>
        <v/>
      </c>
      <c r="D643" s="57" t="str">
        <f t="shared" ref="D643:D706" si="170">IF(H643="","",0)</f>
        <v/>
      </c>
      <c r="E643" s="57" t="str">
        <f t="shared" ref="E643:E706" si="171">IF(H643="","",1)</f>
        <v/>
      </c>
      <c r="F643" s="32" t="str">
        <f>IF(H643="","",VLOOKUP(H643,'PHIEU XT'!B:I,8,0))</f>
        <v/>
      </c>
      <c r="G643" s="32" t="str">
        <f t="shared" ref="G643:G706" si="172">IF(F643="","",F643)</f>
        <v/>
      </c>
      <c r="H643" s="4"/>
      <c r="I643" s="32" t="str">
        <f t="shared" ref="I643:I706" si="173">IF(F643="","",F643)</f>
        <v/>
      </c>
      <c r="J643" s="33" t="str">
        <f t="shared" ref="J643:J706" si="174">IF(H643="","","NKHT2508/"&amp;M643)</f>
        <v/>
      </c>
      <c r="K643" s="34"/>
      <c r="L643" s="46" t="str">
        <f t="shared" ref="L643:L706" si="175">IF(H643="","","K25TTM")</f>
        <v/>
      </c>
      <c r="M643" s="33" t="str">
        <f>IF(H643="","",'PHIEU XT'!C643)</f>
        <v/>
      </c>
      <c r="N643" s="35" t="str">
        <f t="shared" ref="N643:N706" si="176">IF(H643="","",G643)</f>
        <v/>
      </c>
      <c r="O643" s="6" t="str">
        <f>IF(H643="","",'PHIEU XT'!E643)</f>
        <v/>
      </c>
      <c r="P643" s="36"/>
      <c r="Q643" s="36"/>
      <c r="R643" s="36"/>
      <c r="S643" s="33" t="str">
        <f>IF(H643="","",'PHIEU XT'!F643)</f>
        <v/>
      </c>
      <c r="T643" s="36"/>
      <c r="U643" s="36"/>
      <c r="V643" s="33" t="str">
        <f t="shared" ref="V643:V706" si="177">S643</f>
        <v/>
      </c>
      <c r="W643" s="36"/>
      <c r="X643" s="36"/>
      <c r="Y643" s="33" t="str">
        <f>IF(H643="","",'PHIEU XT'!AC643)</f>
        <v/>
      </c>
      <c r="Z643" s="36"/>
      <c r="AA643" s="30"/>
      <c r="AB643" s="57" t="str">
        <f t="shared" ref="AB643:AB706" si="178">IF(H643="","",5111)</f>
        <v/>
      </c>
      <c r="AC643" s="57" t="str">
        <f t="shared" ref="AC643:AC706" si="179">IF(H643="","",131)</f>
        <v/>
      </c>
      <c r="AD643" s="30"/>
      <c r="AE643" s="58" t="str">
        <f>IF(H643="","",'PHIEU XT'!U643)</f>
        <v/>
      </c>
      <c r="AF643" s="37"/>
      <c r="AG643" s="37" t="str">
        <f>IF(H643="","",'PHIEU XT'!T643)</f>
        <v/>
      </c>
      <c r="AH643" s="38" t="e">
        <f t="shared" ref="AH643:AH706" si="180">AE643*AG643</f>
        <v>#VALUE!</v>
      </c>
      <c r="AI643" s="37"/>
      <c r="AJ643" s="37"/>
      <c r="AK643" s="39"/>
      <c r="AL643" s="40" t="str">
        <f t="shared" ref="AL643:AL706" si="181">IF(H643="","",8)</f>
        <v/>
      </c>
      <c r="AM643" s="37"/>
      <c r="AN643" s="37" t="str">
        <f t="shared" ref="AN643:AN706" si="182">IF(H643="","",AH643*8%)</f>
        <v/>
      </c>
      <c r="AO643" s="59" t="str">
        <f t="shared" ref="AO643:AO706" si="183">IF(H643="","",33311)</f>
        <v/>
      </c>
      <c r="AP643" s="39"/>
      <c r="AQ643" s="59" t="str">
        <f t="shared" ref="AQ643:AQ706" si="184">IF(H643="","","K-hangtra")</f>
        <v/>
      </c>
      <c r="AR643" s="60" t="str">
        <f t="shared" ref="AR643:AR706" si="185">IF(H643="","",156)</f>
        <v/>
      </c>
      <c r="AS643" s="60" t="str">
        <f t="shared" ref="AS643:AS706" si="186">IF(H643="","",632)</f>
        <v/>
      </c>
      <c r="AV643" s="39"/>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c r="BV643" s="42"/>
      <c r="BW643" s="42"/>
      <c r="BX643" s="42"/>
      <c r="BY643" s="42"/>
      <c r="BZ643" s="42"/>
      <c r="CA643" s="42"/>
      <c r="CB643" s="42"/>
      <c r="CC643" s="42"/>
      <c r="CD643" s="42"/>
      <c r="CE643" s="42"/>
      <c r="CF643" s="42"/>
      <c r="CG643" s="42"/>
      <c r="CH643" s="42"/>
      <c r="CI643" s="42"/>
      <c r="CJ643" s="42"/>
      <c r="CK643" s="42"/>
      <c r="CL643" s="42"/>
      <c r="CM643" s="42"/>
      <c r="CN643" s="42"/>
      <c r="CO643" s="42"/>
      <c r="CP643" s="42"/>
      <c r="CQ643" s="42"/>
      <c r="CR643" s="42"/>
      <c r="CS643" s="42"/>
      <c r="CT643" s="42"/>
      <c r="CU643" s="42"/>
      <c r="CV643" s="42"/>
      <c r="CW643" s="42"/>
      <c r="CX643" s="42"/>
      <c r="CY643" s="42"/>
      <c r="CZ643" s="42"/>
      <c r="DA643" s="42"/>
      <c r="DB643" s="42"/>
      <c r="DC643" s="42"/>
      <c r="DD643" s="42"/>
      <c r="DE643" s="42"/>
      <c r="DF643" s="42"/>
      <c r="DG643" s="42"/>
      <c r="DH643" s="42"/>
      <c r="DI643" s="42"/>
      <c r="DJ643" s="42"/>
      <c r="DK643" s="42"/>
      <c r="DL643" s="42"/>
      <c r="DM643" s="42"/>
      <c r="DN643" s="42"/>
      <c r="DO643" s="42"/>
      <c r="DP643" s="42"/>
      <c r="DQ643" s="42"/>
      <c r="DR643" s="42"/>
      <c r="DS643" s="42"/>
      <c r="DT643" s="42"/>
      <c r="DU643" s="42"/>
      <c r="DV643" s="42"/>
      <c r="DW643" s="42"/>
      <c r="DX643" s="42"/>
      <c r="DY643" s="42"/>
      <c r="DZ643" s="42"/>
      <c r="EA643" s="42"/>
      <c r="EB643" s="42"/>
      <c r="EC643" s="42"/>
      <c r="ED643" s="42"/>
      <c r="EE643" s="42"/>
      <c r="EF643" s="42"/>
      <c r="EG643" s="42"/>
      <c r="EH643" s="42"/>
      <c r="EI643" s="42"/>
      <c r="EJ643" s="42"/>
      <c r="EK643" s="42"/>
      <c r="EL643" s="42"/>
      <c r="EM643" s="42"/>
      <c r="EN643" s="42"/>
      <c r="EO643" s="42"/>
      <c r="EP643" s="42"/>
      <c r="EQ643" s="42"/>
      <c r="ER643" s="42"/>
      <c r="ES643" s="42"/>
      <c r="ET643" s="42"/>
      <c r="EU643" s="42"/>
      <c r="EV643" s="42"/>
      <c r="EW643" s="42"/>
      <c r="EX643" s="42"/>
      <c r="EY643" s="42"/>
      <c r="EZ643" s="42"/>
      <c r="FA643" s="42"/>
      <c r="FB643" s="42"/>
      <c r="FC643" s="42"/>
      <c r="FD643" s="42"/>
      <c r="FE643" s="42"/>
      <c r="FF643" s="42"/>
      <c r="FG643" s="42"/>
      <c r="FH643" s="42"/>
      <c r="FI643" s="42"/>
      <c r="FJ643" s="42"/>
      <c r="FK643" s="42"/>
      <c r="FL643" s="42"/>
      <c r="FM643" s="42"/>
      <c r="FN643" s="42"/>
      <c r="FO643" s="42"/>
      <c r="FP643" s="42"/>
      <c r="FQ643" s="42"/>
      <c r="FR643" s="42"/>
      <c r="FS643" s="42"/>
      <c r="FT643" s="42"/>
      <c r="FU643" s="42"/>
      <c r="FV643" s="42"/>
      <c r="FW643" s="42"/>
      <c r="FX643" s="42"/>
      <c r="FY643" s="42"/>
      <c r="FZ643" s="42"/>
      <c r="GA643" s="42"/>
      <c r="GB643" s="42"/>
      <c r="GC643" s="42"/>
      <c r="GD643" s="42"/>
      <c r="GE643" s="42"/>
      <c r="GF643" s="42"/>
      <c r="GG643" s="42"/>
      <c r="GH643" s="42"/>
      <c r="GI643" s="42"/>
      <c r="GJ643" s="42"/>
      <c r="GK643" s="42"/>
      <c r="GL643" s="42"/>
      <c r="GM643" s="42"/>
      <c r="GN643" s="42"/>
      <c r="GO643" s="42"/>
      <c r="GP643" s="42"/>
      <c r="GQ643" s="42"/>
      <c r="GR643" s="42"/>
      <c r="GS643" s="42"/>
      <c r="GT643" s="42"/>
      <c r="GU643" s="42"/>
      <c r="GV643" s="42"/>
      <c r="GW643" s="42"/>
      <c r="GX643" s="42"/>
      <c r="GY643" s="42"/>
      <c r="GZ643" s="42"/>
      <c r="HA643" s="42"/>
      <c r="HB643" s="42"/>
      <c r="HC643" s="42"/>
      <c r="HD643" s="42"/>
      <c r="HE643" s="42"/>
      <c r="HF643" s="42"/>
      <c r="HG643" s="42"/>
      <c r="HH643" s="42"/>
      <c r="HI643" s="42"/>
      <c r="HJ643" s="42"/>
      <c r="HK643" s="42"/>
      <c r="HL643" s="42"/>
      <c r="HM643" s="42"/>
      <c r="HN643" s="42"/>
      <c r="HO643" s="42"/>
      <c r="HP643" s="42"/>
      <c r="HQ643" s="42"/>
      <c r="HR643" s="42"/>
      <c r="HS643" s="42"/>
      <c r="HT643" s="42"/>
      <c r="HU643" s="42"/>
      <c r="HV643" s="42"/>
      <c r="HW643" s="42"/>
      <c r="HX643" s="42"/>
    </row>
    <row r="644" spans="1:232" s="41" customFormat="1" x14ac:dyDescent="0.25">
      <c r="A644" s="29"/>
      <c r="B644" s="30"/>
      <c r="C644" s="31" t="str">
        <f>IF(H644="","",VLOOKUP(O644,Khach_hang!B:G,6,0))</f>
        <v/>
      </c>
      <c r="D644" s="57" t="str">
        <f t="shared" si="170"/>
        <v/>
      </c>
      <c r="E644" s="57" t="str">
        <f t="shared" si="171"/>
        <v/>
      </c>
      <c r="F644" s="32" t="str">
        <f>IF(H644="","",VLOOKUP(H644,'PHIEU XT'!B:I,8,0))</f>
        <v/>
      </c>
      <c r="G644" s="32" t="str">
        <f t="shared" si="172"/>
        <v/>
      </c>
      <c r="H644" s="4"/>
      <c r="I644" s="32" t="str">
        <f t="shared" si="173"/>
        <v/>
      </c>
      <c r="J644" s="33" t="str">
        <f t="shared" si="174"/>
        <v/>
      </c>
      <c r="K644" s="34"/>
      <c r="L644" s="46" t="str">
        <f t="shared" si="175"/>
        <v/>
      </c>
      <c r="M644" s="33" t="str">
        <f>IF(H644="","",'PHIEU XT'!C644)</f>
        <v/>
      </c>
      <c r="N644" s="35" t="str">
        <f t="shared" si="176"/>
        <v/>
      </c>
      <c r="O644" s="6" t="str">
        <f>IF(H644="","",'PHIEU XT'!E644)</f>
        <v/>
      </c>
      <c r="P644" s="36"/>
      <c r="Q644" s="36"/>
      <c r="R644" s="36"/>
      <c r="S644" s="33" t="str">
        <f>IF(H644="","",'PHIEU XT'!F644)</f>
        <v/>
      </c>
      <c r="T644" s="36"/>
      <c r="U644" s="36"/>
      <c r="V644" s="33" t="str">
        <f t="shared" si="177"/>
        <v/>
      </c>
      <c r="W644" s="36"/>
      <c r="X644" s="36"/>
      <c r="Y644" s="33" t="str">
        <f>IF(H644="","",'PHIEU XT'!AC644)</f>
        <v/>
      </c>
      <c r="Z644" s="36"/>
      <c r="AA644" s="30"/>
      <c r="AB644" s="57" t="str">
        <f t="shared" si="178"/>
        <v/>
      </c>
      <c r="AC644" s="57" t="str">
        <f t="shared" si="179"/>
        <v/>
      </c>
      <c r="AD644" s="30"/>
      <c r="AE644" s="58" t="str">
        <f>IF(H644="","",'PHIEU XT'!U644)</f>
        <v/>
      </c>
      <c r="AF644" s="37"/>
      <c r="AG644" s="37" t="str">
        <f>IF(H644="","",'PHIEU XT'!T644)</f>
        <v/>
      </c>
      <c r="AH644" s="38" t="e">
        <f t="shared" si="180"/>
        <v>#VALUE!</v>
      </c>
      <c r="AI644" s="37"/>
      <c r="AJ644" s="37"/>
      <c r="AK644" s="39"/>
      <c r="AL644" s="40" t="str">
        <f t="shared" si="181"/>
        <v/>
      </c>
      <c r="AM644" s="37"/>
      <c r="AN644" s="37" t="str">
        <f t="shared" si="182"/>
        <v/>
      </c>
      <c r="AO644" s="59" t="str">
        <f t="shared" si="183"/>
        <v/>
      </c>
      <c r="AP644" s="39"/>
      <c r="AQ644" s="59" t="str">
        <f t="shared" si="184"/>
        <v/>
      </c>
      <c r="AR644" s="60" t="str">
        <f t="shared" si="185"/>
        <v/>
      </c>
      <c r="AS644" s="60" t="str">
        <f t="shared" si="186"/>
        <v/>
      </c>
      <c r="AV644" s="39"/>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c r="BV644" s="42"/>
      <c r="BW644" s="42"/>
      <c r="BX644" s="42"/>
      <c r="BY644" s="42"/>
      <c r="BZ644" s="42"/>
      <c r="CA644" s="42"/>
      <c r="CB644" s="42"/>
      <c r="CC644" s="42"/>
      <c r="CD644" s="42"/>
      <c r="CE644" s="42"/>
      <c r="CF644" s="42"/>
      <c r="CG644" s="42"/>
      <c r="CH644" s="42"/>
      <c r="CI644" s="42"/>
      <c r="CJ644" s="42"/>
      <c r="CK644" s="42"/>
      <c r="CL644" s="42"/>
      <c r="CM644" s="42"/>
      <c r="CN644" s="42"/>
      <c r="CO644" s="42"/>
      <c r="CP644" s="42"/>
      <c r="CQ644" s="42"/>
      <c r="CR644" s="42"/>
      <c r="CS644" s="42"/>
      <c r="CT644" s="42"/>
      <c r="CU644" s="42"/>
      <c r="CV644" s="42"/>
      <c r="CW644" s="42"/>
      <c r="CX644" s="42"/>
      <c r="CY644" s="42"/>
      <c r="CZ644" s="42"/>
      <c r="DA644" s="42"/>
      <c r="DB644" s="42"/>
      <c r="DC644" s="42"/>
      <c r="DD644" s="42"/>
      <c r="DE644" s="42"/>
      <c r="DF644" s="42"/>
      <c r="DG644" s="42"/>
      <c r="DH644" s="42"/>
      <c r="DI644" s="42"/>
      <c r="DJ644" s="42"/>
      <c r="DK644" s="42"/>
      <c r="DL644" s="42"/>
      <c r="DM644" s="42"/>
      <c r="DN644" s="42"/>
      <c r="DO644" s="42"/>
      <c r="DP644" s="42"/>
      <c r="DQ644" s="42"/>
      <c r="DR644" s="42"/>
      <c r="DS644" s="42"/>
      <c r="DT644" s="42"/>
      <c r="DU644" s="42"/>
      <c r="DV644" s="42"/>
      <c r="DW644" s="42"/>
      <c r="DX644" s="42"/>
      <c r="DY644" s="42"/>
      <c r="DZ644" s="42"/>
      <c r="EA644" s="42"/>
      <c r="EB644" s="42"/>
      <c r="EC644" s="42"/>
      <c r="ED644" s="42"/>
      <c r="EE644" s="42"/>
      <c r="EF644" s="42"/>
      <c r="EG644" s="42"/>
      <c r="EH644" s="42"/>
      <c r="EI644" s="42"/>
      <c r="EJ644" s="42"/>
      <c r="EK644" s="42"/>
      <c r="EL644" s="42"/>
      <c r="EM644" s="42"/>
      <c r="EN644" s="42"/>
      <c r="EO644" s="42"/>
      <c r="EP644" s="42"/>
      <c r="EQ644" s="42"/>
      <c r="ER644" s="42"/>
      <c r="ES644" s="42"/>
      <c r="ET644" s="42"/>
      <c r="EU644" s="42"/>
      <c r="EV644" s="42"/>
      <c r="EW644" s="42"/>
      <c r="EX644" s="42"/>
      <c r="EY644" s="42"/>
      <c r="EZ644" s="42"/>
      <c r="FA644" s="42"/>
      <c r="FB644" s="42"/>
      <c r="FC644" s="42"/>
      <c r="FD644" s="42"/>
      <c r="FE644" s="42"/>
      <c r="FF644" s="42"/>
      <c r="FG644" s="42"/>
      <c r="FH644" s="42"/>
      <c r="FI644" s="42"/>
      <c r="FJ644" s="42"/>
      <c r="FK644" s="42"/>
      <c r="FL644" s="42"/>
      <c r="FM644" s="42"/>
      <c r="FN644" s="42"/>
      <c r="FO644" s="42"/>
      <c r="FP644" s="42"/>
      <c r="FQ644" s="42"/>
      <c r="FR644" s="42"/>
      <c r="FS644" s="42"/>
      <c r="FT644" s="42"/>
      <c r="FU644" s="42"/>
      <c r="FV644" s="42"/>
      <c r="FW644" s="42"/>
      <c r="FX644" s="42"/>
      <c r="FY644" s="42"/>
      <c r="FZ644" s="42"/>
      <c r="GA644" s="42"/>
      <c r="GB644" s="42"/>
      <c r="GC644" s="42"/>
      <c r="GD644" s="42"/>
      <c r="GE644" s="42"/>
      <c r="GF644" s="42"/>
      <c r="GG644" s="42"/>
      <c r="GH644" s="42"/>
      <c r="GI644" s="42"/>
      <c r="GJ644" s="42"/>
      <c r="GK644" s="42"/>
      <c r="GL644" s="42"/>
      <c r="GM644" s="42"/>
      <c r="GN644" s="42"/>
      <c r="GO644" s="42"/>
      <c r="GP644" s="42"/>
      <c r="GQ644" s="42"/>
      <c r="GR644" s="42"/>
      <c r="GS644" s="42"/>
      <c r="GT644" s="42"/>
      <c r="GU644" s="42"/>
      <c r="GV644" s="42"/>
      <c r="GW644" s="42"/>
      <c r="GX644" s="42"/>
      <c r="GY644" s="42"/>
      <c r="GZ644" s="42"/>
      <c r="HA644" s="42"/>
      <c r="HB644" s="42"/>
      <c r="HC644" s="42"/>
      <c r="HD644" s="42"/>
      <c r="HE644" s="42"/>
      <c r="HF644" s="42"/>
      <c r="HG644" s="42"/>
      <c r="HH644" s="42"/>
      <c r="HI644" s="42"/>
      <c r="HJ644" s="42"/>
      <c r="HK644" s="42"/>
      <c r="HL644" s="42"/>
      <c r="HM644" s="42"/>
      <c r="HN644" s="42"/>
      <c r="HO644" s="42"/>
      <c r="HP644" s="42"/>
      <c r="HQ644" s="42"/>
      <c r="HR644" s="42"/>
      <c r="HS644" s="42"/>
      <c r="HT644" s="42"/>
      <c r="HU644" s="42"/>
      <c r="HV644" s="42"/>
      <c r="HW644" s="42"/>
      <c r="HX644" s="42"/>
    </row>
    <row r="645" spans="1:232" s="41" customFormat="1" x14ac:dyDescent="0.25">
      <c r="A645" s="29"/>
      <c r="B645" s="30"/>
      <c r="C645" s="31" t="str">
        <f>IF(H645="","",VLOOKUP(O645,Khach_hang!B:G,6,0))</f>
        <v/>
      </c>
      <c r="D645" s="57" t="str">
        <f t="shared" si="170"/>
        <v/>
      </c>
      <c r="E645" s="57" t="str">
        <f t="shared" si="171"/>
        <v/>
      </c>
      <c r="F645" s="32" t="str">
        <f>IF(H645="","",VLOOKUP(H645,'PHIEU XT'!B:I,8,0))</f>
        <v/>
      </c>
      <c r="G645" s="32" t="str">
        <f t="shared" si="172"/>
        <v/>
      </c>
      <c r="H645" s="4"/>
      <c r="I645" s="32" t="str">
        <f t="shared" si="173"/>
        <v/>
      </c>
      <c r="J645" s="33" t="str">
        <f t="shared" si="174"/>
        <v/>
      </c>
      <c r="K645" s="34"/>
      <c r="L645" s="46" t="str">
        <f t="shared" si="175"/>
        <v/>
      </c>
      <c r="M645" s="33" t="str">
        <f>IF(H645="","",'PHIEU XT'!C645)</f>
        <v/>
      </c>
      <c r="N645" s="35" t="str">
        <f t="shared" si="176"/>
        <v/>
      </c>
      <c r="O645" s="6" t="str">
        <f>IF(H645="","",'PHIEU XT'!E645)</f>
        <v/>
      </c>
      <c r="P645" s="36"/>
      <c r="Q645" s="36"/>
      <c r="R645" s="36"/>
      <c r="S645" s="33" t="str">
        <f>IF(H645="","",'PHIEU XT'!F645)</f>
        <v/>
      </c>
      <c r="T645" s="36"/>
      <c r="U645" s="36"/>
      <c r="V645" s="33" t="str">
        <f t="shared" si="177"/>
        <v/>
      </c>
      <c r="W645" s="36"/>
      <c r="X645" s="36"/>
      <c r="Y645" s="33" t="str">
        <f>IF(H645="","",'PHIEU XT'!AC645)</f>
        <v/>
      </c>
      <c r="Z645" s="36"/>
      <c r="AA645" s="30"/>
      <c r="AB645" s="57" t="str">
        <f t="shared" si="178"/>
        <v/>
      </c>
      <c r="AC645" s="57" t="str">
        <f t="shared" si="179"/>
        <v/>
      </c>
      <c r="AD645" s="30"/>
      <c r="AE645" s="58" t="str">
        <f>IF(H645="","",'PHIEU XT'!U645)</f>
        <v/>
      </c>
      <c r="AF645" s="37"/>
      <c r="AG645" s="37" t="str">
        <f>IF(H645="","",'PHIEU XT'!T645)</f>
        <v/>
      </c>
      <c r="AH645" s="38" t="e">
        <f t="shared" si="180"/>
        <v>#VALUE!</v>
      </c>
      <c r="AI645" s="37"/>
      <c r="AJ645" s="37"/>
      <c r="AK645" s="39"/>
      <c r="AL645" s="40" t="str">
        <f t="shared" si="181"/>
        <v/>
      </c>
      <c r="AM645" s="37"/>
      <c r="AN645" s="37" t="str">
        <f t="shared" si="182"/>
        <v/>
      </c>
      <c r="AO645" s="59" t="str">
        <f t="shared" si="183"/>
        <v/>
      </c>
      <c r="AP645" s="39"/>
      <c r="AQ645" s="59" t="str">
        <f t="shared" si="184"/>
        <v/>
      </c>
      <c r="AR645" s="60" t="str">
        <f t="shared" si="185"/>
        <v/>
      </c>
      <c r="AS645" s="60" t="str">
        <f t="shared" si="186"/>
        <v/>
      </c>
      <c r="AV645" s="39"/>
      <c r="AW645" s="42"/>
      <c r="AX645" s="42"/>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c r="BV645" s="42"/>
      <c r="BW645" s="42"/>
      <c r="BX645" s="42"/>
      <c r="BY645" s="42"/>
      <c r="BZ645" s="42"/>
      <c r="CA645" s="42"/>
      <c r="CB645" s="42"/>
      <c r="CC645" s="42"/>
      <c r="CD645" s="42"/>
      <c r="CE645" s="42"/>
      <c r="CF645" s="42"/>
      <c r="CG645" s="42"/>
      <c r="CH645" s="42"/>
      <c r="CI645" s="42"/>
      <c r="CJ645" s="42"/>
      <c r="CK645" s="42"/>
      <c r="CL645" s="42"/>
      <c r="CM645" s="42"/>
      <c r="CN645" s="42"/>
      <c r="CO645" s="42"/>
      <c r="CP645" s="42"/>
      <c r="CQ645" s="42"/>
      <c r="CR645" s="42"/>
      <c r="CS645" s="42"/>
      <c r="CT645" s="42"/>
      <c r="CU645" s="42"/>
      <c r="CV645" s="42"/>
      <c r="CW645" s="42"/>
      <c r="CX645" s="42"/>
      <c r="CY645" s="42"/>
      <c r="CZ645" s="42"/>
      <c r="DA645" s="42"/>
      <c r="DB645" s="42"/>
      <c r="DC645" s="42"/>
      <c r="DD645" s="42"/>
      <c r="DE645" s="42"/>
      <c r="DF645" s="42"/>
      <c r="DG645" s="42"/>
      <c r="DH645" s="42"/>
      <c r="DI645" s="42"/>
      <c r="DJ645" s="42"/>
      <c r="DK645" s="42"/>
      <c r="DL645" s="42"/>
      <c r="DM645" s="42"/>
      <c r="DN645" s="42"/>
      <c r="DO645" s="42"/>
      <c r="DP645" s="42"/>
      <c r="DQ645" s="42"/>
      <c r="DR645" s="42"/>
      <c r="DS645" s="42"/>
      <c r="DT645" s="42"/>
      <c r="DU645" s="42"/>
      <c r="DV645" s="42"/>
      <c r="DW645" s="42"/>
      <c r="DX645" s="42"/>
      <c r="DY645" s="42"/>
      <c r="DZ645" s="42"/>
      <c r="EA645" s="42"/>
      <c r="EB645" s="42"/>
      <c r="EC645" s="42"/>
      <c r="ED645" s="42"/>
      <c r="EE645" s="42"/>
      <c r="EF645" s="42"/>
      <c r="EG645" s="42"/>
      <c r="EH645" s="42"/>
      <c r="EI645" s="42"/>
      <c r="EJ645" s="42"/>
      <c r="EK645" s="42"/>
      <c r="EL645" s="42"/>
      <c r="EM645" s="42"/>
      <c r="EN645" s="42"/>
      <c r="EO645" s="42"/>
      <c r="EP645" s="42"/>
      <c r="EQ645" s="42"/>
      <c r="ER645" s="42"/>
      <c r="ES645" s="42"/>
      <c r="ET645" s="42"/>
      <c r="EU645" s="42"/>
      <c r="EV645" s="42"/>
      <c r="EW645" s="42"/>
      <c r="EX645" s="42"/>
      <c r="EY645" s="42"/>
      <c r="EZ645" s="42"/>
      <c r="FA645" s="42"/>
      <c r="FB645" s="42"/>
      <c r="FC645" s="42"/>
      <c r="FD645" s="42"/>
      <c r="FE645" s="42"/>
      <c r="FF645" s="42"/>
      <c r="FG645" s="42"/>
      <c r="FH645" s="42"/>
      <c r="FI645" s="42"/>
      <c r="FJ645" s="42"/>
      <c r="FK645" s="42"/>
      <c r="FL645" s="42"/>
      <c r="FM645" s="42"/>
      <c r="FN645" s="42"/>
      <c r="FO645" s="42"/>
      <c r="FP645" s="42"/>
      <c r="FQ645" s="42"/>
      <c r="FR645" s="42"/>
      <c r="FS645" s="42"/>
      <c r="FT645" s="42"/>
      <c r="FU645" s="42"/>
      <c r="FV645" s="42"/>
      <c r="FW645" s="42"/>
      <c r="FX645" s="42"/>
      <c r="FY645" s="42"/>
      <c r="FZ645" s="42"/>
      <c r="GA645" s="42"/>
      <c r="GB645" s="42"/>
      <c r="GC645" s="42"/>
      <c r="GD645" s="42"/>
      <c r="GE645" s="42"/>
      <c r="GF645" s="42"/>
      <c r="GG645" s="42"/>
      <c r="GH645" s="42"/>
      <c r="GI645" s="42"/>
      <c r="GJ645" s="42"/>
      <c r="GK645" s="42"/>
      <c r="GL645" s="42"/>
      <c r="GM645" s="42"/>
      <c r="GN645" s="42"/>
      <c r="GO645" s="42"/>
      <c r="GP645" s="42"/>
      <c r="GQ645" s="42"/>
      <c r="GR645" s="42"/>
      <c r="GS645" s="42"/>
      <c r="GT645" s="42"/>
      <c r="GU645" s="42"/>
      <c r="GV645" s="42"/>
      <c r="GW645" s="42"/>
      <c r="GX645" s="42"/>
      <c r="GY645" s="42"/>
      <c r="GZ645" s="42"/>
      <c r="HA645" s="42"/>
      <c r="HB645" s="42"/>
      <c r="HC645" s="42"/>
      <c r="HD645" s="42"/>
      <c r="HE645" s="42"/>
      <c r="HF645" s="42"/>
      <c r="HG645" s="42"/>
      <c r="HH645" s="42"/>
      <c r="HI645" s="42"/>
      <c r="HJ645" s="42"/>
      <c r="HK645" s="42"/>
      <c r="HL645" s="42"/>
      <c r="HM645" s="42"/>
      <c r="HN645" s="42"/>
      <c r="HO645" s="42"/>
      <c r="HP645" s="42"/>
      <c r="HQ645" s="42"/>
      <c r="HR645" s="42"/>
      <c r="HS645" s="42"/>
      <c r="HT645" s="42"/>
      <c r="HU645" s="42"/>
      <c r="HV645" s="42"/>
      <c r="HW645" s="42"/>
      <c r="HX645" s="42"/>
    </row>
    <row r="646" spans="1:232" s="41" customFormat="1" x14ac:dyDescent="0.25">
      <c r="A646" s="29"/>
      <c r="B646" s="30"/>
      <c r="C646" s="31" t="str">
        <f>IF(H646="","",VLOOKUP(O646,Khach_hang!B:G,6,0))</f>
        <v/>
      </c>
      <c r="D646" s="57" t="str">
        <f t="shared" si="170"/>
        <v/>
      </c>
      <c r="E646" s="57" t="str">
        <f t="shared" si="171"/>
        <v/>
      </c>
      <c r="F646" s="32" t="str">
        <f>IF(H646="","",VLOOKUP(H646,'PHIEU XT'!B:I,8,0))</f>
        <v/>
      </c>
      <c r="G646" s="32" t="str">
        <f t="shared" si="172"/>
        <v/>
      </c>
      <c r="H646" s="4"/>
      <c r="I646" s="32" t="str">
        <f t="shared" si="173"/>
        <v/>
      </c>
      <c r="J646" s="33" t="str">
        <f t="shared" si="174"/>
        <v/>
      </c>
      <c r="K646" s="34"/>
      <c r="L646" s="46" t="str">
        <f t="shared" si="175"/>
        <v/>
      </c>
      <c r="M646" s="33" t="str">
        <f>IF(H646="","",'PHIEU XT'!C646)</f>
        <v/>
      </c>
      <c r="N646" s="35" t="str">
        <f t="shared" si="176"/>
        <v/>
      </c>
      <c r="O646" s="6" t="str">
        <f>IF(H646="","",'PHIEU XT'!E646)</f>
        <v/>
      </c>
      <c r="P646" s="36"/>
      <c r="Q646" s="36"/>
      <c r="R646" s="36"/>
      <c r="S646" s="33" t="str">
        <f>IF(H646="","",'PHIEU XT'!F646)</f>
        <v/>
      </c>
      <c r="T646" s="36"/>
      <c r="U646" s="36"/>
      <c r="V646" s="33" t="str">
        <f t="shared" si="177"/>
        <v/>
      </c>
      <c r="W646" s="36"/>
      <c r="X646" s="36"/>
      <c r="Y646" s="33" t="str">
        <f>IF(H646="","",'PHIEU XT'!AC646)</f>
        <v/>
      </c>
      <c r="Z646" s="36"/>
      <c r="AA646" s="30"/>
      <c r="AB646" s="57" t="str">
        <f t="shared" si="178"/>
        <v/>
      </c>
      <c r="AC646" s="57" t="str">
        <f t="shared" si="179"/>
        <v/>
      </c>
      <c r="AD646" s="30"/>
      <c r="AE646" s="58" t="str">
        <f>IF(H646="","",'PHIEU XT'!U646)</f>
        <v/>
      </c>
      <c r="AF646" s="37"/>
      <c r="AG646" s="37" t="str">
        <f>IF(H646="","",'PHIEU XT'!T646)</f>
        <v/>
      </c>
      <c r="AH646" s="38" t="e">
        <f t="shared" si="180"/>
        <v>#VALUE!</v>
      </c>
      <c r="AI646" s="37"/>
      <c r="AJ646" s="37"/>
      <c r="AK646" s="39"/>
      <c r="AL646" s="40" t="str">
        <f t="shared" si="181"/>
        <v/>
      </c>
      <c r="AM646" s="37"/>
      <c r="AN646" s="37" t="str">
        <f t="shared" si="182"/>
        <v/>
      </c>
      <c r="AO646" s="59" t="str">
        <f t="shared" si="183"/>
        <v/>
      </c>
      <c r="AP646" s="39"/>
      <c r="AQ646" s="59" t="str">
        <f t="shared" si="184"/>
        <v/>
      </c>
      <c r="AR646" s="60" t="str">
        <f t="shared" si="185"/>
        <v/>
      </c>
      <c r="AS646" s="60" t="str">
        <f t="shared" si="186"/>
        <v/>
      </c>
      <c r="AV646" s="39"/>
      <c r="AW646" s="42"/>
      <c r="AX646" s="42"/>
      <c r="AY646" s="42"/>
      <c r="AZ646" s="42"/>
      <c r="BA646" s="42"/>
      <c r="BB646" s="42"/>
      <c r="BC646" s="42"/>
      <c r="BD646" s="42"/>
      <c r="BE646" s="42"/>
      <c r="BF646" s="42"/>
      <c r="BG646" s="42"/>
      <c r="BH646" s="42"/>
      <c r="BI646" s="42"/>
      <c r="BJ646" s="42"/>
      <c r="BK646" s="42"/>
      <c r="BL646" s="42"/>
      <c r="BM646" s="42"/>
      <c r="BN646" s="42"/>
      <c r="BO646" s="42"/>
      <c r="BP646" s="42"/>
      <c r="BQ646" s="42"/>
      <c r="BR646" s="42"/>
      <c r="BS646" s="42"/>
      <c r="BT646" s="42"/>
      <c r="BU646" s="42"/>
      <c r="BV646" s="42"/>
      <c r="BW646" s="42"/>
      <c r="BX646" s="42"/>
      <c r="BY646" s="42"/>
      <c r="BZ646" s="42"/>
      <c r="CA646" s="42"/>
      <c r="CB646" s="42"/>
      <c r="CC646" s="42"/>
      <c r="CD646" s="42"/>
      <c r="CE646" s="42"/>
      <c r="CF646" s="42"/>
      <c r="CG646" s="42"/>
      <c r="CH646" s="42"/>
      <c r="CI646" s="42"/>
      <c r="CJ646" s="42"/>
      <c r="CK646" s="42"/>
      <c r="CL646" s="42"/>
      <c r="CM646" s="42"/>
      <c r="CN646" s="42"/>
      <c r="CO646" s="42"/>
      <c r="CP646" s="42"/>
      <c r="CQ646" s="42"/>
      <c r="CR646" s="42"/>
      <c r="CS646" s="42"/>
      <c r="CT646" s="42"/>
      <c r="CU646" s="42"/>
      <c r="CV646" s="42"/>
      <c r="CW646" s="42"/>
      <c r="CX646" s="42"/>
      <c r="CY646" s="42"/>
      <c r="CZ646" s="42"/>
      <c r="DA646" s="42"/>
      <c r="DB646" s="42"/>
      <c r="DC646" s="42"/>
      <c r="DD646" s="42"/>
      <c r="DE646" s="42"/>
      <c r="DF646" s="42"/>
      <c r="DG646" s="42"/>
      <c r="DH646" s="42"/>
      <c r="DI646" s="42"/>
      <c r="DJ646" s="42"/>
      <c r="DK646" s="42"/>
      <c r="DL646" s="42"/>
      <c r="DM646" s="42"/>
      <c r="DN646" s="42"/>
      <c r="DO646" s="42"/>
      <c r="DP646" s="42"/>
      <c r="DQ646" s="42"/>
      <c r="DR646" s="42"/>
      <c r="DS646" s="42"/>
      <c r="DT646" s="42"/>
      <c r="DU646" s="42"/>
      <c r="DV646" s="42"/>
      <c r="DW646" s="42"/>
      <c r="DX646" s="42"/>
      <c r="DY646" s="42"/>
      <c r="DZ646" s="42"/>
      <c r="EA646" s="42"/>
      <c r="EB646" s="42"/>
      <c r="EC646" s="42"/>
      <c r="ED646" s="42"/>
      <c r="EE646" s="42"/>
      <c r="EF646" s="42"/>
      <c r="EG646" s="42"/>
      <c r="EH646" s="42"/>
      <c r="EI646" s="42"/>
      <c r="EJ646" s="42"/>
      <c r="EK646" s="42"/>
      <c r="EL646" s="42"/>
      <c r="EM646" s="42"/>
      <c r="EN646" s="42"/>
      <c r="EO646" s="42"/>
      <c r="EP646" s="42"/>
      <c r="EQ646" s="42"/>
      <c r="ER646" s="42"/>
      <c r="ES646" s="42"/>
      <c r="ET646" s="42"/>
      <c r="EU646" s="42"/>
      <c r="EV646" s="42"/>
      <c r="EW646" s="42"/>
      <c r="EX646" s="42"/>
      <c r="EY646" s="42"/>
      <c r="EZ646" s="42"/>
      <c r="FA646" s="42"/>
      <c r="FB646" s="42"/>
      <c r="FC646" s="42"/>
      <c r="FD646" s="42"/>
      <c r="FE646" s="42"/>
      <c r="FF646" s="42"/>
      <c r="FG646" s="42"/>
      <c r="FH646" s="42"/>
      <c r="FI646" s="42"/>
      <c r="FJ646" s="42"/>
      <c r="FK646" s="42"/>
      <c r="FL646" s="42"/>
      <c r="FM646" s="42"/>
      <c r="FN646" s="42"/>
      <c r="FO646" s="42"/>
      <c r="FP646" s="42"/>
      <c r="FQ646" s="42"/>
      <c r="FR646" s="42"/>
      <c r="FS646" s="42"/>
      <c r="FT646" s="42"/>
      <c r="FU646" s="42"/>
      <c r="FV646" s="42"/>
      <c r="FW646" s="42"/>
      <c r="FX646" s="42"/>
      <c r="FY646" s="42"/>
      <c r="FZ646" s="42"/>
      <c r="GA646" s="42"/>
      <c r="GB646" s="42"/>
      <c r="GC646" s="42"/>
      <c r="GD646" s="42"/>
      <c r="GE646" s="42"/>
      <c r="GF646" s="42"/>
      <c r="GG646" s="42"/>
      <c r="GH646" s="42"/>
      <c r="GI646" s="42"/>
      <c r="GJ646" s="42"/>
      <c r="GK646" s="42"/>
      <c r="GL646" s="42"/>
      <c r="GM646" s="42"/>
      <c r="GN646" s="42"/>
      <c r="GO646" s="42"/>
      <c r="GP646" s="42"/>
      <c r="GQ646" s="42"/>
      <c r="GR646" s="42"/>
      <c r="GS646" s="42"/>
      <c r="GT646" s="42"/>
      <c r="GU646" s="42"/>
      <c r="GV646" s="42"/>
      <c r="GW646" s="42"/>
      <c r="GX646" s="42"/>
      <c r="GY646" s="42"/>
      <c r="GZ646" s="42"/>
      <c r="HA646" s="42"/>
      <c r="HB646" s="42"/>
      <c r="HC646" s="42"/>
      <c r="HD646" s="42"/>
      <c r="HE646" s="42"/>
      <c r="HF646" s="42"/>
      <c r="HG646" s="42"/>
      <c r="HH646" s="42"/>
      <c r="HI646" s="42"/>
      <c r="HJ646" s="42"/>
      <c r="HK646" s="42"/>
      <c r="HL646" s="42"/>
      <c r="HM646" s="42"/>
      <c r="HN646" s="42"/>
      <c r="HO646" s="42"/>
      <c r="HP646" s="42"/>
      <c r="HQ646" s="42"/>
      <c r="HR646" s="42"/>
      <c r="HS646" s="42"/>
      <c r="HT646" s="42"/>
      <c r="HU646" s="42"/>
      <c r="HV646" s="42"/>
      <c r="HW646" s="42"/>
      <c r="HX646" s="42"/>
    </row>
    <row r="647" spans="1:232" s="41" customFormat="1" x14ac:dyDescent="0.25">
      <c r="A647" s="29"/>
      <c r="B647" s="30"/>
      <c r="C647" s="31" t="str">
        <f>IF(H647="","",VLOOKUP(O647,Khach_hang!B:G,6,0))</f>
        <v/>
      </c>
      <c r="D647" s="57" t="str">
        <f t="shared" si="170"/>
        <v/>
      </c>
      <c r="E647" s="57" t="str">
        <f t="shared" si="171"/>
        <v/>
      </c>
      <c r="F647" s="32" t="str">
        <f>IF(H647="","",VLOOKUP(H647,'PHIEU XT'!B:I,8,0))</f>
        <v/>
      </c>
      <c r="G647" s="32" t="str">
        <f t="shared" si="172"/>
        <v/>
      </c>
      <c r="H647" s="4"/>
      <c r="I647" s="32" t="str">
        <f t="shared" si="173"/>
        <v/>
      </c>
      <c r="J647" s="33" t="str">
        <f t="shared" si="174"/>
        <v/>
      </c>
      <c r="K647" s="34"/>
      <c r="L647" s="46" t="str">
        <f t="shared" si="175"/>
        <v/>
      </c>
      <c r="M647" s="33" t="str">
        <f>IF(H647="","",'PHIEU XT'!C647)</f>
        <v/>
      </c>
      <c r="N647" s="35" t="str">
        <f t="shared" si="176"/>
        <v/>
      </c>
      <c r="O647" s="6" t="str">
        <f>IF(H647="","",'PHIEU XT'!E647)</f>
        <v/>
      </c>
      <c r="P647" s="36"/>
      <c r="Q647" s="36"/>
      <c r="R647" s="36"/>
      <c r="S647" s="33" t="str">
        <f>IF(H647="","",'PHIEU XT'!F647)</f>
        <v/>
      </c>
      <c r="T647" s="36"/>
      <c r="U647" s="36"/>
      <c r="V647" s="33" t="str">
        <f t="shared" si="177"/>
        <v/>
      </c>
      <c r="W647" s="36"/>
      <c r="X647" s="36"/>
      <c r="Y647" s="33" t="str">
        <f>IF(H647="","",'PHIEU XT'!AC647)</f>
        <v/>
      </c>
      <c r="Z647" s="36"/>
      <c r="AA647" s="30"/>
      <c r="AB647" s="57" t="str">
        <f t="shared" si="178"/>
        <v/>
      </c>
      <c r="AC647" s="57" t="str">
        <f t="shared" si="179"/>
        <v/>
      </c>
      <c r="AD647" s="30"/>
      <c r="AE647" s="58" t="str">
        <f>IF(H647="","",'PHIEU XT'!U647)</f>
        <v/>
      </c>
      <c r="AF647" s="37"/>
      <c r="AG647" s="37" t="str">
        <f>IF(H647="","",'PHIEU XT'!T647)</f>
        <v/>
      </c>
      <c r="AH647" s="38" t="e">
        <f t="shared" si="180"/>
        <v>#VALUE!</v>
      </c>
      <c r="AI647" s="37"/>
      <c r="AJ647" s="37"/>
      <c r="AK647" s="39"/>
      <c r="AL647" s="40" t="str">
        <f t="shared" si="181"/>
        <v/>
      </c>
      <c r="AM647" s="37"/>
      <c r="AN647" s="37" t="str">
        <f t="shared" si="182"/>
        <v/>
      </c>
      <c r="AO647" s="59" t="str">
        <f t="shared" si="183"/>
        <v/>
      </c>
      <c r="AP647" s="39"/>
      <c r="AQ647" s="59" t="str">
        <f t="shared" si="184"/>
        <v/>
      </c>
      <c r="AR647" s="60" t="str">
        <f t="shared" si="185"/>
        <v/>
      </c>
      <c r="AS647" s="60" t="str">
        <f t="shared" si="186"/>
        <v/>
      </c>
      <c r="AV647" s="39"/>
      <c r="AW647" s="42"/>
      <c r="AX647" s="42"/>
      <c r="AY647" s="42"/>
      <c r="AZ647" s="42"/>
      <c r="BA647" s="42"/>
      <c r="BB647" s="42"/>
      <c r="BC647" s="42"/>
      <c r="BD647" s="42"/>
      <c r="BE647" s="42"/>
      <c r="BF647" s="42"/>
      <c r="BG647" s="42"/>
      <c r="BH647" s="42"/>
      <c r="BI647" s="42"/>
      <c r="BJ647" s="42"/>
      <c r="BK647" s="42"/>
      <c r="BL647" s="42"/>
      <c r="BM647" s="42"/>
      <c r="BN647" s="42"/>
      <c r="BO647" s="42"/>
      <c r="BP647" s="42"/>
      <c r="BQ647" s="42"/>
      <c r="BR647" s="42"/>
      <c r="BS647" s="42"/>
      <c r="BT647" s="42"/>
      <c r="BU647" s="42"/>
      <c r="BV647" s="42"/>
      <c r="BW647" s="42"/>
      <c r="BX647" s="42"/>
      <c r="BY647" s="42"/>
      <c r="BZ647" s="42"/>
      <c r="CA647" s="42"/>
      <c r="CB647" s="42"/>
      <c r="CC647" s="42"/>
      <c r="CD647" s="42"/>
      <c r="CE647" s="42"/>
      <c r="CF647" s="42"/>
      <c r="CG647" s="42"/>
      <c r="CH647" s="42"/>
      <c r="CI647" s="42"/>
      <c r="CJ647" s="42"/>
      <c r="CK647" s="42"/>
      <c r="CL647" s="42"/>
      <c r="CM647" s="42"/>
      <c r="CN647" s="42"/>
      <c r="CO647" s="42"/>
      <c r="CP647" s="42"/>
      <c r="CQ647" s="42"/>
      <c r="CR647" s="42"/>
      <c r="CS647" s="42"/>
      <c r="CT647" s="42"/>
      <c r="CU647" s="42"/>
      <c r="CV647" s="42"/>
      <c r="CW647" s="42"/>
      <c r="CX647" s="42"/>
      <c r="CY647" s="42"/>
      <c r="CZ647" s="42"/>
      <c r="DA647" s="42"/>
      <c r="DB647" s="42"/>
      <c r="DC647" s="42"/>
      <c r="DD647" s="42"/>
      <c r="DE647" s="42"/>
      <c r="DF647" s="42"/>
      <c r="DG647" s="42"/>
      <c r="DH647" s="42"/>
      <c r="DI647" s="42"/>
      <c r="DJ647" s="42"/>
      <c r="DK647" s="42"/>
      <c r="DL647" s="42"/>
      <c r="DM647" s="42"/>
      <c r="DN647" s="42"/>
      <c r="DO647" s="42"/>
      <c r="DP647" s="42"/>
      <c r="DQ647" s="42"/>
      <c r="DR647" s="42"/>
      <c r="DS647" s="42"/>
      <c r="DT647" s="42"/>
      <c r="DU647" s="42"/>
      <c r="DV647" s="42"/>
      <c r="DW647" s="42"/>
      <c r="DX647" s="42"/>
      <c r="DY647" s="42"/>
      <c r="DZ647" s="42"/>
      <c r="EA647" s="42"/>
      <c r="EB647" s="42"/>
      <c r="EC647" s="42"/>
      <c r="ED647" s="42"/>
      <c r="EE647" s="42"/>
      <c r="EF647" s="42"/>
      <c r="EG647" s="42"/>
      <c r="EH647" s="42"/>
      <c r="EI647" s="42"/>
      <c r="EJ647" s="42"/>
      <c r="EK647" s="42"/>
      <c r="EL647" s="42"/>
      <c r="EM647" s="42"/>
      <c r="EN647" s="42"/>
      <c r="EO647" s="42"/>
      <c r="EP647" s="42"/>
      <c r="EQ647" s="42"/>
      <c r="ER647" s="42"/>
      <c r="ES647" s="42"/>
      <c r="ET647" s="42"/>
      <c r="EU647" s="42"/>
      <c r="EV647" s="42"/>
      <c r="EW647" s="42"/>
      <c r="EX647" s="42"/>
      <c r="EY647" s="42"/>
      <c r="EZ647" s="42"/>
      <c r="FA647" s="42"/>
      <c r="FB647" s="42"/>
      <c r="FC647" s="42"/>
      <c r="FD647" s="42"/>
      <c r="FE647" s="42"/>
      <c r="FF647" s="42"/>
      <c r="FG647" s="42"/>
      <c r="FH647" s="42"/>
      <c r="FI647" s="42"/>
      <c r="FJ647" s="42"/>
      <c r="FK647" s="42"/>
      <c r="FL647" s="42"/>
      <c r="FM647" s="42"/>
      <c r="FN647" s="42"/>
      <c r="FO647" s="42"/>
      <c r="FP647" s="42"/>
      <c r="FQ647" s="42"/>
      <c r="FR647" s="42"/>
      <c r="FS647" s="42"/>
      <c r="FT647" s="42"/>
      <c r="FU647" s="42"/>
      <c r="FV647" s="42"/>
      <c r="FW647" s="42"/>
      <c r="FX647" s="42"/>
      <c r="FY647" s="42"/>
      <c r="FZ647" s="42"/>
      <c r="GA647" s="42"/>
      <c r="GB647" s="42"/>
      <c r="GC647" s="42"/>
      <c r="GD647" s="42"/>
      <c r="GE647" s="42"/>
      <c r="GF647" s="42"/>
      <c r="GG647" s="42"/>
      <c r="GH647" s="42"/>
      <c r="GI647" s="42"/>
      <c r="GJ647" s="42"/>
      <c r="GK647" s="42"/>
      <c r="GL647" s="42"/>
      <c r="GM647" s="42"/>
      <c r="GN647" s="42"/>
      <c r="GO647" s="42"/>
      <c r="GP647" s="42"/>
      <c r="GQ647" s="42"/>
      <c r="GR647" s="42"/>
      <c r="GS647" s="42"/>
      <c r="GT647" s="42"/>
      <c r="GU647" s="42"/>
      <c r="GV647" s="42"/>
      <c r="GW647" s="42"/>
      <c r="GX647" s="42"/>
      <c r="GY647" s="42"/>
      <c r="GZ647" s="42"/>
      <c r="HA647" s="42"/>
      <c r="HB647" s="42"/>
      <c r="HC647" s="42"/>
      <c r="HD647" s="42"/>
      <c r="HE647" s="42"/>
      <c r="HF647" s="42"/>
      <c r="HG647" s="42"/>
      <c r="HH647" s="42"/>
      <c r="HI647" s="42"/>
      <c r="HJ647" s="42"/>
      <c r="HK647" s="42"/>
      <c r="HL647" s="42"/>
      <c r="HM647" s="42"/>
      <c r="HN647" s="42"/>
      <c r="HO647" s="42"/>
      <c r="HP647" s="42"/>
      <c r="HQ647" s="42"/>
      <c r="HR647" s="42"/>
      <c r="HS647" s="42"/>
      <c r="HT647" s="42"/>
      <c r="HU647" s="42"/>
      <c r="HV647" s="42"/>
      <c r="HW647" s="42"/>
      <c r="HX647" s="42"/>
    </row>
    <row r="648" spans="1:232" s="41" customFormat="1" x14ac:dyDescent="0.25">
      <c r="A648" s="29"/>
      <c r="B648" s="30"/>
      <c r="C648" s="31" t="str">
        <f>IF(H648="","",VLOOKUP(O648,Khach_hang!B:G,6,0))</f>
        <v/>
      </c>
      <c r="D648" s="57" t="str">
        <f t="shared" si="170"/>
        <v/>
      </c>
      <c r="E648" s="57" t="str">
        <f t="shared" si="171"/>
        <v/>
      </c>
      <c r="F648" s="32" t="str">
        <f>IF(H648="","",VLOOKUP(H648,'PHIEU XT'!B:I,8,0))</f>
        <v/>
      </c>
      <c r="G648" s="32" t="str">
        <f t="shared" si="172"/>
        <v/>
      </c>
      <c r="H648" s="4"/>
      <c r="I648" s="32" t="str">
        <f t="shared" si="173"/>
        <v/>
      </c>
      <c r="J648" s="33" t="str">
        <f t="shared" si="174"/>
        <v/>
      </c>
      <c r="K648" s="34"/>
      <c r="L648" s="46" t="str">
        <f t="shared" si="175"/>
        <v/>
      </c>
      <c r="M648" s="33" t="str">
        <f>IF(H648="","",'PHIEU XT'!C648)</f>
        <v/>
      </c>
      <c r="N648" s="35" t="str">
        <f t="shared" si="176"/>
        <v/>
      </c>
      <c r="O648" s="6" t="str">
        <f>IF(H648="","",'PHIEU XT'!E648)</f>
        <v/>
      </c>
      <c r="P648" s="36"/>
      <c r="Q648" s="36"/>
      <c r="R648" s="36"/>
      <c r="S648" s="33" t="str">
        <f>IF(H648="","",'PHIEU XT'!F648)</f>
        <v/>
      </c>
      <c r="T648" s="36"/>
      <c r="U648" s="36"/>
      <c r="V648" s="33" t="str">
        <f t="shared" si="177"/>
        <v/>
      </c>
      <c r="W648" s="36"/>
      <c r="X648" s="36"/>
      <c r="Y648" s="33" t="str">
        <f>IF(H648="","",'PHIEU XT'!AC648)</f>
        <v/>
      </c>
      <c r="Z648" s="36"/>
      <c r="AA648" s="30"/>
      <c r="AB648" s="57" t="str">
        <f t="shared" si="178"/>
        <v/>
      </c>
      <c r="AC648" s="57" t="str">
        <f t="shared" si="179"/>
        <v/>
      </c>
      <c r="AD648" s="30"/>
      <c r="AE648" s="58" t="str">
        <f>IF(H648="","",'PHIEU XT'!U648)</f>
        <v/>
      </c>
      <c r="AF648" s="37"/>
      <c r="AG648" s="37" t="str">
        <f>IF(H648="","",'PHIEU XT'!T648)</f>
        <v/>
      </c>
      <c r="AH648" s="38" t="e">
        <f t="shared" si="180"/>
        <v>#VALUE!</v>
      </c>
      <c r="AI648" s="37"/>
      <c r="AJ648" s="37"/>
      <c r="AK648" s="39"/>
      <c r="AL648" s="40" t="str">
        <f t="shared" si="181"/>
        <v/>
      </c>
      <c r="AM648" s="37"/>
      <c r="AN648" s="37" t="str">
        <f t="shared" si="182"/>
        <v/>
      </c>
      <c r="AO648" s="59" t="str">
        <f t="shared" si="183"/>
        <v/>
      </c>
      <c r="AP648" s="39"/>
      <c r="AQ648" s="59" t="str">
        <f t="shared" si="184"/>
        <v/>
      </c>
      <c r="AR648" s="60" t="str">
        <f t="shared" si="185"/>
        <v/>
      </c>
      <c r="AS648" s="60" t="str">
        <f t="shared" si="186"/>
        <v/>
      </c>
      <c r="AV648" s="39"/>
      <c r="AW648" s="42"/>
      <c r="AX648" s="42"/>
      <c r="AY648" s="42"/>
      <c r="AZ648" s="42"/>
      <c r="BA648" s="42"/>
      <c r="BB648" s="42"/>
      <c r="BC648" s="42"/>
      <c r="BD648" s="42"/>
      <c r="BE648" s="42"/>
      <c r="BF648" s="42"/>
      <c r="BG648" s="42"/>
      <c r="BH648" s="42"/>
      <c r="BI648" s="42"/>
      <c r="BJ648" s="42"/>
      <c r="BK648" s="42"/>
      <c r="BL648" s="42"/>
      <c r="BM648" s="42"/>
      <c r="BN648" s="42"/>
      <c r="BO648" s="42"/>
      <c r="BP648" s="42"/>
      <c r="BQ648" s="42"/>
      <c r="BR648" s="42"/>
      <c r="BS648" s="42"/>
      <c r="BT648" s="42"/>
      <c r="BU648" s="42"/>
      <c r="BV648" s="42"/>
      <c r="BW648" s="42"/>
      <c r="BX648" s="42"/>
      <c r="BY648" s="42"/>
      <c r="BZ648" s="42"/>
      <c r="CA648" s="42"/>
      <c r="CB648" s="42"/>
      <c r="CC648" s="42"/>
      <c r="CD648" s="42"/>
      <c r="CE648" s="42"/>
      <c r="CF648" s="42"/>
      <c r="CG648" s="42"/>
      <c r="CH648" s="42"/>
      <c r="CI648" s="42"/>
      <c r="CJ648" s="42"/>
      <c r="CK648" s="42"/>
      <c r="CL648" s="42"/>
      <c r="CM648" s="42"/>
      <c r="CN648" s="42"/>
      <c r="CO648" s="42"/>
      <c r="CP648" s="42"/>
      <c r="CQ648" s="42"/>
      <c r="CR648" s="42"/>
      <c r="CS648" s="42"/>
      <c r="CT648" s="42"/>
      <c r="CU648" s="42"/>
      <c r="CV648" s="42"/>
      <c r="CW648" s="42"/>
      <c r="CX648" s="42"/>
      <c r="CY648" s="42"/>
      <c r="CZ648" s="42"/>
      <c r="DA648" s="42"/>
      <c r="DB648" s="42"/>
      <c r="DC648" s="42"/>
      <c r="DD648" s="42"/>
      <c r="DE648" s="42"/>
      <c r="DF648" s="42"/>
      <c r="DG648" s="42"/>
      <c r="DH648" s="42"/>
      <c r="DI648" s="42"/>
      <c r="DJ648" s="42"/>
      <c r="DK648" s="42"/>
      <c r="DL648" s="42"/>
      <c r="DM648" s="42"/>
      <c r="DN648" s="42"/>
      <c r="DO648" s="42"/>
      <c r="DP648" s="42"/>
      <c r="DQ648" s="42"/>
      <c r="DR648" s="42"/>
      <c r="DS648" s="42"/>
      <c r="DT648" s="42"/>
      <c r="DU648" s="42"/>
      <c r="DV648" s="42"/>
      <c r="DW648" s="42"/>
      <c r="DX648" s="42"/>
      <c r="DY648" s="42"/>
      <c r="DZ648" s="42"/>
      <c r="EA648" s="42"/>
      <c r="EB648" s="42"/>
      <c r="EC648" s="42"/>
      <c r="ED648" s="42"/>
      <c r="EE648" s="42"/>
      <c r="EF648" s="42"/>
      <c r="EG648" s="42"/>
      <c r="EH648" s="42"/>
      <c r="EI648" s="42"/>
      <c r="EJ648" s="42"/>
      <c r="EK648" s="42"/>
      <c r="EL648" s="42"/>
      <c r="EM648" s="42"/>
      <c r="EN648" s="42"/>
      <c r="EO648" s="42"/>
      <c r="EP648" s="42"/>
      <c r="EQ648" s="42"/>
      <c r="ER648" s="42"/>
      <c r="ES648" s="42"/>
      <c r="ET648" s="42"/>
      <c r="EU648" s="42"/>
      <c r="EV648" s="42"/>
      <c r="EW648" s="42"/>
      <c r="EX648" s="42"/>
      <c r="EY648" s="42"/>
      <c r="EZ648" s="42"/>
      <c r="FA648" s="42"/>
      <c r="FB648" s="42"/>
      <c r="FC648" s="42"/>
      <c r="FD648" s="42"/>
      <c r="FE648" s="42"/>
      <c r="FF648" s="42"/>
      <c r="FG648" s="42"/>
      <c r="FH648" s="42"/>
      <c r="FI648" s="42"/>
      <c r="FJ648" s="42"/>
      <c r="FK648" s="42"/>
      <c r="FL648" s="42"/>
      <c r="FM648" s="42"/>
      <c r="FN648" s="42"/>
      <c r="FO648" s="42"/>
      <c r="FP648" s="42"/>
      <c r="FQ648" s="42"/>
      <c r="FR648" s="42"/>
      <c r="FS648" s="42"/>
      <c r="FT648" s="42"/>
      <c r="FU648" s="42"/>
      <c r="FV648" s="42"/>
      <c r="FW648" s="42"/>
      <c r="FX648" s="42"/>
      <c r="FY648" s="42"/>
      <c r="FZ648" s="42"/>
      <c r="GA648" s="42"/>
      <c r="GB648" s="42"/>
      <c r="GC648" s="42"/>
      <c r="GD648" s="42"/>
      <c r="GE648" s="42"/>
      <c r="GF648" s="42"/>
      <c r="GG648" s="42"/>
      <c r="GH648" s="42"/>
      <c r="GI648" s="42"/>
      <c r="GJ648" s="42"/>
      <c r="GK648" s="42"/>
      <c r="GL648" s="42"/>
      <c r="GM648" s="42"/>
      <c r="GN648" s="42"/>
      <c r="GO648" s="42"/>
      <c r="GP648" s="42"/>
      <c r="GQ648" s="42"/>
      <c r="GR648" s="42"/>
      <c r="GS648" s="42"/>
      <c r="GT648" s="42"/>
      <c r="GU648" s="42"/>
      <c r="GV648" s="42"/>
      <c r="GW648" s="42"/>
      <c r="GX648" s="42"/>
      <c r="GY648" s="42"/>
      <c r="GZ648" s="42"/>
      <c r="HA648" s="42"/>
      <c r="HB648" s="42"/>
      <c r="HC648" s="42"/>
      <c r="HD648" s="42"/>
      <c r="HE648" s="42"/>
      <c r="HF648" s="42"/>
      <c r="HG648" s="42"/>
      <c r="HH648" s="42"/>
      <c r="HI648" s="42"/>
      <c r="HJ648" s="42"/>
      <c r="HK648" s="42"/>
      <c r="HL648" s="42"/>
      <c r="HM648" s="42"/>
      <c r="HN648" s="42"/>
      <c r="HO648" s="42"/>
      <c r="HP648" s="42"/>
      <c r="HQ648" s="42"/>
      <c r="HR648" s="42"/>
      <c r="HS648" s="42"/>
      <c r="HT648" s="42"/>
      <c r="HU648" s="42"/>
      <c r="HV648" s="42"/>
      <c r="HW648" s="42"/>
      <c r="HX648" s="42"/>
    </row>
    <row r="649" spans="1:232" s="41" customFormat="1" x14ac:dyDescent="0.25">
      <c r="A649" s="29"/>
      <c r="B649" s="30"/>
      <c r="C649" s="31" t="str">
        <f>IF(H649="","",VLOOKUP(O649,Khach_hang!B:G,6,0))</f>
        <v/>
      </c>
      <c r="D649" s="57" t="str">
        <f t="shared" si="170"/>
        <v/>
      </c>
      <c r="E649" s="57" t="str">
        <f t="shared" si="171"/>
        <v/>
      </c>
      <c r="F649" s="32" t="str">
        <f>IF(H649="","",VLOOKUP(H649,'PHIEU XT'!B:I,8,0))</f>
        <v/>
      </c>
      <c r="G649" s="32" t="str">
        <f t="shared" si="172"/>
        <v/>
      </c>
      <c r="H649" s="4"/>
      <c r="I649" s="32" t="str">
        <f t="shared" si="173"/>
        <v/>
      </c>
      <c r="J649" s="33" t="str">
        <f t="shared" si="174"/>
        <v/>
      </c>
      <c r="K649" s="34"/>
      <c r="L649" s="46" t="str">
        <f t="shared" si="175"/>
        <v/>
      </c>
      <c r="M649" s="33" t="str">
        <f>IF(H649="","",'PHIEU XT'!C649)</f>
        <v/>
      </c>
      <c r="N649" s="35" t="str">
        <f t="shared" si="176"/>
        <v/>
      </c>
      <c r="O649" s="6" t="str">
        <f>IF(H649="","",'PHIEU XT'!E649)</f>
        <v/>
      </c>
      <c r="P649" s="36"/>
      <c r="Q649" s="36"/>
      <c r="R649" s="36"/>
      <c r="S649" s="33" t="str">
        <f>IF(H649="","",'PHIEU XT'!F649)</f>
        <v/>
      </c>
      <c r="T649" s="36"/>
      <c r="U649" s="36"/>
      <c r="V649" s="33" t="str">
        <f t="shared" si="177"/>
        <v/>
      </c>
      <c r="W649" s="36"/>
      <c r="X649" s="36"/>
      <c r="Y649" s="33" t="str">
        <f>IF(H649="","",'PHIEU XT'!AC649)</f>
        <v/>
      </c>
      <c r="Z649" s="36"/>
      <c r="AA649" s="30"/>
      <c r="AB649" s="57" t="str">
        <f t="shared" si="178"/>
        <v/>
      </c>
      <c r="AC649" s="57" t="str">
        <f t="shared" si="179"/>
        <v/>
      </c>
      <c r="AD649" s="30"/>
      <c r="AE649" s="58" t="str">
        <f>IF(H649="","",'PHIEU XT'!U649)</f>
        <v/>
      </c>
      <c r="AF649" s="37"/>
      <c r="AG649" s="37" t="str">
        <f>IF(H649="","",'PHIEU XT'!T649)</f>
        <v/>
      </c>
      <c r="AH649" s="38" t="e">
        <f t="shared" si="180"/>
        <v>#VALUE!</v>
      </c>
      <c r="AI649" s="37"/>
      <c r="AJ649" s="37"/>
      <c r="AK649" s="39"/>
      <c r="AL649" s="40" t="str">
        <f t="shared" si="181"/>
        <v/>
      </c>
      <c r="AM649" s="37"/>
      <c r="AN649" s="37" t="str">
        <f t="shared" si="182"/>
        <v/>
      </c>
      <c r="AO649" s="59" t="str">
        <f t="shared" si="183"/>
        <v/>
      </c>
      <c r="AP649" s="39"/>
      <c r="AQ649" s="59" t="str">
        <f t="shared" si="184"/>
        <v/>
      </c>
      <c r="AR649" s="60" t="str">
        <f t="shared" si="185"/>
        <v/>
      </c>
      <c r="AS649" s="60" t="str">
        <f t="shared" si="186"/>
        <v/>
      </c>
      <c r="AV649" s="39"/>
      <c r="AW649" s="42"/>
      <c r="AX649" s="42"/>
      <c r="AY649" s="42"/>
      <c r="AZ649" s="42"/>
      <c r="BA649" s="42"/>
      <c r="BB649" s="42"/>
      <c r="BC649" s="42"/>
      <c r="BD649" s="42"/>
      <c r="BE649" s="42"/>
      <c r="BF649" s="42"/>
      <c r="BG649" s="42"/>
      <c r="BH649" s="42"/>
      <c r="BI649" s="42"/>
      <c r="BJ649" s="42"/>
      <c r="BK649" s="42"/>
      <c r="BL649" s="42"/>
      <c r="BM649" s="42"/>
      <c r="BN649" s="42"/>
      <c r="BO649" s="42"/>
      <c r="BP649" s="42"/>
      <c r="BQ649" s="42"/>
      <c r="BR649" s="42"/>
      <c r="BS649" s="42"/>
      <c r="BT649" s="42"/>
      <c r="BU649" s="42"/>
      <c r="BV649" s="42"/>
      <c r="BW649" s="42"/>
      <c r="BX649" s="42"/>
      <c r="BY649" s="42"/>
      <c r="BZ649" s="42"/>
      <c r="CA649" s="42"/>
      <c r="CB649" s="42"/>
      <c r="CC649" s="42"/>
      <c r="CD649" s="42"/>
      <c r="CE649" s="42"/>
      <c r="CF649" s="42"/>
      <c r="CG649" s="42"/>
      <c r="CH649" s="42"/>
      <c r="CI649" s="42"/>
      <c r="CJ649" s="42"/>
      <c r="CK649" s="42"/>
      <c r="CL649" s="42"/>
      <c r="CM649" s="42"/>
      <c r="CN649" s="42"/>
      <c r="CO649" s="42"/>
      <c r="CP649" s="42"/>
      <c r="CQ649" s="42"/>
      <c r="CR649" s="42"/>
      <c r="CS649" s="42"/>
      <c r="CT649" s="42"/>
      <c r="CU649" s="42"/>
      <c r="CV649" s="42"/>
      <c r="CW649" s="42"/>
      <c r="CX649" s="42"/>
      <c r="CY649" s="42"/>
      <c r="CZ649" s="42"/>
      <c r="DA649" s="42"/>
      <c r="DB649" s="42"/>
      <c r="DC649" s="42"/>
      <c r="DD649" s="42"/>
      <c r="DE649" s="42"/>
      <c r="DF649" s="42"/>
      <c r="DG649" s="42"/>
      <c r="DH649" s="42"/>
      <c r="DI649" s="42"/>
      <c r="DJ649" s="42"/>
      <c r="DK649" s="42"/>
      <c r="DL649" s="42"/>
      <c r="DM649" s="42"/>
      <c r="DN649" s="42"/>
      <c r="DO649" s="42"/>
      <c r="DP649" s="42"/>
      <c r="DQ649" s="42"/>
      <c r="DR649" s="42"/>
      <c r="DS649" s="42"/>
      <c r="DT649" s="42"/>
      <c r="DU649" s="42"/>
      <c r="DV649" s="42"/>
      <c r="DW649" s="42"/>
      <c r="DX649" s="42"/>
      <c r="DY649" s="42"/>
      <c r="DZ649" s="42"/>
      <c r="EA649" s="42"/>
      <c r="EB649" s="42"/>
      <c r="EC649" s="42"/>
      <c r="ED649" s="42"/>
      <c r="EE649" s="42"/>
      <c r="EF649" s="42"/>
      <c r="EG649" s="42"/>
      <c r="EH649" s="42"/>
      <c r="EI649" s="42"/>
      <c r="EJ649" s="42"/>
      <c r="EK649" s="42"/>
      <c r="EL649" s="42"/>
      <c r="EM649" s="42"/>
      <c r="EN649" s="42"/>
      <c r="EO649" s="42"/>
      <c r="EP649" s="42"/>
      <c r="EQ649" s="42"/>
      <c r="ER649" s="42"/>
      <c r="ES649" s="42"/>
      <c r="ET649" s="42"/>
      <c r="EU649" s="42"/>
      <c r="EV649" s="42"/>
      <c r="EW649" s="42"/>
      <c r="EX649" s="42"/>
      <c r="EY649" s="42"/>
      <c r="EZ649" s="42"/>
      <c r="FA649" s="42"/>
      <c r="FB649" s="42"/>
      <c r="FC649" s="42"/>
      <c r="FD649" s="42"/>
      <c r="FE649" s="42"/>
      <c r="FF649" s="42"/>
      <c r="FG649" s="42"/>
      <c r="FH649" s="42"/>
      <c r="FI649" s="42"/>
      <c r="FJ649" s="42"/>
      <c r="FK649" s="42"/>
      <c r="FL649" s="42"/>
      <c r="FM649" s="42"/>
      <c r="FN649" s="42"/>
      <c r="FO649" s="42"/>
      <c r="FP649" s="42"/>
      <c r="FQ649" s="42"/>
      <c r="FR649" s="42"/>
      <c r="FS649" s="42"/>
      <c r="FT649" s="42"/>
      <c r="FU649" s="42"/>
      <c r="FV649" s="42"/>
      <c r="FW649" s="42"/>
      <c r="FX649" s="42"/>
      <c r="FY649" s="42"/>
      <c r="FZ649" s="42"/>
      <c r="GA649" s="42"/>
      <c r="GB649" s="42"/>
      <c r="GC649" s="42"/>
      <c r="GD649" s="42"/>
      <c r="GE649" s="42"/>
      <c r="GF649" s="42"/>
      <c r="GG649" s="42"/>
      <c r="GH649" s="42"/>
      <c r="GI649" s="42"/>
      <c r="GJ649" s="42"/>
      <c r="GK649" s="42"/>
      <c r="GL649" s="42"/>
      <c r="GM649" s="42"/>
      <c r="GN649" s="42"/>
      <c r="GO649" s="42"/>
      <c r="GP649" s="42"/>
      <c r="GQ649" s="42"/>
      <c r="GR649" s="42"/>
      <c r="GS649" s="42"/>
      <c r="GT649" s="42"/>
      <c r="GU649" s="42"/>
      <c r="GV649" s="42"/>
      <c r="GW649" s="42"/>
      <c r="GX649" s="42"/>
      <c r="GY649" s="42"/>
      <c r="GZ649" s="42"/>
      <c r="HA649" s="42"/>
      <c r="HB649" s="42"/>
      <c r="HC649" s="42"/>
      <c r="HD649" s="42"/>
      <c r="HE649" s="42"/>
      <c r="HF649" s="42"/>
      <c r="HG649" s="42"/>
      <c r="HH649" s="42"/>
      <c r="HI649" s="42"/>
      <c r="HJ649" s="42"/>
      <c r="HK649" s="42"/>
      <c r="HL649" s="42"/>
      <c r="HM649" s="42"/>
      <c r="HN649" s="42"/>
      <c r="HO649" s="42"/>
      <c r="HP649" s="42"/>
      <c r="HQ649" s="42"/>
      <c r="HR649" s="42"/>
      <c r="HS649" s="42"/>
      <c r="HT649" s="42"/>
      <c r="HU649" s="42"/>
      <c r="HV649" s="42"/>
      <c r="HW649" s="42"/>
      <c r="HX649" s="42"/>
    </row>
    <row r="650" spans="1:232" s="41" customFormat="1" x14ac:dyDescent="0.25">
      <c r="A650" s="29"/>
      <c r="B650" s="30"/>
      <c r="C650" s="31" t="str">
        <f>IF(H650="","",VLOOKUP(O650,Khach_hang!B:G,6,0))</f>
        <v/>
      </c>
      <c r="D650" s="57" t="str">
        <f t="shared" si="170"/>
        <v/>
      </c>
      <c r="E650" s="57" t="str">
        <f t="shared" si="171"/>
        <v/>
      </c>
      <c r="F650" s="32" t="str">
        <f>IF(H650="","",VLOOKUP(H650,'PHIEU XT'!B:I,8,0))</f>
        <v/>
      </c>
      <c r="G650" s="32" t="str">
        <f t="shared" si="172"/>
        <v/>
      </c>
      <c r="H650" s="4"/>
      <c r="I650" s="32" t="str">
        <f t="shared" si="173"/>
        <v/>
      </c>
      <c r="J650" s="33" t="str">
        <f t="shared" si="174"/>
        <v/>
      </c>
      <c r="K650" s="34"/>
      <c r="L650" s="46" t="str">
        <f t="shared" si="175"/>
        <v/>
      </c>
      <c r="M650" s="33" t="str">
        <f>IF(H650="","",'PHIEU XT'!C650)</f>
        <v/>
      </c>
      <c r="N650" s="35" t="str">
        <f t="shared" si="176"/>
        <v/>
      </c>
      <c r="O650" s="6" t="str">
        <f>IF(H650="","",'PHIEU XT'!E650)</f>
        <v/>
      </c>
      <c r="P650" s="36"/>
      <c r="Q650" s="36"/>
      <c r="R650" s="36"/>
      <c r="S650" s="33" t="str">
        <f>IF(H650="","",'PHIEU XT'!F650)</f>
        <v/>
      </c>
      <c r="T650" s="36"/>
      <c r="U650" s="36"/>
      <c r="V650" s="33" t="str">
        <f t="shared" si="177"/>
        <v/>
      </c>
      <c r="W650" s="36"/>
      <c r="X650" s="36"/>
      <c r="Y650" s="33" t="str">
        <f>IF(H650="","",'PHIEU XT'!AC650)</f>
        <v/>
      </c>
      <c r="Z650" s="36"/>
      <c r="AA650" s="30"/>
      <c r="AB650" s="57" t="str">
        <f t="shared" si="178"/>
        <v/>
      </c>
      <c r="AC650" s="57" t="str">
        <f t="shared" si="179"/>
        <v/>
      </c>
      <c r="AD650" s="30"/>
      <c r="AE650" s="58" t="str">
        <f>IF(H650="","",'PHIEU XT'!U650)</f>
        <v/>
      </c>
      <c r="AF650" s="37"/>
      <c r="AG650" s="37" t="str">
        <f>IF(H650="","",'PHIEU XT'!T650)</f>
        <v/>
      </c>
      <c r="AH650" s="38" t="e">
        <f t="shared" si="180"/>
        <v>#VALUE!</v>
      </c>
      <c r="AI650" s="37"/>
      <c r="AJ650" s="37"/>
      <c r="AK650" s="39"/>
      <c r="AL650" s="40" t="str">
        <f t="shared" si="181"/>
        <v/>
      </c>
      <c r="AM650" s="37"/>
      <c r="AN650" s="37" t="str">
        <f t="shared" si="182"/>
        <v/>
      </c>
      <c r="AO650" s="59" t="str">
        <f t="shared" si="183"/>
        <v/>
      </c>
      <c r="AP650" s="39"/>
      <c r="AQ650" s="59" t="str">
        <f t="shared" si="184"/>
        <v/>
      </c>
      <c r="AR650" s="60" t="str">
        <f t="shared" si="185"/>
        <v/>
      </c>
      <c r="AS650" s="60" t="str">
        <f t="shared" si="186"/>
        <v/>
      </c>
      <c r="AV650" s="39"/>
      <c r="AW650" s="42"/>
      <c r="AX650" s="42"/>
      <c r="AY650" s="42"/>
      <c r="AZ650" s="42"/>
      <c r="BA650" s="42"/>
      <c r="BB650" s="42"/>
      <c r="BC650" s="42"/>
      <c r="BD650" s="42"/>
      <c r="BE650" s="42"/>
      <c r="BF650" s="42"/>
      <c r="BG650" s="42"/>
      <c r="BH650" s="42"/>
      <c r="BI650" s="42"/>
      <c r="BJ650" s="42"/>
      <c r="BK650" s="42"/>
      <c r="BL650" s="42"/>
      <c r="BM650" s="42"/>
      <c r="BN650" s="42"/>
      <c r="BO650" s="42"/>
      <c r="BP650" s="42"/>
      <c r="BQ650" s="42"/>
      <c r="BR650" s="42"/>
      <c r="BS650" s="42"/>
      <c r="BT650" s="42"/>
      <c r="BU650" s="42"/>
      <c r="BV650" s="42"/>
      <c r="BW650" s="42"/>
      <c r="BX650" s="42"/>
      <c r="BY650" s="42"/>
      <c r="BZ650" s="42"/>
      <c r="CA650" s="42"/>
      <c r="CB650" s="42"/>
      <c r="CC650" s="42"/>
      <c r="CD650" s="42"/>
      <c r="CE650" s="42"/>
      <c r="CF650" s="42"/>
      <c r="CG650" s="42"/>
      <c r="CH650" s="42"/>
      <c r="CI650" s="42"/>
      <c r="CJ650" s="42"/>
      <c r="CK650" s="42"/>
      <c r="CL650" s="42"/>
      <c r="CM650" s="42"/>
      <c r="CN650" s="42"/>
      <c r="CO650" s="42"/>
      <c r="CP650" s="42"/>
      <c r="CQ650" s="42"/>
      <c r="CR650" s="42"/>
      <c r="CS650" s="42"/>
      <c r="CT650" s="42"/>
      <c r="CU650" s="42"/>
      <c r="CV650" s="42"/>
      <c r="CW650" s="42"/>
      <c r="CX650" s="42"/>
      <c r="CY650" s="42"/>
      <c r="CZ650" s="42"/>
      <c r="DA650" s="42"/>
      <c r="DB650" s="42"/>
      <c r="DC650" s="42"/>
      <c r="DD650" s="42"/>
      <c r="DE650" s="42"/>
      <c r="DF650" s="42"/>
      <c r="DG650" s="42"/>
      <c r="DH650" s="42"/>
      <c r="DI650" s="42"/>
      <c r="DJ650" s="42"/>
      <c r="DK650" s="42"/>
      <c r="DL650" s="42"/>
      <c r="DM650" s="42"/>
      <c r="DN650" s="42"/>
      <c r="DO650" s="42"/>
      <c r="DP650" s="42"/>
      <c r="DQ650" s="42"/>
      <c r="DR650" s="42"/>
      <c r="DS650" s="42"/>
      <c r="DT650" s="42"/>
      <c r="DU650" s="42"/>
      <c r="DV650" s="42"/>
      <c r="DW650" s="42"/>
      <c r="DX650" s="42"/>
      <c r="DY650" s="42"/>
      <c r="DZ650" s="42"/>
      <c r="EA650" s="42"/>
      <c r="EB650" s="42"/>
      <c r="EC650" s="42"/>
      <c r="ED650" s="42"/>
      <c r="EE650" s="42"/>
      <c r="EF650" s="42"/>
      <c r="EG650" s="42"/>
      <c r="EH650" s="42"/>
      <c r="EI650" s="42"/>
      <c r="EJ650" s="42"/>
      <c r="EK650" s="42"/>
      <c r="EL650" s="42"/>
      <c r="EM650" s="42"/>
      <c r="EN650" s="42"/>
      <c r="EO650" s="42"/>
      <c r="EP650" s="42"/>
      <c r="EQ650" s="42"/>
      <c r="ER650" s="42"/>
      <c r="ES650" s="42"/>
      <c r="ET650" s="42"/>
      <c r="EU650" s="42"/>
      <c r="EV650" s="42"/>
      <c r="EW650" s="42"/>
      <c r="EX650" s="42"/>
      <c r="EY650" s="42"/>
      <c r="EZ650" s="42"/>
      <c r="FA650" s="42"/>
      <c r="FB650" s="42"/>
      <c r="FC650" s="42"/>
      <c r="FD650" s="42"/>
      <c r="FE650" s="42"/>
      <c r="FF650" s="42"/>
      <c r="FG650" s="42"/>
      <c r="FH650" s="42"/>
      <c r="FI650" s="42"/>
      <c r="FJ650" s="42"/>
      <c r="FK650" s="42"/>
      <c r="FL650" s="42"/>
      <c r="FM650" s="42"/>
      <c r="FN650" s="42"/>
      <c r="FO650" s="42"/>
      <c r="FP650" s="42"/>
      <c r="FQ650" s="42"/>
      <c r="FR650" s="42"/>
      <c r="FS650" s="42"/>
      <c r="FT650" s="42"/>
      <c r="FU650" s="42"/>
      <c r="FV650" s="42"/>
      <c r="FW650" s="42"/>
      <c r="FX650" s="42"/>
      <c r="FY650" s="42"/>
      <c r="FZ650" s="42"/>
      <c r="GA650" s="42"/>
      <c r="GB650" s="42"/>
      <c r="GC650" s="42"/>
      <c r="GD650" s="42"/>
      <c r="GE650" s="42"/>
      <c r="GF650" s="42"/>
      <c r="GG650" s="42"/>
      <c r="GH650" s="42"/>
      <c r="GI650" s="42"/>
      <c r="GJ650" s="42"/>
      <c r="GK650" s="42"/>
      <c r="GL650" s="42"/>
      <c r="GM650" s="42"/>
      <c r="GN650" s="42"/>
      <c r="GO650" s="42"/>
      <c r="GP650" s="42"/>
      <c r="GQ650" s="42"/>
      <c r="GR650" s="42"/>
      <c r="GS650" s="42"/>
      <c r="GT650" s="42"/>
      <c r="GU650" s="42"/>
      <c r="GV650" s="42"/>
      <c r="GW650" s="42"/>
      <c r="GX650" s="42"/>
      <c r="GY650" s="42"/>
      <c r="GZ650" s="42"/>
      <c r="HA650" s="42"/>
      <c r="HB650" s="42"/>
      <c r="HC650" s="42"/>
      <c r="HD650" s="42"/>
      <c r="HE650" s="42"/>
      <c r="HF650" s="42"/>
      <c r="HG650" s="42"/>
      <c r="HH650" s="42"/>
      <c r="HI650" s="42"/>
      <c r="HJ650" s="42"/>
      <c r="HK650" s="42"/>
      <c r="HL650" s="42"/>
      <c r="HM650" s="42"/>
      <c r="HN650" s="42"/>
      <c r="HO650" s="42"/>
      <c r="HP650" s="42"/>
      <c r="HQ650" s="42"/>
      <c r="HR650" s="42"/>
      <c r="HS650" s="42"/>
      <c r="HT650" s="42"/>
      <c r="HU650" s="42"/>
      <c r="HV650" s="42"/>
      <c r="HW650" s="42"/>
      <c r="HX650" s="42"/>
    </row>
    <row r="651" spans="1:232" s="41" customFormat="1" x14ac:dyDescent="0.25">
      <c r="A651" s="29"/>
      <c r="B651" s="30"/>
      <c r="C651" s="31" t="str">
        <f>IF(H651="","",VLOOKUP(O651,Khach_hang!B:G,6,0))</f>
        <v/>
      </c>
      <c r="D651" s="57" t="str">
        <f t="shared" si="170"/>
        <v/>
      </c>
      <c r="E651" s="57" t="str">
        <f t="shared" si="171"/>
        <v/>
      </c>
      <c r="F651" s="32" t="str">
        <f>IF(H651="","",VLOOKUP(H651,'PHIEU XT'!B:I,8,0))</f>
        <v/>
      </c>
      <c r="G651" s="32" t="str">
        <f t="shared" si="172"/>
        <v/>
      </c>
      <c r="H651" s="4"/>
      <c r="I651" s="32" t="str">
        <f t="shared" si="173"/>
        <v/>
      </c>
      <c r="J651" s="33" t="str">
        <f t="shared" si="174"/>
        <v/>
      </c>
      <c r="K651" s="34"/>
      <c r="L651" s="46" t="str">
        <f t="shared" si="175"/>
        <v/>
      </c>
      <c r="M651" s="33" t="str">
        <f>IF(H651="","",'PHIEU XT'!C651)</f>
        <v/>
      </c>
      <c r="N651" s="35" t="str">
        <f t="shared" si="176"/>
        <v/>
      </c>
      <c r="O651" s="6" t="str">
        <f>IF(H651="","",'PHIEU XT'!E651)</f>
        <v/>
      </c>
      <c r="P651" s="36"/>
      <c r="Q651" s="36"/>
      <c r="R651" s="36"/>
      <c r="S651" s="33" t="str">
        <f>IF(H651="","",'PHIEU XT'!F651)</f>
        <v/>
      </c>
      <c r="T651" s="36"/>
      <c r="U651" s="36"/>
      <c r="V651" s="33" t="str">
        <f t="shared" si="177"/>
        <v/>
      </c>
      <c r="W651" s="36"/>
      <c r="X651" s="36"/>
      <c r="Y651" s="33" t="str">
        <f>IF(H651="","",'PHIEU XT'!AC651)</f>
        <v/>
      </c>
      <c r="Z651" s="36"/>
      <c r="AA651" s="30"/>
      <c r="AB651" s="57" t="str">
        <f t="shared" si="178"/>
        <v/>
      </c>
      <c r="AC651" s="57" t="str">
        <f t="shared" si="179"/>
        <v/>
      </c>
      <c r="AD651" s="30"/>
      <c r="AE651" s="58" t="str">
        <f>IF(H651="","",'PHIEU XT'!U651)</f>
        <v/>
      </c>
      <c r="AF651" s="37"/>
      <c r="AG651" s="37" t="str">
        <f>IF(H651="","",'PHIEU XT'!T651)</f>
        <v/>
      </c>
      <c r="AH651" s="38" t="e">
        <f t="shared" si="180"/>
        <v>#VALUE!</v>
      </c>
      <c r="AI651" s="37"/>
      <c r="AJ651" s="37"/>
      <c r="AK651" s="39"/>
      <c r="AL651" s="40" t="str">
        <f t="shared" si="181"/>
        <v/>
      </c>
      <c r="AM651" s="37"/>
      <c r="AN651" s="37" t="str">
        <f t="shared" si="182"/>
        <v/>
      </c>
      <c r="AO651" s="59" t="str">
        <f t="shared" si="183"/>
        <v/>
      </c>
      <c r="AP651" s="39"/>
      <c r="AQ651" s="59" t="str">
        <f t="shared" si="184"/>
        <v/>
      </c>
      <c r="AR651" s="60" t="str">
        <f t="shared" si="185"/>
        <v/>
      </c>
      <c r="AS651" s="60" t="str">
        <f t="shared" si="186"/>
        <v/>
      </c>
      <c r="AV651" s="39"/>
      <c r="AW651" s="42"/>
      <c r="AX651" s="42"/>
      <c r="AY651" s="42"/>
      <c r="AZ651" s="42"/>
      <c r="BA651" s="42"/>
      <c r="BB651" s="42"/>
      <c r="BC651" s="42"/>
      <c r="BD651" s="42"/>
      <c r="BE651" s="42"/>
      <c r="BF651" s="42"/>
      <c r="BG651" s="42"/>
      <c r="BH651" s="42"/>
      <c r="BI651" s="42"/>
      <c r="BJ651" s="42"/>
      <c r="BK651" s="42"/>
      <c r="BL651" s="42"/>
      <c r="BM651" s="42"/>
      <c r="BN651" s="42"/>
      <c r="BO651" s="42"/>
      <c r="BP651" s="42"/>
      <c r="BQ651" s="42"/>
      <c r="BR651" s="42"/>
      <c r="BS651" s="42"/>
      <c r="BT651" s="42"/>
      <c r="BU651" s="42"/>
      <c r="BV651" s="42"/>
      <c r="BW651" s="42"/>
      <c r="BX651" s="42"/>
      <c r="BY651" s="42"/>
      <c r="BZ651" s="42"/>
      <c r="CA651" s="42"/>
      <c r="CB651" s="42"/>
      <c r="CC651" s="42"/>
      <c r="CD651" s="42"/>
      <c r="CE651" s="42"/>
      <c r="CF651" s="42"/>
      <c r="CG651" s="42"/>
      <c r="CH651" s="42"/>
      <c r="CI651" s="42"/>
      <c r="CJ651" s="42"/>
      <c r="CK651" s="42"/>
      <c r="CL651" s="42"/>
      <c r="CM651" s="42"/>
      <c r="CN651" s="42"/>
      <c r="CO651" s="42"/>
      <c r="CP651" s="42"/>
      <c r="CQ651" s="42"/>
      <c r="CR651" s="42"/>
      <c r="CS651" s="42"/>
      <c r="CT651" s="42"/>
      <c r="CU651" s="42"/>
      <c r="CV651" s="42"/>
      <c r="CW651" s="42"/>
      <c r="CX651" s="42"/>
      <c r="CY651" s="42"/>
      <c r="CZ651" s="42"/>
      <c r="DA651" s="42"/>
      <c r="DB651" s="42"/>
      <c r="DC651" s="42"/>
      <c r="DD651" s="42"/>
      <c r="DE651" s="42"/>
      <c r="DF651" s="42"/>
      <c r="DG651" s="42"/>
      <c r="DH651" s="42"/>
      <c r="DI651" s="42"/>
      <c r="DJ651" s="42"/>
      <c r="DK651" s="42"/>
      <c r="DL651" s="42"/>
      <c r="DM651" s="42"/>
      <c r="DN651" s="42"/>
      <c r="DO651" s="42"/>
      <c r="DP651" s="42"/>
      <c r="DQ651" s="42"/>
      <c r="DR651" s="42"/>
      <c r="DS651" s="42"/>
      <c r="DT651" s="42"/>
      <c r="DU651" s="42"/>
      <c r="DV651" s="42"/>
      <c r="DW651" s="42"/>
      <c r="DX651" s="42"/>
      <c r="DY651" s="42"/>
      <c r="DZ651" s="42"/>
      <c r="EA651" s="42"/>
      <c r="EB651" s="42"/>
      <c r="EC651" s="42"/>
      <c r="ED651" s="42"/>
      <c r="EE651" s="42"/>
      <c r="EF651" s="42"/>
      <c r="EG651" s="42"/>
      <c r="EH651" s="42"/>
      <c r="EI651" s="42"/>
      <c r="EJ651" s="42"/>
      <c r="EK651" s="42"/>
      <c r="EL651" s="42"/>
      <c r="EM651" s="42"/>
      <c r="EN651" s="42"/>
      <c r="EO651" s="42"/>
      <c r="EP651" s="42"/>
      <c r="EQ651" s="42"/>
      <c r="ER651" s="42"/>
      <c r="ES651" s="42"/>
      <c r="ET651" s="42"/>
      <c r="EU651" s="42"/>
      <c r="EV651" s="42"/>
      <c r="EW651" s="42"/>
      <c r="EX651" s="42"/>
      <c r="EY651" s="42"/>
      <c r="EZ651" s="42"/>
      <c r="FA651" s="42"/>
      <c r="FB651" s="42"/>
      <c r="FC651" s="42"/>
      <c r="FD651" s="42"/>
      <c r="FE651" s="42"/>
      <c r="FF651" s="42"/>
      <c r="FG651" s="42"/>
      <c r="FH651" s="42"/>
      <c r="FI651" s="42"/>
      <c r="FJ651" s="42"/>
      <c r="FK651" s="42"/>
      <c r="FL651" s="42"/>
      <c r="FM651" s="42"/>
      <c r="FN651" s="42"/>
      <c r="FO651" s="42"/>
      <c r="FP651" s="42"/>
      <c r="FQ651" s="42"/>
      <c r="FR651" s="42"/>
      <c r="FS651" s="42"/>
      <c r="FT651" s="42"/>
      <c r="FU651" s="42"/>
      <c r="FV651" s="42"/>
      <c r="FW651" s="42"/>
      <c r="FX651" s="42"/>
      <c r="FY651" s="42"/>
      <c r="FZ651" s="42"/>
      <c r="GA651" s="42"/>
      <c r="GB651" s="42"/>
      <c r="GC651" s="42"/>
      <c r="GD651" s="42"/>
      <c r="GE651" s="42"/>
      <c r="GF651" s="42"/>
      <c r="GG651" s="42"/>
      <c r="GH651" s="42"/>
      <c r="GI651" s="42"/>
      <c r="GJ651" s="42"/>
      <c r="GK651" s="42"/>
      <c r="GL651" s="42"/>
      <c r="GM651" s="42"/>
      <c r="GN651" s="42"/>
      <c r="GO651" s="42"/>
      <c r="GP651" s="42"/>
      <c r="GQ651" s="42"/>
      <c r="GR651" s="42"/>
      <c r="GS651" s="42"/>
      <c r="GT651" s="42"/>
      <c r="GU651" s="42"/>
      <c r="GV651" s="42"/>
      <c r="GW651" s="42"/>
      <c r="GX651" s="42"/>
      <c r="GY651" s="42"/>
      <c r="GZ651" s="42"/>
      <c r="HA651" s="42"/>
      <c r="HB651" s="42"/>
      <c r="HC651" s="42"/>
      <c r="HD651" s="42"/>
      <c r="HE651" s="42"/>
      <c r="HF651" s="42"/>
      <c r="HG651" s="42"/>
      <c r="HH651" s="42"/>
      <c r="HI651" s="42"/>
      <c r="HJ651" s="42"/>
      <c r="HK651" s="42"/>
      <c r="HL651" s="42"/>
      <c r="HM651" s="42"/>
      <c r="HN651" s="42"/>
      <c r="HO651" s="42"/>
      <c r="HP651" s="42"/>
      <c r="HQ651" s="42"/>
      <c r="HR651" s="42"/>
      <c r="HS651" s="42"/>
      <c r="HT651" s="42"/>
      <c r="HU651" s="42"/>
      <c r="HV651" s="42"/>
      <c r="HW651" s="42"/>
      <c r="HX651" s="42"/>
    </row>
    <row r="652" spans="1:232" s="41" customFormat="1" x14ac:dyDescent="0.25">
      <c r="A652" s="29"/>
      <c r="B652" s="30"/>
      <c r="C652" s="31" t="str">
        <f>IF(H652="","",VLOOKUP(O652,Khach_hang!B:G,6,0))</f>
        <v/>
      </c>
      <c r="D652" s="57" t="str">
        <f t="shared" si="170"/>
        <v/>
      </c>
      <c r="E652" s="57" t="str">
        <f t="shared" si="171"/>
        <v/>
      </c>
      <c r="F652" s="32" t="str">
        <f>IF(H652="","",VLOOKUP(H652,'PHIEU XT'!B:I,8,0))</f>
        <v/>
      </c>
      <c r="G652" s="32" t="str">
        <f t="shared" si="172"/>
        <v/>
      </c>
      <c r="H652" s="4"/>
      <c r="I652" s="32" t="str">
        <f t="shared" si="173"/>
        <v/>
      </c>
      <c r="J652" s="33" t="str">
        <f t="shared" si="174"/>
        <v/>
      </c>
      <c r="K652" s="34"/>
      <c r="L652" s="46" t="str">
        <f t="shared" si="175"/>
        <v/>
      </c>
      <c r="M652" s="33" t="str">
        <f>IF(H652="","",'PHIEU XT'!C652)</f>
        <v/>
      </c>
      <c r="N652" s="35" t="str">
        <f t="shared" si="176"/>
        <v/>
      </c>
      <c r="O652" s="6" t="str">
        <f>IF(H652="","",'PHIEU XT'!E652)</f>
        <v/>
      </c>
      <c r="P652" s="36"/>
      <c r="Q652" s="36"/>
      <c r="R652" s="36"/>
      <c r="S652" s="33" t="str">
        <f>IF(H652="","",'PHIEU XT'!F652)</f>
        <v/>
      </c>
      <c r="T652" s="36"/>
      <c r="U652" s="36"/>
      <c r="V652" s="33" t="str">
        <f t="shared" si="177"/>
        <v/>
      </c>
      <c r="W652" s="36"/>
      <c r="X652" s="36"/>
      <c r="Y652" s="33" t="str">
        <f>IF(H652="","",'PHIEU XT'!AC652)</f>
        <v/>
      </c>
      <c r="Z652" s="36"/>
      <c r="AA652" s="30"/>
      <c r="AB652" s="57" t="str">
        <f t="shared" si="178"/>
        <v/>
      </c>
      <c r="AC652" s="57" t="str">
        <f t="shared" si="179"/>
        <v/>
      </c>
      <c r="AD652" s="30"/>
      <c r="AE652" s="58" t="str">
        <f>IF(H652="","",'PHIEU XT'!U652)</f>
        <v/>
      </c>
      <c r="AF652" s="37"/>
      <c r="AG652" s="37" t="str">
        <f>IF(H652="","",'PHIEU XT'!T652)</f>
        <v/>
      </c>
      <c r="AH652" s="38" t="e">
        <f t="shared" si="180"/>
        <v>#VALUE!</v>
      </c>
      <c r="AI652" s="37"/>
      <c r="AJ652" s="37"/>
      <c r="AK652" s="39"/>
      <c r="AL652" s="40" t="str">
        <f t="shared" si="181"/>
        <v/>
      </c>
      <c r="AM652" s="37"/>
      <c r="AN652" s="37" t="str">
        <f t="shared" si="182"/>
        <v/>
      </c>
      <c r="AO652" s="59" t="str">
        <f t="shared" si="183"/>
        <v/>
      </c>
      <c r="AP652" s="39"/>
      <c r="AQ652" s="59" t="str">
        <f t="shared" si="184"/>
        <v/>
      </c>
      <c r="AR652" s="60" t="str">
        <f t="shared" si="185"/>
        <v/>
      </c>
      <c r="AS652" s="60" t="str">
        <f t="shared" si="186"/>
        <v/>
      </c>
      <c r="AV652" s="39"/>
      <c r="AW652" s="42"/>
      <c r="AX652" s="42"/>
      <c r="AY652" s="42"/>
      <c r="AZ652" s="42"/>
      <c r="BA652" s="42"/>
      <c r="BB652" s="42"/>
      <c r="BC652" s="42"/>
      <c r="BD652" s="42"/>
      <c r="BE652" s="42"/>
      <c r="BF652" s="42"/>
      <c r="BG652" s="42"/>
      <c r="BH652" s="42"/>
      <c r="BI652" s="42"/>
      <c r="BJ652" s="42"/>
      <c r="BK652" s="42"/>
      <c r="BL652" s="42"/>
      <c r="BM652" s="42"/>
      <c r="BN652" s="42"/>
      <c r="BO652" s="42"/>
      <c r="BP652" s="42"/>
      <c r="BQ652" s="42"/>
      <c r="BR652" s="42"/>
      <c r="BS652" s="42"/>
      <c r="BT652" s="42"/>
      <c r="BU652" s="42"/>
      <c r="BV652" s="42"/>
      <c r="BW652" s="42"/>
      <c r="BX652" s="42"/>
      <c r="BY652" s="42"/>
      <c r="BZ652" s="42"/>
      <c r="CA652" s="42"/>
      <c r="CB652" s="42"/>
      <c r="CC652" s="42"/>
      <c r="CD652" s="42"/>
      <c r="CE652" s="42"/>
      <c r="CF652" s="42"/>
      <c r="CG652" s="42"/>
      <c r="CH652" s="42"/>
      <c r="CI652" s="42"/>
      <c r="CJ652" s="42"/>
      <c r="CK652" s="42"/>
      <c r="CL652" s="42"/>
      <c r="CM652" s="42"/>
      <c r="CN652" s="42"/>
      <c r="CO652" s="42"/>
      <c r="CP652" s="42"/>
      <c r="CQ652" s="42"/>
      <c r="CR652" s="42"/>
      <c r="CS652" s="42"/>
      <c r="CT652" s="42"/>
      <c r="CU652" s="42"/>
      <c r="CV652" s="42"/>
      <c r="CW652" s="42"/>
      <c r="CX652" s="42"/>
      <c r="CY652" s="42"/>
      <c r="CZ652" s="42"/>
      <c r="DA652" s="42"/>
      <c r="DB652" s="42"/>
      <c r="DC652" s="42"/>
      <c r="DD652" s="42"/>
      <c r="DE652" s="42"/>
      <c r="DF652" s="42"/>
      <c r="DG652" s="42"/>
      <c r="DH652" s="42"/>
      <c r="DI652" s="42"/>
      <c r="DJ652" s="42"/>
      <c r="DK652" s="42"/>
      <c r="DL652" s="42"/>
      <c r="DM652" s="42"/>
      <c r="DN652" s="42"/>
      <c r="DO652" s="42"/>
      <c r="DP652" s="42"/>
      <c r="DQ652" s="42"/>
      <c r="DR652" s="42"/>
      <c r="DS652" s="42"/>
      <c r="DT652" s="42"/>
      <c r="DU652" s="42"/>
      <c r="DV652" s="42"/>
      <c r="DW652" s="42"/>
      <c r="DX652" s="42"/>
      <c r="DY652" s="42"/>
      <c r="DZ652" s="42"/>
      <c r="EA652" s="42"/>
      <c r="EB652" s="42"/>
      <c r="EC652" s="42"/>
      <c r="ED652" s="42"/>
      <c r="EE652" s="42"/>
      <c r="EF652" s="42"/>
      <c r="EG652" s="42"/>
      <c r="EH652" s="42"/>
      <c r="EI652" s="42"/>
      <c r="EJ652" s="42"/>
      <c r="EK652" s="42"/>
      <c r="EL652" s="42"/>
      <c r="EM652" s="42"/>
      <c r="EN652" s="42"/>
      <c r="EO652" s="42"/>
      <c r="EP652" s="42"/>
      <c r="EQ652" s="42"/>
      <c r="ER652" s="42"/>
      <c r="ES652" s="42"/>
      <c r="ET652" s="42"/>
      <c r="EU652" s="42"/>
      <c r="EV652" s="42"/>
      <c r="EW652" s="42"/>
      <c r="EX652" s="42"/>
      <c r="EY652" s="42"/>
      <c r="EZ652" s="42"/>
      <c r="FA652" s="42"/>
      <c r="FB652" s="42"/>
      <c r="FC652" s="42"/>
      <c r="FD652" s="42"/>
      <c r="FE652" s="42"/>
      <c r="FF652" s="42"/>
      <c r="FG652" s="42"/>
      <c r="FH652" s="42"/>
      <c r="FI652" s="42"/>
      <c r="FJ652" s="42"/>
      <c r="FK652" s="42"/>
      <c r="FL652" s="42"/>
      <c r="FM652" s="42"/>
      <c r="FN652" s="42"/>
      <c r="FO652" s="42"/>
      <c r="FP652" s="42"/>
      <c r="FQ652" s="42"/>
      <c r="FR652" s="42"/>
      <c r="FS652" s="42"/>
      <c r="FT652" s="42"/>
      <c r="FU652" s="42"/>
      <c r="FV652" s="42"/>
      <c r="FW652" s="42"/>
      <c r="FX652" s="42"/>
      <c r="FY652" s="42"/>
      <c r="FZ652" s="42"/>
      <c r="GA652" s="42"/>
      <c r="GB652" s="42"/>
      <c r="GC652" s="42"/>
      <c r="GD652" s="42"/>
      <c r="GE652" s="42"/>
      <c r="GF652" s="42"/>
      <c r="GG652" s="42"/>
      <c r="GH652" s="42"/>
      <c r="GI652" s="42"/>
      <c r="GJ652" s="42"/>
      <c r="GK652" s="42"/>
      <c r="GL652" s="42"/>
      <c r="GM652" s="42"/>
      <c r="GN652" s="42"/>
      <c r="GO652" s="42"/>
      <c r="GP652" s="42"/>
      <c r="GQ652" s="42"/>
      <c r="GR652" s="42"/>
      <c r="GS652" s="42"/>
      <c r="GT652" s="42"/>
      <c r="GU652" s="42"/>
      <c r="GV652" s="42"/>
      <c r="GW652" s="42"/>
      <c r="GX652" s="42"/>
      <c r="GY652" s="42"/>
      <c r="GZ652" s="42"/>
      <c r="HA652" s="42"/>
      <c r="HB652" s="42"/>
      <c r="HC652" s="42"/>
      <c r="HD652" s="42"/>
      <c r="HE652" s="42"/>
      <c r="HF652" s="42"/>
      <c r="HG652" s="42"/>
      <c r="HH652" s="42"/>
      <c r="HI652" s="42"/>
      <c r="HJ652" s="42"/>
      <c r="HK652" s="42"/>
      <c r="HL652" s="42"/>
      <c r="HM652" s="42"/>
      <c r="HN652" s="42"/>
      <c r="HO652" s="42"/>
      <c r="HP652" s="42"/>
      <c r="HQ652" s="42"/>
      <c r="HR652" s="42"/>
      <c r="HS652" s="42"/>
      <c r="HT652" s="42"/>
      <c r="HU652" s="42"/>
      <c r="HV652" s="42"/>
      <c r="HW652" s="42"/>
      <c r="HX652" s="42"/>
    </row>
    <row r="653" spans="1:232" s="41" customFormat="1" x14ac:dyDescent="0.25">
      <c r="A653" s="29"/>
      <c r="B653" s="30"/>
      <c r="C653" s="31" t="str">
        <f>IF(H653="","",VLOOKUP(O653,Khach_hang!B:G,6,0))</f>
        <v/>
      </c>
      <c r="D653" s="57" t="str">
        <f t="shared" si="170"/>
        <v/>
      </c>
      <c r="E653" s="57" t="str">
        <f t="shared" si="171"/>
        <v/>
      </c>
      <c r="F653" s="32" t="str">
        <f>IF(H653="","",VLOOKUP(H653,'PHIEU XT'!B:I,8,0))</f>
        <v/>
      </c>
      <c r="G653" s="32" t="str">
        <f t="shared" si="172"/>
        <v/>
      </c>
      <c r="H653" s="4"/>
      <c r="I653" s="32" t="str">
        <f t="shared" si="173"/>
        <v/>
      </c>
      <c r="J653" s="33" t="str">
        <f t="shared" si="174"/>
        <v/>
      </c>
      <c r="K653" s="34"/>
      <c r="L653" s="46" t="str">
        <f t="shared" si="175"/>
        <v/>
      </c>
      <c r="M653" s="33" t="str">
        <f>IF(H653="","",'PHIEU XT'!C653)</f>
        <v/>
      </c>
      <c r="N653" s="35" t="str">
        <f t="shared" si="176"/>
        <v/>
      </c>
      <c r="O653" s="6" t="str">
        <f>IF(H653="","",'PHIEU XT'!E653)</f>
        <v/>
      </c>
      <c r="P653" s="36"/>
      <c r="Q653" s="36"/>
      <c r="R653" s="36"/>
      <c r="S653" s="33" t="str">
        <f>IF(H653="","",'PHIEU XT'!F653)</f>
        <v/>
      </c>
      <c r="T653" s="36"/>
      <c r="U653" s="36"/>
      <c r="V653" s="33" t="str">
        <f t="shared" si="177"/>
        <v/>
      </c>
      <c r="W653" s="36"/>
      <c r="X653" s="36"/>
      <c r="Y653" s="33" t="str">
        <f>IF(H653="","",'PHIEU XT'!AC653)</f>
        <v/>
      </c>
      <c r="Z653" s="36"/>
      <c r="AA653" s="30"/>
      <c r="AB653" s="57" t="str">
        <f t="shared" si="178"/>
        <v/>
      </c>
      <c r="AC653" s="57" t="str">
        <f t="shared" si="179"/>
        <v/>
      </c>
      <c r="AD653" s="30"/>
      <c r="AE653" s="58" t="str">
        <f>IF(H653="","",'PHIEU XT'!U653)</f>
        <v/>
      </c>
      <c r="AF653" s="37"/>
      <c r="AG653" s="37" t="str">
        <f>IF(H653="","",'PHIEU XT'!T653)</f>
        <v/>
      </c>
      <c r="AH653" s="38" t="e">
        <f t="shared" si="180"/>
        <v>#VALUE!</v>
      </c>
      <c r="AI653" s="37"/>
      <c r="AJ653" s="37"/>
      <c r="AK653" s="39"/>
      <c r="AL653" s="40" t="str">
        <f t="shared" si="181"/>
        <v/>
      </c>
      <c r="AM653" s="37"/>
      <c r="AN653" s="37" t="str">
        <f t="shared" si="182"/>
        <v/>
      </c>
      <c r="AO653" s="59" t="str">
        <f t="shared" si="183"/>
        <v/>
      </c>
      <c r="AP653" s="39"/>
      <c r="AQ653" s="59" t="str">
        <f t="shared" si="184"/>
        <v/>
      </c>
      <c r="AR653" s="60" t="str">
        <f t="shared" si="185"/>
        <v/>
      </c>
      <c r="AS653" s="60" t="str">
        <f t="shared" si="186"/>
        <v/>
      </c>
      <c r="AV653" s="39"/>
      <c r="AW653" s="42"/>
      <c r="AX653" s="42"/>
      <c r="AY653" s="42"/>
      <c r="AZ653" s="42"/>
      <c r="BA653" s="42"/>
      <c r="BB653" s="42"/>
      <c r="BC653" s="42"/>
      <c r="BD653" s="42"/>
      <c r="BE653" s="42"/>
      <c r="BF653" s="42"/>
      <c r="BG653" s="42"/>
      <c r="BH653" s="42"/>
      <c r="BI653" s="42"/>
      <c r="BJ653" s="42"/>
      <c r="BK653" s="42"/>
      <c r="BL653" s="42"/>
      <c r="BM653" s="42"/>
      <c r="BN653" s="42"/>
      <c r="BO653" s="42"/>
      <c r="BP653" s="42"/>
      <c r="BQ653" s="42"/>
      <c r="BR653" s="42"/>
      <c r="BS653" s="42"/>
      <c r="BT653" s="42"/>
      <c r="BU653" s="42"/>
      <c r="BV653" s="42"/>
      <c r="BW653" s="42"/>
      <c r="BX653" s="42"/>
      <c r="BY653" s="42"/>
      <c r="BZ653" s="42"/>
      <c r="CA653" s="42"/>
      <c r="CB653" s="42"/>
      <c r="CC653" s="42"/>
      <c r="CD653" s="42"/>
      <c r="CE653" s="42"/>
      <c r="CF653" s="42"/>
      <c r="CG653" s="42"/>
      <c r="CH653" s="42"/>
      <c r="CI653" s="42"/>
      <c r="CJ653" s="42"/>
      <c r="CK653" s="42"/>
      <c r="CL653" s="42"/>
      <c r="CM653" s="42"/>
      <c r="CN653" s="42"/>
      <c r="CO653" s="42"/>
      <c r="CP653" s="42"/>
      <c r="CQ653" s="42"/>
      <c r="CR653" s="42"/>
      <c r="CS653" s="42"/>
      <c r="CT653" s="42"/>
      <c r="CU653" s="42"/>
      <c r="CV653" s="42"/>
      <c r="CW653" s="42"/>
      <c r="CX653" s="42"/>
      <c r="CY653" s="42"/>
      <c r="CZ653" s="42"/>
      <c r="DA653" s="42"/>
      <c r="DB653" s="42"/>
      <c r="DC653" s="42"/>
      <c r="DD653" s="42"/>
      <c r="DE653" s="42"/>
      <c r="DF653" s="42"/>
      <c r="DG653" s="42"/>
      <c r="DH653" s="42"/>
      <c r="DI653" s="42"/>
      <c r="DJ653" s="42"/>
      <c r="DK653" s="42"/>
      <c r="DL653" s="42"/>
      <c r="DM653" s="42"/>
      <c r="DN653" s="42"/>
      <c r="DO653" s="42"/>
      <c r="DP653" s="42"/>
      <c r="DQ653" s="42"/>
      <c r="DR653" s="42"/>
      <c r="DS653" s="42"/>
      <c r="DT653" s="42"/>
      <c r="DU653" s="42"/>
      <c r="DV653" s="42"/>
      <c r="DW653" s="42"/>
      <c r="DX653" s="42"/>
      <c r="DY653" s="42"/>
      <c r="DZ653" s="42"/>
      <c r="EA653" s="42"/>
      <c r="EB653" s="42"/>
      <c r="EC653" s="42"/>
      <c r="ED653" s="42"/>
      <c r="EE653" s="42"/>
      <c r="EF653" s="42"/>
      <c r="EG653" s="42"/>
      <c r="EH653" s="42"/>
      <c r="EI653" s="42"/>
      <c r="EJ653" s="42"/>
      <c r="EK653" s="42"/>
      <c r="EL653" s="42"/>
      <c r="EM653" s="42"/>
      <c r="EN653" s="42"/>
      <c r="EO653" s="42"/>
      <c r="EP653" s="42"/>
      <c r="EQ653" s="42"/>
      <c r="ER653" s="42"/>
      <c r="ES653" s="42"/>
      <c r="ET653" s="42"/>
      <c r="EU653" s="42"/>
      <c r="EV653" s="42"/>
      <c r="EW653" s="42"/>
      <c r="EX653" s="42"/>
      <c r="EY653" s="42"/>
      <c r="EZ653" s="42"/>
      <c r="FA653" s="42"/>
      <c r="FB653" s="42"/>
      <c r="FC653" s="42"/>
      <c r="FD653" s="42"/>
      <c r="FE653" s="42"/>
      <c r="FF653" s="42"/>
      <c r="FG653" s="42"/>
      <c r="FH653" s="42"/>
      <c r="FI653" s="42"/>
      <c r="FJ653" s="42"/>
      <c r="FK653" s="42"/>
      <c r="FL653" s="42"/>
      <c r="FM653" s="42"/>
      <c r="FN653" s="42"/>
      <c r="FO653" s="42"/>
      <c r="FP653" s="42"/>
      <c r="FQ653" s="42"/>
      <c r="FR653" s="42"/>
      <c r="FS653" s="42"/>
      <c r="FT653" s="42"/>
      <c r="FU653" s="42"/>
      <c r="FV653" s="42"/>
      <c r="FW653" s="42"/>
      <c r="FX653" s="42"/>
      <c r="FY653" s="42"/>
      <c r="FZ653" s="42"/>
      <c r="GA653" s="42"/>
      <c r="GB653" s="42"/>
      <c r="GC653" s="42"/>
      <c r="GD653" s="42"/>
      <c r="GE653" s="42"/>
      <c r="GF653" s="42"/>
      <c r="GG653" s="42"/>
      <c r="GH653" s="42"/>
      <c r="GI653" s="42"/>
      <c r="GJ653" s="42"/>
      <c r="GK653" s="42"/>
      <c r="GL653" s="42"/>
      <c r="GM653" s="42"/>
      <c r="GN653" s="42"/>
      <c r="GO653" s="42"/>
      <c r="GP653" s="42"/>
      <c r="GQ653" s="42"/>
      <c r="GR653" s="42"/>
      <c r="GS653" s="42"/>
      <c r="GT653" s="42"/>
      <c r="GU653" s="42"/>
      <c r="GV653" s="42"/>
      <c r="GW653" s="42"/>
      <c r="GX653" s="42"/>
      <c r="GY653" s="42"/>
      <c r="GZ653" s="42"/>
      <c r="HA653" s="42"/>
      <c r="HB653" s="42"/>
      <c r="HC653" s="42"/>
      <c r="HD653" s="42"/>
      <c r="HE653" s="42"/>
      <c r="HF653" s="42"/>
      <c r="HG653" s="42"/>
      <c r="HH653" s="42"/>
      <c r="HI653" s="42"/>
      <c r="HJ653" s="42"/>
      <c r="HK653" s="42"/>
      <c r="HL653" s="42"/>
      <c r="HM653" s="42"/>
      <c r="HN653" s="42"/>
      <c r="HO653" s="42"/>
      <c r="HP653" s="42"/>
      <c r="HQ653" s="42"/>
      <c r="HR653" s="42"/>
      <c r="HS653" s="42"/>
      <c r="HT653" s="42"/>
      <c r="HU653" s="42"/>
      <c r="HV653" s="42"/>
      <c r="HW653" s="42"/>
      <c r="HX653" s="42"/>
    </row>
    <row r="654" spans="1:232" s="41" customFormat="1" x14ac:dyDescent="0.25">
      <c r="A654" s="29"/>
      <c r="B654" s="30"/>
      <c r="C654" s="31" t="str">
        <f>IF(H654="","",VLOOKUP(O654,Khach_hang!B:G,6,0))</f>
        <v/>
      </c>
      <c r="D654" s="57" t="str">
        <f t="shared" si="170"/>
        <v/>
      </c>
      <c r="E654" s="57" t="str">
        <f t="shared" si="171"/>
        <v/>
      </c>
      <c r="F654" s="32" t="str">
        <f>IF(H654="","",VLOOKUP(H654,'PHIEU XT'!B:I,8,0))</f>
        <v/>
      </c>
      <c r="G654" s="32" t="str">
        <f t="shared" si="172"/>
        <v/>
      </c>
      <c r="H654" s="4"/>
      <c r="I654" s="32" t="str">
        <f t="shared" si="173"/>
        <v/>
      </c>
      <c r="J654" s="33" t="str">
        <f t="shared" si="174"/>
        <v/>
      </c>
      <c r="K654" s="34"/>
      <c r="L654" s="46" t="str">
        <f t="shared" si="175"/>
        <v/>
      </c>
      <c r="M654" s="33" t="str">
        <f>IF(H654="","",'PHIEU XT'!C654)</f>
        <v/>
      </c>
      <c r="N654" s="35" t="str">
        <f t="shared" si="176"/>
        <v/>
      </c>
      <c r="O654" s="6" t="str">
        <f>IF(H654="","",'PHIEU XT'!E654)</f>
        <v/>
      </c>
      <c r="P654" s="36"/>
      <c r="Q654" s="36"/>
      <c r="R654" s="36"/>
      <c r="S654" s="33" t="str">
        <f>IF(H654="","",'PHIEU XT'!F654)</f>
        <v/>
      </c>
      <c r="T654" s="36"/>
      <c r="U654" s="36"/>
      <c r="V654" s="33" t="str">
        <f t="shared" si="177"/>
        <v/>
      </c>
      <c r="W654" s="36"/>
      <c r="X654" s="36"/>
      <c r="Y654" s="33" t="str">
        <f>IF(H654="","",'PHIEU XT'!AC654)</f>
        <v/>
      </c>
      <c r="Z654" s="36"/>
      <c r="AA654" s="30"/>
      <c r="AB654" s="57" t="str">
        <f t="shared" si="178"/>
        <v/>
      </c>
      <c r="AC654" s="57" t="str">
        <f t="shared" si="179"/>
        <v/>
      </c>
      <c r="AD654" s="30"/>
      <c r="AE654" s="58" t="str">
        <f>IF(H654="","",'PHIEU XT'!U654)</f>
        <v/>
      </c>
      <c r="AF654" s="37"/>
      <c r="AG654" s="37" t="str">
        <f>IF(H654="","",'PHIEU XT'!T654)</f>
        <v/>
      </c>
      <c r="AH654" s="38" t="e">
        <f t="shared" si="180"/>
        <v>#VALUE!</v>
      </c>
      <c r="AI654" s="37"/>
      <c r="AJ654" s="37"/>
      <c r="AK654" s="39"/>
      <c r="AL654" s="40" t="str">
        <f t="shared" si="181"/>
        <v/>
      </c>
      <c r="AM654" s="37"/>
      <c r="AN654" s="37" t="str">
        <f t="shared" si="182"/>
        <v/>
      </c>
      <c r="AO654" s="59" t="str">
        <f t="shared" si="183"/>
        <v/>
      </c>
      <c r="AP654" s="39"/>
      <c r="AQ654" s="59" t="str">
        <f t="shared" si="184"/>
        <v/>
      </c>
      <c r="AR654" s="60" t="str">
        <f t="shared" si="185"/>
        <v/>
      </c>
      <c r="AS654" s="60" t="str">
        <f t="shared" si="186"/>
        <v/>
      </c>
      <c r="AV654" s="39"/>
      <c r="AW654" s="42"/>
      <c r="AX654" s="42"/>
      <c r="AY654" s="42"/>
      <c r="AZ654" s="42"/>
      <c r="BA654" s="42"/>
      <c r="BB654" s="42"/>
      <c r="BC654" s="42"/>
      <c r="BD654" s="42"/>
      <c r="BE654" s="42"/>
      <c r="BF654" s="42"/>
      <c r="BG654" s="42"/>
      <c r="BH654" s="42"/>
      <c r="BI654" s="42"/>
      <c r="BJ654" s="42"/>
      <c r="BK654" s="42"/>
      <c r="BL654" s="42"/>
      <c r="BM654" s="42"/>
      <c r="BN654" s="42"/>
      <c r="BO654" s="42"/>
      <c r="BP654" s="42"/>
      <c r="BQ654" s="42"/>
      <c r="BR654" s="42"/>
      <c r="BS654" s="42"/>
      <c r="BT654" s="42"/>
      <c r="BU654" s="42"/>
      <c r="BV654" s="42"/>
      <c r="BW654" s="42"/>
      <c r="BX654" s="42"/>
      <c r="BY654" s="42"/>
      <c r="BZ654" s="42"/>
      <c r="CA654" s="42"/>
      <c r="CB654" s="42"/>
      <c r="CC654" s="42"/>
      <c r="CD654" s="42"/>
      <c r="CE654" s="42"/>
      <c r="CF654" s="42"/>
      <c r="CG654" s="42"/>
      <c r="CH654" s="42"/>
      <c r="CI654" s="42"/>
      <c r="CJ654" s="42"/>
      <c r="CK654" s="42"/>
      <c r="CL654" s="42"/>
      <c r="CM654" s="42"/>
      <c r="CN654" s="42"/>
      <c r="CO654" s="42"/>
      <c r="CP654" s="42"/>
      <c r="CQ654" s="42"/>
      <c r="CR654" s="42"/>
      <c r="CS654" s="42"/>
      <c r="CT654" s="42"/>
      <c r="CU654" s="42"/>
      <c r="CV654" s="42"/>
      <c r="CW654" s="42"/>
      <c r="CX654" s="42"/>
      <c r="CY654" s="42"/>
      <c r="CZ654" s="42"/>
      <c r="DA654" s="42"/>
      <c r="DB654" s="42"/>
      <c r="DC654" s="42"/>
      <c r="DD654" s="42"/>
      <c r="DE654" s="42"/>
      <c r="DF654" s="42"/>
      <c r="DG654" s="42"/>
      <c r="DH654" s="42"/>
      <c r="DI654" s="42"/>
      <c r="DJ654" s="42"/>
      <c r="DK654" s="42"/>
      <c r="DL654" s="42"/>
      <c r="DM654" s="42"/>
      <c r="DN654" s="42"/>
      <c r="DO654" s="42"/>
      <c r="DP654" s="42"/>
      <c r="DQ654" s="42"/>
      <c r="DR654" s="42"/>
      <c r="DS654" s="42"/>
      <c r="DT654" s="42"/>
      <c r="DU654" s="42"/>
      <c r="DV654" s="42"/>
      <c r="DW654" s="42"/>
      <c r="DX654" s="42"/>
      <c r="DY654" s="42"/>
      <c r="DZ654" s="42"/>
      <c r="EA654" s="42"/>
      <c r="EB654" s="42"/>
      <c r="EC654" s="42"/>
      <c r="ED654" s="42"/>
      <c r="EE654" s="42"/>
      <c r="EF654" s="42"/>
      <c r="EG654" s="42"/>
      <c r="EH654" s="42"/>
      <c r="EI654" s="42"/>
      <c r="EJ654" s="42"/>
      <c r="EK654" s="42"/>
      <c r="EL654" s="42"/>
      <c r="EM654" s="42"/>
      <c r="EN654" s="42"/>
      <c r="EO654" s="42"/>
      <c r="EP654" s="42"/>
      <c r="EQ654" s="42"/>
      <c r="ER654" s="42"/>
      <c r="ES654" s="42"/>
      <c r="ET654" s="42"/>
      <c r="EU654" s="42"/>
      <c r="EV654" s="42"/>
      <c r="EW654" s="42"/>
      <c r="EX654" s="42"/>
      <c r="EY654" s="42"/>
      <c r="EZ654" s="42"/>
      <c r="FA654" s="42"/>
      <c r="FB654" s="42"/>
      <c r="FC654" s="42"/>
      <c r="FD654" s="42"/>
      <c r="FE654" s="42"/>
      <c r="FF654" s="42"/>
      <c r="FG654" s="42"/>
      <c r="FH654" s="42"/>
      <c r="FI654" s="42"/>
      <c r="FJ654" s="42"/>
      <c r="FK654" s="42"/>
      <c r="FL654" s="42"/>
      <c r="FM654" s="42"/>
      <c r="FN654" s="42"/>
      <c r="FO654" s="42"/>
      <c r="FP654" s="42"/>
      <c r="FQ654" s="42"/>
      <c r="FR654" s="42"/>
      <c r="FS654" s="42"/>
      <c r="FT654" s="42"/>
      <c r="FU654" s="42"/>
      <c r="FV654" s="42"/>
      <c r="FW654" s="42"/>
      <c r="FX654" s="42"/>
      <c r="FY654" s="42"/>
      <c r="FZ654" s="42"/>
      <c r="GA654" s="42"/>
      <c r="GB654" s="42"/>
      <c r="GC654" s="42"/>
      <c r="GD654" s="42"/>
      <c r="GE654" s="42"/>
      <c r="GF654" s="42"/>
      <c r="GG654" s="42"/>
      <c r="GH654" s="42"/>
      <c r="GI654" s="42"/>
      <c r="GJ654" s="42"/>
      <c r="GK654" s="42"/>
      <c r="GL654" s="42"/>
      <c r="GM654" s="42"/>
      <c r="GN654" s="42"/>
      <c r="GO654" s="42"/>
      <c r="GP654" s="42"/>
      <c r="GQ654" s="42"/>
      <c r="GR654" s="42"/>
      <c r="GS654" s="42"/>
      <c r="GT654" s="42"/>
      <c r="GU654" s="42"/>
      <c r="GV654" s="42"/>
      <c r="GW654" s="42"/>
      <c r="GX654" s="42"/>
      <c r="GY654" s="42"/>
      <c r="GZ654" s="42"/>
      <c r="HA654" s="42"/>
      <c r="HB654" s="42"/>
      <c r="HC654" s="42"/>
      <c r="HD654" s="42"/>
      <c r="HE654" s="42"/>
      <c r="HF654" s="42"/>
      <c r="HG654" s="42"/>
      <c r="HH654" s="42"/>
      <c r="HI654" s="42"/>
      <c r="HJ654" s="42"/>
      <c r="HK654" s="42"/>
      <c r="HL654" s="42"/>
      <c r="HM654" s="42"/>
      <c r="HN654" s="42"/>
      <c r="HO654" s="42"/>
      <c r="HP654" s="42"/>
      <c r="HQ654" s="42"/>
      <c r="HR654" s="42"/>
      <c r="HS654" s="42"/>
      <c r="HT654" s="42"/>
      <c r="HU654" s="42"/>
      <c r="HV654" s="42"/>
      <c r="HW654" s="42"/>
      <c r="HX654" s="42"/>
    </row>
    <row r="655" spans="1:232" s="41" customFormat="1" x14ac:dyDescent="0.25">
      <c r="A655" s="29"/>
      <c r="B655" s="30"/>
      <c r="C655" s="31" t="str">
        <f>IF(H655="","",VLOOKUP(O655,Khach_hang!B:G,6,0))</f>
        <v/>
      </c>
      <c r="D655" s="57" t="str">
        <f t="shared" si="170"/>
        <v/>
      </c>
      <c r="E655" s="57" t="str">
        <f t="shared" si="171"/>
        <v/>
      </c>
      <c r="F655" s="32" t="str">
        <f>IF(H655="","",VLOOKUP(H655,'PHIEU XT'!B:I,8,0))</f>
        <v/>
      </c>
      <c r="G655" s="32" t="str">
        <f t="shared" si="172"/>
        <v/>
      </c>
      <c r="H655" s="4"/>
      <c r="I655" s="32" t="str">
        <f t="shared" si="173"/>
        <v/>
      </c>
      <c r="J655" s="33" t="str">
        <f t="shared" si="174"/>
        <v/>
      </c>
      <c r="K655" s="43"/>
      <c r="L655" s="46" t="str">
        <f t="shared" si="175"/>
        <v/>
      </c>
      <c r="M655" s="33" t="str">
        <f>IF(H655="","",'PHIEU XT'!C655)</f>
        <v/>
      </c>
      <c r="N655" s="35" t="str">
        <f t="shared" si="176"/>
        <v/>
      </c>
      <c r="O655" s="6" t="str">
        <f>IF(H655="","",'PHIEU XT'!E655)</f>
        <v/>
      </c>
      <c r="P655" s="36"/>
      <c r="Q655" s="36"/>
      <c r="R655" s="36"/>
      <c r="S655" s="33" t="str">
        <f>IF(H655="","",'PHIEU XT'!F655)</f>
        <v/>
      </c>
      <c r="T655" s="36"/>
      <c r="U655" s="36"/>
      <c r="V655" s="33" t="str">
        <f t="shared" si="177"/>
        <v/>
      </c>
      <c r="W655" s="36"/>
      <c r="X655" s="36"/>
      <c r="Y655" s="33" t="str">
        <f>IF(H655="","",'PHIEU XT'!AC655)</f>
        <v/>
      </c>
      <c r="Z655" s="36"/>
      <c r="AA655" s="30"/>
      <c r="AB655" s="57" t="str">
        <f t="shared" si="178"/>
        <v/>
      </c>
      <c r="AC655" s="57" t="str">
        <f t="shared" si="179"/>
        <v/>
      </c>
      <c r="AD655" s="30"/>
      <c r="AE655" s="58" t="str">
        <f>IF(H655="","",'PHIEU XT'!U655)</f>
        <v/>
      </c>
      <c r="AF655" s="37"/>
      <c r="AG655" s="37" t="str">
        <f>IF(H655="","",'PHIEU XT'!T655)</f>
        <v/>
      </c>
      <c r="AH655" s="38" t="e">
        <f t="shared" si="180"/>
        <v>#VALUE!</v>
      </c>
      <c r="AI655" s="37"/>
      <c r="AJ655" s="37"/>
      <c r="AK655" s="39"/>
      <c r="AL655" s="40" t="str">
        <f t="shared" si="181"/>
        <v/>
      </c>
      <c r="AM655" s="37"/>
      <c r="AN655" s="37" t="str">
        <f t="shared" si="182"/>
        <v/>
      </c>
      <c r="AO655" s="59" t="str">
        <f t="shared" si="183"/>
        <v/>
      </c>
      <c r="AP655" s="39"/>
      <c r="AQ655" s="59" t="str">
        <f t="shared" si="184"/>
        <v/>
      </c>
      <c r="AR655" s="60" t="str">
        <f t="shared" si="185"/>
        <v/>
      </c>
      <c r="AS655" s="60" t="str">
        <f t="shared" si="186"/>
        <v/>
      </c>
      <c r="AV655" s="39"/>
      <c r="AW655" s="42"/>
      <c r="AX655" s="42"/>
      <c r="AY655" s="42"/>
      <c r="AZ655" s="42"/>
      <c r="BA655" s="42"/>
      <c r="BB655" s="42"/>
      <c r="BC655" s="42"/>
      <c r="BD655" s="42"/>
      <c r="BE655" s="42"/>
      <c r="BF655" s="42"/>
      <c r="BG655" s="42"/>
      <c r="BH655" s="42"/>
      <c r="BI655" s="42"/>
      <c r="BJ655" s="42"/>
      <c r="BK655" s="42"/>
      <c r="BL655" s="42"/>
      <c r="BM655" s="42"/>
      <c r="BN655" s="42"/>
      <c r="BO655" s="42"/>
      <c r="BP655" s="42"/>
      <c r="BQ655" s="42"/>
      <c r="BR655" s="42"/>
      <c r="BS655" s="42"/>
      <c r="BT655" s="42"/>
      <c r="BU655" s="42"/>
      <c r="BV655" s="42"/>
      <c r="BW655" s="42"/>
      <c r="BX655" s="42"/>
      <c r="BY655" s="42"/>
      <c r="BZ655" s="42"/>
      <c r="CA655" s="42"/>
      <c r="CB655" s="42"/>
      <c r="CC655" s="42"/>
      <c r="CD655" s="42"/>
      <c r="CE655" s="42"/>
      <c r="CF655" s="42"/>
      <c r="CG655" s="42"/>
      <c r="CH655" s="42"/>
      <c r="CI655" s="42"/>
      <c r="CJ655" s="42"/>
      <c r="CK655" s="42"/>
      <c r="CL655" s="42"/>
      <c r="CM655" s="42"/>
      <c r="CN655" s="42"/>
      <c r="CO655" s="42"/>
      <c r="CP655" s="42"/>
      <c r="CQ655" s="42"/>
      <c r="CR655" s="42"/>
      <c r="CS655" s="42"/>
      <c r="CT655" s="42"/>
      <c r="CU655" s="42"/>
      <c r="CV655" s="42"/>
      <c r="CW655" s="42"/>
      <c r="CX655" s="42"/>
      <c r="CY655" s="42"/>
      <c r="CZ655" s="42"/>
      <c r="DA655" s="42"/>
      <c r="DB655" s="42"/>
      <c r="DC655" s="42"/>
      <c r="DD655" s="42"/>
      <c r="DE655" s="42"/>
      <c r="DF655" s="42"/>
      <c r="DG655" s="42"/>
      <c r="DH655" s="42"/>
      <c r="DI655" s="42"/>
      <c r="DJ655" s="42"/>
      <c r="DK655" s="42"/>
      <c r="DL655" s="42"/>
      <c r="DM655" s="42"/>
      <c r="DN655" s="42"/>
      <c r="DO655" s="42"/>
      <c r="DP655" s="42"/>
      <c r="DQ655" s="42"/>
      <c r="DR655" s="42"/>
      <c r="DS655" s="42"/>
      <c r="DT655" s="42"/>
      <c r="DU655" s="42"/>
      <c r="DV655" s="42"/>
      <c r="DW655" s="42"/>
      <c r="DX655" s="42"/>
      <c r="DY655" s="42"/>
      <c r="DZ655" s="42"/>
      <c r="EA655" s="42"/>
      <c r="EB655" s="42"/>
      <c r="EC655" s="42"/>
      <c r="ED655" s="42"/>
      <c r="EE655" s="42"/>
      <c r="EF655" s="42"/>
      <c r="EG655" s="42"/>
      <c r="EH655" s="42"/>
      <c r="EI655" s="42"/>
      <c r="EJ655" s="42"/>
      <c r="EK655" s="42"/>
      <c r="EL655" s="42"/>
      <c r="EM655" s="42"/>
      <c r="EN655" s="42"/>
      <c r="EO655" s="42"/>
      <c r="EP655" s="42"/>
      <c r="EQ655" s="42"/>
      <c r="ER655" s="42"/>
      <c r="ES655" s="42"/>
      <c r="ET655" s="42"/>
      <c r="EU655" s="42"/>
      <c r="EV655" s="42"/>
      <c r="EW655" s="42"/>
      <c r="EX655" s="42"/>
      <c r="EY655" s="42"/>
      <c r="EZ655" s="42"/>
      <c r="FA655" s="42"/>
      <c r="FB655" s="42"/>
      <c r="FC655" s="42"/>
      <c r="FD655" s="42"/>
      <c r="FE655" s="42"/>
      <c r="FF655" s="42"/>
      <c r="FG655" s="42"/>
      <c r="FH655" s="42"/>
      <c r="FI655" s="42"/>
      <c r="FJ655" s="42"/>
      <c r="FK655" s="42"/>
      <c r="FL655" s="42"/>
      <c r="FM655" s="42"/>
      <c r="FN655" s="42"/>
      <c r="FO655" s="42"/>
      <c r="FP655" s="42"/>
      <c r="FQ655" s="42"/>
      <c r="FR655" s="42"/>
      <c r="FS655" s="42"/>
      <c r="FT655" s="42"/>
      <c r="FU655" s="42"/>
      <c r="FV655" s="42"/>
      <c r="FW655" s="42"/>
      <c r="FX655" s="42"/>
      <c r="FY655" s="42"/>
      <c r="FZ655" s="42"/>
      <c r="GA655" s="42"/>
      <c r="GB655" s="42"/>
      <c r="GC655" s="42"/>
      <c r="GD655" s="42"/>
      <c r="GE655" s="42"/>
      <c r="GF655" s="42"/>
      <c r="GG655" s="42"/>
      <c r="GH655" s="42"/>
      <c r="GI655" s="42"/>
      <c r="GJ655" s="42"/>
      <c r="GK655" s="42"/>
      <c r="GL655" s="42"/>
      <c r="GM655" s="42"/>
      <c r="GN655" s="42"/>
      <c r="GO655" s="42"/>
      <c r="GP655" s="42"/>
      <c r="GQ655" s="42"/>
      <c r="GR655" s="42"/>
      <c r="GS655" s="42"/>
      <c r="GT655" s="42"/>
      <c r="GU655" s="42"/>
      <c r="GV655" s="42"/>
      <c r="GW655" s="42"/>
      <c r="GX655" s="42"/>
      <c r="GY655" s="42"/>
      <c r="GZ655" s="42"/>
      <c r="HA655" s="42"/>
      <c r="HB655" s="42"/>
      <c r="HC655" s="42"/>
      <c r="HD655" s="42"/>
      <c r="HE655" s="42"/>
      <c r="HF655" s="42"/>
      <c r="HG655" s="42"/>
      <c r="HH655" s="42"/>
      <c r="HI655" s="42"/>
      <c r="HJ655" s="42"/>
      <c r="HK655" s="42"/>
      <c r="HL655" s="42"/>
      <c r="HM655" s="42"/>
      <c r="HN655" s="42"/>
      <c r="HO655" s="42"/>
      <c r="HP655" s="42"/>
      <c r="HQ655" s="42"/>
      <c r="HR655" s="42"/>
      <c r="HS655" s="42"/>
      <c r="HT655" s="42"/>
      <c r="HU655" s="42"/>
      <c r="HV655" s="42"/>
      <c r="HW655" s="42"/>
      <c r="HX655" s="42"/>
    </row>
    <row r="656" spans="1:232" s="41" customFormat="1" x14ac:dyDescent="0.25">
      <c r="A656" s="29"/>
      <c r="B656" s="30"/>
      <c r="C656" s="31" t="str">
        <f>IF(H656="","",VLOOKUP(O656,Khach_hang!B:G,6,0))</f>
        <v/>
      </c>
      <c r="D656" s="57" t="str">
        <f t="shared" si="170"/>
        <v/>
      </c>
      <c r="E656" s="57" t="str">
        <f t="shared" si="171"/>
        <v/>
      </c>
      <c r="F656" s="32" t="str">
        <f>IF(H656="","",VLOOKUP(H656,'PHIEU XT'!B:I,8,0))</f>
        <v/>
      </c>
      <c r="G656" s="32" t="str">
        <f t="shared" si="172"/>
        <v/>
      </c>
      <c r="H656" s="4"/>
      <c r="I656" s="32" t="str">
        <f t="shared" si="173"/>
        <v/>
      </c>
      <c r="J656" s="33" t="str">
        <f t="shared" si="174"/>
        <v/>
      </c>
      <c r="K656" s="43"/>
      <c r="L656" s="46" t="str">
        <f t="shared" si="175"/>
        <v/>
      </c>
      <c r="M656" s="33" t="str">
        <f>IF(H656="","",'PHIEU XT'!C656)</f>
        <v/>
      </c>
      <c r="N656" s="35" t="str">
        <f t="shared" si="176"/>
        <v/>
      </c>
      <c r="O656" s="6" t="str">
        <f>IF(H656="","",'PHIEU XT'!E656)</f>
        <v/>
      </c>
      <c r="P656" s="36"/>
      <c r="Q656" s="36"/>
      <c r="R656" s="36"/>
      <c r="S656" s="33" t="str">
        <f>IF(H656="","",'PHIEU XT'!F656)</f>
        <v/>
      </c>
      <c r="T656" s="36"/>
      <c r="U656" s="36"/>
      <c r="V656" s="33" t="str">
        <f t="shared" si="177"/>
        <v/>
      </c>
      <c r="W656" s="36"/>
      <c r="X656" s="36"/>
      <c r="Y656" s="33" t="str">
        <f>IF(H656="","",'PHIEU XT'!AC656)</f>
        <v/>
      </c>
      <c r="Z656" s="36"/>
      <c r="AA656" s="30"/>
      <c r="AB656" s="57" t="str">
        <f t="shared" si="178"/>
        <v/>
      </c>
      <c r="AC656" s="57" t="str">
        <f t="shared" si="179"/>
        <v/>
      </c>
      <c r="AD656" s="30"/>
      <c r="AE656" s="58" t="str">
        <f>IF(H656="","",'PHIEU XT'!U656)</f>
        <v/>
      </c>
      <c r="AF656" s="37"/>
      <c r="AG656" s="37" t="str">
        <f>IF(H656="","",'PHIEU XT'!T656)</f>
        <v/>
      </c>
      <c r="AH656" s="38" t="e">
        <f t="shared" si="180"/>
        <v>#VALUE!</v>
      </c>
      <c r="AI656" s="37"/>
      <c r="AJ656" s="37"/>
      <c r="AK656" s="39"/>
      <c r="AL656" s="40" t="str">
        <f t="shared" si="181"/>
        <v/>
      </c>
      <c r="AM656" s="37"/>
      <c r="AN656" s="37" t="str">
        <f t="shared" si="182"/>
        <v/>
      </c>
      <c r="AO656" s="59" t="str">
        <f t="shared" si="183"/>
        <v/>
      </c>
      <c r="AP656" s="39"/>
      <c r="AQ656" s="59" t="str">
        <f t="shared" si="184"/>
        <v/>
      </c>
      <c r="AR656" s="60" t="str">
        <f t="shared" si="185"/>
        <v/>
      </c>
      <c r="AS656" s="60" t="str">
        <f t="shared" si="186"/>
        <v/>
      </c>
      <c r="AV656" s="39"/>
      <c r="AW656" s="42"/>
      <c r="AX656" s="42"/>
      <c r="AY656" s="42"/>
      <c r="AZ656" s="42"/>
      <c r="BA656" s="42"/>
      <c r="BB656" s="42"/>
      <c r="BC656" s="42"/>
      <c r="BD656" s="42"/>
      <c r="BE656" s="42"/>
      <c r="BF656" s="42"/>
      <c r="BG656" s="42"/>
      <c r="BH656" s="42"/>
      <c r="BI656" s="42"/>
      <c r="BJ656" s="42"/>
      <c r="BK656" s="42"/>
      <c r="BL656" s="42"/>
      <c r="BM656" s="42"/>
      <c r="BN656" s="42"/>
      <c r="BO656" s="42"/>
      <c r="BP656" s="42"/>
      <c r="BQ656" s="42"/>
      <c r="BR656" s="42"/>
      <c r="BS656" s="42"/>
      <c r="BT656" s="42"/>
      <c r="BU656" s="42"/>
      <c r="BV656" s="42"/>
      <c r="BW656" s="42"/>
      <c r="BX656" s="42"/>
      <c r="BY656" s="42"/>
      <c r="BZ656" s="42"/>
      <c r="CA656" s="42"/>
      <c r="CB656" s="42"/>
      <c r="CC656" s="42"/>
      <c r="CD656" s="42"/>
      <c r="CE656" s="42"/>
      <c r="CF656" s="42"/>
      <c r="CG656" s="42"/>
      <c r="CH656" s="42"/>
      <c r="CI656" s="42"/>
      <c r="CJ656" s="42"/>
      <c r="CK656" s="42"/>
      <c r="CL656" s="42"/>
      <c r="CM656" s="42"/>
      <c r="CN656" s="42"/>
      <c r="CO656" s="42"/>
      <c r="CP656" s="42"/>
      <c r="CQ656" s="42"/>
      <c r="CR656" s="42"/>
      <c r="CS656" s="42"/>
      <c r="CT656" s="42"/>
      <c r="CU656" s="42"/>
      <c r="CV656" s="42"/>
      <c r="CW656" s="42"/>
      <c r="CX656" s="42"/>
      <c r="CY656" s="42"/>
      <c r="CZ656" s="42"/>
      <c r="DA656" s="42"/>
      <c r="DB656" s="42"/>
      <c r="DC656" s="42"/>
      <c r="DD656" s="42"/>
      <c r="DE656" s="42"/>
      <c r="DF656" s="42"/>
      <c r="DG656" s="42"/>
      <c r="DH656" s="42"/>
      <c r="DI656" s="42"/>
      <c r="DJ656" s="42"/>
      <c r="DK656" s="42"/>
      <c r="DL656" s="42"/>
      <c r="DM656" s="42"/>
      <c r="DN656" s="42"/>
      <c r="DO656" s="42"/>
      <c r="DP656" s="42"/>
      <c r="DQ656" s="42"/>
      <c r="DR656" s="42"/>
      <c r="DS656" s="42"/>
      <c r="DT656" s="42"/>
      <c r="DU656" s="42"/>
      <c r="DV656" s="42"/>
      <c r="DW656" s="42"/>
      <c r="DX656" s="42"/>
      <c r="DY656" s="42"/>
      <c r="DZ656" s="42"/>
      <c r="EA656" s="42"/>
      <c r="EB656" s="42"/>
      <c r="EC656" s="42"/>
      <c r="ED656" s="42"/>
      <c r="EE656" s="42"/>
      <c r="EF656" s="42"/>
      <c r="EG656" s="42"/>
      <c r="EH656" s="42"/>
      <c r="EI656" s="42"/>
      <c r="EJ656" s="42"/>
      <c r="EK656" s="42"/>
      <c r="EL656" s="42"/>
      <c r="EM656" s="42"/>
      <c r="EN656" s="42"/>
      <c r="EO656" s="42"/>
      <c r="EP656" s="42"/>
      <c r="EQ656" s="42"/>
      <c r="ER656" s="42"/>
      <c r="ES656" s="42"/>
      <c r="ET656" s="42"/>
      <c r="EU656" s="42"/>
      <c r="EV656" s="42"/>
      <c r="EW656" s="42"/>
      <c r="EX656" s="42"/>
      <c r="EY656" s="42"/>
      <c r="EZ656" s="42"/>
      <c r="FA656" s="42"/>
      <c r="FB656" s="42"/>
      <c r="FC656" s="42"/>
      <c r="FD656" s="42"/>
      <c r="FE656" s="42"/>
      <c r="FF656" s="42"/>
      <c r="FG656" s="42"/>
      <c r="FH656" s="42"/>
      <c r="FI656" s="42"/>
      <c r="FJ656" s="42"/>
      <c r="FK656" s="42"/>
      <c r="FL656" s="42"/>
      <c r="FM656" s="42"/>
      <c r="FN656" s="42"/>
      <c r="FO656" s="42"/>
      <c r="FP656" s="42"/>
      <c r="FQ656" s="42"/>
      <c r="FR656" s="42"/>
      <c r="FS656" s="42"/>
      <c r="FT656" s="42"/>
      <c r="FU656" s="42"/>
      <c r="FV656" s="42"/>
      <c r="FW656" s="42"/>
      <c r="FX656" s="42"/>
      <c r="FY656" s="42"/>
      <c r="FZ656" s="42"/>
      <c r="GA656" s="42"/>
      <c r="GB656" s="42"/>
      <c r="GC656" s="42"/>
      <c r="GD656" s="42"/>
      <c r="GE656" s="42"/>
      <c r="GF656" s="42"/>
      <c r="GG656" s="42"/>
      <c r="GH656" s="42"/>
      <c r="GI656" s="42"/>
      <c r="GJ656" s="42"/>
      <c r="GK656" s="42"/>
      <c r="GL656" s="42"/>
      <c r="GM656" s="42"/>
      <c r="GN656" s="42"/>
      <c r="GO656" s="42"/>
      <c r="GP656" s="42"/>
      <c r="GQ656" s="42"/>
      <c r="GR656" s="42"/>
      <c r="GS656" s="42"/>
      <c r="GT656" s="42"/>
      <c r="GU656" s="42"/>
      <c r="GV656" s="42"/>
      <c r="GW656" s="42"/>
      <c r="GX656" s="42"/>
      <c r="GY656" s="42"/>
      <c r="GZ656" s="42"/>
      <c r="HA656" s="42"/>
      <c r="HB656" s="42"/>
      <c r="HC656" s="42"/>
      <c r="HD656" s="42"/>
      <c r="HE656" s="42"/>
      <c r="HF656" s="42"/>
      <c r="HG656" s="42"/>
      <c r="HH656" s="42"/>
      <c r="HI656" s="42"/>
      <c r="HJ656" s="42"/>
      <c r="HK656" s="42"/>
      <c r="HL656" s="42"/>
      <c r="HM656" s="42"/>
      <c r="HN656" s="42"/>
      <c r="HO656" s="42"/>
      <c r="HP656" s="42"/>
      <c r="HQ656" s="42"/>
      <c r="HR656" s="42"/>
      <c r="HS656" s="42"/>
      <c r="HT656" s="42"/>
      <c r="HU656" s="42"/>
      <c r="HV656" s="42"/>
      <c r="HW656" s="42"/>
      <c r="HX656" s="42"/>
    </row>
    <row r="657" spans="1:232" s="32" customFormat="1" x14ac:dyDescent="0.25">
      <c r="A657" s="29"/>
      <c r="B657" s="30"/>
      <c r="C657" s="31" t="str">
        <f>IF(H657="","",VLOOKUP(O657,Khach_hang!B:G,6,0))</f>
        <v/>
      </c>
      <c r="D657" s="57" t="str">
        <f t="shared" si="170"/>
        <v/>
      </c>
      <c r="E657" s="57" t="str">
        <f t="shared" si="171"/>
        <v/>
      </c>
      <c r="F657" s="32" t="str">
        <f>IF(H657="","",VLOOKUP(H657,'PHIEU XT'!B:I,8,0))</f>
        <v/>
      </c>
      <c r="G657" s="32" t="str">
        <f t="shared" si="172"/>
        <v/>
      </c>
      <c r="H657" s="4"/>
      <c r="I657" s="32" t="str">
        <f t="shared" si="173"/>
        <v/>
      </c>
      <c r="J657" s="33" t="str">
        <f t="shared" si="174"/>
        <v/>
      </c>
      <c r="K657" s="43"/>
      <c r="L657" s="46" t="str">
        <f t="shared" si="175"/>
        <v/>
      </c>
      <c r="M657" s="33" t="str">
        <f>IF(H657="","",'PHIEU XT'!C657)</f>
        <v/>
      </c>
      <c r="N657" s="35" t="str">
        <f t="shared" si="176"/>
        <v/>
      </c>
      <c r="O657" s="6" t="str">
        <f>IF(H657="","",'PHIEU XT'!E657)</f>
        <v/>
      </c>
      <c r="P657" s="36"/>
      <c r="Q657" s="36"/>
      <c r="R657" s="36"/>
      <c r="S657" s="33" t="str">
        <f>IF(H657="","",'PHIEU XT'!F657)</f>
        <v/>
      </c>
      <c r="T657" s="36"/>
      <c r="U657" s="36"/>
      <c r="V657" s="33" t="str">
        <f t="shared" si="177"/>
        <v/>
      </c>
      <c r="W657" s="36"/>
      <c r="X657" s="36"/>
      <c r="Y657" s="33" t="str">
        <f>IF(H657="","",'PHIEU XT'!AC657)</f>
        <v/>
      </c>
      <c r="Z657" s="36"/>
      <c r="AA657" s="30"/>
      <c r="AB657" s="57" t="str">
        <f t="shared" si="178"/>
        <v/>
      </c>
      <c r="AC657" s="57" t="str">
        <f t="shared" si="179"/>
        <v/>
      </c>
      <c r="AD657" s="30"/>
      <c r="AE657" s="58" t="str">
        <f>IF(H657="","",'PHIEU XT'!U657)</f>
        <v/>
      </c>
      <c r="AF657" s="37"/>
      <c r="AG657" s="37" t="str">
        <f>IF(H657="","",'PHIEU XT'!T657)</f>
        <v/>
      </c>
      <c r="AH657" s="38" t="e">
        <f t="shared" si="180"/>
        <v>#VALUE!</v>
      </c>
      <c r="AI657" s="37"/>
      <c r="AJ657" s="37"/>
      <c r="AK657" s="39"/>
      <c r="AL657" s="40" t="str">
        <f t="shared" si="181"/>
        <v/>
      </c>
      <c r="AM657" s="37"/>
      <c r="AN657" s="37" t="str">
        <f t="shared" si="182"/>
        <v/>
      </c>
      <c r="AO657" s="59" t="str">
        <f t="shared" si="183"/>
        <v/>
      </c>
      <c r="AP657" s="39"/>
      <c r="AQ657" s="59" t="str">
        <f t="shared" si="184"/>
        <v/>
      </c>
      <c r="AR657" s="60" t="str">
        <f t="shared" si="185"/>
        <v/>
      </c>
      <c r="AS657" s="60" t="str">
        <f t="shared" si="186"/>
        <v/>
      </c>
      <c r="AT657" s="41"/>
      <c r="AU657" s="41"/>
      <c r="AV657" s="39"/>
      <c r="AW657" s="42"/>
      <c r="AX657" s="42"/>
      <c r="AY657" s="42"/>
      <c r="AZ657" s="42"/>
      <c r="BA657" s="42"/>
      <c r="BB657" s="42"/>
      <c r="BC657" s="42"/>
      <c r="BD657" s="42"/>
      <c r="BE657" s="42"/>
      <c r="BF657" s="42"/>
      <c r="BG657" s="42"/>
      <c r="BH657" s="42"/>
      <c r="BI657" s="42"/>
      <c r="BJ657" s="42"/>
      <c r="BK657" s="42"/>
      <c r="BL657" s="42"/>
      <c r="BM657" s="42"/>
      <c r="BN657" s="42"/>
      <c r="BO657" s="42"/>
      <c r="BP657" s="42"/>
      <c r="BQ657" s="42"/>
      <c r="BR657" s="42"/>
      <c r="BS657" s="42"/>
      <c r="BT657" s="42"/>
      <c r="BU657" s="42"/>
      <c r="BV657" s="42"/>
      <c r="BW657" s="42"/>
      <c r="BX657" s="42"/>
      <c r="BY657" s="42"/>
      <c r="BZ657" s="42"/>
      <c r="CA657" s="42"/>
      <c r="CB657" s="42"/>
      <c r="CC657" s="42"/>
      <c r="CD657" s="42"/>
      <c r="CE657" s="42"/>
      <c r="CF657" s="42"/>
      <c r="CG657" s="42"/>
      <c r="CH657" s="42"/>
      <c r="CI657" s="42"/>
      <c r="CJ657" s="42"/>
      <c r="CK657" s="42"/>
      <c r="CL657" s="42"/>
      <c r="CM657" s="42"/>
      <c r="CN657" s="42"/>
      <c r="CO657" s="42"/>
      <c r="CP657" s="42"/>
      <c r="CQ657" s="42"/>
      <c r="CR657" s="42"/>
      <c r="CS657" s="42"/>
      <c r="CT657" s="42"/>
      <c r="CU657" s="42"/>
      <c r="CV657" s="42"/>
      <c r="CW657" s="42"/>
      <c r="CX657" s="42"/>
      <c r="CY657" s="42"/>
      <c r="CZ657" s="42"/>
      <c r="DA657" s="42"/>
      <c r="DB657" s="42"/>
      <c r="DC657" s="42"/>
      <c r="DD657" s="42"/>
      <c r="DE657" s="42"/>
      <c r="DF657" s="42"/>
      <c r="DG657" s="42"/>
      <c r="DH657" s="42"/>
      <c r="DI657" s="42"/>
      <c r="DJ657" s="42"/>
      <c r="DK657" s="42"/>
      <c r="DL657" s="42"/>
      <c r="DM657" s="42"/>
      <c r="DN657" s="42"/>
      <c r="DO657" s="42"/>
      <c r="DP657" s="42"/>
      <c r="DQ657" s="42"/>
      <c r="DR657" s="42"/>
      <c r="DS657" s="42"/>
      <c r="DT657" s="42"/>
      <c r="DU657" s="42"/>
      <c r="DV657" s="42"/>
      <c r="DW657" s="42"/>
      <c r="DX657" s="42"/>
      <c r="DY657" s="42"/>
      <c r="DZ657" s="42"/>
      <c r="EA657" s="42"/>
      <c r="EB657" s="42"/>
      <c r="EC657" s="42"/>
      <c r="ED657" s="42"/>
      <c r="EE657" s="42"/>
      <c r="EF657" s="42"/>
      <c r="EG657" s="42"/>
      <c r="EH657" s="42"/>
      <c r="EI657" s="42"/>
      <c r="EJ657" s="42"/>
      <c r="EK657" s="42"/>
      <c r="EL657" s="42"/>
      <c r="EM657" s="42"/>
      <c r="EN657" s="42"/>
      <c r="EO657" s="42"/>
      <c r="EP657" s="42"/>
      <c r="EQ657" s="42"/>
      <c r="ER657" s="42"/>
      <c r="ES657" s="42"/>
      <c r="ET657" s="42"/>
      <c r="EU657" s="42"/>
      <c r="EV657" s="42"/>
      <c r="EW657" s="42"/>
      <c r="EX657" s="42"/>
      <c r="EY657" s="42"/>
      <c r="EZ657" s="42"/>
      <c r="FA657" s="42"/>
      <c r="FB657" s="42"/>
      <c r="FC657" s="42"/>
      <c r="FD657" s="42"/>
      <c r="FE657" s="42"/>
      <c r="FF657" s="42"/>
      <c r="FG657" s="42"/>
      <c r="FH657" s="42"/>
      <c r="FI657" s="42"/>
      <c r="FJ657" s="42"/>
      <c r="FK657" s="42"/>
      <c r="FL657" s="42"/>
      <c r="FM657" s="42"/>
      <c r="FN657" s="42"/>
      <c r="FO657" s="42"/>
      <c r="FP657" s="42"/>
      <c r="FQ657" s="42"/>
      <c r="FR657" s="42"/>
      <c r="FS657" s="42"/>
      <c r="FT657" s="42"/>
      <c r="FU657" s="42"/>
      <c r="FV657" s="42"/>
      <c r="FW657" s="42"/>
      <c r="FX657" s="42"/>
      <c r="FY657" s="42"/>
      <c r="FZ657" s="42"/>
      <c r="GA657" s="42"/>
      <c r="GB657" s="42"/>
      <c r="GC657" s="42"/>
      <c r="GD657" s="42"/>
      <c r="GE657" s="42"/>
      <c r="GF657" s="42"/>
      <c r="GG657" s="42"/>
      <c r="GH657" s="42"/>
      <c r="GI657" s="42"/>
      <c r="GJ657" s="42"/>
      <c r="GK657" s="42"/>
      <c r="GL657" s="42"/>
      <c r="GM657" s="42"/>
      <c r="GN657" s="42"/>
      <c r="GO657" s="42"/>
      <c r="GP657" s="42"/>
      <c r="GQ657" s="42"/>
      <c r="GR657" s="42"/>
      <c r="GS657" s="42"/>
      <c r="GT657" s="42"/>
      <c r="GU657" s="42"/>
      <c r="GV657" s="42"/>
      <c r="GW657" s="42"/>
      <c r="GX657" s="42"/>
      <c r="GY657" s="42"/>
      <c r="GZ657" s="42"/>
      <c r="HA657" s="42"/>
      <c r="HB657" s="42"/>
      <c r="HC657" s="42"/>
      <c r="HD657" s="42"/>
      <c r="HE657" s="42"/>
      <c r="HF657" s="42"/>
      <c r="HG657" s="42"/>
      <c r="HH657" s="42"/>
      <c r="HI657" s="42"/>
      <c r="HJ657" s="42"/>
      <c r="HK657" s="42"/>
      <c r="HL657" s="42"/>
      <c r="HM657" s="42"/>
      <c r="HN657" s="42"/>
      <c r="HO657" s="42"/>
      <c r="HP657" s="42"/>
      <c r="HQ657" s="42"/>
      <c r="HR657" s="42"/>
      <c r="HS657" s="42"/>
      <c r="HT657" s="42"/>
      <c r="HU657" s="42"/>
      <c r="HV657" s="42"/>
      <c r="HW657" s="42"/>
      <c r="HX657" s="42"/>
    </row>
    <row r="658" spans="1:232" s="32" customFormat="1" x14ac:dyDescent="0.25">
      <c r="A658" s="29"/>
      <c r="B658" s="30"/>
      <c r="C658" s="31" t="str">
        <f>IF(H658="","",VLOOKUP(O658,Khach_hang!B:G,6,0))</f>
        <v/>
      </c>
      <c r="D658" s="57" t="str">
        <f t="shared" si="170"/>
        <v/>
      </c>
      <c r="E658" s="57" t="str">
        <f t="shared" si="171"/>
        <v/>
      </c>
      <c r="F658" s="32" t="str">
        <f>IF(H658="","",VLOOKUP(H658,'PHIEU XT'!B:I,8,0))</f>
        <v/>
      </c>
      <c r="G658" s="32" t="str">
        <f t="shared" si="172"/>
        <v/>
      </c>
      <c r="H658" s="4"/>
      <c r="I658" s="32" t="str">
        <f t="shared" si="173"/>
        <v/>
      </c>
      <c r="J658" s="33" t="str">
        <f t="shared" si="174"/>
        <v/>
      </c>
      <c r="K658" s="43"/>
      <c r="L658" s="46" t="str">
        <f t="shared" si="175"/>
        <v/>
      </c>
      <c r="M658" s="33" t="str">
        <f>IF(H658="","",'PHIEU XT'!C658)</f>
        <v/>
      </c>
      <c r="N658" s="35" t="str">
        <f t="shared" si="176"/>
        <v/>
      </c>
      <c r="O658" s="6" t="str">
        <f>IF(H658="","",'PHIEU XT'!E658)</f>
        <v/>
      </c>
      <c r="P658" s="36"/>
      <c r="Q658" s="36"/>
      <c r="R658" s="36"/>
      <c r="S658" s="33" t="str">
        <f>IF(H658="","",'PHIEU XT'!F658)</f>
        <v/>
      </c>
      <c r="T658" s="36"/>
      <c r="U658" s="36"/>
      <c r="V658" s="33" t="str">
        <f t="shared" si="177"/>
        <v/>
      </c>
      <c r="W658" s="36"/>
      <c r="X658" s="36"/>
      <c r="Y658" s="33" t="str">
        <f>IF(H658="","",'PHIEU XT'!AC658)</f>
        <v/>
      </c>
      <c r="Z658" s="36"/>
      <c r="AA658" s="30"/>
      <c r="AB658" s="57" t="str">
        <f t="shared" si="178"/>
        <v/>
      </c>
      <c r="AC658" s="57" t="str">
        <f t="shared" si="179"/>
        <v/>
      </c>
      <c r="AD658" s="30"/>
      <c r="AE658" s="58" t="str">
        <f>IF(H658="","",'PHIEU XT'!U658)</f>
        <v/>
      </c>
      <c r="AF658" s="37"/>
      <c r="AG658" s="37" t="str">
        <f>IF(H658="","",'PHIEU XT'!T658)</f>
        <v/>
      </c>
      <c r="AH658" s="38" t="e">
        <f t="shared" si="180"/>
        <v>#VALUE!</v>
      </c>
      <c r="AI658" s="37"/>
      <c r="AJ658" s="37"/>
      <c r="AK658" s="39"/>
      <c r="AL658" s="40" t="str">
        <f t="shared" si="181"/>
        <v/>
      </c>
      <c r="AM658" s="37"/>
      <c r="AN658" s="37" t="str">
        <f t="shared" si="182"/>
        <v/>
      </c>
      <c r="AO658" s="59" t="str">
        <f t="shared" si="183"/>
        <v/>
      </c>
      <c r="AP658" s="39"/>
      <c r="AQ658" s="59" t="str">
        <f t="shared" si="184"/>
        <v/>
      </c>
      <c r="AR658" s="60" t="str">
        <f t="shared" si="185"/>
        <v/>
      </c>
      <c r="AS658" s="60" t="str">
        <f t="shared" si="186"/>
        <v/>
      </c>
      <c r="AT658" s="41"/>
      <c r="AU658" s="41"/>
      <c r="AV658" s="39"/>
      <c r="AW658" s="42"/>
      <c r="AX658" s="42"/>
      <c r="AY658" s="42"/>
      <c r="AZ658" s="42"/>
      <c r="BA658" s="42"/>
      <c r="BB658" s="42"/>
      <c r="BC658" s="42"/>
      <c r="BD658" s="42"/>
      <c r="BE658" s="42"/>
      <c r="BF658" s="42"/>
      <c r="BG658" s="42"/>
      <c r="BH658" s="42"/>
      <c r="BI658" s="42"/>
      <c r="BJ658" s="42"/>
      <c r="BK658" s="42"/>
      <c r="BL658" s="42"/>
      <c r="BM658" s="42"/>
      <c r="BN658" s="42"/>
      <c r="BO658" s="42"/>
      <c r="BP658" s="42"/>
      <c r="BQ658" s="42"/>
      <c r="BR658" s="42"/>
      <c r="BS658" s="42"/>
      <c r="BT658" s="42"/>
      <c r="BU658" s="42"/>
      <c r="BV658" s="42"/>
      <c r="BW658" s="42"/>
      <c r="BX658" s="42"/>
      <c r="BY658" s="42"/>
      <c r="BZ658" s="42"/>
      <c r="CA658" s="42"/>
      <c r="CB658" s="42"/>
      <c r="CC658" s="42"/>
      <c r="CD658" s="42"/>
      <c r="CE658" s="42"/>
      <c r="CF658" s="42"/>
      <c r="CG658" s="42"/>
      <c r="CH658" s="42"/>
      <c r="CI658" s="42"/>
      <c r="CJ658" s="42"/>
      <c r="CK658" s="42"/>
      <c r="CL658" s="42"/>
      <c r="CM658" s="42"/>
      <c r="CN658" s="42"/>
      <c r="CO658" s="42"/>
      <c r="CP658" s="42"/>
      <c r="CQ658" s="42"/>
      <c r="CR658" s="42"/>
      <c r="CS658" s="42"/>
      <c r="CT658" s="42"/>
      <c r="CU658" s="42"/>
      <c r="CV658" s="42"/>
      <c r="CW658" s="42"/>
      <c r="CX658" s="42"/>
      <c r="CY658" s="42"/>
      <c r="CZ658" s="42"/>
      <c r="DA658" s="42"/>
      <c r="DB658" s="42"/>
      <c r="DC658" s="42"/>
      <c r="DD658" s="42"/>
      <c r="DE658" s="42"/>
      <c r="DF658" s="42"/>
      <c r="DG658" s="42"/>
      <c r="DH658" s="42"/>
      <c r="DI658" s="42"/>
      <c r="DJ658" s="42"/>
      <c r="DK658" s="42"/>
      <c r="DL658" s="42"/>
      <c r="DM658" s="42"/>
      <c r="DN658" s="42"/>
      <c r="DO658" s="42"/>
      <c r="DP658" s="42"/>
      <c r="DQ658" s="42"/>
      <c r="DR658" s="42"/>
      <c r="DS658" s="42"/>
      <c r="DT658" s="42"/>
      <c r="DU658" s="42"/>
      <c r="DV658" s="42"/>
      <c r="DW658" s="42"/>
      <c r="DX658" s="42"/>
      <c r="DY658" s="42"/>
      <c r="DZ658" s="42"/>
      <c r="EA658" s="42"/>
      <c r="EB658" s="42"/>
      <c r="EC658" s="42"/>
      <c r="ED658" s="42"/>
      <c r="EE658" s="42"/>
      <c r="EF658" s="42"/>
      <c r="EG658" s="42"/>
      <c r="EH658" s="42"/>
      <c r="EI658" s="42"/>
      <c r="EJ658" s="42"/>
      <c r="EK658" s="42"/>
      <c r="EL658" s="42"/>
      <c r="EM658" s="42"/>
      <c r="EN658" s="42"/>
      <c r="EO658" s="42"/>
      <c r="EP658" s="42"/>
      <c r="EQ658" s="42"/>
      <c r="ER658" s="42"/>
      <c r="ES658" s="42"/>
      <c r="ET658" s="42"/>
      <c r="EU658" s="42"/>
      <c r="EV658" s="42"/>
      <c r="EW658" s="42"/>
      <c r="EX658" s="42"/>
      <c r="EY658" s="42"/>
      <c r="EZ658" s="42"/>
      <c r="FA658" s="42"/>
      <c r="FB658" s="42"/>
      <c r="FC658" s="42"/>
      <c r="FD658" s="42"/>
      <c r="FE658" s="42"/>
      <c r="FF658" s="42"/>
      <c r="FG658" s="42"/>
      <c r="FH658" s="42"/>
      <c r="FI658" s="42"/>
      <c r="FJ658" s="42"/>
      <c r="FK658" s="42"/>
      <c r="FL658" s="42"/>
      <c r="FM658" s="42"/>
      <c r="FN658" s="42"/>
      <c r="FO658" s="42"/>
      <c r="FP658" s="42"/>
      <c r="FQ658" s="42"/>
      <c r="FR658" s="42"/>
      <c r="FS658" s="42"/>
      <c r="FT658" s="42"/>
      <c r="FU658" s="42"/>
      <c r="FV658" s="42"/>
      <c r="FW658" s="42"/>
      <c r="FX658" s="42"/>
      <c r="FY658" s="42"/>
      <c r="FZ658" s="42"/>
      <c r="GA658" s="42"/>
      <c r="GB658" s="42"/>
      <c r="GC658" s="42"/>
      <c r="GD658" s="42"/>
      <c r="GE658" s="42"/>
      <c r="GF658" s="42"/>
      <c r="GG658" s="42"/>
      <c r="GH658" s="42"/>
      <c r="GI658" s="42"/>
      <c r="GJ658" s="42"/>
      <c r="GK658" s="42"/>
      <c r="GL658" s="42"/>
      <c r="GM658" s="42"/>
      <c r="GN658" s="42"/>
      <c r="GO658" s="42"/>
      <c r="GP658" s="42"/>
      <c r="GQ658" s="42"/>
      <c r="GR658" s="42"/>
      <c r="GS658" s="42"/>
      <c r="GT658" s="42"/>
      <c r="GU658" s="42"/>
      <c r="GV658" s="42"/>
      <c r="GW658" s="42"/>
      <c r="GX658" s="42"/>
      <c r="GY658" s="42"/>
      <c r="GZ658" s="42"/>
      <c r="HA658" s="42"/>
      <c r="HB658" s="42"/>
      <c r="HC658" s="42"/>
      <c r="HD658" s="42"/>
      <c r="HE658" s="42"/>
      <c r="HF658" s="42"/>
      <c r="HG658" s="42"/>
      <c r="HH658" s="42"/>
      <c r="HI658" s="42"/>
      <c r="HJ658" s="42"/>
      <c r="HK658" s="42"/>
      <c r="HL658" s="42"/>
      <c r="HM658" s="42"/>
      <c r="HN658" s="42"/>
      <c r="HO658" s="42"/>
      <c r="HP658" s="42"/>
      <c r="HQ658" s="42"/>
      <c r="HR658" s="42"/>
      <c r="HS658" s="42"/>
      <c r="HT658" s="42"/>
      <c r="HU658" s="42"/>
      <c r="HV658" s="42"/>
      <c r="HW658" s="42"/>
      <c r="HX658" s="42"/>
    </row>
    <row r="659" spans="1:232" s="32" customFormat="1" x14ac:dyDescent="0.25">
      <c r="A659" s="29"/>
      <c r="B659" s="30"/>
      <c r="C659" s="31" t="str">
        <f>IF(H659="","",VLOOKUP(O659,Khach_hang!B:G,6,0))</f>
        <v/>
      </c>
      <c r="D659" s="57" t="str">
        <f t="shared" si="170"/>
        <v/>
      </c>
      <c r="E659" s="57" t="str">
        <f t="shared" si="171"/>
        <v/>
      </c>
      <c r="F659" s="32" t="str">
        <f>IF(H659="","",VLOOKUP(H659,'PHIEU XT'!B:I,8,0))</f>
        <v/>
      </c>
      <c r="G659" s="32" t="str">
        <f t="shared" si="172"/>
        <v/>
      </c>
      <c r="H659" s="4"/>
      <c r="I659" s="32" t="str">
        <f t="shared" si="173"/>
        <v/>
      </c>
      <c r="J659" s="33" t="str">
        <f t="shared" si="174"/>
        <v/>
      </c>
      <c r="K659" s="43"/>
      <c r="L659" s="46" t="str">
        <f t="shared" si="175"/>
        <v/>
      </c>
      <c r="M659" s="33" t="str">
        <f>IF(H659="","",'PHIEU XT'!C659)</f>
        <v/>
      </c>
      <c r="N659" s="35" t="str">
        <f t="shared" si="176"/>
        <v/>
      </c>
      <c r="O659" s="6" t="str">
        <f>IF(H659="","",'PHIEU XT'!E659)</f>
        <v/>
      </c>
      <c r="P659" s="36"/>
      <c r="Q659" s="36"/>
      <c r="R659" s="36"/>
      <c r="S659" s="33" t="str">
        <f>IF(H659="","",'PHIEU XT'!F659)</f>
        <v/>
      </c>
      <c r="T659" s="36"/>
      <c r="U659" s="36"/>
      <c r="V659" s="33" t="str">
        <f t="shared" si="177"/>
        <v/>
      </c>
      <c r="W659" s="36"/>
      <c r="X659" s="36"/>
      <c r="Y659" s="33" t="str">
        <f>IF(H659="","",'PHIEU XT'!AC659)</f>
        <v/>
      </c>
      <c r="Z659" s="36"/>
      <c r="AA659" s="30"/>
      <c r="AB659" s="57" t="str">
        <f t="shared" si="178"/>
        <v/>
      </c>
      <c r="AC659" s="57" t="str">
        <f t="shared" si="179"/>
        <v/>
      </c>
      <c r="AD659" s="30"/>
      <c r="AE659" s="58" t="str">
        <f>IF(H659="","",'PHIEU XT'!U659)</f>
        <v/>
      </c>
      <c r="AF659" s="37"/>
      <c r="AG659" s="37" t="str">
        <f>IF(H659="","",'PHIEU XT'!T659)</f>
        <v/>
      </c>
      <c r="AH659" s="38" t="e">
        <f t="shared" si="180"/>
        <v>#VALUE!</v>
      </c>
      <c r="AI659" s="37"/>
      <c r="AJ659" s="37"/>
      <c r="AK659" s="39"/>
      <c r="AL659" s="40" t="str">
        <f t="shared" si="181"/>
        <v/>
      </c>
      <c r="AM659" s="37"/>
      <c r="AN659" s="37" t="str">
        <f t="shared" si="182"/>
        <v/>
      </c>
      <c r="AO659" s="59" t="str">
        <f t="shared" si="183"/>
        <v/>
      </c>
      <c r="AP659" s="39"/>
      <c r="AQ659" s="59" t="str">
        <f t="shared" si="184"/>
        <v/>
      </c>
      <c r="AR659" s="60" t="str">
        <f t="shared" si="185"/>
        <v/>
      </c>
      <c r="AS659" s="60" t="str">
        <f t="shared" si="186"/>
        <v/>
      </c>
      <c r="AT659" s="41"/>
      <c r="AU659" s="41"/>
      <c r="AV659" s="39"/>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c r="BV659" s="42"/>
      <c r="BW659" s="42"/>
      <c r="BX659" s="42"/>
      <c r="BY659" s="42"/>
      <c r="BZ659" s="42"/>
      <c r="CA659" s="42"/>
      <c r="CB659" s="42"/>
      <c r="CC659" s="42"/>
      <c r="CD659" s="42"/>
      <c r="CE659" s="42"/>
      <c r="CF659" s="42"/>
      <c r="CG659" s="42"/>
      <c r="CH659" s="42"/>
      <c r="CI659" s="42"/>
      <c r="CJ659" s="42"/>
      <c r="CK659" s="42"/>
      <c r="CL659" s="42"/>
      <c r="CM659" s="42"/>
      <c r="CN659" s="42"/>
      <c r="CO659" s="42"/>
      <c r="CP659" s="42"/>
      <c r="CQ659" s="42"/>
      <c r="CR659" s="42"/>
      <c r="CS659" s="42"/>
      <c r="CT659" s="42"/>
      <c r="CU659" s="42"/>
      <c r="CV659" s="42"/>
      <c r="CW659" s="42"/>
      <c r="CX659" s="42"/>
      <c r="CY659" s="42"/>
      <c r="CZ659" s="42"/>
      <c r="DA659" s="42"/>
      <c r="DB659" s="42"/>
      <c r="DC659" s="42"/>
      <c r="DD659" s="42"/>
      <c r="DE659" s="42"/>
      <c r="DF659" s="42"/>
      <c r="DG659" s="42"/>
      <c r="DH659" s="42"/>
      <c r="DI659" s="42"/>
      <c r="DJ659" s="42"/>
      <c r="DK659" s="42"/>
      <c r="DL659" s="42"/>
      <c r="DM659" s="42"/>
      <c r="DN659" s="42"/>
      <c r="DO659" s="42"/>
      <c r="DP659" s="42"/>
      <c r="DQ659" s="42"/>
      <c r="DR659" s="42"/>
      <c r="DS659" s="42"/>
      <c r="DT659" s="42"/>
      <c r="DU659" s="42"/>
      <c r="DV659" s="42"/>
      <c r="DW659" s="42"/>
      <c r="DX659" s="42"/>
      <c r="DY659" s="42"/>
      <c r="DZ659" s="42"/>
      <c r="EA659" s="42"/>
      <c r="EB659" s="42"/>
      <c r="EC659" s="42"/>
      <c r="ED659" s="42"/>
      <c r="EE659" s="42"/>
      <c r="EF659" s="42"/>
      <c r="EG659" s="42"/>
      <c r="EH659" s="42"/>
      <c r="EI659" s="42"/>
      <c r="EJ659" s="42"/>
      <c r="EK659" s="42"/>
      <c r="EL659" s="42"/>
      <c r="EM659" s="42"/>
      <c r="EN659" s="42"/>
      <c r="EO659" s="42"/>
      <c r="EP659" s="42"/>
      <c r="EQ659" s="42"/>
      <c r="ER659" s="42"/>
      <c r="ES659" s="42"/>
      <c r="ET659" s="42"/>
      <c r="EU659" s="42"/>
      <c r="EV659" s="42"/>
      <c r="EW659" s="42"/>
      <c r="EX659" s="42"/>
      <c r="EY659" s="42"/>
      <c r="EZ659" s="42"/>
      <c r="FA659" s="42"/>
      <c r="FB659" s="42"/>
      <c r="FC659" s="42"/>
      <c r="FD659" s="42"/>
      <c r="FE659" s="42"/>
      <c r="FF659" s="42"/>
      <c r="FG659" s="42"/>
      <c r="FH659" s="42"/>
      <c r="FI659" s="42"/>
      <c r="FJ659" s="42"/>
      <c r="FK659" s="42"/>
      <c r="FL659" s="42"/>
      <c r="FM659" s="42"/>
      <c r="FN659" s="42"/>
      <c r="FO659" s="42"/>
      <c r="FP659" s="42"/>
      <c r="FQ659" s="42"/>
      <c r="FR659" s="42"/>
      <c r="FS659" s="42"/>
      <c r="FT659" s="42"/>
      <c r="FU659" s="42"/>
      <c r="FV659" s="42"/>
      <c r="FW659" s="42"/>
      <c r="FX659" s="42"/>
      <c r="FY659" s="42"/>
      <c r="FZ659" s="42"/>
      <c r="GA659" s="42"/>
      <c r="GB659" s="42"/>
      <c r="GC659" s="42"/>
      <c r="GD659" s="42"/>
      <c r="GE659" s="42"/>
      <c r="GF659" s="42"/>
      <c r="GG659" s="42"/>
      <c r="GH659" s="42"/>
      <c r="GI659" s="42"/>
      <c r="GJ659" s="42"/>
      <c r="GK659" s="42"/>
      <c r="GL659" s="42"/>
      <c r="GM659" s="42"/>
      <c r="GN659" s="42"/>
      <c r="GO659" s="42"/>
      <c r="GP659" s="42"/>
      <c r="GQ659" s="42"/>
      <c r="GR659" s="42"/>
      <c r="GS659" s="42"/>
      <c r="GT659" s="42"/>
      <c r="GU659" s="42"/>
      <c r="GV659" s="42"/>
      <c r="GW659" s="42"/>
      <c r="GX659" s="42"/>
      <c r="GY659" s="42"/>
      <c r="GZ659" s="42"/>
      <c r="HA659" s="42"/>
      <c r="HB659" s="42"/>
      <c r="HC659" s="42"/>
      <c r="HD659" s="42"/>
      <c r="HE659" s="42"/>
      <c r="HF659" s="42"/>
      <c r="HG659" s="42"/>
      <c r="HH659" s="42"/>
      <c r="HI659" s="42"/>
      <c r="HJ659" s="42"/>
      <c r="HK659" s="42"/>
      <c r="HL659" s="42"/>
      <c r="HM659" s="42"/>
      <c r="HN659" s="42"/>
      <c r="HO659" s="42"/>
      <c r="HP659" s="42"/>
      <c r="HQ659" s="42"/>
      <c r="HR659" s="42"/>
      <c r="HS659" s="42"/>
      <c r="HT659" s="42"/>
      <c r="HU659" s="42"/>
      <c r="HV659" s="42"/>
      <c r="HW659" s="42"/>
      <c r="HX659" s="42"/>
    </row>
    <row r="660" spans="1:232" s="32" customFormat="1" x14ac:dyDescent="0.25">
      <c r="A660" s="29"/>
      <c r="B660" s="30"/>
      <c r="C660" s="31" t="str">
        <f>IF(H660="","",VLOOKUP(O660,Khach_hang!B:G,6,0))</f>
        <v/>
      </c>
      <c r="D660" s="57" t="str">
        <f t="shared" si="170"/>
        <v/>
      </c>
      <c r="E660" s="57" t="str">
        <f t="shared" si="171"/>
        <v/>
      </c>
      <c r="F660" s="32" t="str">
        <f>IF(H660="","",VLOOKUP(H660,'PHIEU XT'!B:I,8,0))</f>
        <v/>
      </c>
      <c r="G660" s="32" t="str">
        <f t="shared" si="172"/>
        <v/>
      </c>
      <c r="H660" s="4"/>
      <c r="I660" s="32" t="str">
        <f t="shared" si="173"/>
        <v/>
      </c>
      <c r="J660" s="33" t="str">
        <f t="shared" si="174"/>
        <v/>
      </c>
      <c r="K660" s="43"/>
      <c r="L660" s="46" t="str">
        <f t="shared" si="175"/>
        <v/>
      </c>
      <c r="M660" s="33" t="str">
        <f>IF(H660="","",'PHIEU XT'!C660)</f>
        <v/>
      </c>
      <c r="N660" s="35" t="str">
        <f t="shared" si="176"/>
        <v/>
      </c>
      <c r="O660" s="6" t="str">
        <f>IF(H660="","",'PHIEU XT'!E660)</f>
        <v/>
      </c>
      <c r="P660" s="36"/>
      <c r="Q660" s="36"/>
      <c r="R660" s="36"/>
      <c r="S660" s="33" t="str">
        <f>IF(H660="","",'PHIEU XT'!F660)</f>
        <v/>
      </c>
      <c r="T660" s="36"/>
      <c r="U660" s="36"/>
      <c r="V660" s="33" t="str">
        <f t="shared" si="177"/>
        <v/>
      </c>
      <c r="W660" s="36"/>
      <c r="X660" s="36"/>
      <c r="Y660" s="33" t="str">
        <f>IF(H660="","",'PHIEU XT'!AC660)</f>
        <v/>
      </c>
      <c r="Z660" s="36"/>
      <c r="AA660" s="30"/>
      <c r="AB660" s="57" t="str">
        <f t="shared" si="178"/>
        <v/>
      </c>
      <c r="AC660" s="57" t="str">
        <f t="shared" si="179"/>
        <v/>
      </c>
      <c r="AD660" s="30"/>
      <c r="AE660" s="58" t="str">
        <f>IF(H660="","",'PHIEU XT'!U660)</f>
        <v/>
      </c>
      <c r="AF660" s="37"/>
      <c r="AG660" s="37" t="str">
        <f>IF(H660="","",'PHIEU XT'!T660)</f>
        <v/>
      </c>
      <c r="AH660" s="38" t="e">
        <f t="shared" si="180"/>
        <v>#VALUE!</v>
      </c>
      <c r="AI660" s="37"/>
      <c r="AJ660" s="37"/>
      <c r="AK660" s="39"/>
      <c r="AL660" s="40" t="str">
        <f t="shared" si="181"/>
        <v/>
      </c>
      <c r="AM660" s="37"/>
      <c r="AN660" s="37" t="str">
        <f t="shared" si="182"/>
        <v/>
      </c>
      <c r="AO660" s="59" t="str">
        <f t="shared" si="183"/>
        <v/>
      </c>
      <c r="AP660" s="39"/>
      <c r="AQ660" s="59" t="str">
        <f t="shared" si="184"/>
        <v/>
      </c>
      <c r="AR660" s="60" t="str">
        <f t="shared" si="185"/>
        <v/>
      </c>
      <c r="AS660" s="60" t="str">
        <f t="shared" si="186"/>
        <v/>
      </c>
      <c r="AT660" s="41"/>
      <c r="AU660" s="41"/>
      <c r="AV660" s="39"/>
      <c r="AW660" s="42"/>
      <c r="AX660" s="42"/>
      <c r="AY660" s="42"/>
      <c r="AZ660" s="42"/>
      <c r="BA660" s="42"/>
      <c r="BB660" s="42"/>
      <c r="BC660" s="42"/>
      <c r="BD660" s="42"/>
      <c r="BE660" s="42"/>
      <c r="BF660" s="42"/>
      <c r="BG660" s="42"/>
      <c r="BH660" s="42"/>
      <c r="BI660" s="42"/>
      <c r="BJ660" s="42"/>
      <c r="BK660" s="42"/>
      <c r="BL660" s="42"/>
      <c r="BM660" s="42"/>
      <c r="BN660" s="42"/>
      <c r="BO660" s="42"/>
      <c r="BP660" s="42"/>
      <c r="BQ660" s="42"/>
      <c r="BR660" s="42"/>
      <c r="BS660" s="42"/>
      <c r="BT660" s="42"/>
      <c r="BU660" s="42"/>
      <c r="BV660" s="42"/>
      <c r="BW660" s="42"/>
      <c r="BX660" s="42"/>
      <c r="BY660" s="42"/>
      <c r="BZ660" s="42"/>
      <c r="CA660" s="42"/>
      <c r="CB660" s="42"/>
      <c r="CC660" s="42"/>
      <c r="CD660" s="42"/>
      <c r="CE660" s="42"/>
      <c r="CF660" s="42"/>
      <c r="CG660" s="42"/>
      <c r="CH660" s="42"/>
      <c r="CI660" s="42"/>
      <c r="CJ660" s="42"/>
      <c r="CK660" s="42"/>
      <c r="CL660" s="42"/>
      <c r="CM660" s="42"/>
      <c r="CN660" s="42"/>
      <c r="CO660" s="42"/>
      <c r="CP660" s="42"/>
      <c r="CQ660" s="42"/>
      <c r="CR660" s="42"/>
      <c r="CS660" s="42"/>
      <c r="CT660" s="42"/>
      <c r="CU660" s="42"/>
      <c r="CV660" s="42"/>
      <c r="CW660" s="42"/>
      <c r="CX660" s="42"/>
      <c r="CY660" s="42"/>
      <c r="CZ660" s="42"/>
      <c r="DA660" s="42"/>
      <c r="DB660" s="42"/>
      <c r="DC660" s="42"/>
      <c r="DD660" s="42"/>
      <c r="DE660" s="42"/>
      <c r="DF660" s="42"/>
      <c r="DG660" s="42"/>
      <c r="DH660" s="42"/>
      <c r="DI660" s="42"/>
      <c r="DJ660" s="42"/>
      <c r="DK660" s="42"/>
      <c r="DL660" s="42"/>
      <c r="DM660" s="42"/>
      <c r="DN660" s="42"/>
      <c r="DO660" s="42"/>
      <c r="DP660" s="42"/>
      <c r="DQ660" s="42"/>
      <c r="DR660" s="42"/>
      <c r="DS660" s="42"/>
      <c r="DT660" s="42"/>
      <c r="DU660" s="42"/>
      <c r="DV660" s="42"/>
      <c r="DW660" s="42"/>
      <c r="DX660" s="42"/>
      <c r="DY660" s="42"/>
      <c r="DZ660" s="42"/>
      <c r="EA660" s="42"/>
      <c r="EB660" s="42"/>
      <c r="EC660" s="42"/>
      <c r="ED660" s="42"/>
      <c r="EE660" s="42"/>
      <c r="EF660" s="42"/>
      <c r="EG660" s="42"/>
      <c r="EH660" s="42"/>
      <c r="EI660" s="42"/>
      <c r="EJ660" s="42"/>
      <c r="EK660" s="42"/>
      <c r="EL660" s="42"/>
      <c r="EM660" s="42"/>
      <c r="EN660" s="42"/>
      <c r="EO660" s="42"/>
      <c r="EP660" s="42"/>
      <c r="EQ660" s="42"/>
      <c r="ER660" s="42"/>
      <c r="ES660" s="42"/>
      <c r="ET660" s="42"/>
      <c r="EU660" s="42"/>
      <c r="EV660" s="42"/>
      <c r="EW660" s="42"/>
      <c r="EX660" s="42"/>
      <c r="EY660" s="42"/>
      <c r="EZ660" s="42"/>
      <c r="FA660" s="42"/>
      <c r="FB660" s="42"/>
      <c r="FC660" s="42"/>
      <c r="FD660" s="42"/>
      <c r="FE660" s="42"/>
      <c r="FF660" s="42"/>
      <c r="FG660" s="42"/>
      <c r="FH660" s="42"/>
      <c r="FI660" s="42"/>
      <c r="FJ660" s="42"/>
      <c r="FK660" s="42"/>
      <c r="FL660" s="42"/>
      <c r="FM660" s="42"/>
      <c r="FN660" s="42"/>
      <c r="FO660" s="42"/>
      <c r="FP660" s="42"/>
      <c r="FQ660" s="42"/>
      <c r="FR660" s="42"/>
      <c r="FS660" s="42"/>
      <c r="FT660" s="42"/>
      <c r="FU660" s="42"/>
      <c r="FV660" s="42"/>
      <c r="FW660" s="42"/>
      <c r="FX660" s="42"/>
      <c r="FY660" s="42"/>
      <c r="FZ660" s="42"/>
      <c r="GA660" s="42"/>
      <c r="GB660" s="42"/>
      <c r="GC660" s="42"/>
      <c r="GD660" s="42"/>
      <c r="GE660" s="42"/>
      <c r="GF660" s="42"/>
      <c r="GG660" s="42"/>
      <c r="GH660" s="42"/>
      <c r="GI660" s="42"/>
      <c r="GJ660" s="42"/>
      <c r="GK660" s="42"/>
      <c r="GL660" s="42"/>
      <c r="GM660" s="42"/>
      <c r="GN660" s="42"/>
      <c r="GO660" s="42"/>
      <c r="GP660" s="42"/>
      <c r="GQ660" s="42"/>
      <c r="GR660" s="42"/>
      <c r="GS660" s="42"/>
      <c r="GT660" s="42"/>
      <c r="GU660" s="42"/>
      <c r="GV660" s="42"/>
      <c r="GW660" s="42"/>
      <c r="GX660" s="42"/>
      <c r="GY660" s="42"/>
      <c r="GZ660" s="42"/>
      <c r="HA660" s="42"/>
      <c r="HB660" s="42"/>
      <c r="HC660" s="42"/>
      <c r="HD660" s="42"/>
      <c r="HE660" s="42"/>
      <c r="HF660" s="42"/>
      <c r="HG660" s="42"/>
      <c r="HH660" s="42"/>
      <c r="HI660" s="42"/>
      <c r="HJ660" s="42"/>
      <c r="HK660" s="42"/>
      <c r="HL660" s="42"/>
      <c r="HM660" s="42"/>
      <c r="HN660" s="42"/>
      <c r="HO660" s="42"/>
      <c r="HP660" s="42"/>
      <c r="HQ660" s="42"/>
      <c r="HR660" s="42"/>
      <c r="HS660" s="42"/>
      <c r="HT660" s="42"/>
      <c r="HU660" s="42"/>
      <c r="HV660" s="42"/>
      <c r="HW660" s="42"/>
      <c r="HX660" s="42"/>
    </row>
    <row r="661" spans="1:232" s="32" customFormat="1" x14ac:dyDescent="0.25">
      <c r="A661" s="29"/>
      <c r="B661" s="30"/>
      <c r="C661" s="31" t="str">
        <f>IF(H661="","",VLOOKUP(O661,Khach_hang!B:G,6,0))</f>
        <v/>
      </c>
      <c r="D661" s="57" t="str">
        <f t="shared" si="170"/>
        <v/>
      </c>
      <c r="E661" s="57" t="str">
        <f t="shared" si="171"/>
        <v/>
      </c>
      <c r="F661" s="32" t="str">
        <f>IF(H661="","",VLOOKUP(H661,'PHIEU XT'!B:I,8,0))</f>
        <v/>
      </c>
      <c r="G661" s="32" t="str">
        <f t="shared" si="172"/>
        <v/>
      </c>
      <c r="H661" s="4"/>
      <c r="I661" s="32" t="str">
        <f t="shared" si="173"/>
        <v/>
      </c>
      <c r="J661" s="33" t="str">
        <f t="shared" si="174"/>
        <v/>
      </c>
      <c r="K661" s="43"/>
      <c r="L661" s="46" t="str">
        <f t="shared" si="175"/>
        <v/>
      </c>
      <c r="M661" s="33" t="str">
        <f>IF(H661="","",'PHIEU XT'!C661)</f>
        <v/>
      </c>
      <c r="N661" s="35" t="str">
        <f t="shared" si="176"/>
        <v/>
      </c>
      <c r="O661" s="6" t="str">
        <f>IF(H661="","",'PHIEU XT'!E661)</f>
        <v/>
      </c>
      <c r="P661" s="36"/>
      <c r="Q661" s="36"/>
      <c r="R661" s="36"/>
      <c r="S661" s="33" t="str">
        <f>IF(H661="","",'PHIEU XT'!F661)</f>
        <v/>
      </c>
      <c r="T661" s="36"/>
      <c r="U661" s="36"/>
      <c r="V661" s="33" t="str">
        <f t="shared" si="177"/>
        <v/>
      </c>
      <c r="W661" s="36"/>
      <c r="X661" s="36"/>
      <c r="Y661" s="33" t="str">
        <f>IF(H661="","",'PHIEU XT'!AC661)</f>
        <v/>
      </c>
      <c r="Z661" s="36"/>
      <c r="AA661" s="30"/>
      <c r="AB661" s="57" t="str">
        <f t="shared" si="178"/>
        <v/>
      </c>
      <c r="AC661" s="57" t="str">
        <f t="shared" si="179"/>
        <v/>
      </c>
      <c r="AD661" s="30"/>
      <c r="AE661" s="58" t="str">
        <f>IF(H661="","",'PHIEU XT'!U661)</f>
        <v/>
      </c>
      <c r="AF661" s="37"/>
      <c r="AG661" s="37" t="str">
        <f>IF(H661="","",'PHIEU XT'!T661)</f>
        <v/>
      </c>
      <c r="AH661" s="38" t="e">
        <f t="shared" si="180"/>
        <v>#VALUE!</v>
      </c>
      <c r="AI661" s="37"/>
      <c r="AJ661" s="37"/>
      <c r="AK661" s="39"/>
      <c r="AL661" s="40" t="str">
        <f t="shared" si="181"/>
        <v/>
      </c>
      <c r="AM661" s="37"/>
      <c r="AN661" s="37" t="str">
        <f t="shared" si="182"/>
        <v/>
      </c>
      <c r="AO661" s="59" t="str">
        <f t="shared" si="183"/>
        <v/>
      </c>
      <c r="AP661" s="39"/>
      <c r="AQ661" s="59" t="str">
        <f t="shared" si="184"/>
        <v/>
      </c>
      <c r="AR661" s="60" t="str">
        <f t="shared" si="185"/>
        <v/>
      </c>
      <c r="AS661" s="60" t="str">
        <f t="shared" si="186"/>
        <v/>
      </c>
      <c r="AT661" s="41"/>
      <c r="AU661" s="41"/>
      <c r="AV661" s="39"/>
      <c r="AW661" s="42"/>
      <c r="AX661" s="42"/>
      <c r="AY661" s="42"/>
      <c r="AZ661" s="42"/>
      <c r="BA661" s="42"/>
      <c r="BB661" s="42"/>
      <c r="BC661" s="42"/>
      <c r="BD661" s="42"/>
      <c r="BE661" s="42"/>
      <c r="BF661" s="42"/>
      <c r="BG661" s="42"/>
      <c r="BH661" s="42"/>
      <c r="BI661" s="42"/>
      <c r="BJ661" s="42"/>
      <c r="BK661" s="42"/>
      <c r="BL661" s="42"/>
      <c r="BM661" s="42"/>
      <c r="BN661" s="42"/>
      <c r="BO661" s="42"/>
      <c r="BP661" s="42"/>
      <c r="BQ661" s="42"/>
      <c r="BR661" s="42"/>
      <c r="BS661" s="42"/>
      <c r="BT661" s="42"/>
      <c r="BU661" s="42"/>
      <c r="BV661" s="42"/>
      <c r="BW661" s="42"/>
      <c r="BX661" s="42"/>
      <c r="BY661" s="42"/>
      <c r="BZ661" s="42"/>
      <c r="CA661" s="42"/>
      <c r="CB661" s="42"/>
      <c r="CC661" s="42"/>
      <c r="CD661" s="42"/>
      <c r="CE661" s="42"/>
      <c r="CF661" s="42"/>
      <c r="CG661" s="42"/>
      <c r="CH661" s="42"/>
      <c r="CI661" s="42"/>
      <c r="CJ661" s="42"/>
      <c r="CK661" s="42"/>
      <c r="CL661" s="42"/>
      <c r="CM661" s="42"/>
      <c r="CN661" s="42"/>
      <c r="CO661" s="42"/>
      <c r="CP661" s="42"/>
      <c r="CQ661" s="42"/>
      <c r="CR661" s="42"/>
      <c r="CS661" s="42"/>
      <c r="CT661" s="42"/>
      <c r="CU661" s="42"/>
      <c r="CV661" s="42"/>
      <c r="CW661" s="42"/>
      <c r="CX661" s="42"/>
      <c r="CY661" s="42"/>
      <c r="CZ661" s="42"/>
      <c r="DA661" s="42"/>
      <c r="DB661" s="42"/>
      <c r="DC661" s="42"/>
      <c r="DD661" s="42"/>
      <c r="DE661" s="42"/>
      <c r="DF661" s="42"/>
      <c r="DG661" s="42"/>
      <c r="DH661" s="42"/>
      <c r="DI661" s="42"/>
      <c r="DJ661" s="42"/>
      <c r="DK661" s="42"/>
      <c r="DL661" s="42"/>
      <c r="DM661" s="42"/>
      <c r="DN661" s="42"/>
      <c r="DO661" s="42"/>
      <c r="DP661" s="42"/>
      <c r="DQ661" s="42"/>
      <c r="DR661" s="42"/>
      <c r="DS661" s="42"/>
      <c r="DT661" s="42"/>
      <c r="DU661" s="42"/>
      <c r="DV661" s="42"/>
      <c r="DW661" s="42"/>
      <c r="DX661" s="42"/>
      <c r="DY661" s="42"/>
      <c r="DZ661" s="42"/>
      <c r="EA661" s="42"/>
      <c r="EB661" s="42"/>
      <c r="EC661" s="42"/>
      <c r="ED661" s="42"/>
      <c r="EE661" s="42"/>
      <c r="EF661" s="42"/>
      <c r="EG661" s="42"/>
      <c r="EH661" s="42"/>
      <c r="EI661" s="42"/>
      <c r="EJ661" s="42"/>
      <c r="EK661" s="42"/>
      <c r="EL661" s="42"/>
      <c r="EM661" s="42"/>
      <c r="EN661" s="42"/>
      <c r="EO661" s="42"/>
      <c r="EP661" s="42"/>
      <c r="EQ661" s="42"/>
      <c r="ER661" s="42"/>
      <c r="ES661" s="42"/>
      <c r="ET661" s="42"/>
      <c r="EU661" s="42"/>
      <c r="EV661" s="42"/>
      <c r="EW661" s="42"/>
      <c r="EX661" s="42"/>
      <c r="EY661" s="42"/>
      <c r="EZ661" s="42"/>
      <c r="FA661" s="42"/>
      <c r="FB661" s="42"/>
      <c r="FC661" s="42"/>
      <c r="FD661" s="42"/>
      <c r="FE661" s="42"/>
      <c r="FF661" s="42"/>
      <c r="FG661" s="42"/>
      <c r="FH661" s="42"/>
      <c r="FI661" s="42"/>
      <c r="FJ661" s="42"/>
      <c r="FK661" s="42"/>
      <c r="FL661" s="42"/>
      <c r="FM661" s="42"/>
      <c r="FN661" s="42"/>
      <c r="FO661" s="42"/>
      <c r="FP661" s="42"/>
      <c r="FQ661" s="42"/>
      <c r="FR661" s="42"/>
      <c r="FS661" s="42"/>
      <c r="FT661" s="42"/>
      <c r="FU661" s="42"/>
      <c r="FV661" s="42"/>
      <c r="FW661" s="42"/>
      <c r="FX661" s="42"/>
      <c r="FY661" s="42"/>
      <c r="FZ661" s="42"/>
      <c r="GA661" s="42"/>
      <c r="GB661" s="42"/>
      <c r="GC661" s="42"/>
      <c r="GD661" s="42"/>
      <c r="GE661" s="42"/>
      <c r="GF661" s="42"/>
      <c r="GG661" s="42"/>
      <c r="GH661" s="42"/>
      <c r="GI661" s="42"/>
      <c r="GJ661" s="42"/>
      <c r="GK661" s="42"/>
      <c r="GL661" s="42"/>
      <c r="GM661" s="42"/>
      <c r="GN661" s="42"/>
      <c r="GO661" s="42"/>
      <c r="GP661" s="42"/>
      <c r="GQ661" s="42"/>
      <c r="GR661" s="42"/>
      <c r="GS661" s="42"/>
      <c r="GT661" s="42"/>
      <c r="GU661" s="42"/>
      <c r="GV661" s="42"/>
      <c r="GW661" s="42"/>
      <c r="GX661" s="42"/>
      <c r="GY661" s="42"/>
      <c r="GZ661" s="42"/>
      <c r="HA661" s="42"/>
      <c r="HB661" s="42"/>
      <c r="HC661" s="42"/>
      <c r="HD661" s="42"/>
      <c r="HE661" s="42"/>
      <c r="HF661" s="42"/>
      <c r="HG661" s="42"/>
      <c r="HH661" s="42"/>
      <c r="HI661" s="42"/>
      <c r="HJ661" s="42"/>
      <c r="HK661" s="42"/>
      <c r="HL661" s="42"/>
      <c r="HM661" s="42"/>
      <c r="HN661" s="42"/>
      <c r="HO661" s="42"/>
      <c r="HP661" s="42"/>
      <c r="HQ661" s="42"/>
      <c r="HR661" s="42"/>
      <c r="HS661" s="42"/>
      <c r="HT661" s="42"/>
      <c r="HU661" s="42"/>
      <c r="HV661" s="42"/>
      <c r="HW661" s="42"/>
      <c r="HX661" s="42"/>
    </row>
    <row r="662" spans="1:232" s="32" customFormat="1" x14ac:dyDescent="0.25">
      <c r="A662" s="29"/>
      <c r="B662" s="30"/>
      <c r="C662" s="31" t="str">
        <f>IF(H662="","",VLOOKUP(O662,Khach_hang!B:G,6,0))</f>
        <v/>
      </c>
      <c r="D662" s="57" t="str">
        <f t="shared" si="170"/>
        <v/>
      </c>
      <c r="E662" s="57" t="str">
        <f t="shared" si="171"/>
        <v/>
      </c>
      <c r="F662" s="32" t="str">
        <f>IF(H662="","",VLOOKUP(H662,'PHIEU XT'!B:I,8,0))</f>
        <v/>
      </c>
      <c r="G662" s="32" t="str">
        <f t="shared" si="172"/>
        <v/>
      </c>
      <c r="H662" s="4"/>
      <c r="I662" s="32" t="str">
        <f t="shared" si="173"/>
        <v/>
      </c>
      <c r="J662" s="33" t="str">
        <f t="shared" si="174"/>
        <v/>
      </c>
      <c r="K662" s="43"/>
      <c r="L662" s="46" t="str">
        <f t="shared" si="175"/>
        <v/>
      </c>
      <c r="M662" s="33" t="str">
        <f>IF(H662="","",'PHIEU XT'!C662)</f>
        <v/>
      </c>
      <c r="N662" s="35" t="str">
        <f t="shared" si="176"/>
        <v/>
      </c>
      <c r="O662" s="6" t="str">
        <f>IF(H662="","",'PHIEU XT'!E662)</f>
        <v/>
      </c>
      <c r="P662" s="36"/>
      <c r="Q662" s="36"/>
      <c r="R662" s="36"/>
      <c r="S662" s="33" t="str">
        <f>IF(H662="","",'PHIEU XT'!F662)</f>
        <v/>
      </c>
      <c r="T662" s="36"/>
      <c r="U662" s="36"/>
      <c r="V662" s="33" t="str">
        <f t="shared" si="177"/>
        <v/>
      </c>
      <c r="W662" s="36"/>
      <c r="X662" s="36"/>
      <c r="Y662" s="33" t="str">
        <f>IF(H662="","",'PHIEU XT'!AC662)</f>
        <v/>
      </c>
      <c r="Z662" s="36"/>
      <c r="AA662" s="30"/>
      <c r="AB662" s="57" t="str">
        <f t="shared" si="178"/>
        <v/>
      </c>
      <c r="AC662" s="57" t="str">
        <f t="shared" si="179"/>
        <v/>
      </c>
      <c r="AD662" s="30"/>
      <c r="AE662" s="58" t="str">
        <f>IF(H662="","",'PHIEU XT'!U662)</f>
        <v/>
      </c>
      <c r="AF662" s="37"/>
      <c r="AG662" s="37" t="str">
        <f>IF(H662="","",'PHIEU XT'!T662)</f>
        <v/>
      </c>
      <c r="AH662" s="38" t="e">
        <f t="shared" si="180"/>
        <v>#VALUE!</v>
      </c>
      <c r="AI662" s="37"/>
      <c r="AJ662" s="37"/>
      <c r="AK662" s="39"/>
      <c r="AL662" s="40" t="str">
        <f t="shared" si="181"/>
        <v/>
      </c>
      <c r="AM662" s="37"/>
      <c r="AN662" s="37" t="str">
        <f t="shared" si="182"/>
        <v/>
      </c>
      <c r="AO662" s="59" t="str">
        <f t="shared" si="183"/>
        <v/>
      </c>
      <c r="AP662" s="39"/>
      <c r="AQ662" s="59" t="str">
        <f t="shared" si="184"/>
        <v/>
      </c>
      <c r="AR662" s="60" t="str">
        <f t="shared" si="185"/>
        <v/>
      </c>
      <c r="AS662" s="60" t="str">
        <f t="shared" si="186"/>
        <v/>
      </c>
      <c r="AT662" s="41"/>
      <c r="AU662" s="41"/>
      <c r="AV662" s="39"/>
      <c r="AW662" s="42"/>
      <c r="AX662" s="42"/>
      <c r="AY662" s="42"/>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c r="BV662" s="42"/>
      <c r="BW662" s="42"/>
      <c r="BX662" s="42"/>
      <c r="BY662" s="42"/>
      <c r="BZ662" s="42"/>
      <c r="CA662" s="42"/>
      <c r="CB662" s="42"/>
      <c r="CC662" s="42"/>
      <c r="CD662" s="42"/>
      <c r="CE662" s="42"/>
      <c r="CF662" s="42"/>
      <c r="CG662" s="42"/>
      <c r="CH662" s="42"/>
      <c r="CI662" s="42"/>
      <c r="CJ662" s="42"/>
      <c r="CK662" s="42"/>
      <c r="CL662" s="42"/>
      <c r="CM662" s="42"/>
      <c r="CN662" s="42"/>
      <c r="CO662" s="42"/>
      <c r="CP662" s="42"/>
      <c r="CQ662" s="42"/>
      <c r="CR662" s="42"/>
      <c r="CS662" s="42"/>
      <c r="CT662" s="42"/>
      <c r="CU662" s="42"/>
      <c r="CV662" s="42"/>
      <c r="CW662" s="42"/>
      <c r="CX662" s="42"/>
      <c r="CY662" s="42"/>
      <c r="CZ662" s="42"/>
      <c r="DA662" s="42"/>
      <c r="DB662" s="42"/>
      <c r="DC662" s="42"/>
      <c r="DD662" s="42"/>
      <c r="DE662" s="42"/>
      <c r="DF662" s="42"/>
      <c r="DG662" s="42"/>
      <c r="DH662" s="42"/>
      <c r="DI662" s="42"/>
      <c r="DJ662" s="42"/>
      <c r="DK662" s="42"/>
      <c r="DL662" s="42"/>
      <c r="DM662" s="42"/>
      <c r="DN662" s="42"/>
      <c r="DO662" s="42"/>
      <c r="DP662" s="42"/>
      <c r="DQ662" s="42"/>
      <c r="DR662" s="42"/>
      <c r="DS662" s="42"/>
      <c r="DT662" s="42"/>
      <c r="DU662" s="42"/>
      <c r="DV662" s="42"/>
      <c r="DW662" s="42"/>
      <c r="DX662" s="42"/>
      <c r="DY662" s="42"/>
      <c r="DZ662" s="42"/>
      <c r="EA662" s="42"/>
      <c r="EB662" s="42"/>
      <c r="EC662" s="42"/>
      <c r="ED662" s="42"/>
      <c r="EE662" s="42"/>
      <c r="EF662" s="42"/>
      <c r="EG662" s="42"/>
      <c r="EH662" s="42"/>
      <c r="EI662" s="42"/>
      <c r="EJ662" s="42"/>
      <c r="EK662" s="42"/>
      <c r="EL662" s="42"/>
      <c r="EM662" s="42"/>
      <c r="EN662" s="42"/>
      <c r="EO662" s="42"/>
      <c r="EP662" s="42"/>
      <c r="EQ662" s="42"/>
      <c r="ER662" s="42"/>
      <c r="ES662" s="42"/>
      <c r="ET662" s="42"/>
      <c r="EU662" s="42"/>
      <c r="EV662" s="42"/>
      <c r="EW662" s="42"/>
      <c r="EX662" s="42"/>
      <c r="EY662" s="42"/>
      <c r="EZ662" s="42"/>
      <c r="FA662" s="42"/>
      <c r="FB662" s="42"/>
      <c r="FC662" s="42"/>
      <c r="FD662" s="42"/>
      <c r="FE662" s="42"/>
      <c r="FF662" s="42"/>
      <c r="FG662" s="42"/>
      <c r="FH662" s="42"/>
      <c r="FI662" s="42"/>
      <c r="FJ662" s="42"/>
      <c r="FK662" s="42"/>
      <c r="FL662" s="42"/>
      <c r="FM662" s="42"/>
      <c r="FN662" s="42"/>
      <c r="FO662" s="42"/>
      <c r="FP662" s="42"/>
      <c r="FQ662" s="42"/>
      <c r="FR662" s="42"/>
      <c r="FS662" s="42"/>
      <c r="FT662" s="42"/>
      <c r="FU662" s="42"/>
      <c r="FV662" s="42"/>
      <c r="FW662" s="42"/>
      <c r="FX662" s="42"/>
      <c r="FY662" s="42"/>
      <c r="FZ662" s="42"/>
      <c r="GA662" s="42"/>
      <c r="GB662" s="42"/>
      <c r="GC662" s="42"/>
      <c r="GD662" s="42"/>
      <c r="GE662" s="42"/>
      <c r="GF662" s="42"/>
      <c r="GG662" s="42"/>
      <c r="GH662" s="42"/>
      <c r="GI662" s="42"/>
      <c r="GJ662" s="42"/>
      <c r="GK662" s="42"/>
      <c r="GL662" s="42"/>
      <c r="GM662" s="42"/>
      <c r="GN662" s="42"/>
      <c r="GO662" s="42"/>
      <c r="GP662" s="42"/>
      <c r="GQ662" s="42"/>
      <c r="GR662" s="42"/>
      <c r="GS662" s="42"/>
      <c r="GT662" s="42"/>
      <c r="GU662" s="42"/>
      <c r="GV662" s="42"/>
      <c r="GW662" s="42"/>
      <c r="GX662" s="42"/>
      <c r="GY662" s="42"/>
      <c r="GZ662" s="42"/>
      <c r="HA662" s="42"/>
      <c r="HB662" s="42"/>
      <c r="HC662" s="42"/>
      <c r="HD662" s="42"/>
      <c r="HE662" s="42"/>
      <c r="HF662" s="42"/>
      <c r="HG662" s="42"/>
      <c r="HH662" s="42"/>
      <c r="HI662" s="42"/>
      <c r="HJ662" s="42"/>
      <c r="HK662" s="42"/>
      <c r="HL662" s="42"/>
      <c r="HM662" s="42"/>
      <c r="HN662" s="42"/>
      <c r="HO662" s="42"/>
      <c r="HP662" s="42"/>
      <c r="HQ662" s="42"/>
      <c r="HR662" s="42"/>
      <c r="HS662" s="42"/>
      <c r="HT662" s="42"/>
      <c r="HU662" s="42"/>
      <c r="HV662" s="42"/>
      <c r="HW662" s="42"/>
      <c r="HX662" s="42"/>
    </row>
    <row r="663" spans="1:232" s="32" customFormat="1" x14ac:dyDescent="0.25">
      <c r="A663" s="29"/>
      <c r="B663" s="30"/>
      <c r="C663" s="31" t="str">
        <f>IF(H663="","",VLOOKUP(O663,Khach_hang!B:G,6,0))</f>
        <v/>
      </c>
      <c r="D663" s="57" t="str">
        <f t="shared" si="170"/>
        <v/>
      </c>
      <c r="E663" s="57" t="str">
        <f t="shared" si="171"/>
        <v/>
      </c>
      <c r="F663" s="32" t="str">
        <f>IF(H663="","",VLOOKUP(H663,'PHIEU XT'!B:I,8,0))</f>
        <v/>
      </c>
      <c r="G663" s="32" t="str">
        <f t="shared" si="172"/>
        <v/>
      </c>
      <c r="H663" s="4"/>
      <c r="I663" s="32" t="str">
        <f t="shared" si="173"/>
        <v/>
      </c>
      <c r="J663" s="33" t="str">
        <f t="shared" si="174"/>
        <v/>
      </c>
      <c r="K663" s="43"/>
      <c r="L663" s="46" t="str">
        <f t="shared" si="175"/>
        <v/>
      </c>
      <c r="M663" s="33" t="str">
        <f>IF(H663="","",'PHIEU XT'!C663)</f>
        <v/>
      </c>
      <c r="N663" s="35" t="str">
        <f t="shared" si="176"/>
        <v/>
      </c>
      <c r="O663" s="6" t="str">
        <f>IF(H663="","",'PHIEU XT'!E663)</f>
        <v/>
      </c>
      <c r="P663" s="36"/>
      <c r="Q663" s="36"/>
      <c r="R663" s="36"/>
      <c r="S663" s="33" t="str">
        <f>IF(H663="","",'PHIEU XT'!F663)</f>
        <v/>
      </c>
      <c r="T663" s="36"/>
      <c r="U663" s="36"/>
      <c r="V663" s="33" t="str">
        <f t="shared" si="177"/>
        <v/>
      </c>
      <c r="W663" s="36"/>
      <c r="X663" s="36"/>
      <c r="Y663" s="33" t="str">
        <f>IF(H663="","",'PHIEU XT'!AC663)</f>
        <v/>
      </c>
      <c r="Z663" s="36"/>
      <c r="AA663" s="30"/>
      <c r="AB663" s="57" t="str">
        <f t="shared" si="178"/>
        <v/>
      </c>
      <c r="AC663" s="57" t="str">
        <f t="shared" si="179"/>
        <v/>
      </c>
      <c r="AD663" s="30"/>
      <c r="AE663" s="58" t="str">
        <f>IF(H663="","",'PHIEU XT'!U663)</f>
        <v/>
      </c>
      <c r="AF663" s="37"/>
      <c r="AG663" s="37" t="str">
        <f>IF(H663="","",'PHIEU XT'!T663)</f>
        <v/>
      </c>
      <c r="AH663" s="38" t="e">
        <f t="shared" si="180"/>
        <v>#VALUE!</v>
      </c>
      <c r="AI663" s="37"/>
      <c r="AJ663" s="37"/>
      <c r="AK663" s="39"/>
      <c r="AL663" s="40" t="str">
        <f t="shared" si="181"/>
        <v/>
      </c>
      <c r="AM663" s="37"/>
      <c r="AN663" s="37" t="str">
        <f t="shared" si="182"/>
        <v/>
      </c>
      <c r="AO663" s="59" t="str">
        <f t="shared" si="183"/>
        <v/>
      </c>
      <c r="AP663" s="39"/>
      <c r="AQ663" s="59" t="str">
        <f t="shared" si="184"/>
        <v/>
      </c>
      <c r="AR663" s="60" t="str">
        <f t="shared" si="185"/>
        <v/>
      </c>
      <c r="AS663" s="60" t="str">
        <f t="shared" si="186"/>
        <v/>
      </c>
      <c r="AT663" s="41"/>
      <c r="AU663" s="41"/>
      <c r="AV663" s="39"/>
      <c r="AW663" s="42"/>
      <c r="AX663" s="42"/>
      <c r="AY663" s="42"/>
      <c r="AZ663" s="42"/>
      <c r="BA663" s="42"/>
      <c r="BB663" s="42"/>
      <c r="BC663" s="42"/>
      <c r="BD663" s="42"/>
      <c r="BE663" s="42"/>
      <c r="BF663" s="42"/>
      <c r="BG663" s="42"/>
      <c r="BH663" s="42"/>
      <c r="BI663" s="42"/>
      <c r="BJ663" s="42"/>
      <c r="BK663" s="42"/>
      <c r="BL663" s="42"/>
      <c r="BM663" s="42"/>
      <c r="BN663" s="42"/>
      <c r="BO663" s="42"/>
      <c r="BP663" s="42"/>
      <c r="BQ663" s="42"/>
      <c r="BR663" s="42"/>
      <c r="BS663" s="42"/>
      <c r="BT663" s="42"/>
      <c r="BU663" s="42"/>
      <c r="BV663" s="42"/>
      <c r="BW663" s="42"/>
      <c r="BX663" s="42"/>
      <c r="BY663" s="42"/>
      <c r="BZ663" s="42"/>
      <c r="CA663" s="42"/>
      <c r="CB663" s="42"/>
      <c r="CC663" s="42"/>
      <c r="CD663" s="42"/>
      <c r="CE663" s="42"/>
      <c r="CF663" s="42"/>
      <c r="CG663" s="42"/>
      <c r="CH663" s="42"/>
      <c r="CI663" s="42"/>
      <c r="CJ663" s="42"/>
      <c r="CK663" s="42"/>
      <c r="CL663" s="42"/>
      <c r="CM663" s="42"/>
      <c r="CN663" s="42"/>
      <c r="CO663" s="42"/>
      <c r="CP663" s="42"/>
      <c r="CQ663" s="42"/>
      <c r="CR663" s="42"/>
      <c r="CS663" s="42"/>
      <c r="CT663" s="42"/>
      <c r="CU663" s="42"/>
      <c r="CV663" s="42"/>
      <c r="CW663" s="42"/>
      <c r="CX663" s="42"/>
      <c r="CY663" s="42"/>
      <c r="CZ663" s="42"/>
      <c r="DA663" s="42"/>
      <c r="DB663" s="42"/>
      <c r="DC663" s="42"/>
      <c r="DD663" s="42"/>
      <c r="DE663" s="42"/>
      <c r="DF663" s="42"/>
      <c r="DG663" s="42"/>
      <c r="DH663" s="42"/>
      <c r="DI663" s="42"/>
      <c r="DJ663" s="42"/>
      <c r="DK663" s="42"/>
      <c r="DL663" s="42"/>
      <c r="DM663" s="42"/>
      <c r="DN663" s="42"/>
      <c r="DO663" s="42"/>
      <c r="DP663" s="42"/>
      <c r="DQ663" s="42"/>
      <c r="DR663" s="42"/>
      <c r="DS663" s="42"/>
      <c r="DT663" s="42"/>
      <c r="DU663" s="42"/>
      <c r="DV663" s="42"/>
      <c r="DW663" s="42"/>
      <c r="DX663" s="42"/>
      <c r="DY663" s="42"/>
      <c r="DZ663" s="42"/>
      <c r="EA663" s="42"/>
      <c r="EB663" s="42"/>
      <c r="EC663" s="42"/>
      <c r="ED663" s="42"/>
      <c r="EE663" s="42"/>
      <c r="EF663" s="42"/>
      <c r="EG663" s="42"/>
      <c r="EH663" s="42"/>
      <c r="EI663" s="42"/>
      <c r="EJ663" s="42"/>
      <c r="EK663" s="42"/>
      <c r="EL663" s="42"/>
      <c r="EM663" s="42"/>
      <c r="EN663" s="42"/>
      <c r="EO663" s="42"/>
      <c r="EP663" s="42"/>
      <c r="EQ663" s="42"/>
      <c r="ER663" s="42"/>
      <c r="ES663" s="42"/>
      <c r="ET663" s="42"/>
      <c r="EU663" s="42"/>
      <c r="EV663" s="42"/>
      <c r="EW663" s="42"/>
      <c r="EX663" s="42"/>
      <c r="EY663" s="42"/>
      <c r="EZ663" s="42"/>
      <c r="FA663" s="42"/>
      <c r="FB663" s="42"/>
      <c r="FC663" s="42"/>
      <c r="FD663" s="42"/>
      <c r="FE663" s="42"/>
      <c r="FF663" s="42"/>
      <c r="FG663" s="42"/>
      <c r="FH663" s="42"/>
      <c r="FI663" s="42"/>
      <c r="FJ663" s="42"/>
      <c r="FK663" s="42"/>
      <c r="FL663" s="42"/>
      <c r="FM663" s="42"/>
      <c r="FN663" s="42"/>
      <c r="FO663" s="42"/>
      <c r="FP663" s="42"/>
      <c r="FQ663" s="42"/>
      <c r="FR663" s="42"/>
      <c r="FS663" s="42"/>
      <c r="FT663" s="42"/>
      <c r="FU663" s="42"/>
      <c r="FV663" s="42"/>
      <c r="FW663" s="42"/>
      <c r="FX663" s="42"/>
      <c r="FY663" s="42"/>
      <c r="FZ663" s="42"/>
      <c r="GA663" s="42"/>
      <c r="GB663" s="42"/>
      <c r="GC663" s="42"/>
      <c r="GD663" s="42"/>
      <c r="GE663" s="42"/>
      <c r="GF663" s="42"/>
      <c r="GG663" s="42"/>
      <c r="GH663" s="42"/>
      <c r="GI663" s="42"/>
      <c r="GJ663" s="42"/>
      <c r="GK663" s="42"/>
      <c r="GL663" s="42"/>
      <c r="GM663" s="42"/>
      <c r="GN663" s="42"/>
      <c r="GO663" s="42"/>
      <c r="GP663" s="42"/>
      <c r="GQ663" s="42"/>
      <c r="GR663" s="42"/>
      <c r="GS663" s="42"/>
      <c r="GT663" s="42"/>
      <c r="GU663" s="42"/>
      <c r="GV663" s="42"/>
      <c r="GW663" s="42"/>
      <c r="GX663" s="42"/>
      <c r="GY663" s="42"/>
      <c r="GZ663" s="42"/>
      <c r="HA663" s="42"/>
      <c r="HB663" s="42"/>
      <c r="HC663" s="42"/>
      <c r="HD663" s="42"/>
      <c r="HE663" s="42"/>
      <c r="HF663" s="42"/>
      <c r="HG663" s="42"/>
      <c r="HH663" s="42"/>
      <c r="HI663" s="42"/>
      <c r="HJ663" s="42"/>
      <c r="HK663" s="42"/>
      <c r="HL663" s="42"/>
      <c r="HM663" s="42"/>
      <c r="HN663" s="42"/>
      <c r="HO663" s="42"/>
      <c r="HP663" s="42"/>
      <c r="HQ663" s="42"/>
      <c r="HR663" s="42"/>
      <c r="HS663" s="42"/>
      <c r="HT663" s="42"/>
      <c r="HU663" s="42"/>
      <c r="HV663" s="42"/>
      <c r="HW663" s="42"/>
      <c r="HX663" s="42"/>
    </row>
    <row r="664" spans="1:232" s="32" customFormat="1" x14ac:dyDescent="0.25">
      <c r="A664" s="29"/>
      <c r="B664" s="30"/>
      <c r="C664" s="31" t="str">
        <f>IF(H664="","",VLOOKUP(O664,Khach_hang!B:G,6,0))</f>
        <v/>
      </c>
      <c r="D664" s="57" t="str">
        <f t="shared" si="170"/>
        <v/>
      </c>
      <c r="E664" s="57" t="str">
        <f t="shared" si="171"/>
        <v/>
      </c>
      <c r="F664" s="32" t="str">
        <f>IF(H664="","",VLOOKUP(H664,'PHIEU XT'!B:I,8,0))</f>
        <v/>
      </c>
      <c r="G664" s="32" t="str">
        <f t="shared" si="172"/>
        <v/>
      </c>
      <c r="H664" s="4"/>
      <c r="I664" s="32" t="str">
        <f t="shared" si="173"/>
        <v/>
      </c>
      <c r="J664" s="33" t="str">
        <f t="shared" si="174"/>
        <v/>
      </c>
      <c r="K664" s="43"/>
      <c r="L664" s="46" t="str">
        <f t="shared" si="175"/>
        <v/>
      </c>
      <c r="M664" s="33" t="str">
        <f>IF(H664="","",'PHIEU XT'!C664)</f>
        <v/>
      </c>
      <c r="N664" s="35" t="str">
        <f t="shared" si="176"/>
        <v/>
      </c>
      <c r="O664" s="6" t="str">
        <f>IF(H664="","",'PHIEU XT'!E664)</f>
        <v/>
      </c>
      <c r="P664" s="36"/>
      <c r="Q664" s="36"/>
      <c r="R664" s="36"/>
      <c r="S664" s="33" t="str">
        <f>IF(H664="","",'PHIEU XT'!F664)</f>
        <v/>
      </c>
      <c r="T664" s="36"/>
      <c r="U664" s="36"/>
      <c r="V664" s="33" t="str">
        <f t="shared" si="177"/>
        <v/>
      </c>
      <c r="W664" s="36"/>
      <c r="X664" s="36"/>
      <c r="Y664" s="33" t="str">
        <f>IF(H664="","",'PHIEU XT'!AC664)</f>
        <v/>
      </c>
      <c r="Z664" s="36"/>
      <c r="AA664" s="30"/>
      <c r="AB664" s="57" t="str">
        <f t="shared" si="178"/>
        <v/>
      </c>
      <c r="AC664" s="57" t="str">
        <f t="shared" si="179"/>
        <v/>
      </c>
      <c r="AD664" s="30"/>
      <c r="AE664" s="58" t="str">
        <f>IF(H664="","",'PHIEU XT'!U664)</f>
        <v/>
      </c>
      <c r="AF664" s="37"/>
      <c r="AG664" s="37" t="str">
        <f>IF(H664="","",'PHIEU XT'!T664)</f>
        <v/>
      </c>
      <c r="AH664" s="38" t="e">
        <f t="shared" si="180"/>
        <v>#VALUE!</v>
      </c>
      <c r="AI664" s="37"/>
      <c r="AJ664" s="37"/>
      <c r="AK664" s="39"/>
      <c r="AL664" s="40" t="str">
        <f t="shared" si="181"/>
        <v/>
      </c>
      <c r="AM664" s="37"/>
      <c r="AN664" s="37" t="str">
        <f t="shared" si="182"/>
        <v/>
      </c>
      <c r="AO664" s="59" t="str">
        <f t="shared" si="183"/>
        <v/>
      </c>
      <c r="AP664" s="39"/>
      <c r="AQ664" s="59" t="str">
        <f t="shared" si="184"/>
        <v/>
      </c>
      <c r="AR664" s="60" t="str">
        <f t="shared" si="185"/>
        <v/>
      </c>
      <c r="AS664" s="60" t="str">
        <f t="shared" si="186"/>
        <v/>
      </c>
      <c r="AT664" s="41"/>
      <c r="AU664" s="41"/>
      <c r="AV664" s="39"/>
      <c r="AW664" s="42"/>
      <c r="AX664" s="42"/>
      <c r="AY664" s="42"/>
      <c r="AZ664" s="42"/>
      <c r="BA664" s="42"/>
      <c r="BB664" s="42"/>
      <c r="BC664" s="42"/>
      <c r="BD664" s="42"/>
      <c r="BE664" s="42"/>
      <c r="BF664" s="42"/>
      <c r="BG664" s="42"/>
      <c r="BH664" s="42"/>
      <c r="BI664" s="42"/>
      <c r="BJ664" s="42"/>
      <c r="BK664" s="42"/>
      <c r="BL664" s="42"/>
      <c r="BM664" s="42"/>
      <c r="BN664" s="42"/>
      <c r="BO664" s="42"/>
      <c r="BP664" s="42"/>
      <c r="BQ664" s="42"/>
      <c r="BR664" s="42"/>
      <c r="BS664" s="42"/>
      <c r="BT664" s="42"/>
      <c r="BU664" s="42"/>
      <c r="BV664" s="42"/>
      <c r="BW664" s="42"/>
      <c r="BX664" s="42"/>
      <c r="BY664" s="42"/>
      <c r="BZ664" s="42"/>
      <c r="CA664" s="42"/>
      <c r="CB664" s="42"/>
      <c r="CC664" s="42"/>
      <c r="CD664" s="42"/>
      <c r="CE664" s="42"/>
      <c r="CF664" s="42"/>
      <c r="CG664" s="42"/>
      <c r="CH664" s="42"/>
      <c r="CI664" s="42"/>
      <c r="CJ664" s="42"/>
      <c r="CK664" s="42"/>
      <c r="CL664" s="42"/>
      <c r="CM664" s="42"/>
      <c r="CN664" s="42"/>
      <c r="CO664" s="42"/>
      <c r="CP664" s="42"/>
      <c r="CQ664" s="42"/>
      <c r="CR664" s="42"/>
      <c r="CS664" s="42"/>
      <c r="CT664" s="42"/>
      <c r="CU664" s="42"/>
      <c r="CV664" s="42"/>
      <c r="CW664" s="42"/>
      <c r="CX664" s="42"/>
      <c r="CY664" s="42"/>
      <c r="CZ664" s="42"/>
      <c r="DA664" s="42"/>
      <c r="DB664" s="42"/>
      <c r="DC664" s="42"/>
      <c r="DD664" s="42"/>
      <c r="DE664" s="42"/>
      <c r="DF664" s="42"/>
      <c r="DG664" s="42"/>
      <c r="DH664" s="42"/>
      <c r="DI664" s="42"/>
      <c r="DJ664" s="42"/>
      <c r="DK664" s="42"/>
      <c r="DL664" s="42"/>
      <c r="DM664" s="42"/>
      <c r="DN664" s="42"/>
      <c r="DO664" s="42"/>
      <c r="DP664" s="42"/>
      <c r="DQ664" s="42"/>
      <c r="DR664" s="42"/>
      <c r="DS664" s="42"/>
      <c r="DT664" s="42"/>
      <c r="DU664" s="42"/>
      <c r="DV664" s="42"/>
      <c r="DW664" s="42"/>
      <c r="DX664" s="42"/>
      <c r="DY664" s="42"/>
      <c r="DZ664" s="42"/>
      <c r="EA664" s="42"/>
      <c r="EB664" s="42"/>
      <c r="EC664" s="42"/>
      <c r="ED664" s="42"/>
      <c r="EE664" s="42"/>
      <c r="EF664" s="42"/>
      <c r="EG664" s="42"/>
      <c r="EH664" s="42"/>
      <c r="EI664" s="42"/>
      <c r="EJ664" s="42"/>
      <c r="EK664" s="42"/>
      <c r="EL664" s="42"/>
      <c r="EM664" s="42"/>
      <c r="EN664" s="42"/>
      <c r="EO664" s="42"/>
      <c r="EP664" s="42"/>
      <c r="EQ664" s="42"/>
      <c r="ER664" s="42"/>
      <c r="ES664" s="42"/>
      <c r="ET664" s="42"/>
      <c r="EU664" s="42"/>
      <c r="EV664" s="42"/>
      <c r="EW664" s="42"/>
      <c r="EX664" s="42"/>
      <c r="EY664" s="42"/>
      <c r="EZ664" s="42"/>
      <c r="FA664" s="42"/>
      <c r="FB664" s="42"/>
      <c r="FC664" s="42"/>
      <c r="FD664" s="42"/>
      <c r="FE664" s="42"/>
      <c r="FF664" s="42"/>
      <c r="FG664" s="42"/>
      <c r="FH664" s="42"/>
      <c r="FI664" s="42"/>
      <c r="FJ664" s="42"/>
      <c r="FK664" s="42"/>
      <c r="FL664" s="42"/>
      <c r="FM664" s="42"/>
      <c r="FN664" s="42"/>
      <c r="FO664" s="42"/>
      <c r="FP664" s="42"/>
      <c r="FQ664" s="42"/>
      <c r="FR664" s="42"/>
      <c r="FS664" s="42"/>
      <c r="FT664" s="42"/>
      <c r="FU664" s="42"/>
      <c r="FV664" s="42"/>
      <c r="FW664" s="42"/>
      <c r="FX664" s="42"/>
      <c r="FY664" s="42"/>
      <c r="FZ664" s="42"/>
      <c r="GA664" s="42"/>
      <c r="GB664" s="42"/>
      <c r="GC664" s="42"/>
      <c r="GD664" s="42"/>
      <c r="GE664" s="42"/>
      <c r="GF664" s="42"/>
      <c r="GG664" s="42"/>
      <c r="GH664" s="42"/>
      <c r="GI664" s="42"/>
      <c r="GJ664" s="42"/>
      <c r="GK664" s="42"/>
      <c r="GL664" s="42"/>
      <c r="GM664" s="42"/>
      <c r="GN664" s="42"/>
      <c r="GO664" s="42"/>
      <c r="GP664" s="42"/>
      <c r="GQ664" s="42"/>
      <c r="GR664" s="42"/>
      <c r="GS664" s="42"/>
      <c r="GT664" s="42"/>
      <c r="GU664" s="42"/>
      <c r="GV664" s="42"/>
      <c r="GW664" s="42"/>
      <c r="GX664" s="42"/>
      <c r="GY664" s="42"/>
      <c r="GZ664" s="42"/>
      <c r="HA664" s="42"/>
      <c r="HB664" s="42"/>
      <c r="HC664" s="42"/>
      <c r="HD664" s="42"/>
      <c r="HE664" s="42"/>
      <c r="HF664" s="42"/>
      <c r="HG664" s="42"/>
      <c r="HH664" s="42"/>
      <c r="HI664" s="42"/>
      <c r="HJ664" s="42"/>
      <c r="HK664" s="42"/>
      <c r="HL664" s="42"/>
      <c r="HM664" s="42"/>
      <c r="HN664" s="42"/>
      <c r="HO664" s="42"/>
      <c r="HP664" s="42"/>
      <c r="HQ664" s="42"/>
      <c r="HR664" s="42"/>
      <c r="HS664" s="42"/>
      <c r="HT664" s="42"/>
      <c r="HU664" s="42"/>
      <c r="HV664" s="42"/>
      <c r="HW664" s="42"/>
      <c r="HX664" s="42"/>
    </row>
    <row r="665" spans="1:232" s="32" customFormat="1" x14ac:dyDescent="0.25">
      <c r="A665" s="29"/>
      <c r="B665" s="30"/>
      <c r="C665" s="31" t="str">
        <f>IF(H665="","",VLOOKUP(O665,Khach_hang!B:G,6,0))</f>
        <v/>
      </c>
      <c r="D665" s="57" t="str">
        <f t="shared" si="170"/>
        <v/>
      </c>
      <c r="E665" s="57" t="str">
        <f t="shared" si="171"/>
        <v/>
      </c>
      <c r="F665" s="32" t="str">
        <f>IF(H665="","",VLOOKUP(H665,'PHIEU XT'!B:I,8,0))</f>
        <v/>
      </c>
      <c r="G665" s="32" t="str">
        <f t="shared" si="172"/>
        <v/>
      </c>
      <c r="H665" s="4"/>
      <c r="I665" s="32" t="str">
        <f t="shared" si="173"/>
        <v/>
      </c>
      <c r="J665" s="33" t="str">
        <f t="shared" si="174"/>
        <v/>
      </c>
      <c r="K665" s="43"/>
      <c r="L665" s="46" t="str">
        <f t="shared" si="175"/>
        <v/>
      </c>
      <c r="M665" s="33" t="str">
        <f>IF(H665="","",'PHIEU XT'!C665)</f>
        <v/>
      </c>
      <c r="N665" s="35" t="str">
        <f t="shared" si="176"/>
        <v/>
      </c>
      <c r="O665" s="6" t="str">
        <f>IF(H665="","",'PHIEU XT'!E665)</f>
        <v/>
      </c>
      <c r="P665" s="36"/>
      <c r="Q665" s="36"/>
      <c r="R665" s="36"/>
      <c r="S665" s="33" t="str">
        <f>IF(H665="","",'PHIEU XT'!F665)</f>
        <v/>
      </c>
      <c r="T665" s="36"/>
      <c r="U665" s="36"/>
      <c r="V665" s="33" t="str">
        <f t="shared" si="177"/>
        <v/>
      </c>
      <c r="W665" s="36"/>
      <c r="X665" s="36"/>
      <c r="Y665" s="33" t="str">
        <f>IF(H665="","",'PHIEU XT'!AC665)</f>
        <v/>
      </c>
      <c r="Z665" s="36"/>
      <c r="AA665" s="30"/>
      <c r="AB665" s="57" t="str">
        <f t="shared" si="178"/>
        <v/>
      </c>
      <c r="AC665" s="57" t="str">
        <f t="shared" si="179"/>
        <v/>
      </c>
      <c r="AD665" s="30"/>
      <c r="AE665" s="58" t="str">
        <f>IF(H665="","",'PHIEU XT'!U665)</f>
        <v/>
      </c>
      <c r="AF665" s="37"/>
      <c r="AG665" s="37" t="str">
        <f>IF(H665="","",'PHIEU XT'!T665)</f>
        <v/>
      </c>
      <c r="AH665" s="38" t="e">
        <f t="shared" si="180"/>
        <v>#VALUE!</v>
      </c>
      <c r="AI665" s="37"/>
      <c r="AJ665" s="37"/>
      <c r="AK665" s="39"/>
      <c r="AL665" s="40" t="str">
        <f t="shared" si="181"/>
        <v/>
      </c>
      <c r="AM665" s="37"/>
      <c r="AN665" s="37" t="str">
        <f t="shared" si="182"/>
        <v/>
      </c>
      <c r="AO665" s="59" t="str">
        <f t="shared" si="183"/>
        <v/>
      </c>
      <c r="AP665" s="39"/>
      <c r="AQ665" s="59" t="str">
        <f t="shared" si="184"/>
        <v/>
      </c>
      <c r="AR665" s="60" t="str">
        <f t="shared" si="185"/>
        <v/>
      </c>
      <c r="AS665" s="60" t="str">
        <f t="shared" si="186"/>
        <v/>
      </c>
      <c r="AT665" s="41"/>
      <c r="AU665" s="41"/>
      <c r="AV665" s="39"/>
      <c r="AW665" s="42"/>
      <c r="AX665" s="42"/>
      <c r="AY665" s="42"/>
      <c r="AZ665" s="42"/>
      <c r="BA665" s="42"/>
      <c r="BB665" s="42"/>
      <c r="BC665" s="42"/>
      <c r="BD665" s="42"/>
      <c r="BE665" s="42"/>
      <c r="BF665" s="42"/>
      <c r="BG665" s="42"/>
      <c r="BH665" s="42"/>
      <c r="BI665" s="42"/>
      <c r="BJ665" s="42"/>
      <c r="BK665" s="42"/>
      <c r="BL665" s="42"/>
      <c r="BM665" s="42"/>
      <c r="BN665" s="42"/>
      <c r="BO665" s="42"/>
      <c r="BP665" s="42"/>
      <c r="BQ665" s="42"/>
      <c r="BR665" s="42"/>
      <c r="BS665" s="42"/>
      <c r="BT665" s="42"/>
      <c r="BU665" s="42"/>
      <c r="BV665" s="42"/>
      <c r="BW665" s="42"/>
      <c r="BX665" s="42"/>
      <c r="BY665" s="42"/>
      <c r="BZ665" s="42"/>
      <c r="CA665" s="42"/>
      <c r="CB665" s="42"/>
      <c r="CC665" s="42"/>
      <c r="CD665" s="42"/>
      <c r="CE665" s="42"/>
      <c r="CF665" s="42"/>
      <c r="CG665" s="42"/>
      <c r="CH665" s="42"/>
      <c r="CI665" s="42"/>
      <c r="CJ665" s="42"/>
      <c r="CK665" s="42"/>
      <c r="CL665" s="42"/>
      <c r="CM665" s="42"/>
      <c r="CN665" s="42"/>
      <c r="CO665" s="42"/>
      <c r="CP665" s="42"/>
      <c r="CQ665" s="42"/>
      <c r="CR665" s="42"/>
      <c r="CS665" s="42"/>
      <c r="CT665" s="42"/>
      <c r="CU665" s="42"/>
      <c r="CV665" s="42"/>
      <c r="CW665" s="42"/>
      <c r="CX665" s="42"/>
      <c r="CY665" s="42"/>
      <c r="CZ665" s="42"/>
      <c r="DA665" s="42"/>
      <c r="DB665" s="42"/>
      <c r="DC665" s="42"/>
      <c r="DD665" s="42"/>
      <c r="DE665" s="42"/>
      <c r="DF665" s="42"/>
      <c r="DG665" s="42"/>
      <c r="DH665" s="42"/>
      <c r="DI665" s="42"/>
      <c r="DJ665" s="42"/>
      <c r="DK665" s="42"/>
      <c r="DL665" s="42"/>
      <c r="DM665" s="42"/>
      <c r="DN665" s="42"/>
      <c r="DO665" s="42"/>
      <c r="DP665" s="42"/>
      <c r="DQ665" s="42"/>
      <c r="DR665" s="42"/>
      <c r="DS665" s="42"/>
      <c r="DT665" s="42"/>
      <c r="DU665" s="42"/>
      <c r="DV665" s="42"/>
      <c r="DW665" s="42"/>
      <c r="DX665" s="42"/>
      <c r="DY665" s="42"/>
      <c r="DZ665" s="42"/>
      <c r="EA665" s="42"/>
      <c r="EB665" s="42"/>
      <c r="EC665" s="42"/>
      <c r="ED665" s="42"/>
      <c r="EE665" s="42"/>
      <c r="EF665" s="42"/>
      <c r="EG665" s="42"/>
      <c r="EH665" s="42"/>
      <c r="EI665" s="42"/>
      <c r="EJ665" s="42"/>
      <c r="EK665" s="42"/>
      <c r="EL665" s="42"/>
      <c r="EM665" s="42"/>
      <c r="EN665" s="42"/>
      <c r="EO665" s="42"/>
      <c r="EP665" s="42"/>
      <c r="EQ665" s="42"/>
      <c r="ER665" s="42"/>
      <c r="ES665" s="42"/>
      <c r="ET665" s="42"/>
      <c r="EU665" s="42"/>
      <c r="EV665" s="42"/>
      <c r="EW665" s="42"/>
      <c r="EX665" s="42"/>
      <c r="EY665" s="42"/>
      <c r="EZ665" s="42"/>
      <c r="FA665" s="42"/>
      <c r="FB665" s="42"/>
      <c r="FC665" s="42"/>
      <c r="FD665" s="42"/>
      <c r="FE665" s="42"/>
      <c r="FF665" s="42"/>
      <c r="FG665" s="42"/>
      <c r="FH665" s="42"/>
      <c r="FI665" s="42"/>
      <c r="FJ665" s="42"/>
      <c r="FK665" s="42"/>
      <c r="FL665" s="42"/>
      <c r="FM665" s="42"/>
      <c r="FN665" s="42"/>
      <c r="FO665" s="42"/>
      <c r="FP665" s="42"/>
      <c r="FQ665" s="42"/>
      <c r="FR665" s="42"/>
      <c r="FS665" s="42"/>
      <c r="FT665" s="42"/>
      <c r="FU665" s="42"/>
      <c r="FV665" s="42"/>
      <c r="FW665" s="42"/>
      <c r="FX665" s="42"/>
      <c r="FY665" s="42"/>
      <c r="FZ665" s="42"/>
      <c r="GA665" s="42"/>
      <c r="GB665" s="42"/>
      <c r="GC665" s="42"/>
      <c r="GD665" s="42"/>
      <c r="GE665" s="42"/>
      <c r="GF665" s="42"/>
      <c r="GG665" s="42"/>
      <c r="GH665" s="42"/>
      <c r="GI665" s="42"/>
      <c r="GJ665" s="42"/>
      <c r="GK665" s="42"/>
      <c r="GL665" s="42"/>
      <c r="GM665" s="42"/>
      <c r="GN665" s="42"/>
      <c r="GO665" s="42"/>
      <c r="GP665" s="42"/>
      <c r="GQ665" s="42"/>
      <c r="GR665" s="42"/>
      <c r="GS665" s="42"/>
      <c r="GT665" s="42"/>
      <c r="GU665" s="42"/>
      <c r="GV665" s="42"/>
      <c r="GW665" s="42"/>
      <c r="GX665" s="42"/>
      <c r="GY665" s="42"/>
      <c r="GZ665" s="42"/>
      <c r="HA665" s="42"/>
      <c r="HB665" s="42"/>
      <c r="HC665" s="42"/>
      <c r="HD665" s="42"/>
      <c r="HE665" s="42"/>
      <c r="HF665" s="42"/>
      <c r="HG665" s="42"/>
      <c r="HH665" s="42"/>
      <c r="HI665" s="42"/>
      <c r="HJ665" s="42"/>
      <c r="HK665" s="42"/>
      <c r="HL665" s="42"/>
      <c r="HM665" s="42"/>
      <c r="HN665" s="42"/>
      <c r="HO665" s="42"/>
      <c r="HP665" s="42"/>
      <c r="HQ665" s="42"/>
      <c r="HR665" s="42"/>
      <c r="HS665" s="42"/>
      <c r="HT665" s="42"/>
      <c r="HU665" s="42"/>
      <c r="HV665" s="42"/>
      <c r="HW665" s="42"/>
      <c r="HX665" s="42"/>
    </row>
    <row r="666" spans="1:232" s="32" customFormat="1" x14ac:dyDescent="0.25">
      <c r="A666" s="29"/>
      <c r="B666" s="30"/>
      <c r="C666" s="31" t="str">
        <f>IF(H666="","",VLOOKUP(O666,Khach_hang!B:G,6,0))</f>
        <v/>
      </c>
      <c r="D666" s="57" t="str">
        <f t="shared" si="170"/>
        <v/>
      </c>
      <c r="E666" s="57" t="str">
        <f t="shared" si="171"/>
        <v/>
      </c>
      <c r="F666" s="32" t="str">
        <f>IF(H666="","",VLOOKUP(H666,'PHIEU XT'!B:I,8,0))</f>
        <v/>
      </c>
      <c r="G666" s="32" t="str">
        <f t="shared" si="172"/>
        <v/>
      </c>
      <c r="H666" s="4"/>
      <c r="I666" s="32" t="str">
        <f t="shared" si="173"/>
        <v/>
      </c>
      <c r="J666" s="33" t="str">
        <f t="shared" si="174"/>
        <v/>
      </c>
      <c r="K666" s="43"/>
      <c r="L666" s="46" t="str">
        <f t="shared" si="175"/>
        <v/>
      </c>
      <c r="M666" s="33" t="str">
        <f>IF(H666="","",'PHIEU XT'!C666)</f>
        <v/>
      </c>
      <c r="N666" s="35" t="str">
        <f t="shared" si="176"/>
        <v/>
      </c>
      <c r="O666" s="6" t="str">
        <f>IF(H666="","",'PHIEU XT'!E666)</f>
        <v/>
      </c>
      <c r="P666" s="36"/>
      <c r="Q666" s="36"/>
      <c r="R666" s="36"/>
      <c r="S666" s="33" t="str">
        <f>IF(H666="","",'PHIEU XT'!F666)</f>
        <v/>
      </c>
      <c r="T666" s="36"/>
      <c r="U666" s="36"/>
      <c r="V666" s="33" t="str">
        <f t="shared" si="177"/>
        <v/>
      </c>
      <c r="W666" s="36"/>
      <c r="X666" s="36"/>
      <c r="Y666" s="33" t="str">
        <f>IF(H666="","",'PHIEU XT'!AC666)</f>
        <v/>
      </c>
      <c r="Z666" s="36"/>
      <c r="AA666" s="30"/>
      <c r="AB666" s="57" t="str">
        <f t="shared" si="178"/>
        <v/>
      </c>
      <c r="AC666" s="57" t="str">
        <f t="shared" si="179"/>
        <v/>
      </c>
      <c r="AD666" s="30"/>
      <c r="AE666" s="58" t="str">
        <f>IF(H666="","",'PHIEU XT'!U666)</f>
        <v/>
      </c>
      <c r="AF666" s="37"/>
      <c r="AG666" s="37" t="str">
        <f>IF(H666="","",'PHIEU XT'!T666)</f>
        <v/>
      </c>
      <c r="AH666" s="38" t="e">
        <f t="shared" si="180"/>
        <v>#VALUE!</v>
      </c>
      <c r="AI666" s="37"/>
      <c r="AJ666" s="37"/>
      <c r="AK666" s="39"/>
      <c r="AL666" s="40" t="str">
        <f t="shared" si="181"/>
        <v/>
      </c>
      <c r="AM666" s="37"/>
      <c r="AN666" s="37" t="str">
        <f t="shared" si="182"/>
        <v/>
      </c>
      <c r="AO666" s="59" t="str">
        <f t="shared" si="183"/>
        <v/>
      </c>
      <c r="AP666" s="39"/>
      <c r="AQ666" s="59" t="str">
        <f t="shared" si="184"/>
        <v/>
      </c>
      <c r="AR666" s="60" t="str">
        <f t="shared" si="185"/>
        <v/>
      </c>
      <c r="AS666" s="60" t="str">
        <f t="shared" si="186"/>
        <v/>
      </c>
      <c r="AT666" s="41"/>
      <c r="AU666" s="41"/>
      <c r="AV666" s="39"/>
      <c r="AW666" s="42"/>
      <c r="AX666" s="42"/>
      <c r="AY666" s="42"/>
      <c r="AZ666" s="42"/>
      <c r="BA666" s="42"/>
      <c r="BB666" s="42"/>
      <c r="BC666" s="42"/>
      <c r="BD666" s="42"/>
      <c r="BE666" s="42"/>
      <c r="BF666" s="42"/>
      <c r="BG666" s="42"/>
      <c r="BH666" s="42"/>
      <c r="BI666" s="42"/>
      <c r="BJ666" s="42"/>
      <c r="BK666" s="42"/>
      <c r="BL666" s="42"/>
      <c r="BM666" s="42"/>
      <c r="BN666" s="42"/>
      <c r="BO666" s="42"/>
      <c r="BP666" s="42"/>
      <c r="BQ666" s="42"/>
      <c r="BR666" s="42"/>
      <c r="BS666" s="42"/>
      <c r="BT666" s="42"/>
      <c r="BU666" s="42"/>
      <c r="BV666" s="42"/>
      <c r="BW666" s="42"/>
      <c r="BX666" s="42"/>
      <c r="BY666" s="42"/>
      <c r="BZ666" s="42"/>
      <c r="CA666" s="42"/>
      <c r="CB666" s="42"/>
      <c r="CC666" s="42"/>
      <c r="CD666" s="42"/>
      <c r="CE666" s="42"/>
      <c r="CF666" s="42"/>
      <c r="CG666" s="42"/>
      <c r="CH666" s="42"/>
      <c r="CI666" s="42"/>
      <c r="CJ666" s="42"/>
      <c r="CK666" s="42"/>
      <c r="CL666" s="42"/>
      <c r="CM666" s="42"/>
      <c r="CN666" s="42"/>
      <c r="CO666" s="42"/>
      <c r="CP666" s="42"/>
      <c r="CQ666" s="42"/>
      <c r="CR666" s="42"/>
      <c r="CS666" s="42"/>
      <c r="CT666" s="42"/>
      <c r="CU666" s="42"/>
      <c r="CV666" s="42"/>
      <c r="CW666" s="42"/>
      <c r="CX666" s="42"/>
      <c r="CY666" s="42"/>
      <c r="CZ666" s="42"/>
      <c r="DA666" s="42"/>
      <c r="DB666" s="42"/>
      <c r="DC666" s="42"/>
      <c r="DD666" s="42"/>
      <c r="DE666" s="42"/>
      <c r="DF666" s="42"/>
      <c r="DG666" s="42"/>
      <c r="DH666" s="42"/>
      <c r="DI666" s="42"/>
      <c r="DJ666" s="42"/>
      <c r="DK666" s="42"/>
      <c r="DL666" s="42"/>
      <c r="DM666" s="42"/>
      <c r="DN666" s="42"/>
      <c r="DO666" s="42"/>
      <c r="DP666" s="42"/>
      <c r="DQ666" s="42"/>
      <c r="DR666" s="42"/>
      <c r="DS666" s="42"/>
      <c r="DT666" s="42"/>
      <c r="DU666" s="42"/>
      <c r="DV666" s="42"/>
      <c r="DW666" s="42"/>
      <c r="DX666" s="42"/>
      <c r="DY666" s="42"/>
      <c r="DZ666" s="42"/>
      <c r="EA666" s="42"/>
      <c r="EB666" s="42"/>
      <c r="EC666" s="42"/>
      <c r="ED666" s="42"/>
      <c r="EE666" s="42"/>
      <c r="EF666" s="42"/>
      <c r="EG666" s="42"/>
      <c r="EH666" s="42"/>
      <c r="EI666" s="42"/>
      <c r="EJ666" s="42"/>
      <c r="EK666" s="42"/>
      <c r="EL666" s="42"/>
      <c r="EM666" s="42"/>
      <c r="EN666" s="42"/>
      <c r="EO666" s="42"/>
      <c r="EP666" s="42"/>
      <c r="EQ666" s="42"/>
      <c r="ER666" s="42"/>
      <c r="ES666" s="42"/>
      <c r="ET666" s="42"/>
      <c r="EU666" s="42"/>
      <c r="EV666" s="42"/>
      <c r="EW666" s="42"/>
      <c r="EX666" s="42"/>
      <c r="EY666" s="42"/>
      <c r="EZ666" s="42"/>
      <c r="FA666" s="42"/>
      <c r="FB666" s="42"/>
      <c r="FC666" s="42"/>
      <c r="FD666" s="42"/>
      <c r="FE666" s="42"/>
      <c r="FF666" s="42"/>
      <c r="FG666" s="42"/>
      <c r="FH666" s="42"/>
      <c r="FI666" s="42"/>
      <c r="FJ666" s="42"/>
      <c r="FK666" s="42"/>
      <c r="FL666" s="42"/>
      <c r="FM666" s="42"/>
      <c r="FN666" s="42"/>
      <c r="FO666" s="42"/>
      <c r="FP666" s="42"/>
      <c r="FQ666" s="42"/>
      <c r="FR666" s="42"/>
      <c r="FS666" s="42"/>
      <c r="FT666" s="42"/>
      <c r="FU666" s="42"/>
      <c r="FV666" s="42"/>
      <c r="FW666" s="42"/>
      <c r="FX666" s="42"/>
      <c r="FY666" s="42"/>
      <c r="FZ666" s="42"/>
      <c r="GA666" s="42"/>
      <c r="GB666" s="42"/>
      <c r="GC666" s="42"/>
      <c r="GD666" s="42"/>
      <c r="GE666" s="42"/>
      <c r="GF666" s="42"/>
      <c r="GG666" s="42"/>
      <c r="GH666" s="42"/>
      <c r="GI666" s="42"/>
      <c r="GJ666" s="42"/>
      <c r="GK666" s="42"/>
      <c r="GL666" s="42"/>
      <c r="GM666" s="42"/>
      <c r="GN666" s="42"/>
      <c r="GO666" s="42"/>
      <c r="GP666" s="42"/>
      <c r="GQ666" s="42"/>
      <c r="GR666" s="42"/>
      <c r="GS666" s="42"/>
      <c r="GT666" s="42"/>
      <c r="GU666" s="42"/>
      <c r="GV666" s="42"/>
      <c r="GW666" s="42"/>
      <c r="GX666" s="42"/>
      <c r="GY666" s="42"/>
      <c r="GZ666" s="42"/>
      <c r="HA666" s="42"/>
      <c r="HB666" s="42"/>
      <c r="HC666" s="42"/>
      <c r="HD666" s="42"/>
      <c r="HE666" s="42"/>
      <c r="HF666" s="42"/>
      <c r="HG666" s="42"/>
      <c r="HH666" s="42"/>
      <c r="HI666" s="42"/>
      <c r="HJ666" s="42"/>
      <c r="HK666" s="42"/>
      <c r="HL666" s="42"/>
      <c r="HM666" s="42"/>
      <c r="HN666" s="42"/>
      <c r="HO666" s="42"/>
      <c r="HP666" s="42"/>
      <c r="HQ666" s="42"/>
      <c r="HR666" s="42"/>
      <c r="HS666" s="42"/>
      <c r="HT666" s="42"/>
      <c r="HU666" s="42"/>
      <c r="HV666" s="42"/>
      <c r="HW666" s="42"/>
      <c r="HX666" s="42"/>
    </row>
    <row r="667" spans="1:232" s="32" customFormat="1" x14ac:dyDescent="0.25">
      <c r="A667" s="29"/>
      <c r="B667" s="30"/>
      <c r="C667" s="31" t="str">
        <f>IF(H667="","",VLOOKUP(O667,Khach_hang!B:G,6,0))</f>
        <v/>
      </c>
      <c r="D667" s="57" t="str">
        <f t="shared" si="170"/>
        <v/>
      </c>
      <c r="E667" s="57" t="str">
        <f t="shared" si="171"/>
        <v/>
      </c>
      <c r="F667" s="32" t="str">
        <f>IF(H667="","",VLOOKUP(H667,'PHIEU XT'!B:I,8,0))</f>
        <v/>
      </c>
      <c r="G667" s="32" t="str">
        <f t="shared" si="172"/>
        <v/>
      </c>
      <c r="H667" s="4"/>
      <c r="I667" s="32" t="str">
        <f t="shared" si="173"/>
        <v/>
      </c>
      <c r="J667" s="33" t="str">
        <f t="shared" si="174"/>
        <v/>
      </c>
      <c r="K667" s="43"/>
      <c r="L667" s="46" t="str">
        <f t="shared" si="175"/>
        <v/>
      </c>
      <c r="M667" s="33" t="str">
        <f>IF(H667="","",'PHIEU XT'!C667)</f>
        <v/>
      </c>
      <c r="N667" s="35" t="str">
        <f t="shared" si="176"/>
        <v/>
      </c>
      <c r="O667" s="6" t="str">
        <f>IF(H667="","",'PHIEU XT'!E667)</f>
        <v/>
      </c>
      <c r="P667" s="36"/>
      <c r="Q667" s="36"/>
      <c r="R667" s="36"/>
      <c r="S667" s="33" t="str">
        <f>IF(H667="","",'PHIEU XT'!F667)</f>
        <v/>
      </c>
      <c r="T667" s="36"/>
      <c r="U667" s="36"/>
      <c r="V667" s="33" t="str">
        <f t="shared" si="177"/>
        <v/>
      </c>
      <c r="W667" s="36"/>
      <c r="X667" s="36"/>
      <c r="Y667" s="33" t="str">
        <f>IF(H667="","",'PHIEU XT'!AC667)</f>
        <v/>
      </c>
      <c r="Z667" s="36"/>
      <c r="AA667" s="30"/>
      <c r="AB667" s="57" t="str">
        <f t="shared" si="178"/>
        <v/>
      </c>
      <c r="AC667" s="57" t="str">
        <f t="shared" si="179"/>
        <v/>
      </c>
      <c r="AD667" s="30"/>
      <c r="AE667" s="58" t="str">
        <f>IF(H667="","",'PHIEU XT'!U667)</f>
        <v/>
      </c>
      <c r="AF667" s="37"/>
      <c r="AG667" s="37" t="str">
        <f>IF(H667="","",'PHIEU XT'!T667)</f>
        <v/>
      </c>
      <c r="AH667" s="38" t="e">
        <f t="shared" si="180"/>
        <v>#VALUE!</v>
      </c>
      <c r="AI667" s="37"/>
      <c r="AJ667" s="37"/>
      <c r="AK667" s="39"/>
      <c r="AL667" s="40" t="str">
        <f t="shared" si="181"/>
        <v/>
      </c>
      <c r="AM667" s="37"/>
      <c r="AN667" s="37" t="str">
        <f t="shared" si="182"/>
        <v/>
      </c>
      <c r="AO667" s="59" t="str">
        <f t="shared" si="183"/>
        <v/>
      </c>
      <c r="AP667" s="39"/>
      <c r="AQ667" s="59" t="str">
        <f t="shared" si="184"/>
        <v/>
      </c>
      <c r="AR667" s="60" t="str">
        <f t="shared" si="185"/>
        <v/>
      </c>
      <c r="AS667" s="60" t="str">
        <f t="shared" si="186"/>
        <v/>
      </c>
      <c r="AT667" s="41"/>
      <c r="AU667" s="41"/>
      <c r="AV667" s="39"/>
      <c r="AW667" s="42"/>
      <c r="AX667" s="42"/>
      <c r="AY667" s="42"/>
      <c r="AZ667" s="42"/>
      <c r="BA667" s="42"/>
      <c r="BB667" s="42"/>
      <c r="BC667" s="42"/>
      <c r="BD667" s="42"/>
      <c r="BE667" s="42"/>
      <c r="BF667" s="42"/>
      <c r="BG667" s="42"/>
      <c r="BH667" s="42"/>
      <c r="BI667" s="42"/>
      <c r="BJ667" s="42"/>
      <c r="BK667" s="42"/>
      <c r="BL667" s="42"/>
      <c r="BM667" s="42"/>
      <c r="BN667" s="42"/>
      <c r="BO667" s="42"/>
      <c r="BP667" s="42"/>
      <c r="BQ667" s="42"/>
      <c r="BR667" s="42"/>
      <c r="BS667" s="42"/>
      <c r="BT667" s="42"/>
      <c r="BU667" s="42"/>
      <c r="BV667" s="42"/>
      <c r="BW667" s="42"/>
      <c r="BX667" s="42"/>
      <c r="BY667" s="42"/>
      <c r="BZ667" s="42"/>
      <c r="CA667" s="42"/>
      <c r="CB667" s="42"/>
      <c r="CC667" s="42"/>
      <c r="CD667" s="42"/>
      <c r="CE667" s="42"/>
      <c r="CF667" s="42"/>
      <c r="CG667" s="42"/>
      <c r="CH667" s="42"/>
      <c r="CI667" s="42"/>
      <c r="CJ667" s="42"/>
      <c r="CK667" s="42"/>
      <c r="CL667" s="42"/>
      <c r="CM667" s="42"/>
      <c r="CN667" s="42"/>
      <c r="CO667" s="42"/>
      <c r="CP667" s="42"/>
      <c r="CQ667" s="42"/>
      <c r="CR667" s="42"/>
      <c r="CS667" s="42"/>
      <c r="CT667" s="42"/>
      <c r="CU667" s="42"/>
      <c r="CV667" s="42"/>
      <c r="CW667" s="42"/>
      <c r="CX667" s="42"/>
      <c r="CY667" s="42"/>
      <c r="CZ667" s="42"/>
      <c r="DA667" s="42"/>
      <c r="DB667" s="42"/>
      <c r="DC667" s="42"/>
      <c r="DD667" s="42"/>
      <c r="DE667" s="42"/>
      <c r="DF667" s="42"/>
      <c r="DG667" s="42"/>
      <c r="DH667" s="42"/>
      <c r="DI667" s="42"/>
      <c r="DJ667" s="42"/>
      <c r="DK667" s="42"/>
      <c r="DL667" s="42"/>
      <c r="DM667" s="42"/>
      <c r="DN667" s="42"/>
      <c r="DO667" s="42"/>
      <c r="DP667" s="42"/>
      <c r="DQ667" s="42"/>
      <c r="DR667" s="42"/>
      <c r="DS667" s="42"/>
      <c r="DT667" s="42"/>
      <c r="DU667" s="42"/>
      <c r="DV667" s="42"/>
      <c r="DW667" s="42"/>
      <c r="DX667" s="42"/>
      <c r="DY667" s="42"/>
      <c r="DZ667" s="42"/>
      <c r="EA667" s="42"/>
      <c r="EB667" s="42"/>
      <c r="EC667" s="42"/>
      <c r="ED667" s="42"/>
      <c r="EE667" s="42"/>
      <c r="EF667" s="42"/>
      <c r="EG667" s="42"/>
      <c r="EH667" s="42"/>
      <c r="EI667" s="42"/>
      <c r="EJ667" s="42"/>
      <c r="EK667" s="42"/>
      <c r="EL667" s="42"/>
      <c r="EM667" s="42"/>
      <c r="EN667" s="42"/>
      <c r="EO667" s="42"/>
      <c r="EP667" s="42"/>
      <c r="EQ667" s="42"/>
      <c r="ER667" s="42"/>
      <c r="ES667" s="42"/>
      <c r="ET667" s="42"/>
      <c r="EU667" s="42"/>
      <c r="EV667" s="42"/>
      <c r="EW667" s="42"/>
      <c r="EX667" s="42"/>
      <c r="EY667" s="42"/>
      <c r="EZ667" s="42"/>
      <c r="FA667" s="42"/>
      <c r="FB667" s="42"/>
      <c r="FC667" s="42"/>
      <c r="FD667" s="42"/>
      <c r="FE667" s="42"/>
      <c r="FF667" s="42"/>
      <c r="FG667" s="42"/>
      <c r="FH667" s="42"/>
      <c r="FI667" s="42"/>
      <c r="FJ667" s="42"/>
      <c r="FK667" s="42"/>
      <c r="FL667" s="42"/>
      <c r="FM667" s="42"/>
      <c r="FN667" s="42"/>
      <c r="FO667" s="42"/>
      <c r="FP667" s="42"/>
      <c r="FQ667" s="42"/>
      <c r="FR667" s="42"/>
      <c r="FS667" s="42"/>
      <c r="FT667" s="42"/>
      <c r="FU667" s="42"/>
      <c r="FV667" s="42"/>
      <c r="FW667" s="42"/>
      <c r="FX667" s="42"/>
      <c r="FY667" s="42"/>
      <c r="FZ667" s="42"/>
      <c r="GA667" s="42"/>
      <c r="GB667" s="42"/>
      <c r="GC667" s="42"/>
      <c r="GD667" s="42"/>
      <c r="GE667" s="42"/>
      <c r="GF667" s="42"/>
      <c r="GG667" s="42"/>
      <c r="GH667" s="42"/>
      <c r="GI667" s="42"/>
      <c r="GJ667" s="42"/>
      <c r="GK667" s="42"/>
      <c r="GL667" s="42"/>
      <c r="GM667" s="42"/>
      <c r="GN667" s="42"/>
      <c r="GO667" s="42"/>
      <c r="GP667" s="42"/>
      <c r="GQ667" s="42"/>
      <c r="GR667" s="42"/>
      <c r="GS667" s="42"/>
      <c r="GT667" s="42"/>
      <c r="GU667" s="42"/>
      <c r="GV667" s="42"/>
      <c r="GW667" s="42"/>
      <c r="GX667" s="42"/>
      <c r="GY667" s="42"/>
      <c r="GZ667" s="42"/>
      <c r="HA667" s="42"/>
      <c r="HB667" s="42"/>
      <c r="HC667" s="42"/>
      <c r="HD667" s="42"/>
      <c r="HE667" s="42"/>
      <c r="HF667" s="42"/>
      <c r="HG667" s="42"/>
      <c r="HH667" s="42"/>
      <c r="HI667" s="42"/>
      <c r="HJ667" s="42"/>
      <c r="HK667" s="42"/>
      <c r="HL667" s="42"/>
      <c r="HM667" s="42"/>
      <c r="HN667" s="42"/>
      <c r="HO667" s="42"/>
      <c r="HP667" s="42"/>
      <c r="HQ667" s="42"/>
      <c r="HR667" s="42"/>
      <c r="HS667" s="42"/>
      <c r="HT667" s="42"/>
      <c r="HU667" s="42"/>
      <c r="HV667" s="42"/>
      <c r="HW667" s="42"/>
      <c r="HX667" s="42"/>
    </row>
    <row r="668" spans="1:232" s="32" customFormat="1" x14ac:dyDescent="0.25">
      <c r="A668" s="29"/>
      <c r="B668" s="30"/>
      <c r="C668" s="31" t="str">
        <f>IF(H668="","",VLOOKUP(O668,Khach_hang!B:G,6,0))</f>
        <v/>
      </c>
      <c r="D668" s="57" t="str">
        <f t="shared" si="170"/>
        <v/>
      </c>
      <c r="E668" s="57" t="str">
        <f t="shared" si="171"/>
        <v/>
      </c>
      <c r="F668" s="32" t="str">
        <f>IF(H668="","",VLOOKUP(H668,'PHIEU XT'!B:I,8,0))</f>
        <v/>
      </c>
      <c r="G668" s="32" t="str">
        <f t="shared" si="172"/>
        <v/>
      </c>
      <c r="H668" s="4"/>
      <c r="I668" s="32" t="str">
        <f t="shared" si="173"/>
        <v/>
      </c>
      <c r="J668" s="33" t="str">
        <f t="shared" si="174"/>
        <v/>
      </c>
      <c r="K668" s="43"/>
      <c r="L668" s="46" t="str">
        <f t="shared" si="175"/>
        <v/>
      </c>
      <c r="M668" s="33" t="str">
        <f>IF(H668="","",'PHIEU XT'!C668)</f>
        <v/>
      </c>
      <c r="N668" s="35" t="str">
        <f t="shared" si="176"/>
        <v/>
      </c>
      <c r="O668" s="6" t="str">
        <f>IF(H668="","",'PHIEU XT'!E668)</f>
        <v/>
      </c>
      <c r="P668" s="36"/>
      <c r="Q668" s="36"/>
      <c r="R668" s="36"/>
      <c r="S668" s="33" t="str">
        <f>IF(H668="","",'PHIEU XT'!F668)</f>
        <v/>
      </c>
      <c r="T668" s="36"/>
      <c r="U668" s="36"/>
      <c r="V668" s="33" t="str">
        <f t="shared" si="177"/>
        <v/>
      </c>
      <c r="W668" s="36"/>
      <c r="X668" s="36"/>
      <c r="Y668" s="33" t="str">
        <f>IF(H668="","",'PHIEU XT'!AC668)</f>
        <v/>
      </c>
      <c r="Z668" s="36"/>
      <c r="AA668" s="30"/>
      <c r="AB668" s="57" t="str">
        <f t="shared" si="178"/>
        <v/>
      </c>
      <c r="AC668" s="57" t="str">
        <f t="shared" si="179"/>
        <v/>
      </c>
      <c r="AD668" s="30"/>
      <c r="AE668" s="58" t="str">
        <f>IF(H668="","",'PHIEU XT'!U668)</f>
        <v/>
      </c>
      <c r="AF668" s="37"/>
      <c r="AG668" s="37" t="str">
        <f>IF(H668="","",'PHIEU XT'!T668)</f>
        <v/>
      </c>
      <c r="AH668" s="38" t="e">
        <f t="shared" si="180"/>
        <v>#VALUE!</v>
      </c>
      <c r="AI668" s="37"/>
      <c r="AJ668" s="37"/>
      <c r="AK668" s="39"/>
      <c r="AL668" s="40" t="str">
        <f t="shared" si="181"/>
        <v/>
      </c>
      <c r="AM668" s="37"/>
      <c r="AN668" s="37" t="str">
        <f t="shared" si="182"/>
        <v/>
      </c>
      <c r="AO668" s="59" t="str">
        <f t="shared" si="183"/>
        <v/>
      </c>
      <c r="AP668" s="39"/>
      <c r="AQ668" s="59" t="str">
        <f t="shared" si="184"/>
        <v/>
      </c>
      <c r="AR668" s="60" t="str">
        <f t="shared" si="185"/>
        <v/>
      </c>
      <c r="AS668" s="60" t="str">
        <f t="shared" si="186"/>
        <v/>
      </c>
      <c r="AT668" s="41"/>
      <c r="AU668" s="41"/>
      <c r="AV668" s="39"/>
      <c r="AW668" s="42"/>
      <c r="AX668" s="42"/>
      <c r="AY668" s="42"/>
      <c r="AZ668" s="42"/>
      <c r="BA668" s="42"/>
      <c r="BB668" s="42"/>
      <c r="BC668" s="42"/>
      <c r="BD668" s="42"/>
      <c r="BE668" s="42"/>
      <c r="BF668" s="42"/>
      <c r="BG668" s="42"/>
      <c r="BH668" s="42"/>
      <c r="BI668" s="42"/>
      <c r="BJ668" s="42"/>
      <c r="BK668" s="42"/>
      <c r="BL668" s="42"/>
      <c r="BM668" s="42"/>
      <c r="BN668" s="42"/>
      <c r="BO668" s="42"/>
      <c r="BP668" s="42"/>
      <c r="BQ668" s="42"/>
      <c r="BR668" s="42"/>
      <c r="BS668" s="42"/>
      <c r="BT668" s="42"/>
      <c r="BU668" s="42"/>
      <c r="BV668" s="42"/>
      <c r="BW668" s="42"/>
      <c r="BX668" s="42"/>
      <c r="BY668" s="42"/>
      <c r="BZ668" s="42"/>
      <c r="CA668" s="42"/>
      <c r="CB668" s="42"/>
      <c r="CC668" s="42"/>
      <c r="CD668" s="42"/>
      <c r="CE668" s="42"/>
      <c r="CF668" s="42"/>
      <c r="CG668" s="42"/>
      <c r="CH668" s="42"/>
      <c r="CI668" s="42"/>
      <c r="CJ668" s="42"/>
      <c r="CK668" s="42"/>
      <c r="CL668" s="42"/>
      <c r="CM668" s="42"/>
      <c r="CN668" s="42"/>
      <c r="CO668" s="42"/>
      <c r="CP668" s="42"/>
      <c r="CQ668" s="42"/>
      <c r="CR668" s="42"/>
      <c r="CS668" s="42"/>
      <c r="CT668" s="42"/>
      <c r="CU668" s="42"/>
      <c r="CV668" s="42"/>
      <c r="CW668" s="42"/>
      <c r="CX668" s="42"/>
      <c r="CY668" s="42"/>
      <c r="CZ668" s="42"/>
      <c r="DA668" s="42"/>
      <c r="DB668" s="42"/>
      <c r="DC668" s="42"/>
      <c r="DD668" s="42"/>
      <c r="DE668" s="42"/>
      <c r="DF668" s="42"/>
      <c r="DG668" s="42"/>
      <c r="DH668" s="42"/>
      <c r="DI668" s="42"/>
      <c r="DJ668" s="42"/>
      <c r="DK668" s="42"/>
      <c r="DL668" s="42"/>
      <c r="DM668" s="42"/>
      <c r="DN668" s="42"/>
      <c r="DO668" s="42"/>
      <c r="DP668" s="42"/>
      <c r="DQ668" s="42"/>
      <c r="DR668" s="42"/>
      <c r="DS668" s="42"/>
      <c r="DT668" s="42"/>
      <c r="DU668" s="42"/>
      <c r="DV668" s="42"/>
      <c r="DW668" s="42"/>
      <c r="DX668" s="42"/>
      <c r="DY668" s="42"/>
      <c r="DZ668" s="42"/>
      <c r="EA668" s="42"/>
      <c r="EB668" s="42"/>
      <c r="EC668" s="42"/>
      <c r="ED668" s="42"/>
      <c r="EE668" s="42"/>
      <c r="EF668" s="42"/>
      <c r="EG668" s="42"/>
      <c r="EH668" s="42"/>
      <c r="EI668" s="42"/>
      <c r="EJ668" s="42"/>
      <c r="EK668" s="42"/>
      <c r="EL668" s="42"/>
      <c r="EM668" s="42"/>
      <c r="EN668" s="42"/>
      <c r="EO668" s="42"/>
      <c r="EP668" s="42"/>
      <c r="EQ668" s="42"/>
      <c r="ER668" s="42"/>
      <c r="ES668" s="42"/>
      <c r="ET668" s="42"/>
      <c r="EU668" s="42"/>
      <c r="EV668" s="42"/>
      <c r="EW668" s="42"/>
      <c r="EX668" s="42"/>
      <c r="EY668" s="42"/>
      <c r="EZ668" s="42"/>
      <c r="FA668" s="42"/>
      <c r="FB668" s="42"/>
      <c r="FC668" s="42"/>
      <c r="FD668" s="42"/>
      <c r="FE668" s="42"/>
      <c r="FF668" s="42"/>
      <c r="FG668" s="42"/>
      <c r="FH668" s="42"/>
      <c r="FI668" s="42"/>
      <c r="FJ668" s="42"/>
      <c r="FK668" s="42"/>
      <c r="FL668" s="42"/>
      <c r="FM668" s="42"/>
      <c r="FN668" s="42"/>
      <c r="FO668" s="42"/>
      <c r="FP668" s="42"/>
      <c r="FQ668" s="42"/>
      <c r="FR668" s="42"/>
      <c r="FS668" s="42"/>
      <c r="FT668" s="42"/>
      <c r="FU668" s="42"/>
      <c r="FV668" s="42"/>
      <c r="FW668" s="42"/>
      <c r="FX668" s="42"/>
      <c r="FY668" s="42"/>
      <c r="FZ668" s="42"/>
      <c r="GA668" s="42"/>
      <c r="GB668" s="42"/>
      <c r="GC668" s="42"/>
      <c r="GD668" s="42"/>
      <c r="GE668" s="42"/>
      <c r="GF668" s="42"/>
      <c r="GG668" s="42"/>
      <c r="GH668" s="42"/>
      <c r="GI668" s="42"/>
      <c r="GJ668" s="42"/>
      <c r="GK668" s="42"/>
      <c r="GL668" s="42"/>
      <c r="GM668" s="42"/>
      <c r="GN668" s="42"/>
      <c r="GO668" s="42"/>
      <c r="GP668" s="42"/>
      <c r="GQ668" s="42"/>
      <c r="GR668" s="42"/>
      <c r="GS668" s="42"/>
      <c r="GT668" s="42"/>
      <c r="GU668" s="42"/>
      <c r="GV668" s="42"/>
      <c r="GW668" s="42"/>
      <c r="GX668" s="42"/>
      <c r="GY668" s="42"/>
      <c r="GZ668" s="42"/>
      <c r="HA668" s="42"/>
      <c r="HB668" s="42"/>
      <c r="HC668" s="42"/>
      <c r="HD668" s="42"/>
      <c r="HE668" s="42"/>
      <c r="HF668" s="42"/>
      <c r="HG668" s="42"/>
      <c r="HH668" s="42"/>
      <c r="HI668" s="42"/>
      <c r="HJ668" s="42"/>
      <c r="HK668" s="42"/>
      <c r="HL668" s="42"/>
      <c r="HM668" s="42"/>
      <c r="HN668" s="42"/>
      <c r="HO668" s="42"/>
      <c r="HP668" s="42"/>
      <c r="HQ668" s="42"/>
      <c r="HR668" s="42"/>
      <c r="HS668" s="42"/>
      <c r="HT668" s="42"/>
      <c r="HU668" s="42"/>
      <c r="HV668" s="42"/>
      <c r="HW668" s="42"/>
      <c r="HX668" s="42"/>
    </row>
    <row r="669" spans="1:232" s="32" customFormat="1" x14ac:dyDescent="0.25">
      <c r="A669" s="29"/>
      <c r="B669" s="30"/>
      <c r="C669" s="31" t="str">
        <f>IF(H669="","",VLOOKUP(O669,Khach_hang!B:G,6,0))</f>
        <v/>
      </c>
      <c r="D669" s="57" t="str">
        <f t="shared" si="170"/>
        <v/>
      </c>
      <c r="E669" s="57" t="str">
        <f t="shared" si="171"/>
        <v/>
      </c>
      <c r="F669" s="32" t="str">
        <f>IF(H669="","",VLOOKUP(H669,'PHIEU XT'!B:I,8,0))</f>
        <v/>
      </c>
      <c r="G669" s="32" t="str">
        <f t="shared" si="172"/>
        <v/>
      </c>
      <c r="H669" s="4"/>
      <c r="I669" s="32" t="str">
        <f t="shared" si="173"/>
        <v/>
      </c>
      <c r="J669" s="33" t="str">
        <f t="shared" si="174"/>
        <v/>
      </c>
      <c r="K669" s="43"/>
      <c r="L669" s="46" t="str">
        <f t="shared" si="175"/>
        <v/>
      </c>
      <c r="M669" s="33" t="str">
        <f>IF(H669="","",'PHIEU XT'!C669)</f>
        <v/>
      </c>
      <c r="N669" s="35" t="str">
        <f t="shared" si="176"/>
        <v/>
      </c>
      <c r="O669" s="6" t="str">
        <f>IF(H669="","",'PHIEU XT'!E669)</f>
        <v/>
      </c>
      <c r="P669" s="36"/>
      <c r="Q669" s="36"/>
      <c r="R669" s="36"/>
      <c r="S669" s="33" t="str">
        <f>IF(H669="","",'PHIEU XT'!F669)</f>
        <v/>
      </c>
      <c r="T669" s="36"/>
      <c r="U669" s="36"/>
      <c r="V669" s="33" t="str">
        <f t="shared" si="177"/>
        <v/>
      </c>
      <c r="W669" s="36"/>
      <c r="X669" s="36"/>
      <c r="Y669" s="33" t="str">
        <f>IF(H669="","",'PHIEU XT'!AC669)</f>
        <v/>
      </c>
      <c r="Z669" s="36"/>
      <c r="AA669" s="30"/>
      <c r="AB669" s="57" t="str">
        <f t="shared" si="178"/>
        <v/>
      </c>
      <c r="AC669" s="57" t="str">
        <f t="shared" si="179"/>
        <v/>
      </c>
      <c r="AD669" s="30"/>
      <c r="AE669" s="58" t="str">
        <f>IF(H669="","",'PHIEU XT'!U669)</f>
        <v/>
      </c>
      <c r="AF669" s="37"/>
      <c r="AG669" s="37" t="str">
        <f>IF(H669="","",'PHIEU XT'!T669)</f>
        <v/>
      </c>
      <c r="AH669" s="38" t="e">
        <f t="shared" si="180"/>
        <v>#VALUE!</v>
      </c>
      <c r="AI669" s="37"/>
      <c r="AJ669" s="37"/>
      <c r="AK669" s="39"/>
      <c r="AL669" s="40" t="str">
        <f t="shared" si="181"/>
        <v/>
      </c>
      <c r="AM669" s="37"/>
      <c r="AN669" s="37" t="str">
        <f t="shared" si="182"/>
        <v/>
      </c>
      <c r="AO669" s="59" t="str">
        <f t="shared" si="183"/>
        <v/>
      </c>
      <c r="AP669" s="39"/>
      <c r="AQ669" s="59" t="str">
        <f t="shared" si="184"/>
        <v/>
      </c>
      <c r="AR669" s="60" t="str">
        <f t="shared" si="185"/>
        <v/>
      </c>
      <c r="AS669" s="60" t="str">
        <f t="shared" si="186"/>
        <v/>
      </c>
      <c r="AT669" s="41"/>
      <c r="AU669" s="41"/>
      <c r="AV669" s="39"/>
      <c r="AW669" s="42"/>
      <c r="AX669" s="42"/>
      <c r="AY669" s="42"/>
      <c r="AZ669" s="42"/>
      <c r="BA669" s="42"/>
      <c r="BB669" s="42"/>
      <c r="BC669" s="42"/>
      <c r="BD669" s="42"/>
      <c r="BE669" s="42"/>
      <c r="BF669" s="42"/>
      <c r="BG669" s="42"/>
      <c r="BH669" s="42"/>
      <c r="BI669" s="42"/>
      <c r="BJ669" s="42"/>
      <c r="BK669" s="42"/>
      <c r="BL669" s="42"/>
      <c r="BM669" s="42"/>
      <c r="BN669" s="42"/>
      <c r="BO669" s="42"/>
      <c r="BP669" s="42"/>
      <c r="BQ669" s="42"/>
      <c r="BR669" s="42"/>
      <c r="BS669" s="42"/>
      <c r="BT669" s="42"/>
      <c r="BU669" s="42"/>
      <c r="BV669" s="42"/>
      <c r="BW669" s="42"/>
      <c r="BX669" s="42"/>
      <c r="BY669" s="42"/>
      <c r="BZ669" s="42"/>
      <c r="CA669" s="42"/>
      <c r="CB669" s="42"/>
      <c r="CC669" s="42"/>
      <c r="CD669" s="42"/>
      <c r="CE669" s="42"/>
      <c r="CF669" s="42"/>
      <c r="CG669" s="42"/>
      <c r="CH669" s="42"/>
      <c r="CI669" s="42"/>
      <c r="CJ669" s="42"/>
      <c r="CK669" s="42"/>
      <c r="CL669" s="42"/>
      <c r="CM669" s="42"/>
      <c r="CN669" s="42"/>
      <c r="CO669" s="42"/>
      <c r="CP669" s="42"/>
      <c r="CQ669" s="42"/>
      <c r="CR669" s="42"/>
      <c r="CS669" s="42"/>
      <c r="CT669" s="42"/>
      <c r="CU669" s="42"/>
      <c r="CV669" s="42"/>
      <c r="CW669" s="42"/>
      <c r="CX669" s="42"/>
      <c r="CY669" s="42"/>
      <c r="CZ669" s="42"/>
      <c r="DA669" s="42"/>
      <c r="DB669" s="42"/>
      <c r="DC669" s="42"/>
      <c r="DD669" s="42"/>
      <c r="DE669" s="42"/>
      <c r="DF669" s="42"/>
      <c r="DG669" s="42"/>
      <c r="DH669" s="42"/>
      <c r="DI669" s="42"/>
      <c r="DJ669" s="42"/>
      <c r="DK669" s="42"/>
      <c r="DL669" s="42"/>
      <c r="DM669" s="42"/>
      <c r="DN669" s="42"/>
      <c r="DO669" s="42"/>
      <c r="DP669" s="42"/>
      <c r="DQ669" s="42"/>
      <c r="DR669" s="42"/>
      <c r="DS669" s="42"/>
      <c r="DT669" s="42"/>
      <c r="DU669" s="42"/>
      <c r="DV669" s="42"/>
      <c r="DW669" s="42"/>
      <c r="DX669" s="42"/>
      <c r="DY669" s="42"/>
      <c r="DZ669" s="42"/>
      <c r="EA669" s="42"/>
      <c r="EB669" s="42"/>
      <c r="EC669" s="42"/>
      <c r="ED669" s="42"/>
      <c r="EE669" s="42"/>
      <c r="EF669" s="42"/>
      <c r="EG669" s="42"/>
      <c r="EH669" s="42"/>
      <c r="EI669" s="42"/>
      <c r="EJ669" s="42"/>
      <c r="EK669" s="42"/>
      <c r="EL669" s="42"/>
      <c r="EM669" s="42"/>
      <c r="EN669" s="42"/>
      <c r="EO669" s="42"/>
      <c r="EP669" s="42"/>
      <c r="EQ669" s="42"/>
      <c r="ER669" s="42"/>
      <c r="ES669" s="42"/>
      <c r="ET669" s="42"/>
      <c r="EU669" s="42"/>
      <c r="EV669" s="42"/>
      <c r="EW669" s="42"/>
      <c r="EX669" s="42"/>
      <c r="EY669" s="42"/>
      <c r="EZ669" s="42"/>
      <c r="FA669" s="42"/>
      <c r="FB669" s="42"/>
      <c r="FC669" s="42"/>
      <c r="FD669" s="42"/>
      <c r="FE669" s="42"/>
      <c r="FF669" s="42"/>
      <c r="FG669" s="42"/>
      <c r="FH669" s="42"/>
      <c r="FI669" s="42"/>
      <c r="FJ669" s="42"/>
      <c r="FK669" s="42"/>
      <c r="FL669" s="42"/>
      <c r="FM669" s="42"/>
      <c r="FN669" s="42"/>
      <c r="FO669" s="42"/>
      <c r="FP669" s="42"/>
      <c r="FQ669" s="42"/>
      <c r="FR669" s="42"/>
      <c r="FS669" s="42"/>
      <c r="FT669" s="42"/>
      <c r="FU669" s="42"/>
      <c r="FV669" s="42"/>
      <c r="FW669" s="42"/>
      <c r="FX669" s="42"/>
      <c r="FY669" s="42"/>
      <c r="FZ669" s="42"/>
      <c r="GA669" s="42"/>
      <c r="GB669" s="42"/>
      <c r="GC669" s="42"/>
      <c r="GD669" s="42"/>
      <c r="GE669" s="42"/>
      <c r="GF669" s="42"/>
      <c r="GG669" s="42"/>
      <c r="GH669" s="42"/>
      <c r="GI669" s="42"/>
      <c r="GJ669" s="42"/>
      <c r="GK669" s="42"/>
      <c r="GL669" s="42"/>
      <c r="GM669" s="42"/>
      <c r="GN669" s="42"/>
      <c r="GO669" s="42"/>
      <c r="GP669" s="42"/>
      <c r="GQ669" s="42"/>
      <c r="GR669" s="42"/>
      <c r="GS669" s="42"/>
      <c r="GT669" s="42"/>
      <c r="GU669" s="42"/>
      <c r="GV669" s="42"/>
      <c r="GW669" s="42"/>
      <c r="GX669" s="42"/>
      <c r="GY669" s="42"/>
      <c r="GZ669" s="42"/>
      <c r="HA669" s="42"/>
      <c r="HB669" s="42"/>
      <c r="HC669" s="42"/>
      <c r="HD669" s="42"/>
      <c r="HE669" s="42"/>
      <c r="HF669" s="42"/>
      <c r="HG669" s="42"/>
      <c r="HH669" s="42"/>
      <c r="HI669" s="42"/>
      <c r="HJ669" s="42"/>
      <c r="HK669" s="42"/>
      <c r="HL669" s="42"/>
      <c r="HM669" s="42"/>
      <c r="HN669" s="42"/>
      <c r="HO669" s="42"/>
      <c r="HP669" s="42"/>
      <c r="HQ669" s="42"/>
      <c r="HR669" s="42"/>
      <c r="HS669" s="42"/>
      <c r="HT669" s="42"/>
      <c r="HU669" s="42"/>
      <c r="HV669" s="42"/>
      <c r="HW669" s="42"/>
      <c r="HX669" s="42"/>
    </row>
    <row r="670" spans="1:232" s="32" customFormat="1" x14ac:dyDescent="0.25">
      <c r="A670" s="29"/>
      <c r="B670" s="30"/>
      <c r="C670" s="31" t="str">
        <f>IF(H670="","",VLOOKUP(O670,Khach_hang!B:G,6,0))</f>
        <v/>
      </c>
      <c r="D670" s="57" t="str">
        <f t="shared" si="170"/>
        <v/>
      </c>
      <c r="E670" s="57" t="str">
        <f t="shared" si="171"/>
        <v/>
      </c>
      <c r="F670" s="32" t="str">
        <f>IF(H670="","",VLOOKUP(H670,'PHIEU XT'!B:I,8,0))</f>
        <v/>
      </c>
      <c r="G670" s="32" t="str">
        <f t="shared" si="172"/>
        <v/>
      </c>
      <c r="H670" s="4"/>
      <c r="I670" s="32" t="str">
        <f t="shared" si="173"/>
        <v/>
      </c>
      <c r="J670" s="33" t="str">
        <f t="shared" si="174"/>
        <v/>
      </c>
      <c r="K670" s="43"/>
      <c r="L670" s="46" t="str">
        <f t="shared" si="175"/>
        <v/>
      </c>
      <c r="M670" s="33" t="str">
        <f>IF(H670="","",'PHIEU XT'!C670)</f>
        <v/>
      </c>
      <c r="N670" s="35" t="str">
        <f t="shared" si="176"/>
        <v/>
      </c>
      <c r="O670" s="6" t="str">
        <f>IF(H670="","",'PHIEU XT'!E670)</f>
        <v/>
      </c>
      <c r="P670" s="36"/>
      <c r="Q670" s="36"/>
      <c r="R670" s="36"/>
      <c r="S670" s="33" t="str">
        <f>IF(H670="","",'PHIEU XT'!F670)</f>
        <v/>
      </c>
      <c r="T670" s="36"/>
      <c r="U670" s="36"/>
      <c r="V670" s="33" t="str">
        <f t="shared" si="177"/>
        <v/>
      </c>
      <c r="W670" s="36"/>
      <c r="X670" s="36"/>
      <c r="Y670" s="33" t="str">
        <f>IF(H670="","",'PHIEU XT'!AC670)</f>
        <v/>
      </c>
      <c r="Z670" s="36"/>
      <c r="AA670" s="30"/>
      <c r="AB670" s="57" t="str">
        <f t="shared" si="178"/>
        <v/>
      </c>
      <c r="AC670" s="57" t="str">
        <f t="shared" si="179"/>
        <v/>
      </c>
      <c r="AD670" s="30"/>
      <c r="AE670" s="58" t="str">
        <f>IF(H670="","",'PHIEU XT'!U670)</f>
        <v/>
      </c>
      <c r="AF670" s="37"/>
      <c r="AG670" s="37" t="str">
        <f>IF(H670="","",'PHIEU XT'!T670)</f>
        <v/>
      </c>
      <c r="AH670" s="38" t="e">
        <f t="shared" si="180"/>
        <v>#VALUE!</v>
      </c>
      <c r="AI670" s="37"/>
      <c r="AJ670" s="37"/>
      <c r="AK670" s="39"/>
      <c r="AL670" s="40" t="str">
        <f t="shared" si="181"/>
        <v/>
      </c>
      <c r="AM670" s="37"/>
      <c r="AN670" s="37" t="str">
        <f t="shared" si="182"/>
        <v/>
      </c>
      <c r="AO670" s="59" t="str">
        <f t="shared" si="183"/>
        <v/>
      </c>
      <c r="AP670" s="39"/>
      <c r="AQ670" s="59" t="str">
        <f t="shared" si="184"/>
        <v/>
      </c>
      <c r="AR670" s="60" t="str">
        <f t="shared" si="185"/>
        <v/>
      </c>
      <c r="AS670" s="60" t="str">
        <f t="shared" si="186"/>
        <v/>
      </c>
      <c r="AT670" s="41"/>
      <c r="AU670" s="41"/>
      <c r="AV670" s="39"/>
      <c r="AW670" s="42"/>
      <c r="AX670" s="42"/>
      <c r="AY670" s="42"/>
      <c r="AZ670" s="42"/>
      <c r="BA670" s="42"/>
      <c r="BB670" s="42"/>
      <c r="BC670" s="42"/>
      <c r="BD670" s="42"/>
      <c r="BE670" s="42"/>
      <c r="BF670" s="42"/>
      <c r="BG670" s="42"/>
      <c r="BH670" s="42"/>
      <c r="BI670" s="42"/>
      <c r="BJ670" s="42"/>
      <c r="BK670" s="42"/>
      <c r="BL670" s="42"/>
      <c r="BM670" s="42"/>
      <c r="BN670" s="42"/>
      <c r="BO670" s="42"/>
      <c r="BP670" s="42"/>
      <c r="BQ670" s="42"/>
      <c r="BR670" s="42"/>
      <c r="BS670" s="42"/>
      <c r="BT670" s="42"/>
      <c r="BU670" s="42"/>
      <c r="BV670" s="42"/>
      <c r="BW670" s="42"/>
      <c r="BX670" s="42"/>
      <c r="BY670" s="42"/>
      <c r="BZ670" s="42"/>
      <c r="CA670" s="42"/>
      <c r="CB670" s="42"/>
      <c r="CC670" s="42"/>
      <c r="CD670" s="42"/>
      <c r="CE670" s="42"/>
      <c r="CF670" s="42"/>
      <c r="CG670" s="42"/>
      <c r="CH670" s="42"/>
      <c r="CI670" s="42"/>
      <c r="CJ670" s="42"/>
      <c r="CK670" s="42"/>
      <c r="CL670" s="42"/>
      <c r="CM670" s="42"/>
      <c r="CN670" s="42"/>
      <c r="CO670" s="42"/>
      <c r="CP670" s="42"/>
      <c r="CQ670" s="42"/>
      <c r="CR670" s="42"/>
      <c r="CS670" s="42"/>
      <c r="CT670" s="42"/>
      <c r="CU670" s="42"/>
      <c r="CV670" s="42"/>
      <c r="CW670" s="42"/>
      <c r="CX670" s="42"/>
      <c r="CY670" s="42"/>
      <c r="CZ670" s="42"/>
      <c r="DA670" s="42"/>
      <c r="DB670" s="42"/>
      <c r="DC670" s="42"/>
      <c r="DD670" s="42"/>
      <c r="DE670" s="42"/>
      <c r="DF670" s="42"/>
      <c r="DG670" s="42"/>
      <c r="DH670" s="42"/>
      <c r="DI670" s="42"/>
      <c r="DJ670" s="42"/>
      <c r="DK670" s="42"/>
      <c r="DL670" s="42"/>
      <c r="DM670" s="42"/>
      <c r="DN670" s="42"/>
      <c r="DO670" s="42"/>
      <c r="DP670" s="42"/>
      <c r="DQ670" s="42"/>
      <c r="DR670" s="42"/>
      <c r="DS670" s="42"/>
      <c r="DT670" s="42"/>
      <c r="DU670" s="42"/>
      <c r="DV670" s="42"/>
      <c r="DW670" s="42"/>
      <c r="DX670" s="42"/>
      <c r="DY670" s="42"/>
      <c r="DZ670" s="42"/>
      <c r="EA670" s="42"/>
      <c r="EB670" s="42"/>
      <c r="EC670" s="42"/>
      <c r="ED670" s="42"/>
      <c r="EE670" s="42"/>
      <c r="EF670" s="42"/>
      <c r="EG670" s="42"/>
      <c r="EH670" s="42"/>
      <c r="EI670" s="42"/>
      <c r="EJ670" s="42"/>
      <c r="EK670" s="42"/>
      <c r="EL670" s="42"/>
      <c r="EM670" s="42"/>
      <c r="EN670" s="42"/>
      <c r="EO670" s="42"/>
      <c r="EP670" s="42"/>
      <c r="EQ670" s="42"/>
      <c r="ER670" s="42"/>
      <c r="ES670" s="42"/>
      <c r="ET670" s="42"/>
      <c r="EU670" s="42"/>
      <c r="EV670" s="42"/>
      <c r="EW670" s="42"/>
      <c r="EX670" s="42"/>
      <c r="EY670" s="42"/>
      <c r="EZ670" s="42"/>
      <c r="FA670" s="42"/>
      <c r="FB670" s="42"/>
      <c r="FC670" s="42"/>
      <c r="FD670" s="42"/>
      <c r="FE670" s="42"/>
      <c r="FF670" s="42"/>
      <c r="FG670" s="42"/>
      <c r="FH670" s="42"/>
      <c r="FI670" s="42"/>
      <c r="FJ670" s="42"/>
      <c r="FK670" s="42"/>
      <c r="FL670" s="42"/>
      <c r="FM670" s="42"/>
      <c r="FN670" s="42"/>
      <c r="FO670" s="42"/>
      <c r="FP670" s="42"/>
      <c r="FQ670" s="42"/>
      <c r="FR670" s="42"/>
      <c r="FS670" s="42"/>
      <c r="FT670" s="42"/>
      <c r="FU670" s="42"/>
      <c r="FV670" s="42"/>
      <c r="FW670" s="42"/>
      <c r="FX670" s="42"/>
      <c r="FY670" s="42"/>
      <c r="FZ670" s="42"/>
      <c r="GA670" s="42"/>
      <c r="GB670" s="42"/>
      <c r="GC670" s="42"/>
      <c r="GD670" s="42"/>
      <c r="GE670" s="42"/>
      <c r="GF670" s="42"/>
      <c r="GG670" s="42"/>
      <c r="GH670" s="42"/>
      <c r="GI670" s="42"/>
      <c r="GJ670" s="42"/>
      <c r="GK670" s="42"/>
      <c r="GL670" s="42"/>
      <c r="GM670" s="42"/>
      <c r="GN670" s="42"/>
      <c r="GO670" s="42"/>
      <c r="GP670" s="42"/>
      <c r="GQ670" s="42"/>
      <c r="GR670" s="42"/>
      <c r="GS670" s="42"/>
      <c r="GT670" s="42"/>
      <c r="GU670" s="42"/>
      <c r="GV670" s="42"/>
      <c r="GW670" s="42"/>
      <c r="GX670" s="42"/>
      <c r="GY670" s="42"/>
      <c r="GZ670" s="42"/>
      <c r="HA670" s="42"/>
      <c r="HB670" s="42"/>
      <c r="HC670" s="42"/>
      <c r="HD670" s="42"/>
      <c r="HE670" s="42"/>
      <c r="HF670" s="42"/>
      <c r="HG670" s="42"/>
      <c r="HH670" s="42"/>
      <c r="HI670" s="42"/>
      <c r="HJ670" s="42"/>
      <c r="HK670" s="42"/>
      <c r="HL670" s="42"/>
      <c r="HM670" s="42"/>
      <c r="HN670" s="42"/>
      <c r="HO670" s="42"/>
      <c r="HP670" s="42"/>
      <c r="HQ670" s="42"/>
      <c r="HR670" s="42"/>
      <c r="HS670" s="42"/>
      <c r="HT670" s="42"/>
      <c r="HU670" s="42"/>
      <c r="HV670" s="42"/>
      <c r="HW670" s="42"/>
      <c r="HX670" s="42"/>
    </row>
    <row r="671" spans="1:232" s="32" customFormat="1" x14ac:dyDescent="0.25">
      <c r="A671" s="29"/>
      <c r="B671" s="30"/>
      <c r="C671" s="31" t="str">
        <f>IF(H671="","",VLOOKUP(O671,Khach_hang!B:G,6,0))</f>
        <v/>
      </c>
      <c r="D671" s="57" t="str">
        <f t="shared" si="170"/>
        <v/>
      </c>
      <c r="E671" s="57" t="str">
        <f t="shared" si="171"/>
        <v/>
      </c>
      <c r="F671" s="32" t="str">
        <f>IF(H671="","",VLOOKUP(H671,'PHIEU XT'!B:I,8,0))</f>
        <v/>
      </c>
      <c r="G671" s="32" t="str">
        <f t="shared" si="172"/>
        <v/>
      </c>
      <c r="H671" s="4"/>
      <c r="I671" s="32" t="str">
        <f t="shared" si="173"/>
        <v/>
      </c>
      <c r="J671" s="33" t="str">
        <f t="shared" si="174"/>
        <v/>
      </c>
      <c r="K671" s="43"/>
      <c r="L671" s="46" t="str">
        <f t="shared" si="175"/>
        <v/>
      </c>
      <c r="M671" s="33" t="str">
        <f>IF(H671="","",'PHIEU XT'!C671)</f>
        <v/>
      </c>
      <c r="N671" s="35" t="str">
        <f t="shared" si="176"/>
        <v/>
      </c>
      <c r="O671" s="6" t="str">
        <f>IF(H671="","",'PHIEU XT'!E671)</f>
        <v/>
      </c>
      <c r="P671" s="36"/>
      <c r="Q671" s="36"/>
      <c r="R671" s="36"/>
      <c r="S671" s="33" t="str">
        <f>IF(H671="","",'PHIEU XT'!F671)</f>
        <v/>
      </c>
      <c r="T671" s="36"/>
      <c r="U671" s="36"/>
      <c r="V671" s="33" t="str">
        <f t="shared" si="177"/>
        <v/>
      </c>
      <c r="W671" s="36"/>
      <c r="X671" s="36"/>
      <c r="Y671" s="33" t="str">
        <f>IF(H671="","",'PHIEU XT'!AC671)</f>
        <v/>
      </c>
      <c r="Z671" s="36"/>
      <c r="AA671" s="30"/>
      <c r="AB671" s="57" t="str">
        <f t="shared" si="178"/>
        <v/>
      </c>
      <c r="AC671" s="57" t="str">
        <f t="shared" si="179"/>
        <v/>
      </c>
      <c r="AD671" s="30"/>
      <c r="AE671" s="58" t="str">
        <f>IF(H671="","",'PHIEU XT'!U671)</f>
        <v/>
      </c>
      <c r="AF671" s="37"/>
      <c r="AG671" s="37" t="str">
        <f>IF(H671="","",'PHIEU XT'!T671)</f>
        <v/>
      </c>
      <c r="AH671" s="38" t="e">
        <f t="shared" si="180"/>
        <v>#VALUE!</v>
      </c>
      <c r="AI671" s="37"/>
      <c r="AJ671" s="37"/>
      <c r="AK671" s="39"/>
      <c r="AL671" s="40" t="str">
        <f t="shared" si="181"/>
        <v/>
      </c>
      <c r="AM671" s="37"/>
      <c r="AN671" s="37" t="str">
        <f t="shared" si="182"/>
        <v/>
      </c>
      <c r="AO671" s="59" t="str">
        <f t="shared" si="183"/>
        <v/>
      </c>
      <c r="AP671" s="39"/>
      <c r="AQ671" s="59" t="str">
        <f t="shared" si="184"/>
        <v/>
      </c>
      <c r="AR671" s="60" t="str">
        <f t="shared" si="185"/>
        <v/>
      </c>
      <c r="AS671" s="60" t="str">
        <f t="shared" si="186"/>
        <v/>
      </c>
      <c r="AT671" s="41"/>
      <c r="AU671" s="41"/>
      <c r="AV671" s="39"/>
      <c r="AW671" s="42"/>
      <c r="AX671" s="42"/>
      <c r="AY671" s="42"/>
      <c r="AZ671" s="42"/>
      <c r="BA671" s="42"/>
      <c r="BB671" s="42"/>
      <c r="BC671" s="42"/>
      <c r="BD671" s="42"/>
      <c r="BE671" s="42"/>
      <c r="BF671" s="42"/>
      <c r="BG671" s="42"/>
      <c r="BH671" s="42"/>
      <c r="BI671" s="42"/>
      <c r="BJ671" s="42"/>
      <c r="BK671" s="42"/>
      <c r="BL671" s="42"/>
      <c r="BM671" s="42"/>
      <c r="BN671" s="42"/>
      <c r="BO671" s="42"/>
      <c r="BP671" s="42"/>
      <c r="BQ671" s="42"/>
      <c r="BR671" s="42"/>
      <c r="BS671" s="42"/>
      <c r="BT671" s="42"/>
      <c r="BU671" s="42"/>
      <c r="BV671" s="42"/>
      <c r="BW671" s="42"/>
      <c r="BX671" s="42"/>
      <c r="BY671" s="42"/>
      <c r="BZ671" s="42"/>
      <c r="CA671" s="42"/>
      <c r="CB671" s="42"/>
      <c r="CC671" s="42"/>
      <c r="CD671" s="42"/>
      <c r="CE671" s="42"/>
      <c r="CF671" s="42"/>
      <c r="CG671" s="42"/>
      <c r="CH671" s="42"/>
      <c r="CI671" s="42"/>
      <c r="CJ671" s="42"/>
      <c r="CK671" s="42"/>
      <c r="CL671" s="42"/>
      <c r="CM671" s="42"/>
      <c r="CN671" s="42"/>
      <c r="CO671" s="42"/>
      <c r="CP671" s="42"/>
      <c r="CQ671" s="42"/>
      <c r="CR671" s="42"/>
      <c r="CS671" s="42"/>
      <c r="CT671" s="42"/>
      <c r="CU671" s="42"/>
      <c r="CV671" s="42"/>
      <c r="CW671" s="42"/>
      <c r="CX671" s="42"/>
      <c r="CY671" s="42"/>
      <c r="CZ671" s="42"/>
      <c r="DA671" s="42"/>
      <c r="DB671" s="42"/>
      <c r="DC671" s="42"/>
      <c r="DD671" s="42"/>
      <c r="DE671" s="42"/>
      <c r="DF671" s="42"/>
      <c r="DG671" s="42"/>
      <c r="DH671" s="42"/>
      <c r="DI671" s="42"/>
      <c r="DJ671" s="42"/>
      <c r="DK671" s="42"/>
      <c r="DL671" s="42"/>
      <c r="DM671" s="42"/>
      <c r="DN671" s="42"/>
      <c r="DO671" s="42"/>
      <c r="DP671" s="42"/>
      <c r="DQ671" s="42"/>
      <c r="DR671" s="42"/>
      <c r="DS671" s="42"/>
      <c r="DT671" s="42"/>
      <c r="DU671" s="42"/>
      <c r="DV671" s="42"/>
      <c r="DW671" s="42"/>
      <c r="DX671" s="42"/>
      <c r="DY671" s="42"/>
      <c r="DZ671" s="42"/>
      <c r="EA671" s="42"/>
      <c r="EB671" s="42"/>
      <c r="EC671" s="42"/>
      <c r="ED671" s="42"/>
      <c r="EE671" s="42"/>
      <c r="EF671" s="42"/>
      <c r="EG671" s="42"/>
      <c r="EH671" s="42"/>
      <c r="EI671" s="42"/>
      <c r="EJ671" s="42"/>
      <c r="EK671" s="42"/>
      <c r="EL671" s="42"/>
      <c r="EM671" s="42"/>
      <c r="EN671" s="42"/>
      <c r="EO671" s="42"/>
      <c r="EP671" s="42"/>
      <c r="EQ671" s="42"/>
      <c r="ER671" s="42"/>
      <c r="ES671" s="42"/>
      <c r="ET671" s="42"/>
      <c r="EU671" s="42"/>
      <c r="EV671" s="42"/>
      <c r="EW671" s="42"/>
      <c r="EX671" s="42"/>
      <c r="EY671" s="42"/>
      <c r="EZ671" s="42"/>
      <c r="FA671" s="42"/>
      <c r="FB671" s="42"/>
      <c r="FC671" s="42"/>
      <c r="FD671" s="42"/>
      <c r="FE671" s="42"/>
      <c r="FF671" s="42"/>
      <c r="FG671" s="42"/>
      <c r="FH671" s="42"/>
      <c r="FI671" s="42"/>
      <c r="FJ671" s="42"/>
      <c r="FK671" s="42"/>
      <c r="FL671" s="42"/>
      <c r="FM671" s="42"/>
      <c r="FN671" s="42"/>
      <c r="FO671" s="42"/>
      <c r="FP671" s="42"/>
      <c r="FQ671" s="42"/>
      <c r="FR671" s="42"/>
      <c r="FS671" s="42"/>
      <c r="FT671" s="42"/>
      <c r="FU671" s="42"/>
      <c r="FV671" s="42"/>
      <c r="FW671" s="42"/>
      <c r="FX671" s="42"/>
      <c r="FY671" s="42"/>
      <c r="FZ671" s="42"/>
      <c r="GA671" s="42"/>
      <c r="GB671" s="42"/>
      <c r="GC671" s="42"/>
      <c r="GD671" s="42"/>
      <c r="GE671" s="42"/>
      <c r="GF671" s="42"/>
      <c r="GG671" s="42"/>
      <c r="GH671" s="42"/>
      <c r="GI671" s="42"/>
      <c r="GJ671" s="42"/>
      <c r="GK671" s="42"/>
      <c r="GL671" s="42"/>
      <c r="GM671" s="42"/>
      <c r="GN671" s="42"/>
      <c r="GO671" s="42"/>
      <c r="GP671" s="42"/>
      <c r="GQ671" s="42"/>
      <c r="GR671" s="42"/>
      <c r="GS671" s="42"/>
      <c r="GT671" s="42"/>
      <c r="GU671" s="42"/>
      <c r="GV671" s="42"/>
      <c r="GW671" s="42"/>
      <c r="GX671" s="42"/>
      <c r="GY671" s="42"/>
      <c r="GZ671" s="42"/>
      <c r="HA671" s="42"/>
      <c r="HB671" s="42"/>
      <c r="HC671" s="42"/>
      <c r="HD671" s="42"/>
      <c r="HE671" s="42"/>
      <c r="HF671" s="42"/>
      <c r="HG671" s="42"/>
      <c r="HH671" s="42"/>
      <c r="HI671" s="42"/>
      <c r="HJ671" s="42"/>
      <c r="HK671" s="42"/>
      <c r="HL671" s="42"/>
      <c r="HM671" s="42"/>
      <c r="HN671" s="42"/>
      <c r="HO671" s="42"/>
      <c r="HP671" s="42"/>
      <c r="HQ671" s="42"/>
      <c r="HR671" s="42"/>
      <c r="HS671" s="42"/>
      <c r="HT671" s="42"/>
      <c r="HU671" s="42"/>
      <c r="HV671" s="42"/>
      <c r="HW671" s="42"/>
      <c r="HX671" s="42"/>
    </row>
    <row r="672" spans="1:232" s="32" customFormat="1" x14ac:dyDescent="0.25">
      <c r="A672" s="29"/>
      <c r="B672" s="30"/>
      <c r="C672" s="31" t="str">
        <f>IF(H672="","",VLOOKUP(O672,Khach_hang!B:G,6,0))</f>
        <v/>
      </c>
      <c r="D672" s="57" t="str">
        <f t="shared" si="170"/>
        <v/>
      </c>
      <c r="E672" s="57" t="str">
        <f t="shared" si="171"/>
        <v/>
      </c>
      <c r="F672" s="32" t="str">
        <f>IF(H672="","",VLOOKUP(H672,'PHIEU XT'!B:I,8,0))</f>
        <v/>
      </c>
      <c r="G672" s="32" t="str">
        <f t="shared" si="172"/>
        <v/>
      </c>
      <c r="H672" s="4"/>
      <c r="I672" s="32" t="str">
        <f t="shared" si="173"/>
        <v/>
      </c>
      <c r="J672" s="33" t="str">
        <f t="shared" si="174"/>
        <v/>
      </c>
      <c r="K672" s="43"/>
      <c r="L672" s="46" t="str">
        <f t="shared" si="175"/>
        <v/>
      </c>
      <c r="M672" s="33" t="str">
        <f>IF(H672="","",'PHIEU XT'!C672)</f>
        <v/>
      </c>
      <c r="N672" s="35" t="str">
        <f t="shared" si="176"/>
        <v/>
      </c>
      <c r="O672" s="6" t="str">
        <f>IF(H672="","",'PHIEU XT'!E672)</f>
        <v/>
      </c>
      <c r="P672" s="36"/>
      <c r="Q672" s="36"/>
      <c r="R672" s="36"/>
      <c r="S672" s="33" t="str">
        <f>IF(H672="","",'PHIEU XT'!F672)</f>
        <v/>
      </c>
      <c r="T672" s="36"/>
      <c r="U672" s="36"/>
      <c r="V672" s="33" t="str">
        <f t="shared" si="177"/>
        <v/>
      </c>
      <c r="W672" s="36"/>
      <c r="X672" s="36"/>
      <c r="Y672" s="33" t="str">
        <f>IF(H672="","",'PHIEU XT'!AC672)</f>
        <v/>
      </c>
      <c r="Z672" s="36"/>
      <c r="AA672" s="30"/>
      <c r="AB672" s="57" t="str">
        <f t="shared" si="178"/>
        <v/>
      </c>
      <c r="AC672" s="57" t="str">
        <f t="shared" si="179"/>
        <v/>
      </c>
      <c r="AD672" s="30"/>
      <c r="AE672" s="58" t="str">
        <f>IF(H672="","",'PHIEU XT'!U672)</f>
        <v/>
      </c>
      <c r="AF672" s="37"/>
      <c r="AG672" s="37" t="str">
        <f>IF(H672="","",'PHIEU XT'!T672)</f>
        <v/>
      </c>
      <c r="AH672" s="38" t="e">
        <f t="shared" si="180"/>
        <v>#VALUE!</v>
      </c>
      <c r="AI672" s="37"/>
      <c r="AJ672" s="37"/>
      <c r="AK672" s="39"/>
      <c r="AL672" s="40" t="str">
        <f t="shared" si="181"/>
        <v/>
      </c>
      <c r="AM672" s="37"/>
      <c r="AN672" s="37" t="str">
        <f t="shared" si="182"/>
        <v/>
      </c>
      <c r="AO672" s="59" t="str">
        <f t="shared" si="183"/>
        <v/>
      </c>
      <c r="AP672" s="39"/>
      <c r="AQ672" s="59" t="str">
        <f t="shared" si="184"/>
        <v/>
      </c>
      <c r="AR672" s="60" t="str">
        <f t="shared" si="185"/>
        <v/>
      </c>
      <c r="AS672" s="60" t="str">
        <f t="shared" si="186"/>
        <v/>
      </c>
      <c r="AT672" s="41"/>
      <c r="AU672" s="41"/>
      <c r="AV672" s="39"/>
      <c r="AW672" s="42"/>
      <c r="AX672" s="42"/>
      <c r="AY672" s="42"/>
      <c r="AZ672" s="42"/>
      <c r="BA672" s="42"/>
      <c r="BB672" s="42"/>
      <c r="BC672" s="42"/>
      <c r="BD672" s="42"/>
      <c r="BE672" s="42"/>
      <c r="BF672" s="42"/>
      <c r="BG672" s="42"/>
      <c r="BH672" s="42"/>
      <c r="BI672" s="42"/>
      <c r="BJ672" s="42"/>
      <c r="BK672" s="42"/>
      <c r="BL672" s="42"/>
      <c r="BM672" s="42"/>
      <c r="BN672" s="42"/>
      <c r="BO672" s="42"/>
      <c r="BP672" s="42"/>
      <c r="BQ672" s="42"/>
      <c r="BR672" s="42"/>
      <c r="BS672" s="42"/>
      <c r="BT672" s="42"/>
      <c r="BU672" s="42"/>
      <c r="BV672" s="42"/>
      <c r="BW672" s="42"/>
      <c r="BX672" s="42"/>
      <c r="BY672" s="42"/>
      <c r="BZ672" s="42"/>
      <c r="CA672" s="42"/>
      <c r="CB672" s="42"/>
      <c r="CC672" s="42"/>
      <c r="CD672" s="42"/>
      <c r="CE672" s="42"/>
      <c r="CF672" s="42"/>
      <c r="CG672" s="42"/>
      <c r="CH672" s="42"/>
      <c r="CI672" s="42"/>
      <c r="CJ672" s="42"/>
      <c r="CK672" s="42"/>
      <c r="CL672" s="42"/>
      <c r="CM672" s="42"/>
      <c r="CN672" s="42"/>
      <c r="CO672" s="42"/>
      <c r="CP672" s="42"/>
      <c r="CQ672" s="42"/>
      <c r="CR672" s="42"/>
      <c r="CS672" s="42"/>
      <c r="CT672" s="42"/>
      <c r="CU672" s="42"/>
      <c r="CV672" s="42"/>
      <c r="CW672" s="42"/>
      <c r="CX672" s="42"/>
      <c r="CY672" s="42"/>
      <c r="CZ672" s="42"/>
      <c r="DA672" s="42"/>
      <c r="DB672" s="42"/>
      <c r="DC672" s="42"/>
      <c r="DD672" s="42"/>
      <c r="DE672" s="42"/>
      <c r="DF672" s="42"/>
      <c r="DG672" s="42"/>
      <c r="DH672" s="42"/>
      <c r="DI672" s="42"/>
      <c r="DJ672" s="42"/>
      <c r="DK672" s="42"/>
      <c r="DL672" s="42"/>
      <c r="DM672" s="42"/>
      <c r="DN672" s="42"/>
      <c r="DO672" s="42"/>
      <c r="DP672" s="42"/>
      <c r="DQ672" s="42"/>
      <c r="DR672" s="42"/>
      <c r="DS672" s="42"/>
      <c r="DT672" s="42"/>
      <c r="DU672" s="42"/>
      <c r="DV672" s="42"/>
      <c r="DW672" s="42"/>
      <c r="DX672" s="42"/>
      <c r="DY672" s="42"/>
      <c r="DZ672" s="42"/>
      <c r="EA672" s="42"/>
      <c r="EB672" s="42"/>
      <c r="EC672" s="42"/>
      <c r="ED672" s="42"/>
      <c r="EE672" s="42"/>
      <c r="EF672" s="42"/>
      <c r="EG672" s="42"/>
      <c r="EH672" s="42"/>
      <c r="EI672" s="42"/>
      <c r="EJ672" s="42"/>
      <c r="EK672" s="42"/>
      <c r="EL672" s="42"/>
      <c r="EM672" s="42"/>
      <c r="EN672" s="42"/>
      <c r="EO672" s="42"/>
      <c r="EP672" s="42"/>
      <c r="EQ672" s="42"/>
      <c r="ER672" s="42"/>
      <c r="ES672" s="42"/>
      <c r="ET672" s="42"/>
      <c r="EU672" s="42"/>
      <c r="EV672" s="42"/>
      <c r="EW672" s="42"/>
      <c r="EX672" s="42"/>
      <c r="EY672" s="42"/>
      <c r="EZ672" s="42"/>
      <c r="FA672" s="42"/>
      <c r="FB672" s="42"/>
      <c r="FC672" s="42"/>
      <c r="FD672" s="42"/>
      <c r="FE672" s="42"/>
      <c r="FF672" s="42"/>
      <c r="FG672" s="42"/>
      <c r="FH672" s="42"/>
      <c r="FI672" s="42"/>
      <c r="FJ672" s="42"/>
      <c r="FK672" s="42"/>
      <c r="FL672" s="42"/>
      <c r="FM672" s="42"/>
      <c r="FN672" s="42"/>
      <c r="FO672" s="42"/>
      <c r="FP672" s="42"/>
      <c r="FQ672" s="42"/>
      <c r="FR672" s="42"/>
      <c r="FS672" s="42"/>
      <c r="FT672" s="42"/>
      <c r="FU672" s="42"/>
      <c r="FV672" s="42"/>
      <c r="FW672" s="42"/>
      <c r="FX672" s="42"/>
      <c r="FY672" s="42"/>
      <c r="FZ672" s="42"/>
      <c r="GA672" s="42"/>
      <c r="GB672" s="42"/>
      <c r="GC672" s="42"/>
      <c r="GD672" s="42"/>
      <c r="GE672" s="42"/>
      <c r="GF672" s="42"/>
      <c r="GG672" s="42"/>
      <c r="GH672" s="42"/>
      <c r="GI672" s="42"/>
      <c r="GJ672" s="42"/>
      <c r="GK672" s="42"/>
      <c r="GL672" s="42"/>
      <c r="GM672" s="42"/>
      <c r="GN672" s="42"/>
      <c r="GO672" s="42"/>
      <c r="GP672" s="42"/>
      <c r="GQ672" s="42"/>
      <c r="GR672" s="42"/>
      <c r="GS672" s="42"/>
      <c r="GT672" s="42"/>
      <c r="GU672" s="42"/>
      <c r="GV672" s="42"/>
      <c r="GW672" s="42"/>
      <c r="GX672" s="42"/>
      <c r="GY672" s="42"/>
      <c r="GZ672" s="42"/>
      <c r="HA672" s="42"/>
      <c r="HB672" s="42"/>
      <c r="HC672" s="42"/>
      <c r="HD672" s="42"/>
      <c r="HE672" s="42"/>
      <c r="HF672" s="42"/>
      <c r="HG672" s="42"/>
      <c r="HH672" s="42"/>
      <c r="HI672" s="42"/>
      <c r="HJ672" s="42"/>
      <c r="HK672" s="42"/>
      <c r="HL672" s="42"/>
      <c r="HM672" s="42"/>
      <c r="HN672" s="42"/>
      <c r="HO672" s="42"/>
      <c r="HP672" s="42"/>
      <c r="HQ672" s="42"/>
      <c r="HR672" s="42"/>
      <c r="HS672" s="42"/>
      <c r="HT672" s="42"/>
      <c r="HU672" s="42"/>
      <c r="HV672" s="42"/>
      <c r="HW672" s="42"/>
      <c r="HX672" s="42"/>
    </row>
    <row r="673" spans="1:232" s="32" customFormat="1" x14ac:dyDescent="0.25">
      <c r="A673" s="29"/>
      <c r="B673" s="30"/>
      <c r="C673" s="31" t="str">
        <f>IF(H673="","",VLOOKUP(O673,Khach_hang!B:G,6,0))</f>
        <v/>
      </c>
      <c r="D673" s="57" t="str">
        <f t="shared" si="170"/>
        <v/>
      </c>
      <c r="E673" s="57" t="str">
        <f t="shared" si="171"/>
        <v/>
      </c>
      <c r="F673" s="32" t="str">
        <f>IF(H673="","",VLOOKUP(H673,'PHIEU XT'!B:I,8,0))</f>
        <v/>
      </c>
      <c r="G673" s="32" t="str">
        <f t="shared" si="172"/>
        <v/>
      </c>
      <c r="H673" s="4"/>
      <c r="I673" s="32" t="str">
        <f t="shared" si="173"/>
        <v/>
      </c>
      <c r="J673" s="33" t="str">
        <f t="shared" si="174"/>
        <v/>
      </c>
      <c r="K673" s="43"/>
      <c r="L673" s="46" t="str">
        <f t="shared" si="175"/>
        <v/>
      </c>
      <c r="M673" s="33" t="str">
        <f>IF(H673="","",'PHIEU XT'!C673)</f>
        <v/>
      </c>
      <c r="N673" s="35" t="str">
        <f t="shared" si="176"/>
        <v/>
      </c>
      <c r="O673" s="6" t="str">
        <f>IF(H673="","",'PHIEU XT'!E673)</f>
        <v/>
      </c>
      <c r="P673" s="36"/>
      <c r="Q673" s="36"/>
      <c r="R673" s="36"/>
      <c r="S673" s="33" t="str">
        <f>IF(H673="","",'PHIEU XT'!F673)</f>
        <v/>
      </c>
      <c r="T673" s="36"/>
      <c r="U673" s="36"/>
      <c r="V673" s="33" t="str">
        <f t="shared" si="177"/>
        <v/>
      </c>
      <c r="W673" s="36"/>
      <c r="X673" s="36"/>
      <c r="Y673" s="33" t="str">
        <f>IF(H673="","",'PHIEU XT'!AC673)</f>
        <v/>
      </c>
      <c r="Z673" s="36"/>
      <c r="AA673" s="30"/>
      <c r="AB673" s="57" t="str">
        <f t="shared" si="178"/>
        <v/>
      </c>
      <c r="AC673" s="57" t="str">
        <f t="shared" si="179"/>
        <v/>
      </c>
      <c r="AD673" s="30"/>
      <c r="AE673" s="58" t="str">
        <f>IF(H673="","",'PHIEU XT'!U673)</f>
        <v/>
      </c>
      <c r="AF673" s="37"/>
      <c r="AG673" s="37" t="str">
        <f>IF(H673="","",'PHIEU XT'!T673)</f>
        <v/>
      </c>
      <c r="AH673" s="38" t="e">
        <f t="shared" si="180"/>
        <v>#VALUE!</v>
      </c>
      <c r="AI673" s="37"/>
      <c r="AJ673" s="37"/>
      <c r="AK673" s="39"/>
      <c r="AL673" s="40" t="str">
        <f t="shared" si="181"/>
        <v/>
      </c>
      <c r="AM673" s="37"/>
      <c r="AN673" s="37" t="str">
        <f t="shared" si="182"/>
        <v/>
      </c>
      <c r="AO673" s="59" t="str">
        <f t="shared" si="183"/>
        <v/>
      </c>
      <c r="AP673" s="39"/>
      <c r="AQ673" s="59" t="str">
        <f t="shared" si="184"/>
        <v/>
      </c>
      <c r="AR673" s="60" t="str">
        <f t="shared" si="185"/>
        <v/>
      </c>
      <c r="AS673" s="60" t="str">
        <f t="shared" si="186"/>
        <v/>
      </c>
      <c r="AT673" s="41"/>
      <c r="AU673" s="41"/>
      <c r="AV673" s="39"/>
      <c r="AW673" s="42"/>
      <c r="AX673" s="42"/>
      <c r="AY673" s="42"/>
      <c r="AZ673" s="42"/>
      <c r="BA673" s="42"/>
      <c r="BB673" s="42"/>
      <c r="BC673" s="42"/>
      <c r="BD673" s="42"/>
      <c r="BE673" s="42"/>
      <c r="BF673" s="42"/>
      <c r="BG673" s="42"/>
      <c r="BH673" s="42"/>
      <c r="BI673" s="42"/>
      <c r="BJ673" s="42"/>
      <c r="BK673" s="42"/>
      <c r="BL673" s="42"/>
      <c r="BM673" s="42"/>
      <c r="BN673" s="42"/>
      <c r="BO673" s="42"/>
      <c r="BP673" s="42"/>
      <c r="BQ673" s="42"/>
      <c r="BR673" s="42"/>
      <c r="BS673" s="42"/>
      <c r="BT673" s="42"/>
      <c r="BU673" s="42"/>
      <c r="BV673" s="42"/>
      <c r="BW673" s="42"/>
      <c r="BX673" s="42"/>
      <c r="BY673" s="42"/>
      <c r="BZ673" s="42"/>
      <c r="CA673" s="42"/>
      <c r="CB673" s="42"/>
      <c r="CC673" s="42"/>
      <c r="CD673" s="42"/>
      <c r="CE673" s="42"/>
      <c r="CF673" s="42"/>
      <c r="CG673" s="42"/>
      <c r="CH673" s="42"/>
      <c r="CI673" s="42"/>
      <c r="CJ673" s="42"/>
      <c r="CK673" s="42"/>
      <c r="CL673" s="42"/>
      <c r="CM673" s="42"/>
      <c r="CN673" s="42"/>
      <c r="CO673" s="42"/>
      <c r="CP673" s="42"/>
      <c r="CQ673" s="42"/>
      <c r="CR673" s="42"/>
      <c r="CS673" s="42"/>
      <c r="CT673" s="42"/>
      <c r="CU673" s="42"/>
      <c r="CV673" s="42"/>
      <c r="CW673" s="42"/>
      <c r="CX673" s="42"/>
      <c r="CY673" s="42"/>
      <c r="CZ673" s="42"/>
      <c r="DA673" s="42"/>
      <c r="DB673" s="42"/>
      <c r="DC673" s="42"/>
      <c r="DD673" s="42"/>
      <c r="DE673" s="42"/>
      <c r="DF673" s="42"/>
      <c r="DG673" s="42"/>
      <c r="DH673" s="42"/>
      <c r="DI673" s="42"/>
      <c r="DJ673" s="42"/>
      <c r="DK673" s="42"/>
      <c r="DL673" s="42"/>
      <c r="DM673" s="42"/>
      <c r="DN673" s="42"/>
      <c r="DO673" s="42"/>
      <c r="DP673" s="42"/>
      <c r="DQ673" s="42"/>
      <c r="DR673" s="42"/>
      <c r="DS673" s="42"/>
      <c r="DT673" s="42"/>
      <c r="DU673" s="42"/>
      <c r="DV673" s="42"/>
      <c r="DW673" s="42"/>
      <c r="DX673" s="42"/>
      <c r="DY673" s="42"/>
      <c r="DZ673" s="42"/>
      <c r="EA673" s="42"/>
      <c r="EB673" s="42"/>
      <c r="EC673" s="42"/>
      <c r="ED673" s="42"/>
      <c r="EE673" s="42"/>
      <c r="EF673" s="42"/>
      <c r="EG673" s="42"/>
      <c r="EH673" s="42"/>
      <c r="EI673" s="42"/>
      <c r="EJ673" s="42"/>
      <c r="EK673" s="42"/>
      <c r="EL673" s="42"/>
      <c r="EM673" s="42"/>
      <c r="EN673" s="42"/>
      <c r="EO673" s="42"/>
      <c r="EP673" s="42"/>
      <c r="EQ673" s="42"/>
      <c r="ER673" s="42"/>
      <c r="ES673" s="42"/>
      <c r="ET673" s="42"/>
      <c r="EU673" s="42"/>
      <c r="EV673" s="42"/>
      <c r="EW673" s="42"/>
      <c r="EX673" s="42"/>
      <c r="EY673" s="42"/>
      <c r="EZ673" s="42"/>
      <c r="FA673" s="42"/>
      <c r="FB673" s="42"/>
      <c r="FC673" s="42"/>
      <c r="FD673" s="42"/>
      <c r="FE673" s="42"/>
      <c r="FF673" s="42"/>
      <c r="FG673" s="42"/>
      <c r="FH673" s="42"/>
      <c r="FI673" s="42"/>
      <c r="FJ673" s="42"/>
      <c r="FK673" s="42"/>
      <c r="FL673" s="42"/>
      <c r="FM673" s="42"/>
      <c r="FN673" s="42"/>
      <c r="FO673" s="42"/>
      <c r="FP673" s="42"/>
      <c r="FQ673" s="42"/>
      <c r="FR673" s="42"/>
      <c r="FS673" s="42"/>
      <c r="FT673" s="42"/>
      <c r="FU673" s="42"/>
      <c r="FV673" s="42"/>
      <c r="FW673" s="42"/>
      <c r="FX673" s="42"/>
      <c r="FY673" s="42"/>
      <c r="FZ673" s="42"/>
      <c r="GA673" s="42"/>
      <c r="GB673" s="42"/>
      <c r="GC673" s="42"/>
      <c r="GD673" s="42"/>
      <c r="GE673" s="42"/>
      <c r="GF673" s="42"/>
      <c r="GG673" s="42"/>
      <c r="GH673" s="42"/>
      <c r="GI673" s="42"/>
      <c r="GJ673" s="42"/>
      <c r="GK673" s="42"/>
      <c r="GL673" s="42"/>
      <c r="GM673" s="42"/>
      <c r="GN673" s="42"/>
      <c r="GO673" s="42"/>
      <c r="GP673" s="42"/>
      <c r="GQ673" s="42"/>
      <c r="GR673" s="42"/>
      <c r="GS673" s="42"/>
      <c r="GT673" s="42"/>
      <c r="GU673" s="42"/>
      <c r="GV673" s="42"/>
      <c r="GW673" s="42"/>
      <c r="GX673" s="42"/>
      <c r="GY673" s="42"/>
      <c r="GZ673" s="42"/>
      <c r="HA673" s="42"/>
      <c r="HB673" s="42"/>
      <c r="HC673" s="42"/>
      <c r="HD673" s="42"/>
      <c r="HE673" s="42"/>
      <c r="HF673" s="42"/>
      <c r="HG673" s="42"/>
      <c r="HH673" s="42"/>
      <c r="HI673" s="42"/>
      <c r="HJ673" s="42"/>
      <c r="HK673" s="42"/>
      <c r="HL673" s="42"/>
      <c r="HM673" s="42"/>
      <c r="HN673" s="42"/>
      <c r="HO673" s="42"/>
      <c r="HP673" s="42"/>
      <c r="HQ673" s="42"/>
      <c r="HR673" s="42"/>
      <c r="HS673" s="42"/>
      <c r="HT673" s="42"/>
      <c r="HU673" s="42"/>
      <c r="HV673" s="42"/>
      <c r="HW673" s="42"/>
      <c r="HX673" s="42"/>
    </row>
    <row r="674" spans="1:232" s="32" customFormat="1" x14ac:dyDescent="0.25">
      <c r="A674" s="29"/>
      <c r="B674" s="30"/>
      <c r="C674" s="31" t="str">
        <f>IF(H674="","",VLOOKUP(O674,Khach_hang!B:G,6,0))</f>
        <v/>
      </c>
      <c r="D674" s="57" t="str">
        <f t="shared" si="170"/>
        <v/>
      </c>
      <c r="E674" s="57" t="str">
        <f t="shared" si="171"/>
        <v/>
      </c>
      <c r="F674" s="32" t="str">
        <f>IF(H674="","",VLOOKUP(H674,'PHIEU XT'!B:I,8,0))</f>
        <v/>
      </c>
      <c r="G674" s="32" t="str">
        <f t="shared" si="172"/>
        <v/>
      </c>
      <c r="H674" s="4"/>
      <c r="I674" s="32" t="str">
        <f t="shared" si="173"/>
        <v/>
      </c>
      <c r="J674" s="33" t="str">
        <f t="shared" si="174"/>
        <v/>
      </c>
      <c r="K674" s="43"/>
      <c r="L674" s="46" t="str">
        <f t="shared" si="175"/>
        <v/>
      </c>
      <c r="M674" s="33" t="str">
        <f>IF(H674="","",'PHIEU XT'!C674)</f>
        <v/>
      </c>
      <c r="N674" s="35" t="str">
        <f t="shared" si="176"/>
        <v/>
      </c>
      <c r="O674" s="6" t="str">
        <f>IF(H674="","",'PHIEU XT'!E674)</f>
        <v/>
      </c>
      <c r="P674" s="36"/>
      <c r="Q674" s="36"/>
      <c r="R674" s="36"/>
      <c r="S674" s="33" t="str">
        <f>IF(H674="","",'PHIEU XT'!F674)</f>
        <v/>
      </c>
      <c r="T674" s="36"/>
      <c r="U674" s="36"/>
      <c r="V674" s="33" t="str">
        <f t="shared" si="177"/>
        <v/>
      </c>
      <c r="W674" s="36"/>
      <c r="X674" s="36"/>
      <c r="Y674" s="33" t="str">
        <f>IF(H674="","",'PHIEU XT'!AC674)</f>
        <v/>
      </c>
      <c r="Z674" s="36"/>
      <c r="AA674" s="30"/>
      <c r="AB674" s="57" t="str">
        <f t="shared" si="178"/>
        <v/>
      </c>
      <c r="AC674" s="57" t="str">
        <f t="shared" si="179"/>
        <v/>
      </c>
      <c r="AD674" s="30"/>
      <c r="AE674" s="58" t="str">
        <f>IF(H674="","",'PHIEU XT'!U674)</f>
        <v/>
      </c>
      <c r="AF674" s="37"/>
      <c r="AG674" s="37" t="str">
        <f>IF(H674="","",'PHIEU XT'!T674)</f>
        <v/>
      </c>
      <c r="AH674" s="38" t="e">
        <f t="shared" si="180"/>
        <v>#VALUE!</v>
      </c>
      <c r="AI674" s="37"/>
      <c r="AJ674" s="37"/>
      <c r="AK674" s="39"/>
      <c r="AL674" s="40" t="str">
        <f t="shared" si="181"/>
        <v/>
      </c>
      <c r="AM674" s="37"/>
      <c r="AN674" s="37" t="str">
        <f t="shared" si="182"/>
        <v/>
      </c>
      <c r="AO674" s="59" t="str">
        <f t="shared" si="183"/>
        <v/>
      </c>
      <c r="AP674" s="39"/>
      <c r="AQ674" s="59" t="str">
        <f t="shared" si="184"/>
        <v/>
      </c>
      <c r="AR674" s="60" t="str">
        <f t="shared" si="185"/>
        <v/>
      </c>
      <c r="AS674" s="60" t="str">
        <f t="shared" si="186"/>
        <v/>
      </c>
      <c r="AT674" s="41"/>
      <c r="AU674" s="41"/>
      <c r="AV674" s="39"/>
      <c r="AW674" s="42"/>
      <c r="AX674" s="42"/>
      <c r="AY674" s="42"/>
      <c r="AZ674" s="42"/>
      <c r="BA674" s="42"/>
      <c r="BB674" s="42"/>
      <c r="BC674" s="42"/>
      <c r="BD674" s="42"/>
      <c r="BE674" s="42"/>
      <c r="BF674" s="42"/>
      <c r="BG674" s="42"/>
      <c r="BH674" s="42"/>
      <c r="BI674" s="42"/>
      <c r="BJ674" s="42"/>
      <c r="BK674" s="42"/>
      <c r="BL674" s="42"/>
      <c r="BM674" s="42"/>
      <c r="BN674" s="42"/>
      <c r="BO674" s="42"/>
      <c r="BP674" s="42"/>
      <c r="BQ674" s="42"/>
      <c r="BR674" s="42"/>
      <c r="BS674" s="42"/>
      <c r="BT674" s="42"/>
      <c r="BU674" s="42"/>
      <c r="BV674" s="42"/>
      <c r="BW674" s="42"/>
      <c r="BX674" s="42"/>
      <c r="BY674" s="42"/>
      <c r="BZ674" s="42"/>
      <c r="CA674" s="42"/>
      <c r="CB674" s="42"/>
      <c r="CC674" s="42"/>
      <c r="CD674" s="42"/>
      <c r="CE674" s="42"/>
      <c r="CF674" s="42"/>
      <c r="CG674" s="42"/>
      <c r="CH674" s="42"/>
      <c r="CI674" s="42"/>
      <c r="CJ674" s="42"/>
      <c r="CK674" s="42"/>
      <c r="CL674" s="42"/>
      <c r="CM674" s="42"/>
      <c r="CN674" s="42"/>
      <c r="CO674" s="42"/>
      <c r="CP674" s="42"/>
      <c r="CQ674" s="42"/>
      <c r="CR674" s="42"/>
      <c r="CS674" s="42"/>
      <c r="CT674" s="42"/>
      <c r="CU674" s="42"/>
      <c r="CV674" s="42"/>
      <c r="CW674" s="42"/>
      <c r="CX674" s="42"/>
      <c r="CY674" s="42"/>
      <c r="CZ674" s="42"/>
      <c r="DA674" s="42"/>
      <c r="DB674" s="42"/>
      <c r="DC674" s="42"/>
      <c r="DD674" s="42"/>
      <c r="DE674" s="42"/>
      <c r="DF674" s="42"/>
      <c r="DG674" s="42"/>
      <c r="DH674" s="42"/>
      <c r="DI674" s="42"/>
      <c r="DJ674" s="42"/>
      <c r="DK674" s="42"/>
      <c r="DL674" s="42"/>
      <c r="DM674" s="42"/>
      <c r="DN674" s="42"/>
      <c r="DO674" s="42"/>
      <c r="DP674" s="42"/>
      <c r="DQ674" s="42"/>
      <c r="DR674" s="42"/>
      <c r="DS674" s="42"/>
      <c r="DT674" s="42"/>
      <c r="DU674" s="42"/>
      <c r="DV674" s="42"/>
      <c r="DW674" s="42"/>
      <c r="DX674" s="42"/>
      <c r="DY674" s="42"/>
      <c r="DZ674" s="42"/>
      <c r="EA674" s="42"/>
      <c r="EB674" s="42"/>
      <c r="EC674" s="42"/>
      <c r="ED674" s="42"/>
      <c r="EE674" s="42"/>
      <c r="EF674" s="42"/>
      <c r="EG674" s="42"/>
      <c r="EH674" s="42"/>
      <c r="EI674" s="42"/>
      <c r="EJ674" s="42"/>
      <c r="EK674" s="42"/>
      <c r="EL674" s="42"/>
      <c r="EM674" s="42"/>
      <c r="EN674" s="42"/>
      <c r="EO674" s="42"/>
      <c r="EP674" s="42"/>
      <c r="EQ674" s="42"/>
      <c r="ER674" s="42"/>
      <c r="ES674" s="42"/>
      <c r="ET674" s="42"/>
      <c r="EU674" s="42"/>
      <c r="EV674" s="42"/>
      <c r="EW674" s="42"/>
      <c r="EX674" s="42"/>
      <c r="EY674" s="42"/>
      <c r="EZ674" s="42"/>
      <c r="FA674" s="42"/>
      <c r="FB674" s="42"/>
      <c r="FC674" s="42"/>
      <c r="FD674" s="42"/>
      <c r="FE674" s="42"/>
      <c r="FF674" s="42"/>
      <c r="FG674" s="42"/>
      <c r="FH674" s="42"/>
      <c r="FI674" s="42"/>
      <c r="FJ674" s="42"/>
      <c r="FK674" s="42"/>
      <c r="FL674" s="42"/>
      <c r="FM674" s="42"/>
      <c r="FN674" s="42"/>
      <c r="FO674" s="42"/>
      <c r="FP674" s="42"/>
      <c r="FQ674" s="42"/>
      <c r="FR674" s="42"/>
      <c r="FS674" s="42"/>
      <c r="FT674" s="42"/>
      <c r="FU674" s="42"/>
      <c r="FV674" s="42"/>
      <c r="FW674" s="42"/>
      <c r="FX674" s="42"/>
      <c r="FY674" s="42"/>
      <c r="FZ674" s="42"/>
      <c r="GA674" s="42"/>
      <c r="GB674" s="42"/>
      <c r="GC674" s="42"/>
      <c r="GD674" s="42"/>
      <c r="GE674" s="42"/>
      <c r="GF674" s="42"/>
      <c r="GG674" s="42"/>
      <c r="GH674" s="42"/>
      <c r="GI674" s="42"/>
      <c r="GJ674" s="42"/>
      <c r="GK674" s="42"/>
      <c r="GL674" s="42"/>
      <c r="GM674" s="42"/>
      <c r="GN674" s="42"/>
      <c r="GO674" s="42"/>
      <c r="GP674" s="42"/>
      <c r="GQ674" s="42"/>
      <c r="GR674" s="42"/>
      <c r="GS674" s="42"/>
      <c r="GT674" s="42"/>
      <c r="GU674" s="42"/>
      <c r="GV674" s="42"/>
      <c r="GW674" s="42"/>
      <c r="GX674" s="42"/>
      <c r="GY674" s="42"/>
      <c r="GZ674" s="42"/>
      <c r="HA674" s="42"/>
      <c r="HB674" s="42"/>
      <c r="HC674" s="42"/>
      <c r="HD674" s="42"/>
      <c r="HE674" s="42"/>
      <c r="HF674" s="42"/>
      <c r="HG674" s="42"/>
      <c r="HH674" s="42"/>
      <c r="HI674" s="42"/>
      <c r="HJ674" s="42"/>
      <c r="HK674" s="42"/>
      <c r="HL674" s="42"/>
      <c r="HM674" s="42"/>
      <c r="HN674" s="42"/>
      <c r="HO674" s="42"/>
      <c r="HP674" s="42"/>
      <c r="HQ674" s="42"/>
      <c r="HR674" s="42"/>
      <c r="HS674" s="42"/>
      <c r="HT674" s="42"/>
      <c r="HU674" s="42"/>
      <c r="HV674" s="42"/>
      <c r="HW674" s="42"/>
      <c r="HX674" s="42"/>
    </row>
    <row r="675" spans="1:232" s="32" customFormat="1" x14ac:dyDescent="0.25">
      <c r="A675" s="29"/>
      <c r="B675" s="30"/>
      <c r="C675" s="31" t="str">
        <f>IF(H675="","",VLOOKUP(O675,Khach_hang!B:G,6,0))</f>
        <v/>
      </c>
      <c r="D675" s="57" t="str">
        <f t="shared" si="170"/>
        <v/>
      </c>
      <c r="E675" s="57" t="str">
        <f t="shared" si="171"/>
        <v/>
      </c>
      <c r="F675" s="32" t="str">
        <f>IF(H675="","",VLOOKUP(H675,'PHIEU XT'!B:I,8,0))</f>
        <v/>
      </c>
      <c r="G675" s="32" t="str">
        <f t="shared" si="172"/>
        <v/>
      </c>
      <c r="H675" s="4"/>
      <c r="I675" s="32" t="str">
        <f t="shared" si="173"/>
        <v/>
      </c>
      <c r="J675" s="33" t="str">
        <f t="shared" si="174"/>
        <v/>
      </c>
      <c r="K675" s="43"/>
      <c r="L675" s="46" t="str">
        <f t="shared" si="175"/>
        <v/>
      </c>
      <c r="M675" s="33" t="str">
        <f>IF(H675="","",'PHIEU XT'!C675)</f>
        <v/>
      </c>
      <c r="N675" s="35" t="str">
        <f t="shared" si="176"/>
        <v/>
      </c>
      <c r="O675" s="6" t="str">
        <f>IF(H675="","",'PHIEU XT'!E675)</f>
        <v/>
      </c>
      <c r="P675" s="36"/>
      <c r="Q675" s="36"/>
      <c r="R675" s="36"/>
      <c r="S675" s="33" t="str">
        <f>IF(H675="","",'PHIEU XT'!F675)</f>
        <v/>
      </c>
      <c r="T675" s="36"/>
      <c r="U675" s="36"/>
      <c r="V675" s="33" t="str">
        <f t="shared" si="177"/>
        <v/>
      </c>
      <c r="W675" s="36"/>
      <c r="X675" s="36"/>
      <c r="Y675" s="33" t="str">
        <f>IF(H675="","",'PHIEU XT'!AC675)</f>
        <v/>
      </c>
      <c r="Z675" s="36"/>
      <c r="AA675" s="30"/>
      <c r="AB675" s="57" t="str">
        <f t="shared" si="178"/>
        <v/>
      </c>
      <c r="AC675" s="57" t="str">
        <f t="shared" si="179"/>
        <v/>
      </c>
      <c r="AD675" s="30"/>
      <c r="AE675" s="58" t="str">
        <f>IF(H675="","",'PHIEU XT'!U675)</f>
        <v/>
      </c>
      <c r="AF675" s="37"/>
      <c r="AG675" s="37" t="str">
        <f>IF(H675="","",'PHIEU XT'!T675)</f>
        <v/>
      </c>
      <c r="AH675" s="38" t="e">
        <f t="shared" si="180"/>
        <v>#VALUE!</v>
      </c>
      <c r="AI675" s="37"/>
      <c r="AJ675" s="37"/>
      <c r="AK675" s="39"/>
      <c r="AL675" s="40" t="str">
        <f t="shared" si="181"/>
        <v/>
      </c>
      <c r="AM675" s="37"/>
      <c r="AN675" s="37" t="str">
        <f t="shared" si="182"/>
        <v/>
      </c>
      <c r="AO675" s="59" t="str">
        <f t="shared" si="183"/>
        <v/>
      </c>
      <c r="AP675" s="39"/>
      <c r="AQ675" s="59" t="str">
        <f t="shared" si="184"/>
        <v/>
      </c>
      <c r="AR675" s="60" t="str">
        <f t="shared" si="185"/>
        <v/>
      </c>
      <c r="AS675" s="60" t="str">
        <f t="shared" si="186"/>
        <v/>
      </c>
      <c r="AT675" s="41"/>
      <c r="AU675" s="41"/>
      <c r="AV675" s="39"/>
      <c r="AW675" s="42"/>
      <c r="AX675" s="42"/>
      <c r="AY675" s="42"/>
      <c r="AZ675" s="42"/>
      <c r="BA675" s="42"/>
      <c r="BB675" s="42"/>
      <c r="BC675" s="42"/>
      <c r="BD675" s="42"/>
      <c r="BE675" s="42"/>
      <c r="BF675" s="42"/>
      <c r="BG675" s="42"/>
      <c r="BH675" s="42"/>
      <c r="BI675" s="42"/>
      <c r="BJ675" s="42"/>
      <c r="BK675" s="42"/>
      <c r="BL675" s="42"/>
      <c r="BM675" s="42"/>
      <c r="BN675" s="42"/>
      <c r="BO675" s="42"/>
      <c r="BP675" s="42"/>
      <c r="BQ675" s="42"/>
      <c r="BR675" s="42"/>
      <c r="BS675" s="42"/>
      <c r="BT675" s="42"/>
      <c r="BU675" s="42"/>
      <c r="BV675" s="42"/>
      <c r="BW675" s="42"/>
      <c r="BX675" s="42"/>
      <c r="BY675" s="42"/>
      <c r="BZ675" s="42"/>
      <c r="CA675" s="42"/>
      <c r="CB675" s="42"/>
      <c r="CC675" s="42"/>
      <c r="CD675" s="42"/>
      <c r="CE675" s="42"/>
      <c r="CF675" s="42"/>
      <c r="CG675" s="42"/>
      <c r="CH675" s="42"/>
      <c r="CI675" s="42"/>
      <c r="CJ675" s="42"/>
      <c r="CK675" s="42"/>
      <c r="CL675" s="42"/>
      <c r="CM675" s="42"/>
      <c r="CN675" s="42"/>
      <c r="CO675" s="42"/>
      <c r="CP675" s="42"/>
      <c r="CQ675" s="42"/>
      <c r="CR675" s="42"/>
      <c r="CS675" s="42"/>
      <c r="CT675" s="42"/>
      <c r="CU675" s="42"/>
      <c r="CV675" s="42"/>
      <c r="CW675" s="42"/>
      <c r="CX675" s="42"/>
      <c r="CY675" s="42"/>
      <c r="CZ675" s="42"/>
      <c r="DA675" s="42"/>
      <c r="DB675" s="42"/>
      <c r="DC675" s="42"/>
      <c r="DD675" s="42"/>
      <c r="DE675" s="42"/>
      <c r="DF675" s="42"/>
      <c r="DG675" s="42"/>
      <c r="DH675" s="42"/>
      <c r="DI675" s="42"/>
      <c r="DJ675" s="42"/>
      <c r="DK675" s="42"/>
      <c r="DL675" s="42"/>
      <c r="DM675" s="42"/>
      <c r="DN675" s="42"/>
      <c r="DO675" s="42"/>
      <c r="DP675" s="42"/>
      <c r="DQ675" s="42"/>
      <c r="DR675" s="42"/>
      <c r="DS675" s="42"/>
      <c r="DT675" s="42"/>
      <c r="DU675" s="42"/>
      <c r="DV675" s="42"/>
      <c r="DW675" s="42"/>
      <c r="DX675" s="42"/>
      <c r="DY675" s="42"/>
      <c r="DZ675" s="42"/>
      <c r="EA675" s="42"/>
      <c r="EB675" s="42"/>
      <c r="EC675" s="42"/>
      <c r="ED675" s="42"/>
      <c r="EE675" s="42"/>
      <c r="EF675" s="42"/>
      <c r="EG675" s="42"/>
      <c r="EH675" s="42"/>
      <c r="EI675" s="42"/>
      <c r="EJ675" s="42"/>
      <c r="EK675" s="42"/>
      <c r="EL675" s="42"/>
      <c r="EM675" s="42"/>
      <c r="EN675" s="42"/>
      <c r="EO675" s="42"/>
      <c r="EP675" s="42"/>
      <c r="EQ675" s="42"/>
      <c r="ER675" s="42"/>
      <c r="ES675" s="42"/>
      <c r="ET675" s="42"/>
      <c r="EU675" s="42"/>
      <c r="EV675" s="42"/>
      <c r="EW675" s="42"/>
      <c r="EX675" s="42"/>
      <c r="EY675" s="42"/>
      <c r="EZ675" s="42"/>
      <c r="FA675" s="42"/>
      <c r="FB675" s="42"/>
      <c r="FC675" s="42"/>
      <c r="FD675" s="42"/>
      <c r="FE675" s="42"/>
      <c r="FF675" s="42"/>
      <c r="FG675" s="42"/>
      <c r="FH675" s="42"/>
      <c r="FI675" s="42"/>
      <c r="FJ675" s="42"/>
      <c r="FK675" s="42"/>
      <c r="FL675" s="42"/>
      <c r="FM675" s="42"/>
      <c r="FN675" s="42"/>
      <c r="FO675" s="42"/>
      <c r="FP675" s="42"/>
      <c r="FQ675" s="42"/>
      <c r="FR675" s="42"/>
      <c r="FS675" s="42"/>
      <c r="FT675" s="42"/>
      <c r="FU675" s="42"/>
      <c r="FV675" s="42"/>
      <c r="FW675" s="42"/>
      <c r="FX675" s="42"/>
      <c r="FY675" s="42"/>
      <c r="FZ675" s="42"/>
      <c r="GA675" s="42"/>
      <c r="GB675" s="42"/>
      <c r="GC675" s="42"/>
      <c r="GD675" s="42"/>
      <c r="GE675" s="42"/>
      <c r="GF675" s="42"/>
      <c r="GG675" s="42"/>
      <c r="GH675" s="42"/>
      <c r="GI675" s="42"/>
      <c r="GJ675" s="42"/>
      <c r="GK675" s="42"/>
      <c r="GL675" s="42"/>
      <c r="GM675" s="42"/>
      <c r="GN675" s="42"/>
      <c r="GO675" s="42"/>
      <c r="GP675" s="42"/>
      <c r="GQ675" s="42"/>
      <c r="GR675" s="42"/>
      <c r="GS675" s="42"/>
      <c r="GT675" s="42"/>
      <c r="GU675" s="42"/>
      <c r="GV675" s="42"/>
      <c r="GW675" s="42"/>
      <c r="GX675" s="42"/>
      <c r="GY675" s="42"/>
      <c r="GZ675" s="42"/>
      <c r="HA675" s="42"/>
      <c r="HB675" s="42"/>
      <c r="HC675" s="42"/>
      <c r="HD675" s="42"/>
      <c r="HE675" s="42"/>
      <c r="HF675" s="42"/>
      <c r="HG675" s="42"/>
      <c r="HH675" s="42"/>
      <c r="HI675" s="42"/>
      <c r="HJ675" s="42"/>
      <c r="HK675" s="42"/>
      <c r="HL675" s="42"/>
      <c r="HM675" s="42"/>
      <c r="HN675" s="42"/>
      <c r="HO675" s="42"/>
      <c r="HP675" s="42"/>
      <c r="HQ675" s="42"/>
      <c r="HR675" s="42"/>
      <c r="HS675" s="42"/>
      <c r="HT675" s="42"/>
      <c r="HU675" s="42"/>
      <c r="HV675" s="42"/>
      <c r="HW675" s="42"/>
      <c r="HX675" s="42"/>
    </row>
    <row r="676" spans="1:232" s="32" customFormat="1" x14ac:dyDescent="0.25">
      <c r="A676" s="29"/>
      <c r="B676" s="30"/>
      <c r="C676" s="31" t="str">
        <f>IF(H676="","",VLOOKUP(O676,Khach_hang!B:G,6,0))</f>
        <v/>
      </c>
      <c r="D676" s="57" t="str">
        <f t="shared" si="170"/>
        <v/>
      </c>
      <c r="E676" s="57" t="str">
        <f t="shared" si="171"/>
        <v/>
      </c>
      <c r="F676" s="32" t="str">
        <f>IF(H676="","",VLOOKUP(H676,'PHIEU XT'!B:I,8,0))</f>
        <v/>
      </c>
      <c r="G676" s="32" t="str">
        <f t="shared" si="172"/>
        <v/>
      </c>
      <c r="H676" s="4"/>
      <c r="I676" s="32" t="str">
        <f t="shared" si="173"/>
        <v/>
      </c>
      <c r="J676" s="33" t="str">
        <f t="shared" si="174"/>
        <v/>
      </c>
      <c r="K676" s="43"/>
      <c r="L676" s="46" t="str">
        <f t="shared" si="175"/>
        <v/>
      </c>
      <c r="M676" s="33" t="str">
        <f>IF(H676="","",'PHIEU XT'!C676)</f>
        <v/>
      </c>
      <c r="N676" s="35" t="str">
        <f t="shared" si="176"/>
        <v/>
      </c>
      <c r="O676" s="6" t="str">
        <f>IF(H676="","",'PHIEU XT'!E676)</f>
        <v/>
      </c>
      <c r="P676" s="36"/>
      <c r="Q676" s="36"/>
      <c r="R676" s="36"/>
      <c r="S676" s="33" t="str">
        <f>IF(H676="","",'PHIEU XT'!F676)</f>
        <v/>
      </c>
      <c r="T676" s="36"/>
      <c r="U676" s="36"/>
      <c r="V676" s="33" t="str">
        <f t="shared" si="177"/>
        <v/>
      </c>
      <c r="W676" s="36"/>
      <c r="X676" s="36"/>
      <c r="Y676" s="33" t="str">
        <f>IF(H676="","",'PHIEU XT'!AC676)</f>
        <v/>
      </c>
      <c r="Z676" s="36"/>
      <c r="AA676" s="30"/>
      <c r="AB676" s="57" t="str">
        <f t="shared" si="178"/>
        <v/>
      </c>
      <c r="AC676" s="57" t="str">
        <f t="shared" si="179"/>
        <v/>
      </c>
      <c r="AD676" s="30"/>
      <c r="AE676" s="58" t="str">
        <f>IF(H676="","",'PHIEU XT'!U676)</f>
        <v/>
      </c>
      <c r="AF676" s="37"/>
      <c r="AG676" s="37" t="str">
        <f>IF(H676="","",'PHIEU XT'!T676)</f>
        <v/>
      </c>
      <c r="AH676" s="38" t="e">
        <f t="shared" si="180"/>
        <v>#VALUE!</v>
      </c>
      <c r="AI676" s="37"/>
      <c r="AJ676" s="37"/>
      <c r="AK676" s="39"/>
      <c r="AL676" s="40" t="str">
        <f t="shared" si="181"/>
        <v/>
      </c>
      <c r="AM676" s="37"/>
      <c r="AN676" s="37" t="str">
        <f t="shared" si="182"/>
        <v/>
      </c>
      <c r="AO676" s="59" t="str">
        <f t="shared" si="183"/>
        <v/>
      </c>
      <c r="AP676" s="39"/>
      <c r="AQ676" s="59" t="str">
        <f t="shared" si="184"/>
        <v/>
      </c>
      <c r="AR676" s="60" t="str">
        <f t="shared" si="185"/>
        <v/>
      </c>
      <c r="AS676" s="60" t="str">
        <f t="shared" si="186"/>
        <v/>
      </c>
      <c r="AT676" s="41"/>
      <c r="AU676" s="41"/>
      <c r="AV676" s="39"/>
      <c r="AW676" s="42"/>
      <c r="AX676" s="42"/>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c r="BV676" s="42"/>
      <c r="BW676" s="42"/>
      <c r="BX676" s="42"/>
      <c r="BY676" s="42"/>
      <c r="BZ676" s="42"/>
      <c r="CA676" s="42"/>
      <c r="CB676" s="42"/>
      <c r="CC676" s="42"/>
      <c r="CD676" s="42"/>
      <c r="CE676" s="42"/>
      <c r="CF676" s="42"/>
      <c r="CG676" s="42"/>
      <c r="CH676" s="42"/>
      <c r="CI676" s="42"/>
      <c r="CJ676" s="42"/>
      <c r="CK676" s="42"/>
      <c r="CL676" s="42"/>
      <c r="CM676" s="42"/>
      <c r="CN676" s="42"/>
      <c r="CO676" s="42"/>
      <c r="CP676" s="42"/>
      <c r="CQ676" s="42"/>
      <c r="CR676" s="42"/>
      <c r="CS676" s="42"/>
      <c r="CT676" s="42"/>
      <c r="CU676" s="42"/>
      <c r="CV676" s="42"/>
      <c r="CW676" s="42"/>
      <c r="CX676" s="42"/>
      <c r="CY676" s="42"/>
      <c r="CZ676" s="42"/>
      <c r="DA676" s="42"/>
      <c r="DB676" s="42"/>
      <c r="DC676" s="42"/>
      <c r="DD676" s="42"/>
      <c r="DE676" s="42"/>
      <c r="DF676" s="42"/>
      <c r="DG676" s="42"/>
      <c r="DH676" s="42"/>
      <c r="DI676" s="42"/>
      <c r="DJ676" s="42"/>
      <c r="DK676" s="42"/>
      <c r="DL676" s="42"/>
      <c r="DM676" s="42"/>
      <c r="DN676" s="42"/>
      <c r="DO676" s="42"/>
      <c r="DP676" s="42"/>
      <c r="DQ676" s="42"/>
      <c r="DR676" s="42"/>
      <c r="DS676" s="42"/>
      <c r="DT676" s="42"/>
      <c r="DU676" s="42"/>
      <c r="DV676" s="42"/>
      <c r="DW676" s="42"/>
      <c r="DX676" s="42"/>
      <c r="DY676" s="42"/>
      <c r="DZ676" s="42"/>
      <c r="EA676" s="42"/>
      <c r="EB676" s="42"/>
      <c r="EC676" s="42"/>
      <c r="ED676" s="42"/>
      <c r="EE676" s="42"/>
      <c r="EF676" s="42"/>
      <c r="EG676" s="42"/>
      <c r="EH676" s="42"/>
      <c r="EI676" s="42"/>
      <c r="EJ676" s="42"/>
      <c r="EK676" s="42"/>
      <c r="EL676" s="42"/>
      <c r="EM676" s="42"/>
      <c r="EN676" s="42"/>
      <c r="EO676" s="42"/>
      <c r="EP676" s="42"/>
      <c r="EQ676" s="42"/>
      <c r="ER676" s="42"/>
      <c r="ES676" s="42"/>
      <c r="ET676" s="42"/>
      <c r="EU676" s="42"/>
      <c r="EV676" s="42"/>
      <c r="EW676" s="42"/>
      <c r="EX676" s="42"/>
      <c r="EY676" s="42"/>
      <c r="EZ676" s="42"/>
      <c r="FA676" s="42"/>
      <c r="FB676" s="42"/>
      <c r="FC676" s="42"/>
      <c r="FD676" s="42"/>
      <c r="FE676" s="42"/>
      <c r="FF676" s="42"/>
      <c r="FG676" s="42"/>
      <c r="FH676" s="42"/>
      <c r="FI676" s="42"/>
      <c r="FJ676" s="42"/>
      <c r="FK676" s="42"/>
      <c r="FL676" s="42"/>
      <c r="FM676" s="42"/>
      <c r="FN676" s="42"/>
      <c r="FO676" s="42"/>
      <c r="FP676" s="42"/>
      <c r="FQ676" s="42"/>
      <c r="FR676" s="42"/>
      <c r="FS676" s="42"/>
      <c r="FT676" s="42"/>
      <c r="FU676" s="42"/>
      <c r="FV676" s="42"/>
      <c r="FW676" s="42"/>
      <c r="FX676" s="42"/>
      <c r="FY676" s="42"/>
      <c r="FZ676" s="42"/>
      <c r="GA676" s="42"/>
      <c r="GB676" s="42"/>
      <c r="GC676" s="42"/>
      <c r="GD676" s="42"/>
      <c r="GE676" s="42"/>
      <c r="GF676" s="42"/>
      <c r="GG676" s="42"/>
      <c r="GH676" s="42"/>
      <c r="GI676" s="42"/>
      <c r="GJ676" s="42"/>
      <c r="GK676" s="42"/>
      <c r="GL676" s="42"/>
      <c r="GM676" s="42"/>
      <c r="GN676" s="42"/>
      <c r="GO676" s="42"/>
      <c r="GP676" s="42"/>
      <c r="GQ676" s="42"/>
      <c r="GR676" s="42"/>
      <c r="GS676" s="42"/>
      <c r="GT676" s="42"/>
      <c r="GU676" s="42"/>
      <c r="GV676" s="42"/>
      <c r="GW676" s="42"/>
      <c r="GX676" s="42"/>
      <c r="GY676" s="42"/>
      <c r="GZ676" s="42"/>
      <c r="HA676" s="42"/>
      <c r="HB676" s="42"/>
      <c r="HC676" s="42"/>
      <c r="HD676" s="42"/>
      <c r="HE676" s="42"/>
      <c r="HF676" s="42"/>
      <c r="HG676" s="42"/>
      <c r="HH676" s="42"/>
      <c r="HI676" s="42"/>
      <c r="HJ676" s="42"/>
      <c r="HK676" s="42"/>
      <c r="HL676" s="42"/>
      <c r="HM676" s="42"/>
      <c r="HN676" s="42"/>
      <c r="HO676" s="42"/>
      <c r="HP676" s="42"/>
      <c r="HQ676" s="42"/>
      <c r="HR676" s="42"/>
      <c r="HS676" s="42"/>
      <c r="HT676" s="42"/>
      <c r="HU676" s="42"/>
      <c r="HV676" s="42"/>
      <c r="HW676" s="42"/>
      <c r="HX676" s="42"/>
    </row>
    <row r="677" spans="1:232" s="32" customFormat="1" x14ac:dyDescent="0.25">
      <c r="A677" s="29"/>
      <c r="B677" s="30"/>
      <c r="C677" s="31" t="str">
        <f>IF(H677="","",VLOOKUP(O677,Khach_hang!B:G,6,0))</f>
        <v/>
      </c>
      <c r="D677" s="57" t="str">
        <f t="shared" si="170"/>
        <v/>
      </c>
      <c r="E677" s="57" t="str">
        <f t="shared" si="171"/>
        <v/>
      </c>
      <c r="F677" s="32" t="str">
        <f>IF(H677="","",VLOOKUP(H677,'PHIEU XT'!B:I,8,0))</f>
        <v/>
      </c>
      <c r="G677" s="32" t="str">
        <f t="shared" si="172"/>
        <v/>
      </c>
      <c r="H677" s="4"/>
      <c r="I677" s="32" t="str">
        <f t="shared" si="173"/>
        <v/>
      </c>
      <c r="J677" s="33" t="str">
        <f t="shared" si="174"/>
        <v/>
      </c>
      <c r="K677" s="43"/>
      <c r="L677" s="46" t="str">
        <f t="shared" si="175"/>
        <v/>
      </c>
      <c r="M677" s="33" t="str">
        <f>IF(H677="","",'PHIEU XT'!C677)</f>
        <v/>
      </c>
      <c r="N677" s="35" t="str">
        <f t="shared" si="176"/>
        <v/>
      </c>
      <c r="O677" s="6" t="str">
        <f>IF(H677="","",'PHIEU XT'!E677)</f>
        <v/>
      </c>
      <c r="P677" s="36"/>
      <c r="Q677" s="36"/>
      <c r="R677" s="36"/>
      <c r="S677" s="33" t="str">
        <f>IF(H677="","",'PHIEU XT'!F677)</f>
        <v/>
      </c>
      <c r="T677" s="36"/>
      <c r="U677" s="36"/>
      <c r="V677" s="33" t="str">
        <f t="shared" si="177"/>
        <v/>
      </c>
      <c r="W677" s="36"/>
      <c r="X677" s="36"/>
      <c r="Y677" s="33" t="str">
        <f>IF(H677="","",'PHIEU XT'!AC677)</f>
        <v/>
      </c>
      <c r="Z677" s="36"/>
      <c r="AA677" s="30"/>
      <c r="AB677" s="57" t="str">
        <f t="shared" si="178"/>
        <v/>
      </c>
      <c r="AC677" s="57" t="str">
        <f t="shared" si="179"/>
        <v/>
      </c>
      <c r="AD677" s="30"/>
      <c r="AE677" s="58" t="str">
        <f>IF(H677="","",'PHIEU XT'!U677)</f>
        <v/>
      </c>
      <c r="AF677" s="37"/>
      <c r="AG677" s="37" t="str">
        <f>IF(H677="","",'PHIEU XT'!T677)</f>
        <v/>
      </c>
      <c r="AH677" s="38" t="e">
        <f t="shared" si="180"/>
        <v>#VALUE!</v>
      </c>
      <c r="AI677" s="37"/>
      <c r="AJ677" s="37"/>
      <c r="AK677" s="39"/>
      <c r="AL677" s="40" t="str">
        <f t="shared" si="181"/>
        <v/>
      </c>
      <c r="AM677" s="37"/>
      <c r="AN677" s="37" t="str">
        <f t="shared" si="182"/>
        <v/>
      </c>
      <c r="AO677" s="59" t="str">
        <f t="shared" si="183"/>
        <v/>
      </c>
      <c r="AP677" s="39"/>
      <c r="AQ677" s="59" t="str">
        <f t="shared" si="184"/>
        <v/>
      </c>
      <c r="AR677" s="60" t="str">
        <f t="shared" si="185"/>
        <v/>
      </c>
      <c r="AS677" s="60" t="str">
        <f t="shared" si="186"/>
        <v/>
      </c>
      <c r="AT677" s="41"/>
      <c r="AU677" s="41"/>
      <c r="AV677" s="39"/>
      <c r="AW677" s="42"/>
      <c r="AX677" s="42"/>
      <c r="AY677" s="42"/>
      <c r="AZ677" s="42"/>
      <c r="BA677" s="42"/>
      <c r="BB677" s="42"/>
      <c r="BC677" s="42"/>
      <c r="BD677" s="42"/>
      <c r="BE677" s="42"/>
      <c r="BF677" s="42"/>
      <c r="BG677" s="42"/>
      <c r="BH677" s="42"/>
      <c r="BI677" s="42"/>
      <c r="BJ677" s="42"/>
      <c r="BK677" s="42"/>
      <c r="BL677" s="42"/>
      <c r="BM677" s="42"/>
      <c r="BN677" s="42"/>
      <c r="BO677" s="42"/>
      <c r="BP677" s="42"/>
      <c r="BQ677" s="42"/>
      <c r="BR677" s="42"/>
      <c r="BS677" s="42"/>
      <c r="BT677" s="42"/>
      <c r="BU677" s="42"/>
      <c r="BV677" s="42"/>
      <c r="BW677" s="42"/>
      <c r="BX677" s="42"/>
      <c r="BY677" s="42"/>
      <c r="BZ677" s="42"/>
      <c r="CA677" s="42"/>
      <c r="CB677" s="42"/>
      <c r="CC677" s="42"/>
      <c r="CD677" s="42"/>
      <c r="CE677" s="42"/>
      <c r="CF677" s="42"/>
      <c r="CG677" s="42"/>
      <c r="CH677" s="42"/>
      <c r="CI677" s="42"/>
      <c r="CJ677" s="42"/>
      <c r="CK677" s="42"/>
      <c r="CL677" s="42"/>
      <c r="CM677" s="42"/>
      <c r="CN677" s="42"/>
      <c r="CO677" s="42"/>
      <c r="CP677" s="42"/>
      <c r="CQ677" s="42"/>
      <c r="CR677" s="42"/>
      <c r="CS677" s="42"/>
      <c r="CT677" s="42"/>
      <c r="CU677" s="42"/>
      <c r="CV677" s="42"/>
      <c r="CW677" s="42"/>
      <c r="CX677" s="42"/>
      <c r="CY677" s="42"/>
      <c r="CZ677" s="42"/>
      <c r="DA677" s="42"/>
      <c r="DB677" s="42"/>
      <c r="DC677" s="42"/>
      <c r="DD677" s="42"/>
      <c r="DE677" s="42"/>
      <c r="DF677" s="42"/>
      <c r="DG677" s="42"/>
      <c r="DH677" s="42"/>
      <c r="DI677" s="42"/>
      <c r="DJ677" s="42"/>
      <c r="DK677" s="42"/>
      <c r="DL677" s="42"/>
      <c r="DM677" s="42"/>
      <c r="DN677" s="42"/>
      <c r="DO677" s="42"/>
      <c r="DP677" s="42"/>
      <c r="DQ677" s="42"/>
      <c r="DR677" s="42"/>
      <c r="DS677" s="42"/>
      <c r="DT677" s="42"/>
      <c r="DU677" s="42"/>
      <c r="DV677" s="42"/>
      <c r="DW677" s="42"/>
      <c r="DX677" s="42"/>
      <c r="DY677" s="42"/>
      <c r="DZ677" s="42"/>
      <c r="EA677" s="42"/>
      <c r="EB677" s="42"/>
      <c r="EC677" s="42"/>
      <c r="ED677" s="42"/>
      <c r="EE677" s="42"/>
      <c r="EF677" s="42"/>
      <c r="EG677" s="42"/>
      <c r="EH677" s="42"/>
      <c r="EI677" s="42"/>
      <c r="EJ677" s="42"/>
      <c r="EK677" s="42"/>
      <c r="EL677" s="42"/>
      <c r="EM677" s="42"/>
      <c r="EN677" s="42"/>
      <c r="EO677" s="42"/>
      <c r="EP677" s="42"/>
      <c r="EQ677" s="42"/>
      <c r="ER677" s="42"/>
      <c r="ES677" s="42"/>
      <c r="ET677" s="42"/>
      <c r="EU677" s="42"/>
      <c r="EV677" s="42"/>
      <c r="EW677" s="42"/>
      <c r="EX677" s="42"/>
      <c r="EY677" s="42"/>
      <c r="EZ677" s="42"/>
      <c r="FA677" s="42"/>
      <c r="FB677" s="42"/>
      <c r="FC677" s="42"/>
      <c r="FD677" s="42"/>
      <c r="FE677" s="42"/>
      <c r="FF677" s="42"/>
      <c r="FG677" s="42"/>
      <c r="FH677" s="42"/>
      <c r="FI677" s="42"/>
      <c r="FJ677" s="42"/>
      <c r="FK677" s="42"/>
      <c r="FL677" s="42"/>
      <c r="FM677" s="42"/>
      <c r="FN677" s="42"/>
      <c r="FO677" s="42"/>
      <c r="FP677" s="42"/>
      <c r="FQ677" s="42"/>
      <c r="FR677" s="42"/>
      <c r="FS677" s="42"/>
      <c r="FT677" s="42"/>
      <c r="FU677" s="42"/>
      <c r="FV677" s="42"/>
      <c r="FW677" s="42"/>
      <c r="FX677" s="42"/>
      <c r="FY677" s="42"/>
      <c r="FZ677" s="42"/>
      <c r="GA677" s="42"/>
      <c r="GB677" s="42"/>
      <c r="GC677" s="42"/>
      <c r="GD677" s="42"/>
      <c r="GE677" s="42"/>
      <c r="GF677" s="42"/>
      <c r="GG677" s="42"/>
      <c r="GH677" s="42"/>
      <c r="GI677" s="42"/>
      <c r="GJ677" s="42"/>
      <c r="GK677" s="42"/>
      <c r="GL677" s="42"/>
      <c r="GM677" s="42"/>
      <c r="GN677" s="42"/>
      <c r="GO677" s="42"/>
      <c r="GP677" s="42"/>
      <c r="GQ677" s="42"/>
      <c r="GR677" s="42"/>
      <c r="GS677" s="42"/>
      <c r="GT677" s="42"/>
      <c r="GU677" s="42"/>
      <c r="GV677" s="42"/>
      <c r="GW677" s="42"/>
      <c r="GX677" s="42"/>
      <c r="GY677" s="42"/>
      <c r="GZ677" s="42"/>
      <c r="HA677" s="42"/>
      <c r="HB677" s="42"/>
      <c r="HC677" s="42"/>
      <c r="HD677" s="42"/>
      <c r="HE677" s="42"/>
      <c r="HF677" s="42"/>
      <c r="HG677" s="42"/>
      <c r="HH677" s="42"/>
      <c r="HI677" s="42"/>
      <c r="HJ677" s="42"/>
      <c r="HK677" s="42"/>
      <c r="HL677" s="42"/>
      <c r="HM677" s="42"/>
      <c r="HN677" s="42"/>
      <c r="HO677" s="42"/>
      <c r="HP677" s="42"/>
      <c r="HQ677" s="42"/>
      <c r="HR677" s="42"/>
      <c r="HS677" s="42"/>
      <c r="HT677" s="42"/>
      <c r="HU677" s="42"/>
      <c r="HV677" s="42"/>
      <c r="HW677" s="42"/>
      <c r="HX677" s="42"/>
    </row>
    <row r="678" spans="1:232" s="32" customFormat="1" x14ac:dyDescent="0.25">
      <c r="A678" s="29"/>
      <c r="B678" s="30"/>
      <c r="C678" s="31" t="str">
        <f>IF(H678="","",VLOOKUP(O678,Khach_hang!B:G,6,0))</f>
        <v/>
      </c>
      <c r="D678" s="57" t="str">
        <f t="shared" si="170"/>
        <v/>
      </c>
      <c r="E678" s="57" t="str">
        <f t="shared" si="171"/>
        <v/>
      </c>
      <c r="F678" s="32" t="str">
        <f>IF(H678="","",VLOOKUP(H678,'PHIEU XT'!B:I,8,0))</f>
        <v/>
      </c>
      <c r="G678" s="32" t="str">
        <f t="shared" si="172"/>
        <v/>
      </c>
      <c r="H678" s="4"/>
      <c r="I678" s="32" t="str">
        <f t="shared" si="173"/>
        <v/>
      </c>
      <c r="J678" s="33" t="str">
        <f t="shared" si="174"/>
        <v/>
      </c>
      <c r="K678" s="43"/>
      <c r="L678" s="46" t="str">
        <f t="shared" si="175"/>
        <v/>
      </c>
      <c r="M678" s="33" t="str">
        <f>IF(H678="","",'PHIEU XT'!C678)</f>
        <v/>
      </c>
      <c r="N678" s="35" t="str">
        <f t="shared" si="176"/>
        <v/>
      </c>
      <c r="O678" s="6" t="str">
        <f>IF(H678="","",'PHIEU XT'!E678)</f>
        <v/>
      </c>
      <c r="P678" s="36"/>
      <c r="Q678" s="36"/>
      <c r="R678" s="36"/>
      <c r="S678" s="33" t="str">
        <f>IF(H678="","",'PHIEU XT'!F678)</f>
        <v/>
      </c>
      <c r="T678" s="36"/>
      <c r="U678" s="36"/>
      <c r="V678" s="33" t="str">
        <f t="shared" si="177"/>
        <v/>
      </c>
      <c r="W678" s="36"/>
      <c r="X678" s="36"/>
      <c r="Y678" s="33" t="str">
        <f>IF(H678="","",'PHIEU XT'!AC678)</f>
        <v/>
      </c>
      <c r="Z678" s="36"/>
      <c r="AA678" s="30"/>
      <c r="AB678" s="57" t="str">
        <f t="shared" si="178"/>
        <v/>
      </c>
      <c r="AC678" s="57" t="str">
        <f t="shared" si="179"/>
        <v/>
      </c>
      <c r="AD678" s="30"/>
      <c r="AE678" s="58" t="str">
        <f>IF(H678="","",'PHIEU XT'!U678)</f>
        <v/>
      </c>
      <c r="AF678" s="37"/>
      <c r="AG678" s="37" t="str">
        <f>IF(H678="","",'PHIEU XT'!T678)</f>
        <v/>
      </c>
      <c r="AH678" s="38" t="e">
        <f t="shared" si="180"/>
        <v>#VALUE!</v>
      </c>
      <c r="AI678" s="37"/>
      <c r="AJ678" s="37"/>
      <c r="AK678" s="39"/>
      <c r="AL678" s="40" t="str">
        <f t="shared" si="181"/>
        <v/>
      </c>
      <c r="AM678" s="37"/>
      <c r="AN678" s="37" t="str">
        <f t="shared" si="182"/>
        <v/>
      </c>
      <c r="AO678" s="59" t="str">
        <f t="shared" si="183"/>
        <v/>
      </c>
      <c r="AP678" s="39"/>
      <c r="AQ678" s="59" t="str">
        <f t="shared" si="184"/>
        <v/>
      </c>
      <c r="AR678" s="60" t="str">
        <f t="shared" si="185"/>
        <v/>
      </c>
      <c r="AS678" s="60" t="str">
        <f t="shared" si="186"/>
        <v/>
      </c>
      <c r="AT678" s="41"/>
      <c r="AU678" s="41"/>
      <c r="AV678" s="39"/>
      <c r="AW678" s="42"/>
      <c r="AX678" s="42"/>
      <c r="AY678" s="42"/>
      <c r="AZ678" s="42"/>
      <c r="BA678" s="42"/>
      <c r="BB678" s="42"/>
      <c r="BC678" s="42"/>
      <c r="BD678" s="42"/>
      <c r="BE678" s="42"/>
      <c r="BF678" s="42"/>
      <c r="BG678" s="42"/>
      <c r="BH678" s="42"/>
      <c r="BI678" s="42"/>
      <c r="BJ678" s="42"/>
      <c r="BK678" s="42"/>
      <c r="BL678" s="42"/>
      <c r="BM678" s="42"/>
      <c r="BN678" s="42"/>
      <c r="BO678" s="42"/>
      <c r="BP678" s="42"/>
      <c r="BQ678" s="42"/>
      <c r="BR678" s="42"/>
      <c r="BS678" s="42"/>
      <c r="BT678" s="42"/>
      <c r="BU678" s="42"/>
      <c r="BV678" s="42"/>
      <c r="BW678" s="42"/>
      <c r="BX678" s="42"/>
      <c r="BY678" s="42"/>
      <c r="BZ678" s="42"/>
      <c r="CA678" s="42"/>
      <c r="CB678" s="42"/>
      <c r="CC678" s="42"/>
      <c r="CD678" s="42"/>
      <c r="CE678" s="42"/>
      <c r="CF678" s="42"/>
      <c r="CG678" s="42"/>
      <c r="CH678" s="42"/>
      <c r="CI678" s="42"/>
      <c r="CJ678" s="42"/>
      <c r="CK678" s="42"/>
      <c r="CL678" s="42"/>
      <c r="CM678" s="42"/>
      <c r="CN678" s="42"/>
      <c r="CO678" s="42"/>
      <c r="CP678" s="42"/>
      <c r="CQ678" s="42"/>
      <c r="CR678" s="42"/>
      <c r="CS678" s="42"/>
      <c r="CT678" s="42"/>
      <c r="CU678" s="42"/>
      <c r="CV678" s="42"/>
      <c r="CW678" s="42"/>
      <c r="CX678" s="42"/>
      <c r="CY678" s="42"/>
      <c r="CZ678" s="42"/>
      <c r="DA678" s="42"/>
      <c r="DB678" s="42"/>
      <c r="DC678" s="42"/>
      <c r="DD678" s="42"/>
      <c r="DE678" s="42"/>
      <c r="DF678" s="42"/>
      <c r="DG678" s="42"/>
      <c r="DH678" s="42"/>
      <c r="DI678" s="42"/>
      <c r="DJ678" s="42"/>
      <c r="DK678" s="42"/>
      <c r="DL678" s="42"/>
      <c r="DM678" s="42"/>
      <c r="DN678" s="42"/>
      <c r="DO678" s="42"/>
      <c r="DP678" s="42"/>
      <c r="DQ678" s="42"/>
      <c r="DR678" s="42"/>
      <c r="DS678" s="42"/>
      <c r="DT678" s="42"/>
      <c r="DU678" s="42"/>
      <c r="DV678" s="42"/>
      <c r="DW678" s="42"/>
      <c r="DX678" s="42"/>
      <c r="DY678" s="42"/>
      <c r="DZ678" s="42"/>
      <c r="EA678" s="42"/>
      <c r="EB678" s="42"/>
      <c r="EC678" s="42"/>
      <c r="ED678" s="42"/>
      <c r="EE678" s="42"/>
      <c r="EF678" s="42"/>
      <c r="EG678" s="42"/>
      <c r="EH678" s="42"/>
      <c r="EI678" s="42"/>
      <c r="EJ678" s="42"/>
      <c r="EK678" s="42"/>
      <c r="EL678" s="42"/>
      <c r="EM678" s="42"/>
      <c r="EN678" s="42"/>
      <c r="EO678" s="42"/>
      <c r="EP678" s="42"/>
      <c r="EQ678" s="42"/>
      <c r="ER678" s="42"/>
      <c r="ES678" s="42"/>
      <c r="ET678" s="42"/>
      <c r="EU678" s="42"/>
      <c r="EV678" s="42"/>
      <c r="EW678" s="42"/>
      <c r="EX678" s="42"/>
      <c r="EY678" s="42"/>
      <c r="EZ678" s="42"/>
      <c r="FA678" s="42"/>
      <c r="FB678" s="42"/>
      <c r="FC678" s="42"/>
      <c r="FD678" s="42"/>
      <c r="FE678" s="42"/>
      <c r="FF678" s="42"/>
      <c r="FG678" s="42"/>
      <c r="FH678" s="42"/>
      <c r="FI678" s="42"/>
      <c r="FJ678" s="42"/>
      <c r="FK678" s="42"/>
      <c r="FL678" s="42"/>
      <c r="FM678" s="42"/>
      <c r="FN678" s="42"/>
      <c r="FO678" s="42"/>
      <c r="FP678" s="42"/>
      <c r="FQ678" s="42"/>
      <c r="FR678" s="42"/>
      <c r="FS678" s="42"/>
      <c r="FT678" s="42"/>
      <c r="FU678" s="42"/>
      <c r="FV678" s="42"/>
      <c r="FW678" s="42"/>
      <c r="FX678" s="42"/>
      <c r="FY678" s="42"/>
      <c r="FZ678" s="42"/>
      <c r="GA678" s="42"/>
      <c r="GB678" s="42"/>
      <c r="GC678" s="42"/>
      <c r="GD678" s="42"/>
      <c r="GE678" s="42"/>
      <c r="GF678" s="42"/>
      <c r="GG678" s="42"/>
      <c r="GH678" s="42"/>
      <c r="GI678" s="42"/>
      <c r="GJ678" s="42"/>
      <c r="GK678" s="42"/>
      <c r="GL678" s="42"/>
      <c r="GM678" s="42"/>
      <c r="GN678" s="42"/>
      <c r="GO678" s="42"/>
      <c r="GP678" s="42"/>
      <c r="GQ678" s="42"/>
      <c r="GR678" s="42"/>
      <c r="GS678" s="42"/>
      <c r="GT678" s="42"/>
      <c r="GU678" s="42"/>
      <c r="GV678" s="42"/>
      <c r="GW678" s="42"/>
      <c r="GX678" s="42"/>
      <c r="GY678" s="42"/>
      <c r="GZ678" s="42"/>
      <c r="HA678" s="42"/>
      <c r="HB678" s="42"/>
      <c r="HC678" s="42"/>
      <c r="HD678" s="42"/>
      <c r="HE678" s="42"/>
      <c r="HF678" s="42"/>
      <c r="HG678" s="42"/>
      <c r="HH678" s="42"/>
      <c r="HI678" s="42"/>
      <c r="HJ678" s="42"/>
      <c r="HK678" s="42"/>
      <c r="HL678" s="42"/>
      <c r="HM678" s="42"/>
      <c r="HN678" s="42"/>
      <c r="HO678" s="42"/>
      <c r="HP678" s="42"/>
      <c r="HQ678" s="42"/>
      <c r="HR678" s="42"/>
      <c r="HS678" s="42"/>
      <c r="HT678" s="42"/>
      <c r="HU678" s="42"/>
      <c r="HV678" s="42"/>
      <c r="HW678" s="42"/>
      <c r="HX678" s="42"/>
    </row>
    <row r="679" spans="1:232" s="32" customFormat="1" x14ac:dyDescent="0.25">
      <c r="A679" s="29"/>
      <c r="B679" s="30"/>
      <c r="C679" s="31" t="str">
        <f>IF(H679="","",VLOOKUP(O679,Khach_hang!B:G,6,0))</f>
        <v/>
      </c>
      <c r="D679" s="57" t="str">
        <f t="shared" si="170"/>
        <v/>
      </c>
      <c r="E679" s="57" t="str">
        <f t="shared" si="171"/>
        <v/>
      </c>
      <c r="F679" s="32" t="str">
        <f>IF(H679="","",VLOOKUP(H679,'PHIEU XT'!B:I,8,0))</f>
        <v/>
      </c>
      <c r="G679" s="32" t="str">
        <f t="shared" si="172"/>
        <v/>
      </c>
      <c r="H679" s="4"/>
      <c r="I679" s="32" t="str">
        <f t="shared" si="173"/>
        <v/>
      </c>
      <c r="J679" s="33" t="str">
        <f t="shared" si="174"/>
        <v/>
      </c>
      <c r="K679" s="43"/>
      <c r="L679" s="46" t="str">
        <f t="shared" si="175"/>
        <v/>
      </c>
      <c r="M679" s="33" t="str">
        <f>IF(H679="","",'PHIEU XT'!C679)</f>
        <v/>
      </c>
      <c r="N679" s="35" t="str">
        <f t="shared" si="176"/>
        <v/>
      </c>
      <c r="O679" s="6" t="str">
        <f>IF(H679="","",'PHIEU XT'!E679)</f>
        <v/>
      </c>
      <c r="P679" s="36"/>
      <c r="Q679" s="36"/>
      <c r="R679" s="36"/>
      <c r="S679" s="33" t="str">
        <f>IF(H679="","",'PHIEU XT'!F679)</f>
        <v/>
      </c>
      <c r="T679" s="36"/>
      <c r="U679" s="36"/>
      <c r="V679" s="33" t="str">
        <f t="shared" si="177"/>
        <v/>
      </c>
      <c r="W679" s="36"/>
      <c r="X679" s="36"/>
      <c r="Y679" s="33" t="str">
        <f>IF(H679="","",'PHIEU XT'!AC679)</f>
        <v/>
      </c>
      <c r="Z679" s="36"/>
      <c r="AA679" s="30"/>
      <c r="AB679" s="57" t="str">
        <f t="shared" si="178"/>
        <v/>
      </c>
      <c r="AC679" s="57" t="str">
        <f t="shared" si="179"/>
        <v/>
      </c>
      <c r="AD679" s="30"/>
      <c r="AE679" s="58" t="str">
        <f>IF(H679="","",'PHIEU XT'!U679)</f>
        <v/>
      </c>
      <c r="AF679" s="37"/>
      <c r="AG679" s="37" t="str">
        <f>IF(H679="","",'PHIEU XT'!T679)</f>
        <v/>
      </c>
      <c r="AH679" s="38" t="e">
        <f t="shared" si="180"/>
        <v>#VALUE!</v>
      </c>
      <c r="AI679" s="37"/>
      <c r="AJ679" s="37"/>
      <c r="AK679" s="39"/>
      <c r="AL679" s="40" t="str">
        <f t="shared" si="181"/>
        <v/>
      </c>
      <c r="AM679" s="37"/>
      <c r="AN679" s="37" t="str">
        <f t="shared" si="182"/>
        <v/>
      </c>
      <c r="AO679" s="59" t="str">
        <f t="shared" si="183"/>
        <v/>
      </c>
      <c r="AP679" s="39"/>
      <c r="AQ679" s="59" t="str">
        <f t="shared" si="184"/>
        <v/>
      </c>
      <c r="AR679" s="60" t="str">
        <f t="shared" si="185"/>
        <v/>
      </c>
      <c r="AS679" s="60" t="str">
        <f t="shared" si="186"/>
        <v/>
      </c>
      <c r="AT679" s="41"/>
      <c r="AU679" s="41"/>
      <c r="AV679" s="39"/>
      <c r="AW679" s="42"/>
      <c r="AX679" s="42"/>
      <c r="AY679" s="42"/>
      <c r="AZ679" s="42"/>
      <c r="BA679" s="42"/>
      <c r="BB679" s="42"/>
      <c r="BC679" s="42"/>
      <c r="BD679" s="42"/>
      <c r="BE679" s="42"/>
      <c r="BF679" s="42"/>
      <c r="BG679" s="42"/>
      <c r="BH679" s="42"/>
      <c r="BI679" s="42"/>
      <c r="BJ679" s="42"/>
      <c r="BK679" s="42"/>
      <c r="BL679" s="42"/>
      <c r="BM679" s="42"/>
      <c r="BN679" s="42"/>
      <c r="BO679" s="42"/>
      <c r="BP679" s="42"/>
      <c r="BQ679" s="42"/>
      <c r="BR679" s="42"/>
      <c r="BS679" s="42"/>
      <c r="BT679" s="42"/>
      <c r="BU679" s="42"/>
      <c r="BV679" s="42"/>
      <c r="BW679" s="42"/>
      <c r="BX679" s="42"/>
      <c r="BY679" s="42"/>
      <c r="BZ679" s="42"/>
      <c r="CA679" s="42"/>
      <c r="CB679" s="42"/>
      <c r="CC679" s="42"/>
      <c r="CD679" s="42"/>
      <c r="CE679" s="42"/>
      <c r="CF679" s="42"/>
      <c r="CG679" s="42"/>
      <c r="CH679" s="42"/>
      <c r="CI679" s="42"/>
      <c r="CJ679" s="42"/>
      <c r="CK679" s="42"/>
      <c r="CL679" s="42"/>
      <c r="CM679" s="42"/>
      <c r="CN679" s="42"/>
      <c r="CO679" s="42"/>
      <c r="CP679" s="42"/>
      <c r="CQ679" s="42"/>
      <c r="CR679" s="42"/>
      <c r="CS679" s="42"/>
      <c r="CT679" s="42"/>
      <c r="CU679" s="42"/>
      <c r="CV679" s="42"/>
      <c r="CW679" s="42"/>
      <c r="CX679" s="42"/>
      <c r="CY679" s="42"/>
      <c r="CZ679" s="42"/>
      <c r="DA679" s="42"/>
      <c r="DB679" s="42"/>
      <c r="DC679" s="42"/>
      <c r="DD679" s="42"/>
      <c r="DE679" s="42"/>
      <c r="DF679" s="42"/>
      <c r="DG679" s="42"/>
      <c r="DH679" s="42"/>
      <c r="DI679" s="42"/>
      <c r="DJ679" s="42"/>
      <c r="DK679" s="42"/>
      <c r="DL679" s="42"/>
      <c r="DM679" s="42"/>
      <c r="DN679" s="42"/>
      <c r="DO679" s="42"/>
      <c r="DP679" s="42"/>
      <c r="DQ679" s="42"/>
      <c r="DR679" s="42"/>
      <c r="DS679" s="42"/>
      <c r="DT679" s="42"/>
      <c r="DU679" s="42"/>
      <c r="DV679" s="42"/>
      <c r="DW679" s="42"/>
      <c r="DX679" s="42"/>
      <c r="DY679" s="42"/>
      <c r="DZ679" s="42"/>
      <c r="EA679" s="42"/>
      <c r="EB679" s="42"/>
      <c r="EC679" s="42"/>
      <c r="ED679" s="42"/>
      <c r="EE679" s="42"/>
      <c r="EF679" s="42"/>
      <c r="EG679" s="42"/>
      <c r="EH679" s="42"/>
      <c r="EI679" s="42"/>
      <c r="EJ679" s="42"/>
      <c r="EK679" s="42"/>
      <c r="EL679" s="42"/>
      <c r="EM679" s="42"/>
      <c r="EN679" s="42"/>
      <c r="EO679" s="42"/>
      <c r="EP679" s="42"/>
      <c r="EQ679" s="42"/>
      <c r="ER679" s="42"/>
      <c r="ES679" s="42"/>
      <c r="ET679" s="42"/>
      <c r="EU679" s="42"/>
      <c r="EV679" s="42"/>
      <c r="EW679" s="42"/>
      <c r="EX679" s="42"/>
      <c r="EY679" s="42"/>
      <c r="EZ679" s="42"/>
      <c r="FA679" s="42"/>
      <c r="FB679" s="42"/>
      <c r="FC679" s="42"/>
      <c r="FD679" s="42"/>
      <c r="FE679" s="42"/>
      <c r="FF679" s="42"/>
      <c r="FG679" s="42"/>
      <c r="FH679" s="42"/>
      <c r="FI679" s="42"/>
      <c r="FJ679" s="42"/>
      <c r="FK679" s="42"/>
      <c r="FL679" s="42"/>
      <c r="FM679" s="42"/>
      <c r="FN679" s="42"/>
      <c r="FO679" s="42"/>
      <c r="FP679" s="42"/>
      <c r="FQ679" s="42"/>
      <c r="FR679" s="42"/>
      <c r="FS679" s="42"/>
      <c r="FT679" s="42"/>
      <c r="FU679" s="42"/>
      <c r="FV679" s="42"/>
      <c r="FW679" s="42"/>
      <c r="FX679" s="42"/>
      <c r="FY679" s="42"/>
      <c r="FZ679" s="42"/>
      <c r="GA679" s="42"/>
      <c r="GB679" s="42"/>
      <c r="GC679" s="42"/>
      <c r="GD679" s="42"/>
      <c r="GE679" s="42"/>
      <c r="GF679" s="42"/>
      <c r="GG679" s="42"/>
      <c r="GH679" s="42"/>
      <c r="GI679" s="42"/>
      <c r="GJ679" s="42"/>
      <c r="GK679" s="42"/>
      <c r="GL679" s="42"/>
      <c r="GM679" s="42"/>
      <c r="GN679" s="42"/>
      <c r="GO679" s="42"/>
      <c r="GP679" s="42"/>
      <c r="GQ679" s="42"/>
      <c r="GR679" s="42"/>
      <c r="GS679" s="42"/>
      <c r="GT679" s="42"/>
      <c r="GU679" s="42"/>
      <c r="GV679" s="42"/>
      <c r="GW679" s="42"/>
      <c r="GX679" s="42"/>
      <c r="GY679" s="42"/>
      <c r="GZ679" s="42"/>
      <c r="HA679" s="42"/>
      <c r="HB679" s="42"/>
      <c r="HC679" s="42"/>
      <c r="HD679" s="42"/>
      <c r="HE679" s="42"/>
      <c r="HF679" s="42"/>
      <c r="HG679" s="42"/>
      <c r="HH679" s="42"/>
      <c r="HI679" s="42"/>
      <c r="HJ679" s="42"/>
      <c r="HK679" s="42"/>
      <c r="HL679" s="42"/>
      <c r="HM679" s="42"/>
      <c r="HN679" s="42"/>
      <c r="HO679" s="42"/>
      <c r="HP679" s="42"/>
      <c r="HQ679" s="42"/>
      <c r="HR679" s="42"/>
      <c r="HS679" s="42"/>
      <c r="HT679" s="42"/>
      <c r="HU679" s="42"/>
      <c r="HV679" s="42"/>
      <c r="HW679" s="42"/>
      <c r="HX679" s="42"/>
    </row>
    <row r="680" spans="1:232" s="32" customFormat="1" x14ac:dyDescent="0.25">
      <c r="A680" s="29"/>
      <c r="B680" s="30"/>
      <c r="C680" s="31" t="str">
        <f>IF(H680="","",VLOOKUP(O680,Khach_hang!B:G,6,0))</f>
        <v/>
      </c>
      <c r="D680" s="57" t="str">
        <f t="shared" si="170"/>
        <v/>
      </c>
      <c r="E680" s="57" t="str">
        <f t="shared" si="171"/>
        <v/>
      </c>
      <c r="F680" s="32" t="str">
        <f>IF(H680="","",VLOOKUP(H680,'PHIEU XT'!B:I,8,0))</f>
        <v/>
      </c>
      <c r="G680" s="32" t="str">
        <f t="shared" si="172"/>
        <v/>
      </c>
      <c r="H680" s="4"/>
      <c r="I680" s="32" t="str">
        <f t="shared" si="173"/>
        <v/>
      </c>
      <c r="J680" s="33" t="str">
        <f t="shared" si="174"/>
        <v/>
      </c>
      <c r="K680" s="43"/>
      <c r="L680" s="46" t="str">
        <f t="shared" si="175"/>
        <v/>
      </c>
      <c r="M680" s="33" t="str">
        <f>IF(H680="","",'PHIEU XT'!C680)</f>
        <v/>
      </c>
      <c r="N680" s="35" t="str">
        <f t="shared" si="176"/>
        <v/>
      </c>
      <c r="O680" s="6" t="str">
        <f>IF(H680="","",'PHIEU XT'!E680)</f>
        <v/>
      </c>
      <c r="P680" s="36"/>
      <c r="Q680" s="36"/>
      <c r="R680" s="36"/>
      <c r="S680" s="33" t="str">
        <f>IF(H680="","",'PHIEU XT'!F680)</f>
        <v/>
      </c>
      <c r="T680" s="36"/>
      <c r="U680" s="36"/>
      <c r="V680" s="33" t="str">
        <f t="shared" si="177"/>
        <v/>
      </c>
      <c r="W680" s="36"/>
      <c r="X680" s="36"/>
      <c r="Y680" s="33" t="str">
        <f>IF(H680="","",'PHIEU XT'!AC680)</f>
        <v/>
      </c>
      <c r="Z680" s="36"/>
      <c r="AA680" s="30"/>
      <c r="AB680" s="57" t="str">
        <f t="shared" si="178"/>
        <v/>
      </c>
      <c r="AC680" s="57" t="str">
        <f t="shared" si="179"/>
        <v/>
      </c>
      <c r="AD680" s="30"/>
      <c r="AE680" s="58" t="str">
        <f>IF(H680="","",'PHIEU XT'!U680)</f>
        <v/>
      </c>
      <c r="AF680" s="37"/>
      <c r="AG680" s="37" t="str">
        <f>IF(H680="","",'PHIEU XT'!T680)</f>
        <v/>
      </c>
      <c r="AH680" s="38" t="e">
        <f t="shared" si="180"/>
        <v>#VALUE!</v>
      </c>
      <c r="AI680" s="37"/>
      <c r="AJ680" s="37"/>
      <c r="AK680" s="39"/>
      <c r="AL680" s="40" t="str">
        <f t="shared" si="181"/>
        <v/>
      </c>
      <c r="AM680" s="37"/>
      <c r="AN680" s="37" t="str">
        <f t="shared" si="182"/>
        <v/>
      </c>
      <c r="AO680" s="59" t="str">
        <f t="shared" si="183"/>
        <v/>
      </c>
      <c r="AP680" s="39"/>
      <c r="AQ680" s="59" t="str">
        <f t="shared" si="184"/>
        <v/>
      </c>
      <c r="AR680" s="60" t="str">
        <f t="shared" si="185"/>
        <v/>
      </c>
      <c r="AS680" s="60" t="str">
        <f t="shared" si="186"/>
        <v/>
      </c>
      <c r="AT680" s="41"/>
      <c r="AU680" s="41"/>
      <c r="AV680" s="39"/>
      <c r="AW680" s="42"/>
      <c r="AX680" s="42"/>
      <c r="AY680" s="42"/>
      <c r="AZ680" s="42"/>
      <c r="BA680" s="42"/>
      <c r="BB680" s="42"/>
      <c r="BC680" s="42"/>
      <c r="BD680" s="42"/>
      <c r="BE680" s="42"/>
      <c r="BF680" s="42"/>
      <c r="BG680" s="42"/>
      <c r="BH680" s="42"/>
      <c r="BI680" s="42"/>
      <c r="BJ680" s="42"/>
      <c r="BK680" s="42"/>
      <c r="BL680" s="42"/>
      <c r="BM680" s="42"/>
      <c r="BN680" s="42"/>
      <c r="BO680" s="42"/>
      <c r="BP680" s="42"/>
      <c r="BQ680" s="42"/>
      <c r="BR680" s="42"/>
      <c r="BS680" s="42"/>
      <c r="BT680" s="42"/>
      <c r="BU680" s="42"/>
      <c r="BV680" s="42"/>
      <c r="BW680" s="42"/>
      <c r="BX680" s="42"/>
      <c r="BY680" s="42"/>
      <c r="BZ680" s="42"/>
      <c r="CA680" s="42"/>
      <c r="CB680" s="42"/>
      <c r="CC680" s="42"/>
      <c r="CD680" s="42"/>
      <c r="CE680" s="42"/>
      <c r="CF680" s="42"/>
      <c r="CG680" s="42"/>
      <c r="CH680" s="42"/>
      <c r="CI680" s="42"/>
      <c r="CJ680" s="42"/>
      <c r="CK680" s="42"/>
      <c r="CL680" s="42"/>
      <c r="CM680" s="42"/>
      <c r="CN680" s="42"/>
      <c r="CO680" s="42"/>
      <c r="CP680" s="42"/>
      <c r="CQ680" s="42"/>
      <c r="CR680" s="42"/>
      <c r="CS680" s="42"/>
      <c r="CT680" s="42"/>
      <c r="CU680" s="42"/>
      <c r="CV680" s="42"/>
      <c r="CW680" s="42"/>
      <c r="CX680" s="42"/>
      <c r="CY680" s="42"/>
      <c r="CZ680" s="42"/>
      <c r="DA680" s="42"/>
      <c r="DB680" s="42"/>
      <c r="DC680" s="42"/>
      <c r="DD680" s="42"/>
      <c r="DE680" s="42"/>
      <c r="DF680" s="42"/>
      <c r="DG680" s="42"/>
      <c r="DH680" s="42"/>
      <c r="DI680" s="42"/>
      <c r="DJ680" s="42"/>
      <c r="DK680" s="42"/>
      <c r="DL680" s="42"/>
      <c r="DM680" s="42"/>
      <c r="DN680" s="42"/>
      <c r="DO680" s="42"/>
      <c r="DP680" s="42"/>
      <c r="DQ680" s="42"/>
      <c r="DR680" s="42"/>
      <c r="DS680" s="42"/>
      <c r="DT680" s="42"/>
      <c r="DU680" s="42"/>
      <c r="DV680" s="42"/>
      <c r="DW680" s="42"/>
      <c r="DX680" s="42"/>
      <c r="DY680" s="42"/>
      <c r="DZ680" s="42"/>
      <c r="EA680" s="42"/>
      <c r="EB680" s="42"/>
      <c r="EC680" s="42"/>
      <c r="ED680" s="42"/>
      <c r="EE680" s="42"/>
      <c r="EF680" s="42"/>
      <c r="EG680" s="42"/>
      <c r="EH680" s="42"/>
      <c r="EI680" s="42"/>
      <c r="EJ680" s="42"/>
      <c r="EK680" s="42"/>
      <c r="EL680" s="42"/>
      <c r="EM680" s="42"/>
      <c r="EN680" s="42"/>
      <c r="EO680" s="42"/>
      <c r="EP680" s="42"/>
      <c r="EQ680" s="42"/>
      <c r="ER680" s="42"/>
      <c r="ES680" s="42"/>
      <c r="ET680" s="42"/>
      <c r="EU680" s="42"/>
      <c r="EV680" s="42"/>
      <c r="EW680" s="42"/>
      <c r="EX680" s="42"/>
      <c r="EY680" s="42"/>
      <c r="EZ680" s="42"/>
      <c r="FA680" s="42"/>
      <c r="FB680" s="42"/>
      <c r="FC680" s="42"/>
      <c r="FD680" s="42"/>
      <c r="FE680" s="42"/>
      <c r="FF680" s="42"/>
      <c r="FG680" s="42"/>
      <c r="FH680" s="42"/>
      <c r="FI680" s="42"/>
      <c r="FJ680" s="42"/>
      <c r="FK680" s="42"/>
      <c r="FL680" s="42"/>
      <c r="FM680" s="42"/>
      <c r="FN680" s="42"/>
      <c r="FO680" s="42"/>
      <c r="FP680" s="42"/>
      <c r="FQ680" s="42"/>
      <c r="FR680" s="42"/>
      <c r="FS680" s="42"/>
      <c r="FT680" s="42"/>
      <c r="FU680" s="42"/>
      <c r="FV680" s="42"/>
      <c r="FW680" s="42"/>
      <c r="FX680" s="42"/>
      <c r="FY680" s="42"/>
      <c r="FZ680" s="42"/>
      <c r="GA680" s="42"/>
      <c r="GB680" s="42"/>
      <c r="GC680" s="42"/>
      <c r="GD680" s="42"/>
      <c r="GE680" s="42"/>
      <c r="GF680" s="42"/>
      <c r="GG680" s="42"/>
      <c r="GH680" s="42"/>
      <c r="GI680" s="42"/>
      <c r="GJ680" s="42"/>
      <c r="GK680" s="42"/>
      <c r="GL680" s="42"/>
      <c r="GM680" s="42"/>
      <c r="GN680" s="42"/>
      <c r="GO680" s="42"/>
      <c r="GP680" s="42"/>
      <c r="GQ680" s="42"/>
      <c r="GR680" s="42"/>
      <c r="GS680" s="42"/>
      <c r="GT680" s="42"/>
      <c r="GU680" s="42"/>
      <c r="GV680" s="42"/>
      <c r="GW680" s="42"/>
      <c r="GX680" s="42"/>
      <c r="GY680" s="42"/>
      <c r="GZ680" s="42"/>
      <c r="HA680" s="42"/>
      <c r="HB680" s="42"/>
      <c r="HC680" s="42"/>
      <c r="HD680" s="42"/>
      <c r="HE680" s="42"/>
      <c r="HF680" s="42"/>
      <c r="HG680" s="42"/>
      <c r="HH680" s="42"/>
      <c r="HI680" s="42"/>
      <c r="HJ680" s="42"/>
      <c r="HK680" s="42"/>
      <c r="HL680" s="42"/>
      <c r="HM680" s="42"/>
      <c r="HN680" s="42"/>
      <c r="HO680" s="42"/>
      <c r="HP680" s="42"/>
      <c r="HQ680" s="42"/>
      <c r="HR680" s="42"/>
      <c r="HS680" s="42"/>
      <c r="HT680" s="42"/>
      <c r="HU680" s="42"/>
      <c r="HV680" s="42"/>
      <c r="HW680" s="42"/>
      <c r="HX680" s="42"/>
    </row>
    <row r="681" spans="1:232" s="32" customFormat="1" x14ac:dyDescent="0.25">
      <c r="A681" s="29"/>
      <c r="B681" s="30"/>
      <c r="C681" s="31" t="str">
        <f>IF(H681="","",VLOOKUP(O681,Khach_hang!B:G,6,0))</f>
        <v/>
      </c>
      <c r="D681" s="57" t="str">
        <f t="shared" si="170"/>
        <v/>
      </c>
      <c r="E681" s="57" t="str">
        <f t="shared" si="171"/>
        <v/>
      </c>
      <c r="F681" s="32" t="str">
        <f>IF(H681="","",VLOOKUP(H681,'PHIEU XT'!B:I,8,0))</f>
        <v/>
      </c>
      <c r="G681" s="32" t="str">
        <f t="shared" si="172"/>
        <v/>
      </c>
      <c r="H681" s="4"/>
      <c r="I681" s="32" t="str">
        <f t="shared" si="173"/>
        <v/>
      </c>
      <c r="J681" s="33" t="str">
        <f t="shared" si="174"/>
        <v/>
      </c>
      <c r="K681" s="43"/>
      <c r="L681" s="46" t="str">
        <f t="shared" si="175"/>
        <v/>
      </c>
      <c r="M681" s="33" t="str">
        <f>IF(H681="","",'PHIEU XT'!C681)</f>
        <v/>
      </c>
      <c r="N681" s="35" t="str">
        <f t="shared" si="176"/>
        <v/>
      </c>
      <c r="O681" s="6" t="str">
        <f>IF(H681="","",'PHIEU XT'!E681)</f>
        <v/>
      </c>
      <c r="P681" s="36"/>
      <c r="Q681" s="36"/>
      <c r="R681" s="36"/>
      <c r="S681" s="33" t="str">
        <f>IF(H681="","",'PHIEU XT'!F681)</f>
        <v/>
      </c>
      <c r="T681" s="36"/>
      <c r="U681" s="36"/>
      <c r="V681" s="33" t="str">
        <f t="shared" si="177"/>
        <v/>
      </c>
      <c r="W681" s="36"/>
      <c r="X681" s="36"/>
      <c r="Y681" s="33" t="str">
        <f>IF(H681="","",'PHIEU XT'!AC681)</f>
        <v/>
      </c>
      <c r="Z681" s="36"/>
      <c r="AA681" s="30"/>
      <c r="AB681" s="57" t="str">
        <f t="shared" si="178"/>
        <v/>
      </c>
      <c r="AC681" s="57" t="str">
        <f t="shared" si="179"/>
        <v/>
      </c>
      <c r="AD681" s="30"/>
      <c r="AE681" s="58" t="str">
        <f>IF(H681="","",'PHIEU XT'!U681)</f>
        <v/>
      </c>
      <c r="AF681" s="37"/>
      <c r="AG681" s="37" t="str">
        <f>IF(H681="","",'PHIEU XT'!T681)</f>
        <v/>
      </c>
      <c r="AH681" s="38" t="e">
        <f t="shared" si="180"/>
        <v>#VALUE!</v>
      </c>
      <c r="AI681" s="37"/>
      <c r="AJ681" s="37"/>
      <c r="AK681" s="39"/>
      <c r="AL681" s="40" t="str">
        <f t="shared" si="181"/>
        <v/>
      </c>
      <c r="AM681" s="37"/>
      <c r="AN681" s="37" t="str">
        <f t="shared" si="182"/>
        <v/>
      </c>
      <c r="AO681" s="59" t="str">
        <f t="shared" si="183"/>
        <v/>
      </c>
      <c r="AP681" s="39"/>
      <c r="AQ681" s="59" t="str">
        <f t="shared" si="184"/>
        <v/>
      </c>
      <c r="AR681" s="60" t="str">
        <f t="shared" si="185"/>
        <v/>
      </c>
      <c r="AS681" s="60" t="str">
        <f t="shared" si="186"/>
        <v/>
      </c>
      <c r="AT681" s="41"/>
      <c r="AU681" s="41"/>
      <c r="AV681" s="39"/>
      <c r="AW681" s="42"/>
      <c r="AX681" s="42"/>
      <c r="AY681" s="42"/>
      <c r="AZ681" s="42"/>
      <c r="BA681" s="42"/>
      <c r="BB681" s="42"/>
      <c r="BC681" s="42"/>
      <c r="BD681" s="42"/>
      <c r="BE681" s="42"/>
      <c r="BF681" s="42"/>
      <c r="BG681" s="42"/>
      <c r="BH681" s="42"/>
      <c r="BI681" s="42"/>
      <c r="BJ681" s="42"/>
      <c r="BK681" s="42"/>
      <c r="BL681" s="42"/>
      <c r="BM681" s="42"/>
      <c r="BN681" s="42"/>
      <c r="BO681" s="42"/>
      <c r="BP681" s="42"/>
      <c r="BQ681" s="42"/>
      <c r="BR681" s="42"/>
      <c r="BS681" s="42"/>
      <c r="BT681" s="42"/>
      <c r="BU681" s="42"/>
      <c r="BV681" s="42"/>
      <c r="BW681" s="42"/>
      <c r="BX681" s="42"/>
      <c r="BY681" s="42"/>
      <c r="BZ681" s="42"/>
      <c r="CA681" s="42"/>
      <c r="CB681" s="42"/>
      <c r="CC681" s="42"/>
      <c r="CD681" s="42"/>
      <c r="CE681" s="42"/>
      <c r="CF681" s="42"/>
      <c r="CG681" s="42"/>
      <c r="CH681" s="42"/>
      <c r="CI681" s="42"/>
      <c r="CJ681" s="42"/>
      <c r="CK681" s="42"/>
      <c r="CL681" s="42"/>
      <c r="CM681" s="42"/>
      <c r="CN681" s="42"/>
      <c r="CO681" s="42"/>
      <c r="CP681" s="42"/>
      <c r="CQ681" s="42"/>
      <c r="CR681" s="42"/>
      <c r="CS681" s="42"/>
      <c r="CT681" s="42"/>
      <c r="CU681" s="42"/>
      <c r="CV681" s="42"/>
      <c r="CW681" s="42"/>
      <c r="CX681" s="42"/>
      <c r="CY681" s="42"/>
      <c r="CZ681" s="42"/>
      <c r="DA681" s="42"/>
      <c r="DB681" s="42"/>
      <c r="DC681" s="42"/>
      <c r="DD681" s="42"/>
      <c r="DE681" s="42"/>
      <c r="DF681" s="42"/>
      <c r="DG681" s="42"/>
      <c r="DH681" s="42"/>
      <c r="DI681" s="42"/>
      <c r="DJ681" s="42"/>
      <c r="DK681" s="42"/>
      <c r="DL681" s="42"/>
      <c r="DM681" s="42"/>
      <c r="DN681" s="42"/>
      <c r="DO681" s="42"/>
      <c r="DP681" s="42"/>
      <c r="DQ681" s="42"/>
      <c r="DR681" s="42"/>
      <c r="DS681" s="42"/>
      <c r="DT681" s="42"/>
      <c r="DU681" s="42"/>
      <c r="DV681" s="42"/>
      <c r="DW681" s="42"/>
      <c r="DX681" s="42"/>
      <c r="DY681" s="42"/>
      <c r="DZ681" s="42"/>
      <c r="EA681" s="42"/>
      <c r="EB681" s="42"/>
      <c r="EC681" s="42"/>
      <c r="ED681" s="42"/>
      <c r="EE681" s="42"/>
      <c r="EF681" s="42"/>
      <c r="EG681" s="42"/>
      <c r="EH681" s="42"/>
      <c r="EI681" s="42"/>
      <c r="EJ681" s="42"/>
      <c r="EK681" s="42"/>
      <c r="EL681" s="42"/>
      <c r="EM681" s="42"/>
      <c r="EN681" s="42"/>
      <c r="EO681" s="42"/>
      <c r="EP681" s="42"/>
      <c r="EQ681" s="42"/>
      <c r="ER681" s="42"/>
      <c r="ES681" s="42"/>
      <c r="ET681" s="42"/>
      <c r="EU681" s="42"/>
      <c r="EV681" s="42"/>
      <c r="EW681" s="42"/>
      <c r="EX681" s="42"/>
      <c r="EY681" s="42"/>
      <c r="EZ681" s="42"/>
      <c r="FA681" s="42"/>
      <c r="FB681" s="42"/>
      <c r="FC681" s="42"/>
      <c r="FD681" s="42"/>
      <c r="FE681" s="42"/>
      <c r="FF681" s="42"/>
      <c r="FG681" s="42"/>
      <c r="FH681" s="42"/>
      <c r="FI681" s="42"/>
      <c r="FJ681" s="42"/>
      <c r="FK681" s="42"/>
      <c r="FL681" s="42"/>
      <c r="FM681" s="42"/>
      <c r="FN681" s="42"/>
      <c r="FO681" s="42"/>
      <c r="FP681" s="42"/>
      <c r="FQ681" s="42"/>
      <c r="FR681" s="42"/>
      <c r="FS681" s="42"/>
      <c r="FT681" s="42"/>
      <c r="FU681" s="42"/>
      <c r="FV681" s="42"/>
      <c r="FW681" s="42"/>
      <c r="FX681" s="42"/>
      <c r="FY681" s="42"/>
      <c r="FZ681" s="42"/>
      <c r="GA681" s="42"/>
      <c r="GB681" s="42"/>
      <c r="GC681" s="42"/>
      <c r="GD681" s="42"/>
      <c r="GE681" s="42"/>
      <c r="GF681" s="42"/>
      <c r="GG681" s="42"/>
      <c r="GH681" s="42"/>
      <c r="GI681" s="42"/>
      <c r="GJ681" s="42"/>
      <c r="GK681" s="42"/>
      <c r="GL681" s="42"/>
      <c r="GM681" s="42"/>
      <c r="GN681" s="42"/>
      <c r="GO681" s="42"/>
      <c r="GP681" s="42"/>
      <c r="GQ681" s="42"/>
      <c r="GR681" s="42"/>
      <c r="GS681" s="42"/>
      <c r="GT681" s="42"/>
      <c r="GU681" s="42"/>
      <c r="GV681" s="42"/>
      <c r="GW681" s="42"/>
      <c r="GX681" s="42"/>
      <c r="GY681" s="42"/>
      <c r="GZ681" s="42"/>
      <c r="HA681" s="42"/>
      <c r="HB681" s="42"/>
      <c r="HC681" s="42"/>
      <c r="HD681" s="42"/>
      <c r="HE681" s="42"/>
      <c r="HF681" s="42"/>
      <c r="HG681" s="42"/>
      <c r="HH681" s="42"/>
      <c r="HI681" s="42"/>
      <c r="HJ681" s="42"/>
      <c r="HK681" s="42"/>
      <c r="HL681" s="42"/>
      <c r="HM681" s="42"/>
      <c r="HN681" s="42"/>
      <c r="HO681" s="42"/>
      <c r="HP681" s="42"/>
      <c r="HQ681" s="42"/>
      <c r="HR681" s="42"/>
      <c r="HS681" s="42"/>
      <c r="HT681" s="42"/>
      <c r="HU681" s="42"/>
      <c r="HV681" s="42"/>
      <c r="HW681" s="42"/>
      <c r="HX681" s="42"/>
    </row>
    <row r="682" spans="1:232" s="32" customFormat="1" x14ac:dyDescent="0.25">
      <c r="A682" s="29"/>
      <c r="B682" s="30"/>
      <c r="C682" s="31" t="str">
        <f>IF(H682="","",VLOOKUP(O682,Khach_hang!B:G,6,0))</f>
        <v/>
      </c>
      <c r="D682" s="57" t="str">
        <f t="shared" si="170"/>
        <v/>
      </c>
      <c r="E682" s="57" t="str">
        <f t="shared" si="171"/>
        <v/>
      </c>
      <c r="F682" s="32" t="str">
        <f>IF(H682="","",VLOOKUP(H682,'PHIEU XT'!B:I,8,0))</f>
        <v/>
      </c>
      <c r="G682" s="32" t="str">
        <f t="shared" si="172"/>
        <v/>
      </c>
      <c r="H682" s="4"/>
      <c r="I682" s="32" t="str">
        <f t="shared" si="173"/>
        <v/>
      </c>
      <c r="J682" s="33" t="str">
        <f t="shared" si="174"/>
        <v/>
      </c>
      <c r="K682" s="43"/>
      <c r="L682" s="46" t="str">
        <f t="shared" si="175"/>
        <v/>
      </c>
      <c r="M682" s="33" t="str">
        <f>IF(H682="","",'PHIEU XT'!C682)</f>
        <v/>
      </c>
      <c r="N682" s="35" t="str">
        <f t="shared" si="176"/>
        <v/>
      </c>
      <c r="O682" s="6" t="str">
        <f>IF(H682="","",'PHIEU XT'!E682)</f>
        <v/>
      </c>
      <c r="P682" s="36"/>
      <c r="Q682" s="36"/>
      <c r="R682" s="36"/>
      <c r="S682" s="33" t="str">
        <f>IF(H682="","",'PHIEU XT'!F682)</f>
        <v/>
      </c>
      <c r="T682" s="36"/>
      <c r="U682" s="36"/>
      <c r="V682" s="33" t="str">
        <f t="shared" si="177"/>
        <v/>
      </c>
      <c r="W682" s="36"/>
      <c r="X682" s="36"/>
      <c r="Y682" s="33" t="str">
        <f>IF(H682="","",'PHIEU XT'!AC682)</f>
        <v/>
      </c>
      <c r="Z682" s="36"/>
      <c r="AA682" s="30"/>
      <c r="AB682" s="57" t="str">
        <f t="shared" si="178"/>
        <v/>
      </c>
      <c r="AC682" s="57" t="str">
        <f t="shared" si="179"/>
        <v/>
      </c>
      <c r="AD682" s="30"/>
      <c r="AE682" s="58" t="str">
        <f>IF(H682="","",'PHIEU XT'!U682)</f>
        <v/>
      </c>
      <c r="AF682" s="37"/>
      <c r="AG682" s="37" t="str">
        <f>IF(H682="","",'PHIEU XT'!T682)</f>
        <v/>
      </c>
      <c r="AH682" s="38" t="e">
        <f t="shared" si="180"/>
        <v>#VALUE!</v>
      </c>
      <c r="AI682" s="37"/>
      <c r="AJ682" s="37"/>
      <c r="AK682" s="39"/>
      <c r="AL682" s="40" t="str">
        <f t="shared" si="181"/>
        <v/>
      </c>
      <c r="AM682" s="37"/>
      <c r="AN682" s="37" t="str">
        <f t="shared" si="182"/>
        <v/>
      </c>
      <c r="AO682" s="59" t="str">
        <f t="shared" si="183"/>
        <v/>
      </c>
      <c r="AP682" s="39"/>
      <c r="AQ682" s="59" t="str">
        <f t="shared" si="184"/>
        <v/>
      </c>
      <c r="AR682" s="60" t="str">
        <f t="shared" si="185"/>
        <v/>
      </c>
      <c r="AS682" s="60" t="str">
        <f t="shared" si="186"/>
        <v/>
      </c>
      <c r="AT682" s="41"/>
      <c r="AU682" s="41"/>
      <c r="AV682" s="39"/>
      <c r="AW682" s="42"/>
      <c r="AX682" s="42"/>
      <c r="AY682" s="42"/>
      <c r="AZ682" s="42"/>
      <c r="BA682" s="42"/>
      <c r="BB682" s="42"/>
      <c r="BC682" s="42"/>
      <c r="BD682" s="42"/>
      <c r="BE682" s="42"/>
      <c r="BF682" s="42"/>
      <c r="BG682" s="42"/>
      <c r="BH682" s="42"/>
      <c r="BI682" s="42"/>
      <c r="BJ682" s="42"/>
      <c r="BK682" s="42"/>
      <c r="BL682" s="42"/>
      <c r="BM682" s="42"/>
      <c r="BN682" s="42"/>
      <c r="BO682" s="42"/>
      <c r="BP682" s="42"/>
      <c r="BQ682" s="42"/>
      <c r="BR682" s="42"/>
      <c r="BS682" s="42"/>
      <c r="BT682" s="42"/>
      <c r="BU682" s="42"/>
      <c r="BV682" s="42"/>
      <c r="BW682" s="42"/>
      <c r="BX682" s="42"/>
      <c r="BY682" s="42"/>
      <c r="BZ682" s="42"/>
      <c r="CA682" s="42"/>
      <c r="CB682" s="42"/>
      <c r="CC682" s="42"/>
      <c r="CD682" s="42"/>
      <c r="CE682" s="42"/>
      <c r="CF682" s="42"/>
      <c r="CG682" s="42"/>
      <c r="CH682" s="42"/>
      <c r="CI682" s="42"/>
      <c r="CJ682" s="42"/>
      <c r="CK682" s="42"/>
      <c r="CL682" s="42"/>
      <c r="CM682" s="42"/>
      <c r="CN682" s="42"/>
      <c r="CO682" s="42"/>
      <c r="CP682" s="42"/>
      <c r="CQ682" s="42"/>
      <c r="CR682" s="42"/>
      <c r="CS682" s="42"/>
      <c r="CT682" s="42"/>
      <c r="CU682" s="42"/>
      <c r="CV682" s="42"/>
      <c r="CW682" s="42"/>
      <c r="CX682" s="42"/>
      <c r="CY682" s="42"/>
      <c r="CZ682" s="42"/>
      <c r="DA682" s="42"/>
      <c r="DB682" s="42"/>
      <c r="DC682" s="42"/>
      <c r="DD682" s="42"/>
      <c r="DE682" s="42"/>
      <c r="DF682" s="42"/>
      <c r="DG682" s="42"/>
      <c r="DH682" s="42"/>
      <c r="DI682" s="42"/>
      <c r="DJ682" s="42"/>
      <c r="DK682" s="42"/>
      <c r="DL682" s="42"/>
      <c r="DM682" s="42"/>
      <c r="DN682" s="42"/>
      <c r="DO682" s="42"/>
      <c r="DP682" s="42"/>
      <c r="DQ682" s="42"/>
      <c r="DR682" s="42"/>
      <c r="DS682" s="42"/>
      <c r="DT682" s="42"/>
      <c r="DU682" s="42"/>
      <c r="DV682" s="42"/>
      <c r="DW682" s="42"/>
      <c r="DX682" s="42"/>
      <c r="DY682" s="42"/>
      <c r="DZ682" s="42"/>
      <c r="EA682" s="42"/>
      <c r="EB682" s="42"/>
      <c r="EC682" s="42"/>
      <c r="ED682" s="42"/>
      <c r="EE682" s="42"/>
      <c r="EF682" s="42"/>
      <c r="EG682" s="42"/>
      <c r="EH682" s="42"/>
      <c r="EI682" s="42"/>
      <c r="EJ682" s="42"/>
      <c r="EK682" s="42"/>
      <c r="EL682" s="42"/>
      <c r="EM682" s="42"/>
      <c r="EN682" s="42"/>
      <c r="EO682" s="42"/>
      <c r="EP682" s="42"/>
      <c r="EQ682" s="42"/>
      <c r="ER682" s="42"/>
      <c r="ES682" s="42"/>
      <c r="ET682" s="42"/>
      <c r="EU682" s="42"/>
      <c r="EV682" s="42"/>
      <c r="EW682" s="42"/>
      <c r="EX682" s="42"/>
      <c r="EY682" s="42"/>
      <c r="EZ682" s="42"/>
      <c r="FA682" s="42"/>
      <c r="FB682" s="42"/>
      <c r="FC682" s="42"/>
      <c r="FD682" s="42"/>
      <c r="FE682" s="42"/>
      <c r="FF682" s="42"/>
      <c r="FG682" s="42"/>
      <c r="FH682" s="42"/>
      <c r="FI682" s="42"/>
      <c r="FJ682" s="42"/>
      <c r="FK682" s="42"/>
      <c r="FL682" s="42"/>
      <c r="FM682" s="42"/>
      <c r="FN682" s="42"/>
      <c r="FO682" s="42"/>
      <c r="FP682" s="42"/>
      <c r="FQ682" s="42"/>
      <c r="FR682" s="42"/>
      <c r="FS682" s="42"/>
      <c r="FT682" s="42"/>
      <c r="FU682" s="42"/>
      <c r="FV682" s="42"/>
      <c r="FW682" s="42"/>
      <c r="FX682" s="42"/>
      <c r="FY682" s="42"/>
      <c r="FZ682" s="42"/>
      <c r="GA682" s="42"/>
      <c r="GB682" s="42"/>
      <c r="GC682" s="42"/>
      <c r="GD682" s="42"/>
      <c r="GE682" s="42"/>
      <c r="GF682" s="42"/>
      <c r="GG682" s="42"/>
      <c r="GH682" s="42"/>
      <c r="GI682" s="42"/>
      <c r="GJ682" s="42"/>
      <c r="GK682" s="42"/>
      <c r="GL682" s="42"/>
      <c r="GM682" s="42"/>
      <c r="GN682" s="42"/>
      <c r="GO682" s="42"/>
      <c r="GP682" s="42"/>
      <c r="GQ682" s="42"/>
      <c r="GR682" s="42"/>
      <c r="GS682" s="42"/>
      <c r="GT682" s="42"/>
      <c r="GU682" s="42"/>
      <c r="GV682" s="42"/>
      <c r="GW682" s="42"/>
      <c r="GX682" s="42"/>
      <c r="GY682" s="42"/>
      <c r="GZ682" s="42"/>
      <c r="HA682" s="42"/>
      <c r="HB682" s="42"/>
      <c r="HC682" s="42"/>
      <c r="HD682" s="42"/>
      <c r="HE682" s="42"/>
      <c r="HF682" s="42"/>
      <c r="HG682" s="42"/>
      <c r="HH682" s="42"/>
      <c r="HI682" s="42"/>
      <c r="HJ682" s="42"/>
      <c r="HK682" s="42"/>
      <c r="HL682" s="42"/>
      <c r="HM682" s="42"/>
      <c r="HN682" s="42"/>
      <c r="HO682" s="42"/>
      <c r="HP682" s="42"/>
      <c r="HQ682" s="42"/>
      <c r="HR682" s="42"/>
      <c r="HS682" s="42"/>
      <c r="HT682" s="42"/>
      <c r="HU682" s="42"/>
      <c r="HV682" s="42"/>
      <c r="HW682" s="42"/>
      <c r="HX682" s="42"/>
    </row>
    <row r="683" spans="1:232" s="32" customFormat="1" x14ac:dyDescent="0.25">
      <c r="A683" s="29"/>
      <c r="B683" s="30"/>
      <c r="C683" s="31" t="str">
        <f>IF(H683="","",VLOOKUP(O683,Khach_hang!B:G,6,0))</f>
        <v/>
      </c>
      <c r="D683" s="57" t="str">
        <f t="shared" si="170"/>
        <v/>
      </c>
      <c r="E683" s="57" t="str">
        <f t="shared" si="171"/>
        <v/>
      </c>
      <c r="F683" s="32" t="str">
        <f>IF(H683="","",VLOOKUP(H683,'PHIEU XT'!B:I,8,0))</f>
        <v/>
      </c>
      <c r="G683" s="32" t="str">
        <f t="shared" si="172"/>
        <v/>
      </c>
      <c r="H683" s="4"/>
      <c r="I683" s="32" t="str">
        <f t="shared" si="173"/>
        <v/>
      </c>
      <c r="J683" s="33" t="str">
        <f t="shared" si="174"/>
        <v/>
      </c>
      <c r="K683" s="43"/>
      <c r="L683" s="46" t="str">
        <f t="shared" si="175"/>
        <v/>
      </c>
      <c r="M683" s="33" t="str">
        <f>IF(H683="","",'PHIEU XT'!C683)</f>
        <v/>
      </c>
      <c r="N683" s="35" t="str">
        <f t="shared" si="176"/>
        <v/>
      </c>
      <c r="O683" s="6" t="str">
        <f>IF(H683="","",'PHIEU XT'!E683)</f>
        <v/>
      </c>
      <c r="P683" s="36"/>
      <c r="Q683" s="36"/>
      <c r="R683" s="36"/>
      <c r="S683" s="33" t="str">
        <f>IF(H683="","",'PHIEU XT'!F683)</f>
        <v/>
      </c>
      <c r="T683" s="36"/>
      <c r="U683" s="36"/>
      <c r="V683" s="33" t="str">
        <f t="shared" si="177"/>
        <v/>
      </c>
      <c r="W683" s="36"/>
      <c r="X683" s="36"/>
      <c r="Y683" s="33" t="str">
        <f>IF(H683="","",'PHIEU XT'!AC683)</f>
        <v/>
      </c>
      <c r="Z683" s="36"/>
      <c r="AA683" s="30"/>
      <c r="AB683" s="57" t="str">
        <f t="shared" si="178"/>
        <v/>
      </c>
      <c r="AC683" s="57" t="str">
        <f t="shared" si="179"/>
        <v/>
      </c>
      <c r="AD683" s="30"/>
      <c r="AE683" s="58" t="str">
        <f>IF(H683="","",'PHIEU XT'!U683)</f>
        <v/>
      </c>
      <c r="AF683" s="37"/>
      <c r="AG683" s="37" t="str">
        <f>IF(H683="","",'PHIEU XT'!T683)</f>
        <v/>
      </c>
      <c r="AH683" s="38" t="e">
        <f t="shared" si="180"/>
        <v>#VALUE!</v>
      </c>
      <c r="AI683" s="37"/>
      <c r="AJ683" s="37"/>
      <c r="AK683" s="39"/>
      <c r="AL683" s="40" t="str">
        <f t="shared" si="181"/>
        <v/>
      </c>
      <c r="AM683" s="37"/>
      <c r="AN683" s="37" t="str">
        <f t="shared" si="182"/>
        <v/>
      </c>
      <c r="AO683" s="59" t="str">
        <f t="shared" si="183"/>
        <v/>
      </c>
      <c r="AP683" s="39"/>
      <c r="AQ683" s="59" t="str">
        <f t="shared" si="184"/>
        <v/>
      </c>
      <c r="AR683" s="60" t="str">
        <f t="shared" si="185"/>
        <v/>
      </c>
      <c r="AS683" s="60" t="str">
        <f t="shared" si="186"/>
        <v/>
      </c>
      <c r="AT683" s="41"/>
      <c r="AU683" s="41"/>
      <c r="AV683" s="39"/>
      <c r="AW683" s="42"/>
      <c r="AX683" s="42"/>
      <c r="AY683" s="42"/>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c r="BV683" s="42"/>
      <c r="BW683" s="42"/>
      <c r="BX683" s="42"/>
      <c r="BY683" s="42"/>
      <c r="BZ683" s="42"/>
      <c r="CA683" s="42"/>
      <c r="CB683" s="42"/>
      <c r="CC683" s="42"/>
      <c r="CD683" s="42"/>
      <c r="CE683" s="42"/>
      <c r="CF683" s="42"/>
      <c r="CG683" s="42"/>
      <c r="CH683" s="42"/>
      <c r="CI683" s="42"/>
      <c r="CJ683" s="42"/>
      <c r="CK683" s="42"/>
      <c r="CL683" s="42"/>
      <c r="CM683" s="42"/>
      <c r="CN683" s="42"/>
      <c r="CO683" s="42"/>
      <c r="CP683" s="42"/>
      <c r="CQ683" s="42"/>
      <c r="CR683" s="42"/>
      <c r="CS683" s="42"/>
      <c r="CT683" s="42"/>
      <c r="CU683" s="42"/>
      <c r="CV683" s="42"/>
      <c r="CW683" s="42"/>
      <c r="CX683" s="42"/>
      <c r="CY683" s="42"/>
      <c r="CZ683" s="42"/>
      <c r="DA683" s="42"/>
      <c r="DB683" s="42"/>
      <c r="DC683" s="42"/>
      <c r="DD683" s="42"/>
      <c r="DE683" s="42"/>
      <c r="DF683" s="42"/>
      <c r="DG683" s="42"/>
      <c r="DH683" s="42"/>
      <c r="DI683" s="42"/>
      <c r="DJ683" s="42"/>
      <c r="DK683" s="42"/>
      <c r="DL683" s="42"/>
      <c r="DM683" s="42"/>
      <c r="DN683" s="42"/>
      <c r="DO683" s="42"/>
      <c r="DP683" s="42"/>
      <c r="DQ683" s="42"/>
      <c r="DR683" s="42"/>
      <c r="DS683" s="42"/>
      <c r="DT683" s="42"/>
      <c r="DU683" s="42"/>
      <c r="DV683" s="42"/>
      <c r="DW683" s="42"/>
      <c r="DX683" s="42"/>
      <c r="DY683" s="42"/>
      <c r="DZ683" s="42"/>
      <c r="EA683" s="42"/>
      <c r="EB683" s="42"/>
      <c r="EC683" s="42"/>
      <c r="ED683" s="42"/>
      <c r="EE683" s="42"/>
      <c r="EF683" s="42"/>
      <c r="EG683" s="42"/>
      <c r="EH683" s="42"/>
      <c r="EI683" s="42"/>
      <c r="EJ683" s="42"/>
      <c r="EK683" s="42"/>
      <c r="EL683" s="42"/>
      <c r="EM683" s="42"/>
      <c r="EN683" s="42"/>
      <c r="EO683" s="42"/>
      <c r="EP683" s="42"/>
      <c r="EQ683" s="42"/>
      <c r="ER683" s="42"/>
      <c r="ES683" s="42"/>
      <c r="ET683" s="42"/>
      <c r="EU683" s="42"/>
      <c r="EV683" s="42"/>
      <c r="EW683" s="42"/>
      <c r="EX683" s="42"/>
      <c r="EY683" s="42"/>
      <c r="EZ683" s="42"/>
      <c r="FA683" s="42"/>
      <c r="FB683" s="42"/>
      <c r="FC683" s="42"/>
      <c r="FD683" s="42"/>
      <c r="FE683" s="42"/>
      <c r="FF683" s="42"/>
      <c r="FG683" s="42"/>
      <c r="FH683" s="42"/>
      <c r="FI683" s="42"/>
      <c r="FJ683" s="42"/>
      <c r="FK683" s="42"/>
      <c r="FL683" s="42"/>
      <c r="FM683" s="42"/>
      <c r="FN683" s="42"/>
      <c r="FO683" s="42"/>
      <c r="FP683" s="42"/>
      <c r="FQ683" s="42"/>
      <c r="FR683" s="42"/>
      <c r="FS683" s="42"/>
      <c r="FT683" s="42"/>
      <c r="FU683" s="42"/>
      <c r="FV683" s="42"/>
      <c r="FW683" s="42"/>
      <c r="FX683" s="42"/>
      <c r="FY683" s="42"/>
      <c r="FZ683" s="42"/>
      <c r="GA683" s="42"/>
      <c r="GB683" s="42"/>
      <c r="GC683" s="42"/>
      <c r="GD683" s="42"/>
      <c r="GE683" s="42"/>
      <c r="GF683" s="42"/>
      <c r="GG683" s="42"/>
      <c r="GH683" s="42"/>
      <c r="GI683" s="42"/>
      <c r="GJ683" s="42"/>
      <c r="GK683" s="42"/>
      <c r="GL683" s="42"/>
      <c r="GM683" s="42"/>
      <c r="GN683" s="42"/>
      <c r="GO683" s="42"/>
      <c r="GP683" s="42"/>
      <c r="GQ683" s="42"/>
      <c r="GR683" s="42"/>
      <c r="GS683" s="42"/>
      <c r="GT683" s="42"/>
      <c r="GU683" s="42"/>
      <c r="GV683" s="42"/>
      <c r="GW683" s="42"/>
      <c r="GX683" s="42"/>
      <c r="GY683" s="42"/>
      <c r="GZ683" s="42"/>
      <c r="HA683" s="42"/>
      <c r="HB683" s="42"/>
      <c r="HC683" s="42"/>
      <c r="HD683" s="42"/>
      <c r="HE683" s="42"/>
      <c r="HF683" s="42"/>
      <c r="HG683" s="42"/>
      <c r="HH683" s="42"/>
      <c r="HI683" s="42"/>
      <c r="HJ683" s="42"/>
      <c r="HK683" s="42"/>
      <c r="HL683" s="42"/>
      <c r="HM683" s="42"/>
      <c r="HN683" s="42"/>
      <c r="HO683" s="42"/>
      <c r="HP683" s="42"/>
      <c r="HQ683" s="42"/>
      <c r="HR683" s="42"/>
      <c r="HS683" s="42"/>
      <c r="HT683" s="42"/>
      <c r="HU683" s="42"/>
      <c r="HV683" s="42"/>
      <c r="HW683" s="42"/>
      <c r="HX683" s="42"/>
    </row>
    <row r="684" spans="1:232" s="32" customFormat="1" x14ac:dyDescent="0.25">
      <c r="A684" s="29"/>
      <c r="B684" s="30"/>
      <c r="C684" s="31" t="str">
        <f>IF(H684="","",VLOOKUP(O684,Khach_hang!B:G,6,0))</f>
        <v/>
      </c>
      <c r="D684" s="57" t="str">
        <f t="shared" si="170"/>
        <v/>
      </c>
      <c r="E684" s="57" t="str">
        <f t="shared" si="171"/>
        <v/>
      </c>
      <c r="F684" s="32" t="str">
        <f>IF(H684="","",VLOOKUP(H684,'PHIEU XT'!B:I,8,0))</f>
        <v/>
      </c>
      <c r="G684" s="32" t="str">
        <f t="shared" si="172"/>
        <v/>
      </c>
      <c r="H684" s="4"/>
      <c r="I684" s="32" t="str">
        <f t="shared" si="173"/>
        <v/>
      </c>
      <c r="J684" s="33" t="str">
        <f t="shared" si="174"/>
        <v/>
      </c>
      <c r="K684" s="43"/>
      <c r="L684" s="46" t="str">
        <f t="shared" si="175"/>
        <v/>
      </c>
      <c r="M684" s="33" t="str">
        <f>IF(H684="","",'PHIEU XT'!C684)</f>
        <v/>
      </c>
      <c r="N684" s="35" t="str">
        <f t="shared" si="176"/>
        <v/>
      </c>
      <c r="O684" s="6" t="str">
        <f>IF(H684="","",'PHIEU XT'!E684)</f>
        <v/>
      </c>
      <c r="P684" s="36"/>
      <c r="Q684" s="36"/>
      <c r="R684" s="36"/>
      <c r="S684" s="33" t="str">
        <f>IF(H684="","",'PHIEU XT'!F684)</f>
        <v/>
      </c>
      <c r="T684" s="36"/>
      <c r="U684" s="36"/>
      <c r="V684" s="33" t="str">
        <f t="shared" si="177"/>
        <v/>
      </c>
      <c r="W684" s="36"/>
      <c r="X684" s="36"/>
      <c r="Y684" s="33" t="str">
        <f>IF(H684="","",'PHIEU XT'!AC684)</f>
        <v/>
      </c>
      <c r="Z684" s="36"/>
      <c r="AA684" s="30"/>
      <c r="AB684" s="57" t="str">
        <f t="shared" si="178"/>
        <v/>
      </c>
      <c r="AC684" s="57" t="str">
        <f t="shared" si="179"/>
        <v/>
      </c>
      <c r="AD684" s="30"/>
      <c r="AE684" s="58" t="str">
        <f>IF(H684="","",'PHIEU XT'!U684)</f>
        <v/>
      </c>
      <c r="AF684" s="37"/>
      <c r="AG684" s="37" t="str">
        <f>IF(H684="","",'PHIEU XT'!T684)</f>
        <v/>
      </c>
      <c r="AH684" s="38" t="e">
        <f t="shared" si="180"/>
        <v>#VALUE!</v>
      </c>
      <c r="AI684" s="37"/>
      <c r="AJ684" s="37"/>
      <c r="AK684" s="39"/>
      <c r="AL684" s="40" t="str">
        <f t="shared" si="181"/>
        <v/>
      </c>
      <c r="AM684" s="37"/>
      <c r="AN684" s="37" t="str">
        <f t="shared" si="182"/>
        <v/>
      </c>
      <c r="AO684" s="59" t="str">
        <f t="shared" si="183"/>
        <v/>
      </c>
      <c r="AP684" s="39"/>
      <c r="AQ684" s="59" t="str">
        <f t="shared" si="184"/>
        <v/>
      </c>
      <c r="AR684" s="60" t="str">
        <f t="shared" si="185"/>
        <v/>
      </c>
      <c r="AS684" s="60" t="str">
        <f t="shared" si="186"/>
        <v/>
      </c>
      <c r="AT684" s="41"/>
      <c r="AU684" s="41"/>
      <c r="AV684" s="39"/>
      <c r="AW684" s="42"/>
      <c r="AX684" s="42"/>
      <c r="AY684" s="42"/>
      <c r="AZ684" s="42"/>
      <c r="BA684" s="42"/>
      <c r="BB684" s="42"/>
      <c r="BC684" s="42"/>
      <c r="BD684" s="42"/>
      <c r="BE684" s="42"/>
      <c r="BF684" s="42"/>
      <c r="BG684" s="42"/>
      <c r="BH684" s="42"/>
      <c r="BI684" s="42"/>
      <c r="BJ684" s="42"/>
      <c r="BK684" s="42"/>
      <c r="BL684" s="42"/>
      <c r="BM684" s="42"/>
      <c r="BN684" s="42"/>
      <c r="BO684" s="42"/>
      <c r="BP684" s="42"/>
      <c r="BQ684" s="42"/>
      <c r="BR684" s="42"/>
      <c r="BS684" s="42"/>
      <c r="BT684" s="42"/>
      <c r="BU684" s="42"/>
      <c r="BV684" s="42"/>
      <c r="BW684" s="42"/>
      <c r="BX684" s="42"/>
      <c r="BY684" s="42"/>
      <c r="BZ684" s="42"/>
      <c r="CA684" s="42"/>
      <c r="CB684" s="42"/>
      <c r="CC684" s="42"/>
      <c r="CD684" s="42"/>
      <c r="CE684" s="42"/>
      <c r="CF684" s="42"/>
      <c r="CG684" s="42"/>
      <c r="CH684" s="42"/>
      <c r="CI684" s="42"/>
      <c r="CJ684" s="42"/>
      <c r="CK684" s="42"/>
      <c r="CL684" s="42"/>
      <c r="CM684" s="42"/>
      <c r="CN684" s="42"/>
      <c r="CO684" s="42"/>
      <c r="CP684" s="42"/>
      <c r="CQ684" s="42"/>
      <c r="CR684" s="42"/>
      <c r="CS684" s="42"/>
      <c r="CT684" s="42"/>
      <c r="CU684" s="42"/>
      <c r="CV684" s="42"/>
      <c r="CW684" s="42"/>
      <c r="CX684" s="42"/>
      <c r="CY684" s="42"/>
      <c r="CZ684" s="42"/>
      <c r="DA684" s="42"/>
      <c r="DB684" s="42"/>
      <c r="DC684" s="42"/>
      <c r="DD684" s="42"/>
      <c r="DE684" s="42"/>
      <c r="DF684" s="42"/>
      <c r="DG684" s="42"/>
      <c r="DH684" s="42"/>
      <c r="DI684" s="42"/>
      <c r="DJ684" s="42"/>
      <c r="DK684" s="42"/>
      <c r="DL684" s="42"/>
      <c r="DM684" s="42"/>
      <c r="DN684" s="42"/>
      <c r="DO684" s="42"/>
      <c r="DP684" s="42"/>
      <c r="DQ684" s="42"/>
      <c r="DR684" s="42"/>
      <c r="DS684" s="42"/>
      <c r="DT684" s="42"/>
      <c r="DU684" s="42"/>
      <c r="DV684" s="42"/>
      <c r="DW684" s="42"/>
      <c r="DX684" s="42"/>
      <c r="DY684" s="42"/>
      <c r="DZ684" s="42"/>
      <c r="EA684" s="42"/>
      <c r="EB684" s="42"/>
      <c r="EC684" s="42"/>
      <c r="ED684" s="42"/>
      <c r="EE684" s="42"/>
      <c r="EF684" s="42"/>
      <c r="EG684" s="42"/>
      <c r="EH684" s="42"/>
      <c r="EI684" s="42"/>
      <c r="EJ684" s="42"/>
      <c r="EK684" s="42"/>
      <c r="EL684" s="42"/>
      <c r="EM684" s="42"/>
      <c r="EN684" s="42"/>
      <c r="EO684" s="42"/>
      <c r="EP684" s="42"/>
      <c r="EQ684" s="42"/>
      <c r="ER684" s="42"/>
      <c r="ES684" s="42"/>
      <c r="ET684" s="42"/>
      <c r="EU684" s="42"/>
      <c r="EV684" s="42"/>
      <c r="EW684" s="42"/>
      <c r="EX684" s="42"/>
      <c r="EY684" s="42"/>
      <c r="EZ684" s="42"/>
      <c r="FA684" s="42"/>
      <c r="FB684" s="42"/>
      <c r="FC684" s="42"/>
      <c r="FD684" s="42"/>
      <c r="FE684" s="42"/>
      <c r="FF684" s="42"/>
      <c r="FG684" s="42"/>
      <c r="FH684" s="42"/>
      <c r="FI684" s="42"/>
      <c r="FJ684" s="42"/>
      <c r="FK684" s="42"/>
      <c r="FL684" s="42"/>
      <c r="FM684" s="42"/>
      <c r="FN684" s="42"/>
      <c r="FO684" s="42"/>
      <c r="FP684" s="42"/>
      <c r="FQ684" s="42"/>
      <c r="FR684" s="42"/>
      <c r="FS684" s="42"/>
      <c r="FT684" s="42"/>
      <c r="FU684" s="42"/>
      <c r="FV684" s="42"/>
      <c r="FW684" s="42"/>
      <c r="FX684" s="42"/>
      <c r="FY684" s="42"/>
      <c r="FZ684" s="42"/>
      <c r="GA684" s="42"/>
      <c r="GB684" s="42"/>
      <c r="GC684" s="42"/>
      <c r="GD684" s="42"/>
      <c r="GE684" s="42"/>
      <c r="GF684" s="42"/>
      <c r="GG684" s="42"/>
      <c r="GH684" s="42"/>
      <c r="GI684" s="42"/>
      <c r="GJ684" s="42"/>
      <c r="GK684" s="42"/>
      <c r="GL684" s="42"/>
      <c r="GM684" s="42"/>
      <c r="GN684" s="42"/>
      <c r="GO684" s="42"/>
      <c r="GP684" s="42"/>
      <c r="GQ684" s="42"/>
      <c r="GR684" s="42"/>
      <c r="GS684" s="42"/>
      <c r="GT684" s="42"/>
      <c r="GU684" s="42"/>
      <c r="GV684" s="42"/>
      <c r="GW684" s="42"/>
      <c r="GX684" s="42"/>
      <c r="GY684" s="42"/>
      <c r="GZ684" s="42"/>
      <c r="HA684" s="42"/>
      <c r="HB684" s="42"/>
      <c r="HC684" s="42"/>
      <c r="HD684" s="42"/>
      <c r="HE684" s="42"/>
      <c r="HF684" s="42"/>
      <c r="HG684" s="42"/>
      <c r="HH684" s="42"/>
      <c r="HI684" s="42"/>
      <c r="HJ684" s="42"/>
      <c r="HK684" s="42"/>
      <c r="HL684" s="42"/>
      <c r="HM684" s="42"/>
      <c r="HN684" s="42"/>
      <c r="HO684" s="42"/>
      <c r="HP684" s="42"/>
      <c r="HQ684" s="42"/>
      <c r="HR684" s="42"/>
      <c r="HS684" s="42"/>
      <c r="HT684" s="42"/>
      <c r="HU684" s="42"/>
      <c r="HV684" s="42"/>
      <c r="HW684" s="42"/>
      <c r="HX684" s="42"/>
    </row>
    <row r="685" spans="1:232" s="32" customFormat="1" x14ac:dyDescent="0.25">
      <c r="A685" s="29"/>
      <c r="B685" s="30"/>
      <c r="C685" s="31" t="str">
        <f>IF(H685="","",VLOOKUP(O685,Khach_hang!B:G,6,0))</f>
        <v/>
      </c>
      <c r="D685" s="57" t="str">
        <f t="shared" si="170"/>
        <v/>
      </c>
      <c r="E685" s="57" t="str">
        <f t="shared" si="171"/>
        <v/>
      </c>
      <c r="F685" s="32" t="str">
        <f>IF(H685="","",VLOOKUP(H685,'PHIEU XT'!B:I,8,0))</f>
        <v/>
      </c>
      <c r="G685" s="32" t="str">
        <f t="shared" si="172"/>
        <v/>
      </c>
      <c r="H685" s="4"/>
      <c r="I685" s="32" t="str">
        <f t="shared" si="173"/>
        <v/>
      </c>
      <c r="J685" s="33" t="str">
        <f t="shared" si="174"/>
        <v/>
      </c>
      <c r="K685" s="43"/>
      <c r="L685" s="46" t="str">
        <f t="shared" si="175"/>
        <v/>
      </c>
      <c r="M685" s="33" t="str">
        <f>IF(H685="","",'PHIEU XT'!C685)</f>
        <v/>
      </c>
      <c r="N685" s="35" t="str">
        <f t="shared" si="176"/>
        <v/>
      </c>
      <c r="O685" s="6" t="str">
        <f>IF(H685="","",'PHIEU XT'!E685)</f>
        <v/>
      </c>
      <c r="P685" s="36"/>
      <c r="Q685" s="36"/>
      <c r="R685" s="36"/>
      <c r="S685" s="33" t="str">
        <f>IF(H685="","",'PHIEU XT'!F685)</f>
        <v/>
      </c>
      <c r="T685" s="36"/>
      <c r="U685" s="36"/>
      <c r="V685" s="33" t="str">
        <f t="shared" si="177"/>
        <v/>
      </c>
      <c r="W685" s="36"/>
      <c r="X685" s="36"/>
      <c r="Y685" s="33" t="str">
        <f>IF(H685="","",'PHIEU XT'!AC685)</f>
        <v/>
      </c>
      <c r="Z685" s="36"/>
      <c r="AA685" s="30"/>
      <c r="AB685" s="57" t="str">
        <f t="shared" si="178"/>
        <v/>
      </c>
      <c r="AC685" s="57" t="str">
        <f t="shared" si="179"/>
        <v/>
      </c>
      <c r="AD685" s="30"/>
      <c r="AE685" s="58" t="str">
        <f>IF(H685="","",'PHIEU XT'!U685)</f>
        <v/>
      </c>
      <c r="AF685" s="37"/>
      <c r="AG685" s="37" t="str">
        <f>IF(H685="","",'PHIEU XT'!T685)</f>
        <v/>
      </c>
      <c r="AH685" s="38" t="e">
        <f t="shared" si="180"/>
        <v>#VALUE!</v>
      </c>
      <c r="AI685" s="37"/>
      <c r="AJ685" s="37"/>
      <c r="AK685" s="39"/>
      <c r="AL685" s="40" t="str">
        <f t="shared" si="181"/>
        <v/>
      </c>
      <c r="AM685" s="37"/>
      <c r="AN685" s="37" t="str">
        <f t="shared" si="182"/>
        <v/>
      </c>
      <c r="AO685" s="59" t="str">
        <f t="shared" si="183"/>
        <v/>
      </c>
      <c r="AP685" s="39"/>
      <c r="AQ685" s="59" t="str">
        <f t="shared" si="184"/>
        <v/>
      </c>
      <c r="AR685" s="60" t="str">
        <f t="shared" si="185"/>
        <v/>
      </c>
      <c r="AS685" s="60" t="str">
        <f t="shared" si="186"/>
        <v/>
      </c>
      <c r="AT685" s="41"/>
      <c r="AU685" s="41"/>
      <c r="AV685" s="39"/>
      <c r="AW685" s="42"/>
      <c r="AX685" s="42"/>
      <c r="AY685" s="42"/>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c r="BV685" s="42"/>
      <c r="BW685" s="42"/>
      <c r="BX685" s="42"/>
      <c r="BY685" s="42"/>
      <c r="BZ685" s="42"/>
      <c r="CA685" s="42"/>
      <c r="CB685" s="42"/>
      <c r="CC685" s="42"/>
      <c r="CD685" s="42"/>
      <c r="CE685" s="42"/>
      <c r="CF685" s="42"/>
      <c r="CG685" s="42"/>
      <c r="CH685" s="42"/>
      <c r="CI685" s="42"/>
      <c r="CJ685" s="42"/>
      <c r="CK685" s="42"/>
      <c r="CL685" s="42"/>
      <c r="CM685" s="42"/>
      <c r="CN685" s="42"/>
      <c r="CO685" s="42"/>
      <c r="CP685" s="42"/>
      <c r="CQ685" s="42"/>
      <c r="CR685" s="42"/>
      <c r="CS685" s="42"/>
      <c r="CT685" s="42"/>
      <c r="CU685" s="42"/>
      <c r="CV685" s="42"/>
      <c r="CW685" s="42"/>
      <c r="CX685" s="42"/>
      <c r="CY685" s="42"/>
      <c r="CZ685" s="42"/>
      <c r="DA685" s="42"/>
      <c r="DB685" s="42"/>
      <c r="DC685" s="42"/>
      <c r="DD685" s="42"/>
      <c r="DE685" s="42"/>
      <c r="DF685" s="42"/>
      <c r="DG685" s="42"/>
      <c r="DH685" s="42"/>
      <c r="DI685" s="42"/>
      <c r="DJ685" s="42"/>
      <c r="DK685" s="42"/>
      <c r="DL685" s="42"/>
      <c r="DM685" s="42"/>
      <c r="DN685" s="42"/>
      <c r="DO685" s="42"/>
      <c r="DP685" s="42"/>
      <c r="DQ685" s="42"/>
      <c r="DR685" s="42"/>
      <c r="DS685" s="42"/>
      <c r="DT685" s="42"/>
      <c r="DU685" s="42"/>
      <c r="DV685" s="42"/>
      <c r="DW685" s="42"/>
      <c r="DX685" s="42"/>
      <c r="DY685" s="42"/>
      <c r="DZ685" s="42"/>
      <c r="EA685" s="42"/>
      <c r="EB685" s="42"/>
      <c r="EC685" s="42"/>
      <c r="ED685" s="42"/>
      <c r="EE685" s="42"/>
      <c r="EF685" s="42"/>
      <c r="EG685" s="42"/>
      <c r="EH685" s="42"/>
      <c r="EI685" s="42"/>
      <c r="EJ685" s="42"/>
      <c r="EK685" s="42"/>
      <c r="EL685" s="42"/>
      <c r="EM685" s="42"/>
      <c r="EN685" s="42"/>
      <c r="EO685" s="42"/>
      <c r="EP685" s="42"/>
      <c r="EQ685" s="42"/>
      <c r="ER685" s="42"/>
      <c r="ES685" s="42"/>
      <c r="ET685" s="42"/>
      <c r="EU685" s="42"/>
      <c r="EV685" s="42"/>
      <c r="EW685" s="42"/>
      <c r="EX685" s="42"/>
      <c r="EY685" s="42"/>
      <c r="EZ685" s="42"/>
      <c r="FA685" s="42"/>
      <c r="FB685" s="42"/>
      <c r="FC685" s="42"/>
      <c r="FD685" s="42"/>
      <c r="FE685" s="42"/>
      <c r="FF685" s="42"/>
      <c r="FG685" s="42"/>
      <c r="FH685" s="42"/>
      <c r="FI685" s="42"/>
      <c r="FJ685" s="42"/>
      <c r="FK685" s="42"/>
      <c r="FL685" s="42"/>
      <c r="FM685" s="42"/>
      <c r="FN685" s="42"/>
      <c r="FO685" s="42"/>
      <c r="FP685" s="42"/>
      <c r="FQ685" s="42"/>
      <c r="FR685" s="42"/>
      <c r="FS685" s="42"/>
      <c r="FT685" s="42"/>
      <c r="FU685" s="42"/>
      <c r="FV685" s="42"/>
      <c r="FW685" s="42"/>
      <c r="FX685" s="42"/>
      <c r="FY685" s="42"/>
      <c r="FZ685" s="42"/>
      <c r="GA685" s="42"/>
      <c r="GB685" s="42"/>
      <c r="GC685" s="42"/>
      <c r="GD685" s="42"/>
      <c r="GE685" s="42"/>
      <c r="GF685" s="42"/>
      <c r="GG685" s="42"/>
      <c r="GH685" s="42"/>
      <c r="GI685" s="42"/>
      <c r="GJ685" s="42"/>
      <c r="GK685" s="42"/>
      <c r="GL685" s="42"/>
      <c r="GM685" s="42"/>
      <c r="GN685" s="42"/>
      <c r="GO685" s="42"/>
      <c r="GP685" s="42"/>
      <c r="GQ685" s="42"/>
      <c r="GR685" s="42"/>
      <c r="GS685" s="42"/>
      <c r="GT685" s="42"/>
      <c r="GU685" s="42"/>
      <c r="GV685" s="42"/>
      <c r="GW685" s="42"/>
      <c r="GX685" s="42"/>
      <c r="GY685" s="42"/>
      <c r="GZ685" s="42"/>
      <c r="HA685" s="42"/>
      <c r="HB685" s="42"/>
      <c r="HC685" s="42"/>
      <c r="HD685" s="42"/>
      <c r="HE685" s="42"/>
      <c r="HF685" s="42"/>
      <c r="HG685" s="42"/>
      <c r="HH685" s="42"/>
      <c r="HI685" s="42"/>
      <c r="HJ685" s="42"/>
      <c r="HK685" s="42"/>
      <c r="HL685" s="42"/>
      <c r="HM685" s="42"/>
      <c r="HN685" s="42"/>
      <c r="HO685" s="42"/>
      <c r="HP685" s="42"/>
      <c r="HQ685" s="42"/>
      <c r="HR685" s="42"/>
      <c r="HS685" s="42"/>
      <c r="HT685" s="42"/>
      <c r="HU685" s="42"/>
      <c r="HV685" s="42"/>
      <c r="HW685" s="42"/>
      <c r="HX685" s="42"/>
    </row>
    <row r="686" spans="1:232" s="32" customFormat="1" x14ac:dyDescent="0.25">
      <c r="A686" s="29"/>
      <c r="B686" s="30"/>
      <c r="C686" s="31" t="str">
        <f>IF(H686="","",VLOOKUP(O686,Khach_hang!B:G,6,0))</f>
        <v/>
      </c>
      <c r="D686" s="57" t="str">
        <f t="shared" si="170"/>
        <v/>
      </c>
      <c r="E686" s="57" t="str">
        <f t="shared" si="171"/>
        <v/>
      </c>
      <c r="F686" s="32" t="str">
        <f>IF(H686="","",VLOOKUP(H686,'PHIEU XT'!B:I,8,0))</f>
        <v/>
      </c>
      <c r="G686" s="32" t="str">
        <f t="shared" si="172"/>
        <v/>
      </c>
      <c r="H686" s="4"/>
      <c r="I686" s="32" t="str">
        <f t="shared" si="173"/>
        <v/>
      </c>
      <c r="J686" s="33" t="str">
        <f t="shared" si="174"/>
        <v/>
      </c>
      <c r="K686" s="43"/>
      <c r="L686" s="46" t="str">
        <f t="shared" si="175"/>
        <v/>
      </c>
      <c r="M686" s="33" t="str">
        <f>IF(H686="","",'PHIEU XT'!C686)</f>
        <v/>
      </c>
      <c r="N686" s="35" t="str">
        <f t="shared" si="176"/>
        <v/>
      </c>
      <c r="O686" s="6" t="str">
        <f>IF(H686="","",'PHIEU XT'!E686)</f>
        <v/>
      </c>
      <c r="P686" s="36"/>
      <c r="Q686" s="36"/>
      <c r="R686" s="36"/>
      <c r="S686" s="33" t="str">
        <f>IF(H686="","",'PHIEU XT'!F686)</f>
        <v/>
      </c>
      <c r="T686" s="36"/>
      <c r="U686" s="36"/>
      <c r="V686" s="33" t="str">
        <f t="shared" si="177"/>
        <v/>
      </c>
      <c r="W686" s="36"/>
      <c r="X686" s="36"/>
      <c r="Y686" s="33" t="str">
        <f>IF(H686="","",'PHIEU XT'!AC686)</f>
        <v/>
      </c>
      <c r="Z686" s="36"/>
      <c r="AA686" s="30"/>
      <c r="AB686" s="57" t="str">
        <f t="shared" si="178"/>
        <v/>
      </c>
      <c r="AC686" s="57" t="str">
        <f t="shared" si="179"/>
        <v/>
      </c>
      <c r="AD686" s="30"/>
      <c r="AE686" s="58" t="str">
        <f>IF(H686="","",'PHIEU XT'!U686)</f>
        <v/>
      </c>
      <c r="AF686" s="37"/>
      <c r="AG686" s="37" t="str">
        <f>IF(H686="","",'PHIEU XT'!T686)</f>
        <v/>
      </c>
      <c r="AH686" s="38" t="e">
        <f t="shared" si="180"/>
        <v>#VALUE!</v>
      </c>
      <c r="AI686" s="37"/>
      <c r="AJ686" s="37"/>
      <c r="AK686" s="39"/>
      <c r="AL686" s="40" t="str">
        <f t="shared" si="181"/>
        <v/>
      </c>
      <c r="AM686" s="37"/>
      <c r="AN686" s="37" t="str">
        <f t="shared" si="182"/>
        <v/>
      </c>
      <c r="AO686" s="59" t="str">
        <f t="shared" si="183"/>
        <v/>
      </c>
      <c r="AP686" s="39"/>
      <c r="AQ686" s="59" t="str">
        <f t="shared" si="184"/>
        <v/>
      </c>
      <c r="AR686" s="60" t="str">
        <f t="shared" si="185"/>
        <v/>
      </c>
      <c r="AS686" s="60" t="str">
        <f t="shared" si="186"/>
        <v/>
      </c>
      <c r="AT686" s="41"/>
      <c r="AU686" s="41"/>
      <c r="AV686" s="39"/>
      <c r="AW686" s="42"/>
      <c r="AX686" s="42"/>
      <c r="AY686" s="42"/>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c r="BV686" s="42"/>
      <c r="BW686" s="42"/>
      <c r="BX686" s="42"/>
      <c r="BY686" s="42"/>
      <c r="BZ686" s="42"/>
      <c r="CA686" s="42"/>
      <c r="CB686" s="42"/>
      <c r="CC686" s="42"/>
      <c r="CD686" s="42"/>
      <c r="CE686" s="42"/>
      <c r="CF686" s="42"/>
      <c r="CG686" s="42"/>
      <c r="CH686" s="42"/>
      <c r="CI686" s="42"/>
      <c r="CJ686" s="42"/>
      <c r="CK686" s="42"/>
      <c r="CL686" s="42"/>
      <c r="CM686" s="42"/>
      <c r="CN686" s="42"/>
      <c r="CO686" s="42"/>
      <c r="CP686" s="42"/>
      <c r="CQ686" s="42"/>
      <c r="CR686" s="42"/>
      <c r="CS686" s="42"/>
      <c r="CT686" s="42"/>
      <c r="CU686" s="42"/>
      <c r="CV686" s="42"/>
      <c r="CW686" s="42"/>
      <c r="CX686" s="42"/>
      <c r="CY686" s="42"/>
      <c r="CZ686" s="42"/>
      <c r="DA686" s="42"/>
      <c r="DB686" s="42"/>
      <c r="DC686" s="42"/>
      <c r="DD686" s="42"/>
      <c r="DE686" s="42"/>
      <c r="DF686" s="42"/>
      <c r="DG686" s="42"/>
      <c r="DH686" s="42"/>
      <c r="DI686" s="42"/>
      <c r="DJ686" s="42"/>
      <c r="DK686" s="42"/>
      <c r="DL686" s="42"/>
      <c r="DM686" s="42"/>
      <c r="DN686" s="42"/>
      <c r="DO686" s="42"/>
      <c r="DP686" s="42"/>
      <c r="DQ686" s="42"/>
      <c r="DR686" s="42"/>
      <c r="DS686" s="42"/>
      <c r="DT686" s="42"/>
      <c r="DU686" s="42"/>
      <c r="DV686" s="42"/>
      <c r="DW686" s="42"/>
      <c r="DX686" s="42"/>
      <c r="DY686" s="42"/>
      <c r="DZ686" s="42"/>
      <c r="EA686" s="42"/>
      <c r="EB686" s="42"/>
      <c r="EC686" s="42"/>
      <c r="ED686" s="42"/>
      <c r="EE686" s="42"/>
      <c r="EF686" s="42"/>
      <c r="EG686" s="42"/>
      <c r="EH686" s="42"/>
      <c r="EI686" s="42"/>
      <c r="EJ686" s="42"/>
      <c r="EK686" s="42"/>
      <c r="EL686" s="42"/>
      <c r="EM686" s="42"/>
      <c r="EN686" s="42"/>
      <c r="EO686" s="42"/>
      <c r="EP686" s="42"/>
      <c r="EQ686" s="42"/>
      <c r="ER686" s="42"/>
      <c r="ES686" s="42"/>
      <c r="ET686" s="42"/>
      <c r="EU686" s="42"/>
      <c r="EV686" s="42"/>
      <c r="EW686" s="42"/>
      <c r="EX686" s="42"/>
      <c r="EY686" s="42"/>
      <c r="EZ686" s="42"/>
      <c r="FA686" s="42"/>
      <c r="FB686" s="42"/>
      <c r="FC686" s="42"/>
      <c r="FD686" s="42"/>
      <c r="FE686" s="42"/>
      <c r="FF686" s="42"/>
      <c r="FG686" s="42"/>
      <c r="FH686" s="42"/>
      <c r="FI686" s="42"/>
      <c r="FJ686" s="42"/>
      <c r="FK686" s="42"/>
      <c r="FL686" s="42"/>
      <c r="FM686" s="42"/>
      <c r="FN686" s="42"/>
      <c r="FO686" s="42"/>
      <c r="FP686" s="42"/>
      <c r="FQ686" s="42"/>
      <c r="FR686" s="42"/>
      <c r="FS686" s="42"/>
      <c r="FT686" s="42"/>
      <c r="FU686" s="42"/>
      <c r="FV686" s="42"/>
      <c r="FW686" s="42"/>
      <c r="FX686" s="42"/>
      <c r="FY686" s="42"/>
      <c r="FZ686" s="42"/>
      <c r="GA686" s="42"/>
      <c r="GB686" s="42"/>
      <c r="GC686" s="42"/>
      <c r="GD686" s="42"/>
      <c r="GE686" s="42"/>
      <c r="GF686" s="42"/>
      <c r="GG686" s="42"/>
      <c r="GH686" s="42"/>
      <c r="GI686" s="42"/>
      <c r="GJ686" s="42"/>
      <c r="GK686" s="42"/>
      <c r="GL686" s="42"/>
      <c r="GM686" s="42"/>
      <c r="GN686" s="42"/>
      <c r="GO686" s="42"/>
      <c r="GP686" s="42"/>
      <c r="GQ686" s="42"/>
      <c r="GR686" s="42"/>
      <c r="GS686" s="42"/>
      <c r="GT686" s="42"/>
      <c r="GU686" s="42"/>
      <c r="GV686" s="42"/>
      <c r="GW686" s="42"/>
      <c r="GX686" s="42"/>
      <c r="GY686" s="42"/>
      <c r="GZ686" s="42"/>
      <c r="HA686" s="42"/>
      <c r="HB686" s="42"/>
      <c r="HC686" s="42"/>
      <c r="HD686" s="42"/>
      <c r="HE686" s="42"/>
      <c r="HF686" s="42"/>
      <c r="HG686" s="42"/>
      <c r="HH686" s="42"/>
      <c r="HI686" s="42"/>
      <c r="HJ686" s="42"/>
      <c r="HK686" s="42"/>
      <c r="HL686" s="42"/>
      <c r="HM686" s="42"/>
      <c r="HN686" s="42"/>
      <c r="HO686" s="42"/>
      <c r="HP686" s="42"/>
      <c r="HQ686" s="42"/>
      <c r="HR686" s="42"/>
      <c r="HS686" s="42"/>
      <c r="HT686" s="42"/>
      <c r="HU686" s="42"/>
      <c r="HV686" s="42"/>
      <c r="HW686" s="42"/>
      <c r="HX686" s="42"/>
    </row>
    <row r="687" spans="1:232" s="32" customFormat="1" x14ac:dyDescent="0.25">
      <c r="A687" s="29"/>
      <c r="B687" s="30"/>
      <c r="C687" s="31" t="str">
        <f>IF(H687="","",VLOOKUP(O687,Khach_hang!B:G,6,0))</f>
        <v/>
      </c>
      <c r="D687" s="57" t="str">
        <f t="shared" si="170"/>
        <v/>
      </c>
      <c r="E687" s="57" t="str">
        <f t="shared" si="171"/>
        <v/>
      </c>
      <c r="F687" s="32" t="str">
        <f>IF(H687="","",VLOOKUP(H687,'PHIEU XT'!B:I,8,0))</f>
        <v/>
      </c>
      <c r="G687" s="32" t="str">
        <f t="shared" si="172"/>
        <v/>
      </c>
      <c r="H687" s="4"/>
      <c r="I687" s="32" t="str">
        <f t="shared" si="173"/>
        <v/>
      </c>
      <c r="J687" s="33" t="str">
        <f t="shared" si="174"/>
        <v/>
      </c>
      <c r="K687" s="43"/>
      <c r="L687" s="46" t="str">
        <f t="shared" si="175"/>
        <v/>
      </c>
      <c r="M687" s="33" t="str">
        <f>IF(H687="","",'PHIEU XT'!C687)</f>
        <v/>
      </c>
      <c r="N687" s="35" t="str">
        <f t="shared" si="176"/>
        <v/>
      </c>
      <c r="O687" s="6" t="str">
        <f>IF(H687="","",'PHIEU XT'!E687)</f>
        <v/>
      </c>
      <c r="P687" s="36"/>
      <c r="Q687" s="36"/>
      <c r="R687" s="36"/>
      <c r="S687" s="33" t="str">
        <f>IF(H687="","",'PHIEU XT'!F687)</f>
        <v/>
      </c>
      <c r="T687" s="36"/>
      <c r="U687" s="36"/>
      <c r="V687" s="33" t="str">
        <f t="shared" si="177"/>
        <v/>
      </c>
      <c r="W687" s="36"/>
      <c r="X687" s="36"/>
      <c r="Y687" s="33" t="str">
        <f>IF(H687="","",'PHIEU XT'!AC687)</f>
        <v/>
      </c>
      <c r="Z687" s="36"/>
      <c r="AA687" s="30"/>
      <c r="AB687" s="57" t="str">
        <f t="shared" si="178"/>
        <v/>
      </c>
      <c r="AC687" s="57" t="str">
        <f t="shared" si="179"/>
        <v/>
      </c>
      <c r="AD687" s="30"/>
      <c r="AE687" s="58" t="str">
        <f>IF(H687="","",'PHIEU XT'!U687)</f>
        <v/>
      </c>
      <c r="AF687" s="37"/>
      <c r="AG687" s="37" t="str">
        <f>IF(H687="","",'PHIEU XT'!T687)</f>
        <v/>
      </c>
      <c r="AH687" s="38" t="e">
        <f t="shared" si="180"/>
        <v>#VALUE!</v>
      </c>
      <c r="AI687" s="37"/>
      <c r="AJ687" s="37"/>
      <c r="AK687" s="39"/>
      <c r="AL687" s="40" t="str">
        <f t="shared" si="181"/>
        <v/>
      </c>
      <c r="AM687" s="37"/>
      <c r="AN687" s="37" t="str">
        <f t="shared" si="182"/>
        <v/>
      </c>
      <c r="AO687" s="59" t="str">
        <f t="shared" si="183"/>
        <v/>
      </c>
      <c r="AP687" s="39"/>
      <c r="AQ687" s="59" t="str">
        <f t="shared" si="184"/>
        <v/>
      </c>
      <c r="AR687" s="60" t="str">
        <f t="shared" si="185"/>
        <v/>
      </c>
      <c r="AS687" s="60" t="str">
        <f t="shared" si="186"/>
        <v/>
      </c>
      <c r="AT687" s="41"/>
      <c r="AU687" s="41"/>
      <c r="AV687" s="39"/>
      <c r="AW687" s="42"/>
      <c r="AX687" s="42"/>
      <c r="AY687" s="42"/>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c r="BV687" s="42"/>
      <c r="BW687" s="42"/>
      <c r="BX687" s="42"/>
      <c r="BY687" s="42"/>
      <c r="BZ687" s="42"/>
      <c r="CA687" s="42"/>
      <c r="CB687" s="42"/>
      <c r="CC687" s="42"/>
      <c r="CD687" s="42"/>
      <c r="CE687" s="42"/>
      <c r="CF687" s="42"/>
      <c r="CG687" s="42"/>
      <c r="CH687" s="42"/>
      <c r="CI687" s="42"/>
      <c r="CJ687" s="42"/>
      <c r="CK687" s="42"/>
      <c r="CL687" s="42"/>
      <c r="CM687" s="42"/>
      <c r="CN687" s="42"/>
      <c r="CO687" s="42"/>
      <c r="CP687" s="42"/>
      <c r="CQ687" s="42"/>
      <c r="CR687" s="42"/>
      <c r="CS687" s="42"/>
      <c r="CT687" s="42"/>
      <c r="CU687" s="42"/>
      <c r="CV687" s="42"/>
      <c r="CW687" s="42"/>
      <c r="CX687" s="42"/>
      <c r="CY687" s="42"/>
      <c r="CZ687" s="42"/>
      <c r="DA687" s="42"/>
      <c r="DB687" s="42"/>
      <c r="DC687" s="42"/>
      <c r="DD687" s="42"/>
      <c r="DE687" s="42"/>
      <c r="DF687" s="42"/>
      <c r="DG687" s="42"/>
      <c r="DH687" s="42"/>
      <c r="DI687" s="42"/>
      <c r="DJ687" s="42"/>
      <c r="DK687" s="42"/>
      <c r="DL687" s="42"/>
      <c r="DM687" s="42"/>
      <c r="DN687" s="42"/>
      <c r="DO687" s="42"/>
      <c r="DP687" s="42"/>
      <c r="DQ687" s="42"/>
      <c r="DR687" s="42"/>
      <c r="DS687" s="42"/>
      <c r="DT687" s="42"/>
      <c r="DU687" s="42"/>
      <c r="DV687" s="42"/>
      <c r="DW687" s="42"/>
      <c r="DX687" s="42"/>
      <c r="DY687" s="42"/>
      <c r="DZ687" s="42"/>
      <c r="EA687" s="42"/>
      <c r="EB687" s="42"/>
      <c r="EC687" s="42"/>
      <c r="ED687" s="42"/>
      <c r="EE687" s="42"/>
      <c r="EF687" s="42"/>
      <c r="EG687" s="42"/>
      <c r="EH687" s="42"/>
      <c r="EI687" s="42"/>
      <c r="EJ687" s="42"/>
      <c r="EK687" s="42"/>
      <c r="EL687" s="42"/>
      <c r="EM687" s="42"/>
      <c r="EN687" s="42"/>
      <c r="EO687" s="42"/>
      <c r="EP687" s="42"/>
      <c r="EQ687" s="42"/>
      <c r="ER687" s="42"/>
      <c r="ES687" s="42"/>
      <c r="ET687" s="42"/>
      <c r="EU687" s="42"/>
      <c r="EV687" s="42"/>
      <c r="EW687" s="42"/>
      <c r="EX687" s="42"/>
      <c r="EY687" s="42"/>
      <c r="EZ687" s="42"/>
      <c r="FA687" s="42"/>
      <c r="FB687" s="42"/>
      <c r="FC687" s="42"/>
      <c r="FD687" s="42"/>
      <c r="FE687" s="42"/>
      <c r="FF687" s="42"/>
      <c r="FG687" s="42"/>
      <c r="FH687" s="42"/>
      <c r="FI687" s="42"/>
      <c r="FJ687" s="42"/>
      <c r="FK687" s="42"/>
      <c r="FL687" s="42"/>
      <c r="FM687" s="42"/>
      <c r="FN687" s="42"/>
      <c r="FO687" s="42"/>
      <c r="FP687" s="42"/>
      <c r="FQ687" s="42"/>
      <c r="FR687" s="42"/>
      <c r="FS687" s="42"/>
      <c r="FT687" s="42"/>
      <c r="FU687" s="42"/>
      <c r="FV687" s="42"/>
      <c r="FW687" s="42"/>
      <c r="FX687" s="42"/>
      <c r="FY687" s="42"/>
      <c r="FZ687" s="42"/>
      <c r="GA687" s="42"/>
      <c r="GB687" s="42"/>
      <c r="GC687" s="42"/>
      <c r="GD687" s="42"/>
      <c r="GE687" s="42"/>
      <c r="GF687" s="42"/>
      <c r="GG687" s="42"/>
      <c r="GH687" s="42"/>
      <c r="GI687" s="42"/>
      <c r="GJ687" s="42"/>
      <c r="GK687" s="42"/>
      <c r="GL687" s="42"/>
      <c r="GM687" s="42"/>
      <c r="GN687" s="42"/>
      <c r="GO687" s="42"/>
      <c r="GP687" s="42"/>
      <c r="GQ687" s="42"/>
      <c r="GR687" s="42"/>
      <c r="GS687" s="42"/>
      <c r="GT687" s="42"/>
      <c r="GU687" s="42"/>
      <c r="GV687" s="42"/>
      <c r="GW687" s="42"/>
      <c r="GX687" s="42"/>
      <c r="GY687" s="42"/>
      <c r="GZ687" s="42"/>
      <c r="HA687" s="42"/>
      <c r="HB687" s="42"/>
      <c r="HC687" s="42"/>
      <c r="HD687" s="42"/>
      <c r="HE687" s="42"/>
      <c r="HF687" s="42"/>
      <c r="HG687" s="42"/>
      <c r="HH687" s="42"/>
      <c r="HI687" s="42"/>
      <c r="HJ687" s="42"/>
      <c r="HK687" s="42"/>
      <c r="HL687" s="42"/>
      <c r="HM687" s="42"/>
      <c r="HN687" s="42"/>
      <c r="HO687" s="42"/>
      <c r="HP687" s="42"/>
      <c r="HQ687" s="42"/>
      <c r="HR687" s="42"/>
      <c r="HS687" s="42"/>
      <c r="HT687" s="42"/>
      <c r="HU687" s="42"/>
      <c r="HV687" s="42"/>
      <c r="HW687" s="42"/>
      <c r="HX687" s="42"/>
    </row>
    <row r="688" spans="1:232" s="32" customFormat="1" x14ac:dyDescent="0.25">
      <c r="A688" s="29"/>
      <c r="B688" s="30"/>
      <c r="C688" s="31" t="str">
        <f>IF(H688="","",VLOOKUP(O688,Khach_hang!B:G,6,0))</f>
        <v/>
      </c>
      <c r="D688" s="57" t="str">
        <f t="shared" si="170"/>
        <v/>
      </c>
      <c r="E688" s="57" t="str">
        <f t="shared" si="171"/>
        <v/>
      </c>
      <c r="F688" s="32" t="str">
        <f>IF(H688="","",VLOOKUP(H688,'PHIEU XT'!B:I,8,0))</f>
        <v/>
      </c>
      <c r="G688" s="32" t="str">
        <f t="shared" si="172"/>
        <v/>
      </c>
      <c r="H688" s="4"/>
      <c r="I688" s="32" t="str">
        <f t="shared" si="173"/>
        <v/>
      </c>
      <c r="J688" s="33" t="str">
        <f t="shared" si="174"/>
        <v/>
      </c>
      <c r="K688" s="43"/>
      <c r="L688" s="46" t="str">
        <f t="shared" si="175"/>
        <v/>
      </c>
      <c r="M688" s="33" t="str">
        <f>IF(H688="","",'PHIEU XT'!C688)</f>
        <v/>
      </c>
      <c r="N688" s="35" t="str">
        <f t="shared" si="176"/>
        <v/>
      </c>
      <c r="O688" s="6" t="str">
        <f>IF(H688="","",'PHIEU XT'!E688)</f>
        <v/>
      </c>
      <c r="P688" s="36"/>
      <c r="Q688" s="36"/>
      <c r="R688" s="36"/>
      <c r="S688" s="33" t="str">
        <f>IF(H688="","",'PHIEU XT'!F688)</f>
        <v/>
      </c>
      <c r="T688" s="36"/>
      <c r="U688" s="36"/>
      <c r="V688" s="33" t="str">
        <f t="shared" si="177"/>
        <v/>
      </c>
      <c r="W688" s="36"/>
      <c r="X688" s="36"/>
      <c r="Y688" s="33" t="str">
        <f>IF(H688="","",'PHIEU XT'!AC688)</f>
        <v/>
      </c>
      <c r="Z688" s="36"/>
      <c r="AA688" s="30"/>
      <c r="AB688" s="57" t="str">
        <f t="shared" si="178"/>
        <v/>
      </c>
      <c r="AC688" s="57" t="str">
        <f t="shared" si="179"/>
        <v/>
      </c>
      <c r="AD688" s="30"/>
      <c r="AE688" s="58" t="str">
        <f>IF(H688="","",'PHIEU XT'!U688)</f>
        <v/>
      </c>
      <c r="AF688" s="37"/>
      <c r="AG688" s="37" t="str">
        <f>IF(H688="","",'PHIEU XT'!T688)</f>
        <v/>
      </c>
      <c r="AH688" s="38" t="e">
        <f t="shared" si="180"/>
        <v>#VALUE!</v>
      </c>
      <c r="AI688" s="37"/>
      <c r="AJ688" s="37"/>
      <c r="AK688" s="39"/>
      <c r="AL688" s="40" t="str">
        <f t="shared" si="181"/>
        <v/>
      </c>
      <c r="AM688" s="37"/>
      <c r="AN688" s="37" t="str">
        <f t="shared" si="182"/>
        <v/>
      </c>
      <c r="AO688" s="59" t="str">
        <f t="shared" si="183"/>
        <v/>
      </c>
      <c r="AP688" s="39"/>
      <c r="AQ688" s="59" t="str">
        <f t="shared" si="184"/>
        <v/>
      </c>
      <c r="AR688" s="60" t="str">
        <f t="shared" si="185"/>
        <v/>
      </c>
      <c r="AS688" s="60" t="str">
        <f t="shared" si="186"/>
        <v/>
      </c>
      <c r="AT688" s="41"/>
      <c r="AU688" s="41"/>
      <c r="AV688" s="39"/>
      <c r="AW688" s="42"/>
      <c r="AX688" s="42"/>
      <c r="AY688" s="42"/>
      <c r="AZ688" s="42"/>
      <c r="BA688" s="42"/>
      <c r="BB688" s="42"/>
      <c r="BC688" s="42"/>
      <c r="BD688" s="42"/>
      <c r="BE688" s="42"/>
      <c r="BF688" s="42"/>
      <c r="BG688" s="42"/>
      <c r="BH688" s="42"/>
      <c r="BI688" s="42"/>
      <c r="BJ688" s="42"/>
      <c r="BK688" s="42"/>
      <c r="BL688" s="42"/>
      <c r="BM688" s="42"/>
      <c r="BN688" s="42"/>
      <c r="BO688" s="42"/>
      <c r="BP688" s="42"/>
      <c r="BQ688" s="42"/>
      <c r="BR688" s="42"/>
      <c r="BS688" s="42"/>
      <c r="BT688" s="42"/>
      <c r="BU688" s="42"/>
      <c r="BV688" s="42"/>
      <c r="BW688" s="42"/>
      <c r="BX688" s="42"/>
      <c r="BY688" s="42"/>
      <c r="BZ688" s="42"/>
      <c r="CA688" s="42"/>
      <c r="CB688" s="42"/>
      <c r="CC688" s="42"/>
      <c r="CD688" s="42"/>
      <c r="CE688" s="42"/>
      <c r="CF688" s="42"/>
      <c r="CG688" s="42"/>
      <c r="CH688" s="42"/>
      <c r="CI688" s="42"/>
      <c r="CJ688" s="42"/>
      <c r="CK688" s="42"/>
      <c r="CL688" s="42"/>
      <c r="CM688" s="42"/>
      <c r="CN688" s="42"/>
      <c r="CO688" s="42"/>
      <c r="CP688" s="42"/>
      <c r="CQ688" s="42"/>
      <c r="CR688" s="42"/>
      <c r="CS688" s="42"/>
      <c r="CT688" s="42"/>
      <c r="CU688" s="42"/>
      <c r="CV688" s="42"/>
      <c r="CW688" s="42"/>
      <c r="CX688" s="42"/>
      <c r="CY688" s="42"/>
      <c r="CZ688" s="42"/>
      <c r="DA688" s="42"/>
      <c r="DB688" s="42"/>
      <c r="DC688" s="42"/>
      <c r="DD688" s="42"/>
      <c r="DE688" s="42"/>
      <c r="DF688" s="42"/>
      <c r="DG688" s="42"/>
      <c r="DH688" s="42"/>
      <c r="DI688" s="42"/>
      <c r="DJ688" s="42"/>
      <c r="DK688" s="42"/>
      <c r="DL688" s="42"/>
      <c r="DM688" s="42"/>
      <c r="DN688" s="42"/>
      <c r="DO688" s="42"/>
      <c r="DP688" s="42"/>
      <c r="DQ688" s="42"/>
      <c r="DR688" s="42"/>
      <c r="DS688" s="42"/>
      <c r="DT688" s="42"/>
      <c r="DU688" s="42"/>
      <c r="DV688" s="42"/>
      <c r="DW688" s="42"/>
      <c r="DX688" s="42"/>
      <c r="DY688" s="42"/>
      <c r="DZ688" s="42"/>
      <c r="EA688" s="42"/>
      <c r="EB688" s="42"/>
      <c r="EC688" s="42"/>
      <c r="ED688" s="42"/>
      <c r="EE688" s="42"/>
      <c r="EF688" s="42"/>
      <c r="EG688" s="42"/>
      <c r="EH688" s="42"/>
      <c r="EI688" s="42"/>
      <c r="EJ688" s="42"/>
      <c r="EK688" s="42"/>
      <c r="EL688" s="42"/>
      <c r="EM688" s="42"/>
      <c r="EN688" s="42"/>
      <c r="EO688" s="42"/>
      <c r="EP688" s="42"/>
      <c r="EQ688" s="42"/>
      <c r="ER688" s="42"/>
      <c r="ES688" s="42"/>
      <c r="ET688" s="42"/>
      <c r="EU688" s="42"/>
      <c r="EV688" s="42"/>
      <c r="EW688" s="42"/>
      <c r="EX688" s="42"/>
      <c r="EY688" s="42"/>
      <c r="EZ688" s="42"/>
      <c r="FA688" s="42"/>
      <c r="FB688" s="42"/>
      <c r="FC688" s="42"/>
      <c r="FD688" s="42"/>
      <c r="FE688" s="42"/>
      <c r="FF688" s="42"/>
      <c r="FG688" s="42"/>
      <c r="FH688" s="42"/>
      <c r="FI688" s="42"/>
      <c r="FJ688" s="42"/>
      <c r="FK688" s="42"/>
      <c r="FL688" s="42"/>
      <c r="FM688" s="42"/>
      <c r="FN688" s="42"/>
      <c r="FO688" s="42"/>
      <c r="FP688" s="42"/>
      <c r="FQ688" s="42"/>
      <c r="FR688" s="42"/>
      <c r="FS688" s="42"/>
      <c r="FT688" s="42"/>
      <c r="FU688" s="42"/>
      <c r="FV688" s="42"/>
      <c r="FW688" s="42"/>
      <c r="FX688" s="42"/>
      <c r="FY688" s="42"/>
      <c r="FZ688" s="42"/>
      <c r="GA688" s="42"/>
      <c r="GB688" s="42"/>
      <c r="GC688" s="42"/>
      <c r="GD688" s="42"/>
      <c r="GE688" s="42"/>
      <c r="GF688" s="42"/>
      <c r="GG688" s="42"/>
      <c r="GH688" s="42"/>
      <c r="GI688" s="42"/>
      <c r="GJ688" s="42"/>
      <c r="GK688" s="42"/>
      <c r="GL688" s="42"/>
      <c r="GM688" s="42"/>
      <c r="GN688" s="42"/>
      <c r="GO688" s="42"/>
      <c r="GP688" s="42"/>
      <c r="GQ688" s="42"/>
      <c r="GR688" s="42"/>
      <c r="GS688" s="42"/>
      <c r="GT688" s="42"/>
      <c r="GU688" s="42"/>
      <c r="GV688" s="42"/>
      <c r="GW688" s="42"/>
      <c r="GX688" s="42"/>
      <c r="GY688" s="42"/>
      <c r="GZ688" s="42"/>
      <c r="HA688" s="42"/>
      <c r="HB688" s="42"/>
      <c r="HC688" s="42"/>
      <c r="HD688" s="42"/>
      <c r="HE688" s="42"/>
      <c r="HF688" s="42"/>
      <c r="HG688" s="42"/>
      <c r="HH688" s="42"/>
      <c r="HI688" s="42"/>
      <c r="HJ688" s="42"/>
      <c r="HK688" s="42"/>
      <c r="HL688" s="42"/>
      <c r="HM688" s="42"/>
      <c r="HN688" s="42"/>
      <c r="HO688" s="42"/>
      <c r="HP688" s="42"/>
      <c r="HQ688" s="42"/>
      <c r="HR688" s="42"/>
      <c r="HS688" s="42"/>
      <c r="HT688" s="42"/>
      <c r="HU688" s="42"/>
      <c r="HV688" s="42"/>
      <c r="HW688" s="42"/>
      <c r="HX688" s="42"/>
    </row>
    <row r="689" spans="1:232" s="32" customFormat="1" x14ac:dyDescent="0.25">
      <c r="A689" s="29"/>
      <c r="B689" s="30"/>
      <c r="C689" s="31" t="str">
        <f>IF(H689="","",VLOOKUP(O689,Khach_hang!B:G,6,0))</f>
        <v/>
      </c>
      <c r="D689" s="57" t="str">
        <f t="shared" si="170"/>
        <v/>
      </c>
      <c r="E689" s="57" t="str">
        <f t="shared" si="171"/>
        <v/>
      </c>
      <c r="F689" s="32" t="str">
        <f>IF(H689="","",VLOOKUP(H689,'PHIEU XT'!B:I,8,0))</f>
        <v/>
      </c>
      <c r="G689" s="32" t="str">
        <f t="shared" si="172"/>
        <v/>
      </c>
      <c r="H689" s="4"/>
      <c r="I689" s="32" t="str">
        <f t="shared" si="173"/>
        <v/>
      </c>
      <c r="J689" s="33" t="str">
        <f t="shared" si="174"/>
        <v/>
      </c>
      <c r="K689" s="43"/>
      <c r="L689" s="46" t="str">
        <f t="shared" si="175"/>
        <v/>
      </c>
      <c r="M689" s="33" t="str">
        <f>IF(H689="","",'PHIEU XT'!C689)</f>
        <v/>
      </c>
      <c r="N689" s="35" t="str">
        <f t="shared" si="176"/>
        <v/>
      </c>
      <c r="O689" s="6" t="str">
        <f>IF(H689="","",'PHIEU XT'!E689)</f>
        <v/>
      </c>
      <c r="P689" s="36"/>
      <c r="Q689" s="36"/>
      <c r="R689" s="36"/>
      <c r="S689" s="33" t="str">
        <f>IF(H689="","",'PHIEU XT'!F689)</f>
        <v/>
      </c>
      <c r="T689" s="36"/>
      <c r="U689" s="36"/>
      <c r="V689" s="33" t="str">
        <f t="shared" si="177"/>
        <v/>
      </c>
      <c r="W689" s="36"/>
      <c r="X689" s="36"/>
      <c r="Y689" s="33" t="str">
        <f>IF(H689="","",'PHIEU XT'!AC689)</f>
        <v/>
      </c>
      <c r="Z689" s="36"/>
      <c r="AA689" s="30"/>
      <c r="AB689" s="57" t="str">
        <f t="shared" si="178"/>
        <v/>
      </c>
      <c r="AC689" s="57" t="str">
        <f t="shared" si="179"/>
        <v/>
      </c>
      <c r="AD689" s="30"/>
      <c r="AE689" s="58" t="str">
        <f>IF(H689="","",'PHIEU XT'!U689)</f>
        <v/>
      </c>
      <c r="AF689" s="37"/>
      <c r="AG689" s="37" t="str">
        <f>IF(H689="","",'PHIEU XT'!T689)</f>
        <v/>
      </c>
      <c r="AH689" s="38" t="e">
        <f t="shared" si="180"/>
        <v>#VALUE!</v>
      </c>
      <c r="AI689" s="37"/>
      <c r="AJ689" s="37"/>
      <c r="AK689" s="39"/>
      <c r="AL689" s="40" t="str">
        <f t="shared" si="181"/>
        <v/>
      </c>
      <c r="AM689" s="37"/>
      <c r="AN689" s="37" t="str">
        <f t="shared" si="182"/>
        <v/>
      </c>
      <c r="AO689" s="59" t="str">
        <f t="shared" si="183"/>
        <v/>
      </c>
      <c r="AP689" s="39"/>
      <c r="AQ689" s="59" t="str">
        <f t="shared" si="184"/>
        <v/>
      </c>
      <c r="AR689" s="60" t="str">
        <f t="shared" si="185"/>
        <v/>
      </c>
      <c r="AS689" s="60" t="str">
        <f t="shared" si="186"/>
        <v/>
      </c>
      <c r="AT689" s="41"/>
      <c r="AU689" s="41"/>
      <c r="AV689" s="39"/>
      <c r="AW689" s="42"/>
      <c r="AX689" s="42"/>
      <c r="AY689" s="42"/>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c r="BV689" s="42"/>
      <c r="BW689" s="42"/>
      <c r="BX689" s="42"/>
      <c r="BY689" s="42"/>
      <c r="BZ689" s="42"/>
      <c r="CA689" s="42"/>
      <c r="CB689" s="42"/>
      <c r="CC689" s="42"/>
      <c r="CD689" s="42"/>
      <c r="CE689" s="42"/>
      <c r="CF689" s="42"/>
      <c r="CG689" s="42"/>
      <c r="CH689" s="42"/>
      <c r="CI689" s="42"/>
      <c r="CJ689" s="42"/>
      <c r="CK689" s="42"/>
      <c r="CL689" s="42"/>
      <c r="CM689" s="42"/>
      <c r="CN689" s="42"/>
      <c r="CO689" s="42"/>
      <c r="CP689" s="42"/>
      <c r="CQ689" s="42"/>
      <c r="CR689" s="42"/>
      <c r="CS689" s="42"/>
      <c r="CT689" s="42"/>
      <c r="CU689" s="42"/>
      <c r="CV689" s="42"/>
      <c r="CW689" s="42"/>
      <c r="CX689" s="42"/>
      <c r="CY689" s="42"/>
      <c r="CZ689" s="42"/>
      <c r="DA689" s="42"/>
      <c r="DB689" s="42"/>
      <c r="DC689" s="42"/>
      <c r="DD689" s="42"/>
      <c r="DE689" s="42"/>
      <c r="DF689" s="42"/>
      <c r="DG689" s="42"/>
      <c r="DH689" s="42"/>
      <c r="DI689" s="42"/>
      <c r="DJ689" s="42"/>
      <c r="DK689" s="42"/>
      <c r="DL689" s="42"/>
      <c r="DM689" s="42"/>
      <c r="DN689" s="42"/>
      <c r="DO689" s="42"/>
      <c r="DP689" s="42"/>
      <c r="DQ689" s="42"/>
      <c r="DR689" s="42"/>
      <c r="DS689" s="42"/>
      <c r="DT689" s="42"/>
      <c r="DU689" s="42"/>
      <c r="DV689" s="42"/>
      <c r="DW689" s="42"/>
      <c r="DX689" s="42"/>
      <c r="DY689" s="42"/>
      <c r="DZ689" s="42"/>
      <c r="EA689" s="42"/>
      <c r="EB689" s="42"/>
      <c r="EC689" s="42"/>
      <c r="ED689" s="42"/>
      <c r="EE689" s="42"/>
      <c r="EF689" s="42"/>
      <c r="EG689" s="42"/>
      <c r="EH689" s="42"/>
      <c r="EI689" s="42"/>
      <c r="EJ689" s="42"/>
      <c r="EK689" s="42"/>
      <c r="EL689" s="42"/>
      <c r="EM689" s="42"/>
      <c r="EN689" s="42"/>
      <c r="EO689" s="42"/>
      <c r="EP689" s="42"/>
      <c r="EQ689" s="42"/>
      <c r="ER689" s="42"/>
      <c r="ES689" s="42"/>
      <c r="ET689" s="42"/>
      <c r="EU689" s="42"/>
      <c r="EV689" s="42"/>
      <c r="EW689" s="42"/>
      <c r="EX689" s="42"/>
      <c r="EY689" s="42"/>
      <c r="EZ689" s="42"/>
      <c r="FA689" s="42"/>
      <c r="FB689" s="42"/>
      <c r="FC689" s="42"/>
      <c r="FD689" s="42"/>
      <c r="FE689" s="42"/>
      <c r="FF689" s="42"/>
      <c r="FG689" s="42"/>
      <c r="FH689" s="42"/>
      <c r="FI689" s="42"/>
      <c r="FJ689" s="42"/>
      <c r="FK689" s="42"/>
      <c r="FL689" s="42"/>
      <c r="FM689" s="42"/>
      <c r="FN689" s="42"/>
      <c r="FO689" s="42"/>
      <c r="FP689" s="42"/>
      <c r="FQ689" s="42"/>
      <c r="FR689" s="42"/>
      <c r="FS689" s="42"/>
      <c r="FT689" s="42"/>
      <c r="FU689" s="42"/>
      <c r="FV689" s="42"/>
      <c r="FW689" s="42"/>
      <c r="FX689" s="42"/>
      <c r="FY689" s="42"/>
      <c r="FZ689" s="42"/>
      <c r="GA689" s="42"/>
      <c r="GB689" s="42"/>
      <c r="GC689" s="42"/>
      <c r="GD689" s="42"/>
      <c r="GE689" s="42"/>
      <c r="GF689" s="42"/>
      <c r="GG689" s="42"/>
      <c r="GH689" s="42"/>
      <c r="GI689" s="42"/>
      <c r="GJ689" s="42"/>
      <c r="GK689" s="42"/>
      <c r="GL689" s="42"/>
      <c r="GM689" s="42"/>
      <c r="GN689" s="42"/>
      <c r="GO689" s="42"/>
      <c r="GP689" s="42"/>
      <c r="GQ689" s="42"/>
      <c r="GR689" s="42"/>
      <c r="GS689" s="42"/>
      <c r="GT689" s="42"/>
      <c r="GU689" s="42"/>
      <c r="GV689" s="42"/>
      <c r="GW689" s="42"/>
      <c r="GX689" s="42"/>
      <c r="GY689" s="42"/>
      <c r="GZ689" s="42"/>
      <c r="HA689" s="42"/>
      <c r="HB689" s="42"/>
      <c r="HC689" s="42"/>
      <c r="HD689" s="42"/>
      <c r="HE689" s="42"/>
      <c r="HF689" s="42"/>
      <c r="HG689" s="42"/>
      <c r="HH689" s="42"/>
      <c r="HI689" s="42"/>
      <c r="HJ689" s="42"/>
      <c r="HK689" s="42"/>
      <c r="HL689" s="42"/>
      <c r="HM689" s="42"/>
      <c r="HN689" s="42"/>
      <c r="HO689" s="42"/>
      <c r="HP689" s="42"/>
      <c r="HQ689" s="42"/>
      <c r="HR689" s="42"/>
      <c r="HS689" s="42"/>
      <c r="HT689" s="42"/>
      <c r="HU689" s="42"/>
      <c r="HV689" s="42"/>
      <c r="HW689" s="42"/>
      <c r="HX689" s="42"/>
    </row>
    <row r="690" spans="1:232" s="32" customFormat="1" x14ac:dyDescent="0.25">
      <c r="A690" s="29"/>
      <c r="B690" s="30"/>
      <c r="C690" s="31" t="str">
        <f>IF(H690="","",VLOOKUP(O690,Khach_hang!B:G,6,0))</f>
        <v/>
      </c>
      <c r="D690" s="57" t="str">
        <f t="shared" si="170"/>
        <v/>
      </c>
      <c r="E690" s="57" t="str">
        <f t="shared" si="171"/>
        <v/>
      </c>
      <c r="F690" s="32" t="str">
        <f>IF(H690="","",VLOOKUP(H690,'PHIEU XT'!B:I,8,0))</f>
        <v/>
      </c>
      <c r="G690" s="32" t="str">
        <f t="shared" si="172"/>
        <v/>
      </c>
      <c r="H690" s="4"/>
      <c r="I690" s="32" t="str">
        <f t="shared" si="173"/>
        <v/>
      </c>
      <c r="J690" s="33" t="str">
        <f t="shared" si="174"/>
        <v/>
      </c>
      <c r="K690" s="43"/>
      <c r="L690" s="46" t="str">
        <f t="shared" si="175"/>
        <v/>
      </c>
      <c r="M690" s="33" t="str">
        <f>IF(H690="","",'PHIEU XT'!C690)</f>
        <v/>
      </c>
      <c r="N690" s="35" t="str">
        <f t="shared" si="176"/>
        <v/>
      </c>
      <c r="O690" s="6" t="str">
        <f>IF(H690="","",'PHIEU XT'!E690)</f>
        <v/>
      </c>
      <c r="P690" s="36"/>
      <c r="Q690" s="36"/>
      <c r="R690" s="36"/>
      <c r="S690" s="33" t="str">
        <f>IF(H690="","",'PHIEU XT'!F690)</f>
        <v/>
      </c>
      <c r="T690" s="36"/>
      <c r="U690" s="36"/>
      <c r="V690" s="33" t="str">
        <f t="shared" si="177"/>
        <v/>
      </c>
      <c r="W690" s="36"/>
      <c r="X690" s="36"/>
      <c r="Y690" s="33" t="str">
        <f>IF(H690="","",'PHIEU XT'!AC690)</f>
        <v/>
      </c>
      <c r="Z690" s="36"/>
      <c r="AA690" s="30"/>
      <c r="AB690" s="57" t="str">
        <f t="shared" si="178"/>
        <v/>
      </c>
      <c r="AC690" s="57" t="str">
        <f t="shared" si="179"/>
        <v/>
      </c>
      <c r="AD690" s="30"/>
      <c r="AE690" s="58" t="str">
        <f>IF(H690="","",'PHIEU XT'!U690)</f>
        <v/>
      </c>
      <c r="AF690" s="37"/>
      <c r="AG690" s="37" t="str">
        <f>IF(H690="","",'PHIEU XT'!T690)</f>
        <v/>
      </c>
      <c r="AH690" s="38" t="e">
        <f t="shared" si="180"/>
        <v>#VALUE!</v>
      </c>
      <c r="AI690" s="37"/>
      <c r="AJ690" s="37"/>
      <c r="AK690" s="39"/>
      <c r="AL690" s="40" t="str">
        <f t="shared" si="181"/>
        <v/>
      </c>
      <c r="AM690" s="37"/>
      <c r="AN690" s="37" t="str">
        <f t="shared" si="182"/>
        <v/>
      </c>
      <c r="AO690" s="59" t="str">
        <f t="shared" si="183"/>
        <v/>
      </c>
      <c r="AP690" s="39"/>
      <c r="AQ690" s="59" t="str">
        <f t="shared" si="184"/>
        <v/>
      </c>
      <c r="AR690" s="60" t="str">
        <f t="shared" si="185"/>
        <v/>
      </c>
      <c r="AS690" s="60" t="str">
        <f t="shared" si="186"/>
        <v/>
      </c>
      <c r="AT690" s="41"/>
      <c r="AU690" s="41"/>
      <c r="AV690" s="39"/>
      <c r="AW690" s="42"/>
      <c r="AX690" s="42"/>
      <c r="AY690" s="42"/>
      <c r="AZ690" s="42"/>
      <c r="BA690" s="42"/>
      <c r="BB690" s="42"/>
      <c r="BC690" s="42"/>
      <c r="BD690" s="42"/>
      <c r="BE690" s="42"/>
      <c r="BF690" s="42"/>
      <c r="BG690" s="42"/>
      <c r="BH690" s="42"/>
      <c r="BI690" s="42"/>
      <c r="BJ690" s="42"/>
      <c r="BK690" s="42"/>
      <c r="BL690" s="42"/>
      <c r="BM690" s="42"/>
      <c r="BN690" s="42"/>
      <c r="BO690" s="42"/>
      <c r="BP690" s="42"/>
      <c r="BQ690" s="42"/>
      <c r="BR690" s="42"/>
      <c r="BS690" s="42"/>
      <c r="BT690" s="42"/>
      <c r="BU690" s="42"/>
      <c r="BV690" s="42"/>
      <c r="BW690" s="42"/>
      <c r="BX690" s="42"/>
      <c r="BY690" s="42"/>
      <c r="BZ690" s="42"/>
      <c r="CA690" s="42"/>
      <c r="CB690" s="42"/>
      <c r="CC690" s="42"/>
      <c r="CD690" s="42"/>
      <c r="CE690" s="42"/>
      <c r="CF690" s="42"/>
      <c r="CG690" s="42"/>
      <c r="CH690" s="42"/>
      <c r="CI690" s="42"/>
      <c r="CJ690" s="42"/>
      <c r="CK690" s="42"/>
      <c r="CL690" s="42"/>
      <c r="CM690" s="42"/>
      <c r="CN690" s="42"/>
      <c r="CO690" s="42"/>
      <c r="CP690" s="42"/>
      <c r="CQ690" s="42"/>
      <c r="CR690" s="42"/>
      <c r="CS690" s="42"/>
      <c r="CT690" s="42"/>
      <c r="CU690" s="42"/>
      <c r="CV690" s="42"/>
      <c r="CW690" s="42"/>
      <c r="CX690" s="42"/>
      <c r="CY690" s="42"/>
      <c r="CZ690" s="42"/>
      <c r="DA690" s="42"/>
      <c r="DB690" s="42"/>
      <c r="DC690" s="42"/>
      <c r="DD690" s="42"/>
      <c r="DE690" s="42"/>
      <c r="DF690" s="42"/>
      <c r="DG690" s="42"/>
      <c r="DH690" s="42"/>
      <c r="DI690" s="42"/>
      <c r="DJ690" s="42"/>
      <c r="DK690" s="42"/>
      <c r="DL690" s="42"/>
      <c r="DM690" s="42"/>
      <c r="DN690" s="42"/>
      <c r="DO690" s="42"/>
      <c r="DP690" s="42"/>
      <c r="DQ690" s="42"/>
      <c r="DR690" s="42"/>
      <c r="DS690" s="42"/>
      <c r="DT690" s="42"/>
      <c r="DU690" s="42"/>
      <c r="DV690" s="42"/>
      <c r="DW690" s="42"/>
      <c r="DX690" s="42"/>
      <c r="DY690" s="42"/>
      <c r="DZ690" s="42"/>
      <c r="EA690" s="42"/>
      <c r="EB690" s="42"/>
      <c r="EC690" s="42"/>
      <c r="ED690" s="42"/>
      <c r="EE690" s="42"/>
      <c r="EF690" s="42"/>
      <c r="EG690" s="42"/>
      <c r="EH690" s="42"/>
      <c r="EI690" s="42"/>
      <c r="EJ690" s="42"/>
      <c r="EK690" s="42"/>
      <c r="EL690" s="42"/>
      <c r="EM690" s="42"/>
      <c r="EN690" s="42"/>
      <c r="EO690" s="42"/>
      <c r="EP690" s="42"/>
      <c r="EQ690" s="42"/>
      <c r="ER690" s="42"/>
      <c r="ES690" s="42"/>
      <c r="ET690" s="42"/>
      <c r="EU690" s="42"/>
      <c r="EV690" s="42"/>
      <c r="EW690" s="42"/>
      <c r="EX690" s="42"/>
      <c r="EY690" s="42"/>
      <c r="EZ690" s="42"/>
      <c r="FA690" s="42"/>
      <c r="FB690" s="42"/>
      <c r="FC690" s="42"/>
      <c r="FD690" s="42"/>
      <c r="FE690" s="42"/>
      <c r="FF690" s="42"/>
      <c r="FG690" s="42"/>
      <c r="FH690" s="42"/>
      <c r="FI690" s="42"/>
      <c r="FJ690" s="42"/>
      <c r="FK690" s="42"/>
      <c r="FL690" s="42"/>
      <c r="FM690" s="42"/>
      <c r="FN690" s="42"/>
      <c r="FO690" s="42"/>
      <c r="FP690" s="42"/>
      <c r="FQ690" s="42"/>
      <c r="FR690" s="42"/>
      <c r="FS690" s="42"/>
      <c r="FT690" s="42"/>
      <c r="FU690" s="42"/>
      <c r="FV690" s="42"/>
      <c r="FW690" s="42"/>
      <c r="FX690" s="42"/>
      <c r="FY690" s="42"/>
      <c r="FZ690" s="42"/>
      <c r="GA690" s="42"/>
      <c r="GB690" s="42"/>
      <c r="GC690" s="42"/>
      <c r="GD690" s="42"/>
      <c r="GE690" s="42"/>
      <c r="GF690" s="42"/>
      <c r="GG690" s="42"/>
      <c r="GH690" s="42"/>
      <c r="GI690" s="42"/>
      <c r="GJ690" s="42"/>
      <c r="GK690" s="42"/>
      <c r="GL690" s="42"/>
      <c r="GM690" s="42"/>
      <c r="GN690" s="42"/>
      <c r="GO690" s="42"/>
      <c r="GP690" s="42"/>
      <c r="GQ690" s="42"/>
      <c r="GR690" s="42"/>
      <c r="GS690" s="42"/>
      <c r="GT690" s="42"/>
      <c r="GU690" s="42"/>
      <c r="GV690" s="42"/>
      <c r="GW690" s="42"/>
      <c r="GX690" s="42"/>
      <c r="GY690" s="42"/>
      <c r="GZ690" s="42"/>
      <c r="HA690" s="42"/>
      <c r="HB690" s="42"/>
      <c r="HC690" s="42"/>
      <c r="HD690" s="42"/>
      <c r="HE690" s="42"/>
      <c r="HF690" s="42"/>
      <c r="HG690" s="42"/>
      <c r="HH690" s="42"/>
      <c r="HI690" s="42"/>
      <c r="HJ690" s="42"/>
      <c r="HK690" s="42"/>
      <c r="HL690" s="42"/>
      <c r="HM690" s="42"/>
      <c r="HN690" s="42"/>
      <c r="HO690" s="42"/>
      <c r="HP690" s="42"/>
      <c r="HQ690" s="42"/>
      <c r="HR690" s="42"/>
      <c r="HS690" s="42"/>
      <c r="HT690" s="42"/>
      <c r="HU690" s="42"/>
      <c r="HV690" s="42"/>
      <c r="HW690" s="42"/>
      <c r="HX690" s="42"/>
    </row>
    <row r="691" spans="1:232" s="32" customFormat="1" x14ac:dyDescent="0.25">
      <c r="A691" s="29"/>
      <c r="B691" s="30"/>
      <c r="C691" s="31" t="str">
        <f>IF(H691="","",VLOOKUP(O691,Khach_hang!B:G,6,0))</f>
        <v/>
      </c>
      <c r="D691" s="57" t="str">
        <f t="shared" si="170"/>
        <v/>
      </c>
      <c r="E691" s="57" t="str">
        <f t="shared" si="171"/>
        <v/>
      </c>
      <c r="F691" s="32" t="str">
        <f>IF(H691="","",VLOOKUP(H691,'PHIEU XT'!B:I,8,0))</f>
        <v/>
      </c>
      <c r="G691" s="32" t="str">
        <f t="shared" si="172"/>
        <v/>
      </c>
      <c r="H691" s="4"/>
      <c r="I691" s="32" t="str">
        <f t="shared" si="173"/>
        <v/>
      </c>
      <c r="J691" s="33" t="str">
        <f t="shared" si="174"/>
        <v/>
      </c>
      <c r="K691" s="43"/>
      <c r="L691" s="46" t="str">
        <f t="shared" si="175"/>
        <v/>
      </c>
      <c r="M691" s="33" t="str">
        <f>IF(H691="","",'PHIEU XT'!C691)</f>
        <v/>
      </c>
      <c r="N691" s="35" t="str">
        <f t="shared" si="176"/>
        <v/>
      </c>
      <c r="O691" s="6" t="str">
        <f>IF(H691="","",'PHIEU XT'!E691)</f>
        <v/>
      </c>
      <c r="P691" s="36"/>
      <c r="Q691" s="36"/>
      <c r="R691" s="36"/>
      <c r="S691" s="33" t="str">
        <f>IF(H691="","",'PHIEU XT'!F691)</f>
        <v/>
      </c>
      <c r="T691" s="36"/>
      <c r="U691" s="36"/>
      <c r="V691" s="33" t="str">
        <f t="shared" si="177"/>
        <v/>
      </c>
      <c r="W691" s="36"/>
      <c r="X691" s="36"/>
      <c r="Y691" s="33" t="str">
        <f>IF(H691="","",'PHIEU XT'!AC691)</f>
        <v/>
      </c>
      <c r="Z691" s="36"/>
      <c r="AA691" s="30"/>
      <c r="AB691" s="57" t="str">
        <f t="shared" si="178"/>
        <v/>
      </c>
      <c r="AC691" s="57" t="str">
        <f t="shared" si="179"/>
        <v/>
      </c>
      <c r="AD691" s="30"/>
      <c r="AE691" s="58" t="str">
        <f>IF(H691="","",'PHIEU XT'!U691)</f>
        <v/>
      </c>
      <c r="AF691" s="37"/>
      <c r="AG691" s="37" t="str">
        <f>IF(H691="","",'PHIEU XT'!T691)</f>
        <v/>
      </c>
      <c r="AH691" s="38" t="e">
        <f t="shared" si="180"/>
        <v>#VALUE!</v>
      </c>
      <c r="AI691" s="37"/>
      <c r="AJ691" s="37"/>
      <c r="AK691" s="39"/>
      <c r="AL691" s="40" t="str">
        <f t="shared" si="181"/>
        <v/>
      </c>
      <c r="AM691" s="37"/>
      <c r="AN691" s="37" t="str">
        <f t="shared" si="182"/>
        <v/>
      </c>
      <c r="AO691" s="59" t="str">
        <f t="shared" si="183"/>
        <v/>
      </c>
      <c r="AP691" s="39"/>
      <c r="AQ691" s="59" t="str">
        <f t="shared" si="184"/>
        <v/>
      </c>
      <c r="AR691" s="60" t="str">
        <f t="shared" si="185"/>
        <v/>
      </c>
      <c r="AS691" s="60" t="str">
        <f t="shared" si="186"/>
        <v/>
      </c>
      <c r="AT691" s="41"/>
      <c r="AU691" s="41"/>
      <c r="AV691" s="39"/>
      <c r="AW691" s="42"/>
      <c r="AX691" s="42"/>
      <c r="AY691" s="42"/>
      <c r="AZ691" s="42"/>
      <c r="BA691" s="42"/>
      <c r="BB691" s="42"/>
      <c r="BC691" s="42"/>
      <c r="BD691" s="42"/>
      <c r="BE691" s="42"/>
      <c r="BF691" s="42"/>
      <c r="BG691" s="42"/>
      <c r="BH691" s="42"/>
      <c r="BI691" s="42"/>
      <c r="BJ691" s="42"/>
      <c r="BK691" s="42"/>
      <c r="BL691" s="42"/>
      <c r="BM691" s="42"/>
      <c r="BN691" s="42"/>
      <c r="BO691" s="42"/>
      <c r="BP691" s="42"/>
      <c r="BQ691" s="42"/>
      <c r="BR691" s="42"/>
      <c r="BS691" s="42"/>
      <c r="BT691" s="42"/>
      <c r="BU691" s="42"/>
      <c r="BV691" s="42"/>
      <c r="BW691" s="42"/>
      <c r="BX691" s="42"/>
      <c r="BY691" s="42"/>
      <c r="BZ691" s="42"/>
      <c r="CA691" s="42"/>
      <c r="CB691" s="42"/>
      <c r="CC691" s="42"/>
      <c r="CD691" s="42"/>
      <c r="CE691" s="42"/>
      <c r="CF691" s="42"/>
      <c r="CG691" s="42"/>
      <c r="CH691" s="42"/>
      <c r="CI691" s="42"/>
      <c r="CJ691" s="42"/>
      <c r="CK691" s="42"/>
      <c r="CL691" s="42"/>
      <c r="CM691" s="42"/>
      <c r="CN691" s="42"/>
      <c r="CO691" s="42"/>
      <c r="CP691" s="42"/>
      <c r="CQ691" s="42"/>
      <c r="CR691" s="42"/>
      <c r="CS691" s="42"/>
      <c r="CT691" s="42"/>
      <c r="CU691" s="42"/>
      <c r="CV691" s="42"/>
      <c r="CW691" s="42"/>
      <c r="CX691" s="42"/>
      <c r="CY691" s="42"/>
      <c r="CZ691" s="42"/>
      <c r="DA691" s="42"/>
      <c r="DB691" s="42"/>
      <c r="DC691" s="42"/>
      <c r="DD691" s="42"/>
      <c r="DE691" s="42"/>
      <c r="DF691" s="42"/>
      <c r="DG691" s="42"/>
      <c r="DH691" s="42"/>
      <c r="DI691" s="42"/>
      <c r="DJ691" s="42"/>
      <c r="DK691" s="42"/>
      <c r="DL691" s="42"/>
      <c r="DM691" s="42"/>
      <c r="DN691" s="42"/>
      <c r="DO691" s="42"/>
      <c r="DP691" s="42"/>
      <c r="DQ691" s="42"/>
      <c r="DR691" s="42"/>
      <c r="DS691" s="42"/>
      <c r="DT691" s="42"/>
      <c r="DU691" s="42"/>
      <c r="DV691" s="42"/>
      <c r="DW691" s="42"/>
      <c r="DX691" s="42"/>
      <c r="DY691" s="42"/>
      <c r="DZ691" s="42"/>
      <c r="EA691" s="42"/>
      <c r="EB691" s="42"/>
      <c r="EC691" s="42"/>
      <c r="ED691" s="42"/>
      <c r="EE691" s="42"/>
      <c r="EF691" s="42"/>
      <c r="EG691" s="42"/>
      <c r="EH691" s="42"/>
      <c r="EI691" s="42"/>
      <c r="EJ691" s="42"/>
      <c r="EK691" s="42"/>
      <c r="EL691" s="42"/>
      <c r="EM691" s="42"/>
      <c r="EN691" s="42"/>
      <c r="EO691" s="42"/>
      <c r="EP691" s="42"/>
      <c r="EQ691" s="42"/>
      <c r="ER691" s="42"/>
      <c r="ES691" s="42"/>
      <c r="ET691" s="42"/>
      <c r="EU691" s="42"/>
      <c r="EV691" s="42"/>
      <c r="EW691" s="42"/>
      <c r="EX691" s="42"/>
      <c r="EY691" s="42"/>
      <c r="EZ691" s="42"/>
      <c r="FA691" s="42"/>
      <c r="FB691" s="42"/>
      <c r="FC691" s="42"/>
      <c r="FD691" s="42"/>
      <c r="FE691" s="42"/>
      <c r="FF691" s="42"/>
      <c r="FG691" s="42"/>
      <c r="FH691" s="42"/>
      <c r="FI691" s="42"/>
      <c r="FJ691" s="42"/>
      <c r="FK691" s="42"/>
      <c r="FL691" s="42"/>
      <c r="FM691" s="42"/>
      <c r="FN691" s="42"/>
      <c r="FO691" s="42"/>
      <c r="FP691" s="42"/>
      <c r="FQ691" s="42"/>
      <c r="FR691" s="42"/>
      <c r="FS691" s="42"/>
      <c r="FT691" s="42"/>
      <c r="FU691" s="42"/>
      <c r="FV691" s="42"/>
      <c r="FW691" s="42"/>
      <c r="FX691" s="42"/>
      <c r="FY691" s="42"/>
      <c r="FZ691" s="42"/>
      <c r="GA691" s="42"/>
      <c r="GB691" s="42"/>
      <c r="GC691" s="42"/>
      <c r="GD691" s="42"/>
      <c r="GE691" s="42"/>
      <c r="GF691" s="42"/>
      <c r="GG691" s="42"/>
      <c r="GH691" s="42"/>
      <c r="GI691" s="42"/>
      <c r="GJ691" s="42"/>
      <c r="GK691" s="42"/>
      <c r="GL691" s="42"/>
      <c r="GM691" s="42"/>
      <c r="GN691" s="42"/>
      <c r="GO691" s="42"/>
      <c r="GP691" s="42"/>
      <c r="GQ691" s="42"/>
      <c r="GR691" s="42"/>
      <c r="GS691" s="42"/>
      <c r="GT691" s="42"/>
      <c r="GU691" s="42"/>
      <c r="GV691" s="42"/>
      <c r="GW691" s="42"/>
      <c r="GX691" s="42"/>
      <c r="GY691" s="42"/>
      <c r="GZ691" s="42"/>
      <c r="HA691" s="42"/>
      <c r="HB691" s="42"/>
      <c r="HC691" s="42"/>
      <c r="HD691" s="42"/>
      <c r="HE691" s="42"/>
      <c r="HF691" s="42"/>
      <c r="HG691" s="42"/>
      <c r="HH691" s="42"/>
      <c r="HI691" s="42"/>
      <c r="HJ691" s="42"/>
      <c r="HK691" s="42"/>
      <c r="HL691" s="42"/>
      <c r="HM691" s="42"/>
      <c r="HN691" s="42"/>
      <c r="HO691" s="42"/>
      <c r="HP691" s="42"/>
      <c r="HQ691" s="42"/>
      <c r="HR691" s="42"/>
      <c r="HS691" s="42"/>
      <c r="HT691" s="42"/>
      <c r="HU691" s="42"/>
      <c r="HV691" s="42"/>
      <c r="HW691" s="42"/>
      <c r="HX691" s="42"/>
    </row>
    <row r="692" spans="1:232" s="32" customFormat="1" x14ac:dyDescent="0.25">
      <c r="A692" s="29"/>
      <c r="B692" s="30"/>
      <c r="C692" s="31" t="str">
        <f>IF(H692="","",VLOOKUP(O692,Khach_hang!B:G,6,0))</f>
        <v/>
      </c>
      <c r="D692" s="57" t="str">
        <f t="shared" si="170"/>
        <v/>
      </c>
      <c r="E692" s="57" t="str">
        <f t="shared" si="171"/>
        <v/>
      </c>
      <c r="F692" s="32" t="str">
        <f>IF(H692="","",VLOOKUP(H692,'PHIEU XT'!B:I,8,0))</f>
        <v/>
      </c>
      <c r="G692" s="32" t="str">
        <f t="shared" si="172"/>
        <v/>
      </c>
      <c r="H692" s="4"/>
      <c r="I692" s="32" t="str">
        <f t="shared" si="173"/>
        <v/>
      </c>
      <c r="J692" s="33" t="str">
        <f t="shared" si="174"/>
        <v/>
      </c>
      <c r="K692" s="43"/>
      <c r="L692" s="46" t="str">
        <f t="shared" si="175"/>
        <v/>
      </c>
      <c r="M692" s="33" t="str">
        <f>IF(H692="","",'PHIEU XT'!C692)</f>
        <v/>
      </c>
      <c r="N692" s="35" t="str">
        <f t="shared" si="176"/>
        <v/>
      </c>
      <c r="O692" s="6" t="str">
        <f>IF(H692="","",'PHIEU XT'!E692)</f>
        <v/>
      </c>
      <c r="P692" s="36"/>
      <c r="Q692" s="36"/>
      <c r="R692" s="36"/>
      <c r="S692" s="33" t="str">
        <f>IF(H692="","",'PHIEU XT'!F692)</f>
        <v/>
      </c>
      <c r="T692" s="36"/>
      <c r="U692" s="36"/>
      <c r="V692" s="33" t="str">
        <f t="shared" si="177"/>
        <v/>
      </c>
      <c r="W692" s="36"/>
      <c r="X692" s="36"/>
      <c r="Y692" s="33" t="str">
        <f>IF(H692="","",'PHIEU XT'!AC692)</f>
        <v/>
      </c>
      <c r="Z692" s="36"/>
      <c r="AA692" s="30"/>
      <c r="AB692" s="57" t="str">
        <f t="shared" si="178"/>
        <v/>
      </c>
      <c r="AC692" s="57" t="str">
        <f t="shared" si="179"/>
        <v/>
      </c>
      <c r="AD692" s="30"/>
      <c r="AE692" s="58" t="str">
        <f>IF(H692="","",'PHIEU XT'!U692)</f>
        <v/>
      </c>
      <c r="AF692" s="37"/>
      <c r="AG692" s="37" t="str">
        <f>IF(H692="","",'PHIEU XT'!T692)</f>
        <v/>
      </c>
      <c r="AH692" s="38" t="e">
        <f t="shared" si="180"/>
        <v>#VALUE!</v>
      </c>
      <c r="AI692" s="37"/>
      <c r="AJ692" s="37"/>
      <c r="AK692" s="39"/>
      <c r="AL692" s="40" t="str">
        <f t="shared" si="181"/>
        <v/>
      </c>
      <c r="AM692" s="37"/>
      <c r="AN692" s="37" t="str">
        <f t="shared" si="182"/>
        <v/>
      </c>
      <c r="AO692" s="59" t="str">
        <f t="shared" si="183"/>
        <v/>
      </c>
      <c r="AP692" s="39"/>
      <c r="AQ692" s="59" t="str">
        <f t="shared" si="184"/>
        <v/>
      </c>
      <c r="AR692" s="60" t="str">
        <f t="shared" si="185"/>
        <v/>
      </c>
      <c r="AS692" s="60" t="str">
        <f t="shared" si="186"/>
        <v/>
      </c>
      <c r="AT692" s="41"/>
      <c r="AU692" s="41"/>
      <c r="AV692" s="39"/>
      <c r="AW692" s="42"/>
      <c r="AX692" s="42"/>
      <c r="AY692" s="42"/>
      <c r="AZ692" s="42"/>
      <c r="BA692" s="42"/>
      <c r="BB692" s="42"/>
      <c r="BC692" s="42"/>
      <c r="BD692" s="42"/>
      <c r="BE692" s="42"/>
      <c r="BF692" s="42"/>
      <c r="BG692" s="42"/>
      <c r="BH692" s="42"/>
      <c r="BI692" s="42"/>
      <c r="BJ692" s="42"/>
      <c r="BK692" s="42"/>
      <c r="BL692" s="42"/>
      <c r="BM692" s="42"/>
      <c r="BN692" s="42"/>
      <c r="BO692" s="42"/>
      <c r="BP692" s="42"/>
      <c r="BQ692" s="42"/>
      <c r="BR692" s="42"/>
      <c r="BS692" s="42"/>
      <c r="BT692" s="42"/>
      <c r="BU692" s="42"/>
      <c r="BV692" s="42"/>
      <c r="BW692" s="42"/>
      <c r="BX692" s="42"/>
      <c r="BY692" s="42"/>
      <c r="BZ692" s="42"/>
      <c r="CA692" s="42"/>
      <c r="CB692" s="42"/>
      <c r="CC692" s="42"/>
      <c r="CD692" s="42"/>
      <c r="CE692" s="42"/>
      <c r="CF692" s="42"/>
      <c r="CG692" s="42"/>
      <c r="CH692" s="42"/>
      <c r="CI692" s="42"/>
      <c r="CJ692" s="42"/>
      <c r="CK692" s="42"/>
      <c r="CL692" s="42"/>
      <c r="CM692" s="42"/>
      <c r="CN692" s="42"/>
      <c r="CO692" s="42"/>
      <c r="CP692" s="42"/>
      <c r="CQ692" s="42"/>
      <c r="CR692" s="42"/>
      <c r="CS692" s="42"/>
      <c r="CT692" s="42"/>
      <c r="CU692" s="42"/>
      <c r="CV692" s="42"/>
      <c r="CW692" s="42"/>
      <c r="CX692" s="42"/>
      <c r="CY692" s="42"/>
      <c r="CZ692" s="42"/>
      <c r="DA692" s="42"/>
      <c r="DB692" s="42"/>
      <c r="DC692" s="42"/>
      <c r="DD692" s="42"/>
      <c r="DE692" s="42"/>
      <c r="DF692" s="42"/>
      <c r="DG692" s="42"/>
      <c r="DH692" s="42"/>
      <c r="DI692" s="42"/>
      <c r="DJ692" s="42"/>
      <c r="DK692" s="42"/>
      <c r="DL692" s="42"/>
      <c r="DM692" s="42"/>
      <c r="DN692" s="42"/>
      <c r="DO692" s="42"/>
      <c r="DP692" s="42"/>
      <c r="DQ692" s="42"/>
      <c r="DR692" s="42"/>
      <c r="DS692" s="42"/>
      <c r="DT692" s="42"/>
      <c r="DU692" s="42"/>
      <c r="DV692" s="42"/>
      <c r="DW692" s="42"/>
      <c r="DX692" s="42"/>
      <c r="DY692" s="42"/>
      <c r="DZ692" s="42"/>
      <c r="EA692" s="42"/>
      <c r="EB692" s="42"/>
      <c r="EC692" s="42"/>
      <c r="ED692" s="42"/>
      <c r="EE692" s="42"/>
      <c r="EF692" s="42"/>
      <c r="EG692" s="42"/>
      <c r="EH692" s="42"/>
      <c r="EI692" s="42"/>
      <c r="EJ692" s="42"/>
      <c r="EK692" s="42"/>
      <c r="EL692" s="42"/>
      <c r="EM692" s="42"/>
      <c r="EN692" s="42"/>
      <c r="EO692" s="42"/>
      <c r="EP692" s="42"/>
      <c r="EQ692" s="42"/>
      <c r="ER692" s="42"/>
      <c r="ES692" s="42"/>
      <c r="ET692" s="42"/>
      <c r="EU692" s="42"/>
      <c r="EV692" s="42"/>
      <c r="EW692" s="42"/>
      <c r="EX692" s="42"/>
      <c r="EY692" s="42"/>
      <c r="EZ692" s="42"/>
      <c r="FA692" s="42"/>
      <c r="FB692" s="42"/>
      <c r="FC692" s="42"/>
      <c r="FD692" s="42"/>
      <c r="FE692" s="42"/>
      <c r="FF692" s="42"/>
      <c r="FG692" s="42"/>
      <c r="FH692" s="42"/>
      <c r="FI692" s="42"/>
      <c r="FJ692" s="42"/>
      <c r="FK692" s="42"/>
      <c r="FL692" s="42"/>
      <c r="FM692" s="42"/>
      <c r="FN692" s="42"/>
      <c r="FO692" s="42"/>
      <c r="FP692" s="42"/>
      <c r="FQ692" s="42"/>
      <c r="FR692" s="42"/>
      <c r="FS692" s="42"/>
      <c r="FT692" s="42"/>
      <c r="FU692" s="42"/>
      <c r="FV692" s="42"/>
      <c r="FW692" s="42"/>
      <c r="FX692" s="42"/>
      <c r="FY692" s="42"/>
      <c r="FZ692" s="42"/>
      <c r="GA692" s="42"/>
      <c r="GB692" s="42"/>
      <c r="GC692" s="42"/>
      <c r="GD692" s="42"/>
      <c r="GE692" s="42"/>
      <c r="GF692" s="42"/>
      <c r="GG692" s="42"/>
      <c r="GH692" s="42"/>
      <c r="GI692" s="42"/>
      <c r="GJ692" s="42"/>
      <c r="GK692" s="42"/>
      <c r="GL692" s="42"/>
      <c r="GM692" s="42"/>
      <c r="GN692" s="42"/>
      <c r="GO692" s="42"/>
      <c r="GP692" s="42"/>
      <c r="GQ692" s="42"/>
      <c r="GR692" s="42"/>
      <c r="GS692" s="42"/>
      <c r="GT692" s="42"/>
      <c r="GU692" s="42"/>
      <c r="GV692" s="42"/>
      <c r="GW692" s="42"/>
      <c r="GX692" s="42"/>
      <c r="GY692" s="42"/>
      <c r="GZ692" s="42"/>
      <c r="HA692" s="42"/>
      <c r="HB692" s="42"/>
      <c r="HC692" s="42"/>
      <c r="HD692" s="42"/>
      <c r="HE692" s="42"/>
      <c r="HF692" s="42"/>
      <c r="HG692" s="42"/>
      <c r="HH692" s="42"/>
      <c r="HI692" s="42"/>
      <c r="HJ692" s="42"/>
      <c r="HK692" s="42"/>
      <c r="HL692" s="42"/>
      <c r="HM692" s="42"/>
      <c r="HN692" s="42"/>
      <c r="HO692" s="42"/>
      <c r="HP692" s="42"/>
      <c r="HQ692" s="42"/>
      <c r="HR692" s="42"/>
      <c r="HS692" s="42"/>
      <c r="HT692" s="42"/>
      <c r="HU692" s="42"/>
      <c r="HV692" s="42"/>
      <c r="HW692" s="42"/>
      <c r="HX692" s="42"/>
    </row>
    <row r="693" spans="1:232" s="32" customFormat="1" x14ac:dyDescent="0.25">
      <c r="A693" s="29"/>
      <c r="B693" s="30"/>
      <c r="C693" s="31" t="str">
        <f>IF(H693="","",VLOOKUP(O693,Khach_hang!B:G,6,0))</f>
        <v/>
      </c>
      <c r="D693" s="57" t="str">
        <f t="shared" si="170"/>
        <v/>
      </c>
      <c r="E693" s="57" t="str">
        <f t="shared" si="171"/>
        <v/>
      </c>
      <c r="F693" s="32" t="str">
        <f>IF(H693="","",VLOOKUP(H693,'PHIEU XT'!B:I,8,0))</f>
        <v/>
      </c>
      <c r="G693" s="32" t="str">
        <f t="shared" si="172"/>
        <v/>
      </c>
      <c r="H693" s="4"/>
      <c r="I693" s="32" t="str">
        <f t="shared" si="173"/>
        <v/>
      </c>
      <c r="J693" s="33" t="str">
        <f t="shared" si="174"/>
        <v/>
      </c>
      <c r="K693" s="43"/>
      <c r="L693" s="46" t="str">
        <f t="shared" si="175"/>
        <v/>
      </c>
      <c r="M693" s="33" t="str">
        <f>IF(H693="","",'PHIEU XT'!C693)</f>
        <v/>
      </c>
      <c r="N693" s="35" t="str">
        <f t="shared" si="176"/>
        <v/>
      </c>
      <c r="O693" s="6" t="str">
        <f>IF(H693="","",'PHIEU XT'!E693)</f>
        <v/>
      </c>
      <c r="P693" s="36"/>
      <c r="Q693" s="36"/>
      <c r="R693" s="36"/>
      <c r="S693" s="33" t="str">
        <f>IF(H693="","",'PHIEU XT'!F693)</f>
        <v/>
      </c>
      <c r="T693" s="36"/>
      <c r="U693" s="36"/>
      <c r="V693" s="33" t="str">
        <f t="shared" si="177"/>
        <v/>
      </c>
      <c r="W693" s="36"/>
      <c r="X693" s="36"/>
      <c r="Y693" s="33" t="str">
        <f>IF(H693="","",'PHIEU XT'!AC693)</f>
        <v/>
      </c>
      <c r="Z693" s="36"/>
      <c r="AA693" s="30"/>
      <c r="AB693" s="57" t="str">
        <f t="shared" si="178"/>
        <v/>
      </c>
      <c r="AC693" s="57" t="str">
        <f t="shared" si="179"/>
        <v/>
      </c>
      <c r="AD693" s="30"/>
      <c r="AE693" s="58" t="str">
        <f>IF(H693="","",'PHIEU XT'!U693)</f>
        <v/>
      </c>
      <c r="AF693" s="37"/>
      <c r="AG693" s="37" t="str">
        <f>IF(H693="","",'PHIEU XT'!T693)</f>
        <v/>
      </c>
      <c r="AH693" s="38" t="e">
        <f t="shared" si="180"/>
        <v>#VALUE!</v>
      </c>
      <c r="AI693" s="37"/>
      <c r="AJ693" s="37"/>
      <c r="AK693" s="39"/>
      <c r="AL693" s="40" t="str">
        <f t="shared" si="181"/>
        <v/>
      </c>
      <c r="AM693" s="37"/>
      <c r="AN693" s="37" t="str">
        <f t="shared" si="182"/>
        <v/>
      </c>
      <c r="AO693" s="59" t="str">
        <f t="shared" si="183"/>
        <v/>
      </c>
      <c r="AP693" s="39"/>
      <c r="AQ693" s="59" t="str">
        <f t="shared" si="184"/>
        <v/>
      </c>
      <c r="AR693" s="60" t="str">
        <f t="shared" si="185"/>
        <v/>
      </c>
      <c r="AS693" s="60" t="str">
        <f t="shared" si="186"/>
        <v/>
      </c>
      <c r="AT693" s="41"/>
      <c r="AU693" s="41"/>
      <c r="AV693" s="39"/>
      <c r="AW693" s="42"/>
      <c r="AX693" s="42"/>
      <c r="AY693" s="42"/>
      <c r="AZ693" s="42"/>
      <c r="BA693" s="42"/>
      <c r="BB693" s="42"/>
      <c r="BC693" s="42"/>
      <c r="BD693" s="42"/>
      <c r="BE693" s="42"/>
      <c r="BF693" s="42"/>
      <c r="BG693" s="42"/>
      <c r="BH693" s="42"/>
      <c r="BI693" s="42"/>
      <c r="BJ693" s="42"/>
      <c r="BK693" s="42"/>
      <c r="BL693" s="42"/>
      <c r="BM693" s="42"/>
      <c r="BN693" s="42"/>
      <c r="BO693" s="42"/>
      <c r="BP693" s="42"/>
      <c r="BQ693" s="42"/>
      <c r="BR693" s="42"/>
      <c r="BS693" s="42"/>
      <c r="BT693" s="42"/>
      <c r="BU693" s="42"/>
      <c r="BV693" s="42"/>
      <c r="BW693" s="42"/>
      <c r="BX693" s="42"/>
      <c r="BY693" s="42"/>
      <c r="BZ693" s="42"/>
      <c r="CA693" s="42"/>
      <c r="CB693" s="42"/>
      <c r="CC693" s="42"/>
      <c r="CD693" s="42"/>
      <c r="CE693" s="42"/>
      <c r="CF693" s="42"/>
      <c r="CG693" s="42"/>
      <c r="CH693" s="42"/>
      <c r="CI693" s="42"/>
      <c r="CJ693" s="42"/>
      <c r="CK693" s="42"/>
      <c r="CL693" s="42"/>
      <c r="CM693" s="42"/>
      <c r="CN693" s="42"/>
      <c r="CO693" s="42"/>
      <c r="CP693" s="42"/>
      <c r="CQ693" s="42"/>
      <c r="CR693" s="42"/>
      <c r="CS693" s="42"/>
      <c r="CT693" s="42"/>
      <c r="CU693" s="42"/>
      <c r="CV693" s="42"/>
      <c r="CW693" s="42"/>
      <c r="CX693" s="42"/>
      <c r="CY693" s="42"/>
      <c r="CZ693" s="42"/>
      <c r="DA693" s="42"/>
      <c r="DB693" s="42"/>
      <c r="DC693" s="42"/>
      <c r="DD693" s="42"/>
      <c r="DE693" s="42"/>
      <c r="DF693" s="42"/>
      <c r="DG693" s="42"/>
      <c r="DH693" s="42"/>
      <c r="DI693" s="42"/>
      <c r="DJ693" s="42"/>
      <c r="DK693" s="42"/>
      <c r="DL693" s="42"/>
      <c r="DM693" s="42"/>
      <c r="DN693" s="42"/>
      <c r="DO693" s="42"/>
      <c r="DP693" s="42"/>
      <c r="DQ693" s="42"/>
      <c r="DR693" s="42"/>
      <c r="DS693" s="42"/>
      <c r="DT693" s="42"/>
      <c r="DU693" s="42"/>
      <c r="DV693" s="42"/>
      <c r="DW693" s="42"/>
      <c r="DX693" s="42"/>
      <c r="DY693" s="42"/>
      <c r="DZ693" s="42"/>
      <c r="EA693" s="42"/>
      <c r="EB693" s="42"/>
      <c r="EC693" s="42"/>
      <c r="ED693" s="42"/>
      <c r="EE693" s="42"/>
      <c r="EF693" s="42"/>
      <c r="EG693" s="42"/>
      <c r="EH693" s="42"/>
      <c r="EI693" s="42"/>
      <c r="EJ693" s="42"/>
      <c r="EK693" s="42"/>
      <c r="EL693" s="42"/>
      <c r="EM693" s="42"/>
      <c r="EN693" s="42"/>
      <c r="EO693" s="42"/>
      <c r="EP693" s="42"/>
      <c r="EQ693" s="42"/>
      <c r="ER693" s="42"/>
      <c r="ES693" s="42"/>
      <c r="ET693" s="42"/>
      <c r="EU693" s="42"/>
      <c r="EV693" s="42"/>
      <c r="EW693" s="42"/>
      <c r="EX693" s="42"/>
      <c r="EY693" s="42"/>
      <c r="EZ693" s="42"/>
      <c r="FA693" s="42"/>
      <c r="FB693" s="42"/>
      <c r="FC693" s="42"/>
      <c r="FD693" s="42"/>
      <c r="FE693" s="42"/>
      <c r="FF693" s="42"/>
      <c r="FG693" s="42"/>
      <c r="FH693" s="42"/>
      <c r="FI693" s="42"/>
      <c r="FJ693" s="42"/>
      <c r="FK693" s="42"/>
      <c r="FL693" s="42"/>
      <c r="FM693" s="42"/>
      <c r="FN693" s="42"/>
      <c r="FO693" s="42"/>
      <c r="FP693" s="42"/>
      <c r="FQ693" s="42"/>
      <c r="FR693" s="42"/>
      <c r="FS693" s="42"/>
      <c r="FT693" s="42"/>
      <c r="FU693" s="42"/>
      <c r="FV693" s="42"/>
      <c r="FW693" s="42"/>
      <c r="FX693" s="42"/>
      <c r="FY693" s="42"/>
      <c r="FZ693" s="42"/>
      <c r="GA693" s="42"/>
      <c r="GB693" s="42"/>
      <c r="GC693" s="42"/>
      <c r="GD693" s="42"/>
      <c r="GE693" s="42"/>
      <c r="GF693" s="42"/>
      <c r="GG693" s="42"/>
      <c r="GH693" s="42"/>
      <c r="GI693" s="42"/>
      <c r="GJ693" s="42"/>
      <c r="GK693" s="42"/>
      <c r="GL693" s="42"/>
      <c r="GM693" s="42"/>
      <c r="GN693" s="42"/>
      <c r="GO693" s="42"/>
      <c r="GP693" s="42"/>
      <c r="GQ693" s="42"/>
      <c r="GR693" s="42"/>
      <c r="GS693" s="42"/>
      <c r="GT693" s="42"/>
      <c r="GU693" s="42"/>
      <c r="GV693" s="42"/>
      <c r="GW693" s="42"/>
      <c r="GX693" s="42"/>
      <c r="GY693" s="42"/>
      <c r="GZ693" s="42"/>
      <c r="HA693" s="42"/>
      <c r="HB693" s="42"/>
      <c r="HC693" s="42"/>
      <c r="HD693" s="42"/>
      <c r="HE693" s="42"/>
      <c r="HF693" s="42"/>
      <c r="HG693" s="42"/>
      <c r="HH693" s="42"/>
      <c r="HI693" s="42"/>
      <c r="HJ693" s="42"/>
      <c r="HK693" s="42"/>
      <c r="HL693" s="42"/>
      <c r="HM693" s="42"/>
      <c r="HN693" s="42"/>
      <c r="HO693" s="42"/>
      <c r="HP693" s="42"/>
      <c r="HQ693" s="42"/>
      <c r="HR693" s="42"/>
      <c r="HS693" s="42"/>
      <c r="HT693" s="42"/>
      <c r="HU693" s="42"/>
      <c r="HV693" s="42"/>
      <c r="HW693" s="42"/>
      <c r="HX693" s="42"/>
    </row>
    <row r="694" spans="1:232" s="32" customFormat="1" x14ac:dyDescent="0.25">
      <c r="A694" s="29"/>
      <c r="B694" s="30"/>
      <c r="C694" s="31" t="str">
        <f>IF(H694="","",VLOOKUP(O694,Khach_hang!B:G,6,0))</f>
        <v/>
      </c>
      <c r="D694" s="57" t="str">
        <f t="shared" si="170"/>
        <v/>
      </c>
      <c r="E694" s="57" t="str">
        <f t="shared" si="171"/>
        <v/>
      </c>
      <c r="F694" s="32" t="str">
        <f>IF(H694="","",VLOOKUP(H694,'PHIEU XT'!B:I,8,0))</f>
        <v/>
      </c>
      <c r="G694" s="32" t="str">
        <f t="shared" si="172"/>
        <v/>
      </c>
      <c r="H694" s="4"/>
      <c r="I694" s="32" t="str">
        <f t="shared" si="173"/>
        <v/>
      </c>
      <c r="J694" s="33" t="str">
        <f t="shared" si="174"/>
        <v/>
      </c>
      <c r="K694" s="43"/>
      <c r="L694" s="46" t="str">
        <f t="shared" si="175"/>
        <v/>
      </c>
      <c r="M694" s="33" t="str">
        <f>IF(H694="","",'PHIEU XT'!C694)</f>
        <v/>
      </c>
      <c r="N694" s="35" t="str">
        <f t="shared" si="176"/>
        <v/>
      </c>
      <c r="O694" s="6" t="str">
        <f>IF(H694="","",'PHIEU XT'!E694)</f>
        <v/>
      </c>
      <c r="P694" s="36"/>
      <c r="Q694" s="36"/>
      <c r="R694" s="36"/>
      <c r="S694" s="33" t="str">
        <f>IF(H694="","",'PHIEU XT'!F694)</f>
        <v/>
      </c>
      <c r="T694" s="36"/>
      <c r="U694" s="36"/>
      <c r="V694" s="33" t="str">
        <f t="shared" si="177"/>
        <v/>
      </c>
      <c r="W694" s="36"/>
      <c r="X694" s="36"/>
      <c r="Y694" s="33" t="str">
        <f>IF(H694="","",'PHIEU XT'!AC694)</f>
        <v/>
      </c>
      <c r="Z694" s="36"/>
      <c r="AA694" s="30"/>
      <c r="AB694" s="57" t="str">
        <f t="shared" si="178"/>
        <v/>
      </c>
      <c r="AC694" s="57" t="str">
        <f t="shared" si="179"/>
        <v/>
      </c>
      <c r="AD694" s="30"/>
      <c r="AE694" s="58" t="str">
        <f>IF(H694="","",'PHIEU XT'!U694)</f>
        <v/>
      </c>
      <c r="AF694" s="37"/>
      <c r="AG694" s="37" t="str">
        <f>IF(H694="","",'PHIEU XT'!T694)</f>
        <v/>
      </c>
      <c r="AH694" s="38" t="e">
        <f t="shared" si="180"/>
        <v>#VALUE!</v>
      </c>
      <c r="AI694" s="37"/>
      <c r="AJ694" s="37"/>
      <c r="AK694" s="39"/>
      <c r="AL694" s="40" t="str">
        <f t="shared" si="181"/>
        <v/>
      </c>
      <c r="AM694" s="37"/>
      <c r="AN694" s="37" t="str">
        <f t="shared" si="182"/>
        <v/>
      </c>
      <c r="AO694" s="59" t="str">
        <f t="shared" si="183"/>
        <v/>
      </c>
      <c r="AP694" s="39"/>
      <c r="AQ694" s="59" t="str">
        <f t="shared" si="184"/>
        <v/>
      </c>
      <c r="AR694" s="60" t="str">
        <f t="shared" si="185"/>
        <v/>
      </c>
      <c r="AS694" s="60" t="str">
        <f t="shared" si="186"/>
        <v/>
      </c>
      <c r="AT694" s="41"/>
      <c r="AU694" s="41"/>
      <c r="AV694" s="39"/>
      <c r="AW694" s="42"/>
      <c r="AX694" s="42"/>
      <c r="AY694" s="42"/>
      <c r="AZ694" s="42"/>
      <c r="BA694" s="42"/>
      <c r="BB694" s="42"/>
      <c r="BC694" s="42"/>
      <c r="BD694" s="42"/>
      <c r="BE694" s="42"/>
      <c r="BF694" s="42"/>
      <c r="BG694" s="42"/>
      <c r="BH694" s="42"/>
      <c r="BI694" s="42"/>
      <c r="BJ694" s="42"/>
      <c r="BK694" s="42"/>
      <c r="BL694" s="42"/>
      <c r="BM694" s="42"/>
      <c r="BN694" s="42"/>
      <c r="BO694" s="42"/>
      <c r="BP694" s="42"/>
      <c r="BQ694" s="42"/>
      <c r="BR694" s="42"/>
      <c r="BS694" s="42"/>
      <c r="BT694" s="42"/>
      <c r="BU694" s="42"/>
      <c r="BV694" s="42"/>
      <c r="BW694" s="42"/>
      <c r="BX694" s="42"/>
      <c r="BY694" s="42"/>
      <c r="BZ694" s="42"/>
      <c r="CA694" s="42"/>
      <c r="CB694" s="42"/>
      <c r="CC694" s="42"/>
      <c r="CD694" s="42"/>
      <c r="CE694" s="42"/>
      <c r="CF694" s="42"/>
      <c r="CG694" s="42"/>
      <c r="CH694" s="42"/>
      <c r="CI694" s="42"/>
      <c r="CJ694" s="42"/>
      <c r="CK694" s="42"/>
      <c r="CL694" s="42"/>
      <c r="CM694" s="42"/>
      <c r="CN694" s="42"/>
      <c r="CO694" s="42"/>
      <c r="CP694" s="42"/>
      <c r="CQ694" s="42"/>
      <c r="CR694" s="42"/>
      <c r="CS694" s="42"/>
      <c r="CT694" s="42"/>
      <c r="CU694" s="42"/>
      <c r="CV694" s="42"/>
      <c r="CW694" s="42"/>
      <c r="CX694" s="42"/>
      <c r="CY694" s="42"/>
      <c r="CZ694" s="42"/>
      <c r="DA694" s="42"/>
      <c r="DB694" s="42"/>
      <c r="DC694" s="42"/>
      <c r="DD694" s="42"/>
      <c r="DE694" s="42"/>
      <c r="DF694" s="42"/>
      <c r="DG694" s="42"/>
      <c r="DH694" s="42"/>
      <c r="DI694" s="42"/>
      <c r="DJ694" s="42"/>
      <c r="DK694" s="42"/>
      <c r="DL694" s="42"/>
      <c r="DM694" s="42"/>
      <c r="DN694" s="42"/>
      <c r="DO694" s="42"/>
      <c r="DP694" s="42"/>
      <c r="DQ694" s="42"/>
      <c r="DR694" s="42"/>
      <c r="DS694" s="42"/>
      <c r="DT694" s="42"/>
      <c r="DU694" s="42"/>
      <c r="DV694" s="42"/>
      <c r="DW694" s="42"/>
      <c r="DX694" s="42"/>
      <c r="DY694" s="42"/>
      <c r="DZ694" s="42"/>
      <c r="EA694" s="42"/>
      <c r="EB694" s="42"/>
      <c r="EC694" s="42"/>
      <c r="ED694" s="42"/>
      <c r="EE694" s="42"/>
      <c r="EF694" s="42"/>
      <c r="EG694" s="42"/>
      <c r="EH694" s="42"/>
      <c r="EI694" s="42"/>
      <c r="EJ694" s="42"/>
      <c r="EK694" s="42"/>
      <c r="EL694" s="42"/>
      <c r="EM694" s="42"/>
      <c r="EN694" s="42"/>
      <c r="EO694" s="42"/>
      <c r="EP694" s="42"/>
      <c r="EQ694" s="42"/>
      <c r="ER694" s="42"/>
      <c r="ES694" s="42"/>
      <c r="ET694" s="42"/>
      <c r="EU694" s="42"/>
      <c r="EV694" s="42"/>
      <c r="EW694" s="42"/>
      <c r="EX694" s="42"/>
      <c r="EY694" s="42"/>
      <c r="EZ694" s="42"/>
      <c r="FA694" s="42"/>
      <c r="FB694" s="42"/>
      <c r="FC694" s="42"/>
      <c r="FD694" s="42"/>
      <c r="FE694" s="42"/>
      <c r="FF694" s="42"/>
      <c r="FG694" s="42"/>
      <c r="FH694" s="42"/>
      <c r="FI694" s="42"/>
      <c r="FJ694" s="42"/>
      <c r="FK694" s="42"/>
      <c r="FL694" s="42"/>
      <c r="FM694" s="42"/>
      <c r="FN694" s="42"/>
      <c r="FO694" s="42"/>
      <c r="FP694" s="42"/>
      <c r="FQ694" s="42"/>
      <c r="FR694" s="42"/>
      <c r="FS694" s="42"/>
      <c r="FT694" s="42"/>
      <c r="FU694" s="42"/>
      <c r="FV694" s="42"/>
      <c r="FW694" s="42"/>
      <c r="FX694" s="42"/>
      <c r="FY694" s="42"/>
      <c r="FZ694" s="42"/>
      <c r="GA694" s="42"/>
      <c r="GB694" s="42"/>
      <c r="GC694" s="42"/>
      <c r="GD694" s="42"/>
      <c r="GE694" s="42"/>
      <c r="GF694" s="42"/>
      <c r="GG694" s="42"/>
      <c r="GH694" s="42"/>
      <c r="GI694" s="42"/>
      <c r="GJ694" s="42"/>
      <c r="GK694" s="42"/>
      <c r="GL694" s="42"/>
      <c r="GM694" s="42"/>
      <c r="GN694" s="42"/>
      <c r="GO694" s="42"/>
      <c r="GP694" s="42"/>
      <c r="GQ694" s="42"/>
      <c r="GR694" s="42"/>
      <c r="GS694" s="42"/>
      <c r="GT694" s="42"/>
      <c r="GU694" s="42"/>
      <c r="GV694" s="42"/>
      <c r="GW694" s="42"/>
      <c r="GX694" s="42"/>
      <c r="GY694" s="42"/>
      <c r="GZ694" s="42"/>
      <c r="HA694" s="42"/>
      <c r="HB694" s="42"/>
      <c r="HC694" s="42"/>
      <c r="HD694" s="42"/>
      <c r="HE694" s="42"/>
      <c r="HF694" s="42"/>
      <c r="HG694" s="42"/>
      <c r="HH694" s="42"/>
      <c r="HI694" s="42"/>
      <c r="HJ694" s="42"/>
      <c r="HK694" s="42"/>
      <c r="HL694" s="42"/>
      <c r="HM694" s="42"/>
      <c r="HN694" s="42"/>
      <c r="HO694" s="42"/>
      <c r="HP694" s="42"/>
      <c r="HQ694" s="42"/>
      <c r="HR694" s="42"/>
      <c r="HS694" s="42"/>
      <c r="HT694" s="42"/>
      <c r="HU694" s="42"/>
      <c r="HV694" s="42"/>
      <c r="HW694" s="42"/>
      <c r="HX694" s="42"/>
    </row>
    <row r="695" spans="1:232" s="32" customFormat="1" x14ac:dyDescent="0.25">
      <c r="A695" s="29"/>
      <c r="B695" s="30"/>
      <c r="C695" s="31" t="str">
        <f>IF(H695="","",VLOOKUP(O695,Khach_hang!B:G,6,0))</f>
        <v/>
      </c>
      <c r="D695" s="57" t="str">
        <f t="shared" si="170"/>
        <v/>
      </c>
      <c r="E695" s="57" t="str">
        <f t="shared" si="171"/>
        <v/>
      </c>
      <c r="F695" s="32" t="str">
        <f>IF(H695="","",VLOOKUP(H695,'PHIEU XT'!B:I,8,0))</f>
        <v/>
      </c>
      <c r="G695" s="32" t="str">
        <f t="shared" si="172"/>
        <v/>
      </c>
      <c r="H695" s="4"/>
      <c r="I695" s="32" t="str">
        <f t="shared" si="173"/>
        <v/>
      </c>
      <c r="J695" s="33" t="str">
        <f t="shared" si="174"/>
        <v/>
      </c>
      <c r="K695" s="43"/>
      <c r="L695" s="46" t="str">
        <f t="shared" si="175"/>
        <v/>
      </c>
      <c r="M695" s="33" t="str">
        <f>IF(H695="","",'PHIEU XT'!C695)</f>
        <v/>
      </c>
      <c r="N695" s="35" t="str">
        <f t="shared" si="176"/>
        <v/>
      </c>
      <c r="O695" s="6" t="str">
        <f>IF(H695="","",'PHIEU XT'!E695)</f>
        <v/>
      </c>
      <c r="P695" s="36"/>
      <c r="Q695" s="36"/>
      <c r="R695" s="36"/>
      <c r="S695" s="33" t="str">
        <f>IF(H695="","",'PHIEU XT'!F695)</f>
        <v/>
      </c>
      <c r="T695" s="36"/>
      <c r="U695" s="36"/>
      <c r="V695" s="33" t="str">
        <f t="shared" si="177"/>
        <v/>
      </c>
      <c r="W695" s="36"/>
      <c r="X695" s="36"/>
      <c r="Y695" s="33" t="str">
        <f>IF(H695="","",'PHIEU XT'!AC695)</f>
        <v/>
      </c>
      <c r="Z695" s="36"/>
      <c r="AA695" s="30"/>
      <c r="AB695" s="57" t="str">
        <f t="shared" si="178"/>
        <v/>
      </c>
      <c r="AC695" s="57" t="str">
        <f t="shared" si="179"/>
        <v/>
      </c>
      <c r="AD695" s="30"/>
      <c r="AE695" s="58" t="str">
        <f>IF(H695="","",'PHIEU XT'!U695)</f>
        <v/>
      </c>
      <c r="AF695" s="37"/>
      <c r="AG695" s="37" t="str">
        <f>IF(H695="","",'PHIEU XT'!T695)</f>
        <v/>
      </c>
      <c r="AH695" s="38" t="e">
        <f t="shared" si="180"/>
        <v>#VALUE!</v>
      </c>
      <c r="AI695" s="37"/>
      <c r="AJ695" s="37"/>
      <c r="AK695" s="39"/>
      <c r="AL695" s="40" t="str">
        <f t="shared" si="181"/>
        <v/>
      </c>
      <c r="AM695" s="37"/>
      <c r="AN695" s="37" t="str">
        <f t="shared" si="182"/>
        <v/>
      </c>
      <c r="AO695" s="59" t="str">
        <f t="shared" si="183"/>
        <v/>
      </c>
      <c r="AP695" s="39"/>
      <c r="AQ695" s="59" t="str">
        <f t="shared" si="184"/>
        <v/>
      </c>
      <c r="AR695" s="60" t="str">
        <f t="shared" si="185"/>
        <v/>
      </c>
      <c r="AS695" s="60" t="str">
        <f t="shared" si="186"/>
        <v/>
      </c>
      <c r="AT695" s="41"/>
      <c r="AU695" s="41"/>
      <c r="AV695" s="39"/>
      <c r="AW695" s="42"/>
      <c r="AX695" s="42"/>
      <c r="AY695" s="42"/>
      <c r="AZ695" s="42"/>
      <c r="BA695" s="42"/>
      <c r="BB695" s="42"/>
      <c r="BC695" s="42"/>
      <c r="BD695" s="42"/>
      <c r="BE695" s="42"/>
      <c r="BF695" s="42"/>
      <c r="BG695" s="42"/>
      <c r="BH695" s="42"/>
      <c r="BI695" s="42"/>
      <c r="BJ695" s="42"/>
      <c r="BK695" s="42"/>
      <c r="BL695" s="42"/>
      <c r="BM695" s="42"/>
      <c r="BN695" s="42"/>
      <c r="BO695" s="42"/>
      <c r="BP695" s="42"/>
      <c r="BQ695" s="42"/>
      <c r="BR695" s="42"/>
      <c r="BS695" s="42"/>
      <c r="BT695" s="42"/>
      <c r="BU695" s="42"/>
      <c r="BV695" s="42"/>
      <c r="BW695" s="42"/>
      <c r="BX695" s="42"/>
      <c r="BY695" s="42"/>
      <c r="BZ695" s="42"/>
      <c r="CA695" s="42"/>
      <c r="CB695" s="42"/>
      <c r="CC695" s="42"/>
      <c r="CD695" s="42"/>
      <c r="CE695" s="42"/>
      <c r="CF695" s="42"/>
      <c r="CG695" s="42"/>
      <c r="CH695" s="42"/>
      <c r="CI695" s="42"/>
      <c r="CJ695" s="42"/>
      <c r="CK695" s="42"/>
      <c r="CL695" s="42"/>
      <c r="CM695" s="42"/>
      <c r="CN695" s="42"/>
      <c r="CO695" s="42"/>
      <c r="CP695" s="42"/>
      <c r="CQ695" s="42"/>
      <c r="CR695" s="42"/>
      <c r="CS695" s="42"/>
      <c r="CT695" s="42"/>
      <c r="CU695" s="42"/>
      <c r="CV695" s="42"/>
      <c r="CW695" s="42"/>
      <c r="CX695" s="42"/>
      <c r="CY695" s="42"/>
      <c r="CZ695" s="42"/>
      <c r="DA695" s="42"/>
      <c r="DB695" s="42"/>
      <c r="DC695" s="42"/>
      <c r="DD695" s="42"/>
      <c r="DE695" s="42"/>
      <c r="DF695" s="42"/>
      <c r="DG695" s="42"/>
      <c r="DH695" s="42"/>
      <c r="DI695" s="42"/>
      <c r="DJ695" s="42"/>
      <c r="DK695" s="42"/>
      <c r="DL695" s="42"/>
      <c r="DM695" s="42"/>
      <c r="DN695" s="42"/>
      <c r="DO695" s="42"/>
      <c r="DP695" s="42"/>
      <c r="DQ695" s="42"/>
      <c r="DR695" s="42"/>
      <c r="DS695" s="42"/>
      <c r="DT695" s="42"/>
      <c r="DU695" s="42"/>
      <c r="DV695" s="42"/>
      <c r="DW695" s="42"/>
      <c r="DX695" s="42"/>
      <c r="DY695" s="42"/>
      <c r="DZ695" s="42"/>
      <c r="EA695" s="42"/>
      <c r="EB695" s="42"/>
      <c r="EC695" s="42"/>
      <c r="ED695" s="42"/>
      <c r="EE695" s="42"/>
      <c r="EF695" s="42"/>
      <c r="EG695" s="42"/>
      <c r="EH695" s="42"/>
      <c r="EI695" s="42"/>
      <c r="EJ695" s="42"/>
      <c r="EK695" s="42"/>
      <c r="EL695" s="42"/>
      <c r="EM695" s="42"/>
      <c r="EN695" s="42"/>
      <c r="EO695" s="42"/>
      <c r="EP695" s="42"/>
      <c r="EQ695" s="42"/>
      <c r="ER695" s="42"/>
      <c r="ES695" s="42"/>
      <c r="ET695" s="42"/>
      <c r="EU695" s="42"/>
      <c r="EV695" s="42"/>
      <c r="EW695" s="42"/>
      <c r="EX695" s="42"/>
      <c r="EY695" s="42"/>
      <c r="EZ695" s="42"/>
      <c r="FA695" s="42"/>
      <c r="FB695" s="42"/>
      <c r="FC695" s="42"/>
      <c r="FD695" s="42"/>
      <c r="FE695" s="42"/>
      <c r="FF695" s="42"/>
      <c r="FG695" s="42"/>
      <c r="FH695" s="42"/>
      <c r="FI695" s="42"/>
      <c r="FJ695" s="42"/>
      <c r="FK695" s="42"/>
      <c r="FL695" s="42"/>
      <c r="FM695" s="42"/>
      <c r="FN695" s="42"/>
      <c r="FO695" s="42"/>
      <c r="FP695" s="42"/>
      <c r="FQ695" s="42"/>
      <c r="FR695" s="42"/>
      <c r="FS695" s="42"/>
      <c r="FT695" s="42"/>
      <c r="FU695" s="42"/>
      <c r="FV695" s="42"/>
      <c r="FW695" s="42"/>
      <c r="FX695" s="42"/>
      <c r="FY695" s="42"/>
      <c r="FZ695" s="42"/>
      <c r="GA695" s="42"/>
      <c r="GB695" s="42"/>
      <c r="GC695" s="42"/>
      <c r="GD695" s="42"/>
      <c r="GE695" s="42"/>
      <c r="GF695" s="42"/>
      <c r="GG695" s="42"/>
      <c r="GH695" s="42"/>
      <c r="GI695" s="42"/>
      <c r="GJ695" s="42"/>
      <c r="GK695" s="42"/>
      <c r="GL695" s="42"/>
      <c r="GM695" s="42"/>
      <c r="GN695" s="42"/>
      <c r="GO695" s="42"/>
      <c r="GP695" s="42"/>
      <c r="GQ695" s="42"/>
      <c r="GR695" s="42"/>
      <c r="GS695" s="42"/>
      <c r="GT695" s="42"/>
      <c r="GU695" s="42"/>
      <c r="GV695" s="42"/>
      <c r="GW695" s="42"/>
      <c r="GX695" s="42"/>
      <c r="GY695" s="42"/>
      <c r="GZ695" s="42"/>
      <c r="HA695" s="42"/>
      <c r="HB695" s="42"/>
      <c r="HC695" s="42"/>
      <c r="HD695" s="42"/>
      <c r="HE695" s="42"/>
      <c r="HF695" s="42"/>
      <c r="HG695" s="42"/>
      <c r="HH695" s="42"/>
      <c r="HI695" s="42"/>
      <c r="HJ695" s="42"/>
      <c r="HK695" s="42"/>
      <c r="HL695" s="42"/>
      <c r="HM695" s="42"/>
      <c r="HN695" s="42"/>
      <c r="HO695" s="42"/>
      <c r="HP695" s="42"/>
      <c r="HQ695" s="42"/>
      <c r="HR695" s="42"/>
      <c r="HS695" s="42"/>
      <c r="HT695" s="42"/>
      <c r="HU695" s="42"/>
      <c r="HV695" s="42"/>
      <c r="HW695" s="42"/>
      <c r="HX695" s="42"/>
    </row>
    <row r="696" spans="1:232" s="32" customFormat="1" x14ac:dyDescent="0.25">
      <c r="A696" s="29"/>
      <c r="B696" s="30"/>
      <c r="C696" s="31" t="str">
        <f>IF(H696="","",VLOOKUP(O696,Khach_hang!B:G,6,0))</f>
        <v/>
      </c>
      <c r="D696" s="57" t="str">
        <f t="shared" si="170"/>
        <v/>
      </c>
      <c r="E696" s="57" t="str">
        <f t="shared" si="171"/>
        <v/>
      </c>
      <c r="F696" s="32" t="str">
        <f>IF(H696="","",VLOOKUP(H696,'PHIEU XT'!B:I,8,0))</f>
        <v/>
      </c>
      <c r="G696" s="32" t="str">
        <f t="shared" si="172"/>
        <v/>
      </c>
      <c r="H696" s="4"/>
      <c r="I696" s="32" t="str">
        <f t="shared" si="173"/>
        <v/>
      </c>
      <c r="J696" s="33" t="str">
        <f t="shared" si="174"/>
        <v/>
      </c>
      <c r="K696" s="43"/>
      <c r="L696" s="46" t="str">
        <f t="shared" si="175"/>
        <v/>
      </c>
      <c r="M696" s="33" t="str">
        <f>IF(H696="","",'PHIEU XT'!C696)</f>
        <v/>
      </c>
      <c r="N696" s="35" t="str">
        <f t="shared" si="176"/>
        <v/>
      </c>
      <c r="O696" s="6" t="str">
        <f>IF(H696="","",'PHIEU XT'!E696)</f>
        <v/>
      </c>
      <c r="P696" s="36"/>
      <c r="Q696" s="36"/>
      <c r="R696" s="36"/>
      <c r="S696" s="33" t="str">
        <f>IF(H696="","",'PHIEU XT'!F696)</f>
        <v/>
      </c>
      <c r="T696" s="36"/>
      <c r="U696" s="36"/>
      <c r="V696" s="33" t="str">
        <f t="shared" si="177"/>
        <v/>
      </c>
      <c r="W696" s="36"/>
      <c r="X696" s="36"/>
      <c r="Y696" s="33" t="str">
        <f>IF(H696="","",'PHIEU XT'!AC696)</f>
        <v/>
      </c>
      <c r="Z696" s="36"/>
      <c r="AA696" s="30"/>
      <c r="AB696" s="57" t="str">
        <f t="shared" si="178"/>
        <v/>
      </c>
      <c r="AC696" s="57" t="str">
        <f t="shared" si="179"/>
        <v/>
      </c>
      <c r="AD696" s="30"/>
      <c r="AE696" s="58" t="str">
        <f>IF(H696="","",'PHIEU XT'!U696)</f>
        <v/>
      </c>
      <c r="AF696" s="37"/>
      <c r="AG696" s="37" t="str">
        <f>IF(H696="","",'PHIEU XT'!T696)</f>
        <v/>
      </c>
      <c r="AH696" s="38" t="e">
        <f t="shared" si="180"/>
        <v>#VALUE!</v>
      </c>
      <c r="AI696" s="37"/>
      <c r="AJ696" s="37"/>
      <c r="AK696" s="39"/>
      <c r="AL696" s="40" t="str">
        <f t="shared" si="181"/>
        <v/>
      </c>
      <c r="AM696" s="37"/>
      <c r="AN696" s="37" t="str">
        <f t="shared" si="182"/>
        <v/>
      </c>
      <c r="AO696" s="59" t="str">
        <f t="shared" si="183"/>
        <v/>
      </c>
      <c r="AP696" s="39"/>
      <c r="AQ696" s="59" t="str">
        <f t="shared" si="184"/>
        <v/>
      </c>
      <c r="AR696" s="60" t="str">
        <f t="shared" si="185"/>
        <v/>
      </c>
      <c r="AS696" s="60" t="str">
        <f t="shared" si="186"/>
        <v/>
      </c>
      <c r="AT696" s="41"/>
      <c r="AU696" s="41"/>
      <c r="AV696" s="39"/>
      <c r="AW696" s="42"/>
      <c r="AX696" s="42"/>
      <c r="AY696" s="42"/>
      <c r="AZ696" s="42"/>
      <c r="BA696" s="42"/>
      <c r="BB696" s="42"/>
      <c r="BC696" s="42"/>
      <c r="BD696" s="42"/>
      <c r="BE696" s="42"/>
      <c r="BF696" s="42"/>
      <c r="BG696" s="42"/>
      <c r="BH696" s="42"/>
      <c r="BI696" s="42"/>
      <c r="BJ696" s="42"/>
      <c r="BK696" s="42"/>
      <c r="BL696" s="42"/>
      <c r="BM696" s="42"/>
      <c r="BN696" s="42"/>
      <c r="BO696" s="42"/>
      <c r="BP696" s="42"/>
      <c r="BQ696" s="42"/>
      <c r="BR696" s="42"/>
      <c r="BS696" s="42"/>
      <c r="BT696" s="42"/>
      <c r="BU696" s="42"/>
      <c r="BV696" s="42"/>
      <c r="BW696" s="42"/>
      <c r="BX696" s="42"/>
      <c r="BY696" s="42"/>
      <c r="BZ696" s="42"/>
      <c r="CA696" s="42"/>
      <c r="CB696" s="42"/>
      <c r="CC696" s="42"/>
      <c r="CD696" s="42"/>
      <c r="CE696" s="42"/>
      <c r="CF696" s="42"/>
      <c r="CG696" s="42"/>
      <c r="CH696" s="42"/>
      <c r="CI696" s="42"/>
      <c r="CJ696" s="42"/>
      <c r="CK696" s="42"/>
      <c r="CL696" s="42"/>
      <c r="CM696" s="42"/>
      <c r="CN696" s="42"/>
      <c r="CO696" s="42"/>
      <c r="CP696" s="42"/>
      <c r="CQ696" s="42"/>
      <c r="CR696" s="42"/>
      <c r="CS696" s="42"/>
      <c r="CT696" s="42"/>
      <c r="CU696" s="42"/>
      <c r="CV696" s="42"/>
      <c r="CW696" s="42"/>
      <c r="CX696" s="42"/>
      <c r="CY696" s="42"/>
      <c r="CZ696" s="42"/>
      <c r="DA696" s="42"/>
      <c r="DB696" s="42"/>
      <c r="DC696" s="42"/>
      <c r="DD696" s="42"/>
      <c r="DE696" s="42"/>
      <c r="DF696" s="42"/>
      <c r="DG696" s="42"/>
      <c r="DH696" s="42"/>
      <c r="DI696" s="42"/>
      <c r="DJ696" s="42"/>
      <c r="DK696" s="42"/>
      <c r="DL696" s="42"/>
      <c r="DM696" s="42"/>
      <c r="DN696" s="42"/>
      <c r="DO696" s="42"/>
      <c r="DP696" s="42"/>
      <c r="DQ696" s="42"/>
      <c r="DR696" s="42"/>
      <c r="DS696" s="42"/>
      <c r="DT696" s="42"/>
      <c r="DU696" s="42"/>
      <c r="DV696" s="42"/>
      <c r="DW696" s="42"/>
      <c r="DX696" s="42"/>
      <c r="DY696" s="42"/>
      <c r="DZ696" s="42"/>
      <c r="EA696" s="42"/>
      <c r="EB696" s="42"/>
      <c r="EC696" s="42"/>
      <c r="ED696" s="42"/>
      <c r="EE696" s="42"/>
      <c r="EF696" s="42"/>
      <c r="EG696" s="42"/>
      <c r="EH696" s="42"/>
      <c r="EI696" s="42"/>
      <c r="EJ696" s="42"/>
      <c r="EK696" s="42"/>
      <c r="EL696" s="42"/>
      <c r="EM696" s="42"/>
      <c r="EN696" s="42"/>
      <c r="EO696" s="42"/>
      <c r="EP696" s="42"/>
      <c r="EQ696" s="42"/>
      <c r="ER696" s="42"/>
      <c r="ES696" s="42"/>
      <c r="ET696" s="42"/>
      <c r="EU696" s="42"/>
      <c r="EV696" s="42"/>
      <c r="EW696" s="42"/>
      <c r="EX696" s="42"/>
      <c r="EY696" s="42"/>
      <c r="EZ696" s="42"/>
      <c r="FA696" s="42"/>
      <c r="FB696" s="42"/>
      <c r="FC696" s="42"/>
      <c r="FD696" s="42"/>
      <c r="FE696" s="42"/>
      <c r="FF696" s="42"/>
      <c r="FG696" s="42"/>
      <c r="FH696" s="42"/>
      <c r="FI696" s="42"/>
      <c r="FJ696" s="42"/>
      <c r="FK696" s="42"/>
      <c r="FL696" s="42"/>
      <c r="FM696" s="42"/>
      <c r="FN696" s="42"/>
      <c r="FO696" s="42"/>
      <c r="FP696" s="42"/>
      <c r="FQ696" s="42"/>
      <c r="FR696" s="42"/>
      <c r="FS696" s="42"/>
      <c r="FT696" s="42"/>
      <c r="FU696" s="42"/>
      <c r="FV696" s="42"/>
      <c r="FW696" s="42"/>
      <c r="FX696" s="42"/>
      <c r="FY696" s="42"/>
      <c r="FZ696" s="42"/>
      <c r="GA696" s="42"/>
      <c r="GB696" s="42"/>
      <c r="GC696" s="42"/>
      <c r="GD696" s="42"/>
      <c r="GE696" s="42"/>
      <c r="GF696" s="42"/>
      <c r="GG696" s="42"/>
      <c r="GH696" s="42"/>
      <c r="GI696" s="42"/>
      <c r="GJ696" s="42"/>
      <c r="GK696" s="42"/>
      <c r="GL696" s="42"/>
      <c r="GM696" s="42"/>
      <c r="GN696" s="42"/>
      <c r="GO696" s="42"/>
      <c r="GP696" s="42"/>
      <c r="GQ696" s="42"/>
      <c r="GR696" s="42"/>
      <c r="GS696" s="42"/>
      <c r="GT696" s="42"/>
      <c r="GU696" s="42"/>
      <c r="GV696" s="42"/>
      <c r="GW696" s="42"/>
      <c r="GX696" s="42"/>
      <c r="GY696" s="42"/>
      <c r="GZ696" s="42"/>
      <c r="HA696" s="42"/>
      <c r="HB696" s="42"/>
      <c r="HC696" s="42"/>
      <c r="HD696" s="42"/>
      <c r="HE696" s="42"/>
      <c r="HF696" s="42"/>
      <c r="HG696" s="42"/>
      <c r="HH696" s="42"/>
      <c r="HI696" s="42"/>
      <c r="HJ696" s="42"/>
      <c r="HK696" s="42"/>
      <c r="HL696" s="42"/>
      <c r="HM696" s="42"/>
      <c r="HN696" s="42"/>
      <c r="HO696" s="42"/>
      <c r="HP696" s="42"/>
      <c r="HQ696" s="42"/>
      <c r="HR696" s="42"/>
      <c r="HS696" s="42"/>
      <c r="HT696" s="42"/>
      <c r="HU696" s="42"/>
      <c r="HV696" s="42"/>
      <c r="HW696" s="42"/>
      <c r="HX696" s="42"/>
    </row>
    <row r="697" spans="1:232" s="32" customFormat="1" x14ac:dyDescent="0.25">
      <c r="A697" s="29"/>
      <c r="B697" s="30"/>
      <c r="C697" s="31" t="str">
        <f>IF(H697="","",VLOOKUP(O697,Khach_hang!B:G,6,0))</f>
        <v/>
      </c>
      <c r="D697" s="57" t="str">
        <f t="shared" si="170"/>
        <v/>
      </c>
      <c r="E697" s="57" t="str">
        <f t="shared" si="171"/>
        <v/>
      </c>
      <c r="F697" s="32" t="str">
        <f>IF(H697="","",VLOOKUP(H697,'PHIEU XT'!B:I,8,0))</f>
        <v/>
      </c>
      <c r="G697" s="32" t="str">
        <f t="shared" si="172"/>
        <v/>
      </c>
      <c r="H697" s="4"/>
      <c r="I697" s="32" t="str">
        <f t="shared" si="173"/>
        <v/>
      </c>
      <c r="J697" s="33" t="str">
        <f t="shared" si="174"/>
        <v/>
      </c>
      <c r="K697" s="43"/>
      <c r="L697" s="46" t="str">
        <f t="shared" si="175"/>
        <v/>
      </c>
      <c r="M697" s="33" t="str">
        <f>IF(H697="","",'PHIEU XT'!C697)</f>
        <v/>
      </c>
      <c r="N697" s="35" t="str">
        <f t="shared" si="176"/>
        <v/>
      </c>
      <c r="O697" s="6" t="str">
        <f>IF(H697="","",'PHIEU XT'!E697)</f>
        <v/>
      </c>
      <c r="P697" s="36"/>
      <c r="Q697" s="36"/>
      <c r="R697" s="36"/>
      <c r="S697" s="33" t="str">
        <f>IF(H697="","",'PHIEU XT'!F697)</f>
        <v/>
      </c>
      <c r="T697" s="36"/>
      <c r="U697" s="36"/>
      <c r="V697" s="33" t="str">
        <f t="shared" si="177"/>
        <v/>
      </c>
      <c r="W697" s="36"/>
      <c r="X697" s="36"/>
      <c r="Y697" s="33" t="str">
        <f>IF(H697="","",'PHIEU XT'!AC697)</f>
        <v/>
      </c>
      <c r="Z697" s="36"/>
      <c r="AA697" s="30"/>
      <c r="AB697" s="57" t="str">
        <f t="shared" si="178"/>
        <v/>
      </c>
      <c r="AC697" s="57" t="str">
        <f t="shared" si="179"/>
        <v/>
      </c>
      <c r="AD697" s="30"/>
      <c r="AE697" s="58" t="str">
        <f>IF(H697="","",'PHIEU XT'!U697)</f>
        <v/>
      </c>
      <c r="AF697" s="37"/>
      <c r="AG697" s="37" t="str">
        <f>IF(H697="","",'PHIEU XT'!T697)</f>
        <v/>
      </c>
      <c r="AH697" s="38" t="e">
        <f t="shared" si="180"/>
        <v>#VALUE!</v>
      </c>
      <c r="AI697" s="37"/>
      <c r="AJ697" s="37"/>
      <c r="AK697" s="39"/>
      <c r="AL697" s="40" t="str">
        <f t="shared" si="181"/>
        <v/>
      </c>
      <c r="AM697" s="37"/>
      <c r="AN697" s="37" t="str">
        <f t="shared" si="182"/>
        <v/>
      </c>
      <c r="AO697" s="59" t="str">
        <f t="shared" si="183"/>
        <v/>
      </c>
      <c r="AP697" s="39"/>
      <c r="AQ697" s="59" t="str">
        <f t="shared" si="184"/>
        <v/>
      </c>
      <c r="AR697" s="60" t="str">
        <f t="shared" si="185"/>
        <v/>
      </c>
      <c r="AS697" s="60" t="str">
        <f t="shared" si="186"/>
        <v/>
      </c>
      <c r="AT697" s="41"/>
      <c r="AU697" s="41"/>
      <c r="AV697" s="39"/>
      <c r="AW697" s="42"/>
      <c r="AX697" s="42"/>
      <c r="AY697" s="42"/>
      <c r="AZ697" s="42"/>
      <c r="BA697" s="42"/>
      <c r="BB697" s="42"/>
      <c r="BC697" s="42"/>
      <c r="BD697" s="42"/>
      <c r="BE697" s="42"/>
      <c r="BF697" s="42"/>
      <c r="BG697" s="42"/>
      <c r="BH697" s="42"/>
      <c r="BI697" s="42"/>
      <c r="BJ697" s="42"/>
      <c r="BK697" s="42"/>
      <c r="BL697" s="42"/>
      <c r="BM697" s="42"/>
      <c r="BN697" s="42"/>
      <c r="BO697" s="42"/>
      <c r="BP697" s="42"/>
      <c r="BQ697" s="42"/>
      <c r="BR697" s="42"/>
      <c r="BS697" s="42"/>
      <c r="BT697" s="42"/>
      <c r="BU697" s="42"/>
      <c r="BV697" s="42"/>
      <c r="BW697" s="42"/>
      <c r="BX697" s="42"/>
      <c r="BY697" s="42"/>
      <c r="BZ697" s="42"/>
      <c r="CA697" s="42"/>
      <c r="CB697" s="42"/>
      <c r="CC697" s="42"/>
      <c r="CD697" s="42"/>
      <c r="CE697" s="42"/>
      <c r="CF697" s="42"/>
      <c r="CG697" s="42"/>
      <c r="CH697" s="42"/>
      <c r="CI697" s="42"/>
      <c r="CJ697" s="42"/>
      <c r="CK697" s="42"/>
      <c r="CL697" s="42"/>
      <c r="CM697" s="42"/>
      <c r="CN697" s="42"/>
      <c r="CO697" s="42"/>
      <c r="CP697" s="42"/>
      <c r="CQ697" s="42"/>
      <c r="CR697" s="42"/>
      <c r="CS697" s="42"/>
      <c r="CT697" s="42"/>
      <c r="CU697" s="42"/>
      <c r="CV697" s="42"/>
      <c r="CW697" s="42"/>
      <c r="CX697" s="42"/>
      <c r="CY697" s="42"/>
      <c r="CZ697" s="42"/>
      <c r="DA697" s="42"/>
      <c r="DB697" s="42"/>
      <c r="DC697" s="42"/>
      <c r="DD697" s="42"/>
      <c r="DE697" s="42"/>
      <c r="DF697" s="42"/>
      <c r="DG697" s="42"/>
      <c r="DH697" s="42"/>
      <c r="DI697" s="42"/>
      <c r="DJ697" s="42"/>
      <c r="DK697" s="42"/>
      <c r="DL697" s="42"/>
      <c r="DM697" s="42"/>
      <c r="DN697" s="42"/>
      <c r="DO697" s="42"/>
      <c r="DP697" s="42"/>
      <c r="DQ697" s="42"/>
      <c r="DR697" s="42"/>
      <c r="DS697" s="42"/>
      <c r="DT697" s="42"/>
      <c r="DU697" s="42"/>
      <c r="DV697" s="42"/>
      <c r="DW697" s="42"/>
      <c r="DX697" s="42"/>
      <c r="DY697" s="42"/>
      <c r="DZ697" s="42"/>
      <c r="EA697" s="42"/>
      <c r="EB697" s="42"/>
      <c r="EC697" s="42"/>
      <c r="ED697" s="42"/>
      <c r="EE697" s="42"/>
      <c r="EF697" s="42"/>
      <c r="EG697" s="42"/>
      <c r="EH697" s="42"/>
      <c r="EI697" s="42"/>
      <c r="EJ697" s="42"/>
      <c r="EK697" s="42"/>
      <c r="EL697" s="42"/>
      <c r="EM697" s="42"/>
      <c r="EN697" s="42"/>
      <c r="EO697" s="42"/>
      <c r="EP697" s="42"/>
      <c r="EQ697" s="42"/>
      <c r="ER697" s="42"/>
      <c r="ES697" s="42"/>
      <c r="ET697" s="42"/>
      <c r="EU697" s="42"/>
      <c r="EV697" s="42"/>
      <c r="EW697" s="42"/>
      <c r="EX697" s="42"/>
      <c r="EY697" s="42"/>
      <c r="EZ697" s="42"/>
      <c r="FA697" s="42"/>
      <c r="FB697" s="42"/>
      <c r="FC697" s="42"/>
      <c r="FD697" s="42"/>
      <c r="FE697" s="42"/>
      <c r="FF697" s="42"/>
      <c r="FG697" s="42"/>
      <c r="FH697" s="42"/>
      <c r="FI697" s="42"/>
      <c r="FJ697" s="42"/>
      <c r="FK697" s="42"/>
      <c r="FL697" s="42"/>
      <c r="FM697" s="42"/>
      <c r="FN697" s="42"/>
      <c r="FO697" s="42"/>
      <c r="FP697" s="42"/>
      <c r="FQ697" s="42"/>
      <c r="FR697" s="42"/>
      <c r="FS697" s="42"/>
      <c r="FT697" s="42"/>
      <c r="FU697" s="42"/>
      <c r="FV697" s="42"/>
      <c r="FW697" s="42"/>
      <c r="FX697" s="42"/>
      <c r="FY697" s="42"/>
      <c r="FZ697" s="42"/>
      <c r="GA697" s="42"/>
      <c r="GB697" s="42"/>
      <c r="GC697" s="42"/>
      <c r="GD697" s="42"/>
      <c r="GE697" s="42"/>
      <c r="GF697" s="42"/>
      <c r="GG697" s="42"/>
      <c r="GH697" s="42"/>
      <c r="GI697" s="42"/>
      <c r="GJ697" s="42"/>
      <c r="GK697" s="42"/>
      <c r="GL697" s="42"/>
      <c r="GM697" s="42"/>
      <c r="GN697" s="42"/>
      <c r="GO697" s="42"/>
      <c r="GP697" s="42"/>
      <c r="GQ697" s="42"/>
      <c r="GR697" s="42"/>
      <c r="GS697" s="42"/>
      <c r="GT697" s="42"/>
      <c r="GU697" s="42"/>
      <c r="GV697" s="42"/>
      <c r="GW697" s="42"/>
      <c r="GX697" s="42"/>
      <c r="GY697" s="42"/>
      <c r="GZ697" s="42"/>
      <c r="HA697" s="42"/>
      <c r="HB697" s="42"/>
      <c r="HC697" s="42"/>
      <c r="HD697" s="42"/>
      <c r="HE697" s="42"/>
      <c r="HF697" s="42"/>
      <c r="HG697" s="42"/>
      <c r="HH697" s="42"/>
      <c r="HI697" s="42"/>
      <c r="HJ697" s="42"/>
      <c r="HK697" s="42"/>
      <c r="HL697" s="42"/>
      <c r="HM697" s="42"/>
      <c r="HN697" s="42"/>
      <c r="HO697" s="42"/>
      <c r="HP697" s="42"/>
      <c r="HQ697" s="42"/>
      <c r="HR697" s="42"/>
      <c r="HS697" s="42"/>
      <c r="HT697" s="42"/>
      <c r="HU697" s="42"/>
      <c r="HV697" s="42"/>
      <c r="HW697" s="42"/>
      <c r="HX697" s="42"/>
    </row>
    <row r="698" spans="1:232" s="32" customFormat="1" x14ac:dyDescent="0.25">
      <c r="A698" s="29"/>
      <c r="B698" s="30"/>
      <c r="C698" s="31" t="str">
        <f>IF(H698="","",VLOOKUP(O698,Khach_hang!B:G,6,0))</f>
        <v/>
      </c>
      <c r="D698" s="57" t="str">
        <f t="shared" si="170"/>
        <v/>
      </c>
      <c r="E698" s="57" t="str">
        <f t="shared" si="171"/>
        <v/>
      </c>
      <c r="F698" s="32" t="str">
        <f>IF(H698="","",VLOOKUP(H698,'PHIEU XT'!B:I,8,0))</f>
        <v/>
      </c>
      <c r="G698" s="32" t="str">
        <f t="shared" si="172"/>
        <v/>
      </c>
      <c r="H698" s="4"/>
      <c r="I698" s="32" t="str">
        <f t="shared" si="173"/>
        <v/>
      </c>
      <c r="J698" s="33" t="str">
        <f t="shared" si="174"/>
        <v/>
      </c>
      <c r="K698" s="43"/>
      <c r="L698" s="46" t="str">
        <f t="shared" si="175"/>
        <v/>
      </c>
      <c r="M698" s="33" t="str">
        <f>IF(H698="","",'PHIEU XT'!C698)</f>
        <v/>
      </c>
      <c r="N698" s="35" t="str">
        <f t="shared" si="176"/>
        <v/>
      </c>
      <c r="O698" s="6" t="str">
        <f>IF(H698="","",'PHIEU XT'!E698)</f>
        <v/>
      </c>
      <c r="P698" s="36"/>
      <c r="Q698" s="36"/>
      <c r="R698" s="36"/>
      <c r="S698" s="33" t="str">
        <f>IF(H698="","",'PHIEU XT'!F698)</f>
        <v/>
      </c>
      <c r="T698" s="36"/>
      <c r="U698" s="36"/>
      <c r="V698" s="33" t="str">
        <f t="shared" si="177"/>
        <v/>
      </c>
      <c r="W698" s="36"/>
      <c r="X698" s="36"/>
      <c r="Y698" s="33" t="str">
        <f>IF(H698="","",'PHIEU XT'!AC698)</f>
        <v/>
      </c>
      <c r="Z698" s="36"/>
      <c r="AA698" s="30"/>
      <c r="AB698" s="57" t="str">
        <f t="shared" si="178"/>
        <v/>
      </c>
      <c r="AC698" s="57" t="str">
        <f t="shared" si="179"/>
        <v/>
      </c>
      <c r="AD698" s="30"/>
      <c r="AE698" s="58" t="str">
        <f>IF(H698="","",'PHIEU XT'!U698)</f>
        <v/>
      </c>
      <c r="AF698" s="37"/>
      <c r="AG698" s="37" t="str">
        <f>IF(H698="","",'PHIEU XT'!T698)</f>
        <v/>
      </c>
      <c r="AH698" s="38" t="e">
        <f t="shared" si="180"/>
        <v>#VALUE!</v>
      </c>
      <c r="AI698" s="37"/>
      <c r="AJ698" s="37"/>
      <c r="AK698" s="39"/>
      <c r="AL698" s="40" t="str">
        <f t="shared" si="181"/>
        <v/>
      </c>
      <c r="AM698" s="37"/>
      <c r="AN698" s="37" t="str">
        <f t="shared" si="182"/>
        <v/>
      </c>
      <c r="AO698" s="59" t="str">
        <f t="shared" si="183"/>
        <v/>
      </c>
      <c r="AP698" s="39"/>
      <c r="AQ698" s="59" t="str">
        <f t="shared" si="184"/>
        <v/>
      </c>
      <c r="AR698" s="60" t="str">
        <f t="shared" si="185"/>
        <v/>
      </c>
      <c r="AS698" s="60" t="str">
        <f t="shared" si="186"/>
        <v/>
      </c>
      <c r="AT698" s="41"/>
      <c r="AU698" s="41"/>
      <c r="AV698" s="39"/>
      <c r="AW698" s="42"/>
      <c r="AX698" s="42"/>
      <c r="AY698" s="42"/>
      <c r="AZ698" s="42"/>
      <c r="BA698" s="42"/>
      <c r="BB698" s="42"/>
      <c r="BC698" s="42"/>
      <c r="BD698" s="42"/>
      <c r="BE698" s="42"/>
      <c r="BF698" s="42"/>
      <c r="BG698" s="42"/>
      <c r="BH698" s="42"/>
      <c r="BI698" s="42"/>
      <c r="BJ698" s="42"/>
      <c r="BK698" s="42"/>
      <c r="BL698" s="42"/>
      <c r="BM698" s="42"/>
      <c r="BN698" s="42"/>
      <c r="BO698" s="42"/>
      <c r="BP698" s="42"/>
      <c r="BQ698" s="42"/>
      <c r="BR698" s="42"/>
      <c r="BS698" s="42"/>
      <c r="BT698" s="42"/>
      <c r="BU698" s="42"/>
      <c r="BV698" s="42"/>
      <c r="BW698" s="42"/>
      <c r="BX698" s="42"/>
      <c r="BY698" s="42"/>
      <c r="BZ698" s="42"/>
      <c r="CA698" s="42"/>
      <c r="CB698" s="42"/>
      <c r="CC698" s="42"/>
      <c r="CD698" s="42"/>
      <c r="CE698" s="42"/>
      <c r="CF698" s="42"/>
      <c r="CG698" s="42"/>
      <c r="CH698" s="42"/>
      <c r="CI698" s="42"/>
      <c r="CJ698" s="42"/>
      <c r="CK698" s="42"/>
      <c r="CL698" s="42"/>
      <c r="CM698" s="42"/>
      <c r="CN698" s="42"/>
      <c r="CO698" s="42"/>
      <c r="CP698" s="42"/>
      <c r="CQ698" s="42"/>
      <c r="CR698" s="42"/>
      <c r="CS698" s="42"/>
      <c r="CT698" s="42"/>
      <c r="CU698" s="42"/>
      <c r="CV698" s="42"/>
      <c r="CW698" s="42"/>
      <c r="CX698" s="42"/>
      <c r="CY698" s="42"/>
      <c r="CZ698" s="42"/>
      <c r="DA698" s="42"/>
      <c r="DB698" s="42"/>
      <c r="DC698" s="42"/>
      <c r="DD698" s="42"/>
      <c r="DE698" s="42"/>
      <c r="DF698" s="42"/>
      <c r="DG698" s="42"/>
      <c r="DH698" s="42"/>
      <c r="DI698" s="42"/>
      <c r="DJ698" s="42"/>
      <c r="DK698" s="42"/>
      <c r="DL698" s="42"/>
      <c r="DM698" s="42"/>
      <c r="DN698" s="42"/>
      <c r="DO698" s="42"/>
      <c r="DP698" s="42"/>
      <c r="DQ698" s="42"/>
      <c r="DR698" s="42"/>
      <c r="DS698" s="42"/>
      <c r="DT698" s="42"/>
      <c r="DU698" s="42"/>
      <c r="DV698" s="42"/>
      <c r="DW698" s="42"/>
      <c r="DX698" s="42"/>
      <c r="DY698" s="42"/>
      <c r="DZ698" s="42"/>
      <c r="EA698" s="42"/>
      <c r="EB698" s="42"/>
      <c r="EC698" s="42"/>
      <c r="ED698" s="42"/>
      <c r="EE698" s="42"/>
      <c r="EF698" s="42"/>
      <c r="EG698" s="42"/>
      <c r="EH698" s="42"/>
      <c r="EI698" s="42"/>
      <c r="EJ698" s="42"/>
      <c r="EK698" s="42"/>
      <c r="EL698" s="42"/>
      <c r="EM698" s="42"/>
      <c r="EN698" s="42"/>
      <c r="EO698" s="42"/>
      <c r="EP698" s="42"/>
      <c r="EQ698" s="42"/>
      <c r="ER698" s="42"/>
      <c r="ES698" s="42"/>
      <c r="ET698" s="42"/>
      <c r="EU698" s="42"/>
      <c r="EV698" s="42"/>
      <c r="EW698" s="42"/>
      <c r="EX698" s="42"/>
      <c r="EY698" s="42"/>
      <c r="EZ698" s="42"/>
      <c r="FA698" s="42"/>
      <c r="FB698" s="42"/>
      <c r="FC698" s="42"/>
      <c r="FD698" s="42"/>
      <c r="FE698" s="42"/>
      <c r="FF698" s="42"/>
      <c r="FG698" s="42"/>
      <c r="FH698" s="42"/>
      <c r="FI698" s="42"/>
      <c r="FJ698" s="42"/>
      <c r="FK698" s="42"/>
      <c r="FL698" s="42"/>
      <c r="FM698" s="42"/>
      <c r="FN698" s="42"/>
      <c r="FO698" s="42"/>
      <c r="FP698" s="42"/>
      <c r="FQ698" s="42"/>
      <c r="FR698" s="42"/>
      <c r="FS698" s="42"/>
      <c r="FT698" s="42"/>
      <c r="FU698" s="42"/>
      <c r="FV698" s="42"/>
      <c r="FW698" s="42"/>
      <c r="FX698" s="42"/>
      <c r="FY698" s="42"/>
      <c r="FZ698" s="42"/>
      <c r="GA698" s="42"/>
      <c r="GB698" s="42"/>
      <c r="GC698" s="42"/>
      <c r="GD698" s="42"/>
      <c r="GE698" s="42"/>
      <c r="GF698" s="42"/>
      <c r="GG698" s="42"/>
      <c r="GH698" s="42"/>
      <c r="GI698" s="42"/>
      <c r="GJ698" s="42"/>
      <c r="GK698" s="42"/>
      <c r="GL698" s="42"/>
      <c r="GM698" s="42"/>
      <c r="GN698" s="42"/>
      <c r="GO698" s="42"/>
      <c r="GP698" s="42"/>
      <c r="GQ698" s="42"/>
      <c r="GR698" s="42"/>
      <c r="GS698" s="42"/>
      <c r="GT698" s="42"/>
      <c r="GU698" s="42"/>
      <c r="GV698" s="42"/>
      <c r="GW698" s="42"/>
      <c r="GX698" s="42"/>
      <c r="GY698" s="42"/>
      <c r="GZ698" s="42"/>
      <c r="HA698" s="42"/>
      <c r="HB698" s="42"/>
      <c r="HC698" s="42"/>
      <c r="HD698" s="42"/>
      <c r="HE698" s="42"/>
      <c r="HF698" s="42"/>
      <c r="HG698" s="42"/>
      <c r="HH698" s="42"/>
      <c r="HI698" s="42"/>
      <c r="HJ698" s="42"/>
      <c r="HK698" s="42"/>
      <c r="HL698" s="42"/>
      <c r="HM698" s="42"/>
      <c r="HN698" s="42"/>
      <c r="HO698" s="42"/>
      <c r="HP698" s="42"/>
      <c r="HQ698" s="42"/>
      <c r="HR698" s="42"/>
      <c r="HS698" s="42"/>
      <c r="HT698" s="42"/>
      <c r="HU698" s="42"/>
      <c r="HV698" s="42"/>
      <c r="HW698" s="42"/>
      <c r="HX698" s="42"/>
    </row>
    <row r="699" spans="1:232" s="32" customFormat="1" x14ac:dyDescent="0.25">
      <c r="A699" s="29"/>
      <c r="B699" s="30"/>
      <c r="C699" s="31" t="str">
        <f>IF(H699="","",VLOOKUP(O699,Khach_hang!B:G,6,0))</f>
        <v/>
      </c>
      <c r="D699" s="57" t="str">
        <f t="shared" si="170"/>
        <v/>
      </c>
      <c r="E699" s="57" t="str">
        <f t="shared" si="171"/>
        <v/>
      </c>
      <c r="F699" s="32" t="str">
        <f>IF(H699="","",VLOOKUP(H699,'PHIEU XT'!B:I,8,0))</f>
        <v/>
      </c>
      <c r="G699" s="32" t="str">
        <f t="shared" si="172"/>
        <v/>
      </c>
      <c r="H699" s="4"/>
      <c r="I699" s="32" t="str">
        <f t="shared" si="173"/>
        <v/>
      </c>
      <c r="J699" s="33" t="str">
        <f t="shared" si="174"/>
        <v/>
      </c>
      <c r="K699" s="43"/>
      <c r="L699" s="46" t="str">
        <f t="shared" si="175"/>
        <v/>
      </c>
      <c r="M699" s="33" t="str">
        <f>IF(H699="","",'PHIEU XT'!C699)</f>
        <v/>
      </c>
      <c r="N699" s="35" t="str">
        <f t="shared" si="176"/>
        <v/>
      </c>
      <c r="O699" s="6" t="str">
        <f>IF(H699="","",'PHIEU XT'!E699)</f>
        <v/>
      </c>
      <c r="P699" s="36"/>
      <c r="Q699" s="36"/>
      <c r="R699" s="36"/>
      <c r="S699" s="33" t="str">
        <f>IF(H699="","",'PHIEU XT'!F699)</f>
        <v/>
      </c>
      <c r="T699" s="36"/>
      <c r="U699" s="36"/>
      <c r="V699" s="33" t="str">
        <f t="shared" si="177"/>
        <v/>
      </c>
      <c r="W699" s="36"/>
      <c r="X699" s="36"/>
      <c r="Y699" s="33" t="str">
        <f>IF(H699="","",'PHIEU XT'!AC699)</f>
        <v/>
      </c>
      <c r="Z699" s="36"/>
      <c r="AA699" s="30"/>
      <c r="AB699" s="57" t="str">
        <f t="shared" si="178"/>
        <v/>
      </c>
      <c r="AC699" s="57" t="str">
        <f t="shared" si="179"/>
        <v/>
      </c>
      <c r="AD699" s="30"/>
      <c r="AE699" s="58" t="str">
        <f>IF(H699="","",'PHIEU XT'!U699)</f>
        <v/>
      </c>
      <c r="AF699" s="37"/>
      <c r="AG699" s="37" t="str">
        <f>IF(H699="","",'PHIEU XT'!T699)</f>
        <v/>
      </c>
      <c r="AH699" s="38" t="e">
        <f t="shared" si="180"/>
        <v>#VALUE!</v>
      </c>
      <c r="AI699" s="37"/>
      <c r="AJ699" s="37"/>
      <c r="AK699" s="39"/>
      <c r="AL699" s="40" t="str">
        <f t="shared" si="181"/>
        <v/>
      </c>
      <c r="AM699" s="37"/>
      <c r="AN699" s="37" t="str">
        <f t="shared" si="182"/>
        <v/>
      </c>
      <c r="AO699" s="59" t="str">
        <f t="shared" si="183"/>
        <v/>
      </c>
      <c r="AP699" s="39"/>
      <c r="AQ699" s="59" t="str">
        <f t="shared" si="184"/>
        <v/>
      </c>
      <c r="AR699" s="60" t="str">
        <f t="shared" si="185"/>
        <v/>
      </c>
      <c r="AS699" s="60" t="str">
        <f t="shared" si="186"/>
        <v/>
      </c>
      <c r="AT699" s="41"/>
      <c r="AU699" s="41"/>
      <c r="AV699" s="39"/>
      <c r="AW699" s="42"/>
      <c r="AX699" s="42"/>
      <c r="AY699" s="42"/>
      <c r="AZ699" s="42"/>
      <c r="BA699" s="42"/>
      <c r="BB699" s="42"/>
      <c r="BC699" s="42"/>
      <c r="BD699" s="42"/>
      <c r="BE699" s="42"/>
      <c r="BF699" s="42"/>
      <c r="BG699" s="42"/>
      <c r="BH699" s="42"/>
      <c r="BI699" s="42"/>
      <c r="BJ699" s="42"/>
      <c r="BK699" s="42"/>
      <c r="BL699" s="42"/>
      <c r="BM699" s="42"/>
      <c r="BN699" s="42"/>
      <c r="BO699" s="42"/>
      <c r="BP699" s="42"/>
      <c r="BQ699" s="42"/>
      <c r="BR699" s="42"/>
      <c r="BS699" s="42"/>
      <c r="BT699" s="42"/>
      <c r="BU699" s="42"/>
      <c r="BV699" s="42"/>
      <c r="BW699" s="42"/>
      <c r="BX699" s="42"/>
      <c r="BY699" s="42"/>
      <c r="BZ699" s="42"/>
      <c r="CA699" s="42"/>
      <c r="CB699" s="42"/>
      <c r="CC699" s="42"/>
      <c r="CD699" s="42"/>
      <c r="CE699" s="42"/>
      <c r="CF699" s="42"/>
      <c r="CG699" s="42"/>
      <c r="CH699" s="42"/>
      <c r="CI699" s="42"/>
      <c r="CJ699" s="42"/>
      <c r="CK699" s="42"/>
      <c r="CL699" s="42"/>
      <c r="CM699" s="42"/>
      <c r="CN699" s="42"/>
      <c r="CO699" s="42"/>
      <c r="CP699" s="42"/>
      <c r="CQ699" s="42"/>
      <c r="CR699" s="42"/>
      <c r="CS699" s="42"/>
      <c r="CT699" s="42"/>
      <c r="CU699" s="42"/>
      <c r="CV699" s="42"/>
      <c r="CW699" s="42"/>
      <c r="CX699" s="42"/>
      <c r="CY699" s="42"/>
      <c r="CZ699" s="42"/>
      <c r="DA699" s="42"/>
      <c r="DB699" s="42"/>
      <c r="DC699" s="42"/>
      <c r="DD699" s="42"/>
      <c r="DE699" s="42"/>
      <c r="DF699" s="42"/>
      <c r="DG699" s="42"/>
      <c r="DH699" s="42"/>
      <c r="DI699" s="42"/>
      <c r="DJ699" s="42"/>
      <c r="DK699" s="42"/>
      <c r="DL699" s="42"/>
      <c r="DM699" s="42"/>
      <c r="DN699" s="42"/>
      <c r="DO699" s="42"/>
      <c r="DP699" s="42"/>
      <c r="DQ699" s="42"/>
      <c r="DR699" s="42"/>
      <c r="DS699" s="42"/>
      <c r="DT699" s="42"/>
      <c r="DU699" s="42"/>
      <c r="DV699" s="42"/>
      <c r="DW699" s="42"/>
      <c r="DX699" s="42"/>
      <c r="DY699" s="42"/>
      <c r="DZ699" s="42"/>
      <c r="EA699" s="42"/>
      <c r="EB699" s="42"/>
      <c r="EC699" s="42"/>
      <c r="ED699" s="42"/>
      <c r="EE699" s="42"/>
      <c r="EF699" s="42"/>
      <c r="EG699" s="42"/>
      <c r="EH699" s="42"/>
      <c r="EI699" s="42"/>
      <c r="EJ699" s="42"/>
      <c r="EK699" s="42"/>
      <c r="EL699" s="42"/>
      <c r="EM699" s="42"/>
      <c r="EN699" s="42"/>
      <c r="EO699" s="42"/>
      <c r="EP699" s="42"/>
      <c r="EQ699" s="42"/>
      <c r="ER699" s="42"/>
      <c r="ES699" s="42"/>
      <c r="ET699" s="42"/>
      <c r="EU699" s="42"/>
      <c r="EV699" s="42"/>
      <c r="EW699" s="42"/>
      <c r="EX699" s="42"/>
      <c r="EY699" s="42"/>
      <c r="EZ699" s="42"/>
      <c r="FA699" s="42"/>
      <c r="FB699" s="42"/>
      <c r="FC699" s="42"/>
      <c r="FD699" s="42"/>
      <c r="FE699" s="42"/>
      <c r="FF699" s="42"/>
      <c r="FG699" s="42"/>
      <c r="FH699" s="42"/>
      <c r="FI699" s="42"/>
      <c r="FJ699" s="42"/>
      <c r="FK699" s="42"/>
      <c r="FL699" s="42"/>
      <c r="FM699" s="42"/>
      <c r="FN699" s="42"/>
      <c r="FO699" s="42"/>
      <c r="FP699" s="42"/>
      <c r="FQ699" s="42"/>
      <c r="FR699" s="42"/>
      <c r="FS699" s="42"/>
      <c r="FT699" s="42"/>
      <c r="FU699" s="42"/>
      <c r="FV699" s="42"/>
      <c r="FW699" s="42"/>
      <c r="FX699" s="42"/>
      <c r="FY699" s="42"/>
      <c r="FZ699" s="42"/>
      <c r="GA699" s="42"/>
      <c r="GB699" s="42"/>
      <c r="GC699" s="42"/>
      <c r="GD699" s="42"/>
      <c r="GE699" s="42"/>
      <c r="GF699" s="42"/>
      <c r="GG699" s="42"/>
      <c r="GH699" s="42"/>
      <c r="GI699" s="42"/>
      <c r="GJ699" s="42"/>
      <c r="GK699" s="42"/>
      <c r="GL699" s="42"/>
      <c r="GM699" s="42"/>
      <c r="GN699" s="42"/>
      <c r="GO699" s="42"/>
      <c r="GP699" s="42"/>
      <c r="GQ699" s="42"/>
      <c r="GR699" s="42"/>
      <c r="GS699" s="42"/>
      <c r="GT699" s="42"/>
      <c r="GU699" s="42"/>
      <c r="GV699" s="42"/>
      <c r="GW699" s="42"/>
      <c r="GX699" s="42"/>
      <c r="GY699" s="42"/>
      <c r="GZ699" s="42"/>
      <c r="HA699" s="42"/>
      <c r="HB699" s="42"/>
      <c r="HC699" s="42"/>
      <c r="HD699" s="42"/>
      <c r="HE699" s="42"/>
      <c r="HF699" s="42"/>
      <c r="HG699" s="42"/>
      <c r="HH699" s="42"/>
      <c r="HI699" s="42"/>
      <c r="HJ699" s="42"/>
      <c r="HK699" s="42"/>
      <c r="HL699" s="42"/>
      <c r="HM699" s="42"/>
      <c r="HN699" s="42"/>
      <c r="HO699" s="42"/>
      <c r="HP699" s="42"/>
      <c r="HQ699" s="42"/>
      <c r="HR699" s="42"/>
      <c r="HS699" s="42"/>
      <c r="HT699" s="42"/>
      <c r="HU699" s="42"/>
      <c r="HV699" s="42"/>
      <c r="HW699" s="42"/>
      <c r="HX699" s="42"/>
    </row>
    <row r="700" spans="1:232" s="32" customFormat="1" x14ac:dyDescent="0.25">
      <c r="A700" s="29"/>
      <c r="B700" s="30"/>
      <c r="C700" s="31" t="str">
        <f>IF(H700="","",VLOOKUP(O700,Khach_hang!B:G,6,0))</f>
        <v/>
      </c>
      <c r="D700" s="57" t="str">
        <f t="shared" si="170"/>
        <v/>
      </c>
      <c r="E700" s="57" t="str">
        <f t="shared" si="171"/>
        <v/>
      </c>
      <c r="F700" s="32" t="str">
        <f>IF(H700="","",VLOOKUP(H700,'PHIEU XT'!B:I,8,0))</f>
        <v/>
      </c>
      <c r="G700" s="32" t="str">
        <f t="shared" si="172"/>
        <v/>
      </c>
      <c r="H700" s="4"/>
      <c r="I700" s="32" t="str">
        <f t="shared" si="173"/>
        <v/>
      </c>
      <c r="J700" s="33" t="str">
        <f t="shared" si="174"/>
        <v/>
      </c>
      <c r="K700" s="43"/>
      <c r="L700" s="46" t="str">
        <f t="shared" si="175"/>
        <v/>
      </c>
      <c r="M700" s="33" t="str">
        <f>IF(H700="","",'PHIEU XT'!C700)</f>
        <v/>
      </c>
      <c r="N700" s="35" t="str">
        <f t="shared" si="176"/>
        <v/>
      </c>
      <c r="O700" s="6" t="str">
        <f>IF(H700="","",'PHIEU XT'!E700)</f>
        <v/>
      </c>
      <c r="P700" s="36"/>
      <c r="Q700" s="36"/>
      <c r="R700" s="36"/>
      <c r="S700" s="33" t="str">
        <f>IF(H700="","",'PHIEU XT'!F700)</f>
        <v/>
      </c>
      <c r="T700" s="36"/>
      <c r="U700" s="36"/>
      <c r="V700" s="33" t="str">
        <f t="shared" si="177"/>
        <v/>
      </c>
      <c r="W700" s="36"/>
      <c r="X700" s="36"/>
      <c r="Y700" s="33" t="str">
        <f>IF(H700="","",'PHIEU XT'!AC700)</f>
        <v/>
      </c>
      <c r="Z700" s="36"/>
      <c r="AA700" s="30"/>
      <c r="AB700" s="57" t="str">
        <f t="shared" si="178"/>
        <v/>
      </c>
      <c r="AC700" s="57" t="str">
        <f t="shared" si="179"/>
        <v/>
      </c>
      <c r="AD700" s="30"/>
      <c r="AE700" s="58" t="str">
        <f>IF(H700="","",'PHIEU XT'!U700)</f>
        <v/>
      </c>
      <c r="AF700" s="37"/>
      <c r="AG700" s="37" t="str">
        <f>IF(H700="","",'PHIEU XT'!T700)</f>
        <v/>
      </c>
      <c r="AH700" s="38" t="e">
        <f t="shared" si="180"/>
        <v>#VALUE!</v>
      </c>
      <c r="AI700" s="37"/>
      <c r="AJ700" s="37"/>
      <c r="AK700" s="39"/>
      <c r="AL700" s="40" t="str">
        <f t="shared" si="181"/>
        <v/>
      </c>
      <c r="AM700" s="37"/>
      <c r="AN700" s="37" t="str">
        <f t="shared" si="182"/>
        <v/>
      </c>
      <c r="AO700" s="59" t="str">
        <f t="shared" si="183"/>
        <v/>
      </c>
      <c r="AP700" s="39"/>
      <c r="AQ700" s="59" t="str">
        <f t="shared" si="184"/>
        <v/>
      </c>
      <c r="AR700" s="60" t="str">
        <f t="shared" si="185"/>
        <v/>
      </c>
      <c r="AS700" s="60" t="str">
        <f t="shared" si="186"/>
        <v/>
      </c>
      <c r="AT700" s="41"/>
      <c r="AU700" s="41"/>
      <c r="AV700" s="39"/>
      <c r="AW700" s="42"/>
      <c r="AX700" s="42"/>
      <c r="AY700" s="42"/>
      <c r="AZ700" s="42"/>
      <c r="BA700" s="42"/>
      <c r="BB700" s="42"/>
      <c r="BC700" s="42"/>
      <c r="BD700" s="42"/>
      <c r="BE700" s="42"/>
      <c r="BF700" s="42"/>
      <c r="BG700" s="42"/>
      <c r="BH700" s="42"/>
      <c r="BI700" s="42"/>
      <c r="BJ700" s="42"/>
      <c r="BK700" s="42"/>
      <c r="BL700" s="42"/>
      <c r="BM700" s="42"/>
      <c r="BN700" s="42"/>
      <c r="BO700" s="42"/>
      <c r="BP700" s="42"/>
      <c r="BQ700" s="42"/>
      <c r="BR700" s="42"/>
      <c r="BS700" s="42"/>
      <c r="BT700" s="42"/>
      <c r="BU700" s="42"/>
      <c r="BV700" s="42"/>
      <c r="BW700" s="42"/>
      <c r="BX700" s="42"/>
      <c r="BY700" s="42"/>
      <c r="BZ700" s="42"/>
      <c r="CA700" s="42"/>
      <c r="CB700" s="42"/>
      <c r="CC700" s="42"/>
      <c r="CD700" s="42"/>
      <c r="CE700" s="42"/>
      <c r="CF700" s="42"/>
      <c r="CG700" s="42"/>
      <c r="CH700" s="42"/>
      <c r="CI700" s="42"/>
      <c r="CJ700" s="42"/>
      <c r="CK700" s="42"/>
      <c r="CL700" s="42"/>
      <c r="CM700" s="42"/>
      <c r="CN700" s="42"/>
      <c r="CO700" s="42"/>
      <c r="CP700" s="42"/>
      <c r="CQ700" s="42"/>
      <c r="CR700" s="42"/>
      <c r="CS700" s="42"/>
      <c r="CT700" s="42"/>
      <c r="CU700" s="42"/>
      <c r="CV700" s="42"/>
      <c r="CW700" s="42"/>
      <c r="CX700" s="42"/>
      <c r="CY700" s="42"/>
      <c r="CZ700" s="42"/>
      <c r="DA700" s="42"/>
      <c r="DB700" s="42"/>
      <c r="DC700" s="42"/>
      <c r="DD700" s="42"/>
      <c r="DE700" s="42"/>
      <c r="DF700" s="42"/>
      <c r="DG700" s="42"/>
      <c r="DH700" s="42"/>
      <c r="DI700" s="42"/>
      <c r="DJ700" s="42"/>
      <c r="DK700" s="42"/>
      <c r="DL700" s="42"/>
      <c r="DM700" s="42"/>
      <c r="DN700" s="42"/>
      <c r="DO700" s="42"/>
      <c r="DP700" s="42"/>
      <c r="DQ700" s="42"/>
      <c r="DR700" s="42"/>
      <c r="DS700" s="42"/>
      <c r="DT700" s="42"/>
      <c r="DU700" s="42"/>
      <c r="DV700" s="42"/>
      <c r="DW700" s="42"/>
      <c r="DX700" s="42"/>
      <c r="DY700" s="42"/>
      <c r="DZ700" s="42"/>
      <c r="EA700" s="42"/>
      <c r="EB700" s="42"/>
      <c r="EC700" s="42"/>
      <c r="ED700" s="42"/>
      <c r="EE700" s="42"/>
      <c r="EF700" s="42"/>
      <c r="EG700" s="42"/>
      <c r="EH700" s="42"/>
      <c r="EI700" s="42"/>
      <c r="EJ700" s="42"/>
      <c r="EK700" s="42"/>
      <c r="EL700" s="42"/>
      <c r="EM700" s="42"/>
      <c r="EN700" s="42"/>
      <c r="EO700" s="42"/>
      <c r="EP700" s="42"/>
      <c r="EQ700" s="42"/>
      <c r="ER700" s="42"/>
      <c r="ES700" s="42"/>
      <c r="ET700" s="42"/>
      <c r="EU700" s="42"/>
      <c r="EV700" s="42"/>
      <c r="EW700" s="42"/>
      <c r="EX700" s="42"/>
      <c r="EY700" s="42"/>
      <c r="EZ700" s="42"/>
      <c r="FA700" s="42"/>
      <c r="FB700" s="42"/>
      <c r="FC700" s="42"/>
      <c r="FD700" s="42"/>
      <c r="FE700" s="42"/>
      <c r="FF700" s="42"/>
      <c r="FG700" s="42"/>
      <c r="FH700" s="42"/>
      <c r="FI700" s="42"/>
      <c r="FJ700" s="42"/>
      <c r="FK700" s="42"/>
      <c r="FL700" s="42"/>
      <c r="FM700" s="42"/>
      <c r="FN700" s="42"/>
      <c r="FO700" s="42"/>
      <c r="FP700" s="42"/>
      <c r="FQ700" s="42"/>
      <c r="FR700" s="42"/>
      <c r="FS700" s="42"/>
      <c r="FT700" s="42"/>
      <c r="FU700" s="42"/>
      <c r="FV700" s="42"/>
      <c r="FW700" s="42"/>
      <c r="FX700" s="42"/>
      <c r="FY700" s="42"/>
      <c r="FZ700" s="42"/>
      <c r="GA700" s="42"/>
      <c r="GB700" s="42"/>
      <c r="GC700" s="42"/>
      <c r="GD700" s="42"/>
      <c r="GE700" s="42"/>
      <c r="GF700" s="42"/>
      <c r="GG700" s="42"/>
      <c r="GH700" s="42"/>
      <c r="GI700" s="42"/>
      <c r="GJ700" s="42"/>
      <c r="GK700" s="42"/>
      <c r="GL700" s="42"/>
      <c r="GM700" s="42"/>
      <c r="GN700" s="42"/>
      <c r="GO700" s="42"/>
      <c r="GP700" s="42"/>
      <c r="GQ700" s="42"/>
      <c r="GR700" s="42"/>
      <c r="GS700" s="42"/>
      <c r="GT700" s="42"/>
      <c r="GU700" s="42"/>
      <c r="GV700" s="42"/>
      <c r="GW700" s="42"/>
      <c r="GX700" s="42"/>
      <c r="GY700" s="42"/>
      <c r="GZ700" s="42"/>
      <c r="HA700" s="42"/>
      <c r="HB700" s="42"/>
      <c r="HC700" s="42"/>
      <c r="HD700" s="42"/>
      <c r="HE700" s="42"/>
      <c r="HF700" s="42"/>
      <c r="HG700" s="42"/>
      <c r="HH700" s="42"/>
      <c r="HI700" s="42"/>
      <c r="HJ700" s="42"/>
      <c r="HK700" s="42"/>
      <c r="HL700" s="42"/>
      <c r="HM700" s="42"/>
      <c r="HN700" s="42"/>
      <c r="HO700" s="42"/>
      <c r="HP700" s="42"/>
      <c r="HQ700" s="42"/>
      <c r="HR700" s="42"/>
      <c r="HS700" s="42"/>
      <c r="HT700" s="42"/>
      <c r="HU700" s="42"/>
      <c r="HV700" s="42"/>
      <c r="HW700" s="42"/>
      <c r="HX700" s="42"/>
    </row>
    <row r="701" spans="1:232" s="32" customFormat="1" x14ac:dyDescent="0.25">
      <c r="A701" s="29"/>
      <c r="B701" s="30"/>
      <c r="C701" s="31" t="str">
        <f>IF(H701="","",VLOOKUP(O701,Khach_hang!B:G,6,0))</f>
        <v/>
      </c>
      <c r="D701" s="57" t="str">
        <f t="shared" si="170"/>
        <v/>
      </c>
      <c r="E701" s="57" t="str">
        <f t="shared" si="171"/>
        <v/>
      </c>
      <c r="F701" s="32" t="str">
        <f>IF(H701="","",VLOOKUP(H701,'PHIEU XT'!B:I,8,0))</f>
        <v/>
      </c>
      <c r="G701" s="32" t="str">
        <f t="shared" si="172"/>
        <v/>
      </c>
      <c r="H701" s="4"/>
      <c r="I701" s="32" t="str">
        <f t="shared" si="173"/>
        <v/>
      </c>
      <c r="J701" s="33" t="str">
        <f t="shared" si="174"/>
        <v/>
      </c>
      <c r="K701" s="43"/>
      <c r="L701" s="46" t="str">
        <f t="shared" si="175"/>
        <v/>
      </c>
      <c r="M701" s="33" t="str">
        <f>IF(H701="","",'PHIEU XT'!C701)</f>
        <v/>
      </c>
      <c r="N701" s="35" t="str">
        <f t="shared" si="176"/>
        <v/>
      </c>
      <c r="O701" s="6" t="str">
        <f>IF(H701="","",'PHIEU XT'!E701)</f>
        <v/>
      </c>
      <c r="P701" s="36"/>
      <c r="Q701" s="36"/>
      <c r="R701" s="36"/>
      <c r="S701" s="33" t="str">
        <f>IF(H701="","",'PHIEU XT'!F701)</f>
        <v/>
      </c>
      <c r="T701" s="36"/>
      <c r="U701" s="36"/>
      <c r="V701" s="33" t="str">
        <f t="shared" si="177"/>
        <v/>
      </c>
      <c r="W701" s="36"/>
      <c r="X701" s="36"/>
      <c r="Y701" s="33" t="str">
        <f>IF(H701="","",'PHIEU XT'!AC701)</f>
        <v/>
      </c>
      <c r="Z701" s="36"/>
      <c r="AA701" s="30"/>
      <c r="AB701" s="57" t="str">
        <f t="shared" si="178"/>
        <v/>
      </c>
      <c r="AC701" s="57" t="str">
        <f t="shared" si="179"/>
        <v/>
      </c>
      <c r="AD701" s="30"/>
      <c r="AE701" s="58" t="str">
        <f>IF(H701="","",'PHIEU XT'!U701)</f>
        <v/>
      </c>
      <c r="AF701" s="37"/>
      <c r="AG701" s="37" t="str">
        <f>IF(H701="","",'PHIEU XT'!T701)</f>
        <v/>
      </c>
      <c r="AH701" s="38" t="e">
        <f t="shared" si="180"/>
        <v>#VALUE!</v>
      </c>
      <c r="AI701" s="37"/>
      <c r="AJ701" s="37"/>
      <c r="AK701" s="39"/>
      <c r="AL701" s="40" t="str">
        <f t="shared" si="181"/>
        <v/>
      </c>
      <c r="AM701" s="37"/>
      <c r="AN701" s="37" t="str">
        <f t="shared" si="182"/>
        <v/>
      </c>
      <c r="AO701" s="59" t="str">
        <f t="shared" si="183"/>
        <v/>
      </c>
      <c r="AP701" s="39"/>
      <c r="AQ701" s="59" t="str">
        <f t="shared" si="184"/>
        <v/>
      </c>
      <c r="AR701" s="60" t="str">
        <f t="shared" si="185"/>
        <v/>
      </c>
      <c r="AS701" s="60" t="str">
        <f t="shared" si="186"/>
        <v/>
      </c>
      <c r="AT701" s="41"/>
      <c r="AU701" s="41"/>
      <c r="AV701" s="39"/>
      <c r="AW701" s="42"/>
      <c r="AX701" s="42"/>
      <c r="AY701" s="42"/>
      <c r="AZ701" s="42"/>
      <c r="BA701" s="42"/>
      <c r="BB701" s="42"/>
      <c r="BC701" s="42"/>
      <c r="BD701" s="42"/>
      <c r="BE701" s="42"/>
      <c r="BF701" s="42"/>
      <c r="BG701" s="42"/>
      <c r="BH701" s="42"/>
      <c r="BI701" s="42"/>
      <c r="BJ701" s="42"/>
      <c r="BK701" s="42"/>
      <c r="BL701" s="42"/>
      <c r="BM701" s="42"/>
      <c r="BN701" s="42"/>
      <c r="BO701" s="42"/>
      <c r="BP701" s="42"/>
      <c r="BQ701" s="42"/>
      <c r="BR701" s="42"/>
      <c r="BS701" s="42"/>
      <c r="BT701" s="42"/>
      <c r="BU701" s="42"/>
      <c r="BV701" s="42"/>
      <c r="BW701" s="42"/>
      <c r="BX701" s="42"/>
      <c r="BY701" s="42"/>
      <c r="BZ701" s="42"/>
      <c r="CA701" s="42"/>
      <c r="CB701" s="42"/>
      <c r="CC701" s="42"/>
      <c r="CD701" s="42"/>
      <c r="CE701" s="42"/>
      <c r="CF701" s="42"/>
      <c r="CG701" s="42"/>
      <c r="CH701" s="42"/>
      <c r="CI701" s="42"/>
      <c r="CJ701" s="42"/>
      <c r="CK701" s="42"/>
      <c r="CL701" s="42"/>
      <c r="CM701" s="42"/>
      <c r="CN701" s="42"/>
      <c r="CO701" s="42"/>
      <c r="CP701" s="42"/>
      <c r="CQ701" s="42"/>
      <c r="CR701" s="42"/>
      <c r="CS701" s="42"/>
      <c r="CT701" s="42"/>
      <c r="CU701" s="42"/>
      <c r="CV701" s="42"/>
      <c r="CW701" s="42"/>
      <c r="CX701" s="42"/>
      <c r="CY701" s="42"/>
      <c r="CZ701" s="42"/>
      <c r="DA701" s="42"/>
      <c r="DB701" s="42"/>
      <c r="DC701" s="42"/>
      <c r="DD701" s="42"/>
      <c r="DE701" s="42"/>
      <c r="DF701" s="42"/>
      <c r="DG701" s="42"/>
      <c r="DH701" s="42"/>
      <c r="DI701" s="42"/>
      <c r="DJ701" s="42"/>
      <c r="DK701" s="42"/>
      <c r="DL701" s="42"/>
      <c r="DM701" s="42"/>
      <c r="DN701" s="42"/>
      <c r="DO701" s="42"/>
      <c r="DP701" s="42"/>
      <c r="DQ701" s="42"/>
      <c r="DR701" s="42"/>
      <c r="DS701" s="42"/>
      <c r="DT701" s="42"/>
      <c r="DU701" s="42"/>
      <c r="DV701" s="42"/>
      <c r="DW701" s="42"/>
      <c r="DX701" s="42"/>
      <c r="DY701" s="42"/>
      <c r="DZ701" s="42"/>
      <c r="EA701" s="42"/>
      <c r="EB701" s="42"/>
      <c r="EC701" s="42"/>
      <c r="ED701" s="42"/>
      <c r="EE701" s="42"/>
      <c r="EF701" s="42"/>
      <c r="EG701" s="42"/>
      <c r="EH701" s="42"/>
      <c r="EI701" s="42"/>
      <c r="EJ701" s="42"/>
      <c r="EK701" s="42"/>
      <c r="EL701" s="42"/>
      <c r="EM701" s="42"/>
      <c r="EN701" s="42"/>
      <c r="EO701" s="42"/>
      <c r="EP701" s="42"/>
      <c r="EQ701" s="42"/>
      <c r="ER701" s="42"/>
      <c r="ES701" s="42"/>
      <c r="ET701" s="42"/>
      <c r="EU701" s="42"/>
      <c r="EV701" s="42"/>
      <c r="EW701" s="42"/>
      <c r="EX701" s="42"/>
      <c r="EY701" s="42"/>
      <c r="EZ701" s="42"/>
      <c r="FA701" s="42"/>
      <c r="FB701" s="42"/>
      <c r="FC701" s="42"/>
      <c r="FD701" s="42"/>
      <c r="FE701" s="42"/>
      <c r="FF701" s="42"/>
      <c r="FG701" s="42"/>
      <c r="FH701" s="42"/>
      <c r="FI701" s="42"/>
      <c r="FJ701" s="42"/>
      <c r="FK701" s="42"/>
      <c r="FL701" s="42"/>
      <c r="FM701" s="42"/>
      <c r="FN701" s="42"/>
      <c r="FO701" s="42"/>
      <c r="FP701" s="42"/>
      <c r="FQ701" s="42"/>
      <c r="FR701" s="42"/>
      <c r="FS701" s="42"/>
      <c r="FT701" s="42"/>
      <c r="FU701" s="42"/>
      <c r="FV701" s="42"/>
      <c r="FW701" s="42"/>
      <c r="FX701" s="42"/>
      <c r="FY701" s="42"/>
      <c r="FZ701" s="42"/>
      <c r="GA701" s="42"/>
      <c r="GB701" s="42"/>
      <c r="GC701" s="42"/>
      <c r="GD701" s="42"/>
      <c r="GE701" s="42"/>
      <c r="GF701" s="42"/>
      <c r="GG701" s="42"/>
      <c r="GH701" s="42"/>
      <c r="GI701" s="42"/>
      <c r="GJ701" s="42"/>
      <c r="GK701" s="42"/>
      <c r="GL701" s="42"/>
      <c r="GM701" s="42"/>
      <c r="GN701" s="42"/>
      <c r="GO701" s="42"/>
      <c r="GP701" s="42"/>
      <c r="GQ701" s="42"/>
      <c r="GR701" s="42"/>
      <c r="GS701" s="42"/>
      <c r="GT701" s="42"/>
      <c r="GU701" s="42"/>
      <c r="GV701" s="42"/>
      <c r="GW701" s="42"/>
      <c r="GX701" s="42"/>
      <c r="GY701" s="42"/>
      <c r="GZ701" s="42"/>
      <c r="HA701" s="42"/>
      <c r="HB701" s="42"/>
      <c r="HC701" s="42"/>
      <c r="HD701" s="42"/>
      <c r="HE701" s="42"/>
      <c r="HF701" s="42"/>
      <c r="HG701" s="42"/>
      <c r="HH701" s="42"/>
      <c r="HI701" s="42"/>
      <c r="HJ701" s="42"/>
      <c r="HK701" s="42"/>
      <c r="HL701" s="42"/>
      <c r="HM701" s="42"/>
      <c r="HN701" s="42"/>
      <c r="HO701" s="42"/>
      <c r="HP701" s="42"/>
      <c r="HQ701" s="42"/>
      <c r="HR701" s="42"/>
      <c r="HS701" s="42"/>
      <c r="HT701" s="42"/>
      <c r="HU701" s="42"/>
      <c r="HV701" s="42"/>
      <c r="HW701" s="42"/>
      <c r="HX701" s="42"/>
    </row>
    <row r="702" spans="1:232" s="32" customFormat="1" x14ac:dyDescent="0.25">
      <c r="A702" s="29"/>
      <c r="B702" s="30"/>
      <c r="C702" s="31" t="str">
        <f>IF(H702="","",VLOOKUP(O702,Khach_hang!B:G,6,0))</f>
        <v/>
      </c>
      <c r="D702" s="57" t="str">
        <f t="shared" si="170"/>
        <v/>
      </c>
      <c r="E702" s="57" t="str">
        <f t="shared" si="171"/>
        <v/>
      </c>
      <c r="F702" s="32" t="str">
        <f>IF(H702="","",VLOOKUP(H702,'PHIEU XT'!B:I,8,0))</f>
        <v/>
      </c>
      <c r="G702" s="32" t="str">
        <f t="shared" si="172"/>
        <v/>
      </c>
      <c r="H702" s="4"/>
      <c r="I702" s="32" t="str">
        <f t="shared" si="173"/>
        <v/>
      </c>
      <c r="J702" s="33" t="str">
        <f t="shared" si="174"/>
        <v/>
      </c>
      <c r="K702" s="43"/>
      <c r="L702" s="46" t="str">
        <f t="shared" si="175"/>
        <v/>
      </c>
      <c r="M702" s="33" t="str">
        <f>IF(H702="","",'PHIEU XT'!C702)</f>
        <v/>
      </c>
      <c r="N702" s="35" t="str">
        <f t="shared" si="176"/>
        <v/>
      </c>
      <c r="O702" s="6" t="str">
        <f>IF(H702="","",'PHIEU XT'!E702)</f>
        <v/>
      </c>
      <c r="P702" s="36"/>
      <c r="Q702" s="36"/>
      <c r="R702" s="36"/>
      <c r="S702" s="33" t="str">
        <f>IF(H702="","",'PHIEU XT'!F702)</f>
        <v/>
      </c>
      <c r="T702" s="36"/>
      <c r="U702" s="36"/>
      <c r="V702" s="33" t="str">
        <f t="shared" si="177"/>
        <v/>
      </c>
      <c r="W702" s="36"/>
      <c r="X702" s="36"/>
      <c r="Y702" s="33" t="str">
        <f>IF(H702="","",'PHIEU XT'!AC702)</f>
        <v/>
      </c>
      <c r="Z702" s="36"/>
      <c r="AA702" s="30"/>
      <c r="AB702" s="57" t="str">
        <f t="shared" si="178"/>
        <v/>
      </c>
      <c r="AC702" s="57" t="str">
        <f t="shared" si="179"/>
        <v/>
      </c>
      <c r="AD702" s="30"/>
      <c r="AE702" s="58" t="str">
        <f>IF(H702="","",'PHIEU XT'!U702)</f>
        <v/>
      </c>
      <c r="AF702" s="37"/>
      <c r="AG702" s="37" t="str">
        <f>IF(H702="","",'PHIEU XT'!T702)</f>
        <v/>
      </c>
      <c r="AH702" s="38" t="e">
        <f t="shared" si="180"/>
        <v>#VALUE!</v>
      </c>
      <c r="AI702" s="37"/>
      <c r="AJ702" s="37"/>
      <c r="AK702" s="39"/>
      <c r="AL702" s="40" t="str">
        <f t="shared" si="181"/>
        <v/>
      </c>
      <c r="AM702" s="37"/>
      <c r="AN702" s="37" t="str">
        <f t="shared" si="182"/>
        <v/>
      </c>
      <c r="AO702" s="59" t="str">
        <f t="shared" si="183"/>
        <v/>
      </c>
      <c r="AP702" s="39"/>
      <c r="AQ702" s="59" t="str">
        <f t="shared" si="184"/>
        <v/>
      </c>
      <c r="AR702" s="60" t="str">
        <f t="shared" si="185"/>
        <v/>
      </c>
      <c r="AS702" s="60" t="str">
        <f t="shared" si="186"/>
        <v/>
      </c>
      <c r="AT702" s="41"/>
      <c r="AU702" s="41"/>
      <c r="AV702" s="39"/>
      <c r="AW702" s="42"/>
      <c r="AX702" s="42"/>
      <c r="AY702" s="42"/>
      <c r="AZ702" s="42"/>
      <c r="BA702" s="42"/>
      <c r="BB702" s="42"/>
      <c r="BC702" s="42"/>
      <c r="BD702" s="42"/>
      <c r="BE702" s="42"/>
      <c r="BF702" s="42"/>
      <c r="BG702" s="42"/>
      <c r="BH702" s="42"/>
      <c r="BI702" s="42"/>
      <c r="BJ702" s="42"/>
      <c r="BK702" s="42"/>
      <c r="BL702" s="42"/>
      <c r="BM702" s="42"/>
      <c r="BN702" s="42"/>
      <c r="BO702" s="42"/>
      <c r="BP702" s="42"/>
      <c r="BQ702" s="42"/>
      <c r="BR702" s="42"/>
      <c r="BS702" s="42"/>
      <c r="BT702" s="42"/>
      <c r="BU702" s="42"/>
      <c r="BV702" s="42"/>
      <c r="BW702" s="42"/>
      <c r="BX702" s="42"/>
      <c r="BY702" s="42"/>
      <c r="BZ702" s="42"/>
      <c r="CA702" s="42"/>
      <c r="CB702" s="42"/>
      <c r="CC702" s="42"/>
      <c r="CD702" s="42"/>
      <c r="CE702" s="42"/>
      <c r="CF702" s="42"/>
      <c r="CG702" s="42"/>
      <c r="CH702" s="42"/>
      <c r="CI702" s="42"/>
      <c r="CJ702" s="42"/>
      <c r="CK702" s="42"/>
      <c r="CL702" s="42"/>
      <c r="CM702" s="42"/>
      <c r="CN702" s="42"/>
      <c r="CO702" s="42"/>
      <c r="CP702" s="42"/>
      <c r="CQ702" s="42"/>
      <c r="CR702" s="42"/>
      <c r="CS702" s="42"/>
      <c r="CT702" s="42"/>
      <c r="CU702" s="42"/>
      <c r="CV702" s="42"/>
      <c r="CW702" s="42"/>
      <c r="CX702" s="42"/>
      <c r="CY702" s="42"/>
      <c r="CZ702" s="42"/>
      <c r="DA702" s="42"/>
      <c r="DB702" s="42"/>
      <c r="DC702" s="42"/>
      <c r="DD702" s="42"/>
      <c r="DE702" s="42"/>
      <c r="DF702" s="42"/>
      <c r="DG702" s="42"/>
      <c r="DH702" s="42"/>
      <c r="DI702" s="42"/>
      <c r="DJ702" s="42"/>
      <c r="DK702" s="42"/>
      <c r="DL702" s="42"/>
      <c r="DM702" s="42"/>
      <c r="DN702" s="42"/>
      <c r="DO702" s="42"/>
      <c r="DP702" s="42"/>
      <c r="DQ702" s="42"/>
      <c r="DR702" s="42"/>
      <c r="DS702" s="42"/>
      <c r="DT702" s="42"/>
      <c r="DU702" s="42"/>
      <c r="DV702" s="42"/>
      <c r="DW702" s="42"/>
      <c r="DX702" s="42"/>
      <c r="DY702" s="42"/>
      <c r="DZ702" s="42"/>
      <c r="EA702" s="42"/>
      <c r="EB702" s="42"/>
      <c r="EC702" s="42"/>
      <c r="ED702" s="42"/>
      <c r="EE702" s="42"/>
      <c r="EF702" s="42"/>
      <c r="EG702" s="42"/>
      <c r="EH702" s="42"/>
      <c r="EI702" s="42"/>
      <c r="EJ702" s="42"/>
      <c r="EK702" s="42"/>
      <c r="EL702" s="42"/>
      <c r="EM702" s="42"/>
      <c r="EN702" s="42"/>
      <c r="EO702" s="42"/>
      <c r="EP702" s="42"/>
      <c r="EQ702" s="42"/>
      <c r="ER702" s="42"/>
      <c r="ES702" s="42"/>
      <c r="ET702" s="42"/>
      <c r="EU702" s="42"/>
      <c r="EV702" s="42"/>
      <c r="EW702" s="42"/>
      <c r="EX702" s="42"/>
      <c r="EY702" s="42"/>
      <c r="EZ702" s="42"/>
      <c r="FA702" s="42"/>
      <c r="FB702" s="42"/>
      <c r="FC702" s="42"/>
      <c r="FD702" s="42"/>
      <c r="FE702" s="42"/>
      <c r="FF702" s="42"/>
      <c r="FG702" s="42"/>
      <c r="FH702" s="42"/>
      <c r="FI702" s="42"/>
      <c r="FJ702" s="42"/>
      <c r="FK702" s="42"/>
      <c r="FL702" s="42"/>
      <c r="FM702" s="42"/>
      <c r="FN702" s="42"/>
      <c r="FO702" s="42"/>
      <c r="FP702" s="42"/>
      <c r="FQ702" s="42"/>
      <c r="FR702" s="42"/>
      <c r="FS702" s="42"/>
      <c r="FT702" s="42"/>
      <c r="FU702" s="42"/>
      <c r="FV702" s="42"/>
      <c r="FW702" s="42"/>
      <c r="FX702" s="42"/>
      <c r="FY702" s="42"/>
      <c r="FZ702" s="42"/>
      <c r="GA702" s="42"/>
      <c r="GB702" s="42"/>
      <c r="GC702" s="42"/>
      <c r="GD702" s="42"/>
      <c r="GE702" s="42"/>
      <c r="GF702" s="42"/>
      <c r="GG702" s="42"/>
      <c r="GH702" s="42"/>
      <c r="GI702" s="42"/>
      <c r="GJ702" s="42"/>
      <c r="GK702" s="42"/>
      <c r="GL702" s="42"/>
      <c r="GM702" s="42"/>
      <c r="GN702" s="42"/>
      <c r="GO702" s="42"/>
      <c r="GP702" s="42"/>
      <c r="GQ702" s="42"/>
      <c r="GR702" s="42"/>
      <c r="GS702" s="42"/>
      <c r="GT702" s="42"/>
      <c r="GU702" s="42"/>
      <c r="GV702" s="42"/>
      <c r="GW702" s="42"/>
      <c r="GX702" s="42"/>
      <c r="GY702" s="42"/>
      <c r="GZ702" s="42"/>
      <c r="HA702" s="42"/>
      <c r="HB702" s="42"/>
      <c r="HC702" s="42"/>
      <c r="HD702" s="42"/>
      <c r="HE702" s="42"/>
      <c r="HF702" s="42"/>
      <c r="HG702" s="42"/>
      <c r="HH702" s="42"/>
      <c r="HI702" s="42"/>
      <c r="HJ702" s="42"/>
      <c r="HK702" s="42"/>
      <c r="HL702" s="42"/>
      <c r="HM702" s="42"/>
      <c r="HN702" s="42"/>
      <c r="HO702" s="42"/>
      <c r="HP702" s="42"/>
      <c r="HQ702" s="42"/>
      <c r="HR702" s="42"/>
      <c r="HS702" s="42"/>
      <c r="HT702" s="42"/>
      <c r="HU702" s="42"/>
      <c r="HV702" s="42"/>
      <c r="HW702" s="42"/>
      <c r="HX702" s="42"/>
    </row>
    <row r="703" spans="1:232" s="32" customFormat="1" x14ac:dyDescent="0.25">
      <c r="A703" s="29"/>
      <c r="B703" s="30"/>
      <c r="C703" s="31" t="str">
        <f>IF(H703="","",VLOOKUP(O703,Khach_hang!B:G,6,0))</f>
        <v/>
      </c>
      <c r="D703" s="57" t="str">
        <f t="shared" si="170"/>
        <v/>
      </c>
      <c r="E703" s="57" t="str">
        <f t="shared" si="171"/>
        <v/>
      </c>
      <c r="F703" s="32" t="str">
        <f>IF(H703="","",VLOOKUP(H703,'PHIEU XT'!B:I,8,0))</f>
        <v/>
      </c>
      <c r="G703" s="32" t="str">
        <f t="shared" si="172"/>
        <v/>
      </c>
      <c r="H703" s="4"/>
      <c r="I703" s="32" t="str">
        <f t="shared" si="173"/>
        <v/>
      </c>
      <c r="J703" s="33" t="str">
        <f t="shared" si="174"/>
        <v/>
      </c>
      <c r="K703" s="43"/>
      <c r="L703" s="46" t="str">
        <f t="shared" si="175"/>
        <v/>
      </c>
      <c r="M703" s="33" t="str">
        <f>IF(H703="","",'PHIEU XT'!C703)</f>
        <v/>
      </c>
      <c r="N703" s="35" t="str">
        <f t="shared" si="176"/>
        <v/>
      </c>
      <c r="O703" s="6" t="str">
        <f>IF(H703="","",'PHIEU XT'!E703)</f>
        <v/>
      </c>
      <c r="P703" s="36"/>
      <c r="Q703" s="36"/>
      <c r="R703" s="36"/>
      <c r="S703" s="33" t="str">
        <f>IF(H703="","",'PHIEU XT'!F703)</f>
        <v/>
      </c>
      <c r="T703" s="36"/>
      <c r="U703" s="36"/>
      <c r="V703" s="33" t="str">
        <f t="shared" si="177"/>
        <v/>
      </c>
      <c r="W703" s="36"/>
      <c r="X703" s="36"/>
      <c r="Y703" s="33" t="str">
        <f>IF(H703="","",'PHIEU XT'!AC703)</f>
        <v/>
      </c>
      <c r="Z703" s="36"/>
      <c r="AA703" s="30"/>
      <c r="AB703" s="57" t="str">
        <f t="shared" si="178"/>
        <v/>
      </c>
      <c r="AC703" s="57" t="str">
        <f t="shared" si="179"/>
        <v/>
      </c>
      <c r="AD703" s="30"/>
      <c r="AE703" s="58" t="str">
        <f>IF(H703="","",'PHIEU XT'!U703)</f>
        <v/>
      </c>
      <c r="AF703" s="37"/>
      <c r="AG703" s="37" t="str">
        <f>IF(H703="","",'PHIEU XT'!T703)</f>
        <v/>
      </c>
      <c r="AH703" s="38" t="e">
        <f t="shared" si="180"/>
        <v>#VALUE!</v>
      </c>
      <c r="AI703" s="37"/>
      <c r="AJ703" s="37"/>
      <c r="AK703" s="39"/>
      <c r="AL703" s="40" t="str">
        <f t="shared" si="181"/>
        <v/>
      </c>
      <c r="AM703" s="37"/>
      <c r="AN703" s="37" t="str">
        <f t="shared" si="182"/>
        <v/>
      </c>
      <c r="AO703" s="59" t="str">
        <f t="shared" si="183"/>
        <v/>
      </c>
      <c r="AP703" s="39"/>
      <c r="AQ703" s="59" t="str">
        <f t="shared" si="184"/>
        <v/>
      </c>
      <c r="AR703" s="60" t="str">
        <f t="shared" si="185"/>
        <v/>
      </c>
      <c r="AS703" s="60" t="str">
        <f t="shared" si="186"/>
        <v/>
      </c>
      <c r="AT703" s="41"/>
      <c r="AU703" s="41"/>
      <c r="AV703" s="39"/>
      <c r="AW703" s="42"/>
      <c r="AX703" s="42"/>
      <c r="AY703" s="42"/>
      <c r="AZ703" s="42"/>
      <c r="BA703" s="42"/>
      <c r="BB703" s="42"/>
      <c r="BC703" s="42"/>
      <c r="BD703" s="42"/>
      <c r="BE703" s="42"/>
      <c r="BF703" s="42"/>
      <c r="BG703" s="42"/>
      <c r="BH703" s="42"/>
      <c r="BI703" s="42"/>
      <c r="BJ703" s="42"/>
      <c r="BK703" s="42"/>
      <c r="BL703" s="42"/>
      <c r="BM703" s="42"/>
      <c r="BN703" s="42"/>
      <c r="BO703" s="42"/>
      <c r="BP703" s="42"/>
      <c r="BQ703" s="42"/>
      <c r="BR703" s="42"/>
      <c r="BS703" s="42"/>
      <c r="BT703" s="42"/>
      <c r="BU703" s="42"/>
      <c r="BV703" s="42"/>
      <c r="BW703" s="42"/>
      <c r="BX703" s="42"/>
      <c r="BY703" s="42"/>
      <c r="BZ703" s="42"/>
      <c r="CA703" s="42"/>
      <c r="CB703" s="42"/>
      <c r="CC703" s="42"/>
      <c r="CD703" s="42"/>
      <c r="CE703" s="42"/>
      <c r="CF703" s="42"/>
      <c r="CG703" s="42"/>
      <c r="CH703" s="42"/>
      <c r="CI703" s="42"/>
      <c r="CJ703" s="42"/>
      <c r="CK703" s="42"/>
      <c r="CL703" s="42"/>
      <c r="CM703" s="42"/>
      <c r="CN703" s="42"/>
      <c r="CO703" s="42"/>
      <c r="CP703" s="42"/>
      <c r="CQ703" s="42"/>
      <c r="CR703" s="42"/>
      <c r="CS703" s="42"/>
      <c r="CT703" s="42"/>
      <c r="CU703" s="42"/>
      <c r="CV703" s="42"/>
      <c r="CW703" s="42"/>
      <c r="CX703" s="42"/>
      <c r="CY703" s="42"/>
      <c r="CZ703" s="42"/>
      <c r="DA703" s="42"/>
      <c r="DB703" s="42"/>
      <c r="DC703" s="42"/>
      <c r="DD703" s="42"/>
      <c r="DE703" s="42"/>
      <c r="DF703" s="42"/>
      <c r="DG703" s="42"/>
      <c r="DH703" s="42"/>
      <c r="DI703" s="42"/>
      <c r="DJ703" s="42"/>
      <c r="DK703" s="42"/>
      <c r="DL703" s="42"/>
      <c r="DM703" s="42"/>
      <c r="DN703" s="42"/>
      <c r="DO703" s="42"/>
      <c r="DP703" s="42"/>
      <c r="DQ703" s="42"/>
      <c r="DR703" s="42"/>
      <c r="DS703" s="42"/>
      <c r="DT703" s="42"/>
      <c r="DU703" s="42"/>
      <c r="DV703" s="42"/>
      <c r="DW703" s="42"/>
      <c r="DX703" s="42"/>
      <c r="DY703" s="42"/>
      <c r="DZ703" s="42"/>
      <c r="EA703" s="42"/>
      <c r="EB703" s="42"/>
      <c r="EC703" s="42"/>
      <c r="ED703" s="42"/>
      <c r="EE703" s="42"/>
      <c r="EF703" s="42"/>
      <c r="EG703" s="42"/>
      <c r="EH703" s="42"/>
      <c r="EI703" s="42"/>
      <c r="EJ703" s="42"/>
      <c r="EK703" s="42"/>
      <c r="EL703" s="42"/>
      <c r="EM703" s="42"/>
      <c r="EN703" s="42"/>
      <c r="EO703" s="42"/>
      <c r="EP703" s="42"/>
      <c r="EQ703" s="42"/>
      <c r="ER703" s="42"/>
      <c r="ES703" s="42"/>
      <c r="ET703" s="42"/>
      <c r="EU703" s="42"/>
      <c r="EV703" s="42"/>
      <c r="EW703" s="42"/>
      <c r="EX703" s="42"/>
      <c r="EY703" s="42"/>
      <c r="EZ703" s="42"/>
      <c r="FA703" s="42"/>
      <c r="FB703" s="42"/>
      <c r="FC703" s="42"/>
      <c r="FD703" s="42"/>
      <c r="FE703" s="42"/>
      <c r="FF703" s="42"/>
      <c r="FG703" s="42"/>
      <c r="FH703" s="42"/>
      <c r="FI703" s="42"/>
      <c r="FJ703" s="42"/>
      <c r="FK703" s="42"/>
      <c r="FL703" s="42"/>
      <c r="FM703" s="42"/>
      <c r="FN703" s="42"/>
      <c r="FO703" s="42"/>
      <c r="FP703" s="42"/>
      <c r="FQ703" s="42"/>
      <c r="FR703" s="42"/>
      <c r="FS703" s="42"/>
      <c r="FT703" s="42"/>
      <c r="FU703" s="42"/>
      <c r="FV703" s="42"/>
      <c r="FW703" s="42"/>
      <c r="FX703" s="42"/>
      <c r="FY703" s="42"/>
      <c r="FZ703" s="42"/>
      <c r="GA703" s="42"/>
      <c r="GB703" s="42"/>
      <c r="GC703" s="42"/>
      <c r="GD703" s="42"/>
      <c r="GE703" s="42"/>
      <c r="GF703" s="42"/>
      <c r="GG703" s="42"/>
      <c r="GH703" s="42"/>
      <c r="GI703" s="42"/>
      <c r="GJ703" s="42"/>
      <c r="GK703" s="42"/>
      <c r="GL703" s="42"/>
      <c r="GM703" s="42"/>
      <c r="GN703" s="42"/>
      <c r="GO703" s="42"/>
      <c r="GP703" s="42"/>
      <c r="GQ703" s="42"/>
      <c r="GR703" s="42"/>
      <c r="GS703" s="42"/>
      <c r="GT703" s="42"/>
      <c r="GU703" s="42"/>
      <c r="GV703" s="42"/>
      <c r="GW703" s="42"/>
      <c r="GX703" s="42"/>
      <c r="GY703" s="42"/>
      <c r="GZ703" s="42"/>
      <c r="HA703" s="42"/>
      <c r="HB703" s="42"/>
      <c r="HC703" s="42"/>
      <c r="HD703" s="42"/>
      <c r="HE703" s="42"/>
      <c r="HF703" s="42"/>
      <c r="HG703" s="42"/>
      <c r="HH703" s="42"/>
      <c r="HI703" s="42"/>
      <c r="HJ703" s="42"/>
      <c r="HK703" s="42"/>
      <c r="HL703" s="42"/>
      <c r="HM703" s="42"/>
      <c r="HN703" s="42"/>
      <c r="HO703" s="42"/>
      <c r="HP703" s="42"/>
      <c r="HQ703" s="42"/>
      <c r="HR703" s="42"/>
      <c r="HS703" s="42"/>
      <c r="HT703" s="42"/>
      <c r="HU703" s="42"/>
      <c r="HV703" s="42"/>
      <c r="HW703" s="42"/>
      <c r="HX703" s="42"/>
    </row>
    <row r="704" spans="1:232" s="32" customFormat="1" x14ac:dyDescent="0.25">
      <c r="A704" s="29"/>
      <c r="B704" s="30"/>
      <c r="C704" s="31" t="str">
        <f>IF(H704="","",VLOOKUP(O704,Khach_hang!B:G,6,0))</f>
        <v/>
      </c>
      <c r="D704" s="57" t="str">
        <f t="shared" si="170"/>
        <v/>
      </c>
      <c r="E704" s="57" t="str">
        <f t="shared" si="171"/>
        <v/>
      </c>
      <c r="F704" s="32" t="str">
        <f>IF(H704="","",VLOOKUP(H704,'PHIEU XT'!B:I,8,0))</f>
        <v/>
      </c>
      <c r="G704" s="32" t="str">
        <f t="shared" si="172"/>
        <v/>
      </c>
      <c r="H704" s="4"/>
      <c r="I704" s="32" t="str">
        <f t="shared" si="173"/>
        <v/>
      </c>
      <c r="J704" s="33" t="str">
        <f t="shared" si="174"/>
        <v/>
      </c>
      <c r="K704" s="43"/>
      <c r="L704" s="46" t="str">
        <f t="shared" si="175"/>
        <v/>
      </c>
      <c r="M704" s="33" t="str">
        <f>IF(H704="","",'PHIEU XT'!C704)</f>
        <v/>
      </c>
      <c r="N704" s="35" t="str">
        <f t="shared" si="176"/>
        <v/>
      </c>
      <c r="O704" s="6" t="str">
        <f>IF(H704="","",'PHIEU XT'!E704)</f>
        <v/>
      </c>
      <c r="P704" s="36"/>
      <c r="Q704" s="36"/>
      <c r="R704" s="36"/>
      <c r="S704" s="33" t="str">
        <f>IF(H704="","",'PHIEU XT'!F704)</f>
        <v/>
      </c>
      <c r="T704" s="36"/>
      <c r="U704" s="36"/>
      <c r="V704" s="33" t="str">
        <f t="shared" si="177"/>
        <v/>
      </c>
      <c r="W704" s="36"/>
      <c r="X704" s="36"/>
      <c r="Y704" s="33" t="str">
        <f>IF(H704="","",'PHIEU XT'!AC704)</f>
        <v/>
      </c>
      <c r="Z704" s="36"/>
      <c r="AA704" s="30"/>
      <c r="AB704" s="57" t="str">
        <f t="shared" si="178"/>
        <v/>
      </c>
      <c r="AC704" s="57" t="str">
        <f t="shared" si="179"/>
        <v/>
      </c>
      <c r="AD704" s="30"/>
      <c r="AE704" s="58" t="str">
        <f>IF(H704="","",'PHIEU XT'!U704)</f>
        <v/>
      </c>
      <c r="AF704" s="37"/>
      <c r="AG704" s="37" t="str">
        <f>IF(H704="","",'PHIEU XT'!T704)</f>
        <v/>
      </c>
      <c r="AH704" s="38" t="e">
        <f t="shared" si="180"/>
        <v>#VALUE!</v>
      </c>
      <c r="AI704" s="37"/>
      <c r="AJ704" s="37"/>
      <c r="AK704" s="39"/>
      <c r="AL704" s="40" t="str">
        <f t="shared" si="181"/>
        <v/>
      </c>
      <c r="AM704" s="37"/>
      <c r="AN704" s="37" t="str">
        <f t="shared" si="182"/>
        <v/>
      </c>
      <c r="AO704" s="59" t="str">
        <f t="shared" si="183"/>
        <v/>
      </c>
      <c r="AP704" s="39"/>
      <c r="AQ704" s="59" t="str">
        <f t="shared" si="184"/>
        <v/>
      </c>
      <c r="AR704" s="60" t="str">
        <f t="shared" si="185"/>
        <v/>
      </c>
      <c r="AS704" s="60" t="str">
        <f t="shared" si="186"/>
        <v/>
      </c>
      <c r="AT704" s="41"/>
      <c r="AU704" s="41"/>
      <c r="AV704" s="39"/>
      <c r="AW704" s="42"/>
      <c r="AX704" s="42"/>
      <c r="AY704" s="42"/>
      <c r="AZ704" s="42"/>
      <c r="BA704" s="42"/>
      <c r="BB704" s="42"/>
      <c r="BC704" s="42"/>
      <c r="BD704" s="42"/>
      <c r="BE704" s="42"/>
      <c r="BF704" s="42"/>
      <c r="BG704" s="42"/>
      <c r="BH704" s="42"/>
      <c r="BI704" s="42"/>
      <c r="BJ704" s="42"/>
      <c r="BK704" s="42"/>
      <c r="BL704" s="42"/>
      <c r="BM704" s="42"/>
      <c r="BN704" s="42"/>
      <c r="BO704" s="42"/>
      <c r="BP704" s="42"/>
      <c r="BQ704" s="42"/>
      <c r="BR704" s="42"/>
      <c r="BS704" s="42"/>
      <c r="BT704" s="42"/>
      <c r="BU704" s="42"/>
      <c r="BV704" s="42"/>
      <c r="BW704" s="42"/>
      <c r="BX704" s="42"/>
      <c r="BY704" s="42"/>
      <c r="BZ704" s="42"/>
      <c r="CA704" s="42"/>
      <c r="CB704" s="42"/>
      <c r="CC704" s="42"/>
      <c r="CD704" s="42"/>
      <c r="CE704" s="42"/>
      <c r="CF704" s="42"/>
      <c r="CG704" s="42"/>
      <c r="CH704" s="42"/>
      <c r="CI704" s="42"/>
      <c r="CJ704" s="42"/>
      <c r="CK704" s="42"/>
      <c r="CL704" s="42"/>
      <c r="CM704" s="42"/>
      <c r="CN704" s="42"/>
      <c r="CO704" s="42"/>
      <c r="CP704" s="42"/>
      <c r="CQ704" s="42"/>
      <c r="CR704" s="42"/>
      <c r="CS704" s="42"/>
      <c r="CT704" s="42"/>
      <c r="CU704" s="42"/>
      <c r="CV704" s="42"/>
      <c r="CW704" s="42"/>
      <c r="CX704" s="42"/>
      <c r="CY704" s="42"/>
      <c r="CZ704" s="42"/>
      <c r="DA704" s="42"/>
      <c r="DB704" s="42"/>
      <c r="DC704" s="42"/>
      <c r="DD704" s="42"/>
      <c r="DE704" s="42"/>
      <c r="DF704" s="42"/>
      <c r="DG704" s="42"/>
      <c r="DH704" s="42"/>
      <c r="DI704" s="42"/>
      <c r="DJ704" s="42"/>
      <c r="DK704" s="42"/>
      <c r="DL704" s="42"/>
      <c r="DM704" s="42"/>
      <c r="DN704" s="42"/>
      <c r="DO704" s="42"/>
      <c r="DP704" s="42"/>
      <c r="DQ704" s="42"/>
      <c r="DR704" s="42"/>
      <c r="DS704" s="42"/>
      <c r="DT704" s="42"/>
      <c r="DU704" s="42"/>
      <c r="DV704" s="42"/>
      <c r="DW704" s="42"/>
      <c r="DX704" s="42"/>
      <c r="DY704" s="42"/>
      <c r="DZ704" s="42"/>
      <c r="EA704" s="42"/>
      <c r="EB704" s="42"/>
      <c r="EC704" s="42"/>
      <c r="ED704" s="42"/>
      <c r="EE704" s="42"/>
      <c r="EF704" s="42"/>
      <c r="EG704" s="42"/>
      <c r="EH704" s="42"/>
      <c r="EI704" s="42"/>
      <c r="EJ704" s="42"/>
      <c r="EK704" s="42"/>
      <c r="EL704" s="42"/>
      <c r="EM704" s="42"/>
      <c r="EN704" s="42"/>
      <c r="EO704" s="42"/>
      <c r="EP704" s="42"/>
      <c r="EQ704" s="42"/>
      <c r="ER704" s="42"/>
      <c r="ES704" s="42"/>
      <c r="ET704" s="42"/>
      <c r="EU704" s="42"/>
      <c r="EV704" s="42"/>
      <c r="EW704" s="42"/>
      <c r="EX704" s="42"/>
      <c r="EY704" s="42"/>
      <c r="EZ704" s="42"/>
      <c r="FA704" s="42"/>
      <c r="FB704" s="42"/>
      <c r="FC704" s="42"/>
      <c r="FD704" s="42"/>
      <c r="FE704" s="42"/>
      <c r="FF704" s="42"/>
      <c r="FG704" s="42"/>
      <c r="FH704" s="42"/>
      <c r="FI704" s="42"/>
      <c r="FJ704" s="42"/>
      <c r="FK704" s="42"/>
      <c r="FL704" s="42"/>
      <c r="FM704" s="42"/>
      <c r="FN704" s="42"/>
      <c r="FO704" s="42"/>
      <c r="FP704" s="42"/>
      <c r="FQ704" s="42"/>
      <c r="FR704" s="42"/>
      <c r="FS704" s="42"/>
      <c r="FT704" s="42"/>
      <c r="FU704" s="42"/>
      <c r="FV704" s="42"/>
      <c r="FW704" s="42"/>
      <c r="FX704" s="42"/>
      <c r="FY704" s="42"/>
      <c r="FZ704" s="42"/>
      <c r="GA704" s="42"/>
      <c r="GB704" s="42"/>
      <c r="GC704" s="42"/>
      <c r="GD704" s="42"/>
      <c r="GE704" s="42"/>
      <c r="GF704" s="42"/>
      <c r="GG704" s="42"/>
      <c r="GH704" s="42"/>
      <c r="GI704" s="42"/>
      <c r="GJ704" s="42"/>
      <c r="GK704" s="42"/>
      <c r="GL704" s="42"/>
      <c r="GM704" s="42"/>
      <c r="GN704" s="42"/>
      <c r="GO704" s="42"/>
      <c r="GP704" s="42"/>
      <c r="GQ704" s="42"/>
      <c r="GR704" s="42"/>
      <c r="GS704" s="42"/>
      <c r="GT704" s="42"/>
      <c r="GU704" s="42"/>
      <c r="GV704" s="42"/>
      <c r="GW704" s="42"/>
      <c r="GX704" s="42"/>
      <c r="GY704" s="42"/>
      <c r="GZ704" s="42"/>
      <c r="HA704" s="42"/>
      <c r="HB704" s="42"/>
      <c r="HC704" s="42"/>
      <c r="HD704" s="42"/>
      <c r="HE704" s="42"/>
      <c r="HF704" s="42"/>
      <c r="HG704" s="42"/>
      <c r="HH704" s="42"/>
      <c r="HI704" s="42"/>
      <c r="HJ704" s="42"/>
      <c r="HK704" s="42"/>
      <c r="HL704" s="42"/>
      <c r="HM704" s="42"/>
      <c r="HN704" s="42"/>
      <c r="HO704" s="42"/>
      <c r="HP704" s="42"/>
      <c r="HQ704" s="42"/>
      <c r="HR704" s="42"/>
      <c r="HS704" s="42"/>
      <c r="HT704" s="42"/>
      <c r="HU704" s="42"/>
      <c r="HV704" s="42"/>
      <c r="HW704" s="42"/>
      <c r="HX704" s="42"/>
    </row>
    <row r="705" spans="1:232" s="32" customFormat="1" x14ac:dyDescent="0.25">
      <c r="A705" s="29"/>
      <c r="B705" s="30"/>
      <c r="C705" s="31" t="str">
        <f>IF(H705="","",VLOOKUP(O705,Khach_hang!B:G,6,0))</f>
        <v/>
      </c>
      <c r="D705" s="57" t="str">
        <f t="shared" si="170"/>
        <v/>
      </c>
      <c r="E705" s="57" t="str">
        <f t="shared" si="171"/>
        <v/>
      </c>
      <c r="F705" s="32" t="str">
        <f>IF(H705="","",VLOOKUP(H705,'PHIEU XT'!B:I,8,0))</f>
        <v/>
      </c>
      <c r="G705" s="32" t="str">
        <f t="shared" si="172"/>
        <v/>
      </c>
      <c r="H705" s="4"/>
      <c r="I705" s="32" t="str">
        <f t="shared" si="173"/>
        <v/>
      </c>
      <c r="J705" s="33" t="str">
        <f t="shared" si="174"/>
        <v/>
      </c>
      <c r="K705" s="43"/>
      <c r="L705" s="46" t="str">
        <f t="shared" si="175"/>
        <v/>
      </c>
      <c r="M705" s="33" t="str">
        <f>IF(H705="","",'PHIEU XT'!C705)</f>
        <v/>
      </c>
      <c r="N705" s="35" t="str">
        <f t="shared" si="176"/>
        <v/>
      </c>
      <c r="O705" s="6" t="str">
        <f>IF(H705="","",'PHIEU XT'!E705)</f>
        <v/>
      </c>
      <c r="P705" s="36"/>
      <c r="Q705" s="36"/>
      <c r="R705" s="36"/>
      <c r="S705" s="33" t="str">
        <f>IF(H705="","",'PHIEU XT'!F705)</f>
        <v/>
      </c>
      <c r="T705" s="36"/>
      <c r="U705" s="36"/>
      <c r="V705" s="33" t="str">
        <f t="shared" si="177"/>
        <v/>
      </c>
      <c r="W705" s="36"/>
      <c r="X705" s="36"/>
      <c r="Y705" s="33" t="str">
        <f>IF(H705="","",'PHIEU XT'!AC705)</f>
        <v/>
      </c>
      <c r="Z705" s="36"/>
      <c r="AA705" s="30"/>
      <c r="AB705" s="57" t="str">
        <f t="shared" si="178"/>
        <v/>
      </c>
      <c r="AC705" s="57" t="str">
        <f t="shared" si="179"/>
        <v/>
      </c>
      <c r="AD705" s="30"/>
      <c r="AE705" s="58" t="str">
        <f>IF(H705="","",'PHIEU XT'!U705)</f>
        <v/>
      </c>
      <c r="AF705" s="37"/>
      <c r="AG705" s="37" t="str">
        <f>IF(H705="","",'PHIEU XT'!T705)</f>
        <v/>
      </c>
      <c r="AH705" s="38" t="e">
        <f t="shared" si="180"/>
        <v>#VALUE!</v>
      </c>
      <c r="AI705" s="37"/>
      <c r="AJ705" s="37"/>
      <c r="AK705" s="39"/>
      <c r="AL705" s="40" t="str">
        <f t="shared" si="181"/>
        <v/>
      </c>
      <c r="AM705" s="37"/>
      <c r="AN705" s="37" t="str">
        <f t="shared" si="182"/>
        <v/>
      </c>
      <c r="AO705" s="59" t="str">
        <f t="shared" si="183"/>
        <v/>
      </c>
      <c r="AP705" s="39"/>
      <c r="AQ705" s="59" t="str">
        <f t="shared" si="184"/>
        <v/>
      </c>
      <c r="AR705" s="60" t="str">
        <f t="shared" si="185"/>
        <v/>
      </c>
      <c r="AS705" s="60" t="str">
        <f t="shared" si="186"/>
        <v/>
      </c>
      <c r="AT705" s="41"/>
      <c r="AU705" s="41"/>
      <c r="AV705" s="39"/>
      <c r="AW705" s="42"/>
      <c r="AX705" s="42"/>
      <c r="AY705" s="42"/>
      <c r="AZ705" s="42"/>
      <c r="BA705" s="42"/>
      <c r="BB705" s="42"/>
      <c r="BC705" s="42"/>
      <c r="BD705" s="42"/>
      <c r="BE705" s="42"/>
      <c r="BF705" s="42"/>
      <c r="BG705" s="42"/>
      <c r="BH705" s="42"/>
      <c r="BI705" s="42"/>
      <c r="BJ705" s="42"/>
      <c r="BK705" s="42"/>
      <c r="BL705" s="42"/>
      <c r="BM705" s="42"/>
      <c r="BN705" s="42"/>
      <c r="BO705" s="42"/>
      <c r="BP705" s="42"/>
      <c r="BQ705" s="42"/>
      <c r="BR705" s="42"/>
      <c r="BS705" s="42"/>
      <c r="BT705" s="42"/>
      <c r="BU705" s="42"/>
      <c r="BV705" s="42"/>
      <c r="BW705" s="42"/>
      <c r="BX705" s="42"/>
      <c r="BY705" s="42"/>
      <c r="BZ705" s="42"/>
      <c r="CA705" s="42"/>
      <c r="CB705" s="42"/>
      <c r="CC705" s="42"/>
      <c r="CD705" s="42"/>
      <c r="CE705" s="42"/>
      <c r="CF705" s="42"/>
      <c r="CG705" s="42"/>
      <c r="CH705" s="42"/>
      <c r="CI705" s="42"/>
      <c r="CJ705" s="42"/>
      <c r="CK705" s="42"/>
      <c r="CL705" s="42"/>
      <c r="CM705" s="42"/>
      <c r="CN705" s="42"/>
      <c r="CO705" s="42"/>
      <c r="CP705" s="42"/>
      <c r="CQ705" s="42"/>
      <c r="CR705" s="42"/>
      <c r="CS705" s="42"/>
      <c r="CT705" s="42"/>
      <c r="CU705" s="42"/>
      <c r="CV705" s="42"/>
      <c r="CW705" s="42"/>
      <c r="CX705" s="42"/>
      <c r="CY705" s="42"/>
      <c r="CZ705" s="42"/>
      <c r="DA705" s="42"/>
      <c r="DB705" s="42"/>
      <c r="DC705" s="42"/>
      <c r="DD705" s="42"/>
      <c r="DE705" s="42"/>
      <c r="DF705" s="42"/>
      <c r="DG705" s="42"/>
      <c r="DH705" s="42"/>
      <c r="DI705" s="42"/>
      <c r="DJ705" s="42"/>
      <c r="DK705" s="42"/>
      <c r="DL705" s="42"/>
      <c r="DM705" s="42"/>
      <c r="DN705" s="42"/>
      <c r="DO705" s="42"/>
      <c r="DP705" s="42"/>
      <c r="DQ705" s="42"/>
      <c r="DR705" s="42"/>
      <c r="DS705" s="42"/>
      <c r="DT705" s="42"/>
      <c r="DU705" s="42"/>
      <c r="DV705" s="42"/>
      <c r="DW705" s="42"/>
      <c r="DX705" s="42"/>
      <c r="DY705" s="42"/>
      <c r="DZ705" s="42"/>
      <c r="EA705" s="42"/>
      <c r="EB705" s="42"/>
      <c r="EC705" s="42"/>
      <c r="ED705" s="42"/>
      <c r="EE705" s="42"/>
      <c r="EF705" s="42"/>
      <c r="EG705" s="42"/>
      <c r="EH705" s="42"/>
      <c r="EI705" s="42"/>
      <c r="EJ705" s="42"/>
      <c r="EK705" s="42"/>
      <c r="EL705" s="42"/>
      <c r="EM705" s="42"/>
      <c r="EN705" s="42"/>
      <c r="EO705" s="42"/>
      <c r="EP705" s="42"/>
      <c r="EQ705" s="42"/>
      <c r="ER705" s="42"/>
      <c r="ES705" s="42"/>
      <c r="ET705" s="42"/>
      <c r="EU705" s="42"/>
      <c r="EV705" s="42"/>
      <c r="EW705" s="42"/>
      <c r="EX705" s="42"/>
      <c r="EY705" s="42"/>
      <c r="EZ705" s="42"/>
      <c r="FA705" s="42"/>
      <c r="FB705" s="42"/>
      <c r="FC705" s="42"/>
      <c r="FD705" s="42"/>
      <c r="FE705" s="42"/>
      <c r="FF705" s="42"/>
      <c r="FG705" s="42"/>
      <c r="FH705" s="42"/>
      <c r="FI705" s="42"/>
      <c r="FJ705" s="42"/>
      <c r="FK705" s="42"/>
      <c r="FL705" s="42"/>
      <c r="FM705" s="42"/>
      <c r="FN705" s="42"/>
      <c r="FO705" s="42"/>
      <c r="FP705" s="42"/>
      <c r="FQ705" s="42"/>
      <c r="FR705" s="42"/>
      <c r="FS705" s="42"/>
      <c r="FT705" s="42"/>
      <c r="FU705" s="42"/>
      <c r="FV705" s="42"/>
      <c r="FW705" s="42"/>
      <c r="FX705" s="42"/>
      <c r="FY705" s="42"/>
      <c r="FZ705" s="42"/>
      <c r="GA705" s="42"/>
      <c r="GB705" s="42"/>
      <c r="GC705" s="42"/>
      <c r="GD705" s="42"/>
      <c r="GE705" s="42"/>
      <c r="GF705" s="42"/>
      <c r="GG705" s="42"/>
      <c r="GH705" s="42"/>
      <c r="GI705" s="42"/>
      <c r="GJ705" s="42"/>
      <c r="GK705" s="42"/>
      <c r="GL705" s="42"/>
      <c r="GM705" s="42"/>
      <c r="GN705" s="42"/>
      <c r="GO705" s="42"/>
      <c r="GP705" s="42"/>
      <c r="GQ705" s="42"/>
      <c r="GR705" s="42"/>
      <c r="GS705" s="42"/>
      <c r="GT705" s="42"/>
      <c r="GU705" s="42"/>
      <c r="GV705" s="42"/>
      <c r="GW705" s="42"/>
      <c r="GX705" s="42"/>
      <c r="GY705" s="42"/>
      <c r="GZ705" s="42"/>
      <c r="HA705" s="42"/>
      <c r="HB705" s="42"/>
      <c r="HC705" s="42"/>
      <c r="HD705" s="42"/>
      <c r="HE705" s="42"/>
      <c r="HF705" s="42"/>
      <c r="HG705" s="42"/>
      <c r="HH705" s="42"/>
      <c r="HI705" s="42"/>
      <c r="HJ705" s="42"/>
      <c r="HK705" s="42"/>
      <c r="HL705" s="42"/>
      <c r="HM705" s="42"/>
      <c r="HN705" s="42"/>
      <c r="HO705" s="42"/>
      <c r="HP705" s="42"/>
      <c r="HQ705" s="42"/>
      <c r="HR705" s="42"/>
      <c r="HS705" s="42"/>
      <c r="HT705" s="42"/>
      <c r="HU705" s="42"/>
      <c r="HV705" s="42"/>
      <c r="HW705" s="42"/>
      <c r="HX705" s="42"/>
    </row>
    <row r="706" spans="1:232" s="32" customFormat="1" x14ac:dyDescent="0.25">
      <c r="A706" s="29"/>
      <c r="B706" s="30"/>
      <c r="C706" s="31" t="str">
        <f>IF(H706="","",VLOOKUP(O706,Khach_hang!B:G,6,0))</f>
        <v/>
      </c>
      <c r="D706" s="57" t="str">
        <f t="shared" si="170"/>
        <v/>
      </c>
      <c r="E706" s="57" t="str">
        <f t="shared" si="171"/>
        <v/>
      </c>
      <c r="F706" s="32" t="str">
        <f>IF(H706="","",VLOOKUP(H706,'PHIEU XT'!B:I,8,0))</f>
        <v/>
      </c>
      <c r="G706" s="32" t="str">
        <f t="shared" si="172"/>
        <v/>
      </c>
      <c r="H706" s="4"/>
      <c r="I706" s="32" t="str">
        <f t="shared" si="173"/>
        <v/>
      </c>
      <c r="J706" s="33" t="str">
        <f t="shared" si="174"/>
        <v/>
      </c>
      <c r="K706" s="43"/>
      <c r="L706" s="46" t="str">
        <f t="shared" si="175"/>
        <v/>
      </c>
      <c r="M706" s="33" t="str">
        <f>IF(H706="","",'PHIEU XT'!C706)</f>
        <v/>
      </c>
      <c r="N706" s="35" t="str">
        <f t="shared" si="176"/>
        <v/>
      </c>
      <c r="O706" s="6" t="str">
        <f>IF(H706="","",'PHIEU XT'!E706)</f>
        <v/>
      </c>
      <c r="P706" s="36"/>
      <c r="Q706" s="36"/>
      <c r="R706" s="36"/>
      <c r="S706" s="33" t="str">
        <f>IF(H706="","",'PHIEU XT'!F706)</f>
        <v/>
      </c>
      <c r="T706" s="36"/>
      <c r="U706" s="36"/>
      <c r="V706" s="33" t="str">
        <f t="shared" si="177"/>
        <v/>
      </c>
      <c r="W706" s="36"/>
      <c r="X706" s="36"/>
      <c r="Y706" s="33" t="str">
        <f>IF(H706="","",'PHIEU XT'!AC706)</f>
        <v/>
      </c>
      <c r="Z706" s="36"/>
      <c r="AA706" s="30"/>
      <c r="AB706" s="57" t="str">
        <f t="shared" si="178"/>
        <v/>
      </c>
      <c r="AC706" s="57" t="str">
        <f t="shared" si="179"/>
        <v/>
      </c>
      <c r="AD706" s="30"/>
      <c r="AE706" s="58" t="str">
        <f>IF(H706="","",'PHIEU XT'!U706)</f>
        <v/>
      </c>
      <c r="AF706" s="37"/>
      <c r="AG706" s="37" t="str">
        <f>IF(H706="","",'PHIEU XT'!T706)</f>
        <v/>
      </c>
      <c r="AH706" s="38" t="e">
        <f t="shared" si="180"/>
        <v>#VALUE!</v>
      </c>
      <c r="AI706" s="37"/>
      <c r="AJ706" s="37"/>
      <c r="AK706" s="39"/>
      <c r="AL706" s="40" t="str">
        <f t="shared" si="181"/>
        <v/>
      </c>
      <c r="AM706" s="37"/>
      <c r="AN706" s="37" t="str">
        <f t="shared" si="182"/>
        <v/>
      </c>
      <c r="AO706" s="59" t="str">
        <f t="shared" si="183"/>
        <v/>
      </c>
      <c r="AP706" s="39"/>
      <c r="AQ706" s="59" t="str">
        <f t="shared" si="184"/>
        <v/>
      </c>
      <c r="AR706" s="60" t="str">
        <f t="shared" si="185"/>
        <v/>
      </c>
      <c r="AS706" s="60" t="str">
        <f t="shared" si="186"/>
        <v/>
      </c>
      <c r="AT706" s="41"/>
      <c r="AU706" s="41"/>
      <c r="AV706" s="39"/>
      <c r="AW706" s="42"/>
      <c r="AX706" s="42"/>
      <c r="AY706" s="42"/>
      <c r="AZ706" s="42"/>
      <c r="BA706" s="42"/>
      <c r="BB706" s="42"/>
      <c r="BC706" s="42"/>
      <c r="BD706" s="42"/>
      <c r="BE706" s="42"/>
      <c r="BF706" s="42"/>
      <c r="BG706" s="42"/>
      <c r="BH706" s="42"/>
      <c r="BI706" s="42"/>
      <c r="BJ706" s="42"/>
      <c r="BK706" s="42"/>
      <c r="BL706" s="42"/>
      <c r="BM706" s="42"/>
      <c r="BN706" s="42"/>
      <c r="BO706" s="42"/>
      <c r="BP706" s="42"/>
      <c r="BQ706" s="42"/>
      <c r="BR706" s="42"/>
      <c r="BS706" s="42"/>
      <c r="BT706" s="42"/>
      <c r="BU706" s="42"/>
      <c r="BV706" s="42"/>
      <c r="BW706" s="42"/>
      <c r="BX706" s="42"/>
      <c r="BY706" s="42"/>
      <c r="BZ706" s="42"/>
      <c r="CA706" s="42"/>
      <c r="CB706" s="42"/>
      <c r="CC706" s="42"/>
      <c r="CD706" s="42"/>
      <c r="CE706" s="42"/>
      <c r="CF706" s="42"/>
      <c r="CG706" s="42"/>
      <c r="CH706" s="42"/>
      <c r="CI706" s="42"/>
      <c r="CJ706" s="42"/>
      <c r="CK706" s="42"/>
      <c r="CL706" s="42"/>
      <c r="CM706" s="42"/>
      <c r="CN706" s="42"/>
      <c r="CO706" s="42"/>
      <c r="CP706" s="42"/>
      <c r="CQ706" s="42"/>
      <c r="CR706" s="42"/>
      <c r="CS706" s="42"/>
      <c r="CT706" s="42"/>
      <c r="CU706" s="42"/>
      <c r="CV706" s="42"/>
      <c r="CW706" s="42"/>
      <c r="CX706" s="42"/>
      <c r="CY706" s="42"/>
      <c r="CZ706" s="42"/>
      <c r="DA706" s="42"/>
      <c r="DB706" s="42"/>
      <c r="DC706" s="42"/>
      <c r="DD706" s="42"/>
      <c r="DE706" s="42"/>
      <c r="DF706" s="42"/>
      <c r="DG706" s="42"/>
      <c r="DH706" s="42"/>
      <c r="DI706" s="42"/>
      <c r="DJ706" s="42"/>
      <c r="DK706" s="42"/>
      <c r="DL706" s="42"/>
      <c r="DM706" s="42"/>
      <c r="DN706" s="42"/>
      <c r="DO706" s="42"/>
      <c r="DP706" s="42"/>
      <c r="DQ706" s="42"/>
      <c r="DR706" s="42"/>
      <c r="DS706" s="42"/>
      <c r="DT706" s="42"/>
      <c r="DU706" s="42"/>
      <c r="DV706" s="42"/>
      <c r="DW706" s="42"/>
      <c r="DX706" s="42"/>
      <c r="DY706" s="42"/>
      <c r="DZ706" s="42"/>
      <c r="EA706" s="42"/>
      <c r="EB706" s="42"/>
      <c r="EC706" s="42"/>
      <c r="ED706" s="42"/>
      <c r="EE706" s="42"/>
      <c r="EF706" s="42"/>
      <c r="EG706" s="42"/>
      <c r="EH706" s="42"/>
      <c r="EI706" s="42"/>
      <c r="EJ706" s="42"/>
      <c r="EK706" s="42"/>
      <c r="EL706" s="42"/>
      <c r="EM706" s="42"/>
      <c r="EN706" s="42"/>
      <c r="EO706" s="42"/>
      <c r="EP706" s="42"/>
      <c r="EQ706" s="42"/>
      <c r="ER706" s="42"/>
      <c r="ES706" s="42"/>
      <c r="ET706" s="42"/>
      <c r="EU706" s="42"/>
      <c r="EV706" s="42"/>
      <c r="EW706" s="42"/>
      <c r="EX706" s="42"/>
      <c r="EY706" s="42"/>
      <c r="EZ706" s="42"/>
      <c r="FA706" s="42"/>
      <c r="FB706" s="42"/>
      <c r="FC706" s="42"/>
      <c r="FD706" s="42"/>
      <c r="FE706" s="42"/>
      <c r="FF706" s="42"/>
      <c r="FG706" s="42"/>
      <c r="FH706" s="42"/>
      <c r="FI706" s="42"/>
      <c r="FJ706" s="42"/>
      <c r="FK706" s="42"/>
      <c r="FL706" s="42"/>
      <c r="FM706" s="42"/>
      <c r="FN706" s="42"/>
      <c r="FO706" s="42"/>
      <c r="FP706" s="42"/>
      <c r="FQ706" s="42"/>
      <c r="FR706" s="42"/>
      <c r="FS706" s="42"/>
      <c r="FT706" s="42"/>
      <c r="FU706" s="42"/>
      <c r="FV706" s="42"/>
      <c r="FW706" s="42"/>
      <c r="FX706" s="42"/>
      <c r="FY706" s="42"/>
      <c r="FZ706" s="42"/>
      <c r="GA706" s="42"/>
      <c r="GB706" s="42"/>
      <c r="GC706" s="42"/>
      <c r="GD706" s="42"/>
      <c r="GE706" s="42"/>
      <c r="GF706" s="42"/>
      <c r="GG706" s="42"/>
      <c r="GH706" s="42"/>
      <c r="GI706" s="42"/>
      <c r="GJ706" s="42"/>
      <c r="GK706" s="42"/>
      <c r="GL706" s="42"/>
      <c r="GM706" s="42"/>
      <c r="GN706" s="42"/>
      <c r="GO706" s="42"/>
      <c r="GP706" s="42"/>
      <c r="GQ706" s="42"/>
      <c r="GR706" s="42"/>
      <c r="GS706" s="42"/>
      <c r="GT706" s="42"/>
      <c r="GU706" s="42"/>
      <c r="GV706" s="42"/>
      <c r="GW706" s="42"/>
      <c r="GX706" s="42"/>
      <c r="GY706" s="42"/>
      <c r="GZ706" s="42"/>
      <c r="HA706" s="42"/>
      <c r="HB706" s="42"/>
      <c r="HC706" s="42"/>
      <c r="HD706" s="42"/>
      <c r="HE706" s="42"/>
      <c r="HF706" s="42"/>
      <c r="HG706" s="42"/>
      <c r="HH706" s="42"/>
      <c r="HI706" s="42"/>
      <c r="HJ706" s="42"/>
      <c r="HK706" s="42"/>
      <c r="HL706" s="42"/>
      <c r="HM706" s="42"/>
      <c r="HN706" s="42"/>
      <c r="HO706" s="42"/>
      <c r="HP706" s="42"/>
      <c r="HQ706" s="42"/>
      <c r="HR706" s="42"/>
      <c r="HS706" s="42"/>
      <c r="HT706" s="42"/>
      <c r="HU706" s="42"/>
      <c r="HV706" s="42"/>
      <c r="HW706" s="42"/>
      <c r="HX706" s="42"/>
    </row>
    <row r="707" spans="1:232" s="32" customFormat="1" x14ac:dyDescent="0.25">
      <c r="A707" s="29"/>
      <c r="B707" s="30"/>
      <c r="C707" s="31" t="str">
        <f>IF(H707="","",VLOOKUP(O707,Khach_hang!B:G,6,0))</f>
        <v/>
      </c>
      <c r="D707" s="57" t="str">
        <f t="shared" ref="D707:D764" si="187">IF(H707="","",0)</f>
        <v/>
      </c>
      <c r="E707" s="57" t="str">
        <f t="shared" ref="E707:E764" si="188">IF(H707="","",1)</f>
        <v/>
      </c>
      <c r="F707" s="32" t="str">
        <f>IF(H707="","",VLOOKUP(H707,'PHIEU XT'!B:I,8,0))</f>
        <v/>
      </c>
      <c r="G707" s="32" t="str">
        <f t="shared" ref="G707:G764" si="189">IF(F707="","",F707)</f>
        <v/>
      </c>
      <c r="H707" s="4"/>
      <c r="I707" s="32" t="str">
        <f t="shared" ref="I707:I764" si="190">IF(F707="","",F707)</f>
        <v/>
      </c>
      <c r="J707" s="33" t="str">
        <f t="shared" ref="J707:J764" si="191">IF(H707="","","NKHT2508/"&amp;M707)</f>
        <v/>
      </c>
      <c r="K707" s="43"/>
      <c r="L707" s="46" t="str">
        <f t="shared" ref="L707:L764" si="192">IF(H707="","","K25TTM")</f>
        <v/>
      </c>
      <c r="M707" s="33" t="str">
        <f>IF(H707="","",'PHIEU XT'!C707)</f>
        <v/>
      </c>
      <c r="N707" s="35" t="str">
        <f t="shared" ref="N707:N764" si="193">IF(H707="","",G707)</f>
        <v/>
      </c>
      <c r="O707" s="6" t="str">
        <f>IF(H707="","",'PHIEU XT'!E707)</f>
        <v/>
      </c>
      <c r="P707" s="36"/>
      <c r="Q707" s="36"/>
      <c r="R707" s="36"/>
      <c r="S707" s="33" t="str">
        <f>IF(H707="","",'PHIEU XT'!F707)</f>
        <v/>
      </c>
      <c r="T707" s="36"/>
      <c r="U707" s="36"/>
      <c r="V707" s="33" t="str">
        <f t="shared" ref="V707:V764" si="194">S707</f>
        <v/>
      </c>
      <c r="W707" s="36"/>
      <c r="X707" s="36"/>
      <c r="Y707" s="33" t="str">
        <f>IF(H707="","",'PHIEU XT'!AC707)</f>
        <v/>
      </c>
      <c r="Z707" s="36"/>
      <c r="AA707" s="30"/>
      <c r="AB707" s="57" t="str">
        <f t="shared" ref="AB707:AB764" si="195">IF(H707="","",5111)</f>
        <v/>
      </c>
      <c r="AC707" s="57" t="str">
        <f t="shared" ref="AC707:AC764" si="196">IF(H707="","",131)</f>
        <v/>
      </c>
      <c r="AD707" s="30"/>
      <c r="AE707" s="58" t="str">
        <f>IF(H707="","",'PHIEU XT'!U707)</f>
        <v/>
      </c>
      <c r="AF707" s="37"/>
      <c r="AG707" s="37" t="str">
        <f>IF(H707="","",'PHIEU XT'!T707)</f>
        <v/>
      </c>
      <c r="AH707" s="38" t="e">
        <f t="shared" ref="AH707:AH764" si="197">AE707*AG707</f>
        <v>#VALUE!</v>
      </c>
      <c r="AI707" s="37"/>
      <c r="AJ707" s="37"/>
      <c r="AK707" s="39"/>
      <c r="AL707" s="40" t="str">
        <f t="shared" ref="AL707:AL764" si="198">IF(H707="","",8)</f>
        <v/>
      </c>
      <c r="AM707" s="37"/>
      <c r="AN707" s="37" t="str">
        <f t="shared" ref="AN707:AN764" si="199">IF(H707="","",AH707*8%)</f>
        <v/>
      </c>
      <c r="AO707" s="59" t="str">
        <f t="shared" ref="AO707:AO764" si="200">IF(H707="","",33311)</f>
        <v/>
      </c>
      <c r="AP707" s="39"/>
      <c r="AQ707" s="59" t="str">
        <f t="shared" ref="AQ707:AQ764" si="201">IF(H707="","","K-hangtra")</f>
        <v/>
      </c>
      <c r="AR707" s="60" t="str">
        <f t="shared" ref="AR707:AR764" si="202">IF(H707="","",156)</f>
        <v/>
      </c>
      <c r="AS707" s="60" t="str">
        <f t="shared" ref="AS707:AS764" si="203">IF(H707="","",632)</f>
        <v/>
      </c>
      <c r="AT707" s="41"/>
      <c r="AU707" s="41"/>
      <c r="AV707" s="39"/>
      <c r="AW707" s="42"/>
      <c r="AX707" s="42"/>
      <c r="AY707" s="42"/>
      <c r="AZ707" s="42"/>
      <c r="BA707" s="42"/>
      <c r="BB707" s="42"/>
      <c r="BC707" s="42"/>
      <c r="BD707" s="42"/>
      <c r="BE707" s="42"/>
      <c r="BF707" s="42"/>
      <c r="BG707" s="42"/>
      <c r="BH707" s="42"/>
      <c r="BI707" s="42"/>
      <c r="BJ707" s="42"/>
      <c r="BK707" s="42"/>
      <c r="BL707" s="42"/>
      <c r="BM707" s="42"/>
      <c r="BN707" s="42"/>
      <c r="BO707" s="42"/>
      <c r="BP707" s="42"/>
      <c r="BQ707" s="42"/>
      <c r="BR707" s="42"/>
      <c r="BS707" s="42"/>
      <c r="BT707" s="42"/>
      <c r="BU707" s="42"/>
      <c r="BV707" s="42"/>
      <c r="BW707" s="42"/>
      <c r="BX707" s="42"/>
      <c r="BY707" s="42"/>
      <c r="BZ707" s="42"/>
      <c r="CA707" s="42"/>
      <c r="CB707" s="42"/>
      <c r="CC707" s="42"/>
      <c r="CD707" s="42"/>
      <c r="CE707" s="42"/>
      <c r="CF707" s="42"/>
      <c r="CG707" s="42"/>
      <c r="CH707" s="42"/>
      <c r="CI707" s="42"/>
      <c r="CJ707" s="42"/>
      <c r="CK707" s="42"/>
      <c r="CL707" s="42"/>
      <c r="CM707" s="42"/>
      <c r="CN707" s="42"/>
      <c r="CO707" s="42"/>
      <c r="CP707" s="42"/>
      <c r="CQ707" s="42"/>
      <c r="CR707" s="42"/>
      <c r="CS707" s="42"/>
      <c r="CT707" s="42"/>
      <c r="CU707" s="42"/>
      <c r="CV707" s="42"/>
      <c r="CW707" s="42"/>
      <c r="CX707" s="42"/>
      <c r="CY707" s="42"/>
      <c r="CZ707" s="42"/>
      <c r="DA707" s="42"/>
      <c r="DB707" s="42"/>
      <c r="DC707" s="42"/>
      <c r="DD707" s="42"/>
      <c r="DE707" s="42"/>
      <c r="DF707" s="42"/>
      <c r="DG707" s="42"/>
      <c r="DH707" s="42"/>
      <c r="DI707" s="42"/>
      <c r="DJ707" s="42"/>
      <c r="DK707" s="42"/>
      <c r="DL707" s="42"/>
      <c r="DM707" s="42"/>
      <c r="DN707" s="42"/>
      <c r="DO707" s="42"/>
      <c r="DP707" s="42"/>
      <c r="DQ707" s="42"/>
      <c r="DR707" s="42"/>
      <c r="DS707" s="42"/>
      <c r="DT707" s="42"/>
      <c r="DU707" s="42"/>
      <c r="DV707" s="42"/>
      <c r="DW707" s="42"/>
      <c r="DX707" s="42"/>
      <c r="DY707" s="42"/>
      <c r="DZ707" s="42"/>
      <c r="EA707" s="42"/>
      <c r="EB707" s="42"/>
      <c r="EC707" s="42"/>
      <c r="ED707" s="42"/>
      <c r="EE707" s="42"/>
      <c r="EF707" s="42"/>
      <c r="EG707" s="42"/>
      <c r="EH707" s="42"/>
      <c r="EI707" s="42"/>
      <c r="EJ707" s="42"/>
      <c r="EK707" s="42"/>
      <c r="EL707" s="42"/>
      <c r="EM707" s="42"/>
      <c r="EN707" s="42"/>
      <c r="EO707" s="42"/>
      <c r="EP707" s="42"/>
      <c r="EQ707" s="42"/>
      <c r="ER707" s="42"/>
      <c r="ES707" s="42"/>
      <c r="ET707" s="42"/>
      <c r="EU707" s="42"/>
      <c r="EV707" s="42"/>
      <c r="EW707" s="42"/>
      <c r="EX707" s="42"/>
      <c r="EY707" s="42"/>
      <c r="EZ707" s="42"/>
      <c r="FA707" s="42"/>
      <c r="FB707" s="42"/>
      <c r="FC707" s="42"/>
      <c r="FD707" s="42"/>
      <c r="FE707" s="42"/>
      <c r="FF707" s="42"/>
      <c r="FG707" s="42"/>
      <c r="FH707" s="42"/>
      <c r="FI707" s="42"/>
      <c r="FJ707" s="42"/>
      <c r="FK707" s="42"/>
      <c r="FL707" s="42"/>
      <c r="FM707" s="42"/>
      <c r="FN707" s="42"/>
      <c r="FO707" s="42"/>
      <c r="FP707" s="42"/>
      <c r="FQ707" s="42"/>
      <c r="FR707" s="42"/>
      <c r="FS707" s="42"/>
      <c r="FT707" s="42"/>
      <c r="FU707" s="42"/>
      <c r="FV707" s="42"/>
      <c r="FW707" s="42"/>
      <c r="FX707" s="42"/>
      <c r="FY707" s="42"/>
      <c r="FZ707" s="42"/>
      <c r="GA707" s="42"/>
      <c r="GB707" s="42"/>
      <c r="GC707" s="42"/>
      <c r="GD707" s="42"/>
      <c r="GE707" s="42"/>
      <c r="GF707" s="42"/>
      <c r="GG707" s="42"/>
      <c r="GH707" s="42"/>
      <c r="GI707" s="42"/>
      <c r="GJ707" s="42"/>
      <c r="GK707" s="42"/>
      <c r="GL707" s="42"/>
      <c r="GM707" s="42"/>
      <c r="GN707" s="42"/>
      <c r="GO707" s="42"/>
      <c r="GP707" s="42"/>
      <c r="GQ707" s="42"/>
      <c r="GR707" s="42"/>
      <c r="GS707" s="42"/>
      <c r="GT707" s="42"/>
      <c r="GU707" s="42"/>
      <c r="GV707" s="42"/>
      <c r="GW707" s="42"/>
      <c r="GX707" s="42"/>
      <c r="GY707" s="42"/>
      <c r="GZ707" s="42"/>
      <c r="HA707" s="42"/>
      <c r="HB707" s="42"/>
      <c r="HC707" s="42"/>
      <c r="HD707" s="42"/>
      <c r="HE707" s="42"/>
      <c r="HF707" s="42"/>
      <c r="HG707" s="42"/>
      <c r="HH707" s="42"/>
      <c r="HI707" s="42"/>
      <c r="HJ707" s="42"/>
      <c r="HK707" s="42"/>
      <c r="HL707" s="42"/>
      <c r="HM707" s="42"/>
      <c r="HN707" s="42"/>
      <c r="HO707" s="42"/>
      <c r="HP707" s="42"/>
      <c r="HQ707" s="42"/>
      <c r="HR707" s="42"/>
      <c r="HS707" s="42"/>
      <c r="HT707" s="42"/>
      <c r="HU707" s="42"/>
      <c r="HV707" s="42"/>
      <c r="HW707" s="42"/>
      <c r="HX707" s="42"/>
    </row>
    <row r="708" spans="1:232" s="32" customFormat="1" x14ac:dyDescent="0.25">
      <c r="A708" s="29"/>
      <c r="B708" s="30"/>
      <c r="C708" s="31" t="str">
        <f>IF(H708="","",VLOOKUP(O708,Khach_hang!B:G,6,0))</f>
        <v/>
      </c>
      <c r="D708" s="57" t="str">
        <f t="shared" si="187"/>
        <v/>
      </c>
      <c r="E708" s="57" t="str">
        <f t="shared" si="188"/>
        <v/>
      </c>
      <c r="F708" s="32" t="str">
        <f>IF(H708="","",VLOOKUP(H708,'PHIEU XT'!B:I,8,0))</f>
        <v/>
      </c>
      <c r="G708" s="32" t="str">
        <f t="shared" si="189"/>
        <v/>
      </c>
      <c r="H708" s="4"/>
      <c r="I708" s="32" t="str">
        <f t="shared" si="190"/>
        <v/>
      </c>
      <c r="J708" s="33" t="str">
        <f t="shared" si="191"/>
        <v/>
      </c>
      <c r="K708" s="43"/>
      <c r="L708" s="46" t="str">
        <f t="shared" si="192"/>
        <v/>
      </c>
      <c r="M708" s="33" t="str">
        <f>IF(H708="","",'PHIEU XT'!C708)</f>
        <v/>
      </c>
      <c r="N708" s="35" t="str">
        <f t="shared" si="193"/>
        <v/>
      </c>
      <c r="O708" s="6" t="str">
        <f>IF(H708="","",'PHIEU XT'!E708)</f>
        <v/>
      </c>
      <c r="P708" s="36"/>
      <c r="Q708" s="36"/>
      <c r="R708" s="36"/>
      <c r="S708" s="33" t="str">
        <f>IF(H708="","",'PHIEU XT'!F708)</f>
        <v/>
      </c>
      <c r="T708" s="36"/>
      <c r="U708" s="36"/>
      <c r="V708" s="33" t="str">
        <f t="shared" si="194"/>
        <v/>
      </c>
      <c r="W708" s="36"/>
      <c r="X708" s="36"/>
      <c r="Y708" s="33" t="str">
        <f>IF(H708="","",'PHIEU XT'!AC708)</f>
        <v/>
      </c>
      <c r="Z708" s="36"/>
      <c r="AA708" s="30"/>
      <c r="AB708" s="57" t="str">
        <f t="shared" si="195"/>
        <v/>
      </c>
      <c r="AC708" s="57" t="str">
        <f t="shared" si="196"/>
        <v/>
      </c>
      <c r="AD708" s="30"/>
      <c r="AE708" s="58" t="str">
        <f>IF(H708="","",'PHIEU XT'!U708)</f>
        <v/>
      </c>
      <c r="AF708" s="37"/>
      <c r="AG708" s="37" t="str">
        <f>IF(H708="","",'PHIEU XT'!T708)</f>
        <v/>
      </c>
      <c r="AH708" s="38" t="e">
        <f t="shared" si="197"/>
        <v>#VALUE!</v>
      </c>
      <c r="AI708" s="37"/>
      <c r="AJ708" s="37"/>
      <c r="AK708" s="39"/>
      <c r="AL708" s="40" t="str">
        <f t="shared" si="198"/>
        <v/>
      </c>
      <c r="AM708" s="37"/>
      <c r="AN708" s="37" t="str">
        <f t="shared" si="199"/>
        <v/>
      </c>
      <c r="AO708" s="59" t="str">
        <f t="shared" si="200"/>
        <v/>
      </c>
      <c r="AP708" s="39"/>
      <c r="AQ708" s="59" t="str">
        <f t="shared" si="201"/>
        <v/>
      </c>
      <c r="AR708" s="60" t="str">
        <f t="shared" si="202"/>
        <v/>
      </c>
      <c r="AS708" s="60" t="str">
        <f t="shared" si="203"/>
        <v/>
      </c>
      <c r="AT708" s="41"/>
      <c r="AU708" s="41"/>
      <c r="AV708" s="39"/>
      <c r="AW708" s="42"/>
      <c r="AX708" s="42"/>
      <c r="AY708" s="42"/>
      <c r="AZ708" s="42"/>
      <c r="BA708" s="42"/>
      <c r="BB708" s="42"/>
      <c r="BC708" s="42"/>
      <c r="BD708" s="42"/>
      <c r="BE708" s="42"/>
      <c r="BF708" s="42"/>
      <c r="BG708" s="42"/>
      <c r="BH708" s="42"/>
      <c r="BI708" s="42"/>
      <c r="BJ708" s="42"/>
      <c r="BK708" s="42"/>
      <c r="BL708" s="42"/>
      <c r="BM708" s="42"/>
      <c r="BN708" s="42"/>
      <c r="BO708" s="42"/>
      <c r="BP708" s="42"/>
      <c r="BQ708" s="42"/>
      <c r="BR708" s="42"/>
      <c r="BS708" s="42"/>
      <c r="BT708" s="42"/>
      <c r="BU708" s="42"/>
      <c r="BV708" s="42"/>
      <c r="BW708" s="42"/>
      <c r="BX708" s="42"/>
      <c r="BY708" s="42"/>
      <c r="BZ708" s="42"/>
      <c r="CA708" s="42"/>
      <c r="CB708" s="42"/>
      <c r="CC708" s="42"/>
      <c r="CD708" s="42"/>
      <c r="CE708" s="42"/>
      <c r="CF708" s="42"/>
      <c r="CG708" s="42"/>
      <c r="CH708" s="42"/>
      <c r="CI708" s="42"/>
      <c r="CJ708" s="42"/>
      <c r="CK708" s="42"/>
      <c r="CL708" s="42"/>
      <c r="CM708" s="42"/>
      <c r="CN708" s="42"/>
      <c r="CO708" s="42"/>
      <c r="CP708" s="42"/>
      <c r="CQ708" s="42"/>
      <c r="CR708" s="42"/>
      <c r="CS708" s="42"/>
      <c r="CT708" s="42"/>
      <c r="CU708" s="42"/>
      <c r="CV708" s="42"/>
      <c r="CW708" s="42"/>
      <c r="CX708" s="42"/>
      <c r="CY708" s="42"/>
      <c r="CZ708" s="42"/>
      <c r="DA708" s="42"/>
      <c r="DB708" s="42"/>
      <c r="DC708" s="42"/>
      <c r="DD708" s="42"/>
      <c r="DE708" s="42"/>
      <c r="DF708" s="42"/>
      <c r="DG708" s="42"/>
      <c r="DH708" s="42"/>
      <c r="DI708" s="42"/>
      <c r="DJ708" s="42"/>
      <c r="DK708" s="42"/>
      <c r="DL708" s="42"/>
      <c r="DM708" s="42"/>
      <c r="DN708" s="42"/>
      <c r="DO708" s="42"/>
      <c r="DP708" s="42"/>
      <c r="DQ708" s="42"/>
      <c r="DR708" s="42"/>
      <c r="DS708" s="42"/>
      <c r="DT708" s="42"/>
      <c r="DU708" s="42"/>
      <c r="DV708" s="42"/>
      <c r="DW708" s="42"/>
      <c r="DX708" s="42"/>
      <c r="DY708" s="42"/>
      <c r="DZ708" s="42"/>
      <c r="EA708" s="42"/>
      <c r="EB708" s="42"/>
      <c r="EC708" s="42"/>
      <c r="ED708" s="42"/>
      <c r="EE708" s="42"/>
      <c r="EF708" s="42"/>
      <c r="EG708" s="42"/>
      <c r="EH708" s="42"/>
      <c r="EI708" s="42"/>
      <c r="EJ708" s="42"/>
      <c r="EK708" s="42"/>
      <c r="EL708" s="42"/>
      <c r="EM708" s="42"/>
      <c r="EN708" s="42"/>
      <c r="EO708" s="42"/>
      <c r="EP708" s="42"/>
      <c r="EQ708" s="42"/>
      <c r="ER708" s="42"/>
      <c r="ES708" s="42"/>
      <c r="ET708" s="42"/>
      <c r="EU708" s="42"/>
      <c r="EV708" s="42"/>
      <c r="EW708" s="42"/>
      <c r="EX708" s="42"/>
      <c r="EY708" s="42"/>
      <c r="EZ708" s="42"/>
      <c r="FA708" s="42"/>
      <c r="FB708" s="42"/>
      <c r="FC708" s="42"/>
      <c r="FD708" s="42"/>
      <c r="FE708" s="42"/>
      <c r="FF708" s="42"/>
      <c r="FG708" s="42"/>
      <c r="FH708" s="42"/>
      <c r="FI708" s="42"/>
      <c r="FJ708" s="42"/>
      <c r="FK708" s="42"/>
      <c r="FL708" s="42"/>
      <c r="FM708" s="42"/>
      <c r="FN708" s="42"/>
      <c r="FO708" s="42"/>
      <c r="FP708" s="42"/>
      <c r="FQ708" s="42"/>
      <c r="FR708" s="42"/>
      <c r="FS708" s="42"/>
      <c r="FT708" s="42"/>
      <c r="FU708" s="42"/>
      <c r="FV708" s="42"/>
      <c r="FW708" s="42"/>
      <c r="FX708" s="42"/>
      <c r="FY708" s="42"/>
      <c r="FZ708" s="42"/>
      <c r="GA708" s="42"/>
      <c r="GB708" s="42"/>
      <c r="GC708" s="42"/>
      <c r="GD708" s="42"/>
      <c r="GE708" s="42"/>
      <c r="GF708" s="42"/>
      <c r="GG708" s="42"/>
      <c r="GH708" s="42"/>
      <c r="GI708" s="42"/>
      <c r="GJ708" s="42"/>
      <c r="GK708" s="42"/>
      <c r="GL708" s="42"/>
      <c r="GM708" s="42"/>
      <c r="GN708" s="42"/>
      <c r="GO708" s="42"/>
      <c r="GP708" s="42"/>
      <c r="GQ708" s="42"/>
      <c r="GR708" s="42"/>
      <c r="GS708" s="42"/>
      <c r="GT708" s="42"/>
      <c r="GU708" s="42"/>
      <c r="GV708" s="42"/>
      <c r="GW708" s="42"/>
      <c r="GX708" s="42"/>
      <c r="GY708" s="42"/>
      <c r="GZ708" s="42"/>
      <c r="HA708" s="42"/>
      <c r="HB708" s="42"/>
      <c r="HC708" s="42"/>
      <c r="HD708" s="42"/>
      <c r="HE708" s="42"/>
      <c r="HF708" s="42"/>
      <c r="HG708" s="42"/>
      <c r="HH708" s="42"/>
      <c r="HI708" s="42"/>
      <c r="HJ708" s="42"/>
      <c r="HK708" s="42"/>
      <c r="HL708" s="42"/>
      <c r="HM708" s="42"/>
      <c r="HN708" s="42"/>
      <c r="HO708" s="42"/>
      <c r="HP708" s="42"/>
      <c r="HQ708" s="42"/>
      <c r="HR708" s="42"/>
      <c r="HS708" s="42"/>
      <c r="HT708" s="42"/>
      <c r="HU708" s="42"/>
      <c r="HV708" s="42"/>
      <c r="HW708" s="42"/>
      <c r="HX708" s="42"/>
    </row>
    <row r="709" spans="1:232" s="32" customFormat="1" x14ac:dyDescent="0.25">
      <c r="A709" s="29"/>
      <c r="B709" s="30"/>
      <c r="C709" s="31" t="str">
        <f>IF(H709="","",VLOOKUP(O709,Khach_hang!B:G,6,0))</f>
        <v/>
      </c>
      <c r="D709" s="57" t="str">
        <f t="shared" si="187"/>
        <v/>
      </c>
      <c r="E709" s="57" t="str">
        <f t="shared" si="188"/>
        <v/>
      </c>
      <c r="F709" s="32" t="str">
        <f>IF(H709="","",VLOOKUP(H709,'PHIEU XT'!B:I,8,0))</f>
        <v/>
      </c>
      <c r="G709" s="32" t="str">
        <f t="shared" si="189"/>
        <v/>
      </c>
      <c r="H709" s="4"/>
      <c r="I709" s="32" t="str">
        <f t="shared" si="190"/>
        <v/>
      </c>
      <c r="J709" s="33" t="str">
        <f t="shared" si="191"/>
        <v/>
      </c>
      <c r="K709" s="43"/>
      <c r="L709" s="46" t="str">
        <f t="shared" si="192"/>
        <v/>
      </c>
      <c r="M709" s="33" t="str">
        <f>IF(H709="","",'PHIEU XT'!C709)</f>
        <v/>
      </c>
      <c r="N709" s="35" t="str">
        <f t="shared" si="193"/>
        <v/>
      </c>
      <c r="O709" s="6" t="str">
        <f>IF(H709="","",'PHIEU XT'!E709)</f>
        <v/>
      </c>
      <c r="P709" s="36"/>
      <c r="Q709" s="36"/>
      <c r="R709" s="36"/>
      <c r="S709" s="33" t="str">
        <f>IF(H709="","",'PHIEU XT'!F709)</f>
        <v/>
      </c>
      <c r="T709" s="36"/>
      <c r="U709" s="36"/>
      <c r="V709" s="33" t="str">
        <f t="shared" si="194"/>
        <v/>
      </c>
      <c r="W709" s="36"/>
      <c r="X709" s="36"/>
      <c r="Y709" s="33" t="str">
        <f>IF(H709="","",'PHIEU XT'!AC709)</f>
        <v/>
      </c>
      <c r="Z709" s="36"/>
      <c r="AA709" s="30"/>
      <c r="AB709" s="57" t="str">
        <f t="shared" si="195"/>
        <v/>
      </c>
      <c r="AC709" s="57" t="str">
        <f t="shared" si="196"/>
        <v/>
      </c>
      <c r="AD709" s="30"/>
      <c r="AE709" s="58" t="str">
        <f>IF(H709="","",'PHIEU XT'!U709)</f>
        <v/>
      </c>
      <c r="AF709" s="37"/>
      <c r="AG709" s="37" t="str">
        <f>IF(H709="","",'PHIEU XT'!T709)</f>
        <v/>
      </c>
      <c r="AH709" s="38" t="e">
        <f t="shared" si="197"/>
        <v>#VALUE!</v>
      </c>
      <c r="AI709" s="37"/>
      <c r="AJ709" s="37"/>
      <c r="AK709" s="39"/>
      <c r="AL709" s="40" t="str">
        <f t="shared" si="198"/>
        <v/>
      </c>
      <c r="AM709" s="37"/>
      <c r="AN709" s="37" t="str">
        <f t="shared" si="199"/>
        <v/>
      </c>
      <c r="AO709" s="59" t="str">
        <f t="shared" si="200"/>
        <v/>
      </c>
      <c r="AP709" s="39"/>
      <c r="AQ709" s="59" t="str">
        <f t="shared" si="201"/>
        <v/>
      </c>
      <c r="AR709" s="60" t="str">
        <f t="shared" si="202"/>
        <v/>
      </c>
      <c r="AS709" s="60" t="str">
        <f t="shared" si="203"/>
        <v/>
      </c>
      <c r="AT709" s="41"/>
      <c r="AU709" s="41"/>
      <c r="AV709" s="39"/>
      <c r="AW709" s="42"/>
      <c r="AX709" s="42"/>
      <c r="AY709" s="42"/>
      <c r="AZ709" s="42"/>
      <c r="BA709" s="42"/>
      <c r="BB709" s="42"/>
      <c r="BC709" s="42"/>
      <c r="BD709" s="42"/>
      <c r="BE709" s="42"/>
      <c r="BF709" s="42"/>
      <c r="BG709" s="42"/>
      <c r="BH709" s="42"/>
      <c r="BI709" s="42"/>
      <c r="BJ709" s="42"/>
      <c r="BK709" s="42"/>
      <c r="BL709" s="42"/>
      <c r="BM709" s="42"/>
      <c r="BN709" s="42"/>
      <c r="BO709" s="42"/>
      <c r="BP709" s="42"/>
      <c r="BQ709" s="42"/>
      <c r="BR709" s="42"/>
      <c r="BS709" s="42"/>
      <c r="BT709" s="42"/>
      <c r="BU709" s="42"/>
      <c r="BV709" s="42"/>
      <c r="BW709" s="42"/>
      <c r="BX709" s="42"/>
      <c r="BY709" s="42"/>
      <c r="BZ709" s="42"/>
      <c r="CA709" s="42"/>
      <c r="CB709" s="42"/>
      <c r="CC709" s="42"/>
      <c r="CD709" s="42"/>
      <c r="CE709" s="42"/>
      <c r="CF709" s="42"/>
      <c r="CG709" s="42"/>
      <c r="CH709" s="42"/>
      <c r="CI709" s="42"/>
      <c r="CJ709" s="42"/>
      <c r="CK709" s="42"/>
      <c r="CL709" s="42"/>
      <c r="CM709" s="42"/>
      <c r="CN709" s="42"/>
      <c r="CO709" s="42"/>
      <c r="CP709" s="42"/>
      <c r="CQ709" s="42"/>
      <c r="CR709" s="42"/>
      <c r="CS709" s="42"/>
      <c r="CT709" s="42"/>
      <c r="CU709" s="42"/>
      <c r="CV709" s="42"/>
      <c r="CW709" s="42"/>
      <c r="CX709" s="42"/>
      <c r="CY709" s="42"/>
      <c r="CZ709" s="42"/>
      <c r="DA709" s="42"/>
      <c r="DB709" s="42"/>
      <c r="DC709" s="42"/>
      <c r="DD709" s="42"/>
      <c r="DE709" s="42"/>
      <c r="DF709" s="42"/>
      <c r="DG709" s="42"/>
      <c r="DH709" s="42"/>
      <c r="DI709" s="42"/>
      <c r="DJ709" s="42"/>
      <c r="DK709" s="42"/>
      <c r="DL709" s="42"/>
      <c r="DM709" s="42"/>
      <c r="DN709" s="42"/>
      <c r="DO709" s="42"/>
      <c r="DP709" s="42"/>
      <c r="DQ709" s="42"/>
      <c r="DR709" s="42"/>
      <c r="DS709" s="42"/>
      <c r="DT709" s="42"/>
      <c r="DU709" s="42"/>
      <c r="DV709" s="42"/>
      <c r="DW709" s="42"/>
      <c r="DX709" s="42"/>
      <c r="DY709" s="42"/>
      <c r="DZ709" s="42"/>
      <c r="EA709" s="42"/>
      <c r="EB709" s="42"/>
      <c r="EC709" s="42"/>
      <c r="ED709" s="42"/>
      <c r="EE709" s="42"/>
      <c r="EF709" s="42"/>
      <c r="EG709" s="42"/>
      <c r="EH709" s="42"/>
      <c r="EI709" s="42"/>
      <c r="EJ709" s="42"/>
      <c r="EK709" s="42"/>
      <c r="EL709" s="42"/>
      <c r="EM709" s="42"/>
      <c r="EN709" s="42"/>
      <c r="EO709" s="42"/>
      <c r="EP709" s="42"/>
      <c r="EQ709" s="42"/>
      <c r="ER709" s="42"/>
      <c r="ES709" s="42"/>
      <c r="ET709" s="42"/>
      <c r="EU709" s="42"/>
      <c r="EV709" s="42"/>
      <c r="EW709" s="42"/>
      <c r="EX709" s="42"/>
      <c r="EY709" s="42"/>
      <c r="EZ709" s="42"/>
      <c r="FA709" s="42"/>
      <c r="FB709" s="42"/>
      <c r="FC709" s="42"/>
      <c r="FD709" s="42"/>
      <c r="FE709" s="42"/>
      <c r="FF709" s="42"/>
      <c r="FG709" s="42"/>
      <c r="FH709" s="42"/>
      <c r="FI709" s="42"/>
      <c r="FJ709" s="42"/>
      <c r="FK709" s="42"/>
      <c r="FL709" s="42"/>
      <c r="FM709" s="42"/>
      <c r="FN709" s="42"/>
      <c r="FO709" s="42"/>
      <c r="FP709" s="42"/>
      <c r="FQ709" s="42"/>
      <c r="FR709" s="42"/>
      <c r="FS709" s="42"/>
      <c r="FT709" s="42"/>
      <c r="FU709" s="42"/>
      <c r="FV709" s="42"/>
      <c r="FW709" s="42"/>
      <c r="FX709" s="42"/>
      <c r="FY709" s="42"/>
      <c r="FZ709" s="42"/>
      <c r="GA709" s="42"/>
      <c r="GB709" s="42"/>
      <c r="GC709" s="42"/>
      <c r="GD709" s="42"/>
      <c r="GE709" s="42"/>
      <c r="GF709" s="42"/>
      <c r="GG709" s="42"/>
      <c r="GH709" s="42"/>
      <c r="GI709" s="42"/>
      <c r="GJ709" s="42"/>
      <c r="GK709" s="42"/>
      <c r="GL709" s="42"/>
      <c r="GM709" s="42"/>
      <c r="GN709" s="42"/>
      <c r="GO709" s="42"/>
      <c r="GP709" s="42"/>
      <c r="GQ709" s="42"/>
      <c r="GR709" s="42"/>
      <c r="GS709" s="42"/>
      <c r="GT709" s="42"/>
      <c r="GU709" s="42"/>
      <c r="GV709" s="42"/>
      <c r="GW709" s="42"/>
      <c r="GX709" s="42"/>
      <c r="GY709" s="42"/>
      <c r="GZ709" s="42"/>
      <c r="HA709" s="42"/>
      <c r="HB709" s="42"/>
      <c r="HC709" s="42"/>
      <c r="HD709" s="42"/>
      <c r="HE709" s="42"/>
      <c r="HF709" s="42"/>
      <c r="HG709" s="42"/>
      <c r="HH709" s="42"/>
      <c r="HI709" s="42"/>
      <c r="HJ709" s="42"/>
      <c r="HK709" s="42"/>
      <c r="HL709" s="42"/>
      <c r="HM709" s="42"/>
      <c r="HN709" s="42"/>
      <c r="HO709" s="42"/>
      <c r="HP709" s="42"/>
      <c r="HQ709" s="42"/>
      <c r="HR709" s="42"/>
      <c r="HS709" s="42"/>
      <c r="HT709" s="42"/>
      <c r="HU709" s="42"/>
      <c r="HV709" s="42"/>
      <c r="HW709" s="42"/>
      <c r="HX709" s="42"/>
    </row>
    <row r="710" spans="1:232" s="32" customFormat="1" x14ac:dyDescent="0.25">
      <c r="A710" s="29"/>
      <c r="B710" s="30"/>
      <c r="C710" s="31" t="str">
        <f>IF(H710="","",VLOOKUP(O710,Khach_hang!B:G,6,0))</f>
        <v/>
      </c>
      <c r="D710" s="57" t="str">
        <f t="shared" si="187"/>
        <v/>
      </c>
      <c r="E710" s="57" t="str">
        <f t="shared" si="188"/>
        <v/>
      </c>
      <c r="F710" s="32" t="str">
        <f>IF(H710="","",VLOOKUP(H710,'PHIEU XT'!B:I,8,0))</f>
        <v/>
      </c>
      <c r="G710" s="32" t="str">
        <f t="shared" si="189"/>
        <v/>
      </c>
      <c r="H710" s="4"/>
      <c r="I710" s="32" t="str">
        <f t="shared" si="190"/>
        <v/>
      </c>
      <c r="J710" s="33" t="str">
        <f t="shared" si="191"/>
        <v/>
      </c>
      <c r="K710" s="43"/>
      <c r="L710" s="46" t="str">
        <f t="shared" si="192"/>
        <v/>
      </c>
      <c r="M710" s="33" t="str">
        <f>IF(H710="","",'PHIEU XT'!C710)</f>
        <v/>
      </c>
      <c r="N710" s="35" t="str">
        <f t="shared" si="193"/>
        <v/>
      </c>
      <c r="O710" s="6" t="str">
        <f>IF(H710="","",'PHIEU XT'!E710)</f>
        <v/>
      </c>
      <c r="P710" s="36"/>
      <c r="Q710" s="36"/>
      <c r="R710" s="36"/>
      <c r="S710" s="33" t="str">
        <f>IF(H710="","",'PHIEU XT'!F710)</f>
        <v/>
      </c>
      <c r="T710" s="36"/>
      <c r="U710" s="36"/>
      <c r="V710" s="33" t="str">
        <f t="shared" si="194"/>
        <v/>
      </c>
      <c r="W710" s="36"/>
      <c r="X710" s="36"/>
      <c r="Y710" s="33" t="str">
        <f>IF(H710="","",'PHIEU XT'!AC710)</f>
        <v/>
      </c>
      <c r="Z710" s="36"/>
      <c r="AA710" s="30"/>
      <c r="AB710" s="57" t="str">
        <f t="shared" si="195"/>
        <v/>
      </c>
      <c r="AC710" s="57" t="str">
        <f t="shared" si="196"/>
        <v/>
      </c>
      <c r="AD710" s="30"/>
      <c r="AE710" s="58" t="str">
        <f>IF(H710="","",'PHIEU XT'!U710)</f>
        <v/>
      </c>
      <c r="AF710" s="37"/>
      <c r="AG710" s="37" t="str">
        <f>IF(H710="","",'PHIEU XT'!T710)</f>
        <v/>
      </c>
      <c r="AH710" s="38" t="e">
        <f t="shared" si="197"/>
        <v>#VALUE!</v>
      </c>
      <c r="AI710" s="37"/>
      <c r="AJ710" s="37"/>
      <c r="AK710" s="39"/>
      <c r="AL710" s="40" t="str">
        <f t="shared" si="198"/>
        <v/>
      </c>
      <c r="AM710" s="37"/>
      <c r="AN710" s="37" t="str">
        <f t="shared" si="199"/>
        <v/>
      </c>
      <c r="AO710" s="59" t="str">
        <f t="shared" si="200"/>
        <v/>
      </c>
      <c r="AP710" s="39"/>
      <c r="AQ710" s="59" t="str">
        <f t="shared" si="201"/>
        <v/>
      </c>
      <c r="AR710" s="60" t="str">
        <f t="shared" si="202"/>
        <v/>
      </c>
      <c r="AS710" s="60" t="str">
        <f t="shared" si="203"/>
        <v/>
      </c>
      <c r="AT710" s="41"/>
      <c r="AU710" s="41"/>
      <c r="AV710" s="39"/>
      <c r="AW710" s="42"/>
      <c r="AX710" s="42"/>
      <c r="AY710" s="42"/>
      <c r="AZ710" s="42"/>
      <c r="BA710" s="42"/>
      <c r="BB710" s="42"/>
      <c r="BC710" s="42"/>
      <c r="BD710" s="42"/>
      <c r="BE710" s="42"/>
      <c r="BF710" s="42"/>
      <c r="BG710" s="42"/>
      <c r="BH710" s="42"/>
      <c r="BI710" s="42"/>
      <c r="BJ710" s="42"/>
      <c r="BK710" s="42"/>
      <c r="BL710" s="42"/>
      <c r="BM710" s="42"/>
      <c r="BN710" s="42"/>
      <c r="BO710" s="42"/>
      <c r="BP710" s="42"/>
      <c r="BQ710" s="42"/>
      <c r="BR710" s="42"/>
      <c r="BS710" s="42"/>
      <c r="BT710" s="42"/>
      <c r="BU710" s="42"/>
      <c r="BV710" s="42"/>
      <c r="BW710" s="42"/>
      <c r="BX710" s="42"/>
      <c r="BY710" s="42"/>
      <c r="BZ710" s="42"/>
      <c r="CA710" s="42"/>
      <c r="CB710" s="42"/>
      <c r="CC710" s="42"/>
      <c r="CD710" s="42"/>
      <c r="CE710" s="42"/>
      <c r="CF710" s="42"/>
      <c r="CG710" s="42"/>
      <c r="CH710" s="42"/>
      <c r="CI710" s="42"/>
      <c r="CJ710" s="42"/>
      <c r="CK710" s="42"/>
      <c r="CL710" s="42"/>
      <c r="CM710" s="42"/>
      <c r="CN710" s="42"/>
      <c r="CO710" s="42"/>
      <c r="CP710" s="42"/>
      <c r="CQ710" s="42"/>
      <c r="CR710" s="42"/>
      <c r="CS710" s="42"/>
      <c r="CT710" s="42"/>
      <c r="CU710" s="42"/>
      <c r="CV710" s="42"/>
      <c r="CW710" s="42"/>
      <c r="CX710" s="42"/>
      <c r="CY710" s="42"/>
      <c r="CZ710" s="42"/>
      <c r="DA710" s="42"/>
      <c r="DB710" s="42"/>
      <c r="DC710" s="42"/>
      <c r="DD710" s="42"/>
      <c r="DE710" s="42"/>
      <c r="DF710" s="42"/>
      <c r="DG710" s="42"/>
      <c r="DH710" s="42"/>
      <c r="DI710" s="42"/>
      <c r="DJ710" s="42"/>
      <c r="DK710" s="42"/>
      <c r="DL710" s="42"/>
      <c r="DM710" s="42"/>
      <c r="DN710" s="42"/>
      <c r="DO710" s="42"/>
      <c r="DP710" s="42"/>
      <c r="DQ710" s="42"/>
      <c r="DR710" s="42"/>
      <c r="DS710" s="42"/>
      <c r="DT710" s="42"/>
      <c r="DU710" s="42"/>
      <c r="DV710" s="42"/>
      <c r="DW710" s="42"/>
      <c r="DX710" s="42"/>
      <c r="DY710" s="42"/>
      <c r="DZ710" s="42"/>
      <c r="EA710" s="42"/>
      <c r="EB710" s="42"/>
      <c r="EC710" s="42"/>
      <c r="ED710" s="42"/>
      <c r="EE710" s="42"/>
      <c r="EF710" s="42"/>
      <c r="EG710" s="42"/>
      <c r="EH710" s="42"/>
      <c r="EI710" s="42"/>
      <c r="EJ710" s="42"/>
      <c r="EK710" s="42"/>
      <c r="EL710" s="42"/>
      <c r="EM710" s="42"/>
      <c r="EN710" s="42"/>
      <c r="EO710" s="42"/>
      <c r="EP710" s="42"/>
      <c r="EQ710" s="42"/>
      <c r="ER710" s="42"/>
      <c r="ES710" s="42"/>
      <c r="ET710" s="42"/>
      <c r="EU710" s="42"/>
      <c r="EV710" s="42"/>
      <c r="EW710" s="42"/>
      <c r="EX710" s="42"/>
      <c r="EY710" s="42"/>
      <c r="EZ710" s="42"/>
      <c r="FA710" s="42"/>
      <c r="FB710" s="42"/>
      <c r="FC710" s="42"/>
      <c r="FD710" s="42"/>
      <c r="FE710" s="42"/>
      <c r="FF710" s="42"/>
      <c r="FG710" s="42"/>
      <c r="FH710" s="42"/>
      <c r="FI710" s="42"/>
      <c r="FJ710" s="42"/>
      <c r="FK710" s="42"/>
      <c r="FL710" s="42"/>
      <c r="FM710" s="42"/>
      <c r="FN710" s="42"/>
      <c r="FO710" s="42"/>
      <c r="FP710" s="42"/>
      <c r="FQ710" s="42"/>
      <c r="FR710" s="42"/>
      <c r="FS710" s="42"/>
      <c r="FT710" s="42"/>
      <c r="FU710" s="42"/>
      <c r="FV710" s="42"/>
      <c r="FW710" s="42"/>
      <c r="FX710" s="42"/>
      <c r="FY710" s="42"/>
      <c r="FZ710" s="42"/>
      <c r="GA710" s="42"/>
      <c r="GB710" s="42"/>
      <c r="GC710" s="42"/>
      <c r="GD710" s="42"/>
      <c r="GE710" s="42"/>
      <c r="GF710" s="42"/>
      <c r="GG710" s="42"/>
      <c r="GH710" s="42"/>
      <c r="GI710" s="42"/>
      <c r="GJ710" s="42"/>
      <c r="GK710" s="42"/>
      <c r="GL710" s="42"/>
      <c r="GM710" s="42"/>
      <c r="GN710" s="42"/>
      <c r="GO710" s="42"/>
      <c r="GP710" s="42"/>
      <c r="GQ710" s="42"/>
      <c r="GR710" s="42"/>
      <c r="GS710" s="42"/>
      <c r="GT710" s="42"/>
      <c r="GU710" s="42"/>
      <c r="GV710" s="42"/>
      <c r="GW710" s="42"/>
      <c r="GX710" s="42"/>
      <c r="GY710" s="42"/>
      <c r="GZ710" s="42"/>
      <c r="HA710" s="42"/>
      <c r="HB710" s="42"/>
      <c r="HC710" s="42"/>
      <c r="HD710" s="42"/>
      <c r="HE710" s="42"/>
      <c r="HF710" s="42"/>
      <c r="HG710" s="42"/>
      <c r="HH710" s="42"/>
      <c r="HI710" s="42"/>
      <c r="HJ710" s="42"/>
      <c r="HK710" s="42"/>
      <c r="HL710" s="42"/>
      <c r="HM710" s="42"/>
      <c r="HN710" s="42"/>
      <c r="HO710" s="42"/>
      <c r="HP710" s="42"/>
      <c r="HQ710" s="42"/>
      <c r="HR710" s="42"/>
      <c r="HS710" s="42"/>
      <c r="HT710" s="42"/>
      <c r="HU710" s="42"/>
      <c r="HV710" s="42"/>
      <c r="HW710" s="42"/>
      <c r="HX710" s="42"/>
    </row>
    <row r="711" spans="1:232" s="32" customFormat="1" x14ac:dyDescent="0.25">
      <c r="A711" s="29"/>
      <c r="B711" s="30"/>
      <c r="C711" s="31" t="str">
        <f>IF(H711="","",VLOOKUP(O711,Khach_hang!B:G,6,0))</f>
        <v/>
      </c>
      <c r="D711" s="57" t="str">
        <f t="shared" si="187"/>
        <v/>
      </c>
      <c r="E711" s="57" t="str">
        <f t="shared" si="188"/>
        <v/>
      </c>
      <c r="F711" s="32" t="str">
        <f>IF(H711="","",VLOOKUP(H711,'PHIEU XT'!B:I,8,0))</f>
        <v/>
      </c>
      <c r="G711" s="32" t="str">
        <f t="shared" si="189"/>
        <v/>
      </c>
      <c r="H711" s="4"/>
      <c r="I711" s="32" t="str">
        <f t="shared" si="190"/>
        <v/>
      </c>
      <c r="J711" s="33" t="str">
        <f t="shared" si="191"/>
        <v/>
      </c>
      <c r="K711" s="43"/>
      <c r="L711" s="46" t="str">
        <f t="shared" si="192"/>
        <v/>
      </c>
      <c r="M711" s="33" t="str">
        <f>IF(H711="","",'PHIEU XT'!C711)</f>
        <v/>
      </c>
      <c r="N711" s="35" t="str">
        <f t="shared" si="193"/>
        <v/>
      </c>
      <c r="O711" s="6" t="str">
        <f>IF(H711="","",'PHIEU XT'!E711)</f>
        <v/>
      </c>
      <c r="P711" s="36"/>
      <c r="Q711" s="36"/>
      <c r="R711" s="36"/>
      <c r="S711" s="33" t="str">
        <f>IF(H711="","",'PHIEU XT'!F711)</f>
        <v/>
      </c>
      <c r="T711" s="36"/>
      <c r="U711" s="36"/>
      <c r="V711" s="33" t="str">
        <f t="shared" si="194"/>
        <v/>
      </c>
      <c r="W711" s="36"/>
      <c r="X711" s="36"/>
      <c r="Y711" s="33" t="str">
        <f>IF(H711="","",'PHIEU XT'!AC711)</f>
        <v/>
      </c>
      <c r="Z711" s="36"/>
      <c r="AA711" s="30"/>
      <c r="AB711" s="57" t="str">
        <f t="shared" si="195"/>
        <v/>
      </c>
      <c r="AC711" s="57" t="str">
        <f t="shared" si="196"/>
        <v/>
      </c>
      <c r="AD711" s="30"/>
      <c r="AE711" s="58" t="str">
        <f>IF(H711="","",'PHIEU XT'!U711)</f>
        <v/>
      </c>
      <c r="AF711" s="37"/>
      <c r="AG711" s="37" t="str">
        <f>IF(H711="","",'PHIEU XT'!T711)</f>
        <v/>
      </c>
      <c r="AH711" s="38" t="e">
        <f t="shared" si="197"/>
        <v>#VALUE!</v>
      </c>
      <c r="AI711" s="37"/>
      <c r="AJ711" s="37"/>
      <c r="AK711" s="39"/>
      <c r="AL711" s="40" t="str">
        <f t="shared" si="198"/>
        <v/>
      </c>
      <c r="AM711" s="37"/>
      <c r="AN711" s="37" t="str">
        <f t="shared" si="199"/>
        <v/>
      </c>
      <c r="AO711" s="59" t="str">
        <f t="shared" si="200"/>
        <v/>
      </c>
      <c r="AP711" s="39"/>
      <c r="AQ711" s="59" t="str">
        <f t="shared" si="201"/>
        <v/>
      </c>
      <c r="AR711" s="60" t="str">
        <f t="shared" si="202"/>
        <v/>
      </c>
      <c r="AS711" s="60" t="str">
        <f t="shared" si="203"/>
        <v/>
      </c>
      <c r="AT711" s="41"/>
      <c r="AU711" s="41"/>
      <c r="AV711" s="39"/>
      <c r="AW711" s="42"/>
      <c r="AX711" s="42"/>
      <c r="AY711" s="42"/>
      <c r="AZ711" s="42"/>
      <c r="BA711" s="42"/>
      <c r="BB711" s="42"/>
      <c r="BC711" s="42"/>
      <c r="BD711" s="42"/>
      <c r="BE711" s="42"/>
      <c r="BF711" s="42"/>
      <c r="BG711" s="42"/>
      <c r="BH711" s="42"/>
      <c r="BI711" s="42"/>
      <c r="BJ711" s="42"/>
      <c r="BK711" s="42"/>
      <c r="BL711" s="42"/>
      <c r="BM711" s="42"/>
      <c r="BN711" s="42"/>
      <c r="BO711" s="42"/>
      <c r="BP711" s="42"/>
      <c r="BQ711" s="42"/>
      <c r="BR711" s="42"/>
      <c r="BS711" s="42"/>
      <c r="BT711" s="42"/>
      <c r="BU711" s="42"/>
      <c r="BV711" s="42"/>
      <c r="BW711" s="42"/>
      <c r="BX711" s="42"/>
      <c r="BY711" s="42"/>
      <c r="BZ711" s="42"/>
      <c r="CA711" s="42"/>
      <c r="CB711" s="42"/>
      <c r="CC711" s="42"/>
      <c r="CD711" s="42"/>
      <c r="CE711" s="42"/>
      <c r="CF711" s="42"/>
      <c r="CG711" s="42"/>
      <c r="CH711" s="42"/>
      <c r="CI711" s="42"/>
      <c r="CJ711" s="42"/>
      <c r="CK711" s="42"/>
      <c r="CL711" s="42"/>
      <c r="CM711" s="42"/>
      <c r="CN711" s="42"/>
      <c r="CO711" s="42"/>
      <c r="CP711" s="42"/>
      <c r="CQ711" s="42"/>
      <c r="CR711" s="42"/>
      <c r="CS711" s="42"/>
      <c r="CT711" s="42"/>
      <c r="CU711" s="42"/>
      <c r="CV711" s="42"/>
      <c r="CW711" s="42"/>
      <c r="CX711" s="42"/>
      <c r="CY711" s="42"/>
      <c r="CZ711" s="42"/>
      <c r="DA711" s="42"/>
      <c r="DB711" s="42"/>
      <c r="DC711" s="42"/>
      <c r="DD711" s="42"/>
      <c r="DE711" s="42"/>
      <c r="DF711" s="42"/>
      <c r="DG711" s="42"/>
      <c r="DH711" s="42"/>
      <c r="DI711" s="42"/>
      <c r="DJ711" s="42"/>
      <c r="DK711" s="42"/>
      <c r="DL711" s="42"/>
      <c r="DM711" s="42"/>
      <c r="DN711" s="42"/>
      <c r="DO711" s="42"/>
      <c r="DP711" s="42"/>
      <c r="DQ711" s="42"/>
      <c r="DR711" s="42"/>
      <c r="DS711" s="42"/>
      <c r="DT711" s="42"/>
      <c r="DU711" s="42"/>
      <c r="DV711" s="42"/>
      <c r="DW711" s="42"/>
      <c r="DX711" s="42"/>
      <c r="DY711" s="42"/>
      <c r="DZ711" s="42"/>
      <c r="EA711" s="42"/>
      <c r="EB711" s="42"/>
      <c r="EC711" s="42"/>
      <c r="ED711" s="42"/>
      <c r="EE711" s="42"/>
      <c r="EF711" s="42"/>
      <c r="EG711" s="42"/>
      <c r="EH711" s="42"/>
      <c r="EI711" s="42"/>
      <c r="EJ711" s="42"/>
      <c r="EK711" s="42"/>
      <c r="EL711" s="42"/>
      <c r="EM711" s="42"/>
      <c r="EN711" s="42"/>
      <c r="EO711" s="42"/>
      <c r="EP711" s="42"/>
      <c r="EQ711" s="42"/>
      <c r="ER711" s="42"/>
      <c r="ES711" s="42"/>
      <c r="ET711" s="42"/>
      <c r="EU711" s="42"/>
      <c r="EV711" s="42"/>
      <c r="EW711" s="42"/>
      <c r="EX711" s="42"/>
      <c r="EY711" s="42"/>
      <c r="EZ711" s="42"/>
      <c r="FA711" s="42"/>
      <c r="FB711" s="42"/>
      <c r="FC711" s="42"/>
      <c r="FD711" s="42"/>
      <c r="FE711" s="42"/>
      <c r="FF711" s="42"/>
      <c r="FG711" s="42"/>
      <c r="FH711" s="42"/>
      <c r="FI711" s="42"/>
      <c r="FJ711" s="42"/>
      <c r="FK711" s="42"/>
      <c r="FL711" s="42"/>
      <c r="FM711" s="42"/>
      <c r="FN711" s="42"/>
      <c r="FO711" s="42"/>
      <c r="FP711" s="42"/>
      <c r="FQ711" s="42"/>
      <c r="FR711" s="42"/>
      <c r="FS711" s="42"/>
      <c r="FT711" s="42"/>
      <c r="FU711" s="42"/>
      <c r="FV711" s="42"/>
      <c r="FW711" s="42"/>
      <c r="FX711" s="42"/>
      <c r="FY711" s="42"/>
      <c r="FZ711" s="42"/>
      <c r="GA711" s="42"/>
      <c r="GB711" s="42"/>
      <c r="GC711" s="42"/>
      <c r="GD711" s="42"/>
      <c r="GE711" s="42"/>
      <c r="GF711" s="42"/>
      <c r="GG711" s="42"/>
      <c r="GH711" s="42"/>
      <c r="GI711" s="42"/>
      <c r="GJ711" s="42"/>
      <c r="GK711" s="42"/>
      <c r="GL711" s="42"/>
      <c r="GM711" s="42"/>
      <c r="GN711" s="42"/>
      <c r="GO711" s="42"/>
      <c r="GP711" s="42"/>
      <c r="GQ711" s="42"/>
      <c r="GR711" s="42"/>
      <c r="GS711" s="42"/>
      <c r="GT711" s="42"/>
      <c r="GU711" s="42"/>
      <c r="GV711" s="42"/>
      <c r="GW711" s="42"/>
      <c r="GX711" s="42"/>
      <c r="GY711" s="42"/>
      <c r="GZ711" s="42"/>
      <c r="HA711" s="42"/>
      <c r="HB711" s="42"/>
      <c r="HC711" s="42"/>
      <c r="HD711" s="42"/>
      <c r="HE711" s="42"/>
      <c r="HF711" s="42"/>
      <c r="HG711" s="42"/>
      <c r="HH711" s="42"/>
      <c r="HI711" s="42"/>
      <c r="HJ711" s="42"/>
      <c r="HK711" s="42"/>
      <c r="HL711" s="42"/>
      <c r="HM711" s="42"/>
      <c r="HN711" s="42"/>
      <c r="HO711" s="42"/>
      <c r="HP711" s="42"/>
      <c r="HQ711" s="42"/>
      <c r="HR711" s="42"/>
      <c r="HS711" s="42"/>
      <c r="HT711" s="42"/>
      <c r="HU711" s="42"/>
      <c r="HV711" s="42"/>
      <c r="HW711" s="42"/>
      <c r="HX711" s="42"/>
    </row>
    <row r="712" spans="1:232" s="32" customFormat="1" x14ac:dyDescent="0.25">
      <c r="A712" s="29"/>
      <c r="B712" s="30"/>
      <c r="C712" s="31" t="str">
        <f>IF(H712="","",VLOOKUP(O712,Khach_hang!B:G,6,0))</f>
        <v/>
      </c>
      <c r="D712" s="57" t="str">
        <f t="shared" si="187"/>
        <v/>
      </c>
      <c r="E712" s="57" t="str">
        <f t="shared" si="188"/>
        <v/>
      </c>
      <c r="F712" s="32" t="str">
        <f>IF(H712="","",VLOOKUP(H712,'PHIEU XT'!B:I,8,0))</f>
        <v/>
      </c>
      <c r="G712" s="32" t="str">
        <f t="shared" si="189"/>
        <v/>
      </c>
      <c r="H712" s="4"/>
      <c r="I712" s="32" t="str">
        <f t="shared" si="190"/>
        <v/>
      </c>
      <c r="J712" s="33" t="str">
        <f t="shared" si="191"/>
        <v/>
      </c>
      <c r="K712" s="43"/>
      <c r="L712" s="46" t="str">
        <f t="shared" si="192"/>
        <v/>
      </c>
      <c r="M712" s="33" t="str">
        <f>IF(H712="","",'PHIEU XT'!C712)</f>
        <v/>
      </c>
      <c r="N712" s="35" t="str">
        <f t="shared" si="193"/>
        <v/>
      </c>
      <c r="O712" s="6" t="str">
        <f>IF(H712="","",'PHIEU XT'!E712)</f>
        <v/>
      </c>
      <c r="P712" s="36"/>
      <c r="Q712" s="36"/>
      <c r="R712" s="36"/>
      <c r="S712" s="33" t="str">
        <f>IF(H712="","",'PHIEU XT'!F712)</f>
        <v/>
      </c>
      <c r="T712" s="36"/>
      <c r="U712" s="36"/>
      <c r="V712" s="33" t="str">
        <f t="shared" si="194"/>
        <v/>
      </c>
      <c r="W712" s="36"/>
      <c r="X712" s="36"/>
      <c r="Y712" s="33" t="str">
        <f>IF(H712="","",'PHIEU XT'!AC712)</f>
        <v/>
      </c>
      <c r="Z712" s="36"/>
      <c r="AA712" s="30"/>
      <c r="AB712" s="57" t="str">
        <f t="shared" si="195"/>
        <v/>
      </c>
      <c r="AC712" s="57" t="str">
        <f t="shared" si="196"/>
        <v/>
      </c>
      <c r="AD712" s="30"/>
      <c r="AE712" s="58" t="str">
        <f>IF(H712="","",'PHIEU XT'!U712)</f>
        <v/>
      </c>
      <c r="AF712" s="37"/>
      <c r="AG712" s="37" t="str">
        <f>IF(H712="","",'PHIEU XT'!T712)</f>
        <v/>
      </c>
      <c r="AH712" s="38" t="e">
        <f t="shared" si="197"/>
        <v>#VALUE!</v>
      </c>
      <c r="AI712" s="37"/>
      <c r="AJ712" s="37"/>
      <c r="AK712" s="39"/>
      <c r="AL712" s="40" t="str">
        <f t="shared" si="198"/>
        <v/>
      </c>
      <c r="AM712" s="37"/>
      <c r="AN712" s="37" t="str">
        <f t="shared" si="199"/>
        <v/>
      </c>
      <c r="AO712" s="59" t="str">
        <f t="shared" si="200"/>
        <v/>
      </c>
      <c r="AP712" s="39"/>
      <c r="AQ712" s="59" t="str">
        <f t="shared" si="201"/>
        <v/>
      </c>
      <c r="AR712" s="60" t="str">
        <f t="shared" si="202"/>
        <v/>
      </c>
      <c r="AS712" s="60" t="str">
        <f t="shared" si="203"/>
        <v/>
      </c>
      <c r="AT712" s="41"/>
      <c r="AU712" s="41"/>
      <c r="AV712" s="39"/>
      <c r="AW712" s="42"/>
      <c r="AX712" s="42"/>
      <c r="AY712" s="42"/>
      <c r="AZ712" s="42"/>
      <c r="BA712" s="42"/>
      <c r="BB712" s="42"/>
      <c r="BC712" s="42"/>
      <c r="BD712" s="42"/>
      <c r="BE712" s="42"/>
      <c r="BF712" s="42"/>
      <c r="BG712" s="42"/>
      <c r="BH712" s="42"/>
      <c r="BI712" s="42"/>
      <c r="BJ712" s="42"/>
      <c r="BK712" s="42"/>
      <c r="BL712" s="42"/>
      <c r="BM712" s="42"/>
      <c r="BN712" s="42"/>
      <c r="BO712" s="42"/>
      <c r="BP712" s="42"/>
      <c r="BQ712" s="42"/>
      <c r="BR712" s="42"/>
      <c r="BS712" s="42"/>
      <c r="BT712" s="42"/>
      <c r="BU712" s="42"/>
      <c r="BV712" s="42"/>
      <c r="BW712" s="42"/>
      <c r="BX712" s="42"/>
      <c r="BY712" s="42"/>
      <c r="BZ712" s="42"/>
      <c r="CA712" s="42"/>
      <c r="CB712" s="42"/>
      <c r="CC712" s="42"/>
      <c r="CD712" s="42"/>
      <c r="CE712" s="42"/>
      <c r="CF712" s="42"/>
      <c r="CG712" s="42"/>
      <c r="CH712" s="42"/>
      <c r="CI712" s="42"/>
      <c r="CJ712" s="42"/>
      <c r="CK712" s="42"/>
      <c r="CL712" s="42"/>
      <c r="CM712" s="42"/>
      <c r="CN712" s="42"/>
      <c r="CO712" s="42"/>
      <c r="CP712" s="42"/>
      <c r="CQ712" s="42"/>
      <c r="CR712" s="42"/>
      <c r="CS712" s="42"/>
      <c r="CT712" s="42"/>
      <c r="CU712" s="42"/>
      <c r="CV712" s="42"/>
      <c r="CW712" s="42"/>
      <c r="CX712" s="42"/>
      <c r="CY712" s="42"/>
      <c r="CZ712" s="42"/>
      <c r="DA712" s="42"/>
      <c r="DB712" s="42"/>
      <c r="DC712" s="42"/>
      <c r="DD712" s="42"/>
      <c r="DE712" s="42"/>
      <c r="DF712" s="42"/>
      <c r="DG712" s="42"/>
      <c r="DH712" s="42"/>
      <c r="DI712" s="42"/>
      <c r="DJ712" s="42"/>
      <c r="DK712" s="42"/>
      <c r="DL712" s="42"/>
      <c r="DM712" s="42"/>
      <c r="DN712" s="42"/>
      <c r="DO712" s="42"/>
      <c r="DP712" s="42"/>
      <c r="DQ712" s="42"/>
      <c r="DR712" s="42"/>
      <c r="DS712" s="42"/>
      <c r="DT712" s="42"/>
      <c r="DU712" s="42"/>
      <c r="DV712" s="42"/>
      <c r="DW712" s="42"/>
      <c r="DX712" s="42"/>
      <c r="DY712" s="42"/>
      <c r="DZ712" s="42"/>
      <c r="EA712" s="42"/>
      <c r="EB712" s="42"/>
      <c r="EC712" s="42"/>
      <c r="ED712" s="42"/>
      <c r="EE712" s="42"/>
      <c r="EF712" s="42"/>
      <c r="EG712" s="42"/>
      <c r="EH712" s="42"/>
      <c r="EI712" s="42"/>
      <c r="EJ712" s="42"/>
      <c r="EK712" s="42"/>
      <c r="EL712" s="42"/>
      <c r="EM712" s="42"/>
      <c r="EN712" s="42"/>
      <c r="EO712" s="42"/>
      <c r="EP712" s="42"/>
      <c r="EQ712" s="42"/>
      <c r="ER712" s="42"/>
      <c r="ES712" s="42"/>
      <c r="ET712" s="42"/>
      <c r="EU712" s="42"/>
      <c r="EV712" s="42"/>
      <c r="EW712" s="42"/>
      <c r="EX712" s="42"/>
      <c r="EY712" s="42"/>
      <c r="EZ712" s="42"/>
      <c r="FA712" s="42"/>
      <c r="FB712" s="42"/>
      <c r="FC712" s="42"/>
      <c r="FD712" s="42"/>
      <c r="FE712" s="42"/>
      <c r="FF712" s="42"/>
      <c r="FG712" s="42"/>
      <c r="FH712" s="42"/>
      <c r="FI712" s="42"/>
      <c r="FJ712" s="42"/>
      <c r="FK712" s="42"/>
      <c r="FL712" s="42"/>
      <c r="FM712" s="42"/>
      <c r="FN712" s="42"/>
      <c r="FO712" s="42"/>
      <c r="FP712" s="42"/>
      <c r="FQ712" s="42"/>
      <c r="FR712" s="42"/>
      <c r="FS712" s="42"/>
      <c r="FT712" s="42"/>
      <c r="FU712" s="42"/>
      <c r="FV712" s="42"/>
      <c r="FW712" s="42"/>
      <c r="FX712" s="42"/>
      <c r="FY712" s="42"/>
      <c r="FZ712" s="42"/>
      <c r="GA712" s="42"/>
      <c r="GB712" s="42"/>
      <c r="GC712" s="42"/>
      <c r="GD712" s="42"/>
      <c r="GE712" s="42"/>
      <c r="GF712" s="42"/>
      <c r="GG712" s="42"/>
      <c r="GH712" s="42"/>
      <c r="GI712" s="42"/>
      <c r="GJ712" s="42"/>
      <c r="GK712" s="42"/>
      <c r="GL712" s="42"/>
      <c r="GM712" s="42"/>
      <c r="GN712" s="42"/>
      <c r="GO712" s="42"/>
      <c r="GP712" s="42"/>
      <c r="GQ712" s="42"/>
      <c r="GR712" s="42"/>
      <c r="GS712" s="42"/>
      <c r="GT712" s="42"/>
      <c r="GU712" s="42"/>
      <c r="GV712" s="42"/>
      <c r="GW712" s="42"/>
      <c r="GX712" s="42"/>
      <c r="GY712" s="42"/>
      <c r="GZ712" s="42"/>
      <c r="HA712" s="42"/>
      <c r="HB712" s="42"/>
      <c r="HC712" s="42"/>
      <c r="HD712" s="42"/>
      <c r="HE712" s="42"/>
      <c r="HF712" s="42"/>
      <c r="HG712" s="42"/>
      <c r="HH712" s="42"/>
      <c r="HI712" s="42"/>
      <c r="HJ712" s="42"/>
      <c r="HK712" s="42"/>
      <c r="HL712" s="42"/>
      <c r="HM712" s="42"/>
      <c r="HN712" s="42"/>
      <c r="HO712" s="42"/>
      <c r="HP712" s="42"/>
      <c r="HQ712" s="42"/>
      <c r="HR712" s="42"/>
      <c r="HS712" s="42"/>
      <c r="HT712" s="42"/>
      <c r="HU712" s="42"/>
      <c r="HV712" s="42"/>
      <c r="HW712" s="42"/>
      <c r="HX712" s="42"/>
    </row>
    <row r="713" spans="1:232" s="32" customFormat="1" x14ac:dyDescent="0.25">
      <c r="A713" s="29"/>
      <c r="B713" s="30"/>
      <c r="C713" s="31" t="str">
        <f>IF(H713="","",VLOOKUP(O713,Khach_hang!B:G,6,0))</f>
        <v/>
      </c>
      <c r="D713" s="57" t="str">
        <f t="shared" si="187"/>
        <v/>
      </c>
      <c r="E713" s="57" t="str">
        <f t="shared" si="188"/>
        <v/>
      </c>
      <c r="F713" s="32" t="str">
        <f>IF(H713="","",VLOOKUP(H713,'PHIEU XT'!B:I,8,0))</f>
        <v/>
      </c>
      <c r="G713" s="32" t="str">
        <f t="shared" si="189"/>
        <v/>
      </c>
      <c r="H713" s="4"/>
      <c r="I713" s="32" t="str">
        <f t="shared" si="190"/>
        <v/>
      </c>
      <c r="J713" s="33" t="str">
        <f t="shared" si="191"/>
        <v/>
      </c>
      <c r="K713" s="43"/>
      <c r="L713" s="46" t="str">
        <f t="shared" si="192"/>
        <v/>
      </c>
      <c r="M713" s="33" t="str">
        <f>IF(H713="","",'PHIEU XT'!C713)</f>
        <v/>
      </c>
      <c r="N713" s="35" t="str">
        <f t="shared" si="193"/>
        <v/>
      </c>
      <c r="O713" s="6" t="str">
        <f>IF(H713="","",'PHIEU XT'!E713)</f>
        <v/>
      </c>
      <c r="P713" s="36"/>
      <c r="Q713" s="36"/>
      <c r="R713" s="36"/>
      <c r="S713" s="33" t="str">
        <f>IF(H713="","",'PHIEU XT'!F713)</f>
        <v/>
      </c>
      <c r="T713" s="36"/>
      <c r="U713" s="36"/>
      <c r="V713" s="33" t="str">
        <f t="shared" si="194"/>
        <v/>
      </c>
      <c r="W713" s="36"/>
      <c r="X713" s="36"/>
      <c r="Y713" s="33" t="str">
        <f>IF(H713="","",'PHIEU XT'!AC713)</f>
        <v/>
      </c>
      <c r="Z713" s="36"/>
      <c r="AA713" s="30"/>
      <c r="AB713" s="57" t="str">
        <f t="shared" si="195"/>
        <v/>
      </c>
      <c r="AC713" s="57" t="str">
        <f t="shared" si="196"/>
        <v/>
      </c>
      <c r="AD713" s="30"/>
      <c r="AE713" s="58" t="str">
        <f>IF(H713="","",'PHIEU XT'!U713)</f>
        <v/>
      </c>
      <c r="AF713" s="37"/>
      <c r="AG713" s="37" t="str">
        <f>IF(H713="","",'PHIEU XT'!T713)</f>
        <v/>
      </c>
      <c r="AH713" s="38" t="e">
        <f t="shared" si="197"/>
        <v>#VALUE!</v>
      </c>
      <c r="AI713" s="37"/>
      <c r="AJ713" s="37"/>
      <c r="AK713" s="39"/>
      <c r="AL713" s="40" t="str">
        <f t="shared" si="198"/>
        <v/>
      </c>
      <c r="AM713" s="37"/>
      <c r="AN713" s="37" t="str">
        <f t="shared" si="199"/>
        <v/>
      </c>
      <c r="AO713" s="59" t="str">
        <f t="shared" si="200"/>
        <v/>
      </c>
      <c r="AP713" s="39"/>
      <c r="AQ713" s="59" t="str">
        <f t="shared" si="201"/>
        <v/>
      </c>
      <c r="AR713" s="60" t="str">
        <f t="shared" si="202"/>
        <v/>
      </c>
      <c r="AS713" s="60" t="str">
        <f t="shared" si="203"/>
        <v/>
      </c>
      <c r="AT713" s="41"/>
      <c r="AU713" s="41"/>
      <c r="AV713" s="39"/>
      <c r="AW713" s="42"/>
      <c r="AX713" s="42"/>
      <c r="AY713" s="42"/>
      <c r="AZ713" s="42"/>
      <c r="BA713" s="42"/>
      <c r="BB713" s="42"/>
      <c r="BC713" s="42"/>
      <c r="BD713" s="42"/>
      <c r="BE713" s="42"/>
      <c r="BF713" s="42"/>
      <c r="BG713" s="42"/>
      <c r="BH713" s="42"/>
      <c r="BI713" s="42"/>
      <c r="BJ713" s="42"/>
      <c r="BK713" s="42"/>
      <c r="BL713" s="42"/>
      <c r="BM713" s="42"/>
      <c r="BN713" s="42"/>
      <c r="BO713" s="42"/>
      <c r="BP713" s="42"/>
      <c r="BQ713" s="42"/>
      <c r="BR713" s="42"/>
      <c r="BS713" s="42"/>
      <c r="BT713" s="42"/>
      <c r="BU713" s="42"/>
      <c r="BV713" s="42"/>
      <c r="BW713" s="42"/>
      <c r="BX713" s="42"/>
      <c r="BY713" s="42"/>
      <c r="BZ713" s="42"/>
      <c r="CA713" s="42"/>
      <c r="CB713" s="42"/>
      <c r="CC713" s="42"/>
      <c r="CD713" s="42"/>
      <c r="CE713" s="42"/>
      <c r="CF713" s="42"/>
      <c r="CG713" s="42"/>
      <c r="CH713" s="42"/>
      <c r="CI713" s="42"/>
      <c r="CJ713" s="42"/>
      <c r="CK713" s="42"/>
      <c r="CL713" s="42"/>
      <c r="CM713" s="42"/>
      <c r="CN713" s="42"/>
      <c r="CO713" s="42"/>
      <c r="CP713" s="42"/>
      <c r="CQ713" s="42"/>
      <c r="CR713" s="42"/>
      <c r="CS713" s="42"/>
      <c r="CT713" s="42"/>
      <c r="CU713" s="42"/>
      <c r="CV713" s="42"/>
      <c r="CW713" s="42"/>
      <c r="CX713" s="42"/>
      <c r="CY713" s="42"/>
      <c r="CZ713" s="42"/>
      <c r="DA713" s="42"/>
      <c r="DB713" s="42"/>
      <c r="DC713" s="42"/>
      <c r="DD713" s="42"/>
      <c r="DE713" s="42"/>
      <c r="DF713" s="42"/>
      <c r="DG713" s="42"/>
      <c r="DH713" s="42"/>
      <c r="DI713" s="42"/>
      <c r="DJ713" s="42"/>
      <c r="DK713" s="42"/>
      <c r="DL713" s="42"/>
      <c r="DM713" s="42"/>
      <c r="DN713" s="42"/>
      <c r="DO713" s="42"/>
      <c r="DP713" s="42"/>
      <c r="DQ713" s="42"/>
      <c r="DR713" s="42"/>
      <c r="DS713" s="42"/>
      <c r="DT713" s="42"/>
      <c r="DU713" s="42"/>
      <c r="DV713" s="42"/>
      <c r="DW713" s="42"/>
      <c r="DX713" s="42"/>
      <c r="DY713" s="42"/>
      <c r="DZ713" s="42"/>
      <c r="EA713" s="42"/>
      <c r="EB713" s="42"/>
      <c r="EC713" s="42"/>
      <c r="ED713" s="42"/>
      <c r="EE713" s="42"/>
      <c r="EF713" s="42"/>
      <c r="EG713" s="42"/>
      <c r="EH713" s="42"/>
      <c r="EI713" s="42"/>
      <c r="EJ713" s="42"/>
      <c r="EK713" s="42"/>
      <c r="EL713" s="42"/>
      <c r="EM713" s="42"/>
      <c r="EN713" s="42"/>
      <c r="EO713" s="42"/>
      <c r="EP713" s="42"/>
      <c r="EQ713" s="42"/>
      <c r="ER713" s="42"/>
      <c r="ES713" s="42"/>
      <c r="ET713" s="42"/>
      <c r="EU713" s="42"/>
      <c r="EV713" s="42"/>
      <c r="EW713" s="42"/>
      <c r="EX713" s="42"/>
      <c r="EY713" s="42"/>
      <c r="EZ713" s="42"/>
      <c r="FA713" s="42"/>
      <c r="FB713" s="42"/>
      <c r="FC713" s="42"/>
      <c r="FD713" s="42"/>
      <c r="FE713" s="42"/>
      <c r="FF713" s="42"/>
      <c r="FG713" s="42"/>
      <c r="FH713" s="42"/>
      <c r="FI713" s="42"/>
      <c r="FJ713" s="42"/>
      <c r="FK713" s="42"/>
      <c r="FL713" s="42"/>
      <c r="FM713" s="42"/>
      <c r="FN713" s="42"/>
      <c r="FO713" s="42"/>
      <c r="FP713" s="42"/>
      <c r="FQ713" s="42"/>
      <c r="FR713" s="42"/>
      <c r="FS713" s="42"/>
      <c r="FT713" s="42"/>
      <c r="FU713" s="42"/>
      <c r="FV713" s="42"/>
      <c r="FW713" s="42"/>
      <c r="FX713" s="42"/>
      <c r="FY713" s="42"/>
      <c r="FZ713" s="42"/>
      <c r="GA713" s="42"/>
      <c r="GB713" s="42"/>
      <c r="GC713" s="42"/>
      <c r="GD713" s="42"/>
      <c r="GE713" s="42"/>
      <c r="GF713" s="42"/>
      <c r="GG713" s="42"/>
      <c r="GH713" s="42"/>
      <c r="GI713" s="42"/>
      <c r="GJ713" s="42"/>
      <c r="GK713" s="42"/>
      <c r="GL713" s="42"/>
      <c r="GM713" s="42"/>
      <c r="GN713" s="42"/>
      <c r="GO713" s="42"/>
      <c r="GP713" s="42"/>
      <c r="GQ713" s="42"/>
      <c r="GR713" s="42"/>
      <c r="GS713" s="42"/>
      <c r="GT713" s="42"/>
      <c r="GU713" s="42"/>
      <c r="GV713" s="42"/>
      <c r="GW713" s="42"/>
      <c r="GX713" s="42"/>
      <c r="GY713" s="42"/>
      <c r="GZ713" s="42"/>
      <c r="HA713" s="42"/>
      <c r="HB713" s="42"/>
      <c r="HC713" s="42"/>
      <c r="HD713" s="42"/>
      <c r="HE713" s="42"/>
      <c r="HF713" s="42"/>
      <c r="HG713" s="42"/>
      <c r="HH713" s="42"/>
      <c r="HI713" s="42"/>
      <c r="HJ713" s="42"/>
      <c r="HK713" s="42"/>
      <c r="HL713" s="42"/>
      <c r="HM713" s="42"/>
      <c r="HN713" s="42"/>
      <c r="HO713" s="42"/>
      <c r="HP713" s="42"/>
      <c r="HQ713" s="42"/>
      <c r="HR713" s="42"/>
      <c r="HS713" s="42"/>
      <c r="HT713" s="42"/>
      <c r="HU713" s="42"/>
      <c r="HV713" s="42"/>
      <c r="HW713" s="42"/>
      <c r="HX713" s="42"/>
    </row>
    <row r="714" spans="1:232" s="32" customFormat="1" x14ac:dyDescent="0.25">
      <c r="A714" s="29"/>
      <c r="B714" s="30"/>
      <c r="C714" s="31" t="str">
        <f>IF(H714="","",VLOOKUP(O714,Khach_hang!B:G,6,0))</f>
        <v/>
      </c>
      <c r="D714" s="57" t="str">
        <f t="shared" si="187"/>
        <v/>
      </c>
      <c r="E714" s="57" t="str">
        <f t="shared" si="188"/>
        <v/>
      </c>
      <c r="F714" s="32" t="str">
        <f>IF(H714="","",VLOOKUP(H714,'PHIEU XT'!B:I,8,0))</f>
        <v/>
      </c>
      <c r="G714" s="32" t="str">
        <f t="shared" si="189"/>
        <v/>
      </c>
      <c r="H714" s="4"/>
      <c r="I714" s="32" t="str">
        <f t="shared" si="190"/>
        <v/>
      </c>
      <c r="J714" s="33" t="str">
        <f t="shared" si="191"/>
        <v/>
      </c>
      <c r="K714" s="43"/>
      <c r="L714" s="46" t="str">
        <f t="shared" si="192"/>
        <v/>
      </c>
      <c r="M714" s="33" t="str">
        <f>IF(H714="","",'PHIEU XT'!C714)</f>
        <v/>
      </c>
      <c r="N714" s="35" t="str">
        <f t="shared" si="193"/>
        <v/>
      </c>
      <c r="O714" s="6" t="str">
        <f>IF(H714="","",'PHIEU XT'!E714)</f>
        <v/>
      </c>
      <c r="P714" s="36"/>
      <c r="Q714" s="36"/>
      <c r="R714" s="36"/>
      <c r="S714" s="33" t="str">
        <f>IF(H714="","",'PHIEU XT'!F714)</f>
        <v/>
      </c>
      <c r="T714" s="36"/>
      <c r="U714" s="36"/>
      <c r="V714" s="33" t="str">
        <f t="shared" si="194"/>
        <v/>
      </c>
      <c r="W714" s="36"/>
      <c r="X714" s="36"/>
      <c r="Y714" s="33" t="str">
        <f>IF(H714="","",'PHIEU XT'!AC714)</f>
        <v/>
      </c>
      <c r="Z714" s="36"/>
      <c r="AA714" s="30"/>
      <c r="AB714" s="57" t="str">
        <f t="shared" si="195"/>
        <v/>
      </c>
      <c r="AC714" s="57" t="str">
        <f t="shared" si="196"/>
        <v/>
      </c>
      <c r="AD714" s="30"/>
      <c r="AE714" s="58" t="str">
        <f>IF(H714="","",'PHIEU XT'!U714)</f>
        <v/>
      </c>
      <c r="AF714" s="37"/>
      <c r="AG714" s="37" t="str">
        <f>IF(H714="","",'PHIEU XT'!T714)</f>
        <v/>
      </c>
      <c r="AH714" s="38" t="e">
        <f t="shared" si="197"/>
        <v>#VALUE!</v>
      </c>
      <c r="AI714" s="37"/>
      <c r="AJ714" s="37"/>
      <c r="AK714" s="39"/>
      <c r="AL714" s="40" t="str">
        <f t="shared" si="198"/>
        <v/>
      </c>
      <c r="AM714" s="37"/>
      <c r="AN714" s="37" t="str">
        <f t="shared" si="199"/>
        <v/>
      </c>
      <c r="AO714" s="59" t="str">
        <f t="shared" si="200"/>
        <v/>
      </c>
      <c r="AP714" s="39"/>
      <c r="AQ714" s="59" t="str">
        <f t="shared" si="201"/>
        <v/>
      </c>
      <c r="AR714" s="60" t="str">
        <f t="shared" si="202"/>
        <v/>
      </c>
      <c r="AS714" s="60" t="str">
        <f t="shared" si="203"/>
        <v/>
      </c>
      <c r="AT714" s="41"/>
      <c r="AU714" s="41"/>
      <c r="AV714" s="39"/>
      <c r="AW714" s="42"/>
      <c r="AX714" s="42"/>
      <c r="AY714" s="42"/>
      <c r="AZ714" s="42"/>
      <c r="BA714" s="42"/>
      <c r="BB714" s="42"/>
      <c r="BC714" s="42"/>
      <c r="BD714" s="42"/>
      <c r="BE714" s="42"/>
      <c r="BF714" s="42"/>
      <c r="BG714" s="42"/>
      <c r="BH714" s="42"/>
      <c r="BI714" s="42"/>
      <c r="BJ714" s="42"/>
      <c r="BK714" s="42"/>
      <c r="BL714" s="42"/>
      <c r="BM714" s="42"/>
      <c r="BN714" s="42"/>
      <c r="BO714" s="42"/>
      <c r="BP714" s="42"/>
      <c r="BQ714" s="42"/>
      <c r="BR714" s="42"/>
      <c r="BS714" s="42"/>
      <c r="BT714" s="42"/>
      <c r="BU714" s="42"/>
      <c r="BV714" s="42"/>
      <c r="BW714" s="42"/>
      <c r="BX714" s="42"/>
      <c r="BY714" s="42"/>
      <c r="BZ714" s="42"/>
      <c r="CA714" s="42"/>
      <c r="CB714" s="42"/>
      <c r="CC714" s="42"/>
      <c r="CD714" s="42"/>
      <c r="CE714" s="42"/>
      <c r="CF714" s="42"/>
      <c r="CG714" s="42"/>
      <c r="CH714" s="42"/>
      <c r="CI714" s="42"/>
      <c r="CJ714" s="42"/>
      <c r="CK714" s="42"/>
      <c r="CL714" s="42"/>
      <c r="CM714" s="42"/>
      <c r="CN714" s="42"/>
      <c r="CO714" s="42"/>
      <c r="CP714" s="42"/>
      <c r="CQ714" s="42"/>
      <c r="CR714" s="42"/>
      <c r="CS714" s="42"/>
      <c r="CT714" s="42"/>
      <c r="CU714" s="42"/>
      <c r="CV714" s="42"/>
      <c r="CW714" s="42"/>
      <c r="CX714" s="42"/>
      <c r="CY714" s="42"/>
      <c r="CZ714" s="42"/>
      <c r="DA714" s="42"/>
      <c r="DB714" s="42"/>
      <c r="DC714" s="42"/>
      <c r="DD714" s="42"/>
      <c r="DE714" s="42"/>
      <c r="DF714" s="42"/>
      <c r="DG714" s="42"/>
      <c r="DH714" s="42"/>
      <c r="DI714" s="42"/>
      <c r="DJ714" s="42"/>
      <c r="DK714" s="42"/>
      <c r="DL714" s="42"/>
      <c r="DM714" s="42"/>
      <c r="DN714" s="42"/>
      <c r="DO714" s="42"/>
      <c r="DP714" s="42"/>
      <c r="DQ714" s="42"/>
      <c r="DR714" s="42"/>
      <c r="DS714" s="42"/>
      <c r="DT714" s="42"/>
      <c r="DU714" s="42"/>
      <c r="DV714" s="42"/>
      <c r="DW714" s="42"/>
      <c r="DX714" s="42"/>
      <c r="DY714" s="42"/>
      <c r="DZ714" s="42"/>
      <c r="EA714" s="42"/>
      <c r="EB714" s="42"/>
      <c r="EC714" s="42"/>
      <c r="ED714" s="42"/>
      <c r="EE714" s="42"/>
      <c r="EF714" s="42"/>
      <c r="EG714" s="42"/>
      <c r="EH714" s="42"/>
      <c r="EI714" s="42"/>
      <c r="EJ714" s="42"/>
      <c r="EK714" s="42"/>
      <c r="EL714" s="42"/>
      <c r="EM714" s="42"/>
      <c r="EN714" s="42"/>
      <c r="EO714" s="42"/>
      <c r="EP714" s="42"/>
      <c r="EQ714" s="42"/>
      <c r="ER714" s="42"/>
      <c r="ES714" s="42"/>
      <c r="ET714" s="42"/>
      <c r="EU714" s="42"/>
      <c r="EV714" s="42"/>
      <c r="EW714" s="42"/>
      <c r="EX714" s="42"/>
      <c r="EY714" s="42"/>
      <c r="EZ714" s="42"/>
      <c r="FA714" s="42"/>
      <c r="FB714" s="42"/>
      <c r="FC714" s="42"/>
      <c r="FD714" s="42"/>
      <c r="FE714" s="42"/>
      <c r="FF714" s="42"/>
      <c r="FG714" s="42"/>
      <c r="FH714" s="42"/>
      <c r="FI714" s="42"/>
      <c r="FJ714" s="42"/>
      <c r="FK714" s="42"/>
      <c r="FL714" s="42"/>
      <c r="FM714" s="42"/>
      <c r="FN714" s="42"/>
      <c r="FO714" s="42"/>
      <c r="FP714" s="42"/>
      <c r="FQ714" s="42"/>
      <c r="FR714" s="42"/>
      <c r="FS714" s="42"/>
      <c r="FT714" s="42"/>
      <c r="FU714" s="42"/>
      <c r="FV714" s="42"/>
      <c r="FW714" s="42"/>
      <c r="FX714" s="42"/>
      <c r="FY714" s="42"/>
      <c r="FZ714" s="42"/>
      <c r="GA714" s="42"/>
      <c r="GB714" s="42"/>
      <c r="GC714" s="42"/>
      <c r="GD714" s="42"/>
      <c r="GE714" s="42"/>
      <c r="GF714" s="42"/>
      <c r="GG714" s="42"/>
      <c r="GH714" s="42"/>
      <c r="GI714" s="42"/>
      <c r="GJ714" s="42"/>
      <c r="GK714" s="42"/>
      <c r="GL714" s="42"/>
      <c r="GM714" s="42"/>
      <c r="GN714" s="42"/>
      <c r="GO714" s="42"/>
      <c r="GP714" s="42"/>
      <c r="GQ714" s="42"/>
      <c r="GR714" s="42"/>
      <c r="GS714" s="42"/>
      <c r="GT714" s="42"/>
      <c r="GU714" s="42"/>
      <c r="GV714" s="42"/>
      <c r="GW714" s="42"/>
      <c r="GX714" s="42"/>
      <c r="GY714" s="42"/>
      <c r="GZ714" s="42"/>
      <c r="HA714" s="42"/>
      <c r="HB714" s="42"/>
      <c r="HC714" s="42"/>
      <c r="HD714" s="42"/>
      <c r="HE714" s="42"/>
      <c r="HF714" s="42"/>
      <c r="HG714" s="42"/>
      <c r="HH714" s="42"/>
      <c r="HI714" s="42"/>
      <c r="HJ714" s="42"/>
      <c r="HK714" s="42"/>
      <c r="HL714" s="42"/>
      <c r="HM714" s="42"/>
      <c r="HN714" s="42"/>
      <c r="HO714" s="42"/>
      <c r="HP714" s="42"/>
      <c r="HQ714" s="42"/>
      <c r="HR714" s="42"/>
      <c r="HS714" s="42"/>
      <c r="HT714" s="42"/>
      <c r="HU714" s="42"/>
      <c r="HV714" s="42"/>
      <c r="HW714" s="42"/>
      <c r="HX714" s="42"/>
    </row>
    <row r="715" spans="1:232" s="32" customFormat="1" x14ac:dyDescent="0.25">
      <c r="A715" s="29"/>
      <c r="B715" s="30"/>
      <c r="C715" s="31" t="str">
        <f>IF(H715="","",VLOOKUP(O715,Khach_hang!B:G,6,0))</f>
        <v/>
      </c>
      <c r="D715" s="57" t="str">
        <f t="shared" si="187"/>
        <v/>
      </c>
      <c r="E715" s="57" t="str">
        <f t="shared" si="188"/>
        <v/>
      </c>
      <c r="F715" s="32" t="str">
        <f>IF(H715="","",VLOOKUP(H715,'PHIEU XT'!B:I,8,0))</f>
        <v/>
      </c>
      <c r="G715" s="32" t="str">
        <f t="shared" si="189"/>
        <v/>
      </c>
      <c r="H715" s="4"/>
      <c r="I715" s="32" t="str">
        <f t="shared" si="190"/>
        <v/>
      </c>
      <c r="J715" s="33" t="str">
        <f t="shared" si="191"/>
        <v/>
      </c>
      <c r="K715" s="43"/>
      <c r="L715" s="46" t="str">
        <f t="shared" si="192"/>
        <v/>
      </c>
      <c r="M715" s="33" t="str">
        <f>IF(H715="","",'PHIEU XT'!C715)</f>
        <v/>
      </c>
      <c r="N715" s="35" t="str">
        <f t="shared" si="193"/>
        <v/>
      </c>
      <c r="O715" s="6" t="str">
        <f>IF(H715="","",'PHIEU XT'!E715)</f>
        <v/>
      </c>
      <c r="P715" s="36"/>
      <c r="Q715" s="36"/>
      <c r="R715" s="36"/>
      <c r="S715" s="33" t="str">
        <f>IF(H715="","",'PHIEU XT'!F715)</f>
        <v/>
      </c>
      <c r="T715" s="36"/>
      <c r="U715" s="36"/>
      <c r="V715" s="33" t="str">
        <f t="shared" si="194"/>
        <v/>
      </c>
      <c r="W715" s="36"/>
      <c r="X715" s="36"/>
      <c r="Y715" s="33" t="str">
        <f>IF(H715="","",'PHIEU XT'!AC715)</f>
        <v/>
      </c>
      <c r="Z715" s="36"/>
      <c r="AA715" s="30"/>
      <c r="AB715" s="57" t="str">
        <f t="shared" si="195"/>
        <v/>
      </c>
      <c r="AC715" s="57" t="str">
        <f t="shared" si="196"/>
        <v/>
      </c>
      <c r="AD715" s="30"/>
      <c r="AE715" s="58" t="str">
        <f>IF(H715="","",'PHIEU XT'!U715)</f>
        <v/>
      </c>
      <c r="AF715" s="37"/>
      <c r="AG715" s="37" t="str">
        <f>IF(H715="","",'PHIEU XT'!T715)</f>
        <v/>
      </c>
      <c r="AH715" s="38" t="e">
        <f t="shared" si="197"/>
        <v>#VALUE!</v>
      </c>
      <c r="AI715" s="37"/>
      <c r="AJ715" s="37"/>
      <c r="AK715" s="39"/>
      <c r="AL715" s="40" t="str">
        <f t="shared" si="198"/>
        <v/>
      </c>
      <c r="AM715" s="37"/>
      <c r="AN715" s="37" t="str">
        <f t="shared" si="199"/>
        <v/>
      </c>
      <c r="AO715" s="59" t="str">
        <f t="shared" si="200"/>
        <v/>
      </c>
      <c r="AP715" s="39"/>
      <c r="AQ715" s="59" t="str">
        <f t="shared" si="201"/>
        <v/>
      </c>
      <c r="AR715" s="60" t="str">
        <f t="shared" si="202"/>
        <v/>
      </c>
      <c r="AS715" s="60" t="str">
        <f t="shared" si="203"/>
        <v/>
      </c>
      <c r="AT715" s="41"/>
      <c r="AU715" s="41"/>
      <c r="AV715" s="39"/>
      <c r="AW715" s="42"/>
      <c r="AX715" s="42"/>
      <c r="AY715" s="42"/>
      <c r="AZ715" s="42"/>
      <c r="BA715" s="42"/>
      <c r="BB715" s="42"/>
      <c r="BC715" s="42"/>
      <c r="BD715" s="42"/>
      <c r="BE715" s="42"/>
      <c r="BF715" s="42"/>
      <c r="BG715" s="42"/>
      <c r="BH715" s="42"/>
      <c r="BI715" s="42"/>
      <c r="BJ715" s="42"/>
      <c r="BK715" s="42"/>
      <c r="BL715" s="42"/>
      <c r="BM715" s="42"/>
      <c r="BN715" s="42"/>
      <c r="BO715" s="42"/>
      <c r="BP715" s="42"/>
      <c r="BQ715" s="42"/>
      <c r="BR715" s="42"/>
      <c r="BS715" s="42"/>
      <c r="BT715" s="42"/>
      <c r="BU715" s="42"/>
      <c r="BV715" s="42"/>
      <c r="BW715" s="42"/>
      <c r="BX715" s="42"/>
      <c r="BY715" s="42"/>
      <c r="BZ715" s="42"/>
      <c r="CA715" s="42"/>
      <c r="CB715" s="42"/>
      <c r="CC715" s="42"/>
      <c r="CD715" s="42"/>
      <c r="CE715" s="42"/>
      <c r="CF715" s="42"/>
      <c r="CG715" s="42"/>
      <c r="CH715" s="42"/>
      <c r="CI715" s="42"/>
      <c r="CJ715" s="42"/>
      <c r="CK715" s="42"/>
      <c r="CL715" s="42"/>
      <c r="CM715" s="42"/>
      <c r="CN715" s="42"/>
      <c r="CO715" s="42"/>
      <c r="CP715" s="42"/>
      <c r="CQ715" s="42"/>
      <c r="CR715" s="42"/>
      <c r="CS715" s="42"/>
      <c r="CT715" s="42"/>
      <c r="CU715" s="42"/>
      <c r="CV715" s="42"/>
      <c r="CW715" s="42"/>
      <c r="CX715" s="42"/>
      <c r="CY715" s="42"/>
      <c r="CZ715" s="42"/>
      <c r="DA715" s="42"/>
      <c r="DB715" s="42"/>
      <c r="DC715" s="42"/>
      <c r="DD715" s="42"/>
      <c r="DE715" s="42"/>
      <c r="DF715" s="42"/>
      <c r="DG715" s="42"/>
      <c r="DH715" s="42"/>
      <c r="DI715" s="42"/>
      <c r="DJ715" s="42"/>
      <c r="DK715" s="42"/>
      <c r="DL715" s="42"/>
      <c r="DM715" s="42"/>
      <c r="DN715" s="42"/>
      <c r="DO715" s="42"/>
      <c r="DP715" s="42"/>
      <c r="DQ715" s="42"/>
      <c r="DR715" s="42"/>
      <c r="DS715" s="42"/>
      <c r="DT715" s="42"/>
      <c r="DU715" s="42"/>
      <c r="DV715" s="42"/>
      <c r="DW715" s="42"/>
      <c r="DX715" s="42"/>
      <c r="DY715" s="42"/>
      <c r="DZ715" s="42"/>
      <c r="EA715" s="42"/>
      <c r="EB715" s="42"/>
      <c r="EC715" s="42"/>
      <c r="ED715" s="42"/>
      <c r="EE715" s="42"/>
      <c r="EF715" s="42"/>
      <c r="EG715" s="42"/>
      <c r="EH715" s="42"/>
      <c r="EI715" s="42"/>
      <c r="EJ715" s="42"/>
      <c r="EK715" s="42"/>
      <c r="EL715" s="42"/>
      <c r="EM715" s="42"/>
      <c r="EN715" s="42"/>
      <c r="EO715" s="42"/>
      <c r="EP715" s="42"/>
      <c r="EQ715" s="42"/>
      <c r="ER715" s="42"/>
      <c r="ES715" s="42"/>
      <c r="ET715" s="42"/>
      <c r="EU715" s="42"/>
      <c r="EV715" s="42"/>
      <c r="EW715" s="42"/>
      <c r="EX715" s="42"/>
      <c r="EY715" s="42"/>
      <c r="EZ715" s="42"/>
      <c r="FA715" s="42"/>
      <c r="FB715" s="42"/>
      <c r="FC715" s="42"/>
      <c r="FD715" s="42"/>
      <c r="FE715" s="42"/>
      <c r="FF715" s="42"/>
      <c r="FG715" s="42"/>
      <c r="FH715" s="42"/>
      <c r="FI715" s="42"/>
      <c r="FJ715" s="42"/>
      <c r="FK715" s="42"/>
      <c r="FL715" s="42"/>
      <c r="FM715" s="42"/>
      <c r="FN715" s="42"/>
      <c r="FO715" s="42"/>
      <c r="FP715" s="42"/>
      <c r="FQ715" s="42"/>
      <c r="FR715" s="42"/>
      <c r="FS715" s="42"/>
      <c r="FT715" s="42"/>
      <c r="FU715" s="42"/>
      <c r="FV715" s="42"/>
      <c r="FW715" s="42"/>
      <c r="FX715" s="42"/>
      <c r="FY715" s="42"/>
      <c r="FZ715" s="42"/>
      <c r="GA715" s="42"/>
      <c r="GB715" s="42"/>
      <c r="GC715" s="42"/>
      <c r="GD715" s="42"/>
      <c r="GE715" s="42"/>
      <c r="GF715" s="42"/>
      <c r="GG715" s="42"/>
      <c r="GH715" s="42"/>
      <c r="GI715" s="42"/>
      <c r="GJ715" s="42"/>
      <c r="GK715" s="42"/>
      <c r="GL715" s="42"/>
      <c r="GM715" s="42"/>
      <c r="GN715" s="42"/>
      <c r="GO715" s="42"/>
      <c r="GP715" s="42"/>
      <c r="GQ715" s="42"/>
      <c r="GR715" s="42"/>
      <c r="GS715" s="42"/>
      <c r="GT715" s="42"/>
      <c r="GU715" s="42"/>
      <c r="GV715" s="42"/>
      <c r="GW715" s="42"/>
      <c r="GX715" s="42"/>
      <c r="GY715" s="42"/>
      <c r="GZ715" s="42"/>
      <c r="HA715" s="42"/>
      <c r="HB715" s="42"/>
      <c r="HC715" s="42"/>
      <c r="HD715" s="42"/>
      <c r="HE715" s="42"/>
      <c r="HF715" s="42"/>
      <c r="HG715" s="42"/>
      <c r="HH715" s="42"/>
      <c r="HI715" s="42"/>
      <c r="HJ715" s="42"/>
      <c r="HK715" s="42"/>
      <c r="HL715" s="42"/>
      <c r="HM715" s="42"/>
      <c r="HN715" s="42"/>
      <c r="HO715" s="42"/>
      <c r="HP715" s="42"/>
      <c r="HQ715" s="42"/>
      <c r="HR715" s="42"/>
      <c r="HS715" s="42"/>
      <c r="HT715" s="42"/>
      <c r="HU715" s="42"/>
      <c r="HV715" s="42"/>
      <c r="HW715" s="42"/>
      <c r="HX715" s="42"/>
    </row>
    <row r="716" spans="1:232" s="32" customFormat="1" x14ac:dyDescent="0.25">
      <c r="A716" s="29"/>
      <c r="B716" s="30"/>
      <c r="C716" s="31" t="str">
        <f>IF(H716="","",VLOOKUP(O716,Khach_hang!B:G,6,0))</f>
        <v/>
      </c>
      <c r="D716" s="57" t="str">
        <f t="shared" si="187"/>
        <v/>
      </c>
      <c r="E716" s="57" t="str">
        <f t="shared" si="188"/>
        <v/>
      </c>
      <c r="F716" s="32" t="str">
        <f>IF(H716="","",VLOOKUP(H716,'PHIEU XT'!B:I,8,0))</f>
        <v/>
      </c>
      <c r="G716" s="32" t="str">
        <f t="shared" si="189"/>
        <v/>
      </c>
      <c r="H716" s="4"/>
      <c r="I716" s="32" t="str">
        <f t="shared" si="190"/>
        <v/>
      </c>
      <c r="J716" s="33" t="str">
        <f t="shared" si="191"/>
        <v/>
      </c>
      <c r="K716" s="43"/>
      <c r="L716" s="46" t="str">
        <f t="shared" si="192"/>
        <v/>
      </c>
      <c r="M716" s="33" t="str">
        <f>IF(H716="","",'PHIEU XT'!C716)</f>
        <v/>
      </c>
      <c r="N716" s="35" t="str">
        <f t="shared" si="193"/>
        <v/>
      </c>
      <c r="O716" s="6" t="str">
        <f>IF(H716="","",'PHIEU XT'!E716)</f>
        <v/>
      </c>
      <c r="P716" s="36"/>
      <c r="Q716" s="36"/>
      <c r="R716" s="36"/>
      <c r="S716" s="33" t="str">
        <f>IF(H716="","",'PHIEU XT'!F716)</f>
        <v/>
      </c>
      <c r="T716" s="36"/>
      <c r="U716" s="36"/>
      <c r="V716" s="33" t="str">
        <f t="shared" si="194"/>
        <v/>
      </c>
      <c r="W716" s="36"/>
      <c r="X716" s="36"/>
      <c r="Y716" s="33" t="str">
        <f>IF(H716="","",'PHIEU XT'!AC716)</f>
        <v/>
      </c>
      <c r="Z716" s="36"/>
      <c r="AA716" s="30"/>
      <c r="AB716" s="57" t="str">
        <f t="shared" si="195"/>
        <v/>
      </c>
      <c r="AC716" s="57" t="str">
        <f t="shared" si="196"/>
        <v/>
      </c>
      <c r="AD716" s="30"/>
      <c r="AE716" s="58" t="str">
        <f>IF(H716="","",'PHIEU XT'!U716)</f>
        <v/>
      </c>
      <c r="AF716" s="37"/>
      <c r="AG716" s="37" t="str">
        <f>IF(H716="","",'PHIEU XT'!T716)</f>
        <v/>
      </c>
      <c r="AH716" s="38" t="e">
        <f t="shared" si="197"/>
        <v>#VALUE!</v>
      </c>
      <c r="AI716" s="37"/>
      <c r="AJ716" s="37"/>
      <c r="AK716" s="39"/>
      <c r="AL716" s="40" t="str">
        <f t="shared" si="198"/>
        <v/>
      </c>
      <c r="AM716" s="37"/>
      <c r="AN716" s="37" t="str">
        <f t="shared" si="199"/>
        <v/>
      </c>
      <c r="AO716" s="59" t="str">
        <f t="shared" si="200"/>
        <v/>
      </c>
      <c r="AP716" s="39"/>
      <c r="AQ716" s="59" t="str">
        <f t="shared" si="201"/>
        <v/>
      </c>
      <c r="AR716" s="60" t="str">
        <f t="shared" si="202"/>
        <v/>
      </c>
      <c r="AS716" s="60" t="str">
        <f t="shared" si="203"/>
        <v/>
      </c>
      <c r="AT716" s="41"/>
      <c r="AU716" s="41"/>
      <c r="AV716" s="39"/>
      <c r="AW716" s="42"/>
      <c r="AX716" s="42"/>
      <c r="AY716" s="42"/>
      <c r="AZ716" s="42"/>
      <c r="BA716" s="42"/>
      <c r="BB716" s="42"/>
      <c r="BC716" s="42"/>
      <c r="BD716" s="42"/>
      <c r="BE716" s="42"/>
      <c r="BF716" s="42"/>
      <c r="BG716" s="42"/>
      <c r="BH716" s="42"/>
      <c r="BI716" s="42"/>
      <c r="BJ716" s="42"/>
      <c r="BK716" s="42"/>
      <c r="BL716" s="42"/>
      <c r="BM716" s="42"/>
      <c r="BN716" s="42"/>
      <c r="BO716" s="42"/>
      <c r="BP716" s="42"/>
      <c r="BQ716" s="42"/>
      <c r="BR716" s="42"/>
      <c r="BS716" s="42"/>
      <c r="BT716" s="42"/>
      <c r="BU716" s="42"/>
      <c r="BV716" s="42"/>
      <c r="BW716" s="42"/>
      <c r="BX716" s="42"/>
      <c r="BY716" s="42"/>
      <c r="BZ716" s="42"/>
      <c r="CA716" s="42"/>
      <c r="CB716" s="42"/>
      <c r="CC716" s="42"/>
      <c r="CD716" s="42"/>
      <c r="CE716" s="42"/>
      <c r="CF716" s="42"/>
      <c r="CG716" s="42"/>
      <c r="CH716" s="42"/>
      <c r="CI716" s="42"/>
      <c r="CJ716" s="42"/>
      <c r="CK716" s="42"/>
      <c r="CL716" s="42"/>
      <c r="CM716" s="42"/>
      <c r="CN716" s="42"/>
      <c r="CO716" s="42"/>
      <c r="CP716" s="42"/>
      <c r="CQ716" s="42"/>
      <c r="CR716" s="42"/>
      <c r="CS716" s="42"/>
      <c r="CT716" s="42"/>
      <c r="CU716" s="42"/>
      <c r="CV716" s="42"/>
      <c r="CW716" s="42"/>
      <c r="CX716" s="42"/>
      <c r="CY716" s="42"/>
      <c r="CZ716" s="42"/>
      <c r="DA716" s="42"/>
      <c r="DB716" s="42"/>
      <c r="DC716" s="42"/>
      <c r="DD716" s="42"/>
      <c r="DE716" s="42"/>
      <c r="DF716" s="42"/>
      <c r="DG716" s="42"/>
      <c r="DH716" s="42"/>
      <c r="DI716" s="42"/>
      <c r="DJ716" s="42"/>
      <c r="DK716" s="42"/>
      <c r="DL716" s="42"/>
      <c r="DM716" s="42"/>
      <c r="DN716" s="42"/>
      <c r="DO716" s="42"/>
      <c r="DP716" s="42"/>
      <c r="DQ716" s="42"/>
      <c r="DR716" s="42"/>
      <c r="DS716" s="42"/>
      <c r="DT716" s="42"/>
      <c r="DU716" s="42"/>
      <c r="DV716" s="42"/>
      <c r="DW716" s="42"/>
      <c r="DX716" s="42"/>
      <c r="DY716" s="42"/>
      <c r="DZ716" s="42"/>
      <c r="EA716" s="42"/>
      <c r="EB716" s="42"/>
      <c r="EC716" s="42"/>
      <c r="ED716" s="42"/>
      <c r="EE716" s="42"/>
      <c r="EF716" s="42"/>
      <c r="EG716" s="42"/>
      <c r="EH716" s="42"/>
      <c r="EI716" s="42"/>
      <c r="EJ716" s="42"/>
      <c r="EK716" s="42"/>
      <c r="EL716" s="42"/>
      <c r="EM716" s="42"/>
      <c r="EN716" s="42"/>
      <c r="EO716" s="42"/>
      <c r="EP716" s="42"/>
      <c r="EQ716" s="42"/>
      <c r="ER716" s="42"/>
      <c r="ES716" s="42"/>
      <c r="ET716" s="42"/>
      <c r="EU716" s="42"/>
      <c r="EV716" s="42"/>
      <c r="EW716" s="42"/>
      <c r="EX716" s="42"/>
      <c r="EY716" s="42"/>
      <c r="EZ716" s="42"/>
      <c r="FA716" s="42"/>
      <c r="FB716" s="42"/>
      <c r="FC716" s="42"/>
      <c r="FD716" s="42"/>
      <c r="FE716" s="42"/>
      <c r="FF716" s="42"/>
      <c r="FG716" s="42"/>
      <c r="FH716" s="42"/>
      <c r="FI716" s="42"/>
      <c r="FJ716" s="42"/>
      <c r="FK716" s="42"/>
      <c r="FL716" s="42"/>
      <c r="FM716" s="42"/>
      <c r="FN716" s="42"/>
      <c r="FO716" s="42"/>
      <c r="FP716" s="42"/>
      <c r="FQ716" s="42"/>
      <c r="FR716" s="42"/>
      <c r="FS716" s="42"/>
      <c r="FT716" s="42"/>
      <c r="FU716" s="42"/>
      <c r="FV716" s="42"/>
      <c r="FW716" s="42"/>
      <c r="FX716" s="42"/>
      <c r="FY716" s="42"/>
      <c r="FZ716" s="42"/>
      <c r="GA716" s="42"/>
      <c r="GB716" s="42"/>
      <c r="GC716" s="42"/>
      <c r="GD716" s="42"/>
      <c r="GE716" s="42"/>
      <c r="GF716" s="42"/>
      <c r="GG716" s="42"/>
      <c r="GH716" s="42"/>
      <c r="GI716" s="42"/>
      <c r="GJ716" s="42"/>
      <c r="GK716" s="42"/>
      <c r="GL716" s="42"/>
      <c r="GM716" s="42"/>
      <c r="GN716" s="42"/>
      <c r="GO716" s="42"/>
      <c r="GP716" s="42"/>
      <c r="GQ716" s="42"/>
      <c r="GR716" s="42"/>
      <c r="GS716" s="42"/>
      <c r="GT716" s="42"/>
      <c r="GU716" s="42"/>
      <c r="GV716" s="42"/>
      <c r="GW716" s="42"/>
      <c r="GX716" s="42"/>
      <c r="GY716" s="42"/>
      <c r="GZ716" s="42"/>
      <c r="HA716" s="42"/>
      <c r="HB716" s="42"/>
      <c r="HC716" s="42"/>
      <c r="HD716" s="42"/>
      <c r="HE716" s="42"/>
      <c r="HF716" s="42"/>
      <c r="HG716" s="42"/>
      <c r="HH716" s="42"/>
      <c r="HI716" s="42"/>
      <c r="HJ716" s="42"/>
      <c r="HK716" s="42"/>
      <c r="HL716" s="42"/>
      <c r="HM716" s="42"/>
      <c r="HN716" s="42"/>
      <c r="HO716" s="42"/>
      <c r="HP716" s="42"/>
      <c r="HQ716" s="42"/>
      <c r="HR716" s="42"/>
      <c r="HS716" s="42"/>
      <c r="HT716" s="42"/>
      <c r="HU716" s="42"/>
      <c r="HV716" s="42"/>
      <c r="HW716" s="42"/>
      <c r="HX716" s="42"/>
    </row>
    <row r="717" spans="1:232" s="32" customFormat="1" x14ac:dyDescent="0.25">
      <c r="A717" s="29"/>
      <c r="B717" s="30"/>
      <c r="C717" s="31" t="str">
        <f>IF(H717="","",VLOOKUP(O717,Khach_hang!B:G,6,0))</f>
        <v/>
      </c>
      <c r="D717" s="57" t="str">
        <f t="shared" si="187"/>
        <v/>
      </c>
      <c r="E717" s="57" t="str">
        <f t="shared" si="188"/>
        <v/>
      </c>
      <c r="F717" s="32" t="str">
        <f>IF(H717="","",VLOOKUP(H717,'PHIEU XT'!B:I,8,0))</f>
        <v/>
      </c>
      <c r="G717" s="32" t="str">
        <f t="shared" si="189"/>
        <v/>
      </c>
      <c r="H717" s="4"/>
      <c r="I717" s="32" t="str">
        <f t="shared" si="190"/>
        <v/>
      </c>
      <c r="J717" s="33" t="str">
        <f t="shared" si="191"/>
        <v/>
      </c>
      <c r="K717" s="43"/>
      <c r="L717" s="46" t="str">
        <f t="shared" si="192"/>
        <v/>
      </c>
      <c r="M717" s="33" t="str">
        <f>IF(H717="","",'PHIEU XT'!C717)</f>
        <v/>
      </c>
      <c r="N717" s="35" t="str">
        <f t="shared" si="193"/>
        <v/>
      </c>
      <c r="O717" s="6" t="str">
        <f>IF(H717="","",'PHIEU XT'!E717)</f>
        <v/>
      </c>
      <c r="P717" s="36"/>
      <c r="Q717" s="36"/>
      <c r="R717" s="36"/>
      <c r="S717" s="33" t="str">
        <f>IF(H717="","",'PHIEU XT'!F717)</f>
        <v/>
      </c>
      <c r="T717" s="36"/>
      <c r="U717" s="36"/>
      <c r="V717" s="33" t="str">
        <f t="shared" si="194"/>
        <v/>
      </c>
      <c r="W717" s="36"/>
      <c r="X717" s="36"/>
      <c r="Y717" s="33" t="str">
        <f>IF(H717="","",'PHIEU XT'!AC717)</f>
        <v/>
      </c>
      <c r="Z717" s="36"/>
      <c r="AA717" s="30"/>
      <c r="AB717" s="57" t="str">
        <f t="shared" si="195"/>
        <v/>
      </c>
      <c r="AC717" s="57" t="str">
        <f t="shared" si="196"/>
        <v/>
      </c>
      <c r="AD717" s="30"/>
      <c r="AE717" s="58" t="str">
        <f>IF(H717="","",'PHIEU XT'!U717)</f>
        <v/>
      </c>
      <c r="AF717" s="37"/>
      <c r="AG717" s="37" t="str">
        <f>IF(H717="","",'PHIEU XT'!T717)</f>
        <v/>
      </c>
      <c r="AH717" s="38" t="e">
        <f t="shared" si="197"/>
        <v>#VALUE!</v>
      </c>
      <c r="AI717" s="37"/>
      <c r="AJ717" s="37"/>
      <c r="AK717" s="39"/>
      <c r="AL717" s="40" t="str">
        <f t="shared" si="198"/>
        <v/>
      </c>
      <c r="AM717" s="37"/>
      <c r="AN717" s="37" t="str">
        <f t="shared" si="199"/>
        <v/>
      </c>
      <c r="AO717" s="59" t="str">
        <f t="shared" si="200"/>
        <v/>
      </c>
      <c r="AP717" s="39"/>
      <c r="AQ717" s="59" t="str">
        <f t="shared" si="201"/>
        <v/>
      </c>
      <c r="AR717" s="60" t="str">
        <f t="shared" si="202"/>
        <v/>
      </c>
      <c r="AS717" s="60" t="str">
        <f t="shared" si="203"/>
        <v/>
      </c>
      <c r="AT717" s="41"/>
      <c r="AU717" s="41"/>
      <c r="AV717" s="39"/>
      <c r="AW717" s="42"/>
      <c r="AX717" s="42"/>
      <c r="AY717" s="42"/>
      <c r="AZ717" s="42"/>
      <c r="BA717" s="42"/>
      <c r="BB717" s="42"/>
      <c r="BC717" s="42"/>
      <c r="BD717" s="42"/>
      <c r="BE717" s="42"/>
      <c r="BF717" s="42"/>
      <c r="BG717" s="42"/>
      <c r="BH717" s="42"/>
      <c r="BI717" s="42"/>
      <c r="BJ717" s="42"/>
      <c r="BK717" s="42"/>
      <c r="BL717" s="42"/>
      <c r="BM717" s="42"/>
      <c r="BN717" s="42"/>
      <c r="BO717" s="42"/>
      <c r="BP717" s="42"/>
      <c r="BQ717" s="42"/>
      <c r="BR717" s="42"/>
      <c r="BS717" s="42"/>
      <c r="BT717" s="42"/>
      <c r="BU717" s="42"/>
      <c r="BV717" s="42"/>
      <c r="BW717" s="42"/>
      <c r="BX717" s="42"/>
      <c r="BY717" s="42"/>
      <c r="BZ717" s="42"/>
      <c r="CA717" s="42"/>
      <c r="CB717" s="42"/>
      <c r="CC717" s="42"/>
      <c r="CD717" s="42"/>
      <c r="CE717" s="42"/>
      <c r="CF717" s="42"/>
      <c r="CG717" s="42"/>
      <c r="CH717" s="42"/>
      <c r="CI717" s="42"/>
      <c r="CJ717" s="42"/>
      <c r="CK717" s="42"/>
      <c r="CL717" s="42"/>
      <c r="CM717" s="42"/>
      <c r="CN717" s="42"/>
      <c r="CO717" s="42"/>
      <c r="CP717" s="42"/>
      <c r="CQ717" s="42"/>
      <c r="CR717" s="42"/>
      <c r="CS717" s="42"/>
      <c r="CT717" s="42"/>
      <c r="CU717" s="42"/>
      <c r="CV717" s="42"/>
      <c r="CW717" s="42"/>
      <c r="CX717" s="42"/>
      <c r="CY717" s="42"/>
      <c r="CZ717" s="42"/>
      <c r="DA717" s="42"/>
      <c r="DB717" s="42"/>
      <c r="DC717" s="42"/>
      <c r="DD717" s="42"/>
      <c r="DE717" s="42"/>
      <c r="DF717" s="42"/>
      <c r="DG717" s="42"/>
      <c r="DH717" s="42"/>
      <c r="DI717" s="42"/>
      <c r="DJ717" s="42"/>
      <c r="DK717" s="42"/>
      <c r="DL717" s="42"/>
      <c r="DM717" s="42"/>
      <c r="DN717" s="42"/>
      <c r="DO717" s="42"/>
      <c r="DP717" s="42"/>
      <c r="DQ717" s="42"/>
      <c r="DR717" s="42"/>
      <c r="DS717" s="42"/>
      <c r="DT717" s="42"/>
      <c r="DU717" s="42"/>
      <c r="DV717" s="42"/>
      <c r="DW717" s="42"/>
      <c r="DX717" s="42"/>
      <c r="DY717" s="42"/>
      <c r="DZ717" s="42"/>
      <c r="EA717" s="42"/>
      <c r="EB717" s="42"/>
      <c r="EC717" s="42"/>
      <c r="ED717" s="42"/>
      <c r="EE717" s="42"/>
      <c r="EF717" s="42"/>
      <c r="EG717" s="42"/>
      <c r="EH717" s="42"/>
      <c r="EI717" s="42"/>
      <c r="EJ717" s="42"/>
      <c r="EK717" s="42"/>
      <c r="EL717" s="42"/>
      <c r="EM717" s="42"/>
      <c r="EN717" s="42"/>
      <c r="EO717" s="42"/>
      <c r="EP717" s="42"/>
      <c r="EQ717" s="42"/>
      <c r="ER717" s="42"/>
      <c r="ES717" s="42"/>
      <c r="ET717" s="42"/>
      <c r="EU717" s="42"/>
      <c r="EV717" s="42"/>
      <c r="EW717" s="42"/>
      <c r="EX717" s="42"/>
      <c r="EY717" s="42"/>
      <c r="EZ717" s="42"/>
      <c r="FA717" s="42"/>
      <c r="FB717" s="42"/>
      <c r="FC717" s="42"/>
      <c r="FD717" s="42"/>
      <c r="FE717" s="42"/>
      <c r="FF717" s="42"/>
      <c r="FG717" s="42"/>
      <c r="FH717" s="42"/>
      <c r="FI717" s="42"/>
      <c r="FJ717" s="42"/>
      <c r="FK717" s="42"/>
      <c r="FL717" s="42"/>
      <c r="FM717" s="42"/>
      <c r="FN717" s="42"/>
      <c r="FO717" s="42"/>
      <c r="FP717" s="42"/>
      <c r="FQ717" s="42"/>
      <c r="FR717" s="42"/>
      <c r="FS717" s="42"/>
      <c r="FT717" s="42"/>
      <c r="FU717" s="42"/>
      <c r="FV717" s="42"/>
      <c r="FW717" s="42"/>
      <c r="FX717" s="42"/>
      <c r="FY717" s="42"/>
      <c r="FZ717" s="42"/>
      <c r="GA717" s="42"/>
      <c r="GB717" s="42"/>
      <c r="GC717" s="42"/>
      <c r="GD717" s="42"/>
      <c r="GE717" s="42"/>
      <c r="GF717" s="42"/>
      <c r="GG717" s="42"/>
      <c r="GH717" s="42"/>
      <c r="GI717" s="42"/>
      <c r="GJ717" s="42"/>
      <c r="GK717" s="42"/>
      <c r="GL717" s="42"/>
      <c r="GM717" s="42"/>
      <c r="GN717" s="42"/>
      <c r="GO717" s="42"/>
      <c r="GP717" s="42"/>
      <c r="GQ717" s="42"/>
      <c r="GR717" s="42"/>
      <c r="GS717" s="42"/>
      <c r="GT717" s="42"/>
      <c r="GU717" s="42"/>
      <c r="GV717" s="42"/>
      <c r="GW717" s="42"/>
      <c r="GX717" s="42"/>
      <c r="GY717" s="42"/>
      <c r="GZ717" s="42"/>
      <c r="HA717" s="42"/>
      <c r="HB717" s="42"/>
      <c r="HC717" s="42"/>
      <c r="HD717" s="42"/>
      <c r="HE717" s="42"/>
      <c r="HF717" s="42"/>
      <c r="HG717" s="42"/>
      <c r="HH717" s="42"/>
      <c r="HI717" s="42"/>
      <c r="HJ717" s="42"/>
      <c r="HK717" s="42"/>
      <c r="HL717" s="42"/>
      <c r="HM717" s="42"/>
      <c r="HN717" s="42"/>
      <c r="HO717" s="42"/>
      <c r="HP717" s="42"/>
      <c r="HQ717" s="42"/>
      <c r="HR717" s="42"/>
      <c r="HS717" s="42"/>
      <c r="HT717" s="42"/>
      <c r="HU717" s="42"/>
      <c r="HV717" s="42"/>
      <c r="HW717" s="42"/>
      <c r="HX717" s="42"/>
    </row>
    <row r="718" spans="1:232" s="32" customFormat="1" x14ac:dyDescent="0.25">
      <c r="A718" s="29"/>
      <c r="B718" s="30"/>
      <c r="C718" s="31" t="str">
        <f>IF(H718="","",VLOOKUP(O718,Khach_hang!B:G,6,0))</f>
        <v/>
      </c>
      <c r="D718" s="57" t="str">
        <f t="shared" si="187"/>
        <v/>
      </c>
      <c r="E718" s="57" t="str">
        <f t="shared" si="188"/>
        <v/>
      </c>
      <c r="F718" s="32" t="str">
        <f>IF(H718="","",VLOOKUP(H718,'PHIEU XT'!B:I,8,0))</f>
        <v/>
      </c>
      <c r="G718" s="32" t="str">
        <f t="shared" si="189"/>
        <v/>
      </c>
      <c r="H718" s="4"/>
      <c r="I718" s="32" t="str">
        <f t="shared" si="190"/>
        <v/>
      </c>
      <c r="J718" s="33" t="str">
        <f t="shared" si="191"/>
        <v/>
      </c>
      <c r="K718" s="43"/>
      <c r="L718" s="46" t="str">
        <f t="shared" si="192"/>
        <v/>
      </c>
      <c r="M718" s="33" t="str">
        <f>IF(H718="","",'PHIEU XT'!C718)</f>
        <v/>
      </c>
      <c r="N718" s="35" t="str">
        <f t="shared" si="193"/>
        <v/>
      </c>
      <c r="O718" s="6" t="str">
        <f>IF(H718="","",'PHIEU XT'!E718)</f>
        <v/>
      </c>
      <c r="P718" s="36"/>
      <c r="Q718" s="36"/>
      <c r="R718" s="36"/>
      <c r="S718" s="33" t="str">
        <f>IF(H718="","",'PHIEU XT'!F718)</f>
        <v/>
      </c>
      <c r="T718" s="36"/>
      <c r="U718" s="36"/>
      <c r="V718" s="33" t="str">
        <f t="shared" si="194"/>
        <v/>
      </c>
      <c r="W718" s="36"/>
      <c r="X718" s="36"/>
      <c r="Y718" s="33" t="str">
        <f>IF(H718="","",'PHIEU XT'!AC718)</f>
        <v/>
      </c>
      <c r="Z718" s="36"/>
      <c r="AA718" s="30"/>
      <c r="AB718" s="57" t="str">
        <f t="shared" si="195"/>
        <v/>
      </c>
      <c r="AC718" s="57" t="str">
        <f t="shared" si="196"/>
        <v/>
      </c>
      <c r="AD718" s="30"/>
      <c r="AE718" s="58" t="str">
        <f>IF(H718="","",'PHIEU XT'!U718)</f>
        <v/>
      </c>
      <c r="AF718" s="37"/>
      <c r="AG718" s="37" t="str">
        <f>IF(H718="","",'PHIEU XT'!T718)</f>
        <v/>
      </c>
      <c r="AH718" s="38" t="e">
        <f t="shared" si="197"/>
        <v>#VALUE!</v>
      </c>
      <c r="AI718" s="37"/>
      <c r="AJ718" s="37"/>
      <c r="AK718" s="39"/>
      <c r="AL718" s="40" t="str">
        <f t="shared" si="198"/>
        <v/>
      </c>
      <c r="AM718" s="37"/>
      <c r="AN718" s="37" t="str">
        <f t="shared" si="199"/>
        <v/>
      </c>
      <c r="AO718" s="59" t="str">
        <f t="shared" si="200"/>
        <v/>
      </c>
      <c r="AP718" s="39"/>
      <c r="AQ718" s="59" t="str">
        <f t="shared" si="201"/>
        <v/>
      </c>
      <c r="AR718" s="60" t="str">
        <f t="shared" si="202"/>
        <v/>
      </c>
      <c r="AS718" s="60" t="str">
        <f t="shared" si="203"/>
        <v/>
      </c>
      <c r="AT718" s="41"/>
      <c r="AU718" s="41"/>
      <c r="AV718" s="39"/>
      <c r="AW718" s="42"/>
      <c r="AX718" s="42"/>
      <c r="AY718" s="42"/>
      <c r="AZ718" s="42"/>
      <c r="BA718" s="42"/>
      <c r="BB718" s="42"/>
      <c r="BC718" s="42"/>
      <c r="BD718" s="42"/>
      <c r="BE718" s="42"/>
      <c r="BF718" s="42"/>
      <c r="BG718" s="42"/>
      <c r="BH718" s="42"/>
      <c r="BI718" s="42"/>
      <c r="BJ718" s="42"/>
      <c r="BK718" s="42"/>
      <c r="BL718" s="42"/>
      <c r="BM718" s="42"/>
      <c r="BN718" s="42"/>
      <c r="BO718" s="42"/>
      <c r="BP718" s="42"/>
      <c r="BQ718" s="42"/>
      <c r="BR718" s="42"/>
      <c r="BS718" s="42"/>
      <c r="BT718" s="42"/>
      <c r="BU718" s="42"/>
      <c r="BV718" s="42"/>
      <c r="BW718" s="42"/>
      <c r="BX718" s="42"/>
      <c r="BY718" s="42"/>
      <c r="BZ718" s="42"/>
      <c r="CA718" s="42"/>
      <c r="CB718" s="42"/>
      <c r="CC718" s="42"/>
      <c r="CD718" s="42"/>
      <c r="CE718" s="42"/>
      <c r="CF718" s="42"/>
      <c r="CG718" s="42"/>
      <c r="CH718" s="42"/>
      <c r="CI718" s="42"/>
      <c r="CJ718" s="42"/>
      <c r="CK718" s="42"/>
      <c r="CL718" s="42"/>
      <c r="CM718" s="42"/>
      <c r="CN718" s="42"/>
      <c r="CO718" s="42"/>
      <c r="CP718" s="42"/>
      <c r="CQ718" s="42"/>
      <c r="CR718" s="42"/>
      <c r="CS718" s="42"/>
      <c r="CT718" s="42"/>
      <c r="CU718" s="42"/>
      <c r="CV718" s="42"/>
      <c r="CW718" s="42"/>
      <c r="CX718" s="42"/>
      <c r="CY718" s="42"/>
      <c r="CZ718" s="42"/>
      <c r="DA718" s="42"/>
      <c r="DB718" s="42"/>
      <c r="DC718" s="42"/>
      <c r="DD718" s="42"/>
      <c r="DE718" s="42"/>
      <c r="DF718" s="42"/>
      <c r="DG718" s="42"/>
      <c r="DH718" s="42"/>
      <c r="DI718" s="42"/>
      <c r="DJ718" s="42"/>
      <c r="DK718" s="42"/>
      <c r="DL718" s="42"/>
      <c r="DM718" s="42"/>
      <c r="DN718" s="42"/>
      <c r="DO718" s="42"/>
      <c r="DP718" s="42"/>
      <c r="DQ718" s="42"/>
      <c r="DR718" s="42"/>
      <c r="DS718" s="42"/>
      <c r="DT718" s="42"/>
      <c r="DU718" s="42"/>
      <c r="DV718" s="42"/>
      <c r="DW718" s="42"/>
      <c r="DX718" s="42"/>
      <c r="DY718" s="42"/>
      <c r="DZ718" s="42"/>
      <c r="EA718" s="42"/>
      <c r="EB718" s="42"/>
      <c r="EC718" s="42"/>
      <c r="ED718" s="42"/>
      <c r="EE718" s="42"/>
      <c r="EF718" s="42"/>
      <c r="EG718" s="42"/>
      <c r="EH718" s="42"/>
      <c r="EI718" s="42"/>
      <c r="EJ718" s="42"/>
      <c r="EK718" s="42"/>
      <c r="EL718" s="42"/>
      <c r="EM718" s="42"/>
      <c r="EN718" s="42"/>
      <c r="EO718" s="42"/>
      <c r="EP718" s="42"/>
      <c r="EQ718" s="42"/>
      <c r="ER718" s="42"/>
      <c r="ES718" s="42"/>
      <c r="ET718" s="42"/>
      <c r="EU718" s="42"/>
      <c r="EV718" s="42"/>
      <c r="EW718" s="42"/>
      <c r="EX718" s="42"/>
      <c r="EY718" s="42"/>
      <c r="EZ718" s="42"/>
      <c r="FA718" s="42"/>
      <c r="FB718" s="42"/>
      <c r="FC718" s="42"/>
      <c r="FD718" s="42"/>
      <c r="FE718" s="42"/>
      <c r="FF718" s="42"/>
      <c r="FG718" s="42"/>
      <c r="FH718" s="42"/>
      <c r="FI718" s="42"/>
      <c r="FJ718" s="42"/>
      <c r="FK718" s="42"/>
      <c r="FL718" s="42"/>
      <c r="FM718" s="42"/>
      <c r="FN718" s="42"/>
      <c r="FO718" s="42"/>
      <c r="FP718" s="42"/>
      <c r="FQ718" s="42"/>
      <c r="FR718" s="42"/>
      <c r="FS718" s="42"/>
      <c r="FT718" s="42"/>
      <c r="FU718" s="42"/>
      <c r="FV718" s="42"/>
      <c r="FW718" s="42"/>
      <c r="FX718" s="42"/>
      <c r="FY718" s="42"/>
      <c r="FZ718" s="42"/>
      <c r="GA718" s="42"/>
      <c r="GB718" s="42"/>
      <c r="GC718" s="42"/>
      <c r="GD718" s="42"/>
      <c r="GE718" s="42"/>
      <c r="GF718" s="42"/>
      <c r="GG718" s="42"/>
      <c r="GH718" s="42"/>
      <c r="GI718" s="42"/>
      <c r="GJ718" s="42"/>
      <c r="GK718" s="42"/>
      <c r="GL718" s="42"/>
      <c r="GM718" s="42"/>
      <c r="GN718" s="42"/>
      <c r="GO718" s="42"/>
      <c r="GP718" s="42"/>
      <c r="GQ718" s="42"/>
      <c r="GR718" s="42"/>
      <c r="GS718" s="42"/>
      <c r="GT718" s="42"/>
      <c r="GU718" s="42"/>
      <c r="GV718" s="42"/>
      <c r="GW718" s="42"/>
      <c r="GX718" s="42"/>
      <c r="GY718" s="42"/>
      <c r="GZ718" s="42"/>
      <c r="HA718" s="42"/>
      <c r="HB718" s="42"/>
      <c r="HC718" s="42"/>
      <c r="HD718" s="42"/>
      <c r="HE718" s="42"/>
      <c r="HF718" s="42"/>
      <c r="HG718" s="42"/>
      <c r="HH718" s="42"/>
      <c r="HI718" s="42"/>
      <c r="HJ718" s="42"/>
      <c r="HK718" s="42"/>
      <c r="HL718" s="42"/>
      <c r="HM718" s="42"/>
      <c r="HN718" s="42"/>
      <c r="HO718" s="42"/>
      <c r="HP718" s="42"/>
      <c r="HQ718" s="42"/>
      <c r="HR718" s="42"/>
      <c r="HS718" s="42"/>
      <c r="HT718" s="42"/>
      <c r="HU718" s="42"/>
      <c r="HV718" s="42"/>
      <c r="HW718" s="42"/>
      <c r="HX718" s="42"/>
    </row>
    <row r="719" spans="1:232" s="32" customFormat="1" x14ac:dyDescent="0.25">
      <c r="A719" s="29"/>
      <c r="B719" s="30"/>
      <c r="C719" s="31" t="str">
        <f>IF(H719="","",VLOOKUP(O719,Khach_hang!B:G,6,0))</f>
        <v/>
      </c>
      <c r="D719" s="57" t="str">
        <f t="shared" si="187"/>
        <v/>
      </c>
      <c r="E719" s="57" t="str">
        <f t="shared" si="188"/>
        <v/>
      </c>
      <c r="F719" s="32" t="str">
        <f>IF(H719="","",VLOOKUP(H719,'PHIEU XT'!B:I,8,0))</f>
        <v/>
      </c>
      <c r="G719" s="32" t="str">
        <f t="shared" si="189"/>
        <v/>
      </c>
      <c r="H719" s="4"/>
      <c r="I719" s="32" t="str">
        <f t="shared" si="190"/>
        <v/>
      </c>
      <c r="J719" s="33" t="str">
        <f t="shared" si="191"/>
        <v/>
      </c>
      <c r="K719" s="43"/>
      <c r="L719" s="46" t="str">
        <f t="shared" si="192"/>
        <v/>
      </c>
      <c r="M719" s="33" t="str">
        <f>IF(H719="","",'PHIEU XT'!C719)</f>
        <v/>
      </c>
      <c r="N719" s="35" t="str">
        <f t="shared" si="193"/>
        <v/>
      </c>
      <c r="O719" s="6" t="str">
        <f>IF(H719="","",'PHIEU XT'!E719)</f>
        <v/>
      </c>
      <c r="P719" s="36"/>
      <c r="Q719" s="36"/>
      <c r="R719" s="36"/>
      <c r="S719" s="33" t="str">
        <f>IF(H719="","",'PHIEU XT'!F719)</f>
        <v/>
      </c>
      <c r="T719" s="36"/>
      <c r="U719" s="36"/>
      <c r="V719" s="33" t="str">
        <f t="shared" si="194"/>
        <v/>
      </c>
      <c r="W719" s="36"/>
      <c r="X719" s="36"/>
      <c r="Y719" s="33" t="str">
        <f>IF(H719="","",'PHIEU XT'!AC719)</f>
        <v/>
      </c>
      <c r="Z719" s="36"/>
      <c r="AA719" s="30"/>
      <c r="AB719" s="57" t="str">
        <f t="shared" si="195"/>
        <v/>
      </c>
      <c r="AC719" s="57" t="str">
        <f t="shared" si="196"/>
        <v/>
      </c>
      <c r="AD719" s="30"/>
      <c r="AE719" s="58" t="str">
        <f>IF(H719="","",'PHIEU XT'!U719)</f>
        <v/>
      </c>
      <c r="AF719" s="37"/>
      <c r="AG719" s="37" t="str">
        <f>IF(H719="","",'PHIEU XT'!T719)</f>
        <v/>
      </c>
      <c r="AH719" s="38" t="e">
        <f t="shared" si="197"/>
        <v>#VALUE!</v>
      </c>
      <c r="AI719" s="37"/>
      <c r="AJ719" s="37"/>
      <c r="AK719" s="39"/>
      <c r="AL719" s="40" t="str">
        <f t="shared" si="198"/>
        <v/>
      </c>
      <c r="AM719" s="37"/>
      <c r="AN719" s="37" t="str">
        <f t="shared" si="199"/>
        <v/>
      </c>
      <c r="AO719" s="59" t="str">
        <f t="shared" si="200"/>
        <v/>
      </c>
      <c r="AP719" s="39"/>
      <c r="AQ719" s="59" t="str">
        <f t="shared" si="201"/>
        <v/>
      </c>
      <c r="AR719" s="60" t="str">
        <f t="shared" si="202"/>
        <v/>
      </c>
      <c r="AS719" s="60" t="str">
        <f t="shared" si="203"/>
        <v/>
      </c>
      <c r="AT719" s="41"/>
      <c r="AU719" s="41"/>
      <c r="AV719" s="39"/>
      <c r="AW719" s="42"/>
      <c r="AX719" s="42"/>
      <c r="AY719" s="42"/>
      <c r="AZ719" s="42"/>
      <c r="BA719" s="42"/>
      <c r="BB719" s="42"/>
      <c r="BC719" s="42"/>
      <c r="BD719" s="42"/>
      <c r="BE719" s="42"/>
      <c r="BF719" s="42"/>
      <c r="BG719" s="42"/>
      <c r="BH719" s="42"/>
      <c r="BI719" s="42"/>
      <c r="BJ719" s="42"/>
      <c r="BK719" s="42"/>
      <c r="BL719" s="42"/>
      <c r="BM719" s="42"/>
      <c r="BN719" s="42"/>
      <c r="BO719" s="42"/>
      <c r="BP719" s="42"/>
      <c r="BQ719" s="42"/>
      <c r="BR719" s="42"/>
      <c r="BS719" s="42"/>
      <c r="BT719" s="42"/>
      <c r="BU719" s="42"/>
      <c r="BV719" s="42"/>
      <c r="BW719" s="42"/>
      <c r="BX719" s="42"/>
      <c r="BY719" s="42"/>
      <c r="BZ719" s="42"/>
      <c r="CA719" s="42"/>
      <c r="CB719" s="42"/>
      <c r="CC719" s="42"/>
      <c r="CD719" s="42"/>
      <c r="CE719" s="42"/>
      <c r="CF719" s="42"/>
      <c r="CG719" s="42"/>
      <c r="CH719" s="42"/>
      <c r="CI719" s="42"/>
      <c r="CJ719" s="42"/>
      <c r="CK719" s="42"/>
      <c r="CL719" s="42"/>
      <c r="CM719" s="42"/>
      <c r="CN719" s="42"/>
      <c r="CO719" s="42"/>
      <c r="CP719" s="42"/>
      <c r="CQ719" s="42"/>
      <c r="CR719" s="42"/>
      <c r="CS719" s="42"/>
      <c r="CT719" s="42"/>
      <c r="CU719" s="42"/>
      <c r="CV719" s="42"/>
      <c r="CW719" s="42"/>
      <c r="CX719" s="42"/>
      <c r="CY719" s="42"/>
      <c r="CZ719" s="42"/>
      <c r="DA719" s="42"/>
      <c r="DB719" s="42"/>
      <c r="DC719" s="42"/>
      <c r="DD719" s="42"/>
      <c r="DE719" s="42"/>
      <c r="DF719" s="42"/>
      <c r="DG719" s="42"/>
      <c r="DH719" s="42"/>
      <c r="DI719" s="42"/>
      <c r="DJ719" s="42"/>
      <c r="DK719" s="42"/>
      <c r="DL719" s="42"/>
      <c r="DM719" s="42"/>
      <c r="DN719" s="42"/>
      <c r="DO719" s="42"/>
      <c r="DP719" s="42"/>
      <c r="DQ719" s="42"/>
      <c r="DR719" s="42"/>
      <c r="DS719" s="42"/>
      <c r="DT719" s="42"/>
      <c r="DU719" s="42"/>
      <c r="DV719" s="42"/>
      <c r="DW719" s="42"/>
      <c r="DX719" s="42"/>
      <c r="DY719" s="42"/>
      <c r="DZ719" s="42"/>
      <c r="EA719" s="42"/>
      <c r="EB719" s="42"/>
      <c r="EC719" s="42"/>
      <c r="ED719" s="42"/>
      <c r="EE719" s="42"/>
      <c r="EF719" s="42"/>
      <c r="EG719" s="42"/>
      <c r="EH719" s="42"/>
      <c r="EI719" s="42"/>
      <c r="EJ719" s="42"/>
      <c r="EK719" s="42"/>
      <c r="EL719" s="42"/>
      <c r="EM719" s="42"/>
      <c r="EN719" s="42"/>
      <c r="EO719" s="42"/>
      <c r="EP719" s="42"/>
      <c r="EQ719" s="42"/>
      <c r="ER719" s="42"/>
      <c r="ES719" s="42"/>
      <c r="ET719" s="42"/>
      <c r="EU719" s="42"/>
      <c r="EV719" s="42"/>
      <c r="EW719" s="42"/>
      <c r="EX719" s="42"/>
      <c r="EY719" s="42"/>
      <c r="EZ719" s="42"/>
      <c r="FA719" s="42"/>
      <c r="FB719" s="42"/>
      <c r="FC719" s="42"/>
      <c r="FD719" s="42"/>
      <c r="FE719" s="42"/>
      <c r="FF719" s="42"/>
      <c r="FG719" s="42"/>
      <c r="FH719" s="42"/>
      <c r="FI719" s="42"/>
      <c r="FJ719" s="42"/>
      <c r="FK719" s="42"/>
      <c r="FL719" s="42"/>
      <c r="FM719" s="42"/>
      <c r="FN719" s="42"/>
      <c r="FO719" s="42"/>
      <c r="FP719" s="42"/>
      <c r="FQ719" s="42"/>
      <c r="FR719" s="42"/>
      <c r="FS719" s="42"/>
      <c r="FT719" s="42"/>
      <c r="FU719" s="42"/>
      <c r="FV719" s="42"/>
      <c r="FW719" s="42"/>
      <c r="FX719" s="42"/>
      <c r="FY719" s="42"/>
      <c r="FZ719" s="42"/>
      <c r="GA719" s="42"/>
      <c r="GB719" s="42"/>
      <c r="GC719" s="42"/>
      <c r="GD719" s="42"/>
      <c r="GE719" s="42"/>
      <c r="GF719" s="42"/>
      <c r="GG719" s="42"/>
      <c r="GH719" s="42"/>
      <c r="GI719" s="42"/>
      <c r="GJ719" s="42"/>
      <c r="GK719" s="42"/>
      <c r="GL719" s="42"/>
      <c r="GM719" s="42"/>
      <c r="GN719" s="42"/>
      <c r="GO719" s="42"/>
      <c r="GP719" s="42"/>
      <c r="GQ719" s="42"/>
      <c r="GR719" s="42"/>
      <c r="GS719" s="42"/>
      <c r="GT719" s="42"/>
      <c r="GU719" s="42"/>
      <c r="GV719" s="42"/>
      <c r="GW719" s="42"/>
      <c r="GX719" s="42"/>
      <c r="GY719" s="42"/>
      <c r="GZ719" s="42"/>
      <c r="HA719" s="42"/>
      <c r="HB719" s="42"/>
      <c r="HC719" s="42"/>
      <c r="HD719" s="42"/>
      <c r="HE719" s="42"/>
      <c r="HF719" s="42"/>
      <c r="HG719" s="42"/>
      <c r="HH719" s="42"/>
      <c r="HI719" s="42"/>
      <c r="HJ719" s="42"/>
      <c r="HK719" s="42"/>
      <c r="HL719" s="42"/>
      <c r="HM719" s="42"/>
      <c r="HN719" s="42"/>
      <c r="HO719" s="42"/>
      <c r="HP719" s="42"/>
      <c r="HQ719" s="42"/>
      <c r="HR719" s="42"/>
      <c r="HS719" s="42"/>
      <c r="HT719" s="42"/>
      <c r="HU719" s="42"/>
      <c r="HV719" s="42"/>
      <c r="HW719" s="42"/>
      <c r="HX719" s="42"/>
    </row>
    <row r="720" spans="1:232" s="32" customFormat="1" x14ac:dyDescent="0.25">
      <c r="A720" s="29"/>
      <c r="B720" s="30"/>
      <c r="C720" s="31" t="str">
        <f>IF(H720="","",VLOOKUP(O720,Khach_hang!B:G,6,0))</f>
        <v/>
      </c>
      <c r="D720" s="57" t="str">
        <f t="shared" si="187"/>
        <v/>
      </c>
      <c r="E720" s="57" t="str">
        <f t="shared" si="188"/>
        <v/>
      </c>
      <c r="F720" s="32" t="str">
        <f>IF(H720="","",VLOOKUP(H720,'PHIEU XT'!B:I,8,0))</f>
        <v/>
      </c>
      <c r="G720" s="32" t="str">
        <f t="shared" si="189"/>
        <v/>
      </c>
      <c r="H720" s="4"/>
      <c r="I720" s="32" t="str">
        <f t="shared" si="190"/>
        <v/>
      </c>
      <c r="J720" s="33" t="str">
        <f t="shared" si="191"/>
        <v/>
      </c>
      <c r="K720" s="43"/>
      <c r="L720" s="46" t="str">
        <f t="shared" si="192"/>
        <v/>
      </c>
      <c r="M720" s="33" t="str">
        <f>IF(H720="","",'PHIEU XT'!C720)</f>
        <v/>
      </c>
      <c r="N720" s="35" t="str">
        <f t="shared" si="193"/>
        <v/>
      </c>
      <c r="O720" s="6" t="str">
        <f>IF(H720="","",'PHIEU XT'!E720)</f>
        <v/>
      </c>
      <c r="P720" s="36"/>
      <c r="Q720" s="36"/>
      <c r="R720" s="36"/>
      <c r="S720" s="33" t="str">
        <f>IF(H720="","",'PHIEU XT'!F720)</f>
        <v/>
      </c>
      <c r="T720" s="36"/>
      <c r="U720" s="36"/>
      <c r="V720" s="33" t="str">
        <f t="shared" si="194"/>
        <v/>
      </c>
      <c r="W720" s="36"/>
      <c r="X720" s="36"/>
      <c r="Y720" s="33" t="str">
        <f>IF(H720="","",'PHIEU XT'!AC720)</f>
        <v/>
      </c>
      <c r="Z720" s="36"/>
      <c r="AA720" s="30"/>
      <c r="AB720" s="57" t="str">
        <f t="shared" si="195"/>
        <v/>
      </c>
      <c r="AC720" s="57" t="str">
        <f t="shared" si="196"/>
        <v/>
      </c>
      <c r="AD720" s="30"/>
      <c r="AE720" s="58" t="str">
        <f>IF(H720="","",'PHIEU XT'!U720)</f>
        <v/>
      </c>
      <c r="AF720" s="37"/>
      <c r="AG720" s="37" t="str">
        <f>IF(H720="","",'PHIEU XT'!T720)</f>
        <v/>
      </c>
      <c r="AH720" s="38" t="e">
        <f t="shared" si="197"/>
        <v>#VALUE!</v>
      </c>
      <c r="AI720" s="37"/>
      <c r="AJ720" s="37"/>
      <c r="AK720" s="39"/>
      <c r="AL720" s="40" t="str">
        <f t="shared" si="198"/>
        <v/>
      </c>
      <c r="AM720" s="37"/>
      <c r="AN720" s="37" t="str">
        <f t="shared" si="199"/>
        <v/>
      </c>
      <c r="AO720" s="59" t="str">
        <f t="shared" si="200"/>
        <v/>
      </c>
      <c r="AP720" s="39"/>
      <c r="AQ720" s="59" t="str">
        <f t="shared" si="201"/>
        <v/>
      </c>
      <c r="AR720" s="60" t="str">
        <f t="shared" si="202"/>
        <v/>
      </c>
      <c r="AS720" s="60" t="str">
        <f t="shared" si="203"/>
        <v/>
      </c>
      <c r="AT720" s="41"/>
      <c r="AU720" s="41"/>
      <c r="AV720" s="39"/>
      <c r="AW720" s="42"/>
      <c r="AX720" s="42"/>
      <c r="AY720" s="42"/>
      <c r="AZ720" s="42"/>
      <c r="BA720" s="42"/>
      <c r="BB720" s="42"/>
      <c r="BC720" s="42"/>
      <c r="BD720" s="42"/>
      <c r="BE720" s="42"/>
      <c r="BF720" s="42"/>
      <c r="BG720" s="42"/>
      <c r="BH720" s="42"/>
      <c r="BI720" s="42"/>
      <c r="BJ720" s="42"/>
      <c r="BK720" s="42"/>
      <c r="BL720" s="42"/>
      <c r="BM720" s="42"/>
      <c r="BN720" s="42"/>
      <c r="BO720" s="42"/>
      <c r="BP720" s="42"/>
      <c r="BQ720" s="42"/>
      <c r="BR720" s="42"/>
      <c r="BS720" s="42"/>
      <c r="BT720" s="42"/>
      <c r="BU720" s="42"/>
      <c r="BV720" s="42"/>
      <c r="BW720" s="42"/>
      <c r="BX720" s="42"/>
      <c r="BY720" s="42"/>
      <c r="BZ720" s="42"/>
      <c r="CA720" s="42"/>
      <c r="CB720" s="42"/>
      <c r="CC720" s="42"/>
      <c r="CD720" s="42"/>
      <c r="CE720" s="42"/>
      <c r="CF720" s="42"/>
      <c r="CG720" s="42"/>
      <c r="CH720" s="42"/>
      <c r="CI720" s="42"/>
      <c r="CJ720" s="42"/>
      <c r="CK720" s="42"/>
      <c r="CL720" s="42"/>
      <c r="CM720" s="42"/>
      <c r="CN720" s="42"/>
      <c r="CO720" s="42"/>
      <c r="CP720" s="42"/>
      <c r="CQ720" s="42"/>
      <c r="CR720" s="42"/>
      <c r="CS720" s="42"/>
      <c r="CT720" s="42"/>
      <c r="CU720" s="42"/>
      <c r="CV720" s="42"/>
      <c r="CW720" s="42"/>
      <c r="CX720" s="42"/>
      <c r="CY720" s="42"/>
      <c r="CZ720" s="42"/>
      <c r="DA720" s="42"/>
      <c r="DB720" s="42"/>
      <c r="DC720" s="42"/>
      <c r="DD720" s="42"/>
      <c r="DE720" s="42"/>
      <c r="DF720" s="42"/>
      <c r="DG720" s="42"/>
      <c r="DH720" s="42"/>
      <c r="DI720" s="42"/>
      <c r="DJ720" s="42"/>
      <c r="DK720" s="42"/>
      <c r="DL720" s="42"/>
      <c r="DM720" s="42"/>
      <c r="DN720" s="42"/>
      <c r="DO720" s="42"/>
      <c r="DP720" s="42"/>
      <c r="DQ720" s="42"/>
      <c r="DR720" s="42"/>
      <c r="DS720" s="42"/>
      <c r="DT720" s="42"/>
      <c r="DU720" s="42"/>
      <c r="DV720" s="42"/>
      <c r="DW720" s="42"/>
      <c r="DX720" s="42"/>
      <c r="DY720" s="42"/>
      <c r="DZ720" s="42"/>
      <c r="EA720" s="42"/>
      <c r="EB720" s="42"/>
      <c r="EC720" s="42"/>
      <c r="ED720" s="42"/>
      <c r="EE720" s="42"/>
      <c r="EF720" s="42"/>
      <c r="EG720" s="42"/>
      <c r="EH720" s="42"/>
      <c r="EI720" s="42"/>
      <c r="EJ720" s="42"/>
      <c r="EK720" s="42"/>
      <c r="EL720" s="42"/>
      <c r="EM720" s="42"/>
      <c r="EN720" s="42"/>
      <c r="EO720" s="42"/>
      <c r="EP720" s="42"/>
      <c r="EQ720" s="42"/>
      <c r="ER720" s="42"/>
      <c r="ES720" s="42"/>
      <c r="ET720" s="42"/>
      <c r="EU720" s="42"/>
      <c r="EV720" s="42"/>
      <c r="EW720" s="42"/>
      <c r="EX720" s="42"/>
      <c r="EY720" s="42"/>
      <c r="EZ720" s="42"/>
      <c r="FA720" s="42"/>
      <c r="FB720" s="42"/>
      <c r="FC720" s="42"/>
      <c r="FD720" s="42"/>
      <c r="FE720" s="42"/>
      <c r="FF720" s="42"/>
      <c r="FG720" s="42"/>
      <c r="FH720" s="42"/>
      <c r="FI720" s="42"/>
      <c r="FJ720" s="42"/>
      <c r="FK720" s="42"/>
      <c r="FL720" s="42"/>
      <c r="FM720" s="42"/>
      <c r="FN720" s="42"/>
      <c r="FO720" s="42"/>
      <c r="FP720" s="42"/>
      <c r="FQ720" s="42"/>
      <c r="FR720" s="42"/>
      <c r="FS720" s="42"/>
      <c r="FT720" s="42"/>
      <c r="FU720" s="42"/>
      <c r="FV720" s="42"/>
      <c r="FW720" s="42"/>
      <c r="FX720" s="42"/>
      <c r="FY720" s="42"/>
      <c r="FZ720" s="42"/>
      <c r="GA720" s="42"/>
      <c r="GB720" s="42"/>
      <c r="GC720" s="42"/>
      <c r="GD720" s="42"/>
      <c r="GE720" s="42"/>
      <c r="GF720" s="42"/>
      <c r="GG720" s="42"/>
      <c r="GH720" s="42"/>
      <c r="GI720" s="42"/>
      <c r="GJ720" s="42"/>
      <c r="GK720" s="42"/>
      <c r="GL720" s="42"/>
      <c r="GM720" s="42"/>
      <c r="GN720" s="42"/>
      <c r="GO720" s="42"/>
      <c r="GP720" s="42"/>
      <c r="GQ720" s="42"/>
      <c r="GR720" s="42"/>
      <c r="GS720" s="42"/>
      <c r="GT720" s="42"/>
      <c r="GU720" s="42"/>
      <c r="GV720" s="42"/>
      <c r="GW720" s="42"/>
      <c r="GX720" s="42"/>
      <c r="GY720" s="42"/>
      <c r="GZ720" s="42"/>
      <c r="HA720" s="42"/>
      <c r="HB720" s="42"/>
      <c r="HC720" s="42"/>
      <c r="HD720" s="42"/>
      <c r="HE720" s="42"/>
      <c r="HF720" s="42"/>
      <c r="HG720" s="42"/>
      <c r="HH720" s="42"/>
      <c r="HI720" s="42"/>
      <c r="HJ720" s="42"/>
      <c r="HK720" s="42"/>
      <c r="HL720" s="42"/>
      <c r="HM720" s="42"/>
      <c r="HN720" s="42"/>
      <c r="HO720" s="42"/>
      <c r="HP720" s="42"/>
      <c r="HQ720" s="42"/>
      <c r="HR720" s="42"/>
      <c r="HS720" s="42"/>
      <c r="HT720" s="42"/>
      <c r="HU720" s="42"/>
      <c r="HV720" s="42"/>
      <c r="HW720" s="42"/>
      <c r="HX720" s="42"/>
    </row>
    <row r="721" spans="1:232" s="32" customFormat="1" x14ac:dyDescent="0.25">
      <c r="A721" s="29"/>
      <c r="B721" s="30"/>
      <c r="C721" s="31" t="str">
        <f>IF(H721="","",VLOOKUP(O721,Khach_hang!B:G,6,0))</f>
        <v/>
      </c>
      <c r="D721" s="57" t="str">
        <f t="shared" si="187"/>
        <v/>
      </c>
      <c r="E721" s="57" t="str">
        <f t="shared" si="188"/>
        <v/>
      </c>
      <c r="F721" s="32" t="str">
        <f>IF(H721="","",VLOOKUP(H721,'PHIEU XT'!B:I,8,0))</f>
        <v/>
      </c>
      <c r="G721" s="32" t="str">
        <f t="shared" si="189"/>
        <v/>
      </c>
      <c r="H721" s="4"/>
      <c r="I721" s="32" t="str">
        <f t="shared" si="190"/>
        <v/>
      </c>
      <c r="J721" s="33" t="str">
        <f t="shared" si="191"/>
        <v/>
      </c>
      <c r="K721" s="43"/>
      <c r="L721" s="46" t="str">
        <f t="shared" si="192"/>
        <v/>
      </c>
      <c r="M721" s="33" t="str">
        <f>IF(H721="","",'PHIEU XT'!C721)</f>
        <v/>
      </c>
      <c r="N721" s="35" t="str">
        <f t="shared" si="193"/>
        <v/>
      </c>
      <c r="O721" s="6" t="str">
        <f>IF(H721="","",'PHIEU XT'!E721)</f>
        <v/>
      </c>
      <c r="P721" s="36"/>
      <c r="Q721" s="36"/>
      <c r="R721" s="36"/>
      <c r="S721" s="33" t="str">
        <f>IF(H721="","",'PHIEU XT'!F721)</f>
        <v/>
      </c>
      <c r="T721" s="36"/>
      <c r="U721" s="36"/>
      <c r="V721" s="33" t="str">
        <f t="shared" si="194"/>
        <v/>
      </c>
      <c r="W721" s="36"/>
      <c r="X721" s="36"/>
      <c r="Y721" s="33" t="str">
        <f>IF(H721="","",'PHIEU XT'!AC721)</f>
        <v/>
      </c>
      <c r="Z721" s="36"/>
      <c r="AA721" s="30"/>
      <c r="AB721" s="57" t="str">
        <f t="shared" si="195"/>
        <v/>
      </c>
      <c r="AC721" s="57" t="str">
        <f t="shared" si="196"/>
        <v/>
      </c>
      <c r="AD721" s="30"/>
      <c r="AE721" s="58" t="str">
        <f>IF(H721="","",'PHIEU XT'!U721)</f>
        <v/>
      </c>
      <c r="AF721" s="37"/>
      <c r="AG721" s="37" t="str">
        <f>IF(H721="","",'PHIEU XT'!T721)</f>
        <v/>
      </c>
      <c r="AH721" s="38" t="e">
        <f t="shared" si="197"/>
        <v>#VALUE!</v>
      </c>
      <c r="AI721" s="37"/>
      <c r="AJ721" s="37"/>
      <c r="AK721" s="39"/>
      <c r="AL721" s="40" t="str">
        <f t="shared" si="198"/>
        <v/>
      </c>
      <c r="AM721" s="37"/>
      <c r="AN721" s="37" t="str">
        <f t="shared" si="199"/>
        <v/>
      </c>
      <c r="AO721" s="59" t="str">
        <f t="shared" si="200"/>
        <v/>
      </c>
      <c r="AP721" s="39"/>
      <c r="AQ721" s="59" t="str">
        <f t="shared" si="201"/>
        <v/>
      </c>
      <c r="AR721" s="60" t="str">
        <f t="shared" si="202"/>
        <v/>
      </c>
      <c r="AS721" s="60" t="str">
        <f t="shared" si="203"/>
        <v/>
      </c>
      <c r="AT721" s="41"/>
      <c r="AU721" s="41"/>
      <c r="AV721" s="39"/>
      <c r="AW721" s="42"/>
      <c r="AX721" s="42"/>
      <c r="AY721" s="42"/>
      <c r="AZ721" s="42"/>
      <c r="BA721" s="42"/>
      <c r="BB721" s="42"/>
      <c r="BC721" s="42"/>
      <c r="BD721" s="42"/>
      <c r="BE721" s="42"/>
      <c r="BF721" s="42"/>
      <c r="BG721" s="42"/>
      <c r="BH721" s="42"/>
      <c r="BI721" s="42"/>
      <c r="BJ721" s="42"/>
      <c r="BK721" s="42"/>
      <c r="BL721" s="42"/>
      <c r="BM721" s="42"/>
      <c r="BN721" s="42"/>
      <c r="BO721" s="42"/>
      <c r="BP721" s="42"/>
      <c r="BQ721" s="42"/>
      <c r="BR721" s="42"/>
      <c r="BS721" s="42"/>
      <c r="BT721" s="42"/>
      <c r="BU721" s="42"/>
      <c r="BV721" s="42"/>
      <c r="BW721" s="42"/>
      <c r="BX721" s="42"/>
      <c r="BY721" s="42"/>
      <c r="BZ721" s="42"/>
      <c r="CA721" s="42"/>
      <c r="CB721" s="42"/>
      <c r="CC721" s="42"/>
      <c r="CD721" s="42"/>
      <c r="CE721" s="42"/>
      <c r="CF721" s="42"/>
      <c r="CG721" s="42"/>
      <c r="CH721" s="42"/>
      <c r="CI721" s="42"/>
      <c r="CJ721" s="42"/>
      <c r="CK721" s="42"/>
      <c r="CL721" s="42"/>
      <c r="CM721" s="42"/>
      <c r="CN721" s="42"/>
      <c r="CO721" s="42"/>
      <c r="CP721" s="42"/>
      <c r="CQ721" s="42"/>
      <c r="CR721" s="42"/>
      <c r="CS721" s="42"/>
      <c r="CT721" s="42"/>
      <c r="CU721" s="42"/>
      <c r="CV721" s="42"/>
      <c r="CW721" s="42"/>
      <c r="CX721" s="42"/>
      <c r="CY721" s="42"/>
      <c r="CZ721" s="42"/>
      <c r="DA721" s="42"/>
      <c r="DB721" s="42"/>
      <c r="DC721" s="42"/>
      <c r="DD721" s="42"/>
      <c r="DE721" s="42"/>
      <c r="DF721" s="42"/>
      <c r="DG721" s="42"/>
      <c r="DH721" s="42"/>
      <c r="DI721" s="42"/>
      <c r="DJ721" s="42"/>
      <c r="DK721" s="42"/>
      <c r="DL721" s="42"/>
      <c r="DM721" s="42"/>
      <c r="DN721" s="42"/>
      <c r="DO721" s="42"/>
      <c r="DP721" s="42"/>
      <c r="DQ721" s="42"/>
      <c r="DR721" s="42"/>
      <c r="DS721" s="42"/>
      <c r="DT721" s="42"/>
      <c r="DU721" s="42"/>
      <c r="DV721" s="42"/>
      <c r="DW721" s="42"/>
      <c r="DX721" s="42"/>
      <c r="DY721" s="42"/>
      <c r="DZ721" s="42"/>
      <c r="EA721" s="42"/>
      <c r="EB721" s="42"/>
      <c r="EC721" s="42"/>
      <c r="ED721" s="42"/>
      <c r="EE721" s="42"/>
      <c r="EF721" s="42"/>
      <c r="EG721" s="42"/>
      <c r="EH721" s="42"/>
      <c r="EI721" s="42"/>
      <c r="EJ721" s="42"/>
      <c r="EK721" s="42"/>
      <c r="EL721" s="42"/>
      <c r="EM721" s="42"/>
      <c r="EN721" s="42"/>
      <c r="EO721" s="42"/>
      <c r="EP721" s="42"/>
      <c r="EQ721" s="42"/>
      <c r="ER721" s="42"/>
      <c r="ES721" s="42"/>
      <c r="ET721" s="42"/>
      <c r="EU721" s="42"/>
      <c r="EV721" s="42"/>
      <c r="EW721" s="42"/>
      <c r="EX721" s="42"/>
      <c r="EY721" s="42"/>
      <c r="EZ721" s="42"/>
      <c r="FA721" s="42"/>
      <c r="FB721" s="42"/>
      <c r="FC721" s="42"/>
      <c r="FD721" s="42"/>
      <c r="FE721" s="42"/>
      <c r="FF721" s="42"/>
      <c r="FG721" s="42"/>
      <c r="FH721" s="42"/>
      <c r="FI721" s="42"/>
      <c r="FJ721" s="42"/>
      <c r="FK721" s="42"/>
      <c r="FL721" s="42"/>
      <c r="FM721" s="42"/>
      <c r="FN721" s="42"/>
      <c r="FO721" s="42"/>
      <c r="FP721" s="42"/>
      <c r="FQ721" s="42"/>
      <c r="FR721" s="42"/>
      <c r="FS721" s="42"/>
      <c r="FT721" s="42"/>
      <c r="FU721" s="42"/>
      <c r="FV721" s="42"/>
      <c r="FW721" s="42"/>
      <c r="FX721" s="42"/>
      <c r="FY721" s="42"/>
      <c r="FZ721" s="42"/>
      <c r="GA721" s="42"/>
      <c r="GB721" s="42"/>
      <c r="GC721" s="42"/>
      <c r="GD721" s="42"/>
      <c r="GE721" s="42"/>
      <c r="GF721" s="42"/>
      <c r="GG721" s="42"/>
      <c r="GH721" s="42"/>
      <c r="GI721" s="42"/>
      <c r="GJ721" s="42"/>
      <c r="GK721" s="42"/>
      <c r="GL721" s="42"/>
      <c r="GM721" s="42"/>
      <c r="GN721" s="42"/>
      <c r="GO721" s="42"/>
      <c r="GP721" s="42"/>
      <c r="GQ721" s="42"/>
      <c r="GR721" s="42"/>
      <c r="GS721" s="42"/>
      <c r="GT721" s="42"/>
      <c r="GU721" s="42"/>
      <c r="GV721" s="42"/>
      <c r="GW721" s="42"/>
      <c r="GX721" s="42"/>
      <c r="GY721" s="42"/>
      <c r="GZ721" s="42"/>
      <c r="HA721" s="42"/>
      <c r="HB721" s="42"/>
      <c r="HC721" s="42"/>
      <c r="HD721" s="42"/>
      <c r="HE721" s="42"/>
      <c r="HF721" s="42"/>
      <c r="HG721" s="42"/>
      <c r="HH721" s="42"/>
      <c r="HI721" s="42"/>
      <c r="HJ721" s="42"/>
      <c r="HK721" s="42"/>
      <c r="HL721" s="42"/>
      <c r="HM721" s="42"/>
      <c r="HN721" s="42"/>
      <c r="HO721" s="42"/>
      <c r="HP721" s="42"/>
      <c r="HQ721" s="42"/>
      <c r="HR721" s="42"/>
      <c r="HS721" s="42"/>
      <c r="HT721" s="42"/>
      <c r="HU721" s="42"/>
      <c r="HV721" s="42"/>
      <c r="HW721" s="42"/>
      <c r="HX721" s="42"/>
    </row>
    <row r="722" spans="1:232" s="32" customFormat="1" x14ac:dyDescent="0.25">
      <c r="A722" s="29"/>
      <c r="B722" s="30"/>
      <c r="C722" s="31" t="str">
        <f>IF(H722="","",VLOOKUP(O722,Khach_hang!B:G,6,0))</f>
        <v/>
      </c>
      <c r="D722" s="57" t="str">
        <f t="shared" si="187"/>
        <v/>
      </c>
      <c r="E722" s="57" t="str">
        <f t="shared" si="188"/>
        <v/>
      </c>
      <c r="F722" s="32" t="str">
        <f>IF(H722="","",VLOOKUP(H722,'PHIEU XT'!B:I,8,0))</f>
        <v/>
      </c>
      <c r="G722" s="32" t="str">
        <f t="shared" si="189"/>
        <v/>
      </c>
      <c r="H722" s="4"/>
      <c r="I722" s="32" t="str">
        <f t="shared" si="190"/>
        <v/>
      </c>
      <c r="J722" s="33" t="str">
        <f t="shared" si="191"/>
        <v/>
      </c>
      <c r="K722" s="43"/>
      <c r="L722" s="46" t="str">
        <f t="shared" si="192"/>
        <v/>
      </c>
      <c r="M722" s="33" t="str">
        <f>IF(H722="","",'PHIEU XT'!C722)</f>
        <v/>
      </c>
      <c r="N722" s="35" t="str">
        <f t="shared" si="193"/>
        <v/>
      </c>
      <c r="O722" s="6" t="str">
        <f>IF(H722="","",'PHIEU XT'!E722)</f>
        <v/>
      </c>
      <c r="P722" s="36"/>
      <c r="Q722" s="36"/>
      <c r="R722" s="36"/>
      <c r="S722" s="33" t="str">
        <f>IF(H722="","",'PHIEU XT'!F722)</f>
        <v/>
      </c>
      <c r="T722" s="36"/>
      <c r="U722" s="36"/>
      <c r="V722" s="33" t="str">
        <f t="shared" si="194"/>
        <v/>
      </c>
      <c r="W722" s="36"/>
      <c r="X722" s="36"/>
      <c r="Y722" s="33" t="str">
        <f>IF(H722="","",'PHIEU XT'!AC722)</f>
        <v/>
      </c>
      <c r="Z722" s="36"/>
      <c r="AA722" s="30"/>
      <c r="AB722" s="57" t="str">
        <f t="shared" si="195"/>
        <v/>
      </c>
      <c r="AC722" s="57" t="str">
        <f t="shared" si="196"/>
        <v/>
      </c>
      <c r="AD722" s="30"/>
      <c r="AE722" s="58" t="str">
        <f>IF(H722="","",'PHIEU XT'!U722)</f>
        <v/>
      </c>
      <c r="AF722" s="37"/>
      <c r="AG722" s="37" t="str">
        <f>IF(H722="","",'PHIEU XT'!T722)</f>
        <v/>
      </c>
      <c r="AH722" s="38" t="e">
        <f t="shared" si="197"/>
        <v>#VALUE!</v>
      </c>
      <c r="AI722" s="37"/>
      <c r="AJ722" s="37"/>
      <c r="AK722" s="39"/>
      <c r="AL722" s="40" t="str">
        <f t="shared" si="198"/>
        <v/>
      </c>
      <c r="AM722" s="37"/>
      <c r="AN722" s="37" t="str">
        <f t="shared" si="199"/>
        <v/>
      </c>
      <c r="AO722" s="59" t="str">
        <f t="shared" si="200"/>
        <v/>
      </c>
      <c r="AP722" s="39"/>
      <c r="AQ722" s="59" t="str">
        <f t="shared" si="201"/>
        <v/>
      </c>
      <c r="AR722" s="60" t="str">
        <f t="shared" si="202"/>
        <v/>
      </c>
      <c r="AS722" s="60" t="str">
        <f t="shared" si="203"/>
        <v/>
      </c>
      <c r="AT722" s="41"/>
      <c r="AU722" s="41"/>
      <c r="AV722" s="39"/>
      <c r="AW722" s="42"/>
      <c r="AX722" s="42"/>
      <c r="AY722" s="42"/>
      <c r="AZ722" s="42"/>
      <c r="BA722" s="42"/>
      <c r="BB722" s="42"/>
      <c r="BC722" s="42"/>
      <c r="BD722" s="42"/>
      <c r="BE722" s="42"/>
      <c r="BF722" s="42"/>
      <c r="BG722" s="42"/>
      <c r="BH722" s="42"/>
      <c r="BI722" s="42"/>
      <c r="BJ722" s="42"/>
      <c r="BK722" s="42"/>
      <c r="BL722" s="42"/>
      <c r="BM722" s="42"/>
      <c r="BN722" s="42"/>
      <c r="BO722" s="42"/>
      <c r="BP722" s="42"/>
      <c r="BQ722" s="42"/>
      <c r="BR722" s="42"/>
      <c r="BS722" s="42"/>
      <c r="BT722" s="42"/>
      <c r="BU722" s="42"/>
      <c r="BV722" s="42"/>
      <c r="BW722" s="42"/>
      <c r="BX722" s="42"/>
      <c r="BY722" s="42"/>
      <c r="BZ722" s="42"/>
      <c r="CA722" s="42"/>
      <c r="CB722" s="42"/>
      <c r="CC722" s="42"/>
      <c r="CD722" s="42"/>
      <c r="CE722" s="42"/>
      <c r="CF722" s="42"/>
      <c r="CG722" s="42"/>
      <c r="CH722" s="42"/>
      <c r="CI722" s="42"/>
      <c r="CJ722" s="42"/>
      <c r="CK722" s="42"/>
      <c r="CL722" s="42"/>
      <c r="CM722" s="42"/>
      <c r="CN722" s="42"/>
      <c r="CO722" s="42"/>
      <c r="CP722" s="42"/>
      <c r="CQ722" s="42"/>
      <c r="CR722" s="42"/>
      <c r="CS722" s="42"/>
      <c r="CT722" s="42"/>
      <c r="CU722" s="42"/>
      <c r="CV722" s="42"/>
      <c r="CW722" s="42"/>
      <c r="CX722" s="42"/>
      <c r="CY722" s="42"/>
      <c r="CZ722" s="42"/>
      <c r="DA722" s="42"/>
      <c r="DB722" s="42"/>
      <c r="DC722" s="42"/>
      <c r="DD722" s="42"/>
      <c r="DE722" s="42"/>
      <c r="DF722" s="42"/>
      <c r="DG722" s="42"/>
      <c r="DH722" s="42"/>
      <c r="DI722" s="42"/>
      <c r="DJ722" s="42"/>
      <c r="DK722" s="42"/>
      <c r="DL722" s="42"/>
      <c r="DM722" s="42"/>
      <c r="DN722" s="42"/>
      <c r="DO722" s="42"/>
      <c r="DP722" s="42"/>
      <c r="DQ722" s="42"/>
      <c r="DR722" s="42"/>
      <c r="DS722" s="42"/>
      <c r="DT722" s="42"/>
      <c r="DU722" s="42"/>
      <c r="DV722" s="42"/>
      <c r="DW722" s="42"/>
      <c r="DX722" s="42"/>
      <c r="DY722" s="42"/>
      <c r="DZ722" s="42"/>
      <c r="EA722" s="42"/>
      <c r="EB722" s="42"/>
      <c r="EC722" s="42"/>
      <c r="ED722" s="42"/>
      <c r="EE722" s="42"/>
      <c r="EF722" s="42"/>
      <c r="EG722" s="42"/>
      <c r="EH722" s="42"/>
      <c r="EI722" s="42"/>
      <c r="EJ722" s="42"/>
      <c r="EK722" s="42"/>
      <c r="EL722" s="42"/>
      <c r="EM722" s="42"/>
      <c r="EN722" s="42"/>
      <c r="EO722" s="42"/>
      <c r="EP722" s="42"/>
      <c r="EQ722" s="42"/>
      <c r="ER722" s="42"/>
      <c r="ES722" s="42"/>
      <c r="ET722" s="42"/>
      <c r="EU722" s="42"/>
      <c r="EV722" s="42"/>
      <c r="EW722" s="42"/>
      <c r="EX722" s="42"/>
      <c r="EY722" s="42"/>
      <c r="EZ722" s="42"/>
      <c r="FA722" s="42"/>
      <c r="FB722" s="42"/>
      <c r="FC722" s="42"/>
      <c r="FD722" s="42"/>
      <c r="FE722" s="42"/>
      <c r="FF722" s="42"/>
      <c r="FG722" s="42"/>
      <c r="FH722" s="42"/>
      <c r="FI722" s="42"/>
      <c r="FJ722" s="42"/>
      <c r="FK722" s="42"/>
      <c r="FL722" s="42"/>
      <c r="FM722" s="42"/>
      <c r="FN722" s="42"/>
      <c r="FO722" s="42"/>
      <c r="FP722" s="42"/>
      <c r="FQ722" s="42"/>
      <c r="FR722" s="42"/>
      <c r="FS722" s="42"/>
      <c r="FT722" s="42"/>
      <c r="FU722" s="42"/>
      <c r="FV722" s="42"/>
      <c r="FW722" s="42"/>
      <c r="FX722" s="42"/>
      <c r="FY722" s="42"/>
      <c r="FZ722" s="42"/>
      <c r="GA722" s="42"/>
      <c r="GB722" s="42"/>
      <c r="GC722" s="42"/>
      <c r="GD722" s="42"/>
      <c r="GE722" s="42"/>
      <c r="GF722" s="42"/>
      <c r="GG722" s="42"/>
      <c r="GH722" s="42"/>
      <c r="GI722" s="42"/>
      <c r="GJ722" s="42"/>
      <c r="GK722" s="42"/>
      <c r="GL722" s="42"/>
      <c r="GM722" s="42"/>
      <c r="GN722" s="42"/>
      <c r="GO722" s="42"/>
      <c r="GP722" s="42"/>
      <c r="GQ722" s="42"/>
      <c r="GR722" s="42"/>
      <c r="GS722" s="42"/>
      <c r="GT722" s="42"/>
      <c r="GU722" s="42"/>
      <c r="GV722" s="42"/>
      <c r="GW722" s="42"/>
      <c r="GX722" s="42"/>
      <c r="GY722" s="42"/>
      <c r="GZ722" s="42"/>
      <c r="HA722" s="42"/>
      <c r="HB722" s="42"/>
      <c r="HC722" s="42"/>
      <c r="HD722" s="42"/>
      <c r="HE722" s="42"/>
      <c r="HF722" s="42"/>
      <c r="HG722" s="42"/>
      <c r="HH722" s="42"/>
      <c r="HI722" s="42"/>
      <c r="HJ722" s="42"/>
      <c r="HK722" s="42"/>
      <c r="HL722" s="42"/>
      <c r="HM722" s="42"/>
      <c r="HN722" s="42"/>
      <c r="HO722" s="42"/>
      <c r="HP722" s="42"/>
      <c r="HQ722" s="42"/>
      <c r="HR722" s="42"/>
      <c r="HS722" s="42"/>
      <c r="HT722" s="42"/>
      <c r="HU722" s="42"/>
      <c r="HV722" s="42"/>
      <c r="HW722" s="42"/>
      <c r="HX722" s="42"/>
    </row>
    <row r="723" spans="1:232" s="32" customFormat="1" x14ac:dyDescent="0.25">
      <c r="A723" s="29"/>
      <c r="B723" s="30"/>
      <c r="C723" s="31" t="str">
        <f>IF(H723="","",VLOOKUP(O723,Khach_hang!B:G,6,0))</f>
        <v/>
      </c>
      <c r="D723" s="57" t="str">
        <f t="shared" si="187"/>
        <v/>
      </c>
      <c r="E723" s="57" t="str">
        <f t="shared" si="188"/>
        <v/>
      </c>
      <c r="F723" s="32" t="str">
        <f>IF(H723="","",VLOOKUP(H723,'PHIEU XT'!B:I,8,0))</f>
        <v/>
      </c>
      <c r="G723" s="32" t="str">
        <f t="shared" si="189"/>
        <v/>
      </c>
      <c r="H723" s="4"/>
      <c r="I723" s="32" t="str">
        <f t="shared" si="190"/>
        <v/>
      </c>
      <c r="J723" s="33" t="str">
        <f t="shared" si="191"/>
        <v/>
      </c>
      <c r="K723" s="43"/>
      <c r="L723" s="46" t="str">
        <f t="shared" si="192"/>
        <v/>
      </c>
      <c r="M723" s="33" t="str">
        <f>IF(H723="","",'PHIEU XT'!C723)</f>
        <v/>
      </c>
      <c r="N723" s="35" t="str">
        <f t="shared" si="193"/>
        <v/>
      </c>
      <c r="O723" s="6" t="str">
        <f>IF(H723="","",'PHIEU XT'!E723)</f>
        <v/>
      </c>
      <c r="P723" s="36"/>
      <c r="Q723" s="36"/>
      <c r="R723" s="36"/>
      <c r="S723" s="33" t="str">
        <f>IF(H723="","",'PHIEU XT'!F723)</f>
        <v/>
      </c>
      <c r="T723" s="36"/>
      <c r="U723" s="36"/>
      <c r="V723" s="33" t="str">
        <f t="shared" si="194"/>
        <v/>
      </c>
      <c r="W723" s="36"/>
      <c r="X723" s="36"/>
      <c r="Y723" s="33" t="str">
        <f>IF(H723="","",'PHIEU XT'!AC723)</f>
        <v/>
      </c>
      <c r="Z723" s="36"/>
      <c r="AA723" s="30"/>
      <c r="AB723" s="57" t="str">
        <f t="shared" si="195"/>
        <v/>
      </c>
      <c r="AC723" s="57" t="str">
        <f t="shared" si="196"/>
        <v/>
      </c>
      <c r="AD723" s="30"/>
      <c r="AE723" s="58" t="str">
        <f>IF(H723="","",'PHIEU XT'!U723)</f>
        <v/>
      </c>
      <c r="AF723" s="37"/>
      <c r="AG723" s="37" t="str">
        <f>IF(H723="","",'PHIEU XT'!T723)</f>
        <v/>
      </c>
      <c r="AH723" s="38" t="e">
        <f t="shared" si="197"/>
        <v>#VALUE!</v>
      </c>
      <c r="AI723" s="37"/>
      <c r="AJ723" s="37"/>
      <c r="AK723" s="39"/>
      <c r="AL723" s="40" t="str">
        <f t="shared" si="198"/>
        <v/>
      </c>
      <c r="AM723" s="37"/>
      <c r="AN723" s="37" t="str">
        <f t="shared" si="199"/>
        <v/>
      </c>
      <c r="AO723" s="59" t="str">
        <f t="shared" si="200"/>
        <v/>
      </c>
      <c r="AP723" s="39"/>
      <c r="AQ723" s="59" t="str">
        <f t="shared" si="201"/>
        <v/>
      </c>
      <c r="AR723" s="60" t="str">
        <f t="shared" si="202"/>
        <v/>
      </c>
      <c r="AS723" s="60" t="str">
        <f t="shared" si="203"/>
        <v/>
      </c>
      <c r="AT723" s="41"/>
      <c r="AU723" s="41"/>
      <c r="AV723" s="39"/>
      <c r="AW723" s="42"/>
      <c r="AX723" s="42"/>
      <c r="AY723" s="42"/>
      <c r="AZ723" s="42"/>
      <c r="BA723" s="42"/>
      <c r="BB723" s="42"/>
      <c r="BC723" s="42"/>
      <c r="BD723" s="42"/>
      <c r="BE723" s="42"/>
      <c r="BF723" s="42"/>
      <c r="BG723" s="42"/>
      <c r="BH723" s="42"/>
      <c r="BI723" s="42"/>
      <c r="BJ723" s="42"/>
      <c r="BK723" s="42"/>
      <c r="BL723" s="42"/>
      <c r="BM723" s="42"/>
      <c r="BN723" s="42"/>
      <c r="BO723" s="42"/>
      <c r="BP723" s="42"/>
      <c r="BQ723" s="42"/>
      <c r="BR723" s="42"/>
      <c r="BS723" s="42"/>
      <c r="BT723" s="42"/>
      <c r="BU723" s="42"/>
      <c r="BV723" s="42"/>
      <c r="BW723" s="42"/>
      <c r="BX723" s="42"/>
      <c r="BY723" s="42"/>
      <c r="BZ723" s="42"/>
      <c r="CA723" s="42"/>
      <c r="CB723" s="42"/>
      <c r="CC723" s="42"/>
      <c r="CD723" s="42"/>
      <c r="CE723" s="42"/>
      <c r="CF723" s="42"/>
      <c r="CG723" s="42"/>
      <c r="CH723" s="42"/>
      <c r="CI723" s="42"/>
      <c r="CJ723" s="42"/>
      <c r="CK723" s="42"/>
      <c r="CL723" s="42"/>
      <c r="CM723" s="42"/>
      <c r="CN723" s="42"/>
      <c r="CO723" s="42"/>
      <c r="CP723" s="42"/>
      <c r="CQ723" s="42"/>
      <c r="CR723" s="42"/>
      <c r="CS723" s="42"/>
      <c r="CT723" s="42"/>
      <c r="CU723" s="42"/>
      <c r="CV723" s="42"/>
      <c r="CW723" s="42"/>
      <c r="CX723" s="42"/>
      <c r="CY723" s="42"/>
      <c r="CZ723" s="42"/>
      <c r="DA723" s="42"/>
      <c r="DB723" s="42"/>
      <c r="DC723" s="42"/>
      <c r="DD723" s="42"/>
      <c r="DE723" s="42"/>
      <c r="DF723" s="42"/>
      <c r="DG723" s="42"/>
      <c r="DH723" s="42"/>
      <c r="DI723" s="42"/>
      <c r="DJ723" s="42"/>
      <c r="DK723" s="42"/>
      <c r="DL723" s="42"/>
      <c r="DM723" s="42"/>
      <c r="DN723" s="42"/>
      <c r="DO723" s="42"/>
      <c r="DP723" s="42"/>
      <c r="DQ723" s="42"/>
      <c r="DR723" s="42"/>
      <c r="DS723" s="42"/>
      <c r="DT723" s="42"/>
      <c r="DU723" s="42"/>
      <c r="DV723" s="42"/>
      <c r="DW723" s="42"/>
      <c r="DX723" s="42"/>
      <c r="DY723" s="42"/>
      <c r="DZ723" s="42"/>
      <c r="EA723" s="42"/>
      <c r="EB723" s="42"/>
      <c r="EC723" s="42"/>
      <c r="ED723" s="42"/>
      <c r="EE723" s="42"/>
      <c r="EF723" s="42"/>
      <c r="EG723" s="42"/>
      <c r="EH723" s="42"/>
      <c r="EI723" s="42"/>
      <c r="EJ723" s="42"/>
      <c r="EK723" s="42"/>
      <c r="EL723" s="42"/>
      <c r="EM723" s="42"/>
      <c r="EN723" s="42"/>
      <c r="EO723" s="42"/>
      <c r="EP723" s="42"/>
      <c r="EQ723" s="42"/>
      <c r="ER723" s="42"/>
      <c r="ES723" s="42"/>
      <c r="ET723" s="42"/>
      <c r="EU723" s="42"/>
      <c r="EV723" s="42"/>
      <c r="EW723" s="42"/>
      <c r="EX723" s="42"/>
      <c r="EY723" s="42"/>
      <c r="EZ723" s="42"/>
      <c r="FA723" s="42"/>
      <c r="FB723" s="42"/>
      <c r="FC723" s="42"/>
      <c r="FD723" s="42"/>
      <c r="FE723" s="42"/>
      <c r="FF723" s="42"/>
      <c r="FG723" s="42"/>
      <c r="FH723" s="42"/>
      <c r="FI723" s="42"/>
      <c r="FJ723" s="42"/>
      <c r="FK723" s="42"/>
      <c r="FL723" s="42"/>
      <c r="FM723" s="42"/>
      <c r="FN723" s="42"/>
      <c r="FO723" s="42"/>
      <c r="FP723" s="42"/>
      <c r="FQ723" s="42"/>
      <c r="FR723" s="42"/>
      <c r="FS723" s="42"/>
      <c r="FT723" s="42"/>
      <c r="FU723" s="42"/>
      <c r="FV723" s="42"/>
      <c r="FW723" s="42"/>
      <c r="FX723" s="42"/>
      <c r="FY723" s="42"/>
      <c r="FZ723" s="42"/>
      <c r="GA723" s="42"/>
      <c r="GB723" s="42"/>
      <c r="GC723" s="42"/>
      <c r="GD723" s="42"/>
      <c r="GE723" s="42"/>
      <c r="GF723" s="42"/>
      <c r="GG723" s="42"/>
      <c r="GH723" s="42"/>
      <c r="GI723" s="42"/>
      <c r="GJ723" s="42"/>
      <c r="GK723" s="42"/>
      <c r="GL723" s="42"/>
      <c r="GM723" s="42"/>
      <c r="GN723" s="42"/>
      <c r="GO723" s="42"/>
      <c r="GP723" s="42"/>
      <c r="GQ723" s="42"/>
      <c r="GR723" s="42"/>
      <c r="GS723" s="42"/>
      <c r="GT723" s="42"/>
      <c r="GU723" s="42"/>
      <c r="GV723" s="42"/>
      <c r="GW723" s="42"/>
      <c r="GX723" s="42"/>
      <c r="GY723" s="42"/>
      <c r="GZ723" s="42"/>
      <c r="HA723" s="42"/>
      <c r="HB723" s="42"/>
      <c r="HC723" s="42"/>
      <c r="HD723" s="42"/>
      <c r="HE723" s="42"/>
      <c r="HF723" s="42"/>
      <c r="HG723" s="42"/>
      <c r="HH723" s="42"/>
      <c r="HI723" s="42"/>
      <c r="HJ723" s="42"/>
      <c r="HK723" s="42"/>
      <c r="HL723" s="42"/>
      <c r="HM723" s="42"/>
      <c r="HN723" s="42"/>
      <c r="HO723" s="42"/>
      <c r="HP723" s="42"/>
      <c r="HQ723" s="42"/>
      <c r="HR723" s="42"/>
      <c r="HS723" s="42"/>
      <c r="HT723" s="42"/>
      <c r="HU723" s="42"/>
      <c r="HV723" s="42"/>
      <c r="HW723" s="42"/>
      <c r="HX723" s="42"/>
    </row>
    <row r="724" spans="1:232" s="32" customFormat="1" x14ac:dyDescent="0.25">
      <c r="A724" s="29"/>
      <c r="B724" s="30"/>
      <c r="C724" s="31" t="str">
        <f>IF(H724="","",VLOOKUP(O724,Khach_hang!B:G,6,0))</f>
        <v/>
      </c>
      <c r="D724" s="57" t="str">
        <f t="shared" si="187"/>
        <v/>
      </c>
      <c r="E724" s="57" t="str">
        <f t="shared" si="188"/>
        <v/>
      </c>
      <c r="F724" s="32" t="str">
        <f>IF(H724="","",VLOOKUP(H724,'PHIEU XT'!B:I,8,0))</f>
        <v/>
      </c>
      <c r="G724" s="32" t="str">
        <f t="shared" si="189"/>
        <v/>
      </c>
      <c r="H724" s="4"/>
      <c r="I724" s="32" t="str">
        <f t="shared" si="190"/>
        <v/>
      </c>
      <c r="J724" s="33" t="str">
        <f t="shared" si="191"/>
        <v/>
      </c>
      <c r="K724" s="43"/>
      <c r="L724" s="46" t="str">
        <f t="shared" si="192"/>
        <v/>
      </c>
      <c r="M724" s="33" t="str">
        <f>IF(H724="","",'PHIEU XT'!C724)</f>
        <v/>
      </c>
      <c r="N724" s="35" t="str">
        <f t="shared" si="193"/>
        <v/>
      </c>
      <c r="O724" s="6" t="str">
        <f>IF(H724="","",'PHIEU XT'!E724)</f>
        <v/>
      </c>
      <c r="P724" s="36"/>
      <c r="Q724" s="36"/>
      <c r="R724" s="36"/>
      <c r="S724" s="33" t="str">
        <f>IF(H724="","",'PHIEU XT'!F724)</f>
        <v/>
      </c>
      <c r="T724" s="36"/>
      <c r="U724" s="36"/>
      <c r="V724" s="33" t="str">
        <f t="shared" si="194"/>
        <v/>
      </c>
      <c r="W724" s="36"/>
      <c r="X724" s="36"/>
      <c r="Y724" s="33" t="str">
        <f>IF(H724="","",'PHIEU XT'!AC724)</f>
        <v/>
      </c>
      <c r="Z724" s="36"/>
      <c r="AA724" s="30"/>
      <c r="AB724" s="57" t="str">
        <f t="shared" si="195"/>
        <v/>
      </c>
      <c r="AC724" s="57" t="str">
        <f t="shared" si="196"/>
        <v/>
      </c>
      <c r="AD724" s="30"/>
      <c r="AE724" s="58" t="str">
        <f>IF(H724="","",'PHIEU XT'!U724)</f>
        <v/>
      </c>
      <c r="AF724" s="37"/>
      <c r="AG724" s="37" t="str">
        <f>IF(H724="","",'PHIEU XT'!T724)</f>
        <v/>
      </c>
      <c r="AH724" s="38" t="e">
        <f t="shared" si="197"/>
        <v>#VALUE!</v>
      </c>
      <c r="AI724" s="37"/>
      <c r="AJ724" s="37"/>
      <c r="AK724" s="39"/>
      <c r="AL724" s="40" t="str">
        <f t="shared" si="198"/>
        <v/>
      </c>
      <c r="AM724" s="37"/>
      <c r="AN724" s="37" t="str">
        <f t="shared" si="199"/>
        <v/>
      </c>
      <c r="AO724" s="59" t="str">
        <f t="shared" si="200"/>
        <v/>
      </c>
      <c r="AP724" s="39"/>
      <c r="AQ724" s="59" t="str">
        <f t="shared" si="201"/>
        <v/>
      </c>
      <c r="AR724" s="60" t="str">
        <f t="shared" si="202"/>
        <v/>
      </c>
      <c r="AS724" s="60" t="str">
        <f t="shared" si="203"/>
        <v/>
      </c>
      <c r="AT724" s="41"/>
      <c r="AU724" s="41"/>
      <c r="AV724" s="39"/>
      <c r="AW724" s="42"/>
      <c r="AX724" s="42"/>
      <c r="AY724" s="42"/>
      <c r="AZ724" s="42"/>
      <c r="BA724" s="42"/>
      <c r="BB724" s="42"/>
      <c r="BC724" s="42"/>
      <c r="BD724" s="42"/>
      <c r="BE724" s="42"/>
      <c r="BF724" s="42"/>
      <c r="BG724" s="42"/>
      <c r="BH724" s="42"/>
      <c r="BI724" s="42"/>
      <c r="BJ724" s="42"/>
      <c r="BK724" s="42"/>
      <c r="BL724" s="42"/>
      <c r="BM724" s="42"/>
      <c r="BN724" s="42"/>
      <c r="BO724" s="42"/>
      <c r="BP724" s="42"/>
      <c r="BQ724" s="42"/>
      <c r="BR724" s="42"/>
      <c r="BS724" s="42"/>
      <c r="BT724" s="42"/>
      <c r="BU724" s="42"/>
      <c r="BV724" s="42"/>
      <c r="BW724" s="42"/>
      <c r="BX724" s="42"/>
      <c r="BY724" s="42"/>
      <c r="BZ724" s="42"/>
      <c r="CA724" s="42"/>
      <c r="CB724" s="42"/>
      <c r="CC724" s="42"/>
      <c r="CD724" s="42"/>
      <c r="CE724" s="42"/>
      <c r="CF724" s="42"/>
      <c r="CG724" s="42"/>
      <c r="CH724" s="42"/>
      <c r="CI724" s="42"/>
      <c r="CJ724" s="42"/>
      <c r="CK724" s="42"/>
      <c r="CL724" s="42"/>
      <c r="CM724" s="42"/>
      <c r="CN724" s="42"/>
      <c r="CO724" s="42"/>
      <c r="CP724" s="42"/>
      <c r="CQ724" s="42"/>
      <c r="CR724" s="42"/>
      <c r="CS724" s="42"/>
      <c r="CT724" s="42"/>
      <c r="CU724" s="42"/>
      <c r="CV724" s="42"/>
      <c r="CW724" s="42"/>
      <c r="CX724" s="42"/>
      <c r="CY724" s="42"/>
      <c r="CZ724" s="42"/>
      <c r="DA724" s="42"/>
      <c r="DB724" s="42"/>
      <c r="DC724" s="42"/>
      <c r="DD724" s="42"/>
      <c r="DE724" s="42"/>
      <c r="DF724" s="42"/>
      <c r="DG724" s="42"/>
      <c r="DH724" s="42"/>
      <c r="DI724" s="42"/>
      <c r="DJ724" s="42"/>
      <c r="DK724" s="42"/>
      <c r="DL724" s="42"/>
      <c r="DM724" s="42"/>
      <c r="DN724" s="42"/>
      <c r="DO724" s="42"/>
      <c r="DP724" s="42"/>
      <c r="DQ724" s="42"/>
      <c r="DR724" s="42"/>
      <c r="DS724" s="42"/>
      <c r="DT724" s="42"/>
      <c r="DU724" s="42"/>
      <c r="DV724" s="42"/>
      <c r="DW724" s="42"/>
      <c r="DX724" s="42"/>
      <c r="DY724" s="42"/>
      <c r="DZ724" s="42"/>
      <c r="EA724" s="42"/>
      <c r="EB724" s="42"/>
      <c r="EC724" s="42"/>
      <c r="ED724" s="42"/>
      <c r="EE724" s="42"/>
      <c r="EF724" s="42"/>
      <c r="EG724" s="42"/>
      <c r="EH724" s="42"/>
      <c r="EI724" s="42"/>
      <c r="EJ724" s="42"/>
      <c r="EK724" s="42"/>
      <c r="EL724" s="42"/>
      <c r="EM724" s="42"/>
      <c r="EN724" s="42"/>
      <c r="EO724" s="42"/>
      <c r="EP724" s="42"/>
      <c r="EQ724" s="42"/>
      <c r="ER724" s="42"/>
      <c r="ES724" s="42"/>
      <c r="ET724" s="42"/>
      <c r="EU724" s="42"/>
      <c r="EV724" s="42"/>
      <c r="EW724" s="42"/>
      <c r="EX724" s="42"/>
      <c r="EY724" s="42"/>
      <c r="EZ724" s="42"/>
      <c r="FA724" s="42"/>
      <c r="FB724" s="42"/>
      <c r="FC724" s="42"/>
      <c r="FD724" s="42"/>
      <c r="FE724" s="42"/>
      <c r="FF724" s="42"/>
      <c r="FG724" s="42"/>
      <c r="FH724" s="42"/>
      <c r="FI724" s="42"/>
      <c r="FJ724" s="42"/>
      <c r="FK724" s="42"/>
      <c r="FL724" s="42"/>
      <c r="FM724" s="42"/>
      <c r="FN724" s="42"/>
      <c r="FO724" s="42"/>
      <c r="FP724" s="42"/>
      <c r="FQ724" s="42"/>
      <c r="FR724" s="42"/>
      <c r="FS724" s="42"/>
      <c r="FT724" s="42"/>
      <c r="FU724" s="42"/>
      <c r="FV724" s="42"/>
      <c r="FW724" s="42"/>
      <c r="FX724" s="42"/>
      <c r="FY724" s="42"/>
      <c r="FZ724" s="42"/>
      <c r="GA724" s="42"/>
      <c r="GB724" s="42"/>
      <c r="GC724" s="42"/>
      <c r="GD724" s="42"/>
      <c r="GE724" s="42"/>
      <c r="GF724" s="42"/>
      <c r="GG724" s="42"/>
      <c r="GH724" s="42"/>
      <c r="GI724" s="42"/>
      <c r="GJ724" s="42"/>
      <c r="GK724" s="42"/>
      <c r="GL724" s="42"/>
      <c r="GM724" s="42"/>
      <c r="GN724" s="42"/>
      <c r="GO724" s="42"/>
      <c r="GP724" s="42"/>
      <c r="GQ724" s="42"/>
      <c r="GR724" s="42"/>
      <c r="GS724" s="42"/>
      <c r="GT724" s="42"/>
      <c r="GU724" s="42"/>
      <c r="GV724" s="42"/>
      <c r="GW724" s="42"/>
      <c r="GX724" s="42"/>
      <c r="GY724" s="42"/>
      <c r="GZ724" s="42"/>
      <c r="HA724" s="42"/>
      <c r="HB724" s="42"/>
      <c r="HC724" s="42"/>
      <c r="HD724" s="42"/>
      <c r="HE724" s="42"/>
      <c r="HF724" s="42"/>
      <c r="HG724" s="42"/>
      <c r="HH724" s="42"/>
      <c r="HI724" s="42"/>
      <c r="HJ724" s="42"/>
      <c r="HK724" s="42"/>
      <c r="HL724" s="42"/>
      <c r="HM724" s="42"/>
      <c r="HN724" s="42"/>
      <c r="HO724" s="42"/>
      <c r="HP724" s="42"/>
      <c r="HQ724" s="42"/>
      <c r="HR724" s="42"/>
      <c r="HS724" s="42"/>
      <c r="HT724" s="42"/>
      <c r="HU724" s="42"/>
      <c r="HV724" s="42"/>
      <c r="HW724" s="42"/>
      <c r="HX724" s="42"/>
    </row>
    <row r="725" spans="1:232" s="32" customFormat="1" x14ac:dyDescent="0.25">
      <c r="A725" s="29"/>
      <c r="B725" s="30"/>
      <c r="C725" s="31" t="str">
        <f>IF(H725="","",VLOOKUP(O725,Khach_hang!B:G,6,0))</f>
        <v/>
      </c>
      <c r="D725" s="57" t="str">
        <f t="shared" si="187"/>
        <v/>
      </c>
      <c r="E725" s="57" t="str">
        <f t="shared" si="188"/>
        <v/>
      </c>
      <c r="F725" s="32" t="str">
        <f>IF(H725="","",VLOOKUP(H725,'PHIEU XT'!B:I,8,0))</f>
        <v/>
      </c>
      <c r="G725" s="32" t="str">
        <f t="shared" si="189"/>
        <v/>
      </c>
      <c r="H725" s="4"/>
      <c r="I725" s="32" t="str">
        <f t="shared" si="190"/>
        <v/>
      </c>
      <c r="J725" s="33" t="str">
        <f t="shared" si="191"/>
        <v/>
      </c>
      <c r="K725" s="43"/>
      <c r="L725" s="46" t="str">
        <f t="shared" si="192"/>
        <v/>
      </c>
      <c r="M725" s="33" t="str">
        <f>IF(H725="","",'PHIEU XT'!C725)</f>
        <v/>
      </c>
      <c r="N725" s="35" t="str">
        <f t="shared" si="193"/>
        <v/>
      </c>
      <c r="O725" s="6" t="str">
        <f>IF(H725="","",'PHIEU XT'!E725)</f>
        <v/>
      </c>
      <c r="P725" s="36"/>
      <c r="Q725" s="36"/>
      <c r="R725" s="36"/>
      <c r="S725" s="33" t="str">
        <f>IF(H725="","",'PHIEU XT'!F725)</f>
        <v/>
      </c>
      <c r="T725" s="36"/>
      <c r="U725" s="36"/>
      <c r="V725" s="33" t="str">
        <f t="shared" si="194"/>
        <v/>
      </c>
      <c r="W725" s="36"/>
      <c r="X725" s="36"/>
      <c r="Y725" s="33" t="str">
        <f>IF(H725="","",'PHIEU XT'!AC725)</f>
        <v/>
      </c>
      <c r="Z725" s="36"/>
      <c r="AA725" s="30"/>
      <c r="AB725" s="57" t="str">
        <f t="shared" si="195"/>
        <v/>
      </c>
      <c r="AC725" s="57" t="str">
        <f t="shared" si="196"/>
        <v/>
      </c>
      <c r="AD725" s="30"/>
      <c r="AE725" s="58" t="str">
        <f>IF(H725="","",'PHIEU XT'!U725)</f>
        <v/>
      </c>
      <c r="AF725" s="37"/>
      <c r="AG725" s="37" t="str">
        <f>IF(H725="","",'PHIEU XT'!T725)</f>
        <v/>
      </c>
      <c r="AH725" s="38" t="e">
        <f t="shared" si="197"/>
        <v>#VALUE!</v>
      </c>
      <c r="AI725" s="37"/>
      <c r="AJ725" s="37"/>
      <c r="AK725" s="39"/>
      <c r="AL725" s="40" t="str">
        <f t="shared" si="198"/>
        <v/>
      </c>
      <c r="AM725" s="37"/>
      <c r="AN725" s="37" t="str">
        <f t="shared" si="199"/>
        <v/>
      </c>
      <c r="AO725" s="59" t="str">
        <f t="shared" si="200"/>
        <v/>
      </c>
      <c r="AP725" s="39"/>
      <c r="AQ725" s="59" t="str">
        <f t="shared" si="201"/>
        <v/>
      </c>
      <c r="AR725" s="60" t="str">
        <f t="shared" si="202"/>
        <v/>
      </c>
      <c r="AS725" s="60" t="str">
        <f t="shared" si="203"/>
        <v/>
      </c>
      <c r="AT725" s="41"/>
      <c r="AU725" s="41"/>
      <c r="AV725" s="39"/>
      <c r="AW725" s="42"/>
      <c r="AX725" s="42"/>
      <c r="AY725" s="42"/>
      <c r="AZ725" s="42"/>
      <c r="BA725" s="42"/>
      <c r="BB725" s="42"/>
      <c r="BC725" s="42"/>
      <c r="BD725" s="42"/>
      <c r="BE725" s="42"/>
      <c r="BF725" s="42"/>
      <c r="BG725" s="42"/>
      <c r="BH725" s="42"/>
      <c r="BI725" s="42"/>
      <c r="BJ725" s="42"/>
      <c r="BK725" s="42"/>
      <c r="BL725" s="42"/>
      <c r="BM725" s="42"/>
      <c r="BN725" s="42"/>
      <c r="BO725" s="42"/>
      <c r="BP725" s="42"/>
      <c r="BQ725" s="42"/>
      <c r="BR725" s="42"/>
      <c r="BS725" s="42"/>
      <c r="BT725" s="42"/>
      <c r="BU725" s="42"/>
      <c r="BV725" s="42"/>
      <c r="BW725" s="42"/>
      <c r="BX725" s="42"/>
      <c r="BY725" s="42"/>
      <c r="BZ725" s="42"/>
      <c r="CA725" s="42"/>
      <c r="CB725" s="42"/>
      <c r="CC725" s="42"/>
      <c r="CD725" s="42"/>
      <c r="CE725" s="42"/>
      <c r="CF725" s="42"/>
      <c r="CG725" s="42"/>
      <c r="CH725" s="42"/>
      <c r="CI725" s="42"/>
      <c r="CJ725" s="42"/>
      <c r="CK725" s="42"/>
      <c r="CL725" s="42"/>
      <c r="CM725" s="42"/>
      <c r="CN725" s="42"/>
      <c r="CO725" s="42"/>
      <c r="CP725" s="42"/>
      <c r="CQ725" s="42"/>
      <c r="CR725" s="42"/>
      <c r="CS725" s="42"/>
      <c r="CT725" s="42"/>
      <c r="CU725" s="42"/>
      <c r="CV725" s="42"/>
      <c r="CW725" s="42"/>
      <c r="CX725" s="42"/>
      <c r="CY725" s="42"/>
      <c r="CZ725" s="42"/>
      <c r="DA725" s="42"/>
      <c r="DB725" s="42"/>
      <c r="DC725" s="42"/>
      <c r="DD725" s="42"/>
      <c r="DE725" s="42"/>
      <c r="DF725" s="42"/>
      <c r="DG725" s="42"/>
      <c r="DH725" s="42"/>
      <c r="DI725" s="42"/>
      <c r="DJ725" s="42"/>
      <c r="DK725" s="42"/>
      <c r="DL725" s="42"/>
      <c r="DM725" s="42"/>
      <c r="DN725" s="42"/>
      <c r="DO725" s="42"/>
      <c r="DP725" s="42"/>
      <c r="DQ725" s="42"/>
      <c r="DR725" s="42"/>
      <c r="DS725" s="42"/>
      <c r="DT725" s="42"/>
      <c r="DU725" s="42"/>
      <c r="DV725" s="42"/>
      <c r="DW725" s="42"/>
      <c r="DX725" s="42"/>
      <c r="DY725" s="42"/>
      <c r="DZ725" s="42"/>
      <c r="EA725" s="42"/>
      <c r="EB725" s="42"/>
      <c r="EC725" s="42"/>
      <c r="ED725" s="42"/>
      <c r="EE725" s="42"/>
      <c r="EF725" s="42"/>
      <c r="EG725" s="42"/>
      <c r="EH725" s="42"/>
      <c r="EI725" s="42"/>
      <c r="EJ725" s="42"/>
      <c r="EK725" s="42"/>
      <c r="EL725" s="42"/>
      <c r="EM725" s="42"/>
      <c r="EN725" s="42"/>
      <c r="EO725" s="42"/>
      <c r="EP725" s="42"/>
      <c r="EQ725" s="42"/>
      <c r="ER725" s="42"/>
      <c r="ES725" s="42"/>
      <c r="ET725" s="42"/>
      <c r="EU725" s="42"/>
      <c r="EV725" s="42"/>
      <c r="EW725" s="42"/>
      <c r="EX725" s="42"/>
      <c r="EY725" s="42"/>
      <c r="EZ725" s="42"/>
      <c r="FA725" s="42"/>
      <c r="FB725" s="42"/>
      <c r="FC725" s="42"/>
      <c r="FD725" s="42"/>
      <c r="FE725" s="42"/>
      <c r="FF725" s="42"/>
      <c r="FG725" s="42"/>
      <c r="FH725" s="42"/>
      <c r="FI725" s="42"/>
      <c r="FJ725" s="42"/>
      <c r="FK725" s="42"/>
      <c r="FL725" s="42"/>
      <c r="FM725" s="42"/>
      <c r="FN725" s="42"/>
      <c r="FO725" s="42"/>
      <c r="FP725" s="42"/>
      <c r="FQ725" s="42"/>
      <c r="FR725" s="42"/>
      <c r="FS725" s="42"/>
      <c r="FT725" s="42"/>
      <c r="FU725" s="42"/>
      <c r="FV725" s="42"/>
      <c r="FW725" s="42"/>
      <c r="FX725" s="42"/>
      <c r="FY725" s="42"/>
      <c r="FZ725" s="42"/>
      <c r="GA725" s="42"/>
      <c r="GB725" s="42"/>
      <c r="GC725" s="42"/>
      <c r="GD725" s="42"/>
      <c r="GE725" s="42"/>
      <c r="GF725" s="42"/>
      <c r="GG725" s="42"/>
      <c r="GH725" s="42"/>
      <c r="GI725" s="42"/>
      <c r="GJ725" s="42"/>
      <c r="GK725" s="42"/>
      <c r="GL725" s="42"/>
      <c r="GM725" s="42"/>
      <c r="GN725" s="42"/>
      <c r="GO725" s="42"/>
      <c r="GP725" s="42"/>
      <c r="GQ725" s="42"/>
      <c r="GR725" s="42"/>
      <c r="GS725" s="42"/>
      <c r="GT725" s="42"/>
      <c r="GU725" s="42"/>
      <c r="GV725" s="42"/>
      <c r="GW725" s="42"/>
      <c r="GX725" s="42"/>
      <c r="GY725" s="42"/>
      <c r="GZ725" s="42"/>
      <c r="HA725" s="42"/>
      <c r="HB725" s="42"/>
      <c r="HC725" s="42"/>
      <c r="HD725" s="42"/>
      <c r="HE725" s="42"/>
      <c r="HF725" s="42"/>
      <c r="HG725" s="42"/>
      <c r="HH725" s="42"/>
      <c r="HI725" s="42"/>
      <c r="HJ725" s="42"/>
      <c r="HK725" s="42"/>
      <c r="HL725" s="42"/>
      <c r="HM725" s="42"/>
      <c r="HN725" s="42"/>
      <c r="HO725" s="42"/>
      <c r="HP725" s="42"/>
      <c r="HQ725" s="42"/>
      <c r="HR725" s="42"/>
      <c r="HS725" s="42"/>
      <c r="HT725" s="42"/>
      <c r="HU725" s="42"/>
      <c r="HV725" s="42"/>
      <c r="HW725" s="42"/>
      <c r="HX725" s="42"/>
    </row>
    <row r="726" spans="1:232" s="32" customFormat="1" x14ac:dyDescent="0.25">
      <c r="A726" s="29"/>
      <c r="B726" s="30"/>
      <c r="C726" s="31" t="str">
        <f>IF(H726="","",VLOOKUP(O726,Khach_hang!B:G,6,0))</f>
        <v/>
      </c>
      <c r="D726" s="57" t="str">
        <f t="shared" si="187"/>
        <v/>
      </c>
      <c r="E726" s="57" t="str">
        <f t="shared" si="188"/>
        <v/>
      </c>
      <c r="F726" s="32" t="str">
        <f>IF(H726="","",VLOOKUP(H726,'PHIEU XT'!B:I,8,0))</f>
        <v/>
      </c>
      <c r="G726" s="32" t="str">
        <f t="shared" si="189"/>
        <v/>
      </c>
      <c r="H726" s="4"/>
      <c r="I726" s="32" t="str">
        <f t="shared" si="190"/>
        <v/>
      </c>
      <c r="J726" s="33" t="str">
        <f t="shared" si="191"/>
        <v/>
      </c>
      <c r="K726" s="43"/>
      <c r="L726" s="46" t="str">
        <f t="shared" si="192"/>
        <v/>
      </c>
      <c r="M726" s="33" t="str">
        <f>IF(H726="","",'PHIEU XT'!C726)</f>
        <v/>
      </c>
      <c r="N726" s="35" t="str">
        <f t="shared" si="193"/>
        <v/>
      </c>
      <c r="O726" s="6" t="str">
        <f>IF(H726="","",'PHIEU XT'!E726)</f>
        <v/>
      </c>
      <c r="P726" s="36"/>
      <c r="Q726" s="36"/>
      <c r="R726" s="36"/>
      <c r="S726" s="33" t="str">
        <f>IF(H726="","",'PHIEU XT'!F726)</f>
        <v/>
      </c>
      <c r="T726" s="36"/>
      <c r="U726" s="36"/>
      <c r="V726" s="33" t="str">
        <f t="shared" si="194"/>
        <v/>
      </c>
      <c r="W726" s="36"/>
      <c r="X726" s="36"/>
      <c r="Y726" s="33" t="str">
        <f>IF(H726="","",'PHIEU XT'!AC726)</f>
        <v/>
      </c>
      <c r="Z726" s="36"/>
      <c r="AA726" s="30"/>
      <c r="AB726" s="57" t="str">
        <f t="shared" si="195"/>
        <v/>
      </c>
      <c r="AC726" s="57" t="str">
        <f t="shared" si="196"/>
        <v/>
      </c>
      <c r="AD726" s="30"/>
      <c r="AE726" s="58" t="str">
        <f>IF(H726="","",'PHIEU XT'!U726)</f>
        <v/>
      </c>
      <c r="AF726" s="37"/>
      <c r="AG726" s="37" t="str">
        <f>IF(H726="","",'PHIEU XT'!T726)</f>
        <v/>
      </c>
      <c r="AH726" s="38" t="e">
        <f t="shared" si="197"/>
        <v>#VALUE!</v>
      </c>
      <c r="AI726" s="37"/>
      <c r="AJ726" s="37"/>
      <c r="AK726" s="39"/>
      <c r="AL726" s="40" t="str">
        <f t="shared" si="198"/>
        <v/>
      </c>
      <c r="AM726" s="37"/>
      <c r="AN726" s="37" t="str">
        <f t="shared" si="199"/>
        <v/>
      </c>
      <c r="AO726" s="59" t="str">
        <f t="shared" si="200"/>
        <v/>
      </c>
      <c r="AP726" s="39"/>
      <c r="AQ726" s="59" t="str">
        <f t="shared" si="201"/>
        <v/>
      </c>
      <c r="AR726" s="60" t="str">
        <f t="shared" si="202"/>
        <v/>
      </c>
      <c r="AS726" s="60" t="str">
        <f t="shared" si="203"/>
        <v/>
      </c>
      <c r="AT726" s="41"/>
      <c r="AU726" s="41"/>
      <c r="AV726" s="39"/>
      <c r="AW726" s="42"/>
      <c r="AX726" s="42"/>
      <c r="AY726" s="42"/>
      <c r="AZ726" s="42"/>
      <c r="BA726" s="42"/>
      <c r="BB726" s="42"/>
      <c r="BC726" s="42"/>
      <c r="BD726" s="42"/>
      <c r="BE726" s="42"/>
      <c r="BF726" s="42"/>
      <c r="BG726" s="42"/>
      <c r="BH726" s="42"/>
      <c r="BI726" s="42"/>
      <c r="BJ726" s="42"/>
      <c r="BK726" s="42"/>
      <c r="BL726" s="42"/>
      <c r="BM726" s="42"/>
      <c r="BN726" s="42"/>
      <c r="BO726" s="42"/>
      <c r="BP726" s="42"/>
      <c r="BQ726" s="42"/>
      <c r="BR726" s="42"/>
      <c r="BS726" s="42"/>
      <c r="BT726" s="42"/>
      <c r="BU726" s="42"/>
      <c r="BV726" s="42"/>
      <c r="BW726" s="42"/>
      <c r="BX726" s="42"/>
      <c r="BY726" s="42"/>
      <c r="BZ726" s="42"/>
      <c r="CA726" s="42"/>
      <c r="CB726" s="42"/>
      <c r="CC726" s="42"/>
      <c r="CD726" s="42"/>
      <c r="CE726" s="42"/>
      <c r="CF726" s="42"/>
      <c r="CG726" s="42"/>
      <c r="CH726" s="42"/>
      <c r="CI726" s="42"/>
      <c r="CJ726" s="42"/>
      <c r="CK726" s="42"/>
      <c r="CL726" s="42"/>
      <c r="CM726" s="42"/>
      <c r="CN726" s="42"/>
      <c r="CO726" s="42"/>
      <c r="CP726" s="42"/>
      <c r="CQ726" s="42"/>
      <c r="CR726" s="42"/>
      <c r="CS726" s="42"/>
      <c r="CT726" s="42"/>
      <c r="CU726" s="42"/>
      <c r="CV726" s="42"/>
      <c r="CW726" s="42"/>
      <c r="CX726" s="42"/>
      <c r="CY726" s="42"/>
      <c r="CZ726" s="42"/>
      <c r="DA726" s="42"/>
      <c r="DB726" s="42"/>
      <c r="DC726" s="42"/>
      <c r="DD726" s="42"/>
      <c r="DE726" s="42"/>
      <c r="DF726" s="42"/>
      <c r="DG726" s="42"/>
      <c r="DH726" s="42"/>
      <c r="DI726" s="42"/>
      <c r="DJ726" s="42"/>
      <c r="DK726" s="42"/>
      <c r="DL726" s="42"/>
      <c r="DM726" s="42"/>
      <c r="DN726" s="42"/>
      <c r="DO726" s="42"/>
      <c r="DP726" s="42"/>
      <c r="DQ726" s="42"/>
      <c r="DR726" s="42"/>
      <c r="DS726" s="42"/>
      <c r="DT726" s="42"/>
      <c r="DU726" s="42"/>
      <c r="DV726" s="42"/>
      <c r="DW726" s="42"/>
      <c r="DX726" s="42"/>
      <c r="DY726" s="42"/>
      <c r="DZ726" s="42"/>
      <c r="EA726" s="42"/>
      <c r="EB726" s="42"/>
      <c r="EC726" s="42"/>
      <c r="ED726" s="42"/>
      <c r="EE726" s="42"/>
      <c r="EF726" s="42"/>
      <c r="EG726" s="42"/>
      <c r="EH726" s="42"/>
      <c r="EI726" s="42"/>
      <c r="EJ726" s="42"/>
      <c r="EK726" s="42"/>
      <c r="EL726" s="42"/>
      <c r="EM726" s="42"/>
      <c r="EN726" s="42"/>
      <c r="EO726" s="42"/>
      <c r="EP726" s="42"/>
      <c r="EQ726" s="42"/>
      <c r="ER726" s="42"/>
      <c r="ES726" s="42"/>
      <c r="ET726" s="42"/>
      <c r="EU726" s="42"/>
      <c r="EV726" s="42"/>
      <c r="EW726" s="42"/>
      <c r="EX726" s="42"/>
      <c r="EY726" s="42"/>
      <c r="EZ726" s="42"/>
      <c r="FA726" s="42"/>
      <c r="FB726" s="42"/>
      <c r="FC726" s="42"/>
      <c r="FD726" s="42"/>
      <c r="FE726" s="42"/>
      <c r="FF726" s="42"/>
      <c r="FG726" s="42"/>
      <c r="FH726" s="42"/>
      <c r="FI726" s="42"/>
      <c r="FJ726" s="42"/>
      <c r="FK726" s="42"/>
      <c r="FL726" s="42"/>
      <c r="FM726" s="42"/>
      <c r="FN726" s="42"/>
      <c r="FO726" s="42"/>
      <c r="FP726" s="42"/>
      <c r="FQ726" s="42"/>
      <c r="FR726" s="42"/>
      <c r="FS726" s="42"/>
      <c r="FT726" s="42"/>
      <c r="FU726" s="42"/>
      <c r="FV726" s="42"/>
      <c r="FW726" s="42"/>
      <c r="FX726" s="42"/>
      <c r="FY726" s="42"/>
      <c r="FZ726" s="42"/>
      <c r="GA726" s="42"/>
      <c r="GB726" s="42"/>
      <c r="GC726" s="42"/>
      <c r="GD726" s="42"/>
      <c r="GE726" s="42"/>
      <c r="GF726" s="42"/>
      <c r="GG726" s="42"/>
      <c r="GH726" s="42"/>
      <c r="GI726" s="42"/>
      <c r="GJ726" s="42"/>
      <c r="GK726" s="42"/>
      <c r="GL726" s="42"/>
      <c r="GM726" s="42"/>
      <c r="GN726" s="42"/>
      <c r="GO726" s="42"/>
      <c r="GP726" s="42"/>
      <c r="GQ726" s="42"/>
      <c r="GR726" s="42"/>
      <c r="GS726" s="42"/>
      <c r="GT726" s="42"/>
      <c r="GU726" s="42"/>
      <c r="GV726" s="42"/>
      <c r="GW726" s="42"/>
      <c r="GX726" s="42"/>
      <c r="GY726" s="42"/>
      <c r="GZ726" s="42"/>
      <c r="HA726" s="42"/>
      <c r="HB726" s="42"/>
      <c r="HC726" s="42"/>
      <c r="HD726" s="42"/>
      <c r="HE726" s="42"/>
      <c r="HF726" s="42"/>
      <c r="HG726" s="42"/>
      <c r="HH726" s="42"/>
      <c r="HI726" s="42"/>
      <c r="HJ726" s="42"/>
      <c r="HK726" s="42"/>
      <c r="HL726" s="42"/>
      <c r="HM726" s="42"/>
      <c r="HN726" s="42"/>
      <c r="HO726" s="42"/>
      <c r="HP726" s="42"/>
      <c r="HQ726" s="42"/>
      <c r="HR726" s="42"/>
      <c r="HS726" s="42"/>
      <c r="HT726" s="42"/>
      <c r="HU726" s="42"/>
      <c r="HV726" s="42"/>
      <c r="HW726" s="42"/>
      <c r="HX726" s="42"/>
    </row>
    <row r="727" spans="1:232" s="32" customFormat="1" x14ac:dyDescent="0.25">
      <c r="A727" s="29"/>
      <c r="B727" s="30"/>
      <c r="C727" s="31" t="str">
        <f>IF(H727="","",VLOOKUP(O727,Khach_hang!B:G,6,0))</f>
        <v/>
      </c>
      <c r="D727" s="57" t="str">
        <f t="shared" si="187"/>
        <v/>
      </c>
      <c r="E727" s="57" t="str">
        <f t="shared" si="188"/>
        <v/>
      </c>
      <c r="F727" s="32" t="str">
        <f>IF(H727="","",VLOOKUP(H727,'PHIEU XT'!B:I,8,0))</f>
        <v/>
      </c>
      <c r="G727" s="32" t="str">
        <f t="shared" si="189"/>
        <v/>
      </c>
      <c r="H727" s="4"/>
      <c r="I727" s="32" t="str">
        <f t="shared" si="190"/>
        <v/>
      </c>
      <c r="J727" s="33" t="str">
        <f t="shared" si="191"/>
        <v/>
      </c>
      <c r="K727" s="43"/>
      <c r="L727" s="46" t="str">
        <f t="shared" si="192"/>
        <v/>
      </c>
      <c r="M727" s="33" t="str">
        <f>IF(H727="","",'PHIEU XT'!C727)</f>
        <v/>
      </c>
      <c r="N727" s="35" t="str">
        <f t="shared" si="193"/>
        <v/>
      </c>
      <c r="O727" s="6" t="str">
        <f>IF(H727="","",'PHIEU XT'!E727)</f>
        <v/>
      </c>
      <c r="P727" s="36"/>
      <c r="Q727" s="36"/>
      <c r="R727" s="36"/>
      <c r="S727" s="33" t="str">
        <f>IF(H727="","",'PHIEU XT'!F727)</f>
        <v/>
      </c>
      <c r="T727" s="36"/>
      <c r="U727" s="36"/>
      <c r="V727" s="33" t="str">
        <f t="shared" si="194"/>
        <v/>
      </c>
      <c r="W727" s="36"/>
      <c r="X727" s="36"/>
      <c r="Y727" s="33" t="str">
        <f>IF(H727="","",'PHIEU XT'!AC727)</f>
        <v/>
      </c>
      <c r="Z727" s="36"/>
      <c r="AA727" s="30"/>
      <c r="AB727" s="57" t="str">
        <f t="shared" si="195"/>
        <v/>
      </c>
      <c r="AC727" s="57" t="str">
        <f t="shared" si="196"/>
        <v/>
      </c>
      <c r="AD727" s="30"/>
      <c r="AE727" s="58" t="str">
        <f>IF(H727="","",'PHIEU XT'!U727)</f>
        <v/>
      </c>
      <c r="AF727" s="37"/>
      <c r="AG727" s="37" t="str">
        <f>IF(H727="","",'PHIEU XT'!T727)</f>
        <v/>
      </c>
      <c r="AH727" s="38" t="e">
        <f t="shared" si="197"/>
        <v>#VALUE!</v>
      </c>
      <c r="AI727" s="37"/>
      <c r="AJ727" s="37"/>
      <c r="AK727" s="39"/>
      <c r="AL727" s="40" t="str">
        <f t="shared" si="198"/>
        <v/>
      </c>
      <c r="AM727" s="37"/>
      <c r="AN727" s="37" t="str">
        <f t="shared" si="199"/>
        <v/>
      </c>
      <c r="AO727" s="59" t="str">
        <f t="shared" si="200"/>
        <v/>
      </c>
      <c r="AP727" s="39"/>
      <c r="AQ727" s="59" t="str">
        <f t="shared" si="201"/>
        <v/>
      </c>
      <c r="AR727" s="60" t="str">
        <f t="shared" si="202"/>
        <v/>
      </c>
      <c r="AS727" s="60" t="str">
        <f t="shared" si="203"/>
        <v/>
      </c>
      <c r="AT727" s="41"/>
      <c r="AU727" s="41"/>
      <c r="AV727" s="39"/>
      <c r="AW727" s="42"/>
      <c r="AX727" s="42"/>
      <c r="AY727" s="42"/>
      <c r="AZ727" s="42"/>
      <c r="BA727" s="42"/>
      <c r="BB727" s="42"/>
      <c r="BC727" s="42"/>
      <c r="BD727" s="42"/>
      <c r="BE727" s="42"/>
      <c r="BF727" s="42"/>
      <c r="BG727" s="42"/>
      <c r="BH727" s="42"/>
      <c r="BI727" s="42"/>
      <c r="BJ727" s="42"/>
      <c r="BK727" s="42"/>
      <c r="BL727" s="42"/>
      <c r="BM727" s="42"/>
      <c r="BN727" s="42"/>
      <c r="BO727" s="42"/>
      <c r="BP727" s="42"/>
      <c r="BQ727" s="42"/>
      <c r="BR727" s="42"/>
      <c r="BS727" s="42"/>
      <c r="BT727" s="42"/>
      <c r="BU727" s="42"/>
      <c r="BV727" s="42"/>
      <c r="BW727" s="42"/>
      <c r="BX727" s="42"/>
      <c r="BY727" s="42"/>
      <c r="BZ727" s="42"/>
      <c r="CA727" s="42"/>
      <c r="CB727" s="42"/>
      <c r="CC727" s="42"/>
      <c r="CD727" s="42"/>
      <c r="CE727" s="42"/>
      <c r="CF727" s="42"/>
      <c r="CG727" s="42"/>
      <c r="CH727" s="42"/>
      <c r="CI727" s="42"/>
      <c r="CJ727" s="42"/>
      <c r="CK727" s="42"/>
      <c r="CL727" s="42"/>
      <c r="CM727" s="42"/>
      <c r="CN727" s="42"/>
      <c r="CO727" s="42"/>
      <c r="CP727" s="42"/>
      <c r="CQ727" s="42"/>
      <c r="CR727" s="42"/>
      <c r="CS727" s="42"/>
      <c r="CT727" s="42"/>
      <c r="CU727" s="42"/>
      <c r="CV727" s="42"/>
      <c r="CW727" s="42"/>
      <c r="CX727" s="42"/>
      <c r="CY727" s="42"/>
      <c r="CZ727" s="42"/>
      <c r="DA727" s="42"/>
      <c r="DB727" s="42"/>
      <c r="DC727" s="42"/>
      <c r="DD727" s="42"/>
      <c r="DE727" s="42"/>
      <c r="DF727" s="42"/>
      <c r="DG727" s="42"/>
      <c r="DH727" s="42"/>
      <c r="DI727" s="42"/>
      <c r="DJ727" s="42"/>
      <c r="DK727" s="42"/>
      <c r="DL727" s="42"/>
      <c r="DM727" s="42"/>
      <c r="DN727" s="42"/>
      <c r="DO727" s="42"/>
      <c r="DP727" s="42"/>
      <c r="DQ727" s="42"/>
      <c r="DR727" s="42"/>
      <c r="DS727" s="42"/>
      <c r="DT727" s="42"/>
      <c r="DU727" s="42"/>
      <c r="DV727" s="42"/>
      <c r="DW727" s="42"/>
      <c r="DX727" s="42"/>
      <c r="DY727" s="42"/>
      <c r="DZ727" s="42"/>
      <c r="EA727" s="42"/>
      <c r="EB727" s="42"/>
      <c r="EC727" s="42"/>
      <c r="ED727" s="42"/>
      <c r="EE727" s="42"/>
      <c r="EF727" s="42"/>
      <c r="EG727" s="42"/>
      <c r="EH727" s="42"/>
      <c r="EI727" s="42"/>
      <c r="EJ727" s="42"/>
      <c r="EK727" s="42"/>
      <c r="EL727" s="42"/>
      <c r="EM727" s="42"/>
      <c r="EN727" s="42"/>
      <c r="EO727" s="42"/>
      <c r="EP727" s="42"/>
      <c r="EQ727" s="42"/>
      <c r="ER727" s="42"/>
      <c r="ES727" s="42"/>
      <c r="ET727" s="42"/>
      <c r="EU727" s="42"/>
      <c r="EV727" s="42"/>
      <c r="EW727" s="42"/>
      <c r="EX727" s="42"/>
      <c r="EY727" s="42"/>
      <c r="EZ727" s="42"/>
      <c r="FA727" s="42"/>
      <c r="FB727" s="42"/>
      <c r="FC727" s="42"/>
      <c r="FD727" s="42"/>
      <c r="FE727" s="42"/>
      <c r="FF727" s="42"/>
      <c r="FG727" s="42"/>
      <c r="FH727" s="42"/>
      <c r="FI727" s="42"/>
      <c r="FJ727" s="42"/>
      <c r="FK727" s="42"/>
      <c r="FL727" s="42"/>
      <c r="FM727" s="42"/>
      <c r="FN727" s="42"/>
      <c r="FO727" s="42"/>
      <c r="FP727" s="42"/>
      <c r="FQ727" s="42"/>
      <c r="FR727" s="42"/>
      <c r="FS727" s="42"/>
      <c r="FT727" s="42"/>
      <c r="FU727" s="42"/>
      <c r="FV727" s="42"/>
      <c r="FW727" s="42"/>
      <c r="FX727" s="42"/>
      <c r="FY727" s="42"/>
      <c r="FZ727" s="42"/>
      <c r="GA727" s="42"/>
      <c r="GB727" s="42"/>
      <c r="GC727" s="42"/>
      <c r="GD727" s="42"/>
      <c r="GE727" s="42"/>
      <c r="GF727" s="42"/>
      <c r="GG727" s="42"/>
      <c r="GH727" s="42"/>
      <c r="GI727" s="42"/>
      <c r="GJ727" s="42"/>
      <c r="GK727" s="42"/>
      <c r="GL727" s="42"/>
      <c r="GM727" s="42"/>
      <c r="GN727" s="42"/>
      <c r="GO727" s="42"/>
      <c r="GP727" s="42"/>
      <c r="GQ727" s="42"/>
      <c r="GR727" s="42"/>
      <c r="GS727" s="42"/>
      <c r="GT727" s="42"/>
      <c r="GU727" s="42"/>
      <c r="GV727" s="42"/>
      <c r="GW727" s="42"/>
      <c r="GX727" s="42"/>
      <c r="GY727" s="42"/>
      <c r="GZ727" s="42"/>
      <c r="HA727" s="42"/>
      <c r="HB727" s="42"/>
      <c r="HC727" s="42"/>
      <c r="HD727" s="42"/>
      <c r="HE727" s="42"/>
      <c r="HF727" s="42"/>
      <c r="HG727" s="42"/>
      <c r="HH727" s="42"/>
      <c r="HI727" s="42"/>
      <c r="HJ727" s="42"/>
      <c r="HK727" s="42"/>
      <c r="HL727" s="42"/>
      <c r="HM727" s="42"/>
      <c r="HN727" s="42"/>
      <c r="HO727" s="42"/>
      <c r="HP727" s="42"/>
      <c r="HQ727" s="42"/>
      <c r="HR727" s="42"/>
      <c r="HS727" s="42"/>
      <c r="HT727" s="42"/>
      <c r="HU727" s="42"/>
      <c r="HV727" s="42"/>
      <c r="HW727" s="42"/>
      <c r="HX727" s="42"/>
    </row>
    <row r="728" spans="1:232" s="32" customFormat="1" x14ac:dyDescent="0.25">
      <c r="A728" s="29"/>
      <c r="B728" s="30"/>
      <c r="C728" s="31" t="str">
        <f>IF(H728="","",VLOOKUP(O728,Khach_hang!B:G,6,0))</f>
        <v/>
      </c>
      <c r="D728" s="57" t="str">
        <f t="shared" si="187"/>
        <v/>
      </c>
      <c r="E728" s="57" t="str">
        <f t="shared" si="188"/>
        <v/>
      </c>
      <c r="F728" s="32" t="str">
        <f>IF(H728="","",VLOOKUP(H728,'PHIEU XT'!B:I,8,0))</f>
        <v/>
      </c>
      <c r="G728" s="32" t="str">
        <f t="shared" si="189"/>
        <v/>
      </c>
      <c r="H728" s="4"/>
      <c r="I728" s="32" t="str">
        <f t="shared" si="190"/>
        <v/>
      </c>
      <c r="J728" s="33" t="str">
        <f t="shared" si="191"/>
        <v/>
      </c>
      <c r="K728" s="43"/>
      <c r="L728" s="46" t="str">
        <f t="shared" si="192"/>
        <v/>
      </c>
      <c r="M728" s="33" t="str">
        <f>IF(H728="","",'PHIEU XT'!C728)</f>
        <v/>
      </c>
      <c r="N728" s="35" t="str">
        <f t="shared" si="193"/>
        <v/>
      </c>
      <c r="O728" s="6" t="str">
        <f>IF(H728="","",'PHIEU XT'!E728)</f>
        <v/>
      </c>
      <c r="P728" s="36"/>
      <c r="Q728" s="36"/>
      <c r="R728" s="36"/>
      <c r="S728" s="33" t="str">
        <f>IF(H728="","",'PHIEU XT'!F728)</f>
        <v/>
      </c>
      <c r="T728" s="36"/>
      <c r="U728" s="36"/>
      <c r="V728" s="33" t="str">
        <f t="shared" si="194"/>
        <v/>
      </c>
      <c r="W728" s="36"/>
      <c r="X728" s="36"/>
      <c r="Y728" s="33" t="str">
        <f>IF(H728="","",'PHIEU XT'!AC728)</f>
        <v/>
      </c>
      <c r="Z728" s="36"/>
      <c r="AA728" s="30"/>
      <c r="AB728" s="57" t="str">
        <f t="shared" si="195"/>
        <v/>
      </c>
      <c r="AC728" s="57" t="str">
        <f t="shared" si="196"/>
        <v/>
      </c>
      <c r="AD728" s="30"/>
      <c r="AE728" s="58" t="str">
        <f>IF(H728="","",'PHIEU XT'!U728)</f>
        <v/>
      </c>
      <c r="AF728" s="37"/>
      <c r="AG728" s="37" t="str">
        <f>IF(H728="","",'PHIEU XT'!T728)</f>
        <v/>
      </c>
      <c r="AH728" s="38" t="e">
        <f t="shared" si="197"/>
        <v>#VALUE!</v>
      </c>
      <c r="AI728" s="37"/>
      <c r="AJ728" s="37"/>
      <c r="AK728" s="39"/>
      <c r="AL728" s="40" t="str">
        <f t="shared" si="198"/>
        <v/>
      </c>
      <c r="AM728" s="37"/>
      <c r="AN728" s="37" t="str">
        <f t="shared" si="199"/>
        <v/>
      </c>
      <c r="AO728" s="59" t="str">
        <f t="shared" si="200"/>
        <v/>
      </c>
      <c r="AP728" s="39"/>
      <c r="AQ728" s="59" t="str">
        <f t="shared" si="201"/>
        <v/>
      </c>
      <c r="AR728" s="60" t="str">
        <f t="shared" si="202"/>
        <v/>
      </c>
      <c r="AS728" s="60" t="str">
        <f t="shared" si="203"/>
        <v/>
      </c>
      <c r="AT728" s="41"/>
      <c r="AU728" s="41"/>
      <c r="AV728" s="39"/>
      <c r="AW728" s="42"/>
      <c r="AX728" s="42"/>
      <c r="AY728" s="42"/>
      <c r="AZ728" s="42"/>
      <c r="BA728" s="42"/>
      <c r="BB728" s="42"/>
      <c r="BC728" s="42"/>
      <c r="BD728" s="42"/>
      <c r="BE728" s="42"/>
      <c r="BF728" s="42"/>
      <c r="BG728" s="42"/>
      <c r="BH728" s="42"/>
      <c r="BI728" s="42"/>
      <c r="BJ728" s="42"/>
      <c r="BK728" s="42"/>
      <c r="BL728" s="42"/>
      <c r="BM728" s="42"/>
      <c r="BN728" s="42"/>
      <c r="BO728" s="42"/>
      <c r="BP728" s="42"/>
      <c r="BQ728" s="42"/>
      <c r="BR728" s="42"/>
      <c r="BS728" s="42"/>
      <c r="BT728" s="42"/>
      <c r="BU728" s="42"/>
      <c r="BV728" s="42"/>
      <c r="BW728" s="42"/>
      <c r="BX728" s="42"/>
      <c r="BY728" s="42"/>
      <c r="BZ728" s="42"/>
      <c r="CA728" s="42"/>
      <c r="CB728" s="42"/>
      <c r="CC728" s="42"/>
      <c r="CD728" s="42"/>
      <c r="CE728" s="42"/>
      <c r="CF728" s="42"/>
      <c r="CG728" s="42"/>
      <c r="CH728" s="42"/>
      <c r="CI728" s="42"/>
      <c r="CJ728" s="42"/>
      <c r="CK728" s="42"/>
      <c r="CL728" s="42"/>
      <c r="CM728" s="42"/>
      <c r="CN728" s="42"/>
      <c r="CO728" s="42"/>
      <c r="CP728" s="42"/>
      <c r="CQ728" s="42"/>
      <c r="CR728" s="42"/>
      <c r="CS728" s="42"/>
      <c r="CT728" s="42"/>
      <c r="CU728" s="42"/>
      <c r="CV728" s="42"/>
      <c r="CW728" s="42"/>
      <c r="CX728" s="42"/>
      <c r="CY728" s="42"/>
      <c r="CZ728" s="42"/>
      <c r="DA728" s="42"/>
      <c r="DB728" s="42"/>
      <c r="DC728" s="42"/>
      <c r="DD728" s="42"/>
      <c r="DE728" s="42"/>
      <c r="DF728" s="42"/>
      <c r="DG728" s="42"/>
      <c r="DH728" s="42"/>
      <c r="DI728" s="42"/>
      <c r="DJ728" s="42"/>
      <c r="DK728" s="42"/>
      <c r="DL728" s="42"/>
      <c r="DM728" s="42"/>
      <c r="DN728" s="42"/>
      <c r="DO728" s="42"/>
      <c r="DP728" s="42"/>
      <c r="DQ728" s="42"/>
      <c r="DR728" s="42"/>
      <c r="DS728" s="42"/>
      <c r="DT728" s="42"/>
      <c r="DU728" s="42"/>
      <c r="DV728" s="42"/>
      <c r="DW728" s="42"/>
      <c r="DX728" s="42"/>
      <c r="DY728" s="42"/>
      <c r="DZ728" s="42"/>
      <c r="EA728" s="42"/>
      <c r="EB728" s="42"/>
      <c r="EC728" s="42"/>
      <c r="ED728" s="42"/>
      <c r="EE728" s="42"/>
      <c r="EF728" s="42"/>
      <c r="EG728" s="42"/>
      <c r="EH728" s="42"/>
      <c r="EI728" s="42"/>
      <c r="EJ728" s="42"/>
      <c r="EK728" s="42"/>
      <c r="EL728" s="42"/>
      <c r="EM728" s="42"/>
      <c r="EN728" s="42"/>
      <c r="EO728" s="42"/>
      <c r="EP728" s="42"/>
      <c r="EQ728" s="42"/>
      <c r="ER728" s="42"/>
      <c r="ES728" s="42"/>
      <c r="ET728" s="42"/>
      <c r="EU728" s="42"/>
      <c r="EV728" s="42"/>
      <c r="EW728" s="42"/>
      <c r="EX728" s="42"/>
      <c r="EY728" s="42"/>
      <c r="EZ728" s="42"/>
      <c r="FA728" s="42"/>
      <c r="FB728" s="42"/>
      <c r="FC728" s="42"/>
      <c r="FD728" s="42"/>
      <c r="FE728" s="42"/>
      <c r="FF728" s="42"/>
      <c r="FG728" s="42"/>
      <c r="FH728" s="42"/>
      <c r="FI728" s="42"/>
      <c r="FJ728" s="42"/>
      <c r="FK728" s="42"/>
      <c r="FL728" s="42"/>
      <c r="FM728" s="42"/>
      <c r="FN728" s="42"/>
      <c r="FO728" s="42"/>
      <c r="FP728" s="42"/>
      <c r="FQ728" s="42"/>
      <c r="FR728" s="42"/>
      <c r="FS728" s="42"/>
      <c r="FT728" s="42"/>
      <c r="FU728" s="42"/>
      <c r="FV728" s="42"/>
      <c r="FW728" s="42"/>
      <c r="FX728" s="42"/>
      <c r="FY728" s="42"/>
      <c r="FZ728" s="42"/>
      <c r="GA728" s="42"/>
      <c r="GB728" s="42"/>
      <c r="GC728" s="42"/>
      <c r="GD728" s="42"/>
      <c r="GE728" s="42"/>
      <c r="GF728" s="42"/>
      <c r="GG728" s="42"/>
      <c r="GH728" s="42"/>
      <c r="GI728" s="42"/>
      <c r="GJ728" s="42"/>
      <c r="GK728" s="42"/>
      <c r="GL728" s="42"/>
      <c r="GM728" s="42"/>
      <c r="GN728" s="42"/>
      <c r="GO728" s="42"/>
      <c r="GP728" s="42"/>
      <c r="GQ728" s="42"/>
      <c r="GR728" s="42"/>
      <c r="GS728" s="42"/>
      <c r="GT728" s="42"/>
      <c r="GU728" s="42"/>
      <c r="GV728" s="42"/>
      <c r="GW728" s="42"/>
      <c r="GX728" s="42"/>
      <c r="GY728" s="42"/>
      <c r="GZ728" s="42"/>
      <c r="HA728" s="42"/>
      <c r="HB728" s="42"/>
      <c r="HC728" s="42"/>
      <c r="HD728" s="42"/>
      <c r="HE728" s="42"/>
      <c r="HF728" s="42"/>
      <c r="HG728" s="42"/>
      <c r="HH728" s="42"/>
      <c r="HI728" s="42"/>
      <c r="HJ728" s="42"/>
      <c r="HK728" s="42"/>
      <c r="HL728" s="42"/>
      <c r="HM728" s="42"/>
      <c r="HN728" s="42"/>
      <c r="HO728" s="42"/>
      <c r="HP728" s="42"/>
      <c r="HQ728" s="42"/>
      <c r="HR728" s="42"/>
      <c r="HS728" s="42"/>
      <c r="HT728" s="42"/>
      <c r="HU728" s="42"/>
      <c r="HV728" s="42"/>
      <c r="HW728" s="42"/>
      <c r="HX728" s="42"/>
    </row>
    <row r="729" spans="1:232" s="32" customFormat="1" x14ac:dyDescent="0.25">
      <c r="A729" s="29"/>
      <c r="B729" s="30"/>
      <c r="C729" s="31" t="str">
        <f>IF(H729="","",VLOOKUP(O729,Khach_hang!B:G,6,0))</f>
        <v/>
      </c>
      <c r="D729" s="57" t="str">
        <f t="shared" si="187"/>
        <v/>
      </c>
      <c r="E729" s="57" t="str">
        <f t="shared" si="188"/>
        <v/>
      </c>
      <c r="F729" s="32" t="str">
        <f>IF(H729="","",VLOOKUP(H729,'PHIEU XT'!B:I,8,0))</f>
        <v/>
      </c>
      <c r="G729" s="32" t="str">
        <f t="shared" si="189"/>
        <v/>
      </c>
      <c r="H729" s="4"/>
      <c r="I729" s="32" t="str">
        <f t="shared" si="190"/>
        <v/>
      </c>
      <c r="J729" s="33" t="str">
        <f t="shared" si="191"/>
        <v/>
      </c>
      <c r="K729" s="43"/>
      <c r="L729" s="46" t="str">
        <f t="shared" si="192"/>
        <v/>
      </c>
      <c r="M729" s="33" t="str">
        <f>IF(H729="","",'PHIEU XT'!C729)</f>
        <v/>
      </c>
      <c r="N729" s="35" t="str">
        <f t="shared" si="193"/>
        <v/>
      </c>
      <c r="O729" s="6" t="str">
        <f>IF(H729="","",'PHIEU XT'!E729)</f>
        <v/>
      </c>
      <c r="P729" s="36"/>
      <c r="Q729" s="36"/>
      <c r="R729" s="36"/>
      <c r="S729" s="33" t="str">
        <f>IF(H729="","",'PHIEU XT'!F729)</f>
        <v/>
      </c>
      <c r="T729" s="36"/>
      <c r="U729" s="36"/>
      <c r="V729" s="33" t="str">
        <f t="shared" si="194"/>
        <v/>
      </c>
      <c r="W729" s="36"/>
      <c r="X729" s="36"/>
      <c r="Y729" s="33" t="str">
        <f>IF(H729="","",'PHIEU XT'!AC729)</f>
        <v/>
      </c>
      <c r="Z729" s="36"/>
      <c r="AA729" s="30"/>
      <c r="AB729" s="57" t="str">
        <f t="shared" si="195"/>
        <v/>
      </c>
      <c r="AC729" s="57" t="str">
        <f t="shared" si="196"/>
        <v/>
      </c>
      <c r="AD729" s="30"/>
      <c r="AE729" s="58" t="str">
        <f>IF(H729="","",'PHIEU XT'!U729)</f>
        <v/>
      </c>
      <c r="AF729" s="37"/>
      <c r="AG729" s="37" t="str">
        <f>IF(H729="","",'PHIEU XT'!T729)</f>
        <v/>
      </c>
      <c r="AH729" s="38" t="e">
        <f t="shared" si="197"/>
        <v>#VALUE!</v>
      </c>
      <c r="AI729" s="37"/>
      <c r="AJ729" s="37"/>
      <c r="AK729" s="39"/>
      <c r="AL729" s="40" t="str">
        <f t="shared" si="198"/>
        <v/>
      </c>
      <c r="AM729" s="37"/>
      <c r="AN729" s="37" t="str">
        <f t="shared" si="199"/>
        <v/>
      </c>
      <c r="AO729" s="59" t="str">
        <f t="shared" si="200"/>
        <v/>
      </c>
      <c r="AP729" s="39"/>
      <c r="AQ729" s="59" t="str">
        <f t="shared" si="201"/>
        <v/>
      </c>
      <c r="AR729" s="60" t="str">
        <f t="shared" si="202"/>
        <v/>
      </c>
      <c r="AS729" s="60" t="str">
        <f t="shared" si="203"/>
        <v/>
      </c>
      <c r="AT729" s="41"/>
      <c r="AU729" s="41"/>
      <c r="AV729" s="39"/>
      <c r="AW729" s="42"/>
      <c r="AX729" s="42"/>
      <c r="AY729" s="42"/>
      <c r="AZ729" s="42"/>
      <c r="BA729" s="42"/>
      <c r="BB729" s="42"/>
      <c r="BC729" s="42"/>
      <c r="BD729" s="42"/>
      <c r="BE729" s="42"/>
      <c r="BF729" s="42"/>
      <c r="BG729" s="42"/>
      <c r="BH729" s="42"/>
      <c r="BI729" s="42"/>
      <c r="BJ729" s="42"/>
      <c r="BK729" s="42"/>
      <c r="BL729" s="42"/>
      <c r="BM729" s="42"/>
      <c r="BN729" s="42"/>
      <c r="BO729" s="42"/>
      <c r="BP729" s="42"/>
      <c r="BQ729" s="42"/>
      <c r="BR729" s="42"/>
      <c r="BS729" s="42"/>
      <c r="BT729" s="42"/>
      <c r="BU729" s="42"/>
      <c r="BV729" s="42"/>
      <c r="BW729" s="42"/>
      <c r="BX729" s="42"/>
      <c r="BY729" s="42"/>
      <c r="BZ729" s="42"/>
      <c r="CA729" s="42"/>
      <c r="CB729" s="42"/>
      <c r="CC729" s="42"/>
      <c r="CD729" s="42"/>
      <c r="CE729" s="42"/>
      <c r="CF729" s="42"/>
      <c r="CG729" s="42"/>
      <c r="CH729" s="42"/>
      <c r="CI729" s="42"/>
      <c r="CJ729" s="42"/>
      <c r="CK729" s="42"/>
      <c r="CL729" s="42"/>
      <c r="CM729" s="42"/>
      <c r="CN729" s="42"/>
      <c r="CO729" s="42"/>
      <c r="CP729" s="42"/>
      <c r="CQ729" s="42"/>
      <c r="CR729" s="42"/>
      <c r="CS729" s="42"/>
      <c r="CT729" s="42"/>
      <c r="CU729" s="42"/>
      <c r="CV729" s="42"/>
      <c r="CW729" s="42"/>
      <c r="CX729" s="42"/>
      <c r="CY729" s="42"/>
      <c r="CZ729" s="42"/>
      <c r="DA729" s="42"/>
      <c r="DB729" s="42"/>
      <c r="DC729" s="42"/>
      <c r="DD729" s="42"/>
      <c r="DE729" s="42"/>
      <c r="DF729" s="42"/>
      <c r="DG729" s="42"/>
      <c r="DH729" s="42"/>
      <c r="DI729" s="42"/>
      <c r="DJ729" s="42"/>
      <c r="DK729" s="42"/>
      <c r="DL729" s="42"/>
      <c r="DM729" s="42"/>
      <c r="DN729" s="42"/>
      <c r="DO729" s="42"/>
      <c r="DP729" s="42"/>
      <c r="DQ729" s="42"/>
      <c r="DR729" s="42"/>
      <c r="DS729" s="42"/>
      <c r="DT729" s="42"/>
      <c r="DU729" s="42"/>
      <c r="DV729" s="42"/>
      <c r="DW729" s="42"/>
      <c r="DX729" s="42"/>
      <c r="DY729" s="42"/>
      <c r="DZ729" s="42"/>
      <c r="EA729" s="42"/>
      <c r="EB729" s="42"/>
      <c r="EC729" s="42"/>
      <c r="ED729" s="42"/>
      <c r="EE729" s="42"/>
      <c r="EF729" s="42"/>
      <c r="EG729" s="42"/>
      <c r="EH729" s="42"/>
      <c r="EI729" s="42"/>
      <c r="EJ729" s="42"/>
      <c r="EK729" s="42"/>
      <c r="EL729" s="42"/>
      <c r="EM729" s="42"/>
      <c r="EN729" s="42"/>
      <c r="EO729" s="42"/>
      <c r="EP729" s="42"/>
      <c r="EQ729" s="42"/>
      <c r="ER729" s="42"/>
      <c r="ES729" s="42"/>
      <c r="ET729" s="42"/>
      <c r="EU729" s="42"/>
      <c r="EV729" s="42"/>
      <c r="EW729" s="42"/>
      <c r="EX729" s="42"/>
      <c r="EY729" s="42"/>
      <c r="EZ729" s="42"/>
      <c r="FA729" s="42"/>
      <c r="FB729" s="42"/>
      <c r="FC729" s="42"/>
      <c r="FD729" s="42"/>
      <c r="FE729" s="42"/>
      <c r="FF729" s="42"/>
      <c r="FG729" s="42"/>
      <c r="FH729" s="42"/>
      <c r="FI729" s="42"/>
      <c r="FJ729" s="42"/>
      <c r="FK729" s="42"/>
      <c r="FL729" s="42"/>
      <c r="FM729" s="42"/>
      <c r="FN729" s="42"/>
      <c r="FO729" s="42"/>
      <c r="FP729" s="42"/>
      <c r="FQ729" s="42"/>
      <c r="FR729" s="42"/>
      <c r="FS729" s="42"/>
      <c r="FT729" s="42"/>
      <c r="FU729" s="42"/>
      <c r="FV729" s="42"/>
      <c r="FW729" s="42"/>
      <c r="FX729" s="42"/>
      <c r="FY729" s="42"/>
      <c r="FZ729" s="42"/>
      <c r="GA729" s="42"/>
      <c r="GB729" s="42"/>
      <c r="GC729" s="42"/>
      <c r="GD729" s="42"/>
      <c r="GE729" s="42"/>
      <c r="GF729" s="42"/>
      <c r="GG729" s="42"/>
      <c r="GH729" s="42"/>
      <c r="GI729" s="42"/>
      <c r="GJ729" s="42"/>
      <c r="GK729" s="42"/>
      <c r="GL729" s="42"/>
      <c r="GM729" s="42"/>
      <c r="GN729" s="42"/>
      <c r="GO729" s="42"/>
      <c r="GP729" s="42"/>
      <c r="GQ729" s="42"/>
      <c r="GR729" s="42"/>
      <c r="GS729" s="42"/>
      <c r="GT729" s="42"/>
      <c r="GU729" s="42"/>
      <c r="GV729" s="42"/>
      <c r="GW729" s="42"/>
      <c r="GX729" s="42"/>
      <c r="GY729" s="42"/>
      <c r="GZ729" s="42"/>
      <c r="HA729" s="42"/>
      <c r="HB729" s="42"/>
      <c r="HC729" s="42"/>
      <c r="HD729" s="42"/>
      <c r="HE729" s="42"/>
      <c r="HF729" s="42"/>
      <c r="HG729" s="42"/>
      <c r="HH729" s="42"/>
      <c r="HI729" s="42"/>
      <c r="HJ729" s="42"/>
      <c r="HK729" s="42"/>
      <c r="HL729" s="42"/>
      <c r="HM729" s="42"/>
      <c r="HN729" s="42"/>
      <c r="HO729" s="42"/>
      <c r="HP729" s="42"/>
      <c r="HQ729" s="42"/>
      <c r="HR729" s="42"/>
      <c r="HS729" s="42"/>
      <c r="HT729" s="42"/>
      <c r="HU729" s="42"/>
      <c r="HV729" s="42"/>
      <c r="HW729" s="42"/>
      <c r="HX729" s="42"/>
    </row>
    <row r="730" spans="1:232" s="32" customFormat="1" x14ac:dyDescent="0.25">
      <c r="A730" s="29"/>
      <c r="B730" s="30"/>
      <c r="C730" s="31" t="str">
        <f>IF(H730="","",VLOOKUP(O730,Khach_hang!B:G,6,0))</f>
        <v/>
      </c>
      <c r="D730" s="57" t="str">
        <f t="shared" si="187"/>
        <v/>
      </c>
      <c r="E730" s="57" t="str">
        <f t="shared" si="188"/>
        <v/>
      </c>
      <c r="F730" s="32" t="str">
        <f>IF(H730="","",VLOOKUP(H730,'PHIEU XT'!B:I,8,0))</f>
        <v/>
      </c>
      <c r="G730" s="32" t="str">
        <f t="shared" si="189"/>
        <v/>
      </c>
      <c r="H730" s="4"/>
      <c r="I730" s="32" t="str">
        <f t="shared" si="190"/>
        <v/>
      </c>
      <c r="J730" s="33" t="str">
        <f t="shared" si="191"/>
        <v/>
      </c>
      <c r="K730" s="43"/>
      <c r="L730" s="46" t="str">
        <f t="shared" si="192"/>
        <v/>
      </c>
      <c r="M730" s="33" t="str">
        <f>IF(H730="","",'PHIEU XT'!C730)</f>
        <v/>
      </c>
      <c r="N730" s="35" t="str">
        <f t="shared" si="193"/>
        <v/>
      </c>
      <c r="O730" s="6" t="str">
        <f>IF(H730="","",'PHIEU XT'!E730)</f>
        <v/>
      </c>
      <c r="P730" s="36"/>
      <c r="Q730" s="36"/>
      <c r="R730" s="36"/>
      <c r="S730" s="33" t="str">
        <f>IF(H730="","",'PHIEU XT'!F730)</f>
        <v/>
      </c>
      <c r="T730" s="36"/>
      <c r="U730" s="36"/>
      <c r="V730" s="33" t="str">
        <f t="shared" si="194"/>
        <v/>
      </c>
      <c r="W730" s="36"/>
      <c r="X730" s="36"/>
      <c r="Y730" s="33" t="str">
        <f>IF(H730="","",'PHIEU XT'!AC730)</f>
        <v/>
      </c>
      <c r="Z730" s="36"/>
      <c r="AA730" s="30"/>
      <c r="AB730" s="57" t="str">
        <f t="shared" si="195"/>
        <v/>
      </c>
      <c r="AC730" s="57" t="str">
        <f t="shared" si="196"/>
        <v/>
      </c>
      <c r="AD730" s="30"/>
      <c r="AE730" s="58" t="str">
        <f>IF(H730="","",'PHIEU XT'!U730)</f>
        <v/>
      </c>
      <c r="AF730" s="37"/>
      <c r="AG730" s="37" t="str">
        <f>IF(H730="","",'PHIEU XT'!T730)</f>
        <v/>
      </c>
      <c r="AH730" s="38" t="e">
        <f t="shared" si="197"/>
        <v>#VALUE!</v>
      </c>
      <c r="AI730" s="37"/>
      <c r="AJ730" s="37"/>
      <c r="AK730" s="39"/>
      <c r="AL730" s="40" t="str">
        <f t="shared" si="198"/>
        <v/>
      </c>
      <c r="AM730" s="37"/>
      <c r="AN730" s="37" t="str">
        <f t="shared" si="199"/>
        <v/>
      </c>
      <c r="AO730" s="59" t="str">
        <f t="shared" si="200"/>
        <v/>
      </c>
      <c r="AP730" s="39"/>
      <c r="AQ730" s="59" t="str">
        <f t="shared" si="201"/>
        <v/>
      </c>
      <c r="AR730" s="60" t="str">
        <f t="shared" si="202"/>
        <v/>
      </c>
      <c r="AS730" s="60" t="str">
        <f t="shared" si="203"/>
        <v/>
      </c>
      <c r="AT730" s="41"/>
      <c r="AU730" s="41"/>
      <c r="AV730" s="39"/>
      <c r="AW730" s="42"/>
      <c r="AX730" s="42"/>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c r="BV730" s="42"/>
      <c r="BW730" s="42"/>
      <c r="BX730" s="42"/>
      <c r="BY730" s="42"/>
      <c r="BZ730" s="42"/>
      <c r="CA730" s="42"/>
      <c r="CB730" s="42"/>
      <c r="CC730" s="42"/>
      <c r="CD730" s="42"/>
      <c r="CE730" s="42"/>
      <c r="CF730" s="42"/>
      <c r="CG730" s="42"/>
      <c r="CH730" s="42"/>
      <c r="CI730" s="42"/>
      <c r="CJ730" s="42"/>
      <c r="CK730" s="42"/>
      <c r="CL730" s="42"/>
      <c r="CM730" s="42"/>
      <c r="CN730" s="42"/>
      <c r="CO730" s="42"/>
      <c r="CP730" s="42"/>
      <c r="CQ730" s="42"/>
      <c r="CR730" s="42"/>
      <c r="CS730" s="42"/>
      <c r="CT730" s="42"/>
      <c r="CU730" s="42"/>
      <c r="CV730" s="42"/>
      <c r="CW730" s="42"/>
      <c r="CX730" s="42"/>
      <c r="CY730" s="42"/>
      <c r="CZ730" s="42"/>
      <c r="DA730" s="42"/>
      <c r="DB730" s="42"/>
      <c r="DC730" s="42"/>
      <c r="DD730" s="42"/>
      <c r="DE730" s="42"/>
      <c r="DF730" s="42"/>
      <c r="DG730" s="42"/>
      <c r="DH730" s="42"/>
      <c r="DI730" s="42"/>
      <c r="DJ730" s="42"/>
      <c r="DK730" s="42"/>
      <c r="DL730" s="42"/>
      <c r="DM730" s="42"/>
      <c r="DN730" s="42"/>
      <c r="DO730" s="42"/>
      <c r="DP730" s="42"/>
      <c r="DQ730" s="42"/>
      <c r="DR730" s="42"/>
      <c r="DS730" s="42"/>
      <c r="DT730" s="42"/>
      <c r="DU730" s="42"/>
      <c r="DV730" s="42"/>
      <c r="DW730" s="42"/>
      <c r="DX730" s="42"/>
      <c r="DY730" s="42"/>
      <c r="DZ730" s="42"/>
      <c r="EA730" s="42"/>
      <c r="EB730" s="42"/>
      <c r="EC730" s="42"/>
      <c r="ED730" s="42"/>
      <c r="EE730" s="42"/>
      <c r="EF730" s="42"/>
      <c r="EG730" s="42"/>
      <c r="EH730" s="42"/>
      <c r="EI730" s="42"/>
      <c r="EJ730" s="42"/>
      <c r="EK730" s="42"/>
      <c r="EL730" s="42"/>
      <c r="EM730" s="42"/>
      <c r="EN730" s="42"/>
      <c r="EO730" s="42"/>
      <c r="EP730" s="42"/>
      <c r="EQ730" s="42"/>
      <c r="ER730" s="42"/>
      <c r="ES730" s="42"/>
      <c r="ET730" s="42"/>
      <c r="EU730" s="42"/>
      <c r="EV730" s="42"/>
      <c r="EW730" s="42"/>
      <c r="EX730" s="42"/>
      <c r="EY730" s="42"/>
      <c r="EZ730" s="42"/>
      <c r="FA730" s="42"/>
      <c r="FB730" s="42"/>
      <c r="FC730" s="42"/>
      <c r="FD730" s="42"/>
      <c r="FE730" s="42"/>
      <c r="FF730" s="42"/>
      <c r="FG730" s="42"/>
      <c r="FH730" s="42"/>
      <c r="FI730" s="42"/>
      <c r="FJ730" s="42"/>
      <c r="FK730" s="42"/>
      <c r="FL730" s="42"/>
      <c r="FM730" s="42"/>
      <c r="FN730" s="42"/>
      <c r="FO730" s="42"/>
      <c r="FP730" s="42"/>
      <c r="FQ730" s="42"/>
      <c r="FR730" s="42"/>
      <c r="FS730" s="42"/>
      <c r="FT730" s="42"/>
      <c r="FU730" s="42"/>
      <c r="FV730" s="42"/>
      <c r="FW730" s="42"/>
      <c r="FX730" s="42"/>
      <c r="FY730" s="42"/>
      <c r="FZ730" s="42"/>
      <c r="GA730" s="42"/>
      <c r="GB730" s="42"/>
      <c r="GC730" s="42"/>
      <c r="GD730" s="42"/>
      <c r="GE730" s="42"/>
      <c r="GF730" s="42"/>
      <c r="GG730" s="42"/>
      <c r="GH730" s="42"/>
      <c r="GI730" s="42"/>
      <c r="GJ730" s="42"/>
      <c r="GK730" s="42"/>
      <c r="GL730" s="42"/>
      <c r="GM730" s="42"/>
      <c r="GN730" s="42"/>
      <c r="GO730" s="42"/>
      <c r="GP730" s="42"/>
      <c r="GQ730" s="42"/>
      <c r="GR730" s="42"/>
      <c r="GS730" s="42"/>
      <c r="GT730" s="42"/>
      <c r="GU730" s="42"/>
      <c r="GV730" s="42"/>
      <c r="GW730" s="42"/>
      <c r="GX730" s="42"/>
      <c r="GY730" s="42"/>
      <c r="GZ730" s="42"/>
      <c r="HA730" s="42"/>
      <c r="HB730" s="42"/>
      <c r="HC730" s="42"/>
      <c r="HD730" s="42"/>
      <c r="HE730" s="42"/>
      <c r="HF730" s="42"/>
      <c r="HG730" s="42"/>
      <c r="HH730" s="42"/>
      <c r="HI730" s="42"/>
      <c r="HJ730" s="42"/>
      <c r="HK730" s="42"/>
      <c r="HL730" s="42"/>
      <c r="HM730" s="42"/>
      <c r="HN730" s="42"/>
      <c r="HO730" s="42"/>
      <c r="HP730" s="42"/>
      <c r="HQ730" s="42"/>
      <c r="HR730" s="42"/>
      <c r="HS730" s="42"/>
      <c r="HT730" s="42"/>
      <c r="HU730" s="42"/>
      <c r="HV730" s="42"/>
      <c r="HW730" s="42"/>
      <c r="HX730" s="42"/>
    </row>
    <row r="731" spans="1:232" s="32" customFormat="1" x14ac:dyDescent="0.25">
      <c r="A731" s="29"/>
      <c r="B731" s="30"/>
      <c r="C731" s="31" t="str">
        <f>IF(H731="","",VLOOKUP(O731,Khach_hang!B:G,6,0))</f>
        <v/>
      </c>
      <c r="D731" s="57" t="str">
        <f t="shared" si="187"/>
        <v/>
      </c>
      <c r="E731" s="57" t="str">
        <f t="shared" si="188"/>
        <v/>
      </c>
      <c r="F731" s="32" t="str">
        <f>IF(H731="","",VLOOKUP(H731,'PHIEU XT'!B:I,8,0))</f>
        <v/>
      </c>
      <c r="G731" s="32" t="str">
        <f t="shared" si="189"/>
        <v/>
      </c>
      <c r="H731" s="4"/>
      <c r="I731" s="32" t="str">
        <f t="shared" si="190"/>
        <v/>
      </c>
      <c r="J731" s="33" t="str">
        <f t="shared" si="191"/>
        <v/>
      </c>
      <c r="K731" s="43"/>
      <c r="L731" s="46" t="str">
        <f t="shared" si="192"/>
        <v/>
      </c>
      <c r="M731" s="33" t="str">
        <f>IF(H731="","",'PHIEU XT'!C731)</f>
        <v/>
      </c>
      <c r="N731" s="35" t="str">
        <f t="shared" si="193"/>
        <v/>
      </c>
      <c r="O731" s="6" t="str">
        <f>IF(H731="","",'PHIEU XT'!E731)</f>
        <v/>
      </c>
      <c r="P731" s="36"/>
      <c r="Q731" s="36"/>
      <c r="R731" s="36"/>
      <c r="S731" s="33" t="str">
        <f>IF(H731="","",'PHIEU XT'!F731)</f>
        <v/>
      </c>
      <c r="T731" s="36"/>
      <c r="U731" s="36"/>
      <c r="V731" s="33" t="str">
        <f t="shared" si="194"/>
        <v/>
      </c>
      <c r="W731" s="36"/>
      <c r="X731" s="36"/>
      <c r="Y731" s="33" t="str">
        <f>IF(H731="","",'PHIEU XT'!AC731)</f>
        <v/>
      </c>
      <c r="Z731" s="36"/>
      <c r="AA731" s="30"/>
      <c r="AB731" s="57" t="str">
        <f t="shared" si="195"/>
        <v/>
      </c>
      <c r="AC731" s="57" t="str">
        <f t="shared" si="196"/>
        <v/>
      </c>
      <c r="AD731" s="30"/>
      <c r="AE731" s="58" t="str">
        <f>IF(H731="","",'PHIEU XT'!U731)</f>
        <v/>
      </c>
      <c r="AF731" s="37"/>
      <c r="AG731" s="37" t="str">
        <f>IF(H731="","",'PHIEU XT'!T731)</f>
        <v/>
      </c>
      <c r="AH731" s="38" t="e">
        <f t="shared" si="197"/>
        <v>#VALUE!</v>
      </c>
      <c r="AI731" s="37"/>
      <c r="AJ731" s="37"/>
      <c r="AK731" s="39"/>
      <c r="AL731" s="40" t="str">
        <f t="shared" si="198"/>
        <v/>
      </c>
      <c r="AM731" s="37"/>
      <c r="AN731" s="37" t="str">
        <f t="shared" si="199"/>
        <v/>
      </c>
      <c r="AO731" s="59" t="str">
        <f t="shared" si="200"/>
        <v/>
      </c>
      <c r="AP731" s="39"/>
      <c r="AQ731" s="59" t="str">
        <f t="shared" si="201"/>
        <v/>
      </c>
      <c r="AR731" s="60" t="str">
        <f t="shared" si="202"/>
        <v/>
      </c>
      <c r="AS731" s="60" t="str">
        <f t="shared" si="203"/>
        <v/>
      </c>
      <c r="AT731" s="41"/>
      <c r="AU731" s="41"/>
      <c r="AV731" s="39"/>
      <c r="AW731" s="42"/>
      <c r="AX731" s="42"/>
      <c r="AY731" s="42"/>
      <c r="AZ731" s="42"/>
      <c r="BA731" s="42"/>
      <c r="BB731" s="42"/>
      <c r="BC731" s="42"/>
      <c r="BD731" s="42"/>
      <c r="BE731" s="42"/>
      <c r="BF731" s="42"/>
      <c r="BG731" s="42"/>
      <c r="BH731" s="42"/>
      <c r="BI731" s="42"/>
      <c r="BJ731" s="42"/>
      <c r="BK731" s="42"/>
      <c r="BL731" s="42"/>
      <c r="BM731" s="42"/>
      <c r="BN731" s="42"/>
      <c r="BO731" s="42"/>
      <c r="BP731" s="42"/>
      <c r="BQ731" s="42"/>
      <c r="BR731" s="42"/>
      <c r="BS731" s="42"/>
      <c r="BT731" s="42"/>
      <c r="BU731" s="42"/>
      <c r="BV731" s="42"/>
      <c r="BW731" s="42"/>
      <c r="BX731" s="42"/>
      <c r="BY731" s="42"/>
      <c r="BZ731" s="42"/>
      <c r="CA731" s="42"/>
      <c r="CB731" s="42"/>
      <c r="CC731" s="42"/>
      <c r="CD731" s="42"/>
      <c r="CE731" s="42"/>
      <c r="CF731" s="42"/>
      <c r="CG731" s="42"/>
      <c r="CH731" s="42"/>
      <c r="CI731" s="42"/>
      <c r="CJ731" s="42"/>
      <c r="CK731" s="42"/>
      <c r="CL731" s="42"/>
      <c r="CM731" s="42"/>
      <c r="CN731" s="42"/>
      <c r="CO731" s="42"/>
      <c r="CP731" s="42"/>
      <c r="CQ731" s="42"/>
      <c r="CR731" s="42"/>
      <c r="CS731" s="42"/>
      <c r="CT731" s="42"/>
      <c r="CU731" s="42"/>
      <c r="CV731" s="42"/>
      <c r="CW731" s="42"/>
      <c r="CX731" s="42"/>
      <c r="CY731" s="42"/>
      <c r="CZ731" s="42"/>
      <c r="DA731" s="42"/>
      <c r="DB731" s="42"/>
      <c r="DC731" s="42"/>
      <c r="DD731" s="42"/>
      <c r="DE731" s="42"/>
      <c r="DF731" s="42"/>
      <c r="DG731" s="42"/>
      <c r="DH731" s="42"/>
      <c r="DI731" s="42"/>
      <c r="DJ731" s="42"/>
      <c r="DK731" s="42"/>
      <c r="DL731" s="42"/>
      <c r="DM731" s="42"/>
      <c r="DN731" s="42"/>
      <c r="DO731" s="42"/>
      <c r="DP731" s="42"/>
      <c r="DQ731" s="42"/>
      <c r="DR731" s="42"/>
      <c r="DS731" s="42"/>
      <c r="DT731" s="42"/>
      <c r="DU731" s="42"/>
      <c r="DV731" s="42"/>
      <c r="DW731" s="42"/>
      <c r="DX731" s="42"/>
      <c r="DY731" s="42"/>
      <c r="DZ731" s="42"/>
      <c r="EA731" s="42"/>
      <c r="EB731" s="42"/>
      <c r="EC731" s="42"/>
      <c r="ED731" s="42"/>
      <c r="EE731" s="42"/>
      <c r="EF731" s="42"/>
      <c r="EG731" s="42"/>
      <c r="EH731" s="42"/>
      <c r="EI731" s="42"/>
      <c r="EJ731" s="42"/>
      <c r="EK731" s="42"/>
      <c r="EL731" s="42"/>
      <c r="EM731" s="42"/>
      <c r="EN731" s="42"/>
      <c r="EO731" s="42"/>
      <c r="EP731" s="42"/>
      <c r="EQ731" s="42"/>
      <c r="ER731" s="42"/>
      <c r="ES731" s="42"/>
      <c r="ET731" s="42"/>
      <c r="EU731" s="42"/>
      <c r="EV731" s="42"/>
      <c r="EW731" s="42"/>
      <c r="EX731" s="42"/>
      <c r="EY731" s="42"/>
      <c r="EZ731" s="42"/>
      <c r="FA731" s="42"/>
      <c r="FB731" s="42"/>
      <c r="FC731" s="42"/>
      <c r="FD731" s="42"/>
      <c r="FE731" s="42"/>
      <c r="FF731" s="42"/>
      <c r="FG731" s="42"/>
      <c r="FH731" s="42"/>
      <c r="FI731" s="42"/>
      <c r="FJ731" s="42"/>
      <c r="FK731" s="42"/>
      <c r="FL731" s="42"/>
      <c r="FM731" s="42"/>
      <c r="FN731" s="42"/>
      <c r="FO731" s="42"/>
      <c r="FP731" s="42"/>
      <c r="FQ731" s="42"/>
      <c r="FR731" s="42"/>
      <c r="FS731" s="42"/>
      <c r="FT731" s="42"/>
      <c r="FU731" s="42"/>
      <c r="FV731" s="42"/>
      <c r="FW731" s="42"/>
      <c r="FX731" s="42"/>
      <c r="FY731" s="42"/>
      <c r="FZ731" s="42"/>
      <c r="GA731" s="42"/>
      <c r="GB731" s="42"/>
      <c r="GC731" s="42"/>
      <c r="GD731" s="42"/>
      <c r="GE731" s="42"/>
      <c r="GF731" s="42"/>
      <c r="GG731" s="42"/>
      <c r="GH731" s="42"/>
      <c r="GI731" s="42"/>
      <c r="GJ731" s="42"/>
      <c r="GK731" s="42"/>
      <c r="GL731" s="42"/>
      <c r="GM731" s="42"/>
      <c r="GN731" s="42"/>
      <c r="GO731" s="42"/>
      <c r="GP731" s="42"/>
      <c r="GQ731" s="42"/>
      <c r="GR731" s="42"/>
      <c r="GS731" s="42"/>
      <c r="GT731" s="42"/>
      <c r="GU731" s="42"/>
      <c r="GV731" s="42"/>
      <c r="GW731" s="42"/>
      <c r="GX731" s="42"/>
      <c r="GY731" s="42"/>
      <c r="GZ731" s="42"/>
      <c r="HA731" s="42"/>
      <c r="HB731" s="42"/>
      <c r="HC731" s="42"/>
      <c r="HD731" s="42"/>
      <c r="HE731" s="42"/>
      <c r="HF731" s="42"/>
      <c r="HG731" s="42"/>
      <c r="HH731" s="42"/>
      <c r="HI731" s="42"/>
      <c r="HJ731" s="42"/>
      <c r="HK731" s="42"/>
      <c r="HL731" s="42"/>
      <c r="HM731" s="42"/>
      <c r="HN731" s="42"/>
      <c r="HO731" s="42"/>
      <c r="HP731" s="42"/>
      <c r="HQ731" s="42"/>
      <c r="HR731" s="42"/>
      <c r="HS731" s="42"/>
      <c r="HT731" s="42"/>
      <c r="HU731" s="42"/>
      <c r="HV731" s="42"/>
      <c r="HW731" s="42"/>
      <c r="HX731" s="42"/>
    </row>
    <row r="732" spans="1:232" s="32" customFormat="1" x14ac:dyDescent="0.25">
      <c r="A732" s="29"/>
      <c r="B732" s="30"/>
      <c r="C732" s="31" t="str">
        <f>IF(H732="","",VLOOKUP(O732,Khach_hang!B:G,6,0))</f>
        <v/>
      </c>
      <c r="D732" s="57" t="str">
        <f t="shared" si="187"/>
        <v/>
      </c>
      <c r="E732" s="57" t="str">
        <f t="shared" si="188"/>
        <v/>
      </c>
      <c r="F732" s="32" t="str">
        <f>IF(H732="","",VLOOKUP(H732,'PHIEU XT'!B:I,8,0))</f>
        <v/>
      </c>
      <c r="G732" s="32" t="str">
        <f t="shared" si="189"/>
        <v/>
      </c>
      <c r="H732" s="4"/>
      <c r="I732" s="32" t="str">
        <f t="shared" si="190"/>
        <v/>
      </c>
      <c r="J732" s="33" t="str">
        <f t="shared" si="191"/>
        <v/>
      </c>
      <c r="K732" s="43"/>
      <c r="L732" s="46" t="str">
        <f t="shared" si="192"/>
        <v/>
      </c>
      <c r="M732" s="33" t="str">
        <f>IF(H732="","",'PHIEU XT'!C732)</f>
        <v/>
      </c>
      <c r="N732" s="35" t="str">
        <f t="shared" si="193"/>
        <v/>
      </c>
      <c r="O732" s="6" t="str">
        <f>IF(H732="","",'PHIEU XT'!E732)</f>
        <v/>
      </c>
      <c r="P732" s="36"/>
      <c r="Q732" s="36"/>
      <c r="R732" s="36"/>
      <c r="S732" s="33" t="str">
        <f>IF(H732="","",'PHIEU XT'!F732)</f>
        <v/>
      </c>
      <c r="T732" s="36"/>
      <c r="U732" s="36"/>
      <c r="V732" s="33" t="str">
        <f t="shared" si="194"/>
        <v/>
      </c>
      <c r="W732" s="36"/>
      <c r="X732" s="36"/>
      <c r="Y732" s="33" t="str">
        <f>IF(H732="","",'PHIEU XT'!AC732)</f>
        <v/>
      </c>
      <c r="Z732" s="36"/>
      <c r="AA732" s="30"/>
      <c r="AB732" s="57" t="str">
        <f t="shared" si="195"/>
        <v/>
      </c>
      <c r="AC732" s="57" t="str">
        <f t="shared" si="196"/>
        <v/>
      </c>
      <c r="AD732" s="30"/>
      <c r="AE732" s="58" t="str">
        <f>IF(H732="","",'PHIEU XT'!U732)</f>
        <v/>
      </c>
      <c r="AF732" s="37"/>
      <c r="AG732" s="37" t="str">
        <f>IF(H732="","",'PHIEU XT'!T732)</f>
        <v/>
      </c>
      <c r="AH732" s="38" t="e">
        <f t="shared" si="197"/>
        <v>#VALUE!</v>
      </c>
      <c r="AI732" s="37"/>
      <c r="AJ732" s="37"/>
      <c r="AK732" s="39"/>
      <c r="AL732" s="40" t="str">
        <f t="shared" si="198"/>
        <v/>
      </c>
      <c r="AM732" s="37"/>
      <c r="AN732" s="37" t="str">
        <f t="shared" si="199"/>
        <v/>
      </c>
      <c r="AO732" s="59" t="str">
        <f t="shared" si="200"/>
        <v/>
      </c>
      <c r="AP732" s="39"/>
      <c r="AQ732" s="59" t="str">
        <f t="shared" si="201"/>
        <v/>
      </c>
      <c r="AR732" s="60" t="str">
        <f t="shared" si="202"/>
        <v/>
      </c>
      <c r="AS732" s="60" t="str">
        <f t="shared" si="203"/>
        <v/>
      </c>
      <c r="AT732" s="41"/>
      <c r="AU732" s="41"/>
      <c r="AV732" s="39"/>
      <c r="AW732" s="42"/>
      <c r="AX732" s="42"/>
      <c r="AY732" s="42"/>
      <c r="AZ732" s="42"/>
      <c r="BA732" s="42"/>
      <c r="BB732" s="42"/>
      <c r="BC732" s="42"/>
      <c r="BD732" s="42"/>
      <c r="BE732" s="42"/>
      <c r="BF732" s="42"/>
      <c r="BG732" s="42"/>
      <c r="BH732" s="42"/>
      <c r="BI732" s="42"/>
      <c r="BJ732" s="42"/>
      <c r="BK732" s="42"/>
      <c r="BL732" s="42"/>
      <c r="BM732" s="42"/>
      <c r="BN732" s="42"/>
      <c r="BO732" s="42"/>
      <c r="BP732" s="42"/>
      <c r="BQ732" s="42"/>
      <c r="BR732" s="42"/>
      <c r="BS732" s="42"/>
      <c r="BT732" s="42"/>
      <c r="BU732" s="42"/>
      <c r="BV732" s="42"/>
      <c r="BW732" s="42"/>
      <c r="BX732" s="42"/>
      <c r="BY732" s="42"/>
      <c r="BZ732" s="42"/>
      <c r="CA732" s="42"/>
      <c r="CB732" s="42"/>
      <c r="CC732" s="42"/>
      <c r="CD732" s="42"/>
      <c r="CE732" s="42"/>
      <c r="CF732" s="42"/>
      <c r="CG732" s="42"/>
      <c r="CH732" s="42"/>
      <c r="CI732" s="42"/>
      <c r="CJ732" s="42"/>
      <c r="CK732" s="42"/>
      <c r="CL732" s="42"/>
      <c r="CM732" s="42"/>
      <c r="CN732" s="42"/>
      <c r="CO732" s="42"/>
      <c r="CP732" s="42"/>
      <c r="CQ732" s="42"/>
      <c r="CR732" s="42"/>
      <c r="CS732" s="42"/>
      <c r="CT732" s="42"/>
      <c r="CU732" s="42"/>
      <c r="CV732" s="42"/>
      <c r="CW732" s="42"/>
      <c r="CX732" s="42"/>
      <c r="CY732" s="42"/>
      <c r="CZ732" s="42"/>
      <c r="DA732" s="42"/>
      <c r="DB732" s="42"/>
      <c r="DC732" s="42"/>
      <c r="DD732" s="42"/>
      <c r="DE732" s="42"/>
      <c r="DF732" s="42"/>
      <c r="DG732" s="42"/>
      <c r="DH732" s="42"/>
      <c r="DI732" s="42"/>
      <c r="DJ732" s="42"/>
      <c r="DK732" s="42"/>
      <c r="DL732" s="42"/>
      <c r="DM732" s="42"/>
      <c r="DN732" s="42"/>
      <c r="DO732" s="42"/>
      <c r="DP732" s="42"/>
      <c r="DQ732" s="42"/>
      <c r="DR732" s="42"/>
      <c r="DS732" s="42"/>
      <c r="DT732" s="42"/>
      <c r="DU732" s="42"/>
      <c r="DV732" s="42"/>
      <c r="DW732" s="42"/>
      <c r="DX732" s="42"/>
      <c r="DY732" s="42"/>
      <c r="DZ732" s="42"/>
      <c r="EA732" s="42"/>
      <c r="EB732" s="42"/>
      <c r="EC732" s="42"/>
      <c r="ED732" s="42"/>
      <c r="EE732" s="42"/>
      <c r="EF732" s="42"/>
      <c r="EG732" s="42"/>
      <c r="EH732" s="42"/>
      <c r="EI732" s="42"/>
      <c r="EJ732" s="42"/>
      <c r="EK732" s="42"/>
      <c r="EL732" s="42"/>
      <c r="EM732" s="42"/>
      <c r="EN732" s="42"/>
      <c r="EO732" s="42"/>
      <c r="EP732" s="42"/>
      <c r="EQ732" s="42"/>
      <c r="ER732" s="42"/>
      <c r="ES732" s="42"/>
      <c r="ET732" s="42"/>
      <c r="EU732" s="42"/>
      <c r="EV732" s="42"/>
      <c r="EW732" s="42"/>
      <c r="EX732" s="42"/>
      <c r="EY732" s="42"/>
      <c r="EZ732" s="42"/>
      <c r="FA732" s="42"/>
      <c r="FB732" s="42"/>
      <c r="FC732" s="42"/>
      <c r="FD732" s="42"/>
      <c r="FE732" s="42"/>
      <c r="FF732" s="42"/>
      <c r="FG732" s="42"/>
      <c r="FH732" s="42"/>
      <c r="FI732" s="42"/>
      <c r="FJ732" s="42"/>
      <c r="FK732" s="42"/>
      <c r="FL732" s="42"/>
      <c r="FM732" s="42"/>
      <c r="FN732" s="42"/>
      <c r="FO732" s="42"/>
      <c r="FP732" s="42"/>
      <c r="FQ732" s="42"/>
      <c r="FR732" s="42"/>
      <c r="FS732" s="42"/>
      <c r="FT732" s="42"/>
      <c r="FU732" s="42"/>
      <c r="FV732" s="42"/>
      <c r="FW732" s="42"/>
      <c r="FX732" s="42"/>
      <c r="FY732" s="42"/>
      <c r="FZ732" s="42"/>
      <c r="GA732" s="42"/>
      <c r="GB732" s="42"/>
      <c r="GC732" s="42"/>
      <c r="GD732" s="42"/>
      <c r="GE732" s="42"/>
      <c r="GF732" s="42"/>
      <c r="GG732" s="42"/>
      <c r="GH732" s="42"/>
      <c r="GI732" s="42"/>
      <c r="GJ732" s="42"/>
      <c r="GK732" s="42"/>
      <c r="GL732" s="42"/>
      <c r="GM732" s="42"/>
      <c r="GN732" s="42"/>
      <c r="GO732" s="42"/>
      <c r="GP732" s="42"/>
      <c r="GQ732" s="42"/>
      <c r="GR732" s="42"/>
      <c r="GS732" s="42"/>
      <c r="GT732" s="42"/>
      <c r="GU732" s="42"/>
      <c r="GV732" s="42"/>
      <c r="GW732" s="42"/>
      <c r="GX732" s="42"/>
      <c r="GY732" s="42"/>
      <c r="GZ732" s="42"/>
      <c r="HA732" s="42"/>
      <c r="HB732" s="42"/>
      <c r="HC732" s="42"/>
      <c r="HD732" s="42"/>
      <c r="HE732" s="42"/>
      <c r="HF732" s="42"/>
      <c r="HG732" s="42"/>
      <c r="HH732" s="42"/>
      <c r="HI732" s="42"/>
      <c r="HJ732" s="42"/>
      <c r="HK732" s="42"/>
      <c r="HL732" s="42"/>
      <c r="HM732" s="42"/>
      <c r="HN732" s="42"/>
      <c r="HO732" s="42"/>
      <c r="HP732" s="42"/>
      <c r="HQ732" s="42"/>
      <c r="HR732" s="42"/>
      <c r="HS732" s="42"/>
      <c r="HT732" s="42"/>
      <c r="HU732" s="42"/>
      <c r="HV732" s="42"/>
      <c r="HW732" s="42"/>
      <c r="HX732" s="42"/>
    </row>
    <row r="733" spans="1:232" s="32" customFormat="1" x14ac:dyDescent="0.25">
      <c r="A733" s="29"/>
      <c r="B733" s="30"/>
      <c r="C733" s="31" t="str">
        <f>IF(H733="","",VLOOKUP(O733,Khach_hang!B:G,6,0))</f>
        <v/>
      </c>
      <c r="D733" s="57" t="str">
        <f t="shared" si="187"/>
        <v/>
      </c>
      <c r="E733" s="57" t="str">
        <f t="shared" si="188"/>
        <v/>
      </c>
      <c r="F733" s="32" t="str">
        <f>IF(H733="","",VLOOKUP(H733,'PHIEU XT'!B:I,8,0))</f>
        <v/>
      </c>
      <c r="G733" s="32" t="str">
        <f t="shared" si="189"/>
        <v/>
      </c>
      <c r="H733" s="4"/>
      <c r="I733" s="32" t="str">
        <f t="shared" si="190"/>
        <v/>
      </c>
      <c r="J733" s="33" t="str">
        <f t="shared" si="191"/>
        <v/>
      </c>
      <c r="K733" s="43"/>
      <c r="L733" s="46" t="str">
        <f t="shared" si="192"/>
        <v/>
      </c>
      <c r="M733" s="33" t="str">
        <f>IF(H733="","",'PHIEU XT'!C733)</f>
        <v/>
      </c>
      <c r="N733" s="35" t="str">
        <f t="shared" si="193"/>
        <v/>
      </c>
      <c r="O733" s="6" t="str">
        <f>IF(H733="","",'PHIEU XT'!E733)</f>
        <v/>
      </c>
      <c r="P733" s="36"/>
      <c r="Q733" s="36"/>
      <c r="R733" s="36"/>
      <c r="S733" s="33" t="str">
        <f>IF(H733="","",'PHIEU XT'!F733)</f>
        <v/>
      </c>
      <c r="T733" s="36"/>
      <c r="U733" s="36"/>
      <c r="V733" s="33" t="str">
        <f t="shared" si="194"/>
        <v/>
      </c>
      <c r="W733" s="36"/>
      <c r="X733" s="36"/>
      <c r="Y733" s="33" t="str">
        <f>IF(H733="","",'PHIEU XT'!AC733)</f>
        <v/>
      </c>
      <c r="Z733" s="36"/>
      <c r="AA733" s="30"/>
      <c r="AB733" s="57" t="str">
        <f t="shared" si="195"/>
        <v/>
      </c>
      <c r="AC733" s="57" t="str">
        <f t="shared" si="196"/>
        <v/>
      </c>
      <c r="AD733" s="30"/>
      <c r="AE733" s="58" t="str">
        <f>IF(H733="","",'PHIEU XT'!U733)</f>
        <v/>
      </c>
      <c r="AF733" s="37"/>
      <c r="AG733" s="37" t="str">
        <f>IF(H733="","",'PHIEU XT'!T733)</f>
        <v/>
      </c>
      <c r="AH733" s="38" t="e">
        <f t="shared" si="197"/>
        <v>#VALUE!</v>
      </c>
      <c r="AI733" s="37"/>
      <c r="AJ733" s="37"/>
      <c r="AK733" s="39"/>
      <c r="AL733" s="40" t="str">
        <f t="shared" si="198"/>
        <v/>
      </c>
      <c r="AM733" s="37"/>
      <c r="AN733" s="37" t="str">
        <f t="shared" si="199"/>
        <v/>
      </c>
      <c r="AO733" s="59" t="str">
        <f t="shared" si="200"/>
        <v/>
      </c>
      <c r="AP733" s="39"/>
      <c r="AQ733" s="59" t="str">
        <f t="shared" si="201"/>
        <v/>
      </c>
      <c r="AR733" s="60" t="str">
        <f t="shared" si="202"/>
        <v/>
      </c>
      <c r="AS733" s="60" t="str">
        <f t="shared" si="203"/>
        <v/>
      </c>
      <c r="AT733" s="41"/>
      <c r="AU733" s="41"/>
      <c r="AV733" s="39"/>
      <c r="AW733" s="42"/>
      <c r="AX733" s="42"/>
      <c r="AY733" s="42"/>
      <c r="AZ733" s="42"/>
      <c r="BA733" s="42"/>
      <c r="BB733" s="42"/>
      <c r="BC733" s="42"/>
      <c r="BD733" s="42"/>
      <c r="BE733" s="42"/>
      <c r="BF733" s="42"/>
      <c r="BG733" s="42"/>
      <c r="BH733" s="42"/>
      <c r="BI733" s="42"/>
      <c r="BJ733" s="42"/>
      <c r="BK733" s="42"/>
      <c r="BL733" s="42"/>
      <c r="BM733" s="42"/>
      <c r="BN733" s="42"/>
      <c r="BO733" s="42"/>
      <c r="BP733" s="42"/>
      <c r="BQ733" s="42"/>
      <c r="BR733" s="42"/>
      <c r="BS733" s="42"/>
      <c r="BT733" s="42"/>
      <c r="BU733" s="42"/>
      <c r="BV733" s="42"/>
      <c r="BW733" s="42"/>
      <c r="BX733" s="42"/>
      <c r="BY733" s="42"/>
      <c r="BZ733" s="42"/>
      <c r="CA733" s="42"/>
      <c r="CB733" s="42"/>
      <c r="CC733" s="42"/>
      <c r="CD733" s="42"/>
      <c r="CE733" s="42"/>
      <c r="CF733" s="42"/>
      <c r="CG733" s="42"/>
      <c r="CH733" s="42"/>
      <c r="CI733" s="42"/>
      <c r="CJ733" s="42"/>
      <c r="CK733" s="42"/>
      <c r="CL733" s="42"/>
      <c r="CM733" s="42"/>
      <c r="CN733" s="42"/>
      <c r="CO733" s="42"/>
      <c r="CP733" s="42"/>
      <c r="CQ733" s="42"/>
      <c r="CR733" s="42"/>
      <c r="CS733" s="42"/>
      <c r="CT733" s="42"/>
      <c r="CU733" s="42"/>
      <c r="CV733" s="42"/>
      <c r="CW733" s="42"/>
      <c r="CX733" s="42"/>
      <c r="CY733" s="42"/>
      <c r="CZ733" s="42"/>
      <c r="DA733" s="42"/>
      <c r="DB733" s="42"/>
      <c r="DC733" s="42"/>
      <c r="DD733" s="42"/>
      <c r="DE733" s="42"/>
      <c r="DF733" s="42"/>
      <c r="DG733" s="42"/>
      <c r="DH733" s="42"/>
      <c r="DI733" s="42"/>
      <c r="DJ733" s="42"/>
      <c r="DK733" s="42"/>
      <c r="DL733" s="42"/>
      <c r="DM733" s="42"/>
      <c r="DN733" s="42"/>
      <c r="DO733" s="42"/>
      <c r="DP733" s="42"/>
      <c r="DQ733" s="42"/>
      <c r="DR733" s="42"/>
      <c r="DS733" s="42"/>
      <c r="DT733" s="42"/>
      <c r="DU733" s="42"/>
      <c r="DV733" s="42"/>
      <c r="DW733" s="42"/>
      <c r="DX733" s="42"/>
      <c r="DY733" s="42"/>
      <c r="DZ733" s="42"/>
      <c r="EA733" s="42"/>
      <c r="EB733" s="42"/>
      <c r="EC733" s="42"/>
      <c r="ED733" s="42"/>
      <c r="EE733" s="42"/>
      <c r="EF733" s="42"/>
      <c r="EG733" s="42"/>
      <c r="EH733" s="42"/>
      <c r="EI733" s="42"/>
      <c r="EJ733" s="42"/>
      <c r="EK733" s="42"/>
      <c r="EL733" s="42"/>
      <c r="EM733" s="42"/>
      <c r="EN733" s="42"/>
      <c r="EO733" s="42"/>
      <c r="EP733" s="42"/>
      <c r="EQ733" s="42"/>
      <c r="ER733" s="42"/>
      <c r="ES733" s="42"/>
      <c r="ET733" s="42"/>
      <c r="EU733" s="42"/>
      <c r="EV733" s="42"/>
      <c r="EW733" s="42"/>
      <c r="EX733" s="42"/>
      <c r="EY733" s="42"/>
      <c r="EZ733" s="42"/>
      <c r="FA733" s="42"/>
      <c r="FB733" s="42"/>
      <c r="FC733" s="42"/>
      <c r="FD733" s="42"/>
      <c r="FE733" s="42"/>
      <c r="FF733" s="42"/>
      <c r="FG733" s="42"/>
      <c r="FH733" s="42"/>
      <c r="FI733" s="42"/>
      <c r="FJ733" s="42"/>
      <c r="FK733" s="42"/>
      <c r="FL733" s="42"/>
      <c r="FM733" s="42"/>
      <c r="FN733" s="42"/>
      <c r="FO733" s="42"/>
      <c r="FP733" s="42"/>
      <c r="FQ733" s="42"/>
      <c r="FR733" s="42"/>
      <c r="FS733" s="42"/>
      <c r="FT733" s="42"/>
      <c r="FU733" s="42"/>
      <c r="FV733" s="42"/>
      <c r="FW733" s="42"/>
      <c r="FX733" s="42"/>
      <c r="FY733" s="42"/>
      <c r="FZ733" s="42"/>
      <c r="GA733" s="42"/>
      <c r="GB733" s="42"/>
      <c r="GC733" s="42"/>
      <c r="GD733" s="42"/>
      <c r="GE733" s="42"/>
      <c r="GF733" s="42"/>
      <c r="GG733" s="42"/>
      <c r="GH733" s="42"/>
      <c r="GI733" s="42"/>
      <c r="GJ733" s="42"/>
      <c r="GK733" s="42"/>
      <c r="GL733" s="42"/>
      <c r="GM733" s="42"/>
      <c r="GN733" s="42"/>
      <c r="GO733" s="42"/>
      <c r="GP733" s="42"/>
      <c r="GQ733" s="42"/>
      <c r="GR733" s="42"/>
      <c r="GS733" s="42"/>
      <c r="GT733" s="42"/>
      <c r="GU733" s="42"/>
      <c r="GV733" s="42"/>
      <c r="GW733" s="42"/>
      <c r="GX733" s="42"/>
      <c r="GY733" s="42"/>
      <c r="GZ733" s="42"/>
      <c r="HA733" s="42"/>
      <c r="HB733" s="42"/>
      <c r="HC733" s="42"/>
      <c r="HD733" s="42"/>
      <c r="HE733" s="42"/>
      <c r="HF733" s="42"/>
      <c r="HG733" s="42"/>
      <c r="HH733" s="42"/>
      <c r="HI733" s="42"/>
      <c r="HJ733" s="42"/>
      <c r="HK733" s="42"/>
      <c r="HL733" s="42"/>
      <c r="HM733" s="42"/>
      <c r="HN733" s="42"/>
      <c r="HO733" s="42"/>
      <c r="HP733" s="42"/>
      <c r="HQ733" s="42"/>
      <c r="HR733" s="42"/>
      <c r="HS733" s="42"/>
      <c r="HT733" s="42"/>
      <c r="HU733" s="42"/>
      <c r="HV733" s="42"/>
      <c r="HW733" s="42"/>
      <c r="HX733" s="42"/>
    </row>
    <row r="734" spans="1:232" s="32" customFormat="1" x14ac:dyDescent="0.25">
      <c r="A734" s="29"/>
      <c r="B734" s="30"/>
      <c r="C734" s="31" t="str">
        <f>IF(H734="","",VLOOKUP(O734,Khach_hang!B:G,6,0))</f>
        <v/>
      </c>
      <c r="D734" s="57" t="str">
        <f t="shared" si="187"/>
        <v/>
      </c>
      <c r="E734" s="57" t="str">
        <f t="shared" si="188"/>
        <v/>
      </c>
      <c r="F734" s="32" t="str">
        <f>IF(H734="","",VLOOKUP(H734,'PHIEU XT'!B:I,8,0))</f>
        <v/>
      </c>
      <c r="G734" s="32" t="str">
        <f t="shared" si="189"/>
        <v/>
      </c>
      <c r="H734" s="4"/>
      <c r="I734" s="32" t="str">
        <f t="shared" si="190"/>
        <v/>
      </c>
      <c r="J734" s="33" t="str">
        <f t="shared" si="191"/>
        <v/>
      </c>
      <c r="K734" s="43"/>
      <c r="L734" s="46" t="str">
        <f t="shared" si="192"/>
        <v/>
      </c>
      <c r="M734" s="33" t="str">
        <f>IF(H734="","",'PHIEU XT'!C734)</f>
        <v/>
      </c>
      <c r="N734" s="35" t="str">
        <f t="shared" si="193"/>
        <v/>
      </c>
      <c r="O734" s="6" t="str">
        <f>IF(H734="","",'PHIEU XT'!E734)</f>
        <v/>
      </c>
      <c r="P734" s="36"/>
      <c r="Q734" s="36"/>
      <c r="R734" s="36"/>
      <c r="S734" s="33" t="str">
        <f>IF(H734="","",'PHIEU XT'!F734)</f>
        <v/>
      </c>
      <c r="T734" s="36"/>
      <c r="U734" s="36"/>
      <c r="V734" s="33" t="str">
        <f t="shared" si="194"/>
        <v/>
      </c>
      <c r="W734" s="36"/>
      <c r="X734" s="36"/>
      <c r="Y734" s="33" t="str">
        <f>IF(H734="","",'PHIEU XT'!AC734)</f>
        <v/>
      </c>
      <c r="Z734" s="36"/>
      <c r="AA734" s="30"/>
      <c r="AB734" s="57" t="str">
        <f t="shared" si="195"/>
        <v/>
      </c>
      <c r="AC734" s="57" t="str">
        <f t="shared" si="196"/>
        <v/>
      </c>
      <c r="AD734" s="30"/>
      <c r="AE734" s="58" t="str">
        <f>IF(H734="","",'PHIEU XT'!U734)</f>
        <v/>
      </c>
      <c r="AF734" s="37"/>
      <c r="AG734" s="37" t="str">
        <f>IF(H734="","",'PHIEU XT'!T734)</f>
        <v/>
      </c>
      <c r="AH734" s="38" t="e">
        <f t="shared" si="197"/>
        <v>#VALUE!</v>
      </c>
      <c r="AI734" s="37"/>
      <c r="AJ734" s="37"/>
      <c r="AK734" s="39"/>
      <c r="AL734" s="40" t="str">
        <f t="shared" si="198"/>
        <v/>
      </c>
      <c r="AM734" s="37"/>
      <c r="AN734" s="37" t="str">
        <f t="shared" si="199"/>
        <v/>
      </c>
      <c r="AO734" s="59" t="str">
        <f t="shared" si="200"/>
        <v/>
      </c>
      <c r="AP734" s="39"/>
      <c r="AQ734" s="59" t="str">
        <f t="shared" si="201"/>
        <v/>
      </c>
      <c r="AR734" s="60" t="str">
        <f t="shared" si="202"/>
        <v/>
      </c>
      <c r="AS734" s="60" t="str">
        <f t="shared" si="203"/>
        <v/>
      </c>
      <c r="AT734" s="41"/>
      <c r="AU734" s="41"/>
      <c r="AV734" s="39"/>
      <c r="AW734" s="42"/>
      <c r="AX734" s="42"/>
      <c r="AY734" s="42"/>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c r="BV734" s="42"/>
      <c r="BW734" s="42"/>
      <c r="BX734" s="42"/>
      <c r="BY734" s="42"/>
      <c r="BZ734" s="42"/>
      <c r="CA734" s="42"/>
      <c r="CB734" s="42"/>
      <c r="CC734" s="42"/>
      <c r="CD734" s="42"/>
      <c r="CE734" s="42"/>
      <c r="CF734" s="42"/>
      <c r="CG734" s="42"/>
      <c r="CH734" s="42"/>
      <c r="CI734" s="42"/>
      <c r="CJ734" s="42"/>
      <c r="CK734" s="42"/>
      <c r="CL734" s="42"/>
      <c r="CM734" s="42"/>
      <c r="CN734" s="42"/>
      <c r="CO734" s="42"/>
      <c r="CP734" s="42"/>
      <c r="CQ734" s="42"/>
      <c r="CR734" s="42"/>
      <c r="CS734" s="42"/>
      <c r="CT734" s="42"/>
      <c r="CU734" s="42"/>
      <c r="CV734" s="42"/>
      <c r="CW734" s="42"/>
      <c r="CX734" s="42"/>
      <c r="CY734" s="42"/>
      <c r="CZ734" s="42"/>
      <c r="DA734" s="42"/>
      <c r="DB734" s="42"/>
      <c r="DC734" s="42"/>
      <c r="DD734" s="42"/>
      <c r="DE734" s="42"/>
      <c r="DF734" s="42"/>
      <c r="DG734" s="42"/>
      <c r="DH734" s="42"/>
      <c r="DI734" s="42"/>
      <c r="DJ734" s="42"/>
      <c r="DK734" s="42"/>
      <c r="DL734" s="42"/>
      <c r="DM734" s="42"/>
      <c r="DN734" s="42"/>
      <c r="DO734" s="42"/>
      <c r="DP734" s="42"/>
      <c r="DQ734" s="42"/>
      <c r="DR734" s="42"/>
      <c r="DS734" s="42"/>
      <c r="DT734" s="42"/>
      <c r="DU734" s="42"/>
      <c r="DV734" s="42"/>
      <c r="DW734" s="42"/>
      <c r="DX734" s="42"/>
      <c r="DY734" s="42"/>
      <c r="DZ734" s="42"/>
      <c r="EA734" s="42"/>
      <c r="EB734" s="42"/>
      <c r="EC734" s="42"/>
      <c r="ED734" s="42"/>
      <c r="EE734" s="42"/>
      <c r="EF734" s="42"/>
      <c r="EG734" s="42"/>
      <c r="EH734" s="42"/>
      <c r="EI734" s="42"/>
      <c r="EJ734" s="42"/>
      <c r="EK734" s="42"/>
      <c r="EL734" s="42"/>
      <c r="EM734" s="42"/>
      <c r="EN734" s="42"/>
      <c r="EO734" s="42"/>
      <c r="EP734" s="42"/>
      <c r="EQ734" s="42"/>
      <c r="ER734" s="42"/>
      <c r="ES734" s="42"/>
      <c r="ET734" s="42"/>
      <c r="EU734" s="42"/>
      <c r="EV734" s="42"/>
      <c r="EW734" s="42"/>
      <c r="EX734" s="42"/>
      <c r="EY734" s="42"/>
      <c r="EZ734" s="42"/>
      <c r="FA734" s="42"/>
      <c r="FB734" s="42"/>
      <c r="FC734" s="42"/>
      <c r="FD734" s="42"/>
      <c r="FE734" s="42"/>
      <c r="FF734" s="42"/>
      <c r="FG734" s="42"/>
      <c r="FH734" s="42"/>
      <c r="FI734" s="42"/>
      <c r="FJ734" s="42"/>
      <c r="FK734" s="42"/>
      <c r="FL734" s="42"/>
      <c r="FM734" s="42"/>
      <c r="FN734" s="42"/>
      <c r="FO734" s="42"/>
      <c r="FP734" s="42"/>
      <c r="FQ734" s="42"/>
      <c r="FR734" s="42"/>
      <c r="FS734" s="42"/>
      <c r="FT734" s="42"/>
      <c r="FU734" s="42"/>
      <c r="FV734" s="42"/>
      <c r="FW734" s="42"/>
      <c r="FX734" s="42"/>
      <c r="FY734" s="42"/>
      <c r="FZ734" s="42"/>
      <c r="GA734" s="42"/>
      <c r="GB734" s="42"/>
      <c r="GC734" s="42"/>
      <c r="GD734" s="42"/>
      <c r="GE734" s="42"/>
      <c r="GF734" s="42"/>
      <c r="GG734" s="42"/>
      <c r="GH734" s="42"/>
      <c r="GI734" s="42"/>
      <c r="GJ734" s="42"/>
      <c r="GK734" s="42"/>
      <c r="GL734" s="42"/>
      <c r="GM734" s="42"/>
      <c r="GN734" s="42"/>
      <c r="GO734" s="42"/>
      <c r="GP734" s="42"/>
      <c r="GQ734" s="42"/>
      <c r="GR734" s="42"/>
      <c r="GS734" s="42"/>
      <c r="GT734" s="42"/>
      <c r="GU734" s="42"/>
      <c r="GV734" s="42"/>
      <c r="GW734" s="42"/>
      <c r="GX734" s="42"/>
      <c r="GY734" s="42"/>
      <c r="GZ734" s="42"/>
      <c r="HA734" s="42"/>
      <c r="HB734" s="42"/>
      <c r="HC734" s="42"/>
      <c r="HD734" s="42"/>
      <c r="HE734" s="42"/>
      <c r="HF734" s="42"/>
      <c r="HG734" s="42"/>
      <c r="HH734" s="42"/>
      <c r="HI734" s="42"/>
      <c r="HJ734" s="42"/>
      <c r="HK734" s="42"/>
      <c r="HL734" s="42"/>
      <c r="HM734" s="42"/>
      <c r="HN734" s="42"/>
      <c r="HO734" s="42"/>
      <c r="HP734" s="42"/>
      <c r="HQ734" s="42"/>
      <c r="HR734" s="42"/>
      <c r="HS734" s="42"/>
      <c r="HT734" s="42"/>
      <c r="HU734" s="42"/>
      <c r="HV734" s="42"/>
      <c r="HW734" s="42"/>
      <c r="HX734" s="42"/>
    </row>
    <row r="735" spans="1:232" s="32" customFormat="1" x14ac:dyDescent="0.25">
      <c r="A735" s="29"/>
      <c r="B735" s="30"/>
      <c r="C735" s="31" t="str">
        <f>IF(H735="","",VLOOKUP(O735,Khach_hang!B:G,6,0))</f>
        <v/>
      </c>
      <c r="D735" s="57" t="str">
        <f t="shared" si="187"/>
        <v/>
      </c>
      <c r="E735" s="57" t="str">
        <f t="shared" si="188"/>
        <v/>
      </c>
      <c r="F735" s="32" t="str">
        <f>IF(H735="","",VLOOKUP(H735,'PHIEU XT'!B:I,8,0))</f>
        <v/>
      </c>
      <c r="G735" s="32" t="str">
        <f t="shared" si="189"/>
        <v/>
      </c>
      <c r="H735" s="4"/>
      <c r="I735" s="32" t="str">
        <f t="shared" si="190"/>
        <v/>
      </c>
      <c r="J735" s="33" t="str">
        <f t="shared" si="191"/>
        <v/>
      </c>
      <c r="K735" s="43"/>
      <c r="L735" s="46" t="str">
        <f t="shared" si="192"/>
        <v/>
      </c>
      <c r="M735" s="33" t="str">
        <f>IF(H735="","",'PHIEU XT'!C735)</f>
        <v/>
      </c>
      <c r="N735" s="35" t="str">
        <f t="shared" si="193"/>
        <v/>
      </c>
      <c r="O735" s="6" t="str">
        <f>IF(H735="","",'PHIEU XT'!E735)</f>
        <v/>
      </c>
      <c r="P735" s="36"/>
      <c r="Q735" s="36"/>
      <c r="R735" s="36"/>
      <c r="S735" s="33" t="str">
        <f>IF(H735="","",'PHIEU XT'!F735)</f>
        <v/>
      </c>
      <c r="T735" s="36"/>
      <c r="U735" s="36"/>
      <c r="V735" s="33" t="str">
        <f t="shared" si="194"/>
        <v/>
      </c>
      <c r="W735" s="36"/>
      <c r="X735" s="36"/>
      <c r="Y735" s="33" t="str">
        <f>IF(H735="","",'PHIEU XT'!AC735)</f>
        <v/>
      </c>
      <c r="Z735" s="36"/>
      <c r="AA735" s="30"/>
      <c r="AB735" s="57" t="str">
        <f t="shared" si="195"/>
        <v/>
      </c>
      <c r="AC735" s="57" t="str">
        <f t="shared" si="196"/>
        <v/>
      </c>
      <c r="AD735" s="30"/>
      <c r="AE735" s="58" t="str">
        <f>IF(H735="","",'PHIEU XT'!U735)</f>
        <v/>
      </c>
      <c r="AF735" s="37"/>
      <c r="AG735" s="37" t="str">
        <f>IF(H735="","",'PHIEU XT'!T735)</f>
        <v/>
      </c>
      <c r="AH735" s="38" t="e">
        <f t="shared" si="197"/>
        <v>#VALUE!</v>
      </c>
      <c r="AI735" s="37"/>
      <c r="AJ735" s="37"/>
      <c r="AK735" s="39"/>
      <c r="AL735" s="40" t="str">
        <f t="shared" si="198"/>
        <v/>
      </c>
      <c r="AM735" s="37"/>
      <c r="AN735" s="37" t="str">
        <f t="shared" si="199"/>
        <v/>
      </c>
      <c r="AO735" s="59" t="str">
        <f t="shared" si="200"/>
        <v/>
      </c>
      <c r="AP735" s="39"/>
      <c r="AQ735" s="59" t="str">
        <f t="shared" si="201"/>
        <v/>
      </c>
      <c r="AR735" s="60" t="str">
        <f t="shared" si="202"/>
        <v/>
      </c>
      <c r="AS735" s="60" t="str">
        <f t="shared" si="203"/>
        <v/>
      </c>
      <c r="AT735" s="41"/>
      <c r="AU735" s="41"/>
      <c r="AV735" s="39"/>
      <c r="AW735" s="42"/>
      <c r="AX735" s="42"/>
      <c r="AY735" s="42"/>
      <c r="AZ735" s="42"/>
      <c r="BA735" s="42"/>
      <c r="BB735" s="42"/>
      <c r="BC735" s="42"/>
      <c r="BD735" s="42"/>
      <c r="BE735" s="42"/>
      <c r="BF735" s="42"/>
      <c r="BG735" s="42"/>
      <c r="BH735" s="42"/>
      <c r="BI735" s="42"/>
      <c r="BJ735" s="42"/>
      <c r="BK735" s="42"/>
      <c r="BL735" s="42"/>
      <c r="BM735" s="42"/>
      <c r="BN735" s="42"/>
      <c r="BO735" s="42"/>
      <c r="BP735" s="42"/>
      <c r="BQ735" s="42"/>
      <c r="BR735" s="42"/>
      <c r="BS735" s="42"/>
      <c r="BT735" s="42"/>
      <c r="BU735" s="42"/>
      <c r="BV735" s="42"/>
      <c r="BW735" s="42"/>
      <c r="BX735" s="42"/>
      <c r="BY735" s="42"/>
      <c r="BZ735" s="42"/>
      <c r="CA735" s="42"/>
      <c r="CB735" s="42"/>
      <c r="CC735" s="42"/>
      <c r="CD735" s="42"/>
      <c r="CE735" s="42"/>
      <c r="CF735" s="42"/>
      <c r="CG735" s="42"/>
      <c r="CH735" s="42"/>
      <c r="CI735" s="42"/>
      <c r="CJ735" s="42"/>
      <c r="CK735" s="42"/>
      <c r="CL735" s="42"/>
      <c r="CM735" s="42"/>
      <c r="CN735" s="42"/>
      <c r="CO735" s="42"/>
      <c r="CP735" s="42"/>
      <c r="CQ735" s="42"/>
      <c r="CR735" s="42"/>
      <c r="CS735" s="42"/>
      <c r="CT735" s="42"/>
      <c r="CU735" s="42"/>
      <c r="CV735" s="42"/>
      <c r="CW735" s="42"/>
      <c r="CX735" s="42"/>
      <c r="CY735" s="42"/>
      <c r="CZ735" s="42"/>
      <c r="DA735" s="42"/>
      <c r="DB735" s="42"/>
      <c r="DC735" s="42"/>
      <c r="DD735" s="42"/>
      <c r="DE735" s="42"/>
      <c r="DF735" s="42"/>
      <c r="DG735" s="42"/>
      <c r="DH735" s="42"/>
      <c r="DI735" s="42"/>
      <c r="DJ735" s="42"/>
      <c r="DK735" s="42"/>
      <c r="DL735" s="42"/>
      <c r="DM735" s="42"/>
      <c r="DN735" s="42"/>
      <c r="DO735" s="42"/>
      <c r="DP735" s="42"/>
      <c r="DQ735" s="42"/>
      <c r="DR735" s="42"/>
      <c r="DS735" s="42"/>
      <c r="DT735" s="42"/>
      <c r="DU735" s="42"/>
      <c r="DV735" s="42"/>
      <c r="DW735" s="42"/>
      <c r="DX735" s="42"/>
      <c r="DY735" s="42"/>
      <c r="DZ735" s="42"/>
      <c r="EA735" s="42"/>
      <c r="EB735" s="42"/>
      <c r="EC735" s="42"/>
      <c r="ED735" s="42"/>
      <c r="EE735" s="42"/>
      <c r="EF735" s="42"/>
      <c r="EG735" s="42"/>
      <c r="EH735" s="42"/>
      <c r="EI735" s="42"/>
      <c r="EJ735" s="42"/>
      <c r="EK735" s="42"/>
      <c r="EL735" s="42"/>
      <c r="EM735" s="42"/>
      <c r="EN735" s="42"/>
      <c r="EO735" s="42"/>
      <c r="EP735" s="42"/>
      <c r="EQ735" s="42"/>
      <c r="ER735" s="42"/>
      <c r="ES735" s="42"/>
      <c r="ET735" s="42"/>
      <c r="EU735" s="42"/>
      <c r="EV735" s="42"/>
      <c r="EW735" s="42"/>
      <c r="EX735" s="42"/>
      <c r="EY735" s="42"/>
      <c r="EZ735" s="42"/>
      <c r="FA735" s="42"/>
      <c r="FB735" s="42"/>
      <c r="FC735" s="42"/>
      <c r="FD735" s="42"/>
      <c r="FE735" s="42"/>
      <c r="FF735" s="42"/>
      <c r="FG735" s="42"/>
      <c r="FH735" s="42"/>
      <c r="FI735" s="42"/>
      <c r="FJ735" s="42"/>
      <c r="FK735" s="42"/>
      <c r="FL735" s="42"/>
      <c r="FM735" s="42"/>
      <c r="FN735" s="42"/>
      <c r="FO735" s="42"/>
      <c r="FP735" s="42"/>
      <c r="FQ735" s="42"/>
      <c r="FR735" s="42"/>
      <c r="FS735" s="42"/>
      <c r="FT735" s="42"/>
      <c r="FU735" s="42"/>
      <c r="FV735" s="42"/>
      <c r="FW735" s="42"/>
      <c r="FX735" s="42"/>
      <c r="FY735" s="42"/>
      <c r="FZ735" s="42"/>
      <c r="GA735" s="42"/>
      <c r="GB735" s="42"/>
      <c r="GC735" s="42"/>
      <c r="GD735" s="42"/>
      <c r="GE735" s="42"/>
      <c r="GF735" s="42"/>
      <c r="GG735" s="42"/>
      <c r="GH735" s="42"/>
      <c r="GI735" s="42"/>
      <c r="GJ735" s="42"/>
      <c r="GK735" s="42"/>
      <c r="GL735" s="42"/>
      <c r="GM735" s="42"/>
      <c r="GN735" s="42"/>
      <c r="GO735" s="42"/>
      <c r="GP735" s="42"/>
      <c r="GQ735" s="42"/>
      <c r="GR735" s="42"/>
      <c r="GS735" s="42"/>
      <c r="GT735" s="42"/>
      <c r="GU735" s="42"/>
      <c r="GV735" s="42"/>
      <c r="GW735" s="42"/>
      <c r="GX735" s="42"/>
      <c r="GY735" s="42"/>
      <c r="GZ735" s="42"/>
      <c r="HA735" s="42"/>
      <c r="HB735" s="42"/>
      <c r="HC735" s="42"/>
      <c r="HD735" s="42"/>
      <c r="HE735" s="42"/>
      <c r="HF735" s="42"/>
      <c r="HG735" s="42"/>
      <c r="HH735" s="42"/>
      <c r="HI735" s="42"/>
      <c r="HJ735" s="42"/>
      <c r="HK735" s="42"/>
      <c r="HL735" s="42"/>
      <c r="HM735" s="42"/>
      <c r="HN735" s="42"/>
      <c r="HO735" s="42"/>
      <c r="HP735" s="42"/>
      <c r="HQ735" s="42"/>
      <c r="HR735" s="42"/>
      <c r="HS735" s="42"/>
      <c r="HT735" s="42"/>
      <c r="HU735" s="42"/>
      <c r="HV735" s="42"/>
      <c r="HW735" s="42"/>
      <c r="HX735" s="42"/>
    </row>
    <row r="736" spans="1:232" s="32" customFormat="1" x14ac:dyDescent="0.25">
      <c r="A736" s="29"/>
      <c r="B736" s="30"/>
      <c r="C736" s="31" t="str">
        <f>IF(H736="","",VLOOKUP(O736,Khach_hang!B:G,6,0))</f>
        <v/>
      </c>
      <c r="D736" s="57" t="str">
        <f t="shared" si="187"/>
        <v/>
      </c>
      <c r="E736" s="57" t="str">
        <f t="shared" si="188"/>
        <v/>
      </c>
      <c r="F736" s="32" t="str">
        <f>IF(H736="","",VLOOKUP(H736,'PHIEU XT'!B:I,8,0))</f>
        <v/>
      </c>
      <c r="G736" s="32" t="str">
        <f t="shared" si="189"/>
        <v/>
      </c>
      <c r="H736" s="4"/>
      <c r="I736" s="32" t="str">
        <f t="shared" si="190"/>
        <v/>
      </c>
      <c r="J736" s="33" t="str">
        <f t="shared" si="191"/>
        <v/>
      </c>
      <c r="K736" s="43"/>
      <c r="L736" s="46" t="str">
        <f t="shared" si="192"/>
        <v/>
      </c>
      <c r="M736" s="33" t="str">
        <f>IF(H736="","",'PHIEU XT'!C736)</f>
        <v/>
      </c>
      <c r="N736" s="35" t="str">
        <f t="shared" si="193"/>
        <v/>
      </c>
      <c r="O736" s="6" t="str">
        <f>IF(H736="","",'PHIEU XT'!E736)</f>
        <v/>
      </c>
      <c r="P736" s="36"/>
      <c r="Q736" s="36"/>
      <c r="R736" s="36"/>
      <c r="S736" s="33" t="str">
        <f>IF(H736="","",'PHIEU XT'!F736)</f>
        <v/>
      </c>
      <c r="T736" s="36"/>
      <c r="U736" s="36"/>
      <c r="V736" s="33" t="str">
        <f t="shared" si="194"/>
        <v/>
      </c>
      <c r="W736" s="36"/>
      <c r="X736" s="36"/>
      <c r="Y736" s="33" t="str">
        <f>IF(H736="","",'PHIEU XT'!AC736)</f>
        <v/>
      </c>
      <c r="Z736" s="36"/>
      <c r="AA736" s="30"/>
      <c r="AB736" s="57" t="str">
        <f t="shared" si="195"/>
        <v/>
      </c>
      <c r="AC736" s="57" t="str">
        <f t="shared" si="196"/>
        <v/>
      </c>
      <c r="AD736" s="30"/>
      <c r="AE736" s="58" t="str">
        <f>IF(H736="","",'PHIEU XT'!U736)</f>
        <v/>
      </c>
      <c r="AF736" s="37"/>
      <c r="AG736" s="37" t="str">
        <f>IF(H736="","",'PHIEU XT'!T736)</f>
        <v/>
      </c>
      <c r="AH736" s="38" t="e">
        <f t="shared" si="197"/>
        <v>#VALUE!</v>
      </c>
      <c r="AI736" s="37"/>
      <c r="AJ736" s="37"/>
      <c r="AK736" s="39"/>
      <c r="AL736" s="40" t="str">
        <f t="shared" si="198"/>
        <v/>
      </c>
      <c r="AM736" s="37"/>
      <c r="AN736" s="37" t="str">
        <f t="shared" si="199"/>
        <v/>
      </c>
      <c r="AO736" s="59" t="str">
        <f t="shared" si="200"/>
        <v/>
      </c>
      <c r="AP736" s="39"/>
      <c r="AQ736" s="59" t="str">
        <f t="shared" si="201"/>
        <v/>
      </c>
      <c r="AR736" s="60" t="str">
        <f t="shared" si="202"/>
        <v/>
      </c>
      <c r="AS736" s="60" t="str">
        <f t="shared" si="203"/>
        <v/>
      </c>
      <c r="AT736" s="41"/>
      <c r="AU736" s="41"/>
      <c r="AV736" s="39"/>
      <c r="AW736" s="42"/>
      <c r="AX736" s="42"/>
      <c r="AY736" s="42"/>
      <c r="AZ736" s="42"/>
      <c r="BA736" s="42"/>
      <c r="BB736" s="42"/>
      <c r="BC736" s="42"/>
      <c r="BD736" s="42"/>
      <c r="BE736" s="42"/>
      <c r="BF736" s="42"/>
      <c r="BG736" s="42"/>
      <c r="BH736" s="42"/>
      <c r="BI736" s="42"/>
      <c r="BJ736" s="42"/>
      <c r="BK736" s="42"/>
      <c r="BL736" s="42"/>
      <c r="BM736" s="42"/>
      <c r="BN736" s="42"/>
      <c r="BO736" s="42"/>
      <c r="BP736" s="42"/>
      <c r="BQ736" s="42"/>
      <c r="BR736" s="42"/>
      <c r="BS736" s="42"/>
      <c r="BT736" s="42"/>
      <c r="BU736" s="42"/>
      <c r="BV736" s="42"/>
      <c r="BW736" s="42"/>
      <c r="BX736" s="42"/>
      <c r="BY736" s="42"/>
      <c r="BZ736" s="42"/>
      <c r="CA736" s="42"/>
      <c r="CB736" s="42"/>
      <c r="CC736" s="42"/>
      <c r="CD736" s="42"/>
      <c r="CE736" s="42"/>
      <c r="CF736" s="42"/>
      <c r="CG736" s="42"/>
      <c r="CH736" s="42"/>
      <c r="CI736" s="42"/>
      <c r="CJ736" s="42"/>
      <c r="CK736" s="42"/>
      <c r="CL736" s="42"/>
      <c r="CM736" s="42"/>
      <c r="CN736" s="42"/>
      <c r="CO736" s="42"/>
      <c r="CP736" s="42"/>
      <c r="CQ736" s="42"/>
      <c r="CR736" s="42"/>
      <c r="CS736" s="42"/>
      <c r="CT736" s="42"/>
      <c r="CU736" s="42"/>
      <c r="CV736" s="42"/>
      <c r="CW736" s="42"/>
      <c r="CX736" s="42"/>
      <c r="CY736" s="42"/>
      <c r="CZ736" s="42"/>
      <c r="DA736" s="42"/>
      <c r="DB736" s="42"/>
      <c r="DC736" s="42"/>
      <c r="DD736" s="42"/>
      <c r="DE736" s="42"/>
      <c r="DF736" s="42"/>
      <c r="DG736" s="42"/>
      <c r="DH736" s="42"/>
      <c r="DI736" s="42"/>
      <c r="DJ736" s="42"/>
      <c r="DK736" s="42"/>
      <c r="DL736" s="42"/>
      <c r="DM736" s="42"/>
      <c r="DN736" s="42"/>
      <c r="DO736" s="42"/>
      <c r="DP736" s="42"/>
      <c r="DQ736" s="42"/>
      <c r="DR736" s="42"/>
      <c r="DS736" s="42"/>
      <c r="DT736" s="42"/>
      <c r="DU736" s="42"/>
      <c r="DV736" s="42"/>
      <c r="DW736" s="42"/>
      <c r="DX736" s="42"/>
      <c r="DY736" s="42"/>
      <c r="DZ736" s="42"/>
      <c r="EA736" s="42"/>
      <c r="EB736" s="42"/>
      <c r="EC736" s="42"/>
      <c r="ED736" s="42"/>
      <c r="EE736" s="42"/>
      <c r="EF736" s="42"/>
      <c r="EG736" s="42"/>
      <c r="EH736" s="42"/>
      <c r="EI736" s="42"/>
      <c r="EJ736" s="42"/>
      <c r="EK736" s="42"/>
      <c r="EL736" s="42"/>
      <c r="EM736" s="42"/>
      <c r="EN736" s="42"/>
      <c r="EO736" s="42"/>
      <c r="EP736" s="42"/>
      <c r="EQ736" s="42"/>
      <c r="ER736" s="42"/>
      <c r="ES736" s="42"/>
      <c r="ET736" s="42"/>
      <c r="EU736" s="42"/>
      <c r="EV736" s="42"/>
      <c r="EW736" s="42"/>
      <c r="EX736" s="42"/>
      <c r="EY736" s="42"/>
      <c r="EZ736" s="42"/>
      <c r="FA736" s="42"/>
      <c r="FB736" s="42"/>
      <c r="FC736" s="42"/>
      <c r="FD736" s="42"/>
      <c r="FE736" s="42"/>
      <c r="FF736" s="42"/>
      <c r="FG736" s="42"/>
      <c r="FH736" s="42"/>
      <c r="FI736" s="42"/>
      <c r="FJ736" s="42"/>
      <c r="FK736" s="42"/>
      <c r="FL736" s="42"/>
      <c r="FM736" s="42"/>
      <c r="FN736" s="42"/>
      <c r="FO736" s="42"/>
      <c r="FP736" s="42"/>
      <c r="FQ736" s="42"/>
      <c r="FR736" s="42"/>
      <c r="FS736" s="42"/>
      <c r="FT736" s="42"/>
      <c r="FU736" s="42"/>
      <c r="FV736" s="42"/>
      <c r="FW736" s="42"/>
      <c r="FX736" s="42"/>
      <c r="FY736" s="42"/>
      <c r="FZ736" s="42"/>
      <c r="GA736" s="42"/>
      <c r="GB736" s="42"/>
      <c r="GC736" s="42"/>
      <c r="GD736" s="42"/>
      <c r="GE736" s="42"/>
      <c r="GF736" s="42"/>
      <c r="GG736" s="42"/>
      <c r="GH736" s="42"/>
      <c r="GI736" s="42"/>
      <c r="GJ736" s="42"/>
      <c r="GK736" s="42"/>
      <c r="GL736" s="42"/>
      <c r="GM736" s="42"/>
      <c r="GN736" s="42"/>
      <c r="GO736" s="42"/>
      <c r="GP736" s="42"/>
      <c r="GQ736" s="42"/>
      <c r="GR736" s="42"/>
      <c r="GS736" s="42"/>
      <c r="GT736" s="42"/>
      <c r="GU736" s="42"/>
      <c r="GV736" s="42"/>
      <c r="GW736" s="42"/>
      <c r="GX736" s="42"/>
      <c r="GY736" s="42"/>
      <c r="GZ736" s="42"/>
      <c r="HA736" s="42"/>
      <c r="HB736" s="42"/>
      <c r="HC736" s="42"/>
      <c r="HD736" s="42"/>
      <c r="HE736" s="42"/>
      <c r="HF736" s="42"/>
      <c r="HG736" s="42"/>
      <c r="HH736" s="42"/>
      <c r="HI736" s="42"/>
      <c r="HJ736" s="42"/>
      <c r="HK736" s="42"/>
      <c r="HL736" s="42"/>
      <c r="HM736" s="42"/>
      <c r="HN736" s="42"/>
      <c r="HO736" s="42"/>
      <c r="HP736" s="42"/>
      <c r="HQ736" s="42"/>
      <c r="HR736" s="42"/>
      <c r="HS736" s="42"/>
      <c r="HT736" s="42"/>
      <c r="HU736" s="42"/>
      <c r="HV736" s="42"/>
      <c r="HW736" s="42"/>
      <c r="HX736" s="42"/>
    </row>
    <row r="737" spans="1:232" s="32" customFormat="1" x14ac:dyDescent="0.25">
      <c r="A737" s="29"/>
      <c r="B737" s="30"/>
      <c r="C737" s="31" t="str">
        <f>IF(H737="","",VLOOKUP(O737,Khach_hang!B:G,6,0))</f>
        <v/>
      </c>
      <c r="D737" s="57" t="str">
        <f t="shared" si="187"/>
        <v/>
      </c>
      <c r="E737" s="57" t="str">
        <f t="shared" si="188"/>
        <v/>
      </c>
      <c r="F737" s="32" t="str">
        <f>IF(H737="","",VLOOKUP(H737,'PHIEU XT'!B:I,8,0))</f>
        <v/>
      </c>
      <c r="G737" s="32" t="str">
        <f t="shared" si="189"/>
        <v/>
      </c>
      <c r="H737" s="4"/>
      <c r="I737" s="32" t="str">
        <f t="shared" si="190"/>
        <v/>
      </c>
      <c r="J737" s="33" t="str">
        <f t="shared" si="191"/>
        <v/>
      </c>
      <c r="K737" s="43"/>
      <c r="L737" s="46" t="str">
        <f t="shared" si="192"/>
        <v/>
      </c>
      <c r="M737" s="33" t="str">
        <f>IF(H737="","",'PHIEU XT'!C737)</f>
        <v/>
      </c>
      <c r="N737" s="35" t="str">
        <f t="shared" si="193"/>
        <v/>
      </c>
      <c r="O737" s="6" t="str">
        <f>IF(H737="","",'PHIEU XT'!E737)</f>
        <v/>
      </c>
      <c r="P737" s="36"/>
      <c r="Q737" s="36"/>
      <c r="R737" s="36"/>
      <c r="S737" s="33" t="str">
        <f>IF(H737="","",'PHIEU XT'!F737)</f>
        <v/>
      </c>
      <c r="T737" s="36"/>
      <c r="U737" s="36"/>
      <c r="V737" s="33" t="str">
        <f t="shared" si="194"/>
        <v/>
      </c>
      <c r="W737" s="36"/>
      <c r="X737" s="36"/>
      <c r="Y737" s="33" t="str">
        <f>IF(H737="","",'PHIEU XT'!AC737)</f>
        <v/>
      </c>
      <c r="Z737" s="36"/>
      <c r="AA737" s="30"/>
      <c r="AB737" s="57" t="str">
        <f t="shared" si="195"/>
        <v/>
      </c>
      <c r="AC737" s="57" t="str">
        <f t="shared" si="196"/>
        <v/>
      </c>
      <c r="AD737" s="30"/>
      <c r="AE737" s="58" t="str">
        <f>IF(H737="","",'PHIEU XT'!U737)</f>
        <v/>
      </c>
      <c r="AF737" s="37"/>
      <c r="AG737" s="37" t="str">
        <f>IF(H737="","",'PHIEU XT'!T737)</f>
        <v/>
      </c>
      <c r="AH737" s="38" t="e">
        <f t="shared" si="197"/>
        <v>#VALUE!</v>
      </c>
      <c r="AI737" s="37"/>
      <c r="AJ737" s="37"/>
      <c r="AK737" s="39"/>
      <c r="AL737" s="40" t="str">
        <f t="shared" si="198"/>
        <v/>
      </c>
      <c r="AM737" s="37"/>
      <c r="AN737" s="37" t="str">
        <f t="shared" si="199"/>
        <v/>
      </c>
      <c r="AO737" s="59" t="str">
        <f t="shared" si="200"/>
        <v/>
      </c>
      <c r="AP737" s="39"/>
      <c r="AQ737" s="59" t="str">
        <f t="shared" si="201"/>
        <v/>
      </c>
      <c r="AR737" s="60" t="str">
        <f t="shared" si="202"/>
        <v/>
      </c>
      <c r="AS737" s="60" t="str">
        <f t="shared" si="203"/>
        <v/>
      </c>
      <c r="AT737" s="41"/>
      <c r="AU737" s="41"/>
      <c r="AV737" s="39"/>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c r="BV737" s="42"/>
      <c r="BW737" s="42"/>
      <c r="BX737" s="42"/>
      <c r="BY737" s="42"/>
      <c r="BZ737" s="42"/>
      <c r="CA737" s="42"/>
      <c r="CB737" s="42"/>
      <c r="CC737" s="42"/>
      <c r="CD737" s="42"/>
      <c r="CE737" s="42"/>
      <c r="CF737" s="42"/>
      <c r="CG737" s="42"/>
      <c r="CH737" s="42"/>
      <c r="CI737" s="42"/>
      <c r="CJ737" s="42"/>
      <c r="CK737" s="42"/>
      <c r="CL737" s="42"/>
      <c r="CM737" s="42"/>
      <c r="CN737" s="42"/>
      <c r="CO737" s="42"/>
      <c r="CP737" s="42"/>
      <c r="CQ737" s="42"/>
      <c r="CR737" s="42"/>
      <c r="CS737" s="42"/>
      <c r="CT737" s="42"/>
      <c r="CU737" s="42"/>
      <c r="CV737" s="42"/>
      <c r="CW737" s="42"/>
      <c r="CX737" s="42"/>
      <c r="CY737" s="42"/>
      <c r="CZ737" s="42"/>
      <c r="DA737" s="42"/>
      <c r="DB737" s="42"/>
      <c r="DC737" s="42"/>
      <c r="DD737" s="42"/>
      <c r="DE737" s="42"/>
      <c r="DF737" s="42"/>
      <c r="DG737" s="42"/>
      <c r="DH737" s="42"/>
      <c r="DI737" s="42"/>
      <c r="DJ737" s="42"/>
      <c r="DK737" s="42"/>
      <c r="DL737" s="42"/>
      <c r="DM737" s="42"/>
      <c r="DN737" s="42"/>
      <c r="DO737" s="42"/>
      <c r="DP737" s="42"/>
      <c r="DQ737" s="42"/>
      <c r="DR737" s="42"/>
      <c r="DS737" s="42"/>
      <c r="DT737" s="42"/>
      <c r="DU737" s="42"/>
      <c r="DV737" s="42"/>
      <c r="DW737" s="42"/>
      <c r="DX737" s="42"/>
      <c r="DY737" s="42"/>
      <c r="DZ737" s="42"/>
      <c r="EA737" s="42"/>
      <c r="EB737" s="42"/>
      <c r="EC737" s="42"/>
      <c r="ED737" s="42"/>
      <c r="EE737" s="42"/>
      <c r="EF737" s="42"/>
      <c r="EG737" s="42"/>
      <c r="EH737" s="42"/>
      <c r="EI737" s="42"/>
      <c r="EJ737" s="42"/>
      <c r="EK737" s="42"/>
      <c r="EL737" s="42"/>
      <c r="EM737" s="42"/>
      <c r="EN737" s="42"/>
      <c r="EO737" s="42"/>
      <c r="EP737" s="42"/>
      <c r="EQ737" s="42"/>
      <c r="ER737" s="42"/>
      <c r="ES737" s="42"/>
      <c r="ET737" s="42"/>
      <c r="EU737" s="42"/>
      <c r="EV737" s="42"/>
      <c r="EW737" s="42"/>
      <c r="EX737" s="42"/>
      <c r="EY737" s="42"/>
      <c r="EZ737" s="42"/>
      <c r="FA737" s="42"/>
      <c r="FB737" s="42"/>
      <c r="FC737" s="42"/>
      <c r="FD737" s="42"/>
      <c r="FE737" s="42"/>
      <c r="FF737" s="42"/>
      <c r="FG737" s="42"/>
      <c r="FH737" s="42"/>
      <c r="FI737" s="42"/>
      <c r="FJ737" s="42"/>
      <c r="FK737" s="42"/>
      <c r="FL737" s="42"/>
      <c r="FM737" s="42"/>
      <c r="FN737" s="42"/>
      <c r="FO737" s="42"/>
      <c r="FP737" s="42"/>
      <c r="FQ737" s="42"/>
      <c r="FR737" s="42"/>
      <c r="FS737" s="42"/>
      <c r="FT737" s="42"/>
      <c r="FU737" s="42"/>
      <c r="FV737" s="42"/>
      <c r="FW737" s="42"/>
      <c r="FX737" s="42"/>
      <c r="FY737" s="42"/>
      <c r="FZ737" s="42"/>
      <c r="GA737" s="42"/>
      <c r="GB737" s="42"/>
      <c r="GC737" s="42"/>
      <c r="GD737" s="42"/>
      <c r="GE737" s="42"/>
      <c r="GF737" s="42"/>
      <c r="GG737" s="42"/>
      <c r="GH737" s="42"/>
      <c r="GI737" s="42"/>
      <c r="GJ737" s="42"/>
      <c r="GK737" s="42"/>
      <c r="GL737" s="42"/>
      <c r="GM737" s="42"/>
      <c r="GN737" s="42"/>
      <c r="GO737" s="42"/>
      <c r="GP737" s="42"/>
      <c r="GQ737" s="42"/>
      <c r="GR737" s="42"/>
      <c r="GS737" s="42"/>
      <c r="GT737" s="42"/>
      <c r="GU737" s="42"/>
      <c r="GV737" s="42"/>
      <c r="GW737" s="42"/>
      <c r="GX737" s="42"/>
      <c r="GY737" s="42"/>
      <c r="GZ737" s="42"/>
      <c r="HA737" s="42"/>
      <c r="HB737" s="42"/>
      <c r="HC737" s="42"/>
      <c r="HD737" s="42"/>
      <c r="HE737" s="42"/>
      <c r="HF737" s="42"/>
      <c r="HG737" s="42"/>
      <c r="HH737" s="42"/>
      <c r="HI737" s="42"/>
      <c r="HJ737" s="42"/>
      <c r="HK737" s="42"/>
      <c r="HL737" s="42"/>
      <c r="HM737" s="42"/>
      <c r="HN737" s="42"/>
      <c r="HO737" s="42"/>
      <c r="HP737" s="42"/>
      <c r="HQ737" s="42"/>
      <c r="HR737" s="42"/>
      <c r="HS737" s="42"/>
      <c r="HT737" s="42"/>
      <c r="HU737" s="42"/>
      <c r="HV737" s="42"/>
      <c r="HW737" s="42"/>
      <c r="HX737" s="42"/>
    </row>
    <row r="738" spans="1:232" s="32" customFormat="1" x14ac:dyDescent="0.25">
      <c r="A738" s="29"/>
      <c r="B738" s="30"/>
      <c r="C738" s="31" t="str">
        <f>IF(H738="","",VLOOKUP(O738,Khach_hang!B:G,6,0))</f>
        <v/>
      </c>
      <c r="D738" s="57" t="str">
        <f t="shared" si="187"/>
        <v/>
      </c>
      <c r="E738" s="57" t="str">
        <f t="shared" si="188"/>
        <v/>
      </c>
      <c r="F738" s="32" t="str">
        <f>IF(H738="","",VLOOKUP(H738,'PHIEU XT'!B:I,8,0))</f>
        <v/>
      </c>
      <c r="G738" s="32" t="str">
        <f t="shared" si="189"/>
        <v/>
      </c>
      <c r="H738" s="4"/>
      <c r="I738" s="32" t="str">
        <f t="shared" si="190"/>
        <v/>
      </c>
      <c r="J738" s="33" t="str">
        <f t="shared" si="191"/>
        <v/>
      </c>
      <c r="K738" s="43"/>
      <c r="L738" s="46" t="str">
        <f t="shared" si="192"/>
        <v/>
      </c>
      <c r="M738" s="33" t="str">
        <f>IF(H738="","",'PHIEU XT'!C738)</f>
        <v/>
      </c>
      <c r="N738" s="35" t="str">
        <f t="shared" si="193"/>
        <v/>
      </c>
      <c r="O738" s="6" t="str">
        <f>IF(H738="","",'PHIEU XT'!E738)</f>
        <v/>
      </c>
      <c r="P738" s="36"/>
      <c r="Q738" s="36"/>
      <c r="R738" s="36"/>
      <c r="S738" s="33" t="str">
        <f>IF(H738="","",'PHIEU XT'!F738)</f>
        <v/>
      </c>
      <c r="T738" s="36"/>
      <c r="U738" s="36"/>
      <c r="V738" s="33" t="str">
        <f t="shared" si="194"/>
        <v/>
      </c>
      <c r="W738" s="36"/>
      <c r="X738" s="36"/>
      <c r="Y738" s="33" t="str">
        <f>IF(H738="","",'PHIEU XT'!AC738)</f>
        <v/>
      </c>
      <c r="Z738" s="36"/>
      <c r="AA738" s="30"/>
      <c r="AB738" s="57" t="str">
        <f t="shared" si="195"/>
        <v/>
      </c>
      <c r="AC738" s="57" t="str">
        <f t="shared" si="196"/>
        <v/>
      </c>
      <c r="AD738" s="30"/>
      <c r="AE738" s="58" t="str">
        <f>IF(H738="","",'PHIEU XT'!U738)</f>
        <v/>
      </c>
      <c r="AF738" s="37"/>
      <c r="AG738" s="37" t="str">
        <f>IF(H738="","",'PHIEU XT'!T738)</f>
        <v/>
      </c>
      <c r="AH738" s="38" t="e">
        <f t="shared" si="197"/>
        <v>#VALUE!</v>
      </c>
      <c r="AI738" s="37"/>
      <c r="AJ738" s="37"/>
      <c r="AK738" s="39"/>
      <c r="AL738" s="40" t="str">
        <f t="shared" si="198"/>
        <v/>
      </c>
      <c r="AM738" s="37"/>
      <c r="AN738" s="37" t="str">
        <f t="shared" si="199"/>
        <v/>
      </c>
      <c r="AO738" s="59" t="str">
        <f t="shared" si="200"/>
        <v/>
      </c>
      <c r="AP738" s="39"/>
      <c r="AQ738" s="59" t="str">
        <f t="shared" si="201"/>
        <v/>
      </c>
      <c r="AR738" s="60" t="str">
        <f t="shared" si="202"/>
        <v/>
      </c>
      <c r="AS738" s="60" t="str">
        <f t="shared" si="203"/>
        <v/>
      </c>
      <c r="AT738" s="41"/>
      <c r="AU738" s="41"/>
      <c r="AV738" s="39"/>
      <c r="AW738" s="42"/>
      <c r="AX738" s="42"/>
      <c r="AY738" s="42"/>
      <c r="AZ738" s="42"/>
      <c r="BA738" s="42"/>
      <c r="BB738" s="42"/>
      <c r="BC738" s="42"/>
      <c r="BD738" s="42"/>
      <c r="BE738" s="42"/>
      <c r="BF738" s="42"/>
      <c r="BG738" s="42"/>
      <c r="BH738" s="42"/>
      <c r="BI738" s="42"/>
      <c r="BJ738" s="42"/>
      <c r="BK738" s="42"/>
      <c r="BL738" s="42"/>
      <c r="BM738" s="42"/>
      <c r="BN738" s="42"/>
      <c r="BO738" s="42"/>
      <c r="BP738" s="42"/>
      <c r="BQ738" s="42"/>
      <c r="BR738" s="42"/>
      <c r="BS738" s="42"/>
      <c r="BT738" s="42"/>
      <c r="BU738" s="42"/>
      <c r="BV738" s="42"/>
      <c r="BW738" s="42"/>
      <c r="BX738" s="42"/>
      <c r="BY738" s="42"/>
      <c r="BZ738" s="42"/>
      <c r="CA738" s="42"/>
      <c r="CB738" s="42"/>
      <c r="CC738" s="42"/>
      <c r="CD738" s="42"/>
      <c r="CE738" s="42"/>
      <c r="CF738" s="42"/>
      <c r="CG738" s="42"/>
      <c r="CH738" s="42"/>
      <c r="CI738" s="42"/>
      <c r="CJ738" s="42"/>
      <c r="CK738" s="42"/>
      <c r="CL738" s="42"/>
      <c r="CM738" s="42"/>
      <c r="CN738" s="42"/>
      <c r="CO738" s="42"/>
      <c r="CP738" s="42"/>
      <c r="CQ738" s="42"/>
      <c r="CR738" s="42"/>
      <c r="CS738" s="42"/>
      <c r="CT738" s="42"/>
      <c r="CU738" s="42"/>
      <c r="CV738" s="42"/>
      <c r="CW738" s="42"/>
      <c r="CX738" s="42"/>
      <c r="CY738" s="42"/>
      <c r="CZ738" s="42"/>
      <c r="DA738" s="42"/>
      <c r="DB738" s="42"/>
      <c r="DC738" s="42"/>
      <c r="DD738" s="42"/>
      <c r="DE738" s="42"/>
      <c r="DF738" s="42"/>
      <c r="DG738" s="42"/>
      <c r="DH738" s="42"/>
      <c r="DI738" s="42"/>
      <c r="DJ738" s="42"/>
      <c r="DK738" s="42"/>
      <c r="DL738" s="42"/>
      <c r="DM738" s="42"/>
      <c r="DN738" s="42"/>
      <c r="DO738" s="42"/>
      <c r="DP738" s="42"/>
      <c r="DQ738" s="42"/>
      <c r="DR738" s="42"/>
      <c r="DS738" s="42"/>
      <c r="DT738" s="42"/>
      <c r="DU738" s="42"/>
      <c r="DV738" s="42"/>
      <c r="DW738" s="42"/>
      <c r="DX738" s="42"/>
      <c r="DY738" s="42"/>
      <c r="DZ738" s="42"/>
      <c r="EA738" s="42"/>
      <c r="EB738" s="42"/>
      <c r="EC738" s="42"/>
      <c r="ED738" s="42"/>
      <c r="EE738" s="42"/>
      <c r="EF738" s="42"/>
      <c r="EG738" s="42"/>
      <c r="EH738" s="42"/>
      <c r="EI738" s="42"/>
      <c r="EJ738" s="42"/>
      <c r="EK738" s="42"/>
      <c r="EL738" s="42"/>
      <c r="EM738" s="42"/>
      <c r="EN738" s="42"/>
      <c r="EO738" s="42"/>
      <c r="EP738" s="42"/>
      <c r="EQ738" s="42"/>
      <c r="ER738" s="42"/>
      <c r="ES738" s="42"/>
      <c r="ET738" s="42"/>
      <c r="EU738" s="42"/>
      <c r="EV738" s="42"/>
      <c r="EW738" s="42"/>
      <c r="EX738" s="42"/>
      <c r="EY738" s="42"/>
      <c r="EZ738" s="42"/>
      <c r="FA738" s="42"/>
      <c r="FB738" s="42"/>
      <c r="FC738" s="42"/>
      <c r="FD738" s="42"/>
      <c r="FE738" s="42"/>
      <c r="FF738" s="42"/>
      <c r="FG738" s="42"/>
      <c r="FH738" s="42"/>
      <c r="FI738" s="42"/>
      <c r="FJ738" s="42"/>
      <c r="FK738" s="42"/>
      <c r="FL738" s="42"/>
      <c r="FM738" s="42"/>
      <c r="FN738" s="42"/>
      <c r="FO738" s="42"/>
      <c r="FP738" s="42"/>
      <c r="FQ738" s="42"/>
      <c r="FR738" s="42"/>
      <c r="FS738" s="42"/>
      <c r="FT738" s="42"/>
      <c r="FU738" s="42"/>
      <c r="FV738" s="42"/>
      <c r="FW738" s="42"/>
      <c r="FX738" s="42"/>
      <c r="FY738" s="42"/>
      <c r="FZ738" s="42"/>
      <c r="GA738" s="42"/>
      <c r="GB738" s="42"/>
      <c r="GC738" s="42"/>
      <c r="GD738" s="42"/>
      <c r="GE738" s="42"/>
      <c r="GF738" s="42"/>
      <c r="GG738" s="42"/>
      <c r="GH738" s="42"/>
      <c r="GI738" s="42"/>
      <c r="GJ738" s="42"/>
      <c r="GK738" s="42"/>
      <c r="GL738" s="42"/>
      <c r="GM738" s="42"/>
      <c r="GN738" s="42"/>
      <c r="GO738" s="42"/>
      <c r="GP738" s="42"/>
      <c r="GQ738" s="42"/>
      <c r="GR738" s="42"/>
      <c r="GS738" s="42"/>
      <c r="GT738" s="42"/>
      <c r="GU738" s="42"/>
      <c r="GV738" s="42"/>
      <c r="GW738" s="42"/>
      <c r="GX738" s="42"/>
      <c r="GY738" s="42"/>
      <c r="GZ738" s="42"/>
      <c r="HA738" s="42"/>
      <c r="HB738" s="42"/>
      <c r="HC738" s="42"/>
      <c r="HD738" s="42"/>
      <c r="HE738" s="42"/>
      <c r="HF738" s="42"/>
      <c r="HG738" s="42"/>
      <c r="HH738" s="42"/>
      <c r="HI738" s="42"/>
      <c r="HJ738" s="42"/>
      <c r="HK738" s="42"/>
      <c r="HL738" s="42"/>
      <c r="HM738" s="42"/>
      <c r="HN738" s="42"/>
      <c r="HO738" s="42"/>
      <c r="HP738" s="42"/>
      <c r="HQ738" s="42"/>
      <c r="HR738" s="42"/>
      <c r="HS738" s="42"/>
      <c r="HT738" s="42"/>
      <c r="HU738" s="42"/>
      <c r="HV738" s="42"/>
      <c r="HW738" s="42"/>
      <c r="HX738" s="42"/>
    </row>
    <row r="739" spans="1:232" s="32" customFormat="1" x14ac:dyDescent="0.25">
      <c r="A739" s="29"/>
      <c r="B739" s="30"/>
      <c r="C739" s="31" t="str">
        <f>IF(H739="","",VLOOKUP(O739,Khach_hang!B:G,6,0))</f>
        <v/>
      </c>
      <c r="D739" s="57" t="str">
        <f t="shared" si="187"/>
        <v/>
      </c>
      <c r="E739" s="57" t="str">
        <f t="shared" si="188"/>
        <v/>
      </c>
      <c r="F739" s="32" t="str">
        <f>IF(H739="","",VLOOKUP(H739,'PHIEU XT'!B:I,8,0))</f>
        <v/>
      </c>
      <c r="G739" s="32" t="str">
        <f t="shared" si="189"/>
        <v/>
      </c>
      <c r="H739" s="4"/>
      <c r="I739" s="32" t="str">
        <f t="shared" si="190"/>
        <v/>
      </c>
      <c r="J739" s="33" t="str">
        <f t="shared" si="191"/>
        <v/>
      </c>
      <c r="K739" s="43"/>
      <c r="L739" s="46" t="str">
        <f t="shared" si="192"/>
        <v/>
      </c>
      <c r="M739" s="33" t="str">
        <f>IF(H739="","",'PHIEU XT'!C739)</f>
        <v/>
      </c>
      <c r="N739" s="35" t="str">
        <f t="shared" si="193"/>
        <v/>
      </c>
      <c r="O739" s="6" t="str">
        <f>IF(H739="","",'PHIEU XT'!E739)</f>
        <v/>
      </c>
      <c r="P739" s="36"/>
      <c r="Q739" s="36"/>
      <c r="R739" s="36"/>
      <c r="S739" s="33" t="str">
        <f>IF(H739="","",'PHIEU XT'!F739)</f>
        <v/>
      </c>
      <c r="T739" s="36"/>
      <c r="U739" s="36"/>
      <c r="V739" s="33" t="str">
        <f t="shared" si="194"/>
        <v/>
      </c>
      <c r="W739" s="36"/>
      <c r="X739" s="36"/>
      <c r="Y739" s="33" t="str">
        <f>IF(H739="","",'PHIEU XT'!AC739)</f>
        <v/>
      </c>
      <c r="Z739" s="36"/>
      <c r="AA739" s="30"/>
      <c r="AB739" s="57" t="str">
        <f t="shared" si="195"/>
        <v/>
      </c>
      <c r="AC739" s="57" t="str">
        <f t="shared" si="196"/>
        <v/>
      </c>
      <c r="AD739" s="30"/>
      <c r="AE739" s="58" t="str">
        <f>IF(H739="","",'PHIEU XT'!U739)</f>
        <v/>
      </c>
      <c r="AF739" s="37"/>
      <c r="AG739" s="37" t="str">
        <f>IF(H739="","",'PHIEU XT'!T739)</f>
        <v/>
      </c>
      <c r="AH739" s="38" t="e">
        <f t="shared" si="197"/>
        <v>#VALUE!</v>
      </c>
      <c r="AI739" s="37"/>
      <c r="AJ739" s="37"/>
      <c r="AK739" s="39"/>
      <c r="AL739" s="40" t="str">
        <f t="shared" si="198"/>
        <v/>
      </c>
      <c r="AM739" s="37"/>
      <c r="AN739" s="37" t="str">
        <f t="shared" si="199"/>
        <v/>
      </c>
      <c r="AO739" s="59" t="str">
        <f t="shared" si="200"/>
        <v/>
      </c>
      <c r="AP739" s="39"/>
      <c r="AQ739" s="59" t="str">
        <f t="shared" si="201"/>
        <v/>
      </c>
      <c r="AR739" s="60" t="str">
        <f t="shared" si="202"/>
        <v/>
      </c>
      <c r="AS739" s="60" t="str">
        <f t="shared" si="203"/>
        <v/>
      </c>
      <c r="AT739" s="41"/>
      <c r="AU739" s="41"/>
      <c r="AV739" s="39"/>
      <c r="AW739" s="42"/>
      <c r="AX739" s="42"/>
      <c r="AY739" s="42"/>
      <c r="AZ739" s="42"/>
      <c r="BA739" s="42"/>
      <c r="BB739" s="42"/>
      <c r="BC739" s="42"/>
      <c r="BD739" s="42"/>
      <c r="BE739" s="42"/>
      <c r="BF739" s="42"/>
      <c r="BG739" s="42"/>
      <c r="BH739" s="42"/>
      <c r="BI739" s="42"/>
      <c r="BJ739" s="42"/>
      <c r="BK739" s="42"/>
      <c r="BL739" s="42"/>
      <c r="BM739" s="42"/>
      <c r="BN739" s="42"/>
      <c r="BO739" s="42"/>
      <c r="BP739" s="42"/>
      <c r="BQ739" s="42"/>
      <c r="BR739" s="42"/>
      <c r="BS739" s="42"/>
      <c r="BT739" s="42"/>
      <c r="BU739" s="42"/>
      <c r="BV739" s="42"/>
      <c r="BW739" s="42"/>
      <c r="BX739" s="42"/>
      <c r="BY739" s="42"/>
      <c r="BZ739" s="42"/>
      <c r="CA739" s="42"/>
      <c r="CB739" s="42"/>
      <c r="CC739" s="42"/>
      <c r="CD739" s="42"/>
      <c r="CE739" s="42"/>
      <c r="CF739" s="42"/>
      <c r="CG739" s="42"/>
      <c r="CH739" s="42"/>
      <c r="CI739" s="42"/>
      <c r="CJ739" s="42"/>
      <c r="CK739" s="42"/>
      <c r="CL739" s="42"/>
      <c r="CM739" s="42"/>
      <c r="CN739" s="42"/>
      <c r="CO739" s="42"/>
      <c r="CP739" s="42"/>
      <c r="CQ739" s="42"/>
      <c r="CR739" s="42"/>
      <c r="CS739" s="42"/>
      <c r="CT739" s="42"/>
      <c r="CU739" s="42"/>
      <c r="CV739" s="42"/>
      <c r="CW739" s="42"/>
      <c r="CX739" s="42"/>
      <c r="CY739" s="42"/>
      <c r="CZ739" s="42"/>
      <c r="DA739" s="42"/>
      <c r="DB739" s="42"/>
      <c r="DC739" s="42"/>
      <c r="DD739" s="42"/>
      <c r="DE739" s="42"/>
      <c r="DF739" s="42"/>
      <c r="DG739" s="42"/>
      <c r="DH739" s="42"/>
      <c r="DI739" s="42"/>
      <c r="DJ739" s="42"/>
      <c r="DK739" s="42"/>
      <c r="DL739" s="42"/>
      <c r="DM739" s="42"/>
      <c r="DN739" s="42"/>
      <c r="DO739" s="42"/>
      <c r="DP739" s="42"/>
      <c r="DQ739" s="42"/>
      <c r="DR739" s="42"/>
      <c r="DS739" s="42"/>
      <c r="DT739" s="42"/>
      <c r="DU739" s="42"/>
      <c r="DV739" s="42"/>
      <c r="DW739" s="42"/>
      <c r="DX739" s="42"/>
      <c r="DY739" s="42"/>
      <c r="DZ739" s="42"/>
      <c r="EA739" s="42"/>
      <c r="EB739" s="42"/>
      <c r="EC739" s="42"/>
      <c r="ED739" s="42"/>
      <c r="EE739" s="42"/>
      <c r="EF739" s="42"/>
      <c r="EG739" s="42"/>
      <c r="EH739" s="42"/>
      <c r="EI739" s="42"/>
      <c r="EJ739" s="42"/>
      <c r="EK739" s="42"/>
      <c r="EL739" s="42"/>
      <c r="EM739" s="42"/>
      <c r="EN739" s="42"/>
      <c r="EO739" s="42"/>
      <c r="EP739" s="42"/>
      <c r="EQ739" s="42"/>
      <c r="ER739" s="42"/>
      <c r="ES739" s="42"/>
      <c r="ET739" s="42"/>
      <c r="EU739" s="42"/>
      <c r="EV739" s="42"/>
      <c r="EW739" s="42"/>
      <c r="EX739" s="42"/>
      <c r="EY739" s="42"/>
      <c r="EZ739" s="42"/>
      <c r="FA739" s="42"/>
      <c r="FB739" s="42"/>
      <c r="FC739" s="42"/>
      <c r="FD739" s="42"/>
      <c r="FE739" s="42"/>
      <c r="FF739" s="42"/>
      <c r="FG739" s="42"/>
      <c r="FH739" s="42"/>
      <c r="FI739" s="42"/>
      <c r="FJ739" s="42"/>
      <c r="FK739" s="42"/>
      <c r="FL739" s="42"/>
      <c r="FM739" s="42"/>
      <c r="FN739" s="42"/>
      <c r="FO739" s="42"/>
      <c r="FP739" s="42"/>
      <c r="FQ739" s="42"/>
      <c r="FR739" s="42"/>
      <c r="FS739" s="42"/>
      <c r="FT739" s="42"/>
      <c r="FU739" s="42"/>
      <c r="FV739" s="42"/>
      <c r="FW739" s="42"/>
      <c r="FX739" s="42"/>
      <c r="FY739" s="42"/>
      <c r="FZ739" s="42"/>
      <c r="GA739" s="42"/>
      <c r="GB739" s="42"/>
      <c r="GC739" s="42"/>
      <c r="GD739" s="42"/>
      <c r="GE739" s="42"/>
      <c r="GF739" s="42"/>
      <c r="GG739" s="42"/>
      <c r="GH739" s="42"/>
      <c r="GI739" s="42"/>
      <c r="GJ739" s="42"/>
      <c r="GK739" s="42"/>
      <c r="GL739" s="42"/>
      <c r="GM739" s="42"/>
      <c r="GN739" s="42"/>
      <c r="GO739" s="42"/>
      <c r="GP739" s="42"/>
      <c r="GQ739" s="42"/>
      <c r="GR739" s="42"/>
      <c r="GS739" s="42"/>
      <c r="GT739" s="42"/>
      <c r="GU739" s="42"/>
      <c r="GV739" s="42"/>
      <c r="GW739" s="42"/>
      <c r="GX739" s="42"/>
      <c r="GY739" s="42"/>
      <c r="GZ739" s="42"/>
      <c r="HA739" s="42"/>
      <c r="HB739" s="42"/>
      <c r="HC739" s="42"/>
      <c r="HD739" s="42"/>
      <c r="HE739" s="42"/>
      <c r="HF739" s="42"/>
      <c r="HG739" s="42"/>
      <c r="HH739" s="42"/>
      <c r="HI739" s="42"/>
      <c r="HJ739" s="42"/>
      <c r="HK739" s="42"/>
      <c r="HL739" s="42"/>
      <c r="HM739" s="42"/>
      <c r="HN739" s="42"/>
      <c r="HO739" s="42"/>
      <c r="HP739" s="42"/>
      <c r="HQ739" s="42"/>
      <c r="HR739" s="42"/>
      <c r="HS739" s="42"/>
      <c r="HT739" s="42"/>
      <c r="HU739" s="42"/>
      <c r="HV739" s="42"/>
      <c r="HW739" s="42"/>
      <c r="HX739" s="42"/>
    </row>
    <row r="740" spans="1:232" s="32" customFormat="1" x14ac:dyDescent="0.25">
      <c r="A740" s="29"/>
      <c r="B740" s="30"/>
      <c r="C740" s="31" t="str">
        <f>IF(H740="","",VLOOKUP(O740,Khach_hang!B:G,6,0))</f>
        <v/>
      </c>
      <c r="D740" s="57" t="str">
        <f t="shared" si="187"/>
        <v/>
      </c>
      <c r="E740" s="57" t="str">
        <f t="shared" si="188"/>
        <v/>
      </c>
      <c r="F740" s="32" t="str">
        <f>IF(H740="","",VLOOKUP(H740,'PHIEU XT'!B:I,8,0))</f>
        <v/>
      </c>
      <c r="G740" s="32" t="str">
        <f t="shared" si="189"/>
        <v/>
      </c>
      <c r="H740" s="4"/>
      <c r="I740" s="32" t="str">
        <f t="shared" si="190"/>
        <v/>
      </c>
      <c r="J740" s="33" t="str">
        <f t="shared" si="191"/>
        <v/>
      </c>
      <c r="K740" s="43"/>
      <c r="L740" s="46" t="str">
        <f t="shared" si="192"/>
        <v/>
      </c>
      <c r="M740" s="33" t="str">
        <f>IF(H740="","",'PHIEU XT'!C740)</f>
        <v/>
      </c>
      <c r="N740" s="35" t="str">
        <f t="shared" si="193"/>
        <v/>
      </c>
      <c r="O740" s="6" t="str">
        <f>IF(H740="","",'PHIEU XT'!E740)</f>
        <v/>
      </c>
      <c r="P740" s="36"/>
      <c r="Q740" s="36"/>
      <c r="R740" s="36"/>
      <c r="S740" s="33" t="str">
        <f>IF(H740="","",'PHIEU XT'!F740)</f>
        <v/>
      </c>
      <c r="T740" s="36"/>
      <c r="U740" s="36"/>
      <c r="V740" s="33" t="str">
        <f t="shared" si="194"/>
        <v/>
      </c>
      <c r="W740" s="36"/>
      <c r="X740" s="36"/>
      <c r="Y740" s="33" t="str">
        <f>IF(H740="","",'PHIEU XT'!AC740)</f>
        <v/>
      </c>
      <c r="Z740" s="36"/>
      <c r="AA740" s="30"/>
      <c r="AB740" s="57" t="str">
        <f t="shared" si="195"/>
        <v/>
      </c>
      <c r="AC740" s="57" t="str">
        <f t="shared" si="196"/>
        <v/>
      </c>
      <c r="AD740" s="30"/>
      <c r="AE740" s="58" t="str">
        <f>IF(H740="","",'PHIEU XT'!U740)</f>
        <v/>
      </c>
      <c r="AF740" s="37"/>
      <c r="AG740" s="37" t="str">
        <f>IF(H740="","",'PHIEU XT'!T740)</f>
        <v/>
      </c>
      <c r="AH740" s="38" t="e">
        <f t="shared" si="197"/>
        <v>#VALUE!</v>
      </c>
      <c r="AI740" s="37"/>
      <c r="AJ740" s="37"/>
      <c r="AK740" s="39"/>
      <c r="AL740" s="40" t="str">
        <f t="shared" si="198"/>
        <v/>
      </c>
      <c r="AM740" s="37"/>
      <c r="AN740" s="37" t="str">
        <f t="shared" si="199"/>
        <v/>
      </c>
      <c r="AO740" s="59" t="str">
        <f t="shared" si="200"/>
        <v/>
      </c>
      <c r="AP740" s="39"/>
      <c r="AQ740" s="59" t="str">
        <f t="shared" si="201"/>
        <v/>
      </c>
      <c r="AR740" s="60" t="str">
        <f t="shared" si="202"/>
        <v/>
      </c>
      <c r="AS740" s="60" t="str">
        <f t="shared" si="203"/>
        <v/>
      </c>
      <c r="AT740" s="41"/>
      <c r="AU740" s="41"/>
      <c r="AV740" s="39"/>
      <c r="AW740" s="42"/>
      <c r="AX740" s="42"/>
      <c r="AY740" s="42"/>
      <c r="AZ740" s="42"/>
      <c r="BA740" s="42"/>
      <c r="BB740" s="42"/>
      <c r="BC740" s="42"/>
      <c r="BD740" s="42"/>
      <c r="BE740" s="42"/>
      <c r="BF740" s="42"/>
      <c r="BG740" s="42"/>
      <c r="BH740" s="42"/>
      <c r="BI740" s="42"/>
      <c r="BJ740" s="42"/>
      <c r="BK740" s="42"/>
      <c r="BL740" s="42"/>
      <c r="BM740" s="42"/>
      <c r="BN740" s="42"/>
      <c r="BO740" s="42"/>
      <c r="BP740" s="42"/>
      <c r="BQ740" s="42"/>
      <c r="BR740" s="42"/>
      <c r="BS740" s="42"/>
      <c r="BT740" s="42"/>
      <c r="BU740" s="42"/>
      <c r="BV740" s="42"/>
      <c r="BW740" s="42"/>
      <c r="BX740" s="42"/>
      <c r="BY740" s="42"/>
      <c r="BZ740" s="42"/>
      <c r="CA740" s="42"/>
      <c r="CB740" s="42"/>
      <c r="CC740" s="42"/>
      <c r="CD740" s="42"/>
      <c r="CE740" s="42"/>
      <c r="CF740" s="42"/>
      <c r="CG740" s="42"/>
      <c r="CH740" s="42"/>
      <c r="CI740" s="42"/>
      <c r="CJ740" s="42"/>
      <c r="CK740" s="42"/>
      <c r="CL740" s="42"/>
      <c r="CM740" s="42"/>
      <c r="CN740" s="42"/>
      <c r="CO740" s="42"/>
      <c r="CP740" s="42"/>
      <c r="CQ740" s="42"/>
      <c r="CR740" s="42"/>
      <c r="CS740" s="42"/>
      <c r="CT740" s="42"/>
      <c r="CU740" s="42"/>
      <c r="CV740" s="42"/>
      <c r="CW740" s="42"/>
      <c r="CX740" s="42"/>
      <c r="CY740" s="42"/>
      <c r="CZ740" s="42"/>
      <c r="DA740" s="42"/>
      <c r="DB740" s="42"/>
      <c r="DC740" s="42"/>
      <c r="DD740" s="42"/>
      <c r="DE740" s="42"/>
      <c r="DF740" s="42"/>
      <c r="DG740" s="42"/>
      <c r="DH740" s="42"/>
      <c r="DI740" s="42"/>
      <c r="DJ740" s="42"/>
      <c r="DK740" s="42"/>
      <c r="DL740" s="42"/>
      <c r="DM740" s="42"/>
      <c r="DN740" s="42"/>
      <c r="DO740" s="42"/>
      <c r="DP740" s="42"/>
      <c r="DQ740" s="42"/>
      <c r="DR740" s="42"/>
      <c r="DS740" s="42"/>
      <c r="DT740" s="42"/>
      <c r="DU740" s="42"/>
      <c r="DV740" s="42"/>
      <c r="DW740" s="42"/>
      <c r="DX740" s="42"/>
      <c r="DY740" s="42"/>
      <c r="DZ740" s="42"/>
      <c r="EA740" s="42"/>
      <c r="EB740" s="42"/>
      <c r="EC740" s="42"/>
      <c r="ED740" s="42"/>
      <c r="EE740" s="42"/>
      <c r="EF740" s="42"/>
      <c r="EG740" s="42"/>
      <c r="EH740" s="42"/>
      <c r="EI740" s="42"/>
      <c r="EJ740" s="42"/>
      <c r="EK740" s="42"/>
      <c r="EL740" s="42"/>
      <c r="EM740" s="42"/>
      <c r="EN740" s="42"/>
      <c r="EO740" s="42"/>
      <c r="EP740" s="42"/>
      <c r="EQ740" s="42"/>
      <c r="ER740" s="42"/>
      <c r="ES740" s="42"/>
      <c r="ET740" s="42"/>
      <c r="EU740" s="42"/>
      <c r="EV740" s="42"/>
      <c r="EW740" s="42"/>
      <c r="EX740" s="42"/>
      <c r="EY740" s="42"/>
      <c r="EZ740" s="42"/>
      <c r="FA740" s="42"/>
      <c r="FB740" s="42"/>
      <c r="FC740" s="42"/>
      <c r="FD740" s="42"/>
      <c r="FE740" s="42"/>
      <c r="FF740" s="42"/>
      <c r="FG740" s="42"/>
      <c r="FH740" s="42"/>
      <c r="FI740" s="42"/>
      <c r="FJ740" s="42"/>
      <c r="FK740" s="42"/>
      <c r="FL740" s="42"/>
      <c r="FM740" s="42"/>
      <c r="FN740" s="42"/>
      <c r="FO740" s="42"/>
      <c r="FP740" s="42"/>
      <c r="FQ740" s="42"/>
      <c r="FR740" s="42"/>
      <c r="FS740" s="42"/>
      <c r="FT740" s="42"/>
      <c r="FU740" s="42"/>
      <c r="FV740" s="42"/>
      <c r="FW740" s="42"/>
      <c r="FX740" s="42"/>
      <c r="FY740" s="42"/>
      <c r="FZ740" s="42"/>
      <c r="GA740" s="42"/>
      <c r="GB740" s="42"/>
      <c r="GC740" s="42"/>
      <c r="GD740" s="42"/>
      <c r="GE740" s="42"/>
      <c r="GF740" s="42"/>
      <c r="GG740" s="42"/>
      <c r="GH740" s="42"/>
      <c r="GI740" s="42"/>
      <c r="GJ740" s="42"/>
      <c r="GK740" s="42"/>
      <c r="GL740" s="42"/>
      <c r="GM740" s="42"/>
      <c r="GN740" s="42"/>
      <c r="GO740" s="42"/>
      <c r="GP740" s="42"/>
      <c r="GQ740" s="42"/>
      <c r="GR740" s="42"/>
      <c r="GS740" s="42"/>
      <c r="GT740" s="42"/>
      <c r="GU740" s="42"/>
      <c r="GV740" s="42"/>
      <c r="GW740" s="42"/>
      <c r="GX740" s="42"/>
      <c r="GY740" s="42"/>
      <c r="GZ740" s="42"/>
      <c r="HA740" s="42"/>
      <c r="HB740" s="42"/>
      <c r="HC740" s="42"/>
      <c r="HD740" s="42"/>
      <c r="HE740" s="42"/>
      <c r="HF740" s="42"/>
      <c r="HG740" s="42"/>
      <c r="HH740" s="42"/>
      <c r="HI740" s="42"/>
      <c r="HJ740" s="42"/>
      <c r="HK740" s="42"/>
      <c r="HL740" s="42"/>
      <c r="HM740" s="42"/>
      <c r="HN740" s="42"/>
      <c r="HO740" s="42"/>
      <c r="HP740" s="42"/>
      <c r="HQ740" s="42"/>
      <c r="HR740" s="42"/>
      <c r="HS740" s="42"/>
      <c r="HT740" s="42"/>
      <c r="HU740" s="42"/>
      <c r="HV740" s="42"/>
      <c r="HW740" s="42"/>
      <c r="HX740" s="42"/>
    </row>
    <row r="741" spans="1:232" s="32" customFormat="1" x14ac:dyDescent="0.25">
      <c r="A741" s="29"/>
      <c r="B741" s="30"/>
      <c r="C741" s="31" t="str">
        <f>IF(H741="","",VLOOKUP(O741,Khach_hang!B:G,6,0))</f>
        <v/>
      </c>
      <c r="D741" s="57" t="str">
        <f t="shared" si="187"/>
        <v/>
      </c>
      <c r="E741" s="57" t="str">
        <f t="shared" si="188"/>
        <v/>
      </c>
      <c r="F741" s="32" t="str">
        <f>IF(H741="","",VLOOKUP(H741,'PHIEU XT'!B:I,8,0))</f>
        <v/>
      </c>
      <c r="G741" s="32" t="str">
        <f t="shared" si="189"/>
        <v/>
      </c>
      <c r="H741" s="4"/>
      <c r="I741" s="32" t="str">
        <f t="shared" si="190"/>
        <v/>
      </c>
      <c r="J741" s="33" t="str">
        <f t="shared" si="191"/>
        <v/>
      </c>
      <c r="K741" s="43"/>
      <c r="L741" s="46" t="str">
        <f t="shared" si="192"/>
        <v/>
      </c>
      <c r="M741" s="33" t="str">
        <f>IF(H741="","",'PHIEU XT'!C741)</f>
        <v/>
      </c>
      <c r="N741" s="35" t="str">
        <f t="shared" si="193"/>
        <v/>
      </c>
      <c r="O741" s="6" t="str">
        <f>IF(H741="","",'PHIEU XT'!E741)</f>
        <v/>
      </c>
      <c r="P741" s="36"/>
      <c r="Q741" s="36"/>
      <c r="R741" s="36"/>
      <c r="S741" s="33" t="str">
        <f>IF(H741="","",'PHIEU XT'!F741)</f>
        <v/>
      </c>
      <c r="T741" s="36"/>
      <c r="U741" s="36"/>
      <c r="V741" s="33" t="str">
        <f t="shared" si="194"/>
        <v/>
      </c>
      <c r="W741" s="36"/>
      <c r="X741" s="36"/>
      <c r="Y741" s="33" t="str">
        <f>IF(H741="","",'PHIEU XT'!AC741)</f>
        <v/>
      </c>
      <c r="Z741" s="36"/>
      <c r="AA741" s="30"/>
      <c r="AB741" s="57" t="str">
        <f t="shared" si="195"/>
        <v/>
      </c>
      <c r="AC741" s="57" t="str">
        <f t="shared" si="196"/>
        <v/>
      </c>
      <c r="AD741" s="30"/>
      <c r="AE741" s="58" t="str">
        <f>IF(H741="","",'PHIEU XT'!U741)</f>
        <v/>
      </c>
      <c r="AF741" s="37"/>
      <c r="AG741" s="37" t="str">
        <f>IF(H741="","",'PHIEU XT'!T741)</f>
        <v/>
      </c>
      <c r="AH741" s="38" t="e">
        <f t="shared" si="197"/>
        <v>#VALUE!</v>
      </c>
      <c r="AI741" s="37"/>
      <c r="AJ741" s="37"/>
      <c r="AK741" s="39"/>
      <c r="AL741" s="40" t="str">
        <f t="shared" si="198"/>
        <v/>
      </c>
      <c r="AM741" s="37"/>
      <c r="AN741" s="37" t="str">
        <f t="shared" si="199"/>
        <v/>
      </c>
      <c r="AO741" s="59" t="str">
        <f t="shared" si="200"/>
        <v/>
      </c>
      <c r="AP741" s="39"/>
      <c r="AQ741" s="59" t="str">
        <f t="shared" si="201"/>
        <v/>
      </c>
      <c r="AR741" s="60" t="str">
        <f t="shared" si="202"/>
        <v/>
      </c>
      <c r="AS741" s="60" t="str">
        <f t="shared" si="203"/>
        <v/>
      </c>
      <c r="AT741" s="41"/>
      <c r="AU741" s="41"/>
      <c r="AV741" s="39"/>
      <c r="AW741" s="42"/>
      <c r="AX741" s="42"/>
      <c r="AY741" s="42"/>
      <c r="AZ741" s="42"/>
      <c r="BA741" s="42"/>
      <c r="BB741" s="42"/>
      <c r="BC741" s="42"/>
      <c r="BD741" s="42"/>
      <c r="BE741" s="42"/>
      <c r="BF741" s="42"/>
      <c r="BG741" s="42"/>
      <c r="BH741" s="42"/>
      <c r="BI741" s="42"/>
      <c r="BJ741" s="42"/>
      <c r="BK741" s="42"/>
      <c r="BL741" s="42"/>
      <c r="BM741" s="42"/>
      <c r="BN741" s="42"/>
      <c r="BO741" s="42"/>
      <c r="BP741" s="42"/>
      <c r="BQ741" s="42"/>
      <c r="BR741" s="42"/>
      <c r="BS741" s="42"/>
      <c r="BT741" s="42"/>
      <c r="BU741" s="42"/>
      <c r="BV741" s="42"/>
      <c r="BW741" s="42"/>
      <c r="BX741" s="42"/>
      <c r="BY741" s="42"/>
      <c r="BZ741" s="42"/>
      <c r="CA741" s="42"/>
      <c r="CB741" s="42"/>
      <c r="CC741" s="42"/>
      <c r="CD741" s="42"/>
      <c r="CE741" s="42"/>
      <c r="CF741" s="42"/>
      <c r="CG741" s="42"/>
      <c r="CH741" s="42"/>
      <c r="CI741" s="42"/>
      <c r="CJ741" s="42"/>
      <c r="CK741" s="42"/>
      <c r="CL741" s="42"/>
      <c r="CM741" s="42"/>
      <c r="CN741" s="42"/>
      <c r="CO741" s="42"/>
      <c r="CP741" s="42"/>
      <c r="CQ741" s="42"/>
      <c r="CR741" s="42"/>
      <c r="CS741" s="42"/>
      <c r="CT741" s="42"/>
      <c r="CU741" s="42"/>
      <c r="CV741" s="42"/>
      <c r="CW741" s="42"/>
      <c r="CX741" s="42"/>
      <c r="CY741" s="42"/>
      <c r="CZ741" s="42"/>
      <c r="DA741" s="42"/>
      <c r="DB741" s="42"/>
      <c r="DC741" s="42"/>
      <c r="DD741" s="42"/>
      <c r="DE741" s="42"/>
      <c r="DF741" s="42"/>
      <c r="DG741" s="42"/>
      <c r="DH741" s="42"/>
      <c r="DI741" s="42"/>
      <c r="DJ741" s="42"/>
      <c r="DK741" s="42"/>
      <c r="DL741" s="42"/>
      <c r="DM741" s="42"/>
      <c r="DN741" s="42"/>
      <c r="DO741" s="42"/>
      <c r="DP741" s="42"/>
      <c r="DQ741" s="42"/>
      <c r="DR741" s="42"/>
      <c r="DS741" s="42"/>
      <c r="DT741" s="42"/>
      <c r="DU741" s="42"/>
      <c r="DV741" s="42"/>
      <c r="DW741" s="42"/>
      <c r="DX741" s="42"/>
      <c r="DY741" s="42"/>
      <c r="DZ741" s="42"/>
      <c r="EA741" s="42"/>
      <c r="EB741" s="42"/>
      <c r="EC741" s="42"/>
      <c r="ED741" s="42"/>
      <c r="EE741" s="42"/>
      <c r="EF741" s="42"/>
      <c r="EG741" s="42"/>
      <c r="EH741" s="42"/>
      <c r="EI741" s="42"/>
      <c r="EJ741" s="42"/>
      <c r="EK741" s="42"/>
      <c r="EL741" s="42"/>
      <c r="EM741" s="42"/>
      <c r="EN741" s="42"/>
      <c r="EO741" s="42"/>
      <c r="EP741" s="42"/>
      <c r="EQ741" s="42"/>
      <c r="ER741" s="42"/>
      <c r="ES741" s="42"/>
      <c r="ET741" s="42"/>
      <c r="EU741" s="42"/>
      <c r="EV741" s="42"/>
      <c r="EW741" s="42"/>
      <c r="EX741" s="42"/>
      <c r="EY741" s="42"/>
      <c r="EZ741" s="42"/>
      <c r="FA741" s="42"/>
      <c r="FB741" s="42"/>
      <c r="FC741" s="42"/>
      <c r="FD741" s="42"/>
      <c r="FE741" s="42"/>
      <c r="FF741" s="42"/>
      <c r="FG741" s="42"/>
      <c r="FH741" s="42"/>
      <c r="FI741" s="42"/>
      <c r="FJ741" s="42"/>
      <c r="FK741" s="42"/>
      <c r="FL741" s="42"/>
      <c r="FM741" s="42"/>
      <c r="FN741" s="42"/>
      <c r="FO741" s="42"/>
      <c r="FP741" s="42"/>
      <c r="FQ741" s="42"/>
      <c r="FR741" s="42"/>
      <c r="FS741" s="42"/>
      <c r="FT741" s="42"/>
      <c r="FU741" s="42"/>
      <c r="FV741" s="42"/>
      <c r="FW741" s="42"/>
      <c r="FX741" s="42"/>
      <c r="FY741" s="42"/>
      <c r="FZ741" s="42"/>
      <c r="GA741" s="42"/>
      <c r="GB741" s="42"/>
      <c r="GC741" s="42"/>
      <c r="GD741" s="42"/>
      <c r="GE741" s="42"/>
      <c r="GF741" s="42"/>
      <c r="GG741" s="42"/>
      <c r="GH741" s="42"/>
      <c r="GI741" s="42"/>
      <c r="GJ741" s="42"/>
      <c r="GK741" s="42"/>
      <c r="GL741" s="42"/>
      <c r="GM741" s="42"/>
      <c r="GN741" s="42"/>
      <c r="GO741" s="42"/>
      <c r="GP741" s="42"/>
      <c r="GQ741" s="42"/>
      <c r="GR741" s="42"/>
      <c r="GS741" s="42"/>
      <c r="GT741" s="42"/>
      <c r="GU741" s="42"/>
      <c r="GV741" s="42"/>
      <c r="GW741" s="42"/>
      <c r="GX741" s="42"/>
      <c r="GY741" s="42"/>
      <c r="GZ741" s="42"/>
      <c r="HA741" s="42"/>
      <c r="HB741" s="42"/>
      <c r="HC741" s="42"/>
      <c r="HD741" s="42"/>
      <c r="HE741" s="42"/>
      <c r="HF741" s="42"/>
      <c r="HG741" s="42"/>
      <c r="HH741" s="42"/>
      <c r="HI741" s="42"/>
      <c r="HJ741" s="42"/>
      <c r="HK741" s="42"/>
      <c r="HL741" s="42"/>
      <c r="HM741" s="42"/>
      <c r="HN741" s="42"/>
      <c r="HO741" s="42"/>
      <c r="HP741" s="42"/>
      <c r="HQ741" s="42"/>
      <c r="HR741" s="42"/>
      <c r="HS741" s="42"/>
      <c r="HT741" s="42"/>
      <c r="HU741" s="42"/>
      <c r="HV741" s="42"/>
      <c r="HW741" s="42"/>
      <c r="HX741" s="42"/>
    </row>
    <row r="742" spans="1:232" s="32" customFormat="1" x14ac:dyDescent="0.25">
      <c r="A742" s="29"/>
      <c r="B742" s="30"/>
      <c r="C742" s="31" t="str">
        <f>IF(H742="","",VLOOKUP(O742,Khach_hang!B:G,6,0))</f>
        <v/>
      </c>
      <c r="D742" s="57" t="str">
        <f t="shared" si="187"/>
        <v/>
      </c>
      <c r="E742" s="57" t="str">
        <f t="shared" si="188"/>
        <v/>
      </c>
      <c r="F742" s="32" t="str">
        <f>IF(H742="","",VLOOKUP(H742,'PHIEU XT'!B:I,8,0))</f>
        <v/>
      </c>
      <c r="G742" s="32" t="str">
        <f t="shared" si="189"/>
        <v/>
      </c>
      <c r="H742" s="4"/>
      <c r="I742" s="32" t="str">
        <f t="shared" si="190"/>
        <v/>
      </c>
      <c r="J742" s="33" t="str">
        <f t="shared" si="191"/>
        <v/>
      </c>
      <c r="K742" s="43"/>
      <c r="L742" s="46" t="str">
        <f t="shared" si="192"/>
        <v/>
      </c>
      <c r="M742" s="33" t="str">
        <f>IF(H742="","",'PHIEU XT'!C742)</f>
        <v/>
      </c>
      <c r="N742" s="35" t="str">
        <f t="shared" si="193"/>
        <v/>
      </c>
      <c r="O742" s="6" t="str">
        <f>IF(H742="","",'PHIEU XT'!E742)</f>
        <v/>
      </c>
      <c r="P742" s="36"/>
      <c r="Q742" s="36"/>
      <c r="R742" s="36"/>
      <c r="S742" s="33" t="str">
        <f>IF(H742="","",'PHIEU XT'!F742)</f>
        <v/>
      </c>
      <c r="T742" s="36"/>
      <c r="U742" s="36"/>
      <c r="V742" s="33" t="str">
        <f t="shared" si="194"/>
        <v/>
      </c>
      <c r="W742" s="36"/>
      <c r="X742" s="36"/>
      <c r="Y742" s="33" t="str">
        <f>IF(H742="","",'PHIEU XT'!AC742)</f>
        <v/>
      </c>
      <c r="Z742" s="36"/>
      <c r="AA742" s="30"/>
      <c r="AB742" s="57" t="str">
        <f t="shared" si="195"/>
        <v/>
      </c>
      <c r="AC742" s="57" t="str">
        <f t="shared" si="196"/>
        <v/>
      </c>
      <c r="AD742" s="30"/>
      <c r="AE742" s="58" t="str">
        <f>IF(H742="","",'PHIEU XT'!U742)</f>
        <v/>
      </c>
      <c r="AF742" s="37"/>
      <c r="AG742" s="37" t="str">
        <f>IF(H742="","",'PHIEU XT'!T742)</f>
        <v/>
      </c>
      <c r="AH742" s="38" t="e">
        <f t="shared" si="197"/>
        <v>#VALUE!</v>
      </c>
      <c r="AI742" s="37"/>
      <c r="AJ742" s="37"/>
      <c r="AK742" s="39"/>
      <c r="AL742" s="40" t="str">
        <f t="shared" si="198"/>
        <v/>
      </c>
      <c r="AM742" s="37"/>
      <c r="AN742" s="37" t="str">
        <f t="shared" si="199"/>
        <v/>
      </c>
      <c r="AO742" s="59" t="str">
        <f t="shared" si="200"/>
        <v/>
      </c>
      <c r="AP742" s="39"/>
      <c r="AQ742" s="59" t="str">
        <f t="shared" si="201"/>
        <v/>
      </c>
      <c r="AR742" s="60" t="str">
        <f t="shared" si="202"/>
        <v/>
      </c>
      <c r="AS742" s="60" t="str">
        <f t="shared" si="203"/>
        <v/>
      </c>
      <c r="AT742" s="41"/>
      <c r="AU742" s="41"/>
      <c r="AV742" s="39"/>
      <c r="AW742" s="42"/>
      <c r="AX742" s="42"/>
      <c r="AY742" s="42"/>
      <c r="AZ742" s="42"/>
      <c r="BA742" s="42"/>
      <c r="BB742" s="42"/>
      <c r="BC742" s="42"/>
      <c r="BD742" s="42"/>
      <c r="BE742" s="42"/>
      <c r="BF742" s="42"/>
      <c r="BG742" s="42"/>
      <c r="BH742" s="42"/>
      <c r="BI742" s="42"/>
      <c r="BJ742" s="42"/>
      <c r="BK742" s="42"/>
      <c r="BL742" s="42"/>
      <c r="BM742" s="42"/>
      <c r="BN742" s="42"/>
      <c r="BO742" s="42"/>
      <c r="BP742" s="42"/>
      <c r="BQ742" s="42"/>
      <c r="BR742" s="42"/>
      <c r="BS742" s="42"/>
      <c r="BT742" s="42"/>
      <c r="BU742" s="42"/>
      <c r="BV742" s="42"/>
      <c r="BW742" s="42"/>
      <c r="BX742" s="42"/>
      <c r="BY742" s="42"/>
      <c r="BZ742" s="42"/>
      <c r="CA742" s="42"/>
      <c r="CB742" s="42"/>
      <c r="CC742" s="42"/>
      <c r="CD742" s="42"/>
      <c r="CE742" s="42"/>
      <c r="CF742" s="42"/>
      <c r="CG742" s="42"/>
      <c r="CH742" s="42"/>
      <c r="CI742" s="42"/>
      <c r="CJ742" s="42"/>
      <c r="CK742" s="42"/>
      <c r="CL742" s="42"/>
      <c r="CM742" s="42"/>
      <c r="CN742" s="42"/>
      <c r="CO742" s="42"/>
      <c r="CP742" s="42"/>
      <c r="CQ742" s="42"/>
      <c r="CR742" s="42"/>
      <c r="CS742" s="42"/>
      <c r="CT742" s="42"/>
      <c r="CU742" s="42"/>
      <c r="CV742" s="42"/>
      <c r="CW742" s="42"/>
      <c r="CX742" s="42"/>
      <c r="CY742" s="42"/>
      <c r="CZ742" s="42"/>
      <c r="DA742" s="42"/>
      <c r="DB742" s="42"/>
      <c r="DC742" s="42"/>
      <c r="DD742" s="42"/>
      <c r="DE742" s="42"/>
      <c r="DF742" s="42"/>
      <c r="DG742" s="42"/>
      <c r="DH742" s="42"/>
      <c r="DI742" s="42"/>
      <c r="DJ742" s="42"/>
      <c r="DK742" s="42"/>
      <c r="DL742" s="42"/>
      <c r="DM742" s="42"/>
      <c r="DN742" s="42"/>
      <c r="DO742" s="42"/>
      <c r="DP742" s="42"/>
      <c r="DQ742" s="42"/>
      <c r="DR742" s="42"/>
      <c r="DS742" s="42"/>
      <c r="DT742" s="42"/>
      <c r="DU742" s="42"/>
      <c r="DV742" s="42"/>
      <c r="DW742" s="42"/>
      <c r="DX742" s="42"/>
      <c r="DY742" s="42"/>
      <c r="DZ742" s="42"/>
      <c r="EA742" s="42"/>
      <c r="EB742" s="42"/>
      <c r="EC742" s="42"/>
      <c r="ED742" s="42"/>
      <c r="EE742" s="42"/>
      <c r="EF742" s="42"/>
      <c r="EG742" s="42"/>
      <c r="EH742" s="42"/>
      <c r="EI742" s="42"/>
      <c r="EJ742" s="42"/>
      <c r="EK742" s="42"/>
      <c r="EL742" s="42"/>
      <c r="EM742" s="42"/>
      <c r="EN742" s="42"/>
      <c r="EO742" s="42"/>
      <c r="EP742" s="42"/>
      <c r="EQ742" s="42"/>
      <c r="ER742" s="42"/>
      <c r="ES742" s="42"/>
      <c r="ET742" s="42"/>
      <c r="EU742" s="42"/>
      <c r="EV742" s="42"/>
      <c r="EW742" s="42"/>
      <c r="EX742" s="42"/>
      <c r="EY742" s="42"/>
      <c r="EZ742" s="42"/>
      <c r="FA742" s="42"/>
      <c r="FB742" s="42"/>
      <c r="FC742" s="42"/>
      <c r="FD742" s="42"/>
      <c r="FE742" s="42"/>
      <c r="FF742" s="42"/>
      <c r="FG742" s="42"/>
      <c r="FH742" s="42"/>
      <c r="FI742" s="42"/>
      <c r="FJ742" s="42"/>
      <c r="FK742" s="42"/>
      <c r="FL742" s="42"/>
      <c r="FM742" s="42"/>
      <c r="FN742" s="42"/>
      <c r="FO742" s="42"/>
      <c r="FP742" s="42"/>
      <c r="FQ742" s="42"/>
      <c r="FR742" s="42"/>
      <c r="FS742" s="42"/>
      <c r="FT742" s="42"/>
      <c r="FU742" s="42"/>
      <c r="FV742" s="42"/>
      <c r="FW742" s="42"/>
      <c r="FX742" s="42"/>
      <c r="FY742" s="42"/>
      <c r="FZ742" s="42"/>
      <c r="GA742" s="42"/>
      <c r="GB742" s="42"/>
      <c r="GC742" s="42"/>
      <c r="GD742" s="42"/>
      <c r="GE742" s="42"/>
      <c r="GF742" s="42"/>
      <c r="GG742" s="42"/>
      <c r="GH742" s="42"/>
      <c r="GI742" s="42"/>
      <c r="GJ742" s="42"/>
      <c r="GK742" s="42"/>
      <c r="GL742" s="42"/>
      <c r="GM742" s="42"/>
      <c r="GN742" s="42"/>
      <c r="GO742" s="42"/>
      <c r="GP742" s="42"/>
      <c r="GQ742" s="42"/>
      <c r="GR742" s="42"/>
      <c r="GS742" s="42"/>
      <c r="GT742" s="42"/>
      <c r="GU742" s="42"/>
      <c r="GV742" s="42"/>
      <c r="GW742" s="42"/>
      <c r="GX742" s="42"/>
      <c r="GY742" s="42"/>
      <c r="GZ742" s="42"/>
      <c r="HA742" s="42"/>
      <c r="HB742" s="42"/>
      <c r="HC742" s="42"/>
      <c r="HD742" s="42"/>
      <c r="HE742" s="42"/>
      <c r="HF742" s="42"/>
      <c r="HG742" s="42"/>
      <c r="HH742" s="42"/>
      <c r="HI742" s="42"/>
      <c r="HJ742" s="42"/>
      <c r="HK742" s="42"/>
      <c r="HL742" s="42"/>
      <c r="HM742" s="42"/>
      <c r="HN742" s="42"/>
      <c r="HO742" s="42"/>
      <c r="HP742" s="42"/>
      <c r="HQ742" s="42"/>
      <c r="HR742" s="42"/>
      <c r="HS742" s="42"/>
      <c r="HT742" s="42"/>
      <c r="HU742" s="42"/>
      <c r="HV742" s="42"/>
      <c r="HW742" s="42"/>
      <c r="HX742" s="42"/>
    </row>
    <row r="743" spans="1:232" s="32" customFormat="1" x14ac:dyDescent="0.25">
      <c r="A743" s="29"/>
      <c r="B743" s="30"/>
      <c r="C743" s="31" t="str">
        <f>IF(H743="","",VLOOKUP(O743,Khach_hang!B:G,6,0))</f>
        <v/>
      </c>
      <c r="D743" s="57" t="str">
        <f t="shared" si="187"/>
        <v/>
      </c>
      <c r="E743" s="57" t="str">
        <f t="shared" si="188"/>
        <v/>
      </c>
      <c r="F743" s="32" t="str">
        <f>IF(H743="","",VLOOKUP(H743,'PHIEU XT'!B:I,8,0))</f>
        <v/>
      </c>
      <c r="G743" s="32" t="str">
        <f t="shared" si="189"/>
        <v/>
      </c>
      <c r="H743" s="4"/>
      <c r="I743" s="32" t="str">
        <f t="shared" si="190"/>
        <v/>
      </c>
      <c r="J743" s="33" t="str">
        <f t="shared" si="191"/>
        <v/>
      </c>
      <c r="K743" s="43"/>
      <c r="L743" s="46" t="str">
        <f t="shared" si="192"/>
        <v/>
      </c>
      <c r="M743" s="33" t="str">
        <f>IF(H743="","",'PHIEU XT'!C743)</f>
        <v/>
      </c>
      <c r="N743" s="35" t="str">
        <f t="shared" si="193"/>
        <v/>
      </c>
      <c r="O743" s="6" t="str">
        <f>IF(H743="","",'PHIEU XT'!E743)</f>
        <v/>
      </c>
      <c r="P743" s="36"/>
      <c r="Q743" s="36"/>
      <c r="R743" s="36"/>
      <c r="S743" s="33" t="str">
        <f>IF(H743="","",'PHIEU XT'!F743)</f>
        <v/>
      </c>
      <c r="T743" s="36"/>
      <c r="U743" s="36"/>
      <c r="V743" s="33" t="str">
        <f t="shared" si="194"/>
        <v/>
      </c>
      <c r="W743" s="36"/>
      <c r="X743" s="36"/>
      <c r="Y743" s="33" t="str">
        <f>IF(H743="","",'PHIEU XT'!AC743)</f>
        <v/>
      </c>
      <c r="Z743" s="36"/>
      <c r="AA743" s="30"/>
      <c r="AB743" s="57" t="str">
        <f t="shared" si="195"/>
        <v/>
      </c>
      <c r="AC743" s="57" t="str">
        <f t="shared" si="196"/>
        <v/>
      </c>
      <c r="AD743" s="30"/>
      <c r="AE743" s="58" t="str">
        <f>IF(H743="","",'PHIEU XT'!U743)</f>
        <v/>
      </c>
      <c r="AF743" s="37"/>
      <c r="AG743" s="37" t="str">
        <f>IF(H743="","",'PHIEU XT'!T743)</f>
        <v/>
      </c>
      <c r="AH743" s="38" t="e">
        <f t="shared" si="197"/>
        <v>#VALUE!</v>
      </c>
      <c r="AI743" s="37"/>
      <c r="AJ743" s="37"/>
      <c r="AK743" s="39"/>
      <c r="AL743" s="40" t="str">
        <f t="shared" si="198"/>
        <v/>
      </c>
      <c r="AM743" s="37"/>
      <c r="AN743" s="37" t="str">
        <f t="shared" si="199"/>
        <v/>
      </c>
      <c r="AO743" s="59" t="str">
        <f t="shared" si="200"/>
        <v/>
      </c>
      <c r="AP743" s="39"/>
      <c r="AQ743" s="59" t="str">
        <f t="shared" si="201"/>
        <v/>
      </c>
      <c r="AR743" s="60" t="str">
        <f t="shared" si="202"/>
        <v/>
      </c>
      <c r="AS743" s="60" t="str">
        <f t="shared" si="203"/>
        <v/>
      </c>
      <c r="AT743" s="41"/>
      <c r="AU743" s="41"/>
      <c r="AV743" s="39"/>
      <c r="AW743" s="42"/>
      <c r="AX743" s="42"/>
      <c r="AY743" s="42"/>
      <c r="AZ743" s="42"/>
      <c r="BA743" s="42"/>
      <c r="BB743" s="42"/>
      <c r="BC743" s="42"/>
      <c r="BD743" s="42"/>
      <c r="BE743" s="42"/>
      <c r="BF743" s="42"/>
      <c r="BG743" s="42"/>
      <c r="BH743" s="42"/>
      <c r="BI743" s="42"/>
      <c r="BJ743" s="42"/>
      <c r="BK743" s="42"/>
      <c r="BL743" s="42"/>
      <c r="BM743" s="42"/>
      <c r="BN743" s="42"/>
      <c r="BO743" s="42"/>
      <c r="BP743" s="42"/>
      <c r="BQ743" s="42"/>
      <c r="BR743" s="42"/>
      <c r="BS743" s="42"/>
      <c r="BT743" s="42"/>
      <c r="BU743" s="42"/>
      <c r="BV743" s="42"/>
      <c r="BW743" s="42"/>
      <c r="BX743" s="42"/>
      <c r="BY743" s="42"/>
      <c r="BZ743" s="42"/>
      <c r="CA743" s="42"/>
      <c r="CB743" s="42"/>
      <c r="CC743" s="42"/>
      <c r="CD743" s="42"/>
      <c r="CE743" s="42"/>
      <c r="CF743" s="42"/>
      <c r="CG743" s="42"/>
      <c r="CH743" s="42"/>
      <c r="CI743" s="42"/>
      <c r="CJ743" s="42"/>
      <c r="CK743" s="42"/>
      <c r="CL743" s="42"/>
      <c r="CM743" s="42"/>
      <c r="CN743" s="42"/>
      <c r="CO743" s="42"/>
      <c r="CP743" s="42"/>
      <c r="CQ743" s="42"/>
      <c r="CR743" s="42"/>
      <c r="CS743" s="42"/>
      <c r="CT743" s="42"/>
      <c r="CU743" s="42"/>
      <c r="CV743" s="42"/>
      <c r="CW743" s="42"/>
      <c r="CX743" s="42"/>
      <c r="CY743" s="42"/>
      <c r="CZ743" s="42"/>
      <c r="DA743" s="42"/>
      <c r="DB743" s="42"/>
      <c r="DC743" s="42"/>
      <c r="DD743" s="42"/>
      <c r="DE743" s="42"/>
      <c r="DF743" s="42"/>
      <c r="DG743" s="42"/>
      <c r="DH743" s="42"/>
      <c r="DI743" s="42"/>
      <c r="DJ743" s="42"/>
      <c r="DK743" s="42"/>
      <c r="DL743" s="42"/>
      <c r="DM743" s="42"/>
      <c r="DN743" s="42"/>
      <c r="DO743" s="42"/>
      <c r="DP743" s="42"/>
      <c r="DQ743" s="42"/>
      <c r="DR743" s="42"/>
      <c r="DS743" s="42"/>
      <c r="DT743" s="42"/>
      <c r="DU743" s="42"/>
      <c r="DV743" s="42"/>
      <c r="DW743" s="42"/>
      <c r="DX743" s="42"/>
      <c r="DY743" s="42"/>
      <c r="DZ743" s="42"/>
      <c r="EA743" s="42"/>
      <c r="EB743" s="42"/>
      <c r="EC743" s="42"/>
      <c r="ED743" s="42"/>
      <c r="EE743" s="42"/>
      <c r="EF743" s="42"/>
      <c r="EG743" s="42"/>
      <c r="EH743" s="42"/>
      <c r="EI743" s="42"/>
      <c r="EJ743" s="42"/>
      <c r="EK743" s="42"/>
      <c r="EL743" s="42"/>
      <c r="EM743" s="42"/>
      <c r="EN743" s="42"/>
      <c r="EO743" s="42"/>
      <c r="EP743" s="42"/>
      <c r="EQ743" s="42"/>
      <c r="ER743" s="42"/>
      <c r="ES743" s="42"/>
      <c r="ET743" s="42"/>
      <c r="EU743" s="42"/>
      <c r="EV743" s="42"/>
      <c r="EW743" s="42"/>
      <c r="EX743" s="42"/>
      <c r="EY743" s="42"/>
      <c r="EZ743" s="42"/>
      <c r="FA743" s="42"/>
      <c r="FB743" s="42"/>
      <c r="FC743" s="42"/>
      <c r="FD743" s="42"/>
      <c r="FE743" s="42"/>
      <c r="FF743" s="42"/>
      <c r="FG743" s="42"/>
      <c r="FH743" s="42"/>
      <c r="FI743" s="42"/>
      <c r="FJ743" s="42"/>
      <c r="FK743" s="42"/>
      <c r="FL743" s="42"/>
      <c r="FM743" s="42"/>
      <c r="FN743" s="42"/>
      <c r="FO743" s="42"/>
      <c r="FP743" s="42"/>
      <c r="FQ743" s="42"/>
      <c r="FR743" s="42"/>
      <c r="FS743" s="42"/>
      <c r="FT743" s="42"/>
      <c r="FU743" s="42"/>
      <c r="FV743" s="42"/>
      <c r="FW743" s="42"/>
      <c r="FX743" s="42"/>
      <c r="FY743" s="42"/>
      <c r="FZ743" s="42"/>
      <c r="GA743" s="42"/>
      <c r="GB743" s="42"/>
      <c r="GC743" s="42"/>
      <c r="GD743" s="42"/>
      <c r="GE743" s="42"/>
      <c r="GF743" s="42"/>
      <c r="GG743" s="42"/>
      <c r="GH743" s="42"/>
      <c r="GI743" s="42"/>
      <c r="GJ743" s="42"/>
      <c r="GK743" s="42"/>
      <c r="GL743" s="42"/>
      <c r="GM743" s="42"/>
      <c r="GN743" s="42"/>
      <c r="GO743" s="42"/>
      <c r="GP743" s="42"/>
      <c r="GQ743" s="42"/>
      <c r="GR743" s="42"/>
      <c r="GS743" s="42"/>
      <c r="GT743" s="42"/>
      <c r="GU743" s="42"/>
      <c r="GV743" s="42"/>
      <c r="GW743" s="42"/>
      <c r="GX743" s="42"/>
      <c r="GY743" s="42"/>
      <c r="GZ743" s="42"/>
      <c r="HA743" s="42"/>
      <c r="HB743" s="42"/>
      <c r="HC743" s="42"/>
      <c r="HD743" s="42"/>
      <c r="HE743" s="42"/>
      <c r="HF743" s="42"/>
      <c r="HG743" s="42"/>
      <c r="HH743" s="42"/>
      <c r="HI743" s="42"/>
      <c r="HJ743" s="42"/>
      <c r="HK743" s="42"/>
      <c r="HL743" s="42"/>
      <c r="HM743" s="42"/>
      <c r="HN743" s="42"/>
      <c r="HO743" s="42"/>
      <c r="HP743" s="42"/>
      <c r="HQ743" s="42"/>
      <c r="HR743" s="42"/>
      <c r="HS743" s="42"/>
      <c r="HT743" s="42"/>
      <c r="HU743" s="42"/>
      <c r="HV743" s="42"/>
      <c r="HW743" s="42"/>
      <c r="HX743" s="42"/>
    </row>
    <row r="744" spans="1:232" s="32" customFormat="1" x14ac:dyDescent="0.25">
      <c r="A744" s="29"/>
      <c r="B744" s="30"/>
      <c r="C744" s="31" t="str">
        <f>IF(H744="","",VLOOKUP(O744,Khach_hang!B:G,6,0))</f>
        <v/>
      </c>
      <c r="D744" s="57" t="str">
        <f t="shared" si="187"/>
        <v/>
      </c>
      <c r="E744" s="57" t="str">
        <f t="shared" si="188"/>
        <v/>
      </c>
      <c r="F744" s="32" t="str">
        <f>IF(H744="","",VLOOKUP(H744,'PHIEU XT'!B:I,8,0))</f>
        <v/>
      </c>
      <c r="G744" s="32" t="str">
        <f t="shared" si="189"/>
        <v/>
      </c>
      <c r="H744" s="4"/>
      <c r="I744" s="32" t="str">
        <f t="shared" si="190"/>
        <v/>
      </c>
      <c r="J744" s="33" t="str">
        <f t="shared" si="191"/>
        <v/>
      </c>
      <c r="K744" s="43"/>
      <c r="L744" s="46" t="str">
        <f t="shared" si="192"/>
        <v/>
      </c>
      <c r="M744" s="33" t="str">
        <f>IF(H744="","",'PHIEU XT'!C744)</f>
        <v/>
      </c>
      <c r="N744" s="35" t="str">
        <f t="shared" si="193"/>
        <v/>
      </c>
      <c r="O744" s="6" t="str">
        <f>IF(H744="","",'PHIEU XT'!E744)</f>
        <v/>
      </c>
      <c r="P744" s="36"/>
      <c r="Q744" s="36"/>
      <c r="R744" s="36"/>
      <c r="S744" s="33" t="str">
        <f>IF(H744="","",'PHIEU XT'!F744)</f>
        <v/>
      </c>
      <c r="T744" s="36"/>
      <c r="U744" s="36"/>
      <c r="V744" s="33" t="str">
        <f t="shared" si="194"/>
        <v/>
      </c>
      <c r="W744" s="36"/>
      <c r="X744" s="36"/>
      <c r="Y744" s="33" t="str">
        <f>IF(H744="","",'PHIEU XT'!AC744)</f>
        <v/>
      </c>
      <c r="Z744" s="36"/>
      <c r="AA744" s="30"/>
      <c r="AB744" s="57" t="str">
        <f t="shared" si="195"/>
        <v/>
      </c>
      <c r="AC744" s="57" t="str">
        <f t="shared" si="196"/>
        <v/>
      </c>
      <c r="AD744" s="30"/>
      <c r="AE744" s="58" t="str">
        <f>IF(H744="","",'PHIEU XT'!U744)</f>
        <v/>
      </c>
      <c r="AF744" s="37"/>
      <c r="AG744" s="37" t="str">
        <f>IF(H744="","",'PHIEU XT'!T744)</f>
        <v/>
      </c>
      <c r="AH744" s="38" t="e">
        <f t="shared" si="197"/>
        <v>#VALUE!</v>
      </c>
      <c r="AI744" s="37"/>
      <c r="AJ744" s="37"/>
      <c r="AK744" s="39"/>
      <c r="AL744" s="40" t="str">
        <f t="shared" si="198"/>
        <v/>
      </c>
      <c r="AM744" s="37"/>
      <c r="AN744" s="37" t="str">
        <f t="shared" si="199"/>
        <v/>
      </c>
      <c r="AO744" s="59" t="str">
        <f t="shared" si="200"/>
        <v/>
      </c>
      <c r="AP744" s="39"/>
      <c r="AQ744" s="59" t="str">
        <f t="shared" si="201"/>
        <v/>
      </c>
      <c r="AR744" s="60" t="str">
        <f t="shared" si="202"/>
        <v/>
      </c>
      <c r="AS744" s="60" t="str">
        <f t="shared" si="203"/>
        <v/>
      </c>
      <c r="AT744" s="41"/>
      <c r="AU744" s="41"/>
      <c r="AV744" s="39"/>
      <c r="AW744" s="42"/>
      <c r="AX744" s="42"/>
      <c r="AY744" s="42"/>
      <c r="AZ744" s="42"/>
      <c r="BA744" s="42"/>
      <c r="BB744" s="42"/>
      <c r="BC744" s="42"/>
      <c r="BD744" s="42"/>
      <c r="BE744" s="42"/>
      <c r="BF744" s="42"/>
      <c r="BG744" s="42"/>
      <c r="BH744" s="42"/>
      <c r="BI744" s="42"/>
      <c r="BJ744" s="42"/>
      <c r="BK744" s="42"/>
      <c r="BL744" s="42"/>
      <c r="BM744" s="42"/>
      <c r="BN744" s="42"/>
      <c r="BO744" s="42"/>
      <c r="BP744" s="42"/>
      <c r="BQ744" s="42"/>
      <c r="BR744" s="42"/>
      <c r="BS744" s="42"/>
      <c r="BT744" s="42"/>
      <c r="BU744" s="42"/>
      <c r="BV744" s="42"/>
      <c r="BW744" s="42"/>
      <c r="BX744" s="42"/>
      <c r="BY744" s="42"/>
      <c r="BZ744" s="42"/>
      <c r="CA744" s="42"/>
      <c r="CB744" s="42"/>
      <c r="CC744" s="42"/>
      <c r="CD744" s="42"/>
      <c r="CE744" s="42"/>
      <c r="CF744" s="42"/>
      <c r="CG744" s="42"/>
      <c r="CH744" s="42"/>
      <c r="CI744" s="42"/>
      <c r="CJ744" s="42"/>
      <c r="CK744" s="42"/>
      <c r="CL744" s="42"/>
      <c r="CM744" s="42"/>
      <c r="CN744" s="42"/>
      <c r="CO744" s="42"/>
      <c r="CP744" s="42"/>
      <c r="CQ744" s="42"/>
      <c r="CR744" s="42"/>
      <c r="CS744" s="42"/>
      <c r="CT744" s="42"/>
      <c r="CU744" s="42"/>
      <c r="CV744" s="42"/>
      <c r="CW744" s="42"/>
      <c r="CX744" s="42"/>
      <c r="CY744" s="42"/>
      <c r="CZ744" s="42"/>
      <c r="DA744" s="42"/>
      <c r="DB744" s="42"/>
      <c r="DC744" s="42"/>
      <c r="DD744" s="42"/>
      <c r="DE744" s="42"/>
      <c r="DF744" s="42"/>
      <c r="DG744" s="42"/>
      <c r="DH744" s="42"/>
      <c r="DI744" s="42"/>
      <c r="DJ744" s="42"/>
      <c r="DK744" s="42"/>
      <c r="DL744" s="42"/>
      <c r="DM744" s="42"/>
      <c r="DN744" s="42"/>
      <c r="DO744" s="42"/>
      <c r="DP744" s="42"/>
      <c r="DQ744" s="42"/>
      <c r="DR744" s="42"/>
      <c r="DS744" s="42"/>
      <c r="DT744" s="42"/>
      <c r="DU744" s="42"/>
      <c r="DV744" s="42"/>
      <c r="DW744" s="42"/>
      <c r="DX744" s="42"/>
      <c r="DY744" s="42"/>
      <c r="DZ744" s="42"/>
      <c r="EA744" s="42"/>
      <c r="EB744" s="42"/>
      <c r="EC744" s="42"/>
      <c r="ED744" s="42"/>
      <c r="EE744" s="42"/>
      <c r="EF744" s="42"/>
      <c r="EG744" s="42"/>
      <c r="EH744" s="42"/>
      <c r="EI744" s="42"/>
      <c r="EJ744" s="42"/>
      <c r="EK744" s="42"/>
      <c r="EL744" s="42"/>
      <c r="EM744" s="42"/>
      <c r="EN744" s="42"/>
      <c r="EO744" s="42"/>
      <c r="EP744" s="42"/>
      <c r="EQ744" s="42"/>
      <c r="ER744" s="42"/>
      <c r="ES744" s="42"/>
      <c r="ET744" s="42"/>
      <c r="EU744" s="42"/>
      <c r="EV744" s="42"/>
      <c r="EW744" s="42"/>
      <c r="EX744" s="42"/>
      <c r="EY744" s="42"/>
      <c r="EZ744" s="42"/>
      <c r="FA744" s="42"/>
      <c r="FB744" s="42"/>
      <c r="FC744" s="42"/>
      <c r="FD744" s="42"/>
      <c r="FE744" s="42"/>
      <c r="FF744" s="42"/>
      <c r="FG744" s="42"/>
      <c r="FH744" s="42"/>
      <c r="FI744" s="42"/>
      <c r="FJ744" s="42"/>
      <c r="FK744" s="42"/>
      <c r="FL744" s="42"/>
      <c r="FM744" s="42"/>
      <c r="FN744" s="42"/>
      <c r="FO744" s="42"/>
      <c r="FP744" s="42"/>
      <c r="FQ744" s="42"/>
      <c r="FR744" s="42"/>
      <c r="FS744" s="42"/>
      <c r="FT744" s="42"/>
      <c r="FU744" s="42"/>
      <c r="FV744" s="42"/>
      <c r="FW744" s="42"/>
      <c r="FX744" s="42"/>
      <c r="FY744" s="42"/>
      <c r="FZ744" s="42"/>
      <c r="GA744" s="42"/>
      <c r="GB744" s="42"/>
      <c r="GC744" s="42"/>
      <c r="GD744" s="42"/>
      <c r="GE744" s="42"/>
      <c r="GF744" s="42"/>
      <c r="GG744" s="42"/>
      <c r="GH744" s="42"/>
      <c r="GI744" s="42"/>
      <c r="GJ744" s="42"/>
      <c r="GK744" s="42"/>
      <c r="GL744" s="42"/>
      <c r="GM744" s="42"/>
      <c r="GN744" s="42"/>
      <c r="GO744" s="42"/>
      <c r="GP744" s="42"/>
      <c r="GQ744" s="42"/>
      <c r="GR744" s="42"/>
      <c r="GS744" s="42"/>
      <c r="GT744" s="42"/>
      <c r="GU744" s="42"/>
      <c r="GV744" s="42"/>
      <c r="GW744" s="42"/>
      <c r="GX744" s="42"/>
      <c r="GY744" s="42"/>
      <c r="GZ744" s="42"/>
      <c r="HA744" s="42"/>
      <c r="HB744" s="42"/>
      <c r="HC744" s="42"/>
      <c r="HD744" s="42"/>
      <c r="HE744" s="42"/>
      <c r="HF744" s="42"/>
      <c r="HG744" s="42"/>
      <c r="HH744" s="42"/>
      <c r="HI744" s="42"/>
      <c r="HJ744" s="42"/>
      <c r="HK744" s="42"/>
      <c r="HL744" s="42"/>
      <c r="HM744" s="42"/>
      <c r="HN744" s="42"/>
      <c r="HO744" s="42"/>
      <c r="HP744" s="42"/>
      <c r="HQ744" s="42"/>
      <c r="HR744" s="42"/>
      <c r="HS744" s="42"/>
      <c r="HT744" s="42"/>
      <c r="HU744" s="42"/>
      <c r="HV744" s="42"/>
      <c r="HW744" s="42"/>
      <c r="HX744" s="42"/>
    </row>
    <row r="745" spans="1:232" s="32" customFormat="1" x14ac:dyDescent="0.25">
      <c r="A745" s="29"/>
      <c r="B745" s="30"/>
      <c r="C745" s="31" t="str">
        <f>IF(H745="","",VLOOKUP(O745,Khach_hang!B:G,6,0))</f>
        <v/>
      </c>
      <c r="D745" s="57" t="str">
        <f t="shared" si="187"/>
        <v/>
      </c>
      <c r="E745" s="57" t="str">
        <f t="shared" si="188"/>
        <v/>
      </c>
      <c r="F745" s="32" t="str">
        <f>IF(H745="","",VLOOKUP(H745,'PHIEU XT'!B:I,8,0))</f>
        <v/>
      </c>
      <c r="G745" s="32" t="str">
        <f t="shared" si="189"/>
        <v/>
      </c>
      <c r="H745" s="4"/>
      <c r="I745" s="32" t="str">
        <f t="shared" si="190"/>
        <v/>
      </c>
      <c r="J745" s="33" t="str">
        <f t="shared" si="191"/>
        <v/>
      </c>
      <c r="K745" s="43"/>
      <c r="L745" s="46" t="str">
        <f t="shared" si="192"/>
        <v/>
      </c>
      <c r="M745" s="33" t="str">
        <f>IF(H745="","",'PHIEU XT'!C745)</f>
        <v/>
      </c>
      <c r="N745" s="35" t="str">
        <f t="shared" si="193"/>
        <v/>
      </c>
      <c r="O745" s="6" t="str">
        <f>IF(H745="","",'PHIEU XT'!E745)</f>
        <v/>
      </c>
      <c r="P745" s="36"/>
      <c r="Q745" s="36"/>
      <c r="R745" s="36"/>
      <c r="S745" s="33" t="str">
        <f>IF(H745="","",'PHIEU XT'!F745)</f>
        <v/>
      </c>
      <c r="T745" s="36"/>
      <c r="U745" s="36"/>
      <c r="V745" s="33" t="str">
        <f t="shared" si="194"/>
        <v/>
      </c>
      <c r="W745" s="36"/>
      <c r="X745" s="36"/>
      <c r="Y745" s="33" t="str">
        <f>IF(H745="","",'PHIEU XT'!AC745)</f>
        <v/>
      </c>
      <c r="Z745" s="36"/>
      <c r="AA745" s="30"/>
      <c r="AB745" s="57" t="str">
        <f t="shared" si="195"/>
        <v/>
      </c>
      <c r="AC745" s="57" t="str">
        <f t="shared" si="196"/>
        <v/>
      </c>
      <c r="AD745" s="30"/>
      <c r="AE745" s="58" t="str">
        <f>IF(H745="","",'PHIEU XT'!U745)</f>
        <v/>
      </c>
      <c r="AF745" s="37"/>
      <c r="AG745" s="37" t="str">
        <f>IF(H745="","",'PHIEU XT'!T745)</f>
        <v/>
      </c>
      <c r="AH745" s="38" t="e">
        <f t="shared" si="197"/>
        <v>#VALUE!</v>
      </c>
      <c r="AI745" s="37"/>
      <c r="AJ745" s="37"/>
      <c r="AK745" s="39"/>
      <c r="AL745" s="40" t="str">
        <f t="shared" si="198"/>
        <v/>
      </c>
      <c r="AM745" s="37"/>
      <c r="AN745" s="37" t="str">
        <f t="shared" si="199"/>
        <v/>
      </c>
      <c r="AO745" s="59" t="str">
        <f t="shared" si="200"/>
        <v/>
      </c>
      <c r="AP745" s="39"/>
      <c r="AQ745" s="59" t="str">
        <f t="shared" si="201"/>
        <v/>
      </c>
      <c r="AR745" s="60" t="str">
        <f t="shared" si="202"/>
        <v/>
      </c>
      <c r="AS745" s="60" t="str">
        <f t="shared" si="203"/>
        <v/>
      </c>
      <c r="AT745" s="41"/>
      <c r="AU745" s="41"/>
      <c r="AV745" s="39"/>
      <c r="AW745" s="42"/>
      <c r="AX745" s="42"/>
      <c r="AY745" s="42"/>
      <c r="AZ745" s="42"/>
      <c r="BA745" s="42"/>
      <c r="BB745" s="42"/>
      <c r="BC745" s="42"/>
      <c r="BD745" s="42"/>
      <c r="BE745" s="42"/>
      <c r="BF745" s="42"/>
      <c r="BG745" s="42"/>
      <c r="BH745" s="42"/>
      <c r="BI745" s="42"/>
      <c r="BJ745" s="42"/>
      <c r="BK745" s="42"/>
      <c r="BL745" s="42"/>
      <c r="BM745" s="42"/>
      <c r="BN745" s="42"/>
      <c r="BO745" s="42"/>
      <c r="BP745" s="42"/>
      <c r="BQ745" s="42"/>
      <c r="BR745" s="42"/>
      <c r="BS745" s="42"/>
      <c r="BT745" s="42"/>
      <c r="BU745" s="42"/>
      <c r="BV745" s="42"/>
      <c r="BW745" s="42"/>
      <c r="BX745" s="42"/>
      <c r="BY745" s="42"/>
      <c r="BZ745" s="42"/>
      <c r="CA745" s="42"/>
      <c r="CB745" s="42"/>
      <c r="CC745" s="42"/>
      <c r="CD745" s="42"/>
      <c r="CE745" s="42"/>
      <c r="CF745" s="42"/>
      <c r="CG745" s="42"/>
      <c r="CH745" s="42"/>
      <c r="CI745" s="42"/>
      <c r="CJ745" s="42"/>
      <c r="CK745" s="42"/>
      <c r="CL745" s="42"/>
      <c r="CM745" s="42"/>
      <c r="CN745" s="42"/>
      <c r="CO745" s="42"/>
      <c r="CP745" s="42"/>
      <c r="CQ745" s="42"/>
      <c r="CR745" s="42"/>
      <c r="CS745" s="42"/>
      <c r="CT745" s="42"/>
      <c r="CU745" s="42"/>
      <c r="CV745" s="42"/>
      <c r="CW745" s="42"/>
      <c r="CX745" s="42"/>
      <c r="CY745" s="42"/>
      <c r="CZ745" s="42"/>
      <c r="DA745" s="42"/>
      <c r="DB745" s="42"/>
      <c r="DC745" s="42"/>
      <c r="DD745" s="42"/>
      <c r="DE745" s="42"/>
      <c r="DF745" s="42"/>
      <c r="DG745" s="42"/>
      <c r="DH745" s="42"/>
      <c r="DI745" s="42"/>
      <c r="DJ745" s="42"/>
      <c r="DK745" s="42"/>
      <c r="DL745" s="42"/>
      <c r="DM745" s="42"/>
      <c r="DN745" s="42"/>
      <c r="DO745" s="42"/>
      <c r="DP745" s="42"/>
      <c r="DQ745" s="42"/>
      <c r="DR745" s="42"/>
      <c r="DS745" s="42"/>
      <c r="DT745" s="42"/>
      <c r="DU745" s="42"/>
      <c r="DV745" s="42"/>
      <c r="DW745" s="42"/>
      <c r="DX745" s="42"/>
      <c r="DY745" s="42"/>
      <c r="DZ745" s="42"/>
      <c r="EA745" s="42"/>
      <c r="EB745" s="42"/>
      <c r="EC745" s="42"/>
      <c r="ED745" s="42"/>
      <c r="EE745" s="42"/>
      <c r="EF745" s="42"/>
      <c r="EG745" s="42"/>
      <c r="EH745" s="42"/>
      <c r="EI745" s="42"/>
      <c r="EJ745" s="42"/>
      <c r="EK745" s="42"/>
      <c r="EL745" s="42"/>
      <c r="EM745" s="42"/>
      <c r="EN745" s="42"/>
      <c r="EO745" s="42"/>
      <c r="EP745" s="42"/>
      <c r="EQ745" s="42"/>
      <c r="ER745" s="42"/>
      <c r="ES745" s="42"/>
      <c r="ET745" s="42"/>
      <c r="EU745" s="42"/>
      <c r="EV745" s="42"/>
      <c r="EW745" s="42"/>
      <c r="EX745" s="42"/>
      <c r="EY745" s="42"/>
      <c r="EZ745" s="42"/>
      <c r="FA745" s="42"/>
      <c r="FB745" s="42"/>
      <c r="FC745" s="42"/>
      <c r="FD745" s="42"/>
      <c r="FE745" s="42"/>
      <c r="FF745" s="42"/>
      <c r="FG745" s="42"/>
      <c r="FH745" s="42"/>
      <c r="FI745" s="42"/>
      <c r="FJ745" s="42"/>
      <c r="FK745" s="42"/>
      <c r="FL745" s="42"/>
      <c r="FM745" s="42"/>
      <c r="FN745" s="42"/>
      <c r="FO745" s="42"/>
      <c r="FP745" s="42"/>
      <c r="FQ745" s="42"/>
      <c r="FR745" s="42"/>
      <c r="FS745" s="42"/>
      <c r="FT745" s="42"/>
      <c r="FU745" s="42"/>
      <c r="FV745" s="42"/>
      <c r="FW745" s="42"/>
      <c r="FX745" s="42"/>
      <c r="FY745" s="42"/>
      <c r="FZ745" s="42"/>
      <c r="GA745" s="42"/>
      <c r="GB745" s="42"/>
      <c r="GC745" s="42"/>
      <c r="GD745" s="42"/>
      <c r="GE745" s="42"/>
      <c r="GF745" s="42"/>
      <c r="GG745" s="42"/>
      <c r="GH745" s="42"/>
      <c r="GI745" s="42"/>
      <c r="GJ745" s="42"/>
      <c r="GK745" s="42"/>
      <c r="GL745" s="42"/>
      <c r="GM745" s="42"/>
      <c r="GN745" s="42"/>
      <c r="GO745" s="42"/>
      <c r="GP745" s="42"/>
      <c r="GQ745" s="42"/>
      <c r="GR745" s="42"/>
      <c r="GS745" s="42"/>
      <c r="GT745" s="42"/>
      <c r="GU745" s="42"/>
      <c r="GV745" s="42"/>
      <c r="GW745" s="42"/>
      <c r="GX745" s="42"/>
      <c r="GY745" s="42"/>
      <c r="GZ745" s="42"/>
      <c r="HA745" s="42"/>
      <c r="HB745" s="42"/>
      <c r="HC745" s="42"/>
      <c r="HD745" s="42"/>
      <c r="HE745" s="42"/>
      <c r="HF745" s="42"/>
      <c r="HG745" s="42"/>
      <c r="HH745" s="42"/>
      <c r="HI745" s="42"/>
      <c r="HJ745" s="42"/>
      <c r="HK745" s="42"/>
      <c r="HL745" s="42"/>
      <c r="HM745" s="42"/>
      <c r="HN745" s="42"/>
      <c r="HO745" s="42"/>
      <c r="HP745" s="42"/>
      <c r="HQ745" s="42"/>
      <c r="HR745" s="42"/>
      <c r="HS745" s="42"/>
      <c r="HT745" s="42"/>
      <c r="HU745" s="42"/>
      <c r="HV745" s="42"/>
      <c r="HW745" s="42"/>
      <c r="HX745" s="42"/>
    </row>
    <row r="746" spans="1:232" s="32" customFormat="1" x14ac:dyDescent="0.25">
      <c r="A746" s="29"/>
      <c r="B746" s="30"/>
      <c r="C746" s="31" t="str">
        <f>IF(H746="","",VLOOKUP(O746,Khach_hang!B:G,6,0))</f>
        <v/>
      </c>
      <c r="D746" s="57" t="str">
        <f t="shared" si="187"/>
        <v/>
      </c>
      <c r="E746" s="57" t="str">
        <f t="shared" si="188"/>
        <v/>
      </c>
      <c r="F746" s="32" t="str">
        <f>IF(H746="","",VLOOKUP(H746,'PHIEU XT'!B:I,8,0))</f>
        <v/>
      </c>
      <c r="G746" s="32" t="str">
        <f t="shared" si="189"/>
        <v/>
      </c>
      <c r="H746" s="4"/>
      <c r="I746" s="32" t="str">
        <f t="shared" si="190"/>
        <v/>
      </c>
      <c r="J746" s="33" t="str">
        <f t="shared" si="191"/>
        <v/>
      </c>
      <c r="K746" s="43"/>
      <c r="L746" s="46" t="str">
        <f t="shared" si="192"/>
        <v/>
      </c>
      <c r="M746" s="33" t="str">
        <f>IF(H746="","",'PHIEU XT'!C746)</f>
        <v/>
      </c>
      <c r="N746" s="35" t="str">
        <f t="shared" si="193"/>
        <v/>
      </c>
      <c r="O746" s="6" t="str">
        <f>IF(H746="","",'PHIEU XT'!E746)</f>
        <v/>
      </c>
      <c r="P746" s="36"/>
      <c r="Q746" s="36"/>
      <c r="R746" s="36"/>
      <c r="S746" s="33" t="str">
        <f>IF(H746="","",'PHIEU XT'!F746)</f>
        <v/>
      </c>
      <c r="T746" s="36"/>
      <c r="U746" s="36"/>
      <c r="V746" s="33" t="str">
        <f t="shared" si="194"/>
        <v/>
      </c>
      <c r="W746" s="36"/>
      <c r="X746" s="36"/>
      <c r="Y746" s="33" t="str">
        <f>IF(H746="","",'PHIEU XT'!AC746)</f>
        <v/>
      </c>
      <c r="Z746" s="36"/>
      <c r="AA746" s="30"/>
      <c r="AB746" s="57" t="str">
        <f t="shared" si="195"/>
        <v/>
      </c>
      <c r="AC746" s="57" t="str">
        <f t="shared" si="196"/>
        <v/>
      </c>
      <c r="AD746" s="30"/>
      <c r="AE746" s="58" t="str">
        <f>IF(H746="","",'PHIEU XT'!U746)</f>
        <v/>
      </c>
      <c r="AF746" s="37"/>
      <c r="AG746" s="37" t="str">
        <f>IF(H746="","",'PHIEU XT'!T746)</f>
        <v/>
      </c>
      <c r="AH746" s="38" t="e">
        <f t="shared" si="197"/>
        <v>#VALUE!</v>
      </c>
      <c r="AI746" s="37"/>
      <c r="AJ746" s="37"/>
      <c r="AK746" s="39"/>
      <c r="AL746" s="40" t="str">
        <f t="shared" si="198"/>
        <v/>
      </c>
      <c r="AM746" s="37"/>
      <c r="AN746" s="37" t="str">
        <f t="shared" si="199"/>
        <v/>
      </c>
      <c r="AO746" s="59" t="str">
        <f t="shared" si="200"/>
        <v/>
      </c>
      <c r="AP746" s="39"/>
      <c r="AQ746" s="59" t="str">
        <f t="shared" si="201"/>
        <v/>
      </c>
      <c r="AR746" s="60" t="str">
        <f t="shared" si="202"/>
        <v/>
      </c>
      <c r="AS746" s="60" t="str">
        <f t="shared" si="203"/>
        <v/>
      </c>
      <c r="AT746" s="41"/>
      <c r="AU746" s="41"/>
      <c r="AV746" s="39"/>
      <c r="AW746" s="42"/>
      <c r="AX746" s="42"/>
      <c r="AY746" s="42"/>
      <c r="AZ746" s="42"/>
      <c r="BA746" s="42"/>
      <c r="BB746" s="42"/>
      <c r="BC746" s="42"/>
      <c r="BD746" s="42"/>
      <c r="BE746" s="42"/>
      <c r="BF746" s="42"/>
      <c r="BG746" s="42"/>
      <c r="BH746" s="42"/>
      <c r="BI746" s="42"/>
      <c r="BJ746" s="42"/>
      <c r="BK746" s="42"/>
      <c r="BL746" s="42"/>
      <c r="BM746" s="42"/>
      <c r="BN746" s="42"/>
      <c r="BO746" s="42"/>
      <c r="BP746" s="42"/>
      <c r="BQ746" s="42"/>
      <c r="BR746" s="42"/>
      <c r="BS746" s="42"/>
      <c r="BT746" s="42"/>
      <c r="BU746" s="42"/>
      <c r="BV746" s="42"/>
      <c r="BW746" s="42"/>
      <c r="BX746" s="42"/>
      <c r="BY746" s="42"/>
      <c r="BZ746" s="42"/>
      <c r="CA746" s="42"/>
      <c r="CB746" s="42"/>
      <c r="CC746" s="42"/>
      <c r="CD746" s="42"/>
      <c r="CE746" s="42"/>
      <c r="CF746" s="42"/>
      <c r="CG746" s="42"/>
      <c r="CH746" s="42"/>
      <c r="CI746" s="42"/>
      <c r="CJ746" s="42"/>
      <c r="CK746" s="42"/>
      <c r="CL746" s="42"/>
      <c r="CM746" s="42"/>
      <c r="CN746" s="42"/>
      <c r="CO746" s="42"/>
      <c r="CP746" s="42"/>
      <c r="CQ746" s="42"/>
      <c r="CR746" s="42"/>
      <c r="CS746" s="42"/>
      <c r="CT746" s="42"/>
      <c r="CU746" s="42"/>
      <c r="CV746" s="42"/>
      <c r="CW746" s="42"/>
      <c r="CX746" s="42"/>
      <c r="CY746" s="42"/>
      <c r="CZ746" s="42"/>
      <c r="DA746" s="42"/>
      <c r="DB746" s="42"/>
      <c r="DC746" s="42"/>
      <c r="DD746" s="42"/>
      <c r="DE746" s="42"/>
      <c r="DF746" s="42"/>
      <c r="DG746" s="42"/>
      <c r="DH746" s="42"/>
      <c r="DI746" s="42"/>
      <c r="DJ746" s="42"/>
      <c r="DK746" s="42"/>
      <c r="DL746" s="42"/>
      <c r="DM746" s="42"/>
      <c r="DN746" s="42"/>
      <c r="DO746" s="42"/>
      <c r="DP746" s="42"/>
      <c r="DQ746" s="42"/>
      <c r="DR746" s="42"/>
      <c r="DS746" s="42"/>
      <c r="DT746" s="42"/>
      <c r="DU746" s="42"/>
      <c r="DV746" s="42"/>
      <c r="DW746" s="42"/>
      <c r="DX746" s="42"/>
      <c r="DY746" s="42"/>
      <c r="DZ746" s="42"/>
      <c r="EA746" s="42"/>
      <c r="EB746" s="42"/>
      <c r="EC746" s="42"/>
      <c r="ED746" s="42"/>
      <c r="EE746" s="42"/>
      <c r="EF746" s="42"/>
      <c r="EG746" s="42"/>
      <c r="EH746" s="42"/>
      <c r="EI746" s="42"/>
      <c r="EJ746" s="42"/>
      <c r="EK746" s="42"/>
      <c r="EL746" s="42"/>
      <c r="EM746" s="42"/>
      <c r="EN746" s="42"/>
      <c r="EO746" s="42"/>
      <c r="EP746" s="42"/>
      <c r="EQ746" s="42"/>
      <c r="ER746" s="42"/>
      <c r="ES746" s="42"/>
      <c r="ET746" s="42"/>
      <c r="EU746" s="42"/>
      <c r="EV746" s="42"/>
      <c r="EW746" s="42"/>
      <c r="EX746" s="42"/>
      <c r="EY746" s="42"/>
      <c r="EZ746" s="42"/>
      <c r="FA746" s="42"/>
      <c r="FB746" s="42"/>
      <c r="FC746" s="42"/>
      <c r="FD746" s="42"/>
      <c r="FE746" s="42"/>
      <c r="FF746" s="42"/>
      <c r="FG746" s="42"/>
      <c r="FH746" s="42"/>
      <c r="FI746" s="42"/>
      <c r="FJ746" s="42"/>
      <c r="FK746" s="42"/>
      <c r="FL746" s="42"/>
      <c r="FM746" s="42"/>
      <c r="FN746" s="42"/>
      <c r="FO746" s="42"/>
      <c r="FP746" s="42"/>
      <c r="FQ746" s="42"/>
      <c r="FR746" s="42"/>
      <c r="FS746" s="42"/>
      <c r="FT746" s="42"/>
      <c r="FU746" s="42"/>
      <c r="FV746" s="42"/>
      <c r="FW746" s="42"/>
      <c r="FX746" s="42"/>
      <c r="FY746" s="42"/>
      <c r="FZ746" s="42"/>
      <c r="GA746" s="42"/>
      <c r="GB746" s="42"/>
      <c r="GC746" s="42"/>
      <c r="GD746" s="42"/>
      <c r="GE746" s="42"/>
      <c r="GF746" s="42"/>
      <c r="GG746" s="42"/>
      <c r="GH746" s="42"/>
      <c r="GI746" s="42"/>
      <c r="GJ746" s="42"/>
      <c r="GK746" s="42"/>
      <c r="GL746" s="42"/>
      <c r="GM746" s="42"/>
      <c r="GN746" s="42"/>
      <c r="GO746" s="42"/>
      <c r="GP746" s="42"/>
      <c r="GQ746" s="42"/>
      <c r="GR746" s="42"/>
      <c r="GS746" s="42"/>
      <c r="GT746" s="42"/>
      <c r="GU746" s="42"/>
      <c r="GV746" s="42"/>
      <c r="GW746" s="42"/>
      <c r="GX746" s="42"/>
      <c r="GY746" s="42"/>
      <c r="GZ746" s="42"/>
      <c r="HA746" s="42"/>
      <c r="HB746" s="42"/>
      <c r="HC746" s="42"/>
      <c r="HD746" s="42"/>
      <c r="HE746" s="42"/>
      <c r="HF746" s="42"/>
      <c r="HG746" s="42"/>
      <c r="HH746" s="42"/>
      <c r="HI746" s="42"/>
      <c r="HJ746" s="42"/>
      <c r="HK746" s="42"/>
      <c r="HL746" s="42"/>
      <c r="HM746" s="42"/>
      <c r="HN746" s="42"/>
      <c r="HO746" s="42"/>
      <c r="HP746" s="42"/>
      <c r="HQ746" s="42"/>
      <c r="HR746" s="42"/>
      <c r="HS746" s="42"/>
      <c r="HT746" s="42"/>
      <c r="HU746" s="42"/>
      <c r="HV746" s="42"/>
      <c r="HW746" s="42"/>
      <c r="HX746" s="42"/>
    </row>
    <row r="747" spans="1:232" s="32" customFormat="1" x14ac:dyDescent="0.25">
      <c r="A747" s="29"/>
      <c r="B747" s="30"/>
      <c r="C747" s="31" t="str">
        <f>IF(H747="","",VLOOKUP(O747,Khach_hang!B:G,6,0))</f>
        <v/>
      </c>
      <c r="D747" s="57" t="str">
        <f t="shared" si="187"/>
        <v/>
      </c>
      <c r="E747" s="57" t="str">
        <f t="shared" si="188"/>
        <v/>
      </c>
      <c r="F747" s="32" t="str">
        <f>IF(H747="","",VLOOKUP(H747,'PHIEU XT'!B:I,8,0))</f>
        <v/>
      </c>
      <c r="G747" s="32" t="str">
        <f t="shared" si="189"/>
        <v/>
      </c>
      <c r="H747" s="4"/>
      <c r="I747" s="32" t="str">
        <f t="shared" si="190"/>
        <v/>
      </c>
      <c r="J747" s="33" t="str">
        <f t="shared" si="191"/>
        <v/>
      </c>
      <c r="K747" s="43"/>
      <c r="L747" s="46" t="str">
        <f t="shared" si="192"/>
        <v/>
      </c>
      <c r="M747" s="33" t="str">
        <f>IF(H747="","",'PHIEU XT'!C747)</f>
        <v/>
      </c>
      <c r="N747" s="35" t="str">
        <f t="shared" si="193"/>
        <v/>
      </c>
      <c r="O747" s="6" t="str">
        <f>IF(H747="","",'PHIEU XT'!E747)</f>
        <v/>
      </c>
      <c r="P747" s="36"/>
      <c r="Q747" s="36"/>
      <c r="R747" s="36"/>
      <c r="S747" s="33" t="str">
        <f>IF(H747="","",'PHIEU XT'!F747)</f>
        <v/>
      </c>
      <c r="T747" s="36"/>
      <c r="U747" s="36"/>
      <c r="V747" s="33" t="str">
        <f t="shared" si="194"/>
        <v/>
      </c>
      <c r="W747" s="36"/>
      <c r="X747" s="36"/>
      <c r="Y747" s="33" t="str">
        <f>IF(H747="","",'PHIEU XT'!AC747)</f>
        <v/>
      </c>
      <c r="Z747" s="36"/>
      <c r="AA747" s="30"/>
      <c r="AB747" s="57" t="str">
        <f t="shared" si="195"/>
        <v/>
      </c>
      <c r="AC747" s="57" t="str">
        <f t="shared" si="196"/>
        <v/>
      </c>
      <c r="AD747" s="30"/>
      <c r="AE747" s="58" t="str">
        <f>IF(H747="","",'PHIEU XT'!U747)</f>
        <v/>
      </c>
      <c r="AF747" s="37"/>
      <c r="AG747" s="37" t="str">
        <f>IF(H747="","",'PHIEU XT'!T747)</f>
        <v/>
      </c>
      <c r="AH747" s="38" t="e">
        <f t="shared" si="197"/>
        <v>#VALUE!</v>
      </c>
      <c r="AI747" s="37"/>
      <c r="AJ747" s="37"/>
      <c r="AK747" s="39"/>
      <c r="AL747" s="40" t="str">
        <f t="shared" si="198"/>
        <v/>
      </c>
      <c r="AM747" s="37"/>
      <c r="AN747" s="37" t="str">
        <f t="shared" si="199"/>
        <v/>
      </c>
      <c r="AO747" s="59" t="str">
        <f t="shared" si="200"/>
        <v/>
      </c>
      <c r="AP747" s="39"/>
      <c r="AQ747" s="59" t="str">
        <f t="shared" si="201"/>
        <v/>
      </c>
      <c r="AR747" s="60" t="str">
        <f t="shared" si="202"/>
        <v/>
      </c>
      <c r="AS747" s="60" t="str">
        <f t="shared" si="203"/>
        <v/>
      </c>
      <c r="AT747" s="41"/>
      <c r="AU747" s="41"/>
      <c r="AV747" s="39"/>
      <c r="AW747" s="42"/>
      <c r="AX747" s="42"/>
      <c r="AY747" s="42"/>
      <c r="AZ747" s="42"/>
      <c r="BA747" s="42"/>
      <c r="BB747" s="42"/>
      <c r="BC747" s="42"/>
      <c r="BD747" s="42"/>
      <c r="BE747" s="42"/>
      <c r="BF747" s="42"/>
      <c r="BG747" s="42"/>
      <c r="BH747" s="42"/>
      <c r="BI747" s="42"/>
      <c r="BJ747" s="42"/>
      <c r="BK747" s="42"/>
      <c r="BL747" s="42"/>
      <c r="BM747" s="42"/>
      <c r="BN747" s="42"/>
      <c r="BO747" s="42"/>
      <c r="BP747" s="42"/>
      <c r="BQ747" s="42"/>
      <c r="BR747" s="42"/>
      <c r="BS747" s="42"/>
      <c r="BT747" s="42"/>
      <c r="BU747" s="42"/>
      <c r="BV747" s="42"/>
      <c r="BW747" s="42"/>
      <c r="BX747" s="42"/>
      <c r="BY747" s="42"/>
      <c r="BZ747" s="42"/>
      <c r="CA747" s="42"/>
      <c r="CB747" s="42"/>
      <c r="CC747" s="42"/>
      <c r="CD747" s="42"/>
      <c r="CE747" s="42"/>
      <c r="CF747" s="42"/>
      <c r="CG747" s="42"/>
      <c r="CH747" s="42"/>
      <c r="CI747" s="42"/>
      <c r="CJ747" s="42"/>
      <c r="CK747" s="42"/>
      <c r="CL747" s="42"/>
      <c r="CM747" s="42"/>
      <c r="CN747" s="42"/>
      <c r="CO747" s="42"/>
      <c r="CP747" s="42"/>
      <c r="CQ747" s="42"/>
      <c r="CR747" s="42"/>
      <c r="CS747" s="42"/>
      <c r="CT747" s="42"/>
      <c r="CU747" s="42"/>
      <c r="CV747" s="42"/>
      <c r="CW747" s="42"/>
      <c r="CX747" s="42"/>
      <c r="CY747" s="42"/>
      <c r="CZ747" s="42"/>
      <c r="DA747" s="42"/>
      <c r="DB747" s="42"/>
      <c r="DC747" s="42"/>
      <c r="DD747" s="42"/>
      <c r="DE747" s="42"/>
      <c r="DF747" s="42"/>
      <c r="DG747" s="42"/>
      <c r="DH747" s="42"/>
      <c r="DI747" s="42"/>
      <c r="DJ747" s="42"/>
      <c r="DK747" s="42"/>
      <c r="DL747" s="42"/>
      <c r="DM747" s="42"/>
      <c r="DN747" s="42"/>
      <c r="DO747" s="42"/>
      <c r="DP747" s="42"/>
      <c r="DQ747" s="42"/>
      <c r="DR747" s="42"/>
      <c r="DS747" s="42"/>
      <c r="DT747" s="42"/>
      <c r="DU747" s="42"/>
      <c r="DV747" s="42"/>
      <c r="DW747" s="42"/>
      <c r="DX747" s="42"/>
      <c r="DY747" s="42"/>
      <c r="DZ747" s="42"/>
      <c r="EA747" s="42"/>
      <c r="EB747" s="42"/>
      <c r="EC747" s="42"/>
      <c r="ED747" s="42"/>
      <c r="EE747" s="42"/>
      <c r="EF747" s="42"/>
      <c r="EG747" s="42"/>
      <c r="EH747" s="42"/>
      <c r="EI747" s="42"/>
      <c r="EJ747" s="42"/>
      <c r="EK747" s="42"/>
      <c r="EL747" s="42"/>
      <c r="EM747" s="42"/>
      <c r="EN747" s="42"/>
      <c r="EO747" s="42"/>
      <c r="EP747" s="42"/>
      <c r="EQ747" s="42"/>
      <c r="ER747" s="42"/>
      <c r="ES747" s="42"/>
      <c r="ET747" s="42"/>
      <c r="EU747" s="42"/>
      <c r="EV747" s="42"/>
      <c r="EW747" s="42"/>
      <c r="EX747" s="42"/>
      <c r="EY747" s="42"/>
      <c r="EZ747" s="42"/>
      <c r="FA747" s="42"/>
      <c r="FB747" s="42"/>
      <c r="FC747" s="42"/>
      <c r="FD747" s="42"/>
      <c r="FE747" s="42"/>
      <c r="FF747" s="42"/>
      <c r="FG747" s="42"/>
      <c r="FH747" s="42"/>
      <c r="FI747" s="42"/>
      <c r="FJ747" s="42"/>
      <c r="FK747" s="42"/>
      <c r="FL747" s="42"/>
      <c r="FM747" s="42"/>
      <c r="FN747" s="42"/>
      <c r="FO747" s="42"/>
      <c r="FP747" s="42"/>
      <c r="FQ747" s="42"/>
      <c r="FR747" s="42"/>
      <c r="FS747" s="42"/>
      <c r="FT747" s="42"/>
      <c r="FU747" s="42"/>
      <c r="FV747" s="42"/>
      <c r="FW747" s="42"/>
      <c r="FX747" s="42"/>
      <c r="FY747" s="42"/>
      <c r="FZ747" s="42"/>
      <c r="GA747" s="42"/>
      <c r="GB747" s="42"/>
      <c r="GC747" s="42"/>
      <c r="GD747" s="42"/>
      <c r="GE747" s="42"/>
      <c r="GF747" s="42"/>
      <c r="GG747" s="42"/>
      <c r="GH747" s="42"/>
      <c r="GI747" s="42"/>
      <c r="GJ747" s="42"/>
      <c r="GK747" s="42"/>
      <c r="GL747" s="42"/>
      <c r="GM747" s="42"/>
      <c r="GN747" s="42"/>
      <c r="GO747" s="42"/>
      <c r="GP747" s="42"/>
      <c r="GQ747" s="42"/>
      <c r="GR747" s="42"/>
      <c r="GS747" s="42"/>
      <c r="GT747" s="42"/>
      <c r="GU747" s="42"/>
      <c r="GV747" s="42"/>
      <c r="GW747" s="42"/>
      <c r="GX747" s="42"/>
      <c r="GY747" s="42"/>
      <c r="GZ747" s="42"/>
      <c r="HA747" s="42"/>
      <c r="HB747" s="42"/>
      <c r="HC747" s="42"/>
      <c r="HD747" s="42"/>
      <c r="HE747" s="42"/>
      <c r="HF747" s="42"/>
      <c r="HG747" s="42"/>
      <c r="HH747" s="42"/>
      <c r="HI747" s="42"/>
      <c r="HJ747" s="42"/>
      <c r="HK747" s="42"/>
      <c r="HL747" s="42"/>
      <c r="HM747" s="42"/>
      <c r="HN747" s="42"/>
      <c r="HO747" s="42"/>
      <c r="HP747" s="42"/>
      <c r="HQ747" s="42"/>
      <c r="HR747" s="42"/>
      <c r="HS747" s="42"/>
      <c r="HT747" s="42"/>
      <c r="HU747" s="42"/>
      <c r="HV747" s="42"/>
      <c r="HW747" s="42"/>
      <c r="HX747" s="42"/>
    </row>
    <row r="748" spans="1:232" s="32" customFormat="1" x14ac:dyDescent="0.25">
      <c r="A748" s="29"/>
      <c r="B748" s="30"/>
      <c r="C748" s="31" t="str">
        <f>IF(H748="","",VLOOKUP(O748,Khach_hang!B:G,6,0))</f>
        <v/>
      </c>
      <c r="D748" s="57" t="str">
        <f t="shared" si="187"/>
        <v/>
      </c>
      <c r="E748" s="57" t="str">
        <f t="shared" si="188"/>
        <v/>
      </c>
      <c r="F748" s="32" t="str">
        <f>IF(H748="","",VLOOKUP(H748,'PHIEU XT'!B:I,8,0))</f>
        <v/>
      </c>
      <c r="G748" s="32" t="str">
        <f t="shared" si="189"/>
        <v/>
      </c>
      <c r="H748" s="4"/>
      <c r="I748" s="32" t="str">
        <f t="shared" si="190"/>
        <v/>
      </c>
      <c r="J748" s="33" t="str">
        <f t="shared" si="191"/>
        <v/>
      </c>
      <c r="K748" s="43"/>
      <c r="L748" s="46" t="str">
        <f t="shared" si="192"/>
        <v/>
      </c>
      <c r="M748" s="33" t="str">
        <f>IF(H748="","",'PHIEU XT'!C748)</f>
        <v/>
      </c>
      <c r="N748" s="35" t="str">
        <f t="shared" si="193"/>
        <v/>
      </c>
      <c r="O748" s="6" t="str">
        <f>IF(H748="","",'PHIEU XT'!E748)</f>
        <v/>
      </c>
      <c r="P748" s="36"/>
      <c r="Q748" s="36"/>
      <c r="R748" s="36"/>
      <c r="S748" s="33" t="str">
        <f>IF(H748="","",'PHIEU XT'!F748)</f>
        <v/>
      </c>
      <c r="T748" s="36"/>
      <c r="U748" s="36"/>
      <c r="V748" s="33" t="str">
        <f t="shared" si="194"/>
        <v/>
      </c>
      <c r="W748" s="36"/>
      <c r="X748" s="36"/>
      <c r="Y748" s="33" t="str">
        <f>IF(H748="","",'PHIEU XT'!AC748)</f>
        <v/>
      </c>
      <c r="Z748" s="36"/>
      <c r="AA748" s="30"/>
      <c r="AB748" s="57" t="str">
        <f t="shared" si="195"/>
        <v/>
      </c>
      <c r="AC748" s="57" t="str">
        <f t="shared" si="196"/>
        <v/>
      </c>
      <c r="AD748" s="30"/>
      <c r="AE748" s="58" t="str">
        <f>IF(H748="","",'PHIEU XT'!U748)</f>
        <v/>
      </c>
      <c r="AF748" s="37"/>
      <c r="AG748" s="37" t="str">
        <f>IF(H748="","",'PHIEU XT'!T748)</f>
        <v/>
      </c>
      <c r="AH748" s="38" t="e">
        <f t="shared" si="197"/>
        <v>#VALUE!</v>
      </c>
      <c r="AI748" s="37"/>
      <c r="AJ748" s="37"/>
      <c r="AK748" s="39"/>
      <c r="AL748" s="40" t="str">
        <f t="shared" si="198"/>
        <v/>
      </c>
      <c r="AM748" s="37"/>
      <c r="AN748" s="37" t="str">
        <f t="shared" si="199"/>
        <v/>
      </c>
      <c r="AO748" s="59" t="str">
        <f t="shared" si="200"/>
        <v/>
      </c>
      <c r="AP748" s="39"/>
      <c r="AQ748" s="59" t="str">
        <f t="shared" si="201"/>
        <v/>
      </c>
      <c r="AR748" s="60" t="str">
        <f t="shared" si="202"/>
        <v/>
      </c>
      <c r="AS748" s="60" t="str">
        <f t="shared" si="203"/>
        <v/>
      </c>
      <c r="AT748" s="41"/>
      <c r="AU748" s="41"/>
      <c r="AV748" s="39"/>
      <c r="AW748" s="42"/>
      <c r="AX748" s="42"/>
      <c r="AY748" s="42"/>
      <c r="AZ748" s="42"/>
      <c r="BA748" s="42"/>
      <c r="BB748" s="42"/>
      <c r="BC748" s="42"/>
      <c r="BD748" s="42"/>
      <c r="BE748" s="42"/>
      <c r="BF748" s="42"/>
      <c r="BG748" s="42"/>
      <c r="BH748" s="42"/>
      <c r="BI748" s="42"/>
      <c r="BJ748" s="42"/>
      <c r="BK748" s="42"/>
      <c r="BL748" s="42"/>
      <c r="BM748" s="42"/>
      <c r="BN748" s="42"/>
      <c r="BO748" s="42"/>
      <c r="BP748" s="42"/>
      <c r="BQ748" s="42"/>
      <c r="BR748" s="42"/>
      <c r="BS748" s="42"/>
      <c r="BT748" s="42"/>
      <c r="BU748" s="42"/>
      <c r="BV748" s="42"/>
      <c r="BW748" s="42"/>
      <c r="BX748" s="42"/>
      <c r="BY748" s="42"/>
      <c r="BZ748" s="42"/>
      <c r="CA748" s="42"/>
      <c r="CB748" s="42"/>
      <c r="CC748" s="42"/>
      <c r="CD748" s="42"/>
      <c r="CE748" s="42"/>
      <c r="CF748" s="42"/>
      <c r="CG748" s="42"/>
      <c r="CH748" s="42"/>
      <c r="CI748" s="42"/>
      <c r="CJ748" s="42"/>
      <c r="CK748" s="42"/>
      <c r="CL748" s="42"/>
      <c r="CM748" s="42"/>
      <c r="CN748" s="42"/>
      <c r="CO748" s="42"/>
      <c r="CP748" s="42"/>
      <c r="CQ748" s="42"/>
      <c r="CR748" s="42"/>
      <c r="CS748" s="42"/>
      <c r="CT748" s="42"/>
      <c r="CU748" s="42"/>
      <c r="CV748" s="42"/>
      <c r="CW748" s="42"/>
      <c r="CX748" s="42"/>
      <c r="CY748" s="42"/>
      <c r="CZ748" s="42"/>
      <c r="DA748" s="42"/>
      <c r="DB748" s="42"/>
      <c r="DC748" s="42"/>
      <c r="DD748" s="42"/>
      <c r="DE748" s="42"/>
      <c r="DF748" s="42"/>
      <c r="DG748" s="42"/>
      <c r="DH748" s="42"/>
      <c r="DI748" s="42"/>
      <c r="DJ748" s="42"/>
      <c r="DK748" s="42"/>
      <c r="DL748" s="42"/>
      <c r="DM748" s="42"/>
      <c r="DN748" s="42"/>
      <c r="DO748" s="42"/>
      <c r="DP748" s="42"/>
      <c r="DQ748" s="42"/>
      <c r="DR748" s="42"/>
      <c r="DS748" s="42"/>
      <c r="DT748" s="42"/>
      <c r="DU748" s="42"/>
      <c r="DV748" s="42"/>
      <c r="DW748" s="42"/>
      <c r="DX748" s="42"/>
      <c r="DY748" s="42"/>
      <c r="DZ748" s="42"/>
      <c r="EA748" s="42"/>
      <c r="EB748" s="42"/>
      <c r="EC748" s="42"/>
      <c r="ED748" s="42"/>
      <c r="EE748" s="42"/>
      <c r="EF748" s="42"/>
      <c r="EG748" s="42"/>
      <c r="EH748" s="42"/>
      <c r="EI748" s="42"/>
      <c r="EJ748" s="42"/>
      <c r="EK748" s="42"/>
      <c r="EL748" s="42"/>
      <c r="EM748" s="42"/>
      <c r="EN748" s="42"/>
      <c r="EO748" s="42"/>
      <c r="EP748" s="42"/>
      <c r="EQ748" s="42"/>
      <c r="ER748" s="42"/>
      <c r="ES748" s="42"/>
      <c r="ET748" s="42"/>
      <c r="EU748" s="42"/>
      <c r="EV748" s="42"/>
      <c r="EW748" s="42"/>
      <c r="EX748" s="42"/>
      <c r="EY748" s="42"/>
      <c r="EZ748" s="42"/>
      <c r="FA748" s="42"/>
      <c r="FB748" s="42"/>
      <c r="FC748" s="42"/>
      <c r="FD748" s="42"/>
      <c r="FE748" s="42"/>
      <c r="FF748" s="42"/>
      <c r="FG748" s="42"/>
      <c r="FH748" s="42"/>
      <c r="FI748" s="42"/>
      <c r="FJ748" s="42"/>
      <c r="FK748" s="42"/>
      <c r="FL748" s="42"/>
      <c r="FM748" s="42"/>
      <c r="FN748" s="42"/>
      <c r="FO748" s="42"/>
      <c r="FP748" s="42"/>
      <c r="FQ748" s="42"/>
      <c r="FR748" s="42"/>
      <c r="FS748" s="42"/>
      <c r="FT748" s="42"/>
      <c r="FU748" s="42"/>
      <c r="FV748" s="42"/>
      <c r="FW748" s="42"/>
      <c r="FX748" s="42"/>
      <c r="FY748" s="42"/>
      <c r="FZ748" s="42"/>
      <c r="GA748" s="42"/>
      <c r="GB748" s="42"/>
      <c r="GC748" s="42"/>
      <c r="GD748" s="42"/>
      <c r="GE748" s="42"/>
      <c r="GF748" s="42"/>
      <c r="GG748" s="42"/>
      <c r="GH748" s="42"/>
      <c r="GI748" s="42"/>
      <c r="GJ748" s="42"/>
      <c r="GK748" s="42"/>
      <c r="GL748" s="42"/>
      <c r="GM748" s="42"/>
      <c r="GN748" s="42"/>
      <c r="GO748" s="42"/>
      <c r="GP748" s="42"/>
      <c r="GQ748" s="42"/>
      <c r="GR748" s="42"/>
      <c r="GS748" s="42"/>
      <c r="GT748" s="42"/>
      <c r="GU748" s="42"/>
      <c r="GV748" s="42"/>
      <c r="GW748" s="42"/>
      <c r="GX748" s="42"/>
      <c r="GY748" s="42"/>
      <c r="GZ748" s="42"/>
      <c r="HA748" s="42"/>
      <c r="HB748" s="42"/>
      <c r="HC748" s="42"/>
      <c r="HD748" s="42"/>
      <c r="HE748" s="42"/>
      <c r="HF748" s="42"/>
      <c r="HG748" s="42"/>
      <c r="HH748" s="42"/>
      <c r="HI748" s="42"/>
      <c r="HJ748" s="42"/>
      <c r="HK748" s="42"/>
      <c r="HL748" s="42"/>
      <c r="HM748" s="42"/>
      <c r="HN748" s="42"/>
      <c r="HO748" s="42"/>
      <c r="HP748" s="42"/>
      <c r="HQ748" s="42"/>
      <c r="HR748" s="42"/>
      <c r="HS748" s="42"/>
      <c r="HT748" s="42"/>
      <c r="HU748" s="42"/>
      <c r="HV748" s="42"/>
      <c r="HW748" s="42"/>
      <c r="HX748" s="42"/>
    </row>
    <row r="749" spans="1:232" s="32" customFormat="1" x14ac:dyDescent="0.25">
      <c r="A749" s="29"/>
      <c r="B749" s="30"/>
      <c r="C749" s="31" t="str">
        <f>IF(H749="","",VLOOKUP(O749,Khach_hang!B:G,6,0))</f>
        <v/>
      </c>
      <c r="D749" s="57" t="str">
        <f t="shared" si="187"/>
        <v/>
      </c>
      <c r="E749" s="57" t="str">
        <f t="shared" si="188"/>
        <v/>
      </c>
      <c r="F749" s="32" t="str">
        <f>IF(H749="","",VLOOKUP(H749,'PHIEU XT'!B:I,8,0))</f>
        <v/>
      </c>
      <c r="G749" s="32" t="str">
        <f t="shared" si="189"/>
        <v/>
      </c>
      <c r="H749" s="4"/>
      <c r="I749" s="32" t="str">
        <f t="shared" si="190"/>
        <v/>
      </c>
      <c r="J749" s="33" t="str">
        <f t="shared" si="191"/>
        <v/>
      </c>
      <c r="K749" s="43"/>
      <c r="L749" s="46" t="str">
        <f t="shared" si="192"/>
        <v/>
      </c>
      <c r="M749" s="33" t="str">
        <f>IF(H749="","",'PHIEU XT'!C749)</f>
        <v/>
      </c>
      <c r="N749" s="35" t="str">
        <f t="shared" si="193"/>
        <v/>
      </c>
      <c r="O749" s="6" t="str">
        <f>IF(H749="","",'PHIEU XT'!E749)</f>
        <v/>
      </c>
      <c r="P749" s="36"/>
      <c r="Q749" s="36"/>
      <c r="R749" s="36"/>
      <c r="S749" s="33" t="str">
        <f>IF(H749="","",'PHIEU XT'!F749)</f>
        <v/>
      </c>
      <c r="T749" s="36"/>
      <c r="U749" s="36"/>
      <c r="V749" s="33" t="str">
        <f t="shared" si="194"/>
        <v/>
      </c>
      <c r="W749" s="36"/>
      <c r="X749" s="36"/>
      <c r="Y749" s="33" t="str">
        <f>IF(H749="","",'PHIEU XT'!AC749)</f>
        <v/>
      </c>
      <c r="Z749" s="36"/>
      <c r="AA749" s="30"/>
      <c r="AB749" s="57" t="str">
        <f t="shared" si="195"/>
        <v/>
      </c>
      <c r="AC749" s="57" t="str">
        <f t="shared" si="196"/>
        <v/>
      </c>
      <c r="AD749" s="30"/>
      <c r="AE749" s="58" t="str">
        <f>IF(H749="","",'PHIEU XT'!U749)</f>
        <v/>
      </c>
      <c r="AF749" s="37"/>
      <c r="AG749" s="37" t="str">
        <f>IF(H749="","",'PHIEU XT'!T749)</f>
        <v/>
      </c>
      <c r="AH749" s="38" t="e">
        <f t="shared" si="197"/>
        <v>#VALUE!</v>
      </c>
      <c r="AI749" s="37"/>
      <c r="AJ749" s="37"/>
      <c r="AK749" s="39"/>
      <c r="AL749" s="40" t="str">
        <f t="shared" si="198"/>
        <v/>
      </c>
      <c r="AM749" s="37"/>
      <c r="AN749" s="37" t="str">
        <f t="shared" si="199"/>
        <v/>
      </c>
      <c r="AO749" s="59" t="str">
        <f t="shared" si="200"/>
        <v/>
      </c>
      <c r="AP749" s="39"/>
      <c r="AQ749" s="59" t="str">
        <f t="shared" si="201"/>
        <v/>
      </c>
      <c r="AR749" s="60" t="str">
        <f t="shared" si="202"/>
        <v/>
      </c>
      <c r="AS749" s="60" t="str">
        <f t="shared" si="203"/>
        <v/>
      </c>
      <c r="AT749" s="41"/>
      <c r="AU749" s="41"/>
      <c r="AV749" s="39"/>
      <c r="AW749" s="42"/>
      <c r="AX749" s="42"/>
      <c r="AY749" s="42"/>
      <c r="AZ749" s="42"/>
      <c r="BA749" s="42"/>
      <c r="BB749" s="42"/>
      <c r="BC749" s="42"/>
      <c r="BD749" s="42"/>
      <c r="BE749" s="42"/>
      <c r="BF749" s="42"/>
      <c r="BG749" s="42"/>
      <c r="BH749" s="42"/>
      <c r="BI749" s="42"/>
      <c r="BJ749" s="42"/>
      <c r="BK749" s="42"/>
      <c r="BL749" s="42"/>
      <c r="BM749" s="42"/>
      <c r="BN749" s="42"/>
      <c r="BO749" s="42"/>
      <c r="BP749" s="42"/>
      <c r="BQ749" s="42"/>
      <c r="BR749" s="42"/>
      <c r="BS749" s="42"/>
      <c r="BT749" s="42"/>
      <c r="BU749" s="42"/>
      <c r="BV749" s="42"/>
      <c r="BW749" s="42"/>
      <c r="BX749" s="42"/>
      <c r="BY749" s="42"/>
      <c r="BZ749" s="42"/>
      <c r="CA749" s="42"/>
      <c r="CB749" s="42"/>
      <c r="CC749" s="42"/>
      <c r="CD749" s="42"/>
      <c r="CE749" s="42"/>
      <c r="CF749" s="42"/>
      <c r="CG749" s="42"/>
      <c r="CH749" s="42"/>
      <c r="CI749" s="42"/>
      <c r="CJ749" s="42"/>
      <c r="CK749" s="42"/>
      <c r="CL749" s="42"/>
      <c r="CM749" s="42"/>
      <c r="CN749" s="42"/>
      <c r="CO749" s="42"/>
      <c r="CP749" s="42"/>
      <c r="CQ749" s="42"/>
      <c r="CR749" s="42"/>
      <c r="CS749" s="42"/>
      <c r="CT749" s="42"/>
      <c r="CU749" s="42"/>
      <c r="CV749" s="42"/>
      <c r="CW749" s="42"/>
      <c r="CX749" s="42"/>
      <c r="CY749" s="42"/>
      <c r="CZ749" s="42"/>
      <c r="DA749" s="42"/>
      <c r="DB749" s="42"/>
      <c r="DC749" s="42"/>
      <c r="DD749" s="42"/>
      <c r="DE749" s="42"/>
      <c r="DF749" s="42"/>
      <c r="DG749" s="42"/>
      <c r="DH749" s="42"/>
      <c r="DI749" s="42"/>
      <c r="DJ749" s="42"/>
      <c r="DK749" s="42"/>
      <c r="DL749" s="42"/>
      <c r="DM749" s="42"/>
      <c r="DN749" s="42"/>
      <c r="DO749" s="42"/>
      <c r="DP749" s="42"/>
      <c r="DQ749" s="42"/>
      <c r="DR749" s="42"/>
      <c r="DS749" s="42"/>
      <c r="DT749" s="42"/>
      <c r="DU749" s="42"/>
      <c r="DV749" s="42"/>
      <c r="DW749" s="42"/>
      <c r="DX749" s="42"/>
      <c r="DY749" s="42"/>
      <c r="DZ749" s="42"/>
      <c r="EA749" s="42"/>
      <c r="EB749" s="42"/>
      <c r="EC749" s="42"/>
      <c r="ED749" s="42"/>
      <c r="EE749" s="42"/>
      <c r="EF749" s="42"/>
      <c r="EG749" s="42"/>
      <c r="EH749" s="42"/>
      <c r="EI749" s="42"/>
      <c r="EJ749" s="42"/>
      <c r="EK749" s="42"/>
      <c r="EL749" s="42"/>
      <c r="EM749" s="42"/>
      <c r="EN749" s="42"/>
      <c r="EO749" s="42"/>
      <c r="EP749" s="42"/>
      <c r="EQ749" s="42"/>
      <c r="ER749" s="42"/>
      <c r="ES749" s="42"/>
      <c r="ET749" s="42"/>
      <c r="EU749" s="42"/>
      <c r="EV749" s="42"/>
      <c r="EW749" s="42"/>
      <c r="EX749" s="42"/>
      <c r="EY749" s="42"/>
      <c r="EZ749" s="42"/>
      <c r="FA749" s="42"/>
      <c r="FB749" s="42"/>
      <c r="FC749" s="42"/>
      <c r="FD749" s="42"/>
      <c r="FE749" s="42"/>
      <c r="FF749" s="42"/>
      <c r="FG749" s="42"/>
      <c r="FH749" s="42"/>
      <c r="FI749" s="42"/>
      <c r="FJ749" s="42"/>
      <c r="FK749" s="42"/>
      <c r="FL749" s="42"/>
      <c r="FM749" s="42"/>
      <c r="FN749" s="42"/>
      <c r="FO749" s="42"/>
      <c r="FP749" s="42"/>
      <c r="FQ749" s="42"/>
      <c r="FR749" s="42"/>
      <c r="FS749" s="42"/>
      <c r="FT749" s="42"/>
      <c r="FU749" s="42"/>
      <c r="FV749" s="42"/>
      <c r="FW749" s="42"/>
      <c r="FX749" s="42"/>
      <c r="FY749" s="42"/>
      <c r="FZ749" s="42"/>
      <c r="GA749" s="42"/>
      <c r="GB749" s="42"/>
      <c r="GC749" s="42"/>
      <c r="GD749" s="42"/>
      <c r="GE749" s="42"/>
      <c r="GF749" s="42"/>
      <c r="GG749" s="42"/>
      <c r="GH749" s="42"/>
      <c r="GI749" s="42"/>
      <c r="GJ749" s="42"/>
      <c r="GK749" s="42"/>
      <c r="GL749" s="42"/>
      <c r="GM749" s="42"/>
      <c r="GN749" s="42"/>
      <c r="GO749" s="42"/>
      <c r="GP749" s="42"/>
      <c r="GQ749" s="42"/>
      <c r="GR749" s="42"/>
      <c r="GS749" s="42"/>
      <c r="GT749" s="42"/>
      <c r="GU749" s="42"/>
      <c r="GV749" s="42"/>
      <c r="GW749" s="42"/>
      <c r="GX749" s="42"/>
      <c r="GY749" s="42"/>
      <c r="GZ749" s="42"/>
      <c r="HA749" s="42"/>
      <c r="HB749" s="42"/>
      <c r="HC749" s="42"/>
      <c r="HD749" s="42"/>
      <c r="HE749" s="42"/>
      <c r="HF749" s="42"/>
      <c r="HG749" s="42"/>
      <c r="HH749" s="42"/>
      <c r="HI749" s="42"/>
      <c r="HJ749" s="42"/>
      <c r="HK749" s="42"/>
      <c r="HL749" s="42"/>
      <c r="HM749" s="42"/>
      <c r="HN749" s="42"/>
      <c r="HO749" s="42"/>
      <c r="HP749" s="42"/>
      <c r="HQ749" s="42"/>
      <c r="HR749" s="42"/>
      <c r="HS749" s="42"/>
      <c r="HT749" s="42"/>
      <c r="HU749" s="42"/>
      <c r="HV749" s="42"/>
      <c r="HW749" s="42"/>
      <c r="HX749" s="42"/>
    </row>
    <row r="750" spans="1:232" s="32" customFormat="1" x14ac:dyDescent="0.25">
      <c r="A750" s="29"/>
      <c r="B750" s="30"/>
      <c r="C750" s="31" t="str">
        <f>IF(H750="","",VLOOKUP(O750,Khach_hang!B:G,6,0))</f>
        <v/>
      </c>
      <c r="D750" s="57" t="str">
        <f t="shared" si="187"/>
        <v/>
      </c>
      <c r="E750" s="57" t="str">
        <f t="shared" si="188"/>
        <v/>
      </c>
      <c r="F750" s="32" t="str">
        <f>IF(H750="","",VLOOKUP(H750,'PHIEU XT'!B:I,8,0))</f>
        <v/>
      </c>
      <c r="G750" s="32" t="str">
        <f t="shared" si="189"/>
        <v/>
      </c>
      <c r="H750" s="4"/>
      <c r="I750" s="32" t="str">
        <f t="shared" si="190"/>
        <v/>
      </c>
      <c r="J750" s="33" t="str">
        <f t="shared" si="191"/>
        <v/>
      </c>
      <c r="K750" s="43"/>
      <c r="L750" s="46" t="str">
        <f t="shared" si="192"/>
        <v/>
      </c>
      <c r="M750" s="33" t="str">
        <f>IF(H750="","",'PHIEU XT'!C750)</f>
        <v/>
      </c>
      <c r="N750" s="35" t="str">
        <f t="shared" si="193"/>
        <v/>
      </c>
      <c r="O750" s="6" t="str">
        <f>IF(H750="","",'PHIEU XT'!E750)</f>
        <v/>
      </c>
      <c r="P750" s="36"/>
      <c r="Q750" s="36"/>
      <c r="R750" s="36"/>
      <c r="S750" s="33" t="str">
        <f>IF(H750="","",'PHIEU XT'!F750)</f>
        <v/>
      </c>
      <c r="T750" s="36"/>
      <c r="U750" s="36"/>
      <c r="V750" s="33" t="str">
        <f t="shared" si="194"/>
        <v/>
      </c>
      <c r="W750" s="36"/>
      <c r="X750" s="36"/>
      <c r="Y750" s="33" t="str">
        <f>IF(H750="","",'PHIEU XT'!AC750)</f>
        <v/>
      </c>
      <c r="Z750" s="36"/>
      <c r="AA750" s="30"/>
      <c r="AB750" s="57" t="str">
        <f t="shared" si="195"/>
        <v/>
      </c>
      <c r="AC750" s="57" t="str">
        <f t="shared" si="196"/>
        <v/>
      </c>
      <c r="AD750" s="30"/>
      <c r="AE750" s="58" t="str">
        <f>IF(H750="","",'PHIEU XT'!U750)</f>
        <v/>
      </c>
      <c r="AF750" s="37"/>
      <c r="AG750" s="37" t="str">
        <f>IF(H750="","",'PHIEU XT'!T750)</f>
        <v/>
      </c>
      <c r="AH750" s="38" t="e">
        <f t="shared" si="197"/>
        <v>#VALUE!</v>
      </c>
      <c r="AI750" s="37"/>
      <c r="AJ750" s="37"/>
      <c r="AK750" s="39"/>
      <c r="AL750" s="40" t="str">
        <f t="shared" si="198"/>
        <v/>
      </c>
      <c r="AM750" s="37"/>
      <c r="AN750" s="37" t="str">
        <f t="shared" si="199"/>
        <v/>
      </c>
      <c r="AO750" s="59" t="str">
        <f t="shared" si="200"/>
        <v/>
      </c>
      <c r="AP750" s="39"/>
      <c r="AQ750" s="59" t="str">
        <f t="shared" si="201"/>
        <v/>
      </c>
      <c r="AR750" s="60" t="str">
        <f t="shared" si="202"/>
        <v/>
      </c>
      <c r="AS750" s="60" t="str">
        <f t="shared" si="203"/>
        <v/>
      </c>
      <c r="AT750" s="41"/>
      <c r="AU750" s="41"/>
      <c r="AV750" s="39"/>
      <c r="AW750" s="42"/>
      <c r="AX750" s="42"/>
      <c r="AY750" s="42"/>
      <c r="AZ750" s="42"/>
      <c r="BA750" s="42"/>
      <c r="BB750" s="42"/>
      <c r="BC750" s="42"/>
      <c r="BD750" s="42"/>
      <c r="BE750" s="42"/>
      <c r="BF750" s="42"/>
      <c r="BG750" s="42"/>
      <c r="BH750" s="42"/>
      <c r="BI750" s="42"/>
      <c r="BJ750" s="42"/>
      <c r="BK750" s="42"/>
      <c r="BL750" s="42"/>
      <c r="BM750" s="42"/>
      <c r="BN750" s="42"/>
      <c r="BO750" s="42"/>
      <c r="BP750" s="42"/>
      <c r="BQ750" s="42"/>
      <c r="BR750" s="42"/>
      <c r="BS750" s="42"/>
      <c r="BT750" s="42"/>
      <c r="BU750" s="42"/>
      <c r="BV750" s="42"/>
      <c r="BW750" s="42"/>
      <c r="BX750" s="42"/>
      <c r="BY750" s="42"/>
      <c r="BZ750" s="42"/>
      <c r="CA750" s="42"/>
      <c r="CB750" s="42"/>
      <c r="CC750" s="42"/>
      <c r="CD750" s="42"/>
      <c r="CE750" s="42"/>
      <c r="CF750" s="42"/>
      <c r="CG750" s="42"/>
      <c r="CH750" s="42"/>
      <c r="CI750" s="42"/>
      <c r="CJ750" s="42"/>
      <c r="CK750" s="42"/>
      <c r="CL750" s="42"/>
      <c r="CM750" s="42"/>
      <c r="CN750" s="42"/>
      <c r="CO750" s="42"/>
      <c r="CP750" s="42"/>
      <c r="CQ750" s="42"/>
      <c r="CR750" s="42"/>
      <c r="CS750" s="42"/>
      <c r="CT750" s="42"/>
      <c r="CU750" s="42"/>
      <c r="CV750" s="42"/>
      <c r="CW750" s="42"/>
      <c r="CX750" s="42"/>
      <c r="CY750" s="42"/>
      <c r="CZ750" s="42"/>
      <c r="DA750" s="42"/>
      <c r="DB750" s="42"/>
      <c r="DC750" s="42"/>
      <c r="DD750" s="42"/>
      <c r="DE750" s="42"/>
      <c r="DF750" s="42"/>
      <c r="DG750" s="42"/>
      <c r="DH750" s="42"/>
      <c r="DI750" s="42"/>
      <c r="DJ750" s="42"/>
      <c r="DK750" s="42"/>
      <c r="DL750" s="42"/>
      <c r="DM750" s="42"/>
      <c r="DN750" s="42"/>
      <c r="DO750" s="42"/>
      <c r="DP750" s="42"/>
      <c r="DQ750" s="42"/>
      <c r="DR750" s="42"/>
      <c r="DS750" s="42"/>
      <c r="DT750" s="42"/>
      <c r="DU750" s="42"/>
      <c r="DV750" s="42"/>
      <c r="DW750" s="42"/>
      <c r="DX750" s="42"/>
      <c r="DY750" s="42"/>
      <c r="DZ750" s="42"/>
      <c r="EA750" s="42"/>
      <c r="EB750" s="42"/>
      <c r="EC750" s="42"/>
      <c r="ED750" s="42"/>
      <c r="EE750" s="42"/>
      <c r="EF750" s="42"/>
      <c r="EG750" s="42"/>
      <c r="EH750" s="42"/>
      <c r="EI750" s="42"/>
      <c r="EJ750" s="42"/>
      <c r="EK750" s="42"/>
      <c r="EL750" s="42"/>
      <c r="EM750" s="42"/>
      <c r="EN750" s="42"/>
      <c r="EO750" s="42"/>
      <c r="EP750" s="42"/>
      <c r="EQ750" s="42"/>
      <c r="ER750" s="42"/>
      <c r="ES750" s="42"/>
      <c r="ET750" s="42"/>
      <c r="EU750" s="42"/>
      <c r="EV750" s="42"/>
      <c r="EW750" s="42"/>
      <c r="EX750" s="42"/>
      <c r="EY750" s="42"/>
      <c r="EZ750" s="42"/>
      <c r="FA750" s="42"/>
      <c r="FB750" s="42"/>
      <c r="FC750" s="42"/>
      <c r="FD750" s="42"/>
      <c r="FE750" s="42"/>
      <c r="FF750" s="42"/>
      <c r="FG750" s="42"/>
      <c r="FH750" s="42"/>
      <c r="FI750" s="42"/>
      <c r="FJ750" s="42"/>
      <c r="FK750" s="42"/>
      <c r="FL750" s="42"/>
      <c r="FM750" s="42"/>
      <c r="FN750" s="42"/>
      <c r="FO750" s="42"/>
      <c r="FP750" s="42"/>
      <c r="FQ750" s="42"/>
      <c r="FR750" s="42"/>
      <c r="FS750" s="42"/>
      <c r="FT750" s="42"/>
      <c r="FU750" s="42"/>
      <c r="FV750" s="42"/>
      <c r="FW750" s="42"/>
      <c r="FX750" s="42"/>
      <c r="FY750" s="42"/>
      <c r="FZ750" s="42"/>
      <c r="GA750" s="42"/>
      <c r="GB750" s="42"/>
      <c r="GC750" s="42"/>
      <c r="GD750" s="42"/>
      <c r="GE750" s="42"/>
      <c r="GF750" s="42"/>
      <c r="GG750" s="42"/>
      <c r="GH750" s="42"/>
      <c r="GI750" s="42"/>
      <c r="GJ750" s="42"/>
      <c r="GK750" s="42"/>
      <c r="GL750" s="42"/>
      <c r="GM750" s="42"/>
      <c r="GN750" s="42"/>
      <c r="GO750" s="42"/>
      <c r="GP750" s="42"/>
      <c r="GQ750" s="42"/>
      <c r="GR750" s="42"/>
      <c r="GS750" s="42"/>
      <c r="GT750" s="42"/>
      <c r="GU750" s="42"/>
      <c r="GV750" s="42"/>
      <c r="GW750" s="42"/>
      <c r="GX750" s="42"/>
      <c r="GY750" s="42"/>
      <c r="GZ750" s="42"/>
      <c r="HA750" s="42"/>
      <c r="HB750" s="42"/>
      <c r="HC750" s="42"/>
      <c r="HD750" s="42"/>
      <c r="HE750" s="42"/>
      <c r="HF750" s="42"/>
      <c r="HG750" s="42"/>
      <c r="HH750" s="42"/>
      <c r="HI750" s="42"/>
      <c r="HJ750" s="42"/>
      <c r="HK750" s="42"/>
      <c r="HL750" s="42"/>
      <c r="HM750" s="42"/>
      <c r="HN750" s="42"/>
      <c r="HO750" s="42"/>
      <c r="HP750" s="42"/>
      <c r="HQ750" s="42"/>
      <c r="HR750" s="42"/>
      <c r="HS750" s="42"/>
      <c r="HT750" s="42"/>
      <c r="HU750" s="42"/>
      <c r="HV750" s="42"/>
      <c r="HW750" s="42"/>
      <c r="HX750" s="42"/>
    </row>
    <row r="751" spans="1:232" s="32" customFormat="1" x14ac:dyDescent="0.25">
      <c r="A751" s="29"/>
      <c r="B751" s="30"/>
      <c r="C751" s="31" t="str">
        <f>IF(H751="","",VLOOKUP(O751,Khach_hang!B:G,6,0))</f>
        <v/>
      </c>
      <c r="D751" s="57" t="str">
        <f t="shared" si="187"/>
        <v/>
      </c>
      <c r="E751" s="57" t="str">
        <f t="shared" si="188"/>
        <v/>
      </c>
      <c r="F751" s="32" t="str">
        <f>IF(H751="","",VLOOKUP(H751,'PHIEU XT'!B:I,8,0))</f>
        <v/>
      </c>
      <c r="G751" s="32" t="str">
        <f t="shared" si="189"/>
        <v/>
      </c>
      <c r="H751" s="4"/>
      <c r="I751" s="32" t="str">
        <f t="shared" si="190"/>
        <v/>
      </c>
      <c r="J751" s="33" t="str">
        <f t="shared" si="191"/>
        <v/>
      </c>
      <c r="K751" s="43"/>
      <c r="L751" s="46" t="str">
        <f t="shared" si="192"/>
        <v/>
      </c>
      <c r="M751" s="33" t="str">
        <f>IF(H751="","",'PHIEU XT'!C751)</f>
        <v/>
      </c>
      <c r="N751" s="35" t="str">
        <f t="shared" si="193"/>
        <v/>
      </c>
      <c r="O751" s="6" t="str">
        <f>IF(H751="","",'PHIEU XT'!E751)</f>
        <v/>
      </c>
      <c r="P751" s="36"/>
      <c r="Q751" s="36"/>
      <c r="R751" s="36"/>
      <c r="S751" s="33" t="str">
        <f>IF(H751="","",'PHIEU XT'!F751)</f>
        <v/>
      </c>
      <c r="T751" s="36"/>
      <c r="U751" s="36"/>
      <c r="V751" s="33" t="str">
        <f t="shared" si="194"/>
        <v/>
      </c>
      <c r="W751" s="36"/>
      <c r="X751" s="36"/>
      <c r="Y751" s="33" t="str">
        <f>IF(H751="","",'PHIEU XT'!AC751)</f>
        <v/>
      </c>
      <c r="Z751" s="36"/>
      <c r="AA751" s="30"/>
      <c r="AB751" s="57" t="str">
        <f t="shared" si="195"/>
        <v/>
      </c>
      <c r="AC751" s="57" t="str">
        <f t="shared" si="196"/>
        <v/>
      </c>
      <c r="AD751" s="30"/>
      <c r="AE751" s="58" t="str">
        <f>IF(H751="","",'PHIEU XT'!U751)</f>
        <v/>
      </c>
      <c r="AF751" s="37"/>
      <c r="AG751" s="37" t="str">
        <f>IF(H751="","",'PHIEU XT'!T751)</f>
        <v/>
      </c>
      <c r="AH751" s="38" t="e">
        <f t="shared" si="197"/>
        <v>#VALUE!</v>
      </c>
      <c r="AI751" s="37"/>
      <c r="AJ751" s="37"/>
      <c r="AK751" s="39"/>
      <c r="AL751" s="40" t="str">
        <f t="shared" si="198"/>
        <v/>
      </c>
      <c r="AM751" s="37"/>
      <c r="AN751" s="37" t="str">
        <f t="shared" si="199"/>
        <v/>
      </c>
      <c r="AO751" s="59" t="str">
        <f t="shared" si="200"/>
        <v/>
      </c>
      <c r="AP751" s="39"/>
      <c r="AQ751" s="59" t="str">
        <f t="shared" si="201"/>
        <v/>
      </c>
      <c r="AR751" s="60" t="str">
        <f t="shared" si="202"/>
        <v/>
      </c>
      <c r="AS751" s="60" t="str">
        <f t="shared" si="203"/>
        <v/>
      </c>
      <c r="AT751" s="41"/>
      <c r="AU751" s="41"/>
      <c r="AV751" s="39"/>
      <c r="AW751" s="42"/>
      <c r="AX751" s="42"/>
      <c r="AY751" s="42"/>
      <c r="AZ751" s="42"/>
      <c r="BA751" s="42"/>
      <c r="BB751" s="42"/>
      <c r="BC751" s="42"/>
      <c r="BD751" s="42"/>
      <c r="BE751" s="42"/>
      <c r="BF751" s="42"/>
      <c r="BG751" s="42"/>
      <c r="BH751" s="42"/>
      <c r="BI751" s="42"/>
      <c r="BJ751" s="42"/>
      <c r="BK751" s="42"/>
      <c r="BL751" s="42"/>
      <c r="BM751" s="42"/>
      <c r="BN751" s="42"/>
      <c r="BO751" s="42"/>
      <c r="BP751" s="42"/>
      <c r="BQ751" s="42"/>
      <c r="BR751" s="42"/>
      <c r="BS751" s="42"/>
      <c r="BT751" s="42"/>
      <c r="BU751" s="42"/>
      <c r="BV751" s="42"/>
      <c r="BW751" s="42"/>
      <c r="BX751" s="42"/>
      <c r="BY751" s="42"/>
      <c r="BZ751" s="42"/>
      <c r="CA751" s="42"/>
      <c r="CB751" s="42"/>
      <c r="CC751" s="42"/>
      <c r="CD751" s="42"/>
      <c r="CE751" s="42"/>
      <c r="CF751" s="42"/>
      <c r="CG751" s="42"/>
      <c r="CH751" s="42"/>
      <c r="CI751" s="42"/>
      <c r="CJ751" s="42"/>
      <c r="CK751" s="42"/>
      <c r="CL751" s="42"/>
      <c r="CM751" s="42"/>
      <c r="CN751" s="42"/>
      <c r="CO751" s="42"/>
      <c r="CP751" s="42"/>
      <c r="CQ751" s="42"/>
      <c r="CR751" s="42"/>
      <c r="CS751" s="42"/>
      <c r="CT751" s="42"/>
      <c r="CU751" s="42"/>
      <c r="CV751" s="42"/>
      <c r="CW751" s="42"/>
      <c r="CX751" s="42"/>
      <c r="CY751" s="42"/>
      <c r="CZ751" s="42"/>
      <c r="DA751" s="42"/>
      <c r="DB751" s="42"/>
      <c r="DC751" s="42"/>
      <c r="DD751" s="42"/>
      <c r="DE751" s="42"/>
      <c r="DF751" s="42"/>
      <c r="DG751" s="42"/>
      <c r="DH751" s="42"/>
      <c r="DI751" s="42"/>
      <c r="DJ751" s="42"/>
      <c r="DK751" s="42"/>
      <c r="DL751" s="42"/>
      <c r="DM751" s="42"/>
      <c r="DN751" s="42"/>
      <c r="DO751" s="42"/>
      <c r="DP751" s="42"/>
      <c r="DQ751" s="42"/>
      <c r="DR751" s="42"/>
      <c r="DS751" s="42"/>
      <c r="DT751" s="42"/>
      <c r="DU751" s="42"/>
      <c r="DV751" s="42"/>
      <c r="DW751" s="42"/>
      <c r="DX751" s="42"/>
      <c r="DY751" s="42"/>
      <c r="DZ751" s="42"/>
      <c r="EA751" s="42"/>
      <c r="EB751" s="42"/>
      <c r="EC751" s="42"/>
      <c r="ED751" s="42"/>
      <c r="EE751" s="42"/>
      <c r="EF751" s="42"/>
      <c r="EG751" s="42"/>
      <c r="EH751" s="42"/>
      <c r="EI751" s="42"/>
      <c r="EJ751" s="42"/>
      <c r="EK751" s="42"/>
      <c r="EL751" s="42"/>
      <c r="EM751" s="42"/>
      <c r="EN751" s="42"/>
      <c r="EO751" s="42"/>
      <c r="EP751" s="42"/>
      <c r="EQ751" s="42"/>
      <c r="ER751" s="42"/>
      <c r="ES751" s="42"/>
      <c r="ET751" s="42"/>
      <c r="EU751" s="42"/>
      <c r="EV751" s="42"/>
      <c r="EW751" s="42"/>
      <c r="EX751" s="42"/>
      <c r="EY751" s="42"/>
      <c r="EZ751" s="42"/>
      <c r="FA751" s="42"/>
      <c r="FB751" s="42"/>
      <c r="FC751" s="42"/>
      <c r="FD751" s="42"/>
      <c r="FE751" s="42"/>
      <c r="FF751" s="42"/>
      <c r="FG751" s="42"/>
      <c r="FH751" s="42"/>
      <c r="FI751" s="42"/>
      <c r="FJ751" s="42"/>
      <c r="FK751" s="42"/>
      <c r="FL751" s="42"/>
      <c r="FM751" s="42"/>
      <c r="FN751" s="42"/>
      <c r="FO751" s="42"/>
      <c r="FP751" s="42"/>
      <c r="FQ751" s="42"/>
      <c r="FR751" s="42"/>
      <c r="FS751" s="42"/>
      <c r="FT751" s="42"/>
      <c r="FU751" s="42"/>
      <c r="FV751" s="42"/>
      <c r="FW751" s="42"/>
      <c r="FX751" s="42"/>
      <c r="FY751" s="42"/>
      <c r="FZ751" s="42"/>
      <c r="GA751" s="42"/>
      <c r="GB751" s="42"/>
      <c r="GC751" s="42"/>
      <c r="GD751" s="42"/>
      <c r="GE751" s="42"/>
      <c r="GF751" s="42"/>
      <c r="GG751" s="42"/>
      <c r="GH751" s="42"/>
      <c r="GI751" s="42"/>
      <c r="GJ751" s="42"/>
      <c r="GK751" s="42"/>
      <c r="GL751" s="42"/>
      <c r="GM751" s="42"/>
      <c r="GN751" s="42"/>
      <c r="GO751" s="42"/>
      <c r="GP751" s="42"/>
      <c r="GQ751" s="42"/>
      <c r="GR751" s="42"/>
      <c r="GS751" s="42"/>
      <c r="GT751" s="42"/>
      <c r="GU751" s="42"/>
      <c r="GV751" s="42"/>
      <c r="GW751" s="42"/>
      <c r="GX751" s="42"/>
      <c r="GY751" s="42"/>
      <c r="GZ751" s="42"/>
      <c r="HA751" s="42"/>
      <c r="HB751" s="42"/>
      <c r="HC751" s="42"/>
      <c r="HD751" s="42"/>
      <c r="HE751" s="42"/>
      <c r="HF751" s="42"/>
      <c r="HG751" s="42"/>
      <c r="HH751" s="42"/>
      <c r="HI751" s="42"/>
      <c r="HJ751" s="42"/>
      <c r="HK751" s="42"/>
      <c r="HL751" s="42"/>
      <c r="HM751" s="42"/>
      <c r="HN751" s="42"/>
      <c r="HO751" s="42"/>
      <c r="HP751" s="42"/>
      <c r="HQ751" s="42"/>
      <c r="HR751" s="42"/>
      <c r="HS751" s="42"/>
      <c r="HT751" s="42"/>
      <c r="HU751" s="42"/>
      <c r="HV751" s="42"/>
      <c r="HW751" s="42"/>
      <c r="HX751" s="42"/>
    </row>
    <row r="752" spans="1:232" s="32" customFormat="1" x14ac:dyDescent="0.25">
      <c r="A752" s="29"/>
      <c r="B752" s="30"/>
      <c r="C752" s="31" t="str">
        <f>IF(H752="","",VLOOKUP(O752,Khach_hang!B:G,6,0))</f>
        <v/>
      </c>
      <c r="D752" s="57" t="str">
        <f t="shared" si="187"/>
        <v/>
      </c>
      <c r="E752" s="57" t="str">
        <f t="shared" si="188"/>
        <v/>
      </c>
      <c r="F752" s="32" t="str">
        <f>IF(H752="","",VLOOKUP(H752,'PHIEU XT'!B:I,8,0))</f>
        <v/>
      </c>
      <c r="G752" s="32" t="str">
        <f t="shared" si="189"/>
        <v/>
      </c>
      <c r="H752" s="4"/>
      <c r="I752" s="32" t="str">
        <f t="shared" si="190"/>
        <v/>
      </c>
      <c r="J752" s="33" t="str">
        <f t="shared" si="191"/>
        <v/>
      </c>
      <c r="K752" s="43"/>
      <c r="L752" s="46" t="str">
        <f t="shared" si="192"/>
        <v/>
      </c>
      <c r="M752" s="33" t="str">
        <f>IF(H752="","",'PHIEU XT'!C752)</f>
        <v/>
      </c>
      <c r="N752" s="35" t="str">
        <f t="shared" si="193"/>
        <v/>
      </c>
      <c r="O752" s="6" t="str">
        <f>IF(H752="","",'PHIEU XT'!E752)</f>
        <v/>
      </c>
      <c r="P752" s="36"/>
      <c r="Q752" s="36"/>
      <c r="R752" s="36"/>
      <c r="S752" s="33" t="str">
        <f>IF(H752="","",'PHIEU XT'!F752)</f>
        <v/>
      </c>
      <c r="T752" s="36"/>
      <c r="U752" s="36"/>
      <c r="V752" s="33" t="str">
        <f t="shared" si="194"/>
        <v/>
      </c>
      <c r="W752" s="36"/>
      <c r="X752" s="36"/>
      <c r="Y752" s="33" t="str">
        <f>IF(H752="","",'PHIEU XT'!AC752)</f>
        <v/>
      </c>
      <c r="Z752" s="36"/>
      <c r="AA752" s="30"/>
      <c r="AB752" s="57" t="str">
        <f t="shared" si="195"/>
        <v/>
      </c>
      <c r="AC752" s="57" t="str">
        <f t="shared" si="196"/>
        <v/>
      </c>
      <c r="AD752" s="30"/>
      <c r="AE752" s="58" t="str">
        <f>IF(H752="","",'PHIEU XT'!U752)</f>
        <v/>
      </c>
      <c r="AF752" s="37"/>
      <c r="AG752" s="37" t="str">
        <f>IF(H752="","",'PHIEU XT'!T752)</f>
        <v/>
      </c>
      <c r="AH752" s="38" t="e">
        <f t="shared" si="197"/>
        <v>#VALUE!</v>
      </c>
      <c r="AI752" s="37"/>
      <c r="AJ752" s="37"/>
      <c r="AK752" s="39"/>
      <c r="AL752" s="40" t="str">
        <f t="shared" si="198"/>
        <v/>
      </c>
      <c r="AM752" s="37"/>
      <c r="AN752" s="37" t="str">
        <f t="shared" si="199"/>
        <v/>
      </c>
      <c r="AO752" s="59" t="str">
        <f t="shared" si="200"/>
        <v/>
      </c>
      <c r="AP752" s="39"/>
      <c r="AQ752" s="59" t="str">
        <f t="shared" si="201"/>
        <v/>
      </c>
      <c r="AR752" s="60" t="str">
        <f t="shared" si="202"/>
        <v/>
      </c>
      <c r="AS752" s="60" t="str">
        <f t="shared" si="203"/>
        <v/>
      </c>
      <c r="AT752" s="41"/>
      <c r="AU752" s="41"/>
      <c r="AV752" s="39"/>
      <c r="AW752" s="42"/>
      <c r="AX752" s="42"/>
      <c r="AY752" s="42"/>
      <c r="AZ752" s="42"/>
      <c r="BA752" s="42"/>
      <c r="BB752" s="42"/>
      <c r="BC752" s="42"/>
      <c r="BD752" s="42"/>
      <c r="BE752" s="42"/>
      <c r="BF752" s="42"/>
      <c r="BG752" s="42"/>
      <c r="BH752" s="42"/>
      <c r="BI752" s="42"/>
      <c r="BJ752" s="42"/>
      <c r="BK752" s="42"/>
      <c r="BL752" s="42"/>
      <c r="BM752" s="42"/>
      <c r="BN752" s="42"/>
      <c r="BO752" s="42"/>
      <c r="BP752" s="42"/>
      <c r="BQ752" s="42"/>
      <c r="BR752" s="42"/>
      <c r="BS752" s="42"/>
      <c r="BT752" s="42"/>
      <c r="BU752" s="42"/>
      <c r="BV752" s="42"/>
      <c r="BW752" s="42"/>
      <c r="BX752" s="42"/>
      <c r="BY752" s="42"/>
      <c r="BZ752" s="42"/>
      <c r="CA752" s="42"/>
      <c r="CB752" s="42"/>
      <c r="CC752" s="42"/>
      <c r="CD752" s="42"/>
      <c r="CE752" s="42"/>
      <c r="CF752" s="42"/>
      <c r="CG752" s="42"/>
      <c r="CH752" s="42"/>
      <c r="CI752" s="42"/>
      <c r="CJ752" s="42"/>
      <c r="CK752" s="42"/>
      <c r="CL752" s="42"/>
      <c r="CM752" s="42"/>
      <c r="CN752" s="42"/>
      <c r="CO752" s="42"/>
      <c r="CP752" s="42"/>
      <c r="CQ752" s="42"/>
      <c r="CR752" s="42"/>
      <c r="CS752" s="42"/>
      <c r="CT752" s="42"/>
      <c r="CU752" s="42"/>
      <c r="CV752" s="42"/>
      <c r="CW752" s="42"/>
      <c r="CX752" s="42"/>
      <c r="CY752" s="42"/>
      <c r="CZ752" s="42"/>
      <c r="DA752" s="42"/>
      <c r="DB752" s="42"/>
      <c r="DC752" s="42"/>
      <c r="DD752" s="42"/>
      <c r="DE752" s="42"/>
      <c r="DF752" s="42"/>
      <c r="DG752" s="42"/>
      <c r="DH752" s="42"/>
      <c r="DI752" s="42"/>
      <c r="DJ752" s="42"/>
      <c r="DK752" s="42"/>
      <c r="DL752" s="42"/>
      <c r="DM752" s="42"/>
      <c r="DN752" s="42"/>
      <c r="DO752" s="42"/>
      <c r="DP752" s="42"/>
      <c r="DQ752" s="42"/>
      <c r="DR752" s="42"/>
      <c r="DS752" s="42"/>
      <c r="DT752" s="42"/>
      <c r="DU752" s="42"/>
      <c r="DV752" s="42"/>
      <c r="DW752" s="42"/>
      <c r="DX752" s="42"/>
      <c r="DY752" s="42"/>
      <c r="DZ752" s="42"/>
      <c r="EA752" s="42"/>
      <c r="EB752" s="42"/>
      <c r="EC752" s="42"/>
      <c r="ED752" s="42"/>
      <c r="EE752" s="42"/>
      <c r="EF752" s="42"/>
      <c r="EG752" s="42"/>
      <c r="EH752" s="42"/>
      <c r="EI752" s="42"/>
      <c r="EJ752" s="42"/>
      <c r="EK752" s="42"/>
      <c r="EL752" s="42"/>
      <c r="EM752" s="42"/>
      <c r="EN752" s="42"/>
      <c r="EO752" s="42"/>
      <c r="EP752" s="42"/>
      <c r="EQ752" s="42"/>
      <c r="ER752" s="42"/>
      <c r="ES752" s="42"/>
      <c r="ET752" s="42"/>
      <c r="EU752" s="42"/>
      <c r="EV752" s="42"/>
      <c r="EW752" s="42"/>
      <c r="EX752" s="42"/>
      <c r="EY752" s="42"/>
      <c r="EZ752" s="42"/>
      <c r="FA752" s="42"/>
      <c r="FB752" s="42"/>
      <c r="FC752" s="42"/>
      <c r="FD752" s="42"/>
      <c r="FE752" s="42"/>
      <c r="FF752" s="42"/>
      <c r="FG752" s="42"/>
      <c r="FH752" s="42"/>
      <c r="FI752" s="42"/>
      <c r="FJ752" s="42"/>
      <c r="FK752" s="42"/>
      <c r="FL752" s="42"/>
      <c r="FM752" s="42"/>
      <c r="FN752" s="42"/>
      <c r="FO752" s="42"/>
      <c r="FP752" s="42"/>
      <c r="FQ752" s="42"/>
      <c r="FR752" s="42"/>
      <c r="FS752" s="42"/>
      <c r="FT752" s="42"/>
      <c r="FU752" s="42"/>
      <c r="FV752" s="42"/>
      <c r="FW752" s="42"/>
      <c r="FX752" s="42"/>
      <c r="FY752" s="42"/>
      <c r="FZ752" s="42"/>
      <c r="GA752" s="42"/>
      <c r="GB752" s="42"/>
      <c r="GC752" s="42"/>
      <c r="GD752" s="42"/>
      <c r="GE752" s="42"/>
      <c r="GF752" s="42"/>
      <c r="GG752" s="42"/>
      <c r="GH752" s="42"/>
      <c r="GI752" s="42"/>
      <c r="GJ752" s="42"/>
      <c r="GK752" s="42"/>
      <c r="GL752" s="42"/>
      <c r="GM752" s="42"/>
      <c r="GN752" s="42"/>
      <c r="GO752" s="42"/>
      <c r="GP752" s="42"/>
      <c r="GQ752" s="42"/>
      <c r="GR752" s="42"/>
      <c r="GS752" s="42"/>
      <c r="GT752" s="42"/>
      <c r="GU752" s="42"/>
      <c r="GV752" s="42"/>
      <c r="GW752" s="42"/>
      <c r="GX752" s="42"/>
      <c r="GY752" s="42"/>
      <c r="GZ752" s="42"/>
      <c r="HA752" s="42"/>
      <c r="HB752" s="42"/>
      <c r="HC752" s="42"/>
      <c r="HD752" s="42"/>
      <c r="HE752" s="42"/>
      <c r="HF752" s="42"/>
      <c r="HG752" s="42"/>
      <c r="HH752" s="42"/>
      <c r="HI752" s="42"/>
      <c r="HJ752" s="42"/>
      <c r="HK752" s="42"/>
      <c r="HL752" s="42"/>
      <c r="HM752" s="42"/>
      <c r="HN752" s="42"/>
      <c r="HO752" s="42"/>
      <c r="HP752" s="42"/>
      <c r="HQ752" s="42"/>
      <c r="HR752" s="42"/>
      <c r="HS752" s="42"/>
      <c r="HT752" s="42"/>
      <c r="HU752" s="42"/>
      <c r="HV752" s="42"/>
      <c r="HW752" s="42"/>
      <c r="HX752" s="42"/>
    </row>
    <row r="753" spans="1:232" s="32" customFormat="1" x14ac:dyDescent="0.25">
      <c r="A753" s="29"/>
      <c r="B753" s="30"/>
      <c r="C753" s="31" t="str">
        <f>IF(H753="","",VLOOKUP(O753,Khach_hang!B:G,6,0))</f>
        <v/>
      </c>
      <c r="D753" s="57" t="str">
        <f t="shared" si="187"/>
        <v/>
      </c>
      <c r="E753" s="57" t="str">
        <f t="shared" si="188"/>
        <v/>
      </c>
      <c r="F753" s="32" t="str">
        <f>IF(H753="","",VLOOKUP(H753,'PHIEU XT'!B:I,8,0))</f>
        <v/>
      </c>
      <c r="G753" s="32" t="str">
        <f t="shared" si="189"/>
        <v/>
      </c>
      <c r="H753" s="4"/>
      <c r="I753" s="32" t="str">
        <f t="shared" si="190"/>
        <v/>
      </c>
      <c r="J753" s="33" t="str">
        <f t="shared" si="191"/>
        <v/>
      </c>
      <c r="K753" s="43"/>
      <c r="L753" s="46" t="str">
        <f t="shared" si="192"/>
        <v/>
      </c>
      <c r="M753" s="33" t="str">
        <f>IF(H753="","",'PHIEU XT'!C753)</f>
        <v/>
      </c>
      <c r="N753" s="35" t="str">
        <f t="shared" si="193"/>
        <v/>
      </c>
      <c r="O753" s="6" t="str">
        <f>IF(H753="","",'PHIEU XT'!E753)</f>
        <v/>
      </c>
      <c r="P753" s="36"/>
      <c r="Q753" s="36"/>
      <c r="R753" s="36"/>
      <c r="S753" s="33" t="str">
        <f>IF(H753="","",'PHIEU XT'!F753)</f>
        <v/>
      </c>
      <c r="T753" s="36"/>
      <c r="U753" s="36"/>
      <c r="V753" s="33" t="str">
        <f t="shared" si="194"/>
        <v/>
      </c>
      <c r="W753" s="36"/>
      <c r="X753" s="36"/>
      <c r="Y753" s="33" t="str">
        <f>IF(H753="","",'PHIEU XT'!AC753)</f>
        <v/>
      </c>
      <c r="Z753" s="36"/>
      <c r="AA753" s="30"/>
      <c r="AB753" s="57" t="str">
        <f t="shared" si="195"/>
        <v/>
      </c>
      <c r="AC753" s="57" t="str">
        <f t="shared" si="196"/>
        <v/>
      </c>
      <c r="AD753" s="30"/>
      <c r="AE753" s="58" t="str">
        <f>IF(H753="","",'PHIEU XT'!U753)</f>
        <v/>
      </c>
      <c r="AF753" s="37"/>
      <c r="AG753" s="37" t="str">
        <f>IF(H753="","",'PHIEU XT'!T753)</f>
        <v/>
      </c>
      <c r="AH753" s="38" t="e">
        <f t="shared" si="197"/>
        <v>#VALUE!</v>
      </c>
      <c r="AI753" s="37"/>
      <c r="AJ753" s="37"/>
      <c r="AK753" s="39"/>
      <c r="AL753" s="40" t="str">
        <f t="shared" si="198"/>
        <v/>
      </c>
      <c r="AM753" s="37"/>
      <c r="AN753" s="37" t="str">
        <f t="shared" si="199"/>
        <v/>
      </c>
      <c r="AO753" s="59" t="str">
        <f t="shared" si="200"/>
        <v/>
      </c>
      <c r="AP753" s="39"/>
      <c r="AQ753" s="59" t="str">
        <f t="shared" si="201"/>
        <v/>
      </c>
      <c r="AR753" s="60" t="str">
        <f t="shared" si="202"/>
        <v/>
      </c>
      <c r="AS753" s="60" t="str">
        <f t="shared" si="203"/>
        <v/>
      </c>
      <c r="AT753" s="41"/>
      <c r="AU753" s="41"/>
      <c r="AV753" s="39"/>
      <c r="AW753" s="42"/>
      <c r="AX753" s="42"/>
      <c r="AY753" s="42"/>
      <c r="AZ753" s="42"/>
      <c r="BA753" s="42"/>
      <c r="BB753" s="42"/>
      <c r="BC753" s="42"/>
      <c r="BD753" s="42"/>
      <c r="BE753" s="42"/>
      <c r="BF753" s="42"/>
      <c r="BG753" s="42"/>
      <c r="BH753" s="42"/>
      <c r="BI753" s="42"/>
      <c r="BJ753" s="42"/>
      <c r="BK753" s="42"/>
      <c r="BL753" s="42"/>
      <c r="BM753" s="42"/>
      <c r="BN753" s="42"/>
      <c r="BO753" s="42"/>
      <c r="BP753" s="42"/>
      <c r="BQ753" s="42"/>
      <c r="BR753" s="42"/>
      <c r="BS753" s="42"/>
      <c r="BT753" s="42"/>
      <c r="BU753" s="42"/>
      <c r="BV753" s="42"/>
      <c r="BW753" s="42"/>
      <c r="BX753" s="42"/>
      <c r="BY753" s="42"/>
      <c r="BZ753" s="42"/>
      <c r="CA753" s="42"/>
      <c r="CB753" s="42"/>
      <c r="CC753" s="42"/>
      <c r="CD753" s="42"/>
      <c r="CE753" s="42"/>
      <c r="CF753" s="42"/>
      <c r="CG753" s="42"/>
      <c r="CH753" s="42"/>
      <c r="CI753" s="42"/>
      <c r="CJ753" s="42"/>
      <c r="CK753" s="42"/>
      <c r="CL753" s="42"/>
      <c r="CM753" s="42"/>
      <c r="CN753" s="42"/>
      <c r="CO753" s="42"/>
      <c r="CP753" s="42"/>
      <c r="CQ753" s="42"/>
      <c r="CR753" s="42"/>
      <c r="CS753" s="42"/>
      <c r="CT753" s="42"/>
      <c r="CU753" s="42"/>
      <c r="CV753" s="42"/>
      <c r="CW753" s="42"/>
      <c r="CX753" s="42"/>
      <c r="CY753" s="42"/>
      <c r="CZ753" s="42"/>
      <c r="DA753" s="42"/>
      <c r="DB753" s="42"/>
      <c r="DC753" s="42"/>
      <c r="DD753" s="42"/>
      <c r="DE753" s="42"/>
      <c r="DF753" s="42"/>
      <c r="DG753" s="42"/>
      <c r="DH753" s="42"/>
      <c r="DI753" s="42"/>
      <c r="DJ753" s="42"/>
      <c r="DK753" s="42"/>
      <c r="DL753" s="42"/>
      <c r="DM753" s="42"/>
      <c r="DN753" s="42"/>
      <c r="DO753" s="42"/>
      <c r="DP753" s="42"/>
      <c r="DQ753" s="42"/>
      <c r="DR753" s="42"/>
      <c r="DS753" s="42"/>
      <c r="DT753" s="42"/>
      <c r="DU753" s="42"/>
      <c r="DV753" s="42"/>
      <c r="DW753" s="42"/>
      <c r="DX753" s="42"/>
      <c r="DY753" s="42"/>
      <c r="DZ753" s="42"/>
      <c r="EA753" s="42"/>
      <c r="EB753" s="42"/>
      <c r="EC753" s="42"/>
      <c r="ED753" s="42"/>
      <c r="EE753" s="42"/>
      <c r="EF753" s="42"/>
      <c r="EG753" s="42"/>
      <c r="EH753" s="42"/>
      <c r="EI753" s="42"/>
      <c r="EJ753" s="42"/>
      <c r="EK753" s="42"/>
      <c r="EL753" s="42"/>
      <c r="EM753" s="42"/>
      <c r="EN753" s="42"/>
      <c r="EO753" s="42"/>
      <c r="EP753" s="42"/>
      <c r="EQ753" s="42"/>
      <c r="ER753" s="42"/>
      <c r="ES753" s="42"/>
      <c r="ET753" s="42"/>
      <c r="EU753" s="42"/>
      <c r="EV753" s="42"/>
      <c r="EW753" s="42"/>
      <c r="EX753" s="42"/>
      <c r="EY753" s="42"/>
      <c r="EZ753" s="42"/>
      <c r="FA753" s="42"/>
      <c r="FB753" s="42"/>
      <c r="FC753" s="42"/>
      <c r="FD753" s="42"/>
      <c r="FE753" s="42"/>
      <c r="FF753" s="42"/>
      <c r="FG753" s="42"/>
      <c r="FH753" s="42"/>
      <c r="FI753" s="42"/>
      <c r="FJ753" s="42"/>
      <c r="FK753" s="42"/>
      <c r="FL753" s="42"/>
      <c r="FM753" s="42"/>
      <c r="FN753" s="42"/>
      <c r="FO753" s="42"/>
      <c r="FP753" s="42"/>
      <c r="FQ753" s="42"/>
      <c r="FR753" s="42"/>
      <c r="FS753" s="42"/>
      <c r="FT753" s="42"/>
      <c r="FU753" s="42"/>
      <c r="FV753" s="42"/>
      <c r="FW753" s="42"/>
      <c r="FX753" s="42"/>
      <c r="FY753" s="42"/>
      <c r="FZ753" s="42"/>
      <c r="GA753" s="42"/>
      <c r="GB753" s="42"/>
      <c r="GC753" s="42"/>
      <c r="GD753" s="42"/>
      <c r="GE753" s="42"/>
      <c r="GF753" s="42"/>
      <c r="GG753" s="42"/>
      <c r="GH753" s="42"/>
      <c r="GI753" s="42"/>
      <c r="GJ753" s="42"/>
      <c r="GK753" s="42"/>
      <c r="GL753" s="42"/>
      <c r="GM753" s="42"/>
      <c r="GN753" s="42"/>
      <c r="GO753" s="42"/>
      <c r="GP753" s="42"/>
      <c r="GQ753" s="42"/>
      <c r="GR753" s="42"/>
      <c r="GS753" s="42"/>
      <c r="GT753" s="42"/>
      <c r="GU753" s="42"/>
      <c r="GV753" s="42"/>
      <c r="GW753" s="42"/>
      <c r="GX753" s="42"/>
      <c r="GY753" s="42"/>
      <c r="GZ753" s="42"/>
      <c r="HA753" s="42"/>
      <c r="HB753" s="42"/>
      <c r="HC753" s="42"/>
      <c r="HD753" s="42"/>
      <c r="HE753" s="42"/>
      <c r="HF753" s="42"/>
      <c r="HG753" s="42"/>
      <c r="HH753" s="42"/>
      <c r="HI753" s="42"/>
      <c r="HJ753" s="42"/>
      <c r="HK753" s="42"/>
      <c r="HL753" s="42"/>
      <c r="HM753" s="42"/>
      <c r="HN753" s="42"/>
      <c r="HO753" s="42"/>
      <c r="HP753" s="42"/>
      <c r="HQ753" s="42"/>
      <c r="HR753" s="42"/>
      <c r="HS753" s="42"/>
      <c r="HT753" s="42"/>
      <c r="HU753" s="42"/>
      <c r="HV753" s="42"/>
      <c r="HW753" s="42"/>
      <c r="HX753" s="42"/>
    </row>
    <row r="754" spans="1:232" s="32" customFormat="1" x14ac:dyDescent="0.25">
      <c r="A754" s="29"/>
      <c r="B754" s="30"/>
      <c r="C754" s="31" t="str">
        <f>IF(H754="","",VLOOKUP(O754,Khach_hang!B:G,6,0))</f>
        <v/>
      </c>
      <c r="D754" s="57" t="str">
        <f t="shared" si="187"/>
        <v/>
      </c>
      <c r="E754" s="57" t="str">
        <f t="shared" si="188"/>
        <v/>
      </c>
      <c r="F754" s="32" t="str">
        <f>IF(H754="","",VLOOKUP(H754,'PHIEU XT'!B:I,8,0))</f>
        <v/>
      </c>
      <c r="G754" s="32" t="str">
        <f t="shared" si="189"/>
        <v/>
      </c>
      <c r="H754" s="4"/>
      <c r="I754" s="32" t="str">
        <f t="shared" si="190"/>
        <v/>
      </c>
      <c r="J754" s="33" t="str">
        <f t="shared" si="191"/>
        <v/>
      </c>
      <c r="K754" s="43"/>
      <c r="L754" s="46" t="str">
        <f t="shared" si="192"/>
        <v/>
      </c>
      <c r="M754" s="33" t="str">
        <f>IF(H754="","",'PHIEU XT'!C754)</f>
        <v/>
      </c>
      <c r="N754" s="35" t="str">
        <f t="shared" si="193"/>
        <v/>
      </c>
      <c r="O754" s="6" t="str">
        <f>IF(H754="","",'PHIEU XT'!E754)</f>
        <v/>
      </c>
      <c r="P754" s="36"/>
      <c r="Q754" s="36"/>
      <c r="R754" s="36"/>
      <c r="S754" s="33" t="str">
        <f>IF(H754="","",'PHIEU XT'!F754)</f>
        <v/>
      </c>
      <c r="T754" s="36"/>
      <c r="U754" s="36"/>
      <c r="V754" s="33" t="str">
        <f t="shared" si="194"/>
        <v/>
      </c>
      <c r="W754" s="36"/>
      <c r="X754" s="36"/>
      <c r="Y754" s="33" t="str">
        <f>IF(H754="","",'PHIEU XT'!AC754)</f>
        <v/>
      </c>
      <c r="Z754" s="36"/>
      <c r="AA754" s="30"/>
      <c r="AB754" s="57" t="str">
        <f t="shared" si="195"/>
        <v/>
      </c>
      <c r="AC754" s="57" t="str">
        <f t="shared" si="196"/>
        <v/>
      </c>
      <c r="AD754" s="30"/>
      <c r="AE754" s="58" t="str">
        <f>IF(H754="","",'PHIEU XT'!U754)</f>
        <v/>
      </c>
      <c r="AF754" s="37"/>
      <c r="AG754" s="37" t="str">
        <f>IF(H754="","",'PHIEU XT'!T754)</f>
        <v/>
      </c>
      <c r="AH754" s="38" t="e">
        <f t="shared" si="197"/>
        <v>#VALUE!</v>
      </c>
      <c r="AI754" s="37"/>
      <c r="AJ754" s="37"/>
      <c r="AK754" s="39"/>
      <c r="AL754" s="40" t="str">
        <f t="shared" si="198"/>
        <v/>
      </c>
      <c r="AM754" s="37"/>
      <c r="AN754" s="37" t="str">
        <f t="shared" si="199"/>
        <v/>
      </c>
      <c r="AO754" s="59" t="str">
        <f t="shared" si="200"/>
        <v/>
      </c>
      <c r="AP754" s="39"/>
      <c r="AQ754" s="59" t="str">
        <f t="shared" si="201"/>
        <v/>
      </c>
      <c r="AR754" s="60" t="str">
        <f t="shared" si="202"/>
        <v/>
      </c>
      <c r="AS754" s="60" t="str">
        <f t="shared" si="203"/>
        <v/>
      </c>
      <c r="AT754" s="41"/>
      <c r="AU754" s="41"/>
      <c r="AV754" s="39"/>
      <c r="AW754" s="42"/>
      <c r="AX754" s="42"/>
      <c r="AY754" s="42"/>
      <c r="AZ754" s="42"/>
      <c r="BA754" s="42"/>
      <c r="BB754" s="42"/>
      <c r="BC754" s="42"/>
      <c r="BD754" s="42"/>
      <c r="BE754" s="42"/>
      <c r="BF754" s="42"/>
      <c r="BG754" s="42"/>
      <c r="BH754" s="42"/>
      <c r="BI754" s="42"/>
      <c r="BJ754" s="42"/>
      <c r="BK754" s="42"/>
      <c r="BL754" s="42"/>
      <c r="BM754" s="42"/>
      <c r="BN754" s="42"/>
      <c r="BO754" s="42"/>
      <c r="BP754" s="42"/>
      <c r="BQ754" s="42"/>
      <c r="BR754" s="42"/>
      <c r="BS754" s="42"/>
      <c r="BT754" s="42"/>
      <c r="BU754" s="42"/>
      <c r="BV754" s="42"/>
      <c r="BW754" s="42"/>
      <c r="BX754" s="42"/>
      <c r="BY754" s="42"/>
      <c r="BZ754" s="42"/>
      <c r="CA754" s="42"/>
      <c r="CB754" s="42"/>
      <c r="CC754" s="42"/>
      <c r="CD754" s="42"/>
      <c r="CE754" s="42"/>
      <c r="CF754" s="42"/>
      <c r="CG754" s="42"/>
      <c r="CH754" s="42"/>
      <c r="CI754" s="42"/>
      <c r="CJ754" s="42"/>
      <c r="CK754" s="42"/>
      <c r="CL754" s="42"/>
      <c r="CM754" s="42"/>
      <c r="CN754" s="42"/>
      <c r="CO754" s="42"/>
      <c r="CP754" s="42"/>
      <c r="CQ754" s="42"/>
      <c r="CR754" s="42"/>
      <c r="CS754" s="42"/>
      <c r="CT754" s="42"/>
      <c r="CU754" s="42"/>
      <c r="CV754" s="42"/>
      <c r="CW754" s="42"/>
      <c r="CX754" s="42"/>
      <c r="CY754" s="42"/>
      <c r="CZ754" s="42"/>
      <c r="DA754" s="42"/>
      <c r="DB754" s="42"/>
      <c r="DC754" s="42"/>
      <c r="DD754" s="42"/>
      <c r="DE754" s="42"/>
      <c r="DF754" s="42"/>
      <c r="DG754" s="42"/>
      <c r="DH754" s="42"/>
      <c r="DI754" s="42"/>
      <c r="DJ754" s="42"/>
      <c r="DK754" s="42"/>
      <c r="DL754" s="42"/>
      <c r="DM754" s="42"/>
      <c r="DN754" s="42"/>
      <c r="DO754" s="42"/>
      <c r="DP754" s="42"/>
      <c r="DQ754" s="42"/>
      <c r="DR754" s="42"/>
      <c r="DS754" s="42"/>
      <c r="DT754" s="42"/>
      <c r="DU754" s="42"/>
      <c r="DV754" s="42"/>
      <c r="DW754" s="42"/>
      <c r="DX754" s="42"/>
      <c r="DY754" s="42"/>
      <c r="DZ754" s="42"/>
      <c r="EA754" s="42"/>
      <c r="EB754" s="42"/>
      <c r="EC754" s="42"/>
      <c r="ED754" s="42"/>
      <c r="EE754" s="42"/>
      <c r="EF754" s="42"/>
      <c r="EG754" s="42"/>
      <c r="EH754" s="42"/>
      <c r="EI754" s="42"/>
      <c r="EJ754" s="42"/>
      <c r="EK754" s="42"/>
      <c r="EL754" s="42"/>
      <c r="EM754" s="42"/>
      <c r="EN754" s="42"/>
      <c r="EO754" s="42"/>
      <c r="EP754" s="42"/>
      <c r="EQ754" s="42"/>
      <c r="ER754" s="42"/>
      <c r="ES754" s="42"/>
      <c r="ET754" s="42"/>
      <c r="EU754" s="42"/>
      <c r="EV754" s="42"/>
      <c r="EW754" s="42"/>
      <c r="EX754" s="42"/>
      <c r="EY754" s="42"/>
      <c r="EZ754" s="42"/>
      <c r="FA754" s="42"/>
      <c r="FB754" s="42"/>
      <c r="FC754" s="42"/>
      <c r="FD754" s="42"/>
      <c r="FE754" s="42"/>
      <c r="FF754" s="42"/>
      <c r="FG754" s="42"/>
      <c r="FH754" s="42"/>
      <c r="FI754" s="42"/>
      <c r="FJ754" s="42"/>
      <c r="FK754" s="42"/>
      <c r="FL754" s="42"/>
      <c r="FM754" s="42"/>
      <c r="FN754" s="42"/>
      <c r="FO754" s="42"/>
      <c r="FP754" s="42"/>
      <c r="FQ754" s="42"/>
      <c r="FR754" s="42"/>
      <c r="FS754" s="42"/>
      <c r="FT754" s="42"/>
      <c r="FU754" s="42"/>
      <c r="FV754" s="42"/>
      <c r="FW754" s="42"/>
      <c r="FX754" s="42"/>
      <c r="FY754" s="42"/>
      <c r="FZ754" s="42"/>
      <c r="GA754" s="42"/>
      <c r="GB754" s="42"/>
      <c r="GC754" s="42"/>
      <c r="GD754" s="42"/>
      <c r="GE754" s="42"/>
      <c r="GF754" s="42"/>
      <c r="GG754" s="42"/>
      <c r="GH754" s="42"/>
      <c r="GI754" s="42"/>
      <c r="GJ754" s="42"/>
      <c r="GK754" s="42"/>
      <c r="GL754" s="42"/>
      <c r="GM754" s="42"/>
      <c r="GN754" s="42"/>
      <c r="GO754" s="42"/>
      <c r="GP754" s="42"/>
      <c r="GQ754" s="42"/>
      <c r="GR754" s="42"/>
      <c r="GS754" s="42"/>
      <c r="GT754" s="42"/>
      <c r="GU754" s="42"/>
      <c r="GV754" s="42"/>
      <c r="GW754" s="42"/>
      <c r="GX754" s="42"/>
      <c r="GY754" s="42"/>
      <c r="GZ754" s="42"/>
      <c r="HA754" s="42"/>
      <c r="HB754" s="42"/>
      <c r="HC754" s="42"/>
      <c r="HD754" s="42"/>
      <c r="HE754" s="42"/>
      <c r="HF754" s="42"/>
      <c r="HG754" s="42"/>
      <c r="HH754" s="42"/>
      <c r="HI754" s="42"/>
      <c r="HJ754" s="42"/>
      <c r="HK754" s="42"/>
      <c r="HL754" s="42"/>
      <c r="HM754" s="42"/>
      <c r="HN754" s="42"/>
      <c r="HO754" s="42"/>
      <c r="HP754" s="42"/>
      <c r="HQ754" s="42"/>
      <c r="HR754" s="42"/>
      <c r="HS754" s="42"/>
      <c r="HT754" s="42"/>
      <c r="HU754" s="42"/>
      <c r="HV754" s="42"/>
      <c r="HW754" s="42"/>
      <c r="HX754" s="42"/>
    </row>
    <row r="755" spans="1:232" s="32" customFormat="1" x14ac:dyDescent="0.25">
      <c r="A755" s="29"/>
      <c r="B755" s="30"/>
      <c r="C755" s="31" t="str">
        <f>IF(H755="","",VLOOKUP(O755,Khach_hang!B:G,6,0))</f>
        <v/>
      </c>
      <c r="D755" s="57" t="str">
        <f t="shared" si="187"/>
        <v/>
      </c>
      <c r="E755" s="57" t="str">
        <f t="shared" si="188"/>
        <v/>
      </c>
      <c r="F755" s="32" t="str">
        <f>IF(H755="","",VLOOKUP(H755,'PHIEU XT'!B:I,8,0))</f>
        <v/>
      </c>
      <c r="G755" s="32" t="str">
        <f t="shared" si="189"/>
        <v/>
      </c>
      <c r="H755" s="4"/>
      <c r="I755" s="32" t="str">
        <f t="shared" si="190"/>
        <v/>
      </c>
      <c r="J755" s="33" t="str">
        <f t="shared" si="191"/>
        <v/>
      </c>
      <c r="K755" s="43"/>
      <c r="L755" s="46" t="str">
        <f t="shared" si="192"/>
        <v/>
      </c>
      <c r="M755" s="33" t="str">
        <f>IF(H755="","",'PHIEU XT'!C755)</f>
        <v/>
      </c>
      <c r="N755" s="35" t="str">
        <f t="shared" si="193"/>
        <v/>
      </c>
      <c r="O755" s="6" t="str">
        <f>IF(H755="","",'PHIEU XT'!E755)</f>
        <v/>
      </c>
      <c r="P755" s="36"/>
      <c r="Q755" s="36"/>
      <c r="R755" s="36"/>
      <c r="S755" s="33" t="str">
        <f>IF(H755="","",'PHIEU XT'!F755)</f>
        <v/>
      </c>
      <c r="T755" s="36"/>
      <c r="U755" s="36"/>
      <c r="V755" s="33" t="str">
        <f t="shared" si="194"/>
        <v/>
      </c>
      <c r="W755" s="36"/>
      <c r="X755" s="36"/>
      <c r="Y755" s="33" t="str">
        <f>IF(H755="","",'PHIEU XT'!AC755)</f>
        <v/>
      </c>
      <c r="Z755" s="36"/>
      <c r="AA755" s="30"/>
      <c r="AB755" s="57" t="str">
        <f t="shared" si="195"/>
        <v/>
      </c>
      <c r="AC755" s="57" t="str">
        <f t="shared" si="196"/>
        <v/>
      </c>
      <c r="AD755" s="30"/>
      <c r="AE755" s="58" t="str">
        <f>IF(H755="","",'PHIEU XT'!U755)</f>
        <v/>
      </c>
      <c r="AF755" s="37"/>
      <c r="AG755" s="37" t="str">
        <f>IF(H755="","",'PHIEU XT'!T755)</f>
        <v/>
      </c>
      <c r="AH755" s="38" t="e">
        <f t="shared" si="197"/>
        <v>#VALUE!</v>
      </c>
      <c r="AI755" s="37"/>
      <c r="AJ755" s="37"/>
      <c r="AK755" s="39"/>
      <c r="AL755" s="40" t="str">
        <f t="shared" si="198"/>
        <v/>
      </c>
      <c r="AM755" s="37"/>
      <c r="AN755" s="37" t="str">
        <f t="shared" si="199"/>
        <v/>
      </c>
      <c r="AO755" s="59" t="str">
        <f t="shared" si="200"/>
        <v/>
      </c>
      <c r="AP755" s="39"/>
      <c r="AQ755" s="59" t="str">
        <f t="shared" si="201"/>
        <v/>
      </c>
      <c r="AR755" s="60" t="str">
        <f t="shared" si="202"/>
        <v/>
      </c>
      <c r="AS755" s="60" t="str">
        <f t="shared" si="203"/>
        <v/>
      </c>
      <c r="AT755" s="41"/>
      <c r="AU755" s="41"/>
      <c r="AV755" s="39"/>
      <c r="AW755" s="42"/>
      <c r="AX755" s="42"/>
      <c r="AY755" s="42"/>
      <c r="AZ755" s="42"/>
      <c r="BA755" s="42"/>
      <c r="BB755" s="42"/>
      <c r="BC755" s="42"/>
      <c r="BD755" s="42"/>
      <c r="BE755" s="42"/>
      <c r="BF755" s="42"/>
      <c r="BG755" s="42"/>
      <c r="BH755" s="42"/>
      <c r="BI755" s="42"/>
      <c r="BJ755" s="42"/>
      <c r="BK755" s="42"/>
      <c r="BL755" s="42"/>
      <c r="BM755" s="42"/>
      <c r="BN755" s="42"/>
      <c r="BO755" s="42"/>
      <c r="BP755" s="42"/>
      <c r="BQ755" s="42"/>
      <c r="BR755" s="42"/>
      <c r="BS755" s="42"/>
      <c r="BT755" s="42"/>
      <c r="BU755" s="42"/>
      <c r="BV755" s="42"/>
      <c r="BW755" s="42"/>
      <c r="BX755" s="42"/>
      <c r="BY755" s="42"/>
      <c r="BZ755" s="42"/>
      <c r="CA755" s="42"/>
      <c r="CB755" s="42"/>
      <c r="CC755" s="42"/>
      <c r="CD755" s="42"/>
      <c r="CE755" s="42"/>
      <c r="CF755" s="42"/>
      <c r="CG755" s="42"/>
      <c r="CH755" s="42"/>
      <c r="CI755" s="42"/>
      <c r="CJ755" s="42"/>
      <c r="CK755" s="42"/>
      <c r="CL755" s="42"/>
      <c r="CM755" s="42"/>
      <c r="CN755" s="42"/>
      <c r="CO755" s="42"/>
      <c r="CP755" s="42"/>
      <c r="CQ755" s="42"/>
      <c r="CR755" s="42"/>
      <c r="CS755" s="42"/>
      <c r="CT755" s="42"/>
      <c r="CU755" s="42"/>
      <c r="CV755" s="42"/>
      <c r="CW755" s="42"/>
      <c r="CX755" s="42"/>
      <c r="CY755" s="42"/>
      <c r="CZ755" s="42"/>
      <c r="DA755" s="42"/>
      <c r="DB755" s="42"/>
      <c r="DC755" s="42"/>
      <c r="DD755" s="42"/>
      <c r="DE755" s="42"/>
      <c r="DF755" s="42"/>
      <c r="DG755" s="42"/>
      <c r="DH755" s="42"/>
      <c r="DI755" s="42"/>
      <c r="DJ755" s="42"/>
      <c r="DK755" s="42"/>
      <c r="DL755" s="42"/>
      <c r="DM755" s="42"/>
      <c r="DN755" s="42"/>
      <c r="DO755" s="42"/>
      <c r="DP755" s="42"/>
      <c r="DQ755" s="42"/>
      <c r="DR755" s="42"/>
      <c r="DS755" s="42"/>
      <c r="DT755" s="42"/>
      <c r="DU755" s="42"/>
      <c r="DV755" s="42"/>
      <c r="DW755" s="42"/>
      <c r="DX755" s="42"/>
      <c r="DY755" s="42"/>
      <c r="DZ755" s="42"/>
      <c r="EA755" s="42"/>
      <c r="EB755" s="42"/>
      <c r="EC755" s="42"/>
      <c r="ED755" s="42"/>
      <c r="EE755" s="42"/>
      <c r="EF755" s="42"/>
      <c r="EG755" s="42"/>
      <c r="EH755" s="42"/>
      <c r="EI755" s="42"/>
      <c r="EJ755" s="42"/>
      <c r="EK755" s="42"/>
      <c r="EL755" s="42"/>
      <c r="EM755" s="42"/>
      <c r="EN755" s="42"/>
      <c r="EO755" s="42"/>
      <c r="EP755" s="42"/>
      <c r="EQ755" s="42"/>
      <c r="ER755" s="42"/>
      <c r="ES755" s="42"/>
      <c r="ET755" s="42"/>
      <c r="EU755" s="42"/>
      <c r="EV755" s="42"/>
      <c r="EW755" s="42"/>
      <c r="EX755" s="42"/>
      <c r="EY755" s="42"/>
      <c r="EZ755" s="42"/>
      <c r="FA755" s="42"/>
      <c r="FB755" s="42"/>
      <c r="FC755" s="42"/>
      <c r="FD755" s="42"/>
      <c r="FE755" s="42"/>
      <c r="FF755" s="42"/>
      <c r="FG755" s="42"/>
      <c r="FH755" s="42"/>
      <c r="FI755" s="42"/>
      <c r="FJ755" s="42"/>
      <c r="FK755" s="42"/>
      <c r="FL755" s="42"/>
      <c r="FM755" s="42"/>
      <c r="FN755" s="42"/>
      <c r="FO755" s="42"/>
      <c r="FP755" s="42"/>
      <c r="FQ755" s="42"/>
      <c r="FR755" s="42"/>
      <c r="FS755" s="42"/>
      <c r="FT755" s="42"/>
      <c r="FU755" s="42"/>
      <c r="FV755" s="42"/>
      <c r="FW755" s="42"/>
      <c r="FX755" s="42"/>
      <c r="FY755" s="42"/>
      <c r="FZ755" s="42"/>
      <c r="GA755" s="42"/>
      <c r="GB755" s="42"/>
      <c r="GC755" s="42"/>
      <c r="GD755" s="42"/>
      <c r="GE755" s="42"/>
      <c r="GF755" s="42"/>
      <c r="GG755" s="42"/>
      <c r="GH755" s="42"/>
      <c r="GI755" s="42"/>
      <c r="GJ755" s="42"/>
      <c r="GK755" s="42"/>
      <c r="GL755" s="42"/>
      <c r="GM755" s="42"/>
      <c r="GN755" s="42"/>
      <c r="GO755" s="42"/>
      <c r="GP755" s="42"/>
      <c r="GQ755" s="42"/>
      <c r="GR755" s="42"/>
      <c r="GS755" s="42"/>
      <c r="GT755" s="42"/>
      <c r="GU755" s="42"/>
      <c r="GV755" s="42"/>
      <c r="GW755" s="42"/>
      <c r="GX755" s="42"/>
      <c r="GY755" s="42"/>
      <c r="GZ755" s="42"/>
      <c r="HA755" s="42"/>
      <c r="HB755" s="42"/>
      <c r="HC755" s="42"/>
      <c r="HD755" s="42"/>
      <c r="HE755" s="42"/>
      <c r="HF755" s="42"/>
      <c r="HG755" s="42"/>
      <c r="HH755" s="42"/>
      <c r="HI755" s="42"/>
      <c r="HJ755" s="42"/>
      <c r="HK755" s="42"/>
      <c r="HL755" s="42"/>
      <c r="HM755" s="42"/>
      <c r="HN755" s="42"/>
      <c r="HO755" s="42"/>
      <c r="HP755" s="42"/>
      <c r="HQ755" s="42"/>
      <c r="HR755" s="42"/>
      <c r="HS755" s="42"/>
      <c r="HT755" s="42"/>
      <c r="HU755" s="42"/>
      <c r="HV755" s="42"/>
      <c r="HW755" s="42"/>
      <c r="HX755" s="42"/>
    </row>
    <row r="756" spans="1:232" s="32" customFormat="1" x14ac:dyDescent="0.25">
      <c r="A756" s="29"/>
      <c r="B756" s="30"/>
      <c r="C756" s="31" t="str">
        <f>IF(H756="","",VLOOKUP(O756,Khach_hang!B:G,6,0))</f>
        <v/>
      </c>
      <c r="D756" s="57" t="str">
        <f t="shared" si="187"/>
        <v/>
      </c>
      <c r="E756" s="57" t="str">
        <f t="shared" si="188"/>
        <v/>
      </c>
      <c r="F756" s="32" t="str">
        <f>IF(H756="","",VLOOKUP(H756,'PHIEU XT'!B:I,8,0))</f>
        <v/>
      </c>
      <c r="G756" s="32" t="str">
        <f t="shared" si="189"/>
        <v/>
      </c>
      <c r="H756" s="4"/>
      <c r="I756" s="32" t="str">
        <f t="shared" si="190"/>
        <v/>
      </c>
      <c r="J756" s="33" t="str">
        <f t="shared" si="191"/>
        <v/>
      </c>
      <c r="K756" s="43"/>
      <c r="L756" s="46" t="str">
        <f t="shared" si="192"/>
        <v/>
      </c>
      <c r="M756" s="33" t="str">
        <f>IF(H756="","",'PHIEU XT'!C756)</f>
        <v/>
      </c>
      <c r="N756" s="35" t="str">
        <f t="shared" si="193"/>
        <v/>
      </c>
      <c r="O756" s="6" t="str">
        <f>IF(H756="","",'PHIEU XT'!E756)</f>
        <v/>
      </c>
      <c r="P756" s="36"/>
      <c r="Q756" s="36"/>
      <c r="R756" s="36"/>
      <c r="S756" s="33" t="str">
        <f>IF(H756="","",'PHIEU XT'!F756)</f>
        <v/>
      </c>
      <c r="T756" s="36"/>
      <c r="U756" s="36"/>
      <c r="V756" s="33" t="str">
        <f t="shared" si="194"/>
        <v/>
      </c>
      <c r="W756" s="36"/>
      <c r="X756" s="36"/>
      <c r="Y756" s="33" t="str">
        <f>IF(H756="","",'PHIEU XT'!AC756)</f>
        <v/>
      </c>
      <c r="Z756" s="36"/>
      <c r="AA756" s="30"/>
      <c r="AB756" s="57" t="str">
        <f t="shared" si="195"/>
        <v/>
      </c>
      <c r="AC756" s="57" t="str">
        <f t="shared" si="196"/>
        <v/>
      </c>
      <c r="AD756" s="30"/>
      <c r="AE756" s="58" t="str">
        <f>IF(H756="","",'PHIEU XT'!U756)</f>
        <v/>
      </c>
      <c r="AF756" s="37"/>
      <c r="AG756" s="37" t="str">
        <f>IF(H756="","",'PHIEU XT'!T756)</f>
        <v/>
      </c>
      <c r="AH756" s="38" t="e">
        <f t="shared" si="197"/>
        <v>#VALUE!</v>
      </c>
      <c r="AI756" s="37"/>
      <c r="AJ756" s="37"/>
      <c r="AK756" s="39"/>
      <c r="AL756" s="40" t="str">
        <f t="shared" si="198"/>
        <v/>
      </c>
      <c r="AM756" s="37"/>
      <c r="AN756" s="37" t="str">
        <f t="shared" si="199"/>
        <v/>
      </c>
      <c r="AO756" s="59" t="str">
        <f t="shared" si="200"/>
        <v/>
      </c>
      <c r="AP756" s="39"/>
      <c r="AQ756" s="59" t="str">
        <f t="shared" si="201"/>
        <v/>
      </c>
      <c r="AR756" s="60" t="str">
        <f t="shared" si="202"/>
        <v/>
      </c>
      <c r="AS756" s="60" t="str">
        <f t="shared" si="203"/>
        <v/>
      </c>
      <c r="AT756" s="41"/>
      <c r="AU756" s="41"/>
      <c r="AV756" s="39"/>
      <c r="AW756" s="42"/>
      <c r="AX756" s="42"/>
      <c r="AY756" s="42"/>
      <c r="AZ756" s="42"/>
      <c r="BA756" s="42"/>
      <c r="BB756" s="42"/>
      <c r="BC756" s="42"/>
      <c r="BD756" s="42"/>
      <c r="BE756" s="42"/>
      <c r="BF756" s="42"/>
      <c r="BG756" s="42"/>
      <c r="BH756" s="42"/>
      <c r="BI756" s="42"/>
      <c r="BJ756" s="42"/>
      <c r="BK756" s="42"/>
      <c r="BL756" s="42"/>
      <c r="BM756" s="42"/>
      <c r="BN756" s="42"/>
      <c r="BO756" s="42"/>
      <c r="BP756" s="42"/>
      <c r="BQ756" s="42"/>
      <c r="BR756" s="42"/>
      <c r="BS756" s="42"/>
      <c r="BT756" s="42"/>
      <c r="BU756" s="42"/>
      <c r="BV756" s="42"/>
      <c r="BW756" s="42"/>
      <c r="BX756" s="42"/>
      <c r="BY756" s="42"/>
      <c r="BZ756" s="42"/>
      <c r="CA756" s="42"/>
      <c r="CB756" s="42"/>
      <c r="CC756" s="42"/>
      <c r="CD756" s="42"/>
      <c r="CE756" s="42"/>
      <c r="CF756" s="42"/>
      <c r="CG756" s="42"/>
      <c r="CH756" s="42"/>
      <c r="CI756" s="42"/>
      <c r="CJ756" s="42"/>
      <c r="CK756" s="42"/>
      <c r="CL756" s="42"/>
      <c r="CM756" s="42"/>
      <c r="CN756" s="42"/>
      <c r="CO756" s="42"/>
      <c r="CP756" s="42"/>
      <c r="CQ756" s="42"/>
      <c r="CR756" s="42"/>
      <c r="CS756" s="42"/>
      <c r="CT756" s="42"/>
      <c r="CU756" s="42"/>
      <c r="CV756" s="42"/>
      <c r="CW756" s="42"/>
      <c r="CX756" s="42"/>
      <c r="CY756" s="42"/>
      <c r="CZ756" s="42"/>
      <c r="DA756" s="42"/>
      <c r="DB756" s="42"/>
      <c r="DC756" s="42"/>
      <c r="DD756" s="42"/>
      <c r="DE756" s="42"/>
      <c r="DF756" s="42"/>
      <c r="DG756" s="42"/>
      <c r="DH756" s="42"/>
      <c r="DI756" s="42"/>
      <c r="DJ756" s="42"/>
      <c r="DK756" s="42"/>
      <c r="DL756" s="42"/>
      <c r="DM756" s="42"/>
      <c r="DN756" s="42"/>
      <c r="DO756" s="42"/>
      <c r="DP756" s="42"/>
      <c r="DQ756" s="42"/>
      <c r="DR756" s="42"/>
      <c r="DS756" s="42"/>
      <c r="DT756" s="42"/>
      <c r="DU756" s="42"/>
      <c r="DV756" s="42"/>
      <c r="DW756" s="42"/>
      <c r="DX756" s="42"/>
      <c r="DY756" s="42"/>
      <c r="DZ756" s="42"/>
      <c r="EA756" s="42"/>
      <c r="EB756" s="42"/>
      <c r="EC756" s="42"/>
      <c r="ED756" s="42"/>
      <c r="EE756" s="42"/>
      <c r="EF756" s="42"/>
      <c r="EG756" s="42"/>
      <c r="EH756" s="42"/>
      <c r="EI756" s="42"/>
      <c r="EJ756" s="42"/>
      <c r="EK756" s="42"/>
      <c r="EL756" s="42"/>
      <c r="EM756" s="42"/>
      <c r="EN756" s="42"/>
      <c r="EO756" s="42"/>
      <c r="EP756" s="42"/>
      <c r="EQ756" s="42"/>
      <c r="ER756" s="42"/>
      <c r="ES756" s="42"/>
      <c r="ET756" s="42"/>
      <c r="EU756" s="42"/>
      <c r="EV756" s="42"/>
      <c r="EW756" s="42"/>
      <c r="EX756" s="42"/>
      <c r="EY756" s="42"/>
      <c r="EZ756" s="42"/>
      <c r="FA756" s="42"/>
      <c r="FB756" s="42"/>
      <c r="FC756" s="42"/>
      <c r="FD756" s="42"/>
      <c r="FE756" s="42"/>
      <c r="FF756" s="42"/>
      <c r="FG756" s="42"/>
      <c r="FH756" s="42"/>
      <c r="FI756" s="42"/>
      <c r="FJ756" s="42"/>
      <c r="FK756" s="42"/>
      <c r="FL756" s="42"/>
      <c r="FM756" s="42"/>
      <c r="FN756" s="42"/>
      <c r="FO756" s="42"/>
      <c r="FP756" s="42"/>
      <c r="FQ756" s="42"/>
      <c r="FR756" s="42"/>
      <c r="FS756" s="42"/>
      <c r="FT756" s="42"/>
      <c r="FU756" s="42"/>
      <c r="FV756" s="42"/>
      <c r="FW756" s="42"/>
      <c r="FX756" s="42"/>
      <c r="FY756" s="42"/>
      <c r="FZ756" s="42"/>
      <c r="GA756" s="42"/>
      <c r="GB756" s="42"/>
      <c r="GC756" s="42"/>
      <c r="GD756" s="42"/>
      <c r="GE756" s="42"/>
      <c r="GF756" s="42"/>
      <c r="GG756" s="42"/>
      <c r="GH756" s="42"/>
      <c r="GI756" s="42"/>
      <c r="GJ756" s="42"/>
      <c r="GK756" s="42"/>
      <c r="GL756" s="42"/>
      <c r="GM756" s="42"/>
      <c r="GN756" s="42"/>
      <c r="GO756" s="42"/>
      <c r="GP756" s="42"/>
      <c r="GQ756" s="42"/>
      <c r="GR756" s="42"/>
      <c r="GS756" s="42"/>
      <c r="GT756" s="42"/>
      <c r="GU756" s="42"/>
      <c r="GV756" s="42"/>
      <c r="GW756" s="42"/>
      <c r="GX756" s="42"/>
      <c r="GY756" s="42"/>
      <c r="GZ756" s="42"/>
      <c r="HA756" s="42"/>
      <c r="HB756" s="42"/>
      <c r="HC756" s="42"/>
      <c r="HD756" s="42"/>
      <c r="HE756" s="42"/>
      <c r="HF756" s="42"/>
      <c r="HG756" s="42"/>
      <c r="HH756" s="42"/>
      <c r="HI756" s="42"/>
      <c r="HJ756" s="42"/>
      <c r="HK756" s="42"/>
      <c r="HL756" s="42"/>
      <c r="HM756" s="42"/>
      <c r="HN756" s="42"/>
      <c r="HO756" s="42"/>
      <c r="HP756" s="42"/>
      <c r="HQ756" s="42"/>
      <c r="HR756" s="42"/>
      <c r="HS756" s="42"/>
      <c r="HT756" s="42"/>
      <c r="HU756" s="42"/>
      <c r="HV756" s="42"/>
      <c r="HW756" s="42"/>
      <c r="HX756" s="42"/>
    </row>
    <row r="757" spans="1:232" s="32" customFormat="1" x14ac:dyDescent="0.25">
      <c r="A757" s="29"/>
      <c r="B757" s="30"/>
      <c r="C757" s="31" t="str">
        <f>IF(H757="","",VLOOKUP(O757,Khach_hang!B:G,6,0))</f>
        <v/>
      </c>
      <c r="D757" s="57" t="str">
        <f t="shared" si="187"/>
        <v/>
      </c>
      <c r="E757" s="57" t="str">
        <f t="shared" si="188"/>
        <v/>
      </c>
      <c r="F757" s="32" t="str">
        <f>IF(H757="","",VLOOKUP(H757,'PHIEU XT'!B:I,8,0))</f>
        <v/>
      </c>
      <c r="G757" s="32" t="str">
        <f t="shared" si="189"/>
        <v/>
      </c>
      <c r="H757" s="4"/>
      <c r="I757" s="32" t="str">
        <f t="shared" si="190"/>
        <v/>
      </c>
      <c r="J757" s="33" t="str">
        <f t="shared" si="191"/>
        <v/>
      </c>
      <c r="K757" s="43"/>
      <c r="L757" s="46" t="str">
        <f t="shared" si="192"/>
        <v/>
      </c>
      <c r="M757" s="33" t="str">
        <f>IF(H757="","",'PHIEU XT'!C757)</f>
        <v/>
      </c>
      <c r="N757" s="35" t="str">
        <f t="shared" si="193"/>
        <v/>
      </c>
      <c r="O757" s="6" t="str">
        <f>IF(H757="","",'PHIEU XT'!E757)</f>
        <v/>
      </c>
      <c r="P757" s="36"/>
      <c r="Q757" s="36"/>
      <c r="R757" s="36"/>
      <c r="S757" s="33" t="str">
        <f>IF(H757="","",'PHIEU XT'!F757)</f>
        <v/>
      </c>
      <c r="T757" s="36"/>
      <c r="U757" s="36"/>
      <c r="V757" s="33" t="str">
        <f t="shared" si="194"/>
        <v/>
      </c>
      <c r="W757" s="36"/>
      <c r="X757" s="36"/>
      <c r="Y757" s="33" t="str">
        <f>IF(H757="","",'PHIEU XT'!AC757)</f>
        <v/>
      </c>
      <c r="Z757" s="36"/>
      <c r="AA757" s="30"/>
      <c r="AB757" s="57" t="str">
        <f t="shared" si="195"/>
        <v/>
      </c>
      <c r="AC757" s="57" t="str">
        <f t="shared" si="196"/>
        <v/>
      </c>
      <c r="AD757" s="30"/>
      <c r="AE757" s="58" t="str">
        <f>IF(H757="","",'PHIEU XT'!U757)</f>
        <v/>
      </c>
      <c r="AF757" s="37"/>
      <c r="AG757" s="37" t="str">
        <f>IF(H757="","",'PHIEU XT'!T757)</f>
        <v/>
      </c>
      <c r="AH757" s="38" t="e">
        <f t="shared" si="197"/>
        <v>#VALUE!</v>
      </c>
      <c r="AI757" s="37"/>
      <c r="AJ757" s="37"/>
      <c r="AK757" s="39"/>
      <c r="AL757" s="40" t="str">
        <f t="shared" si="198"/>
        <v/>
      </c>
      <c r="AM757" s="37"/>
      <c r="AN757" s="37" t="str">
        <f t="shared" si="199"/>
        <v/>
      </c>
      <c r="AO757" s="59" t="str">
        <f t="shared" si="200"/>
        <v/>
      </c>
      <c r="AP757" s="39"/>
      <c r="AQ757" s="59" t="str">
        <f t="shared" si="201"/>
        <v/>
      </c>
      <c r="AR757" s="60" t="str">
        <f t="shared" si="202"/>
        <v/>
      </c>
      <c r="AS757" s="60" t="str">
        <f t="shared" si="203"/>
        <v/>
      </c>
      <c r="AT757" s="41"/>
      <c r="AU757" s="41"/>
      <c r="AV757" s="39"/>
      <c r="AW757" s="42"/>
      <c r="AX757" s="42"/>
      <c r="AY757" s="42"/>
      <c r="AZ757" s="42"/>
      <c r="BA757" s="42"/>
      <c r="BB757" s="42"/>
      <c r="BC757" s="42"/>
      <c r="BD757" s="42"/>
      <c r="BE757" s="42"/>
      <c r="BF757" s="42"/>
      <c r="BG757" s="42"/>
      <c r="BH757" s="42"/>
      <c r="BI757" s="42"/>
      <c r="BJ757" s="42"/>
      <c r="BK757" s="42"/>
      <c r="BL757" s="42"/>
      <c r="BM757" s="42"/>
      <c r="BN757" s="42"/>
      <c r="BO757" s="42"/>
      <c r="BP757" s="42"/>
      <c r="BQ757" s="42"/>
      <c r="BR757" s="42"/>
      <c r="BS757" s="42"/>
      <c r="BT757" s="42"/>
      <c r="BU757" s="42"/>
      <c r="BV757" s="42"/>
      <c r="BW757" s="42"/>
      <c r="BX757" s="42"/>
      <c r="BY757" s="42"/>
      <c r="BZ757" s="42"/>
      <c r="CA757" s="42"/>
      <c r="CB757" s="42"/>
      <c r="CC757" s="42"/>
      <c r="CD757" s="42"/>
      <c r="CE757" s="42"/>
      <c r="CF757" s="42"/>
      <c r="CG757" s="42"/>
      <c r="CH757" s="42"/>
      <c r="CI757" s="42"/>
      <c r="CJ757" s="42"/>
      <c r="CK757" s="42"/>
      <c r="CL757" s="42"/>
      <c r="CM757" s="42"/>
      <c r="CN757" s="42"/>
      <c r="CO757" s="42"/>
      <c r="CP757" s="42"/>
      <c r="CQ757" s="42"/>
      <c r="CR757" s="42"/>
      <c r="CS757" s="42"/>
      <c r="CT757" s="42"/>
      <c r="CU757" s="42"/>
      <c r="CV757" s="42"/>
      <c r="CW757" s="42"/>
      <c r="CX757" s="42"/>
      <c r="CY757" s="42"/>
      <c r="CZ757" s="42"/>
      <c r="DA757" s="42"/>
      <c r="DB757" s="42"/>
      <c r="DC757" s="42"/>
      <c r="DD757" s="42"/>
      <c r="DE757" s="42"/>
      <c r="DF757" s="42"/>
      <c r="DG757" s="42"/>
      <c r="DH757" s="42"/>
      <c r="DI757" s="42"/>
      <c r="DJ757" s="42"/>
      <c r="DK757" s="42"/>
      <c r="DL757" s="42"/>
      <c r="DM757" s="42"/>
      <c r="DN757" s="42"/>
      <c r="DO757" s="42"/>
      <c r="DP757" s="42"/>
      <c r="DQ757" s="42"/>
      <c r="DR757" s="42"/>
      <c r="DS757" s="42"/>
      <c r="DT757" s="42"/>
      <c r="DU757" s="42"/>
      <c r="DV757" s="42"/>
      <c r="DW757" s="42"/>
      <c r="DX757" s="42"/>
      <c r="DY757" s="42"/>
      <c r="DZ757" s="42"/>
      <c r="EA757" s="42"/>
      <c r="EB757" s="42"/>
      <c r="EC757" s="42"/>
      <c r="ED757" s="42"/>
      <c r="EE757" s="42"/>
      <c r="EF757" s="42"/>
      <c r="EG757" s="42"/>
      <c r="EH757" s="42"/>
      <c r="EI757" s="42"/>
      <c r="EJ757" s="42"/>
      <c r="EK757" s="42"/>
      <c r="EL757" s="42"/>
      <c r="EM757" s="42"/>
      <c r="EN757" s="42"/>
      <c r="EO757" s="42"/>
      <c r="EP757" s="42"/>
      <c r="EQ757" s="42"/>
      <c r="ER757" s="42"/>
      <c r="ES757" s="42"/>
      <c r="ET757" s="42"/>
      <c r="EU757" s="42"/>
      <c r="EV757" s="42"/>
      <c r="EW757" s="42"/>
      <c r="EX757" s="42"/>
      <c r="EY757" s="42"/>
      <c r="EZ757" s="42"/>
      <c r="FA757" s="42"/>
      <c r="FB757" s="42"/>
      <c r="FC757" s="42"/>
      <c r="FD757" s="42"/>
      <c r="FE757" s="42"/>
      <c r="FF757" s="42"/>
      <c r="FG757" s="42"/>
      <c r="FH757" s="42"/>
      <c r="FI757" s="42"/>
      <c r="FJ757" s="42"/>
      <c r="FK757" s="42"/>
      <c r="FL757" s="42"/>
      <c r="FM757" s="42"/>
      <c r="FN757" s="42"/>
      <c r="FO757" s="42"/>
      <c r="FP757" s="42"/>
      <c r="FQ757" s="42"/>
      <c r="FR757" s="42"/>
      <c r="FS757" s="42"/>
      <c r="FT757" s="42"/>
      <c r="FU757" s="42"/>
      <c r="FV757" s="42"/>
      <c r="FW757" s="42"/>
      <c r="FX757" s="42"/>
      <c r="FY757" s="42"/>
      <c r="FZ757" s="42"/>
      <c r="GA757" s="42"/>
      <c r="GB757" s="42"/>
      <c r="GC757" s="42"/>
      <c r="GD757" s="42"/>
      <c r="GE757" s="42"/>
      <c r="GF757" s="42"/>
      <c r="GG757" s="42"/>
      <c r="GH757" s="42"/>
      <c r="GI757" s="42"/>
      <c r="GJ757" s="42"/>
      <c r="GK757" s="42"/>
      <c r="GL757" s="42"/>
      <c r="GM757" s="42"/>
      <c r="GN757" s="42"/>
      <c r="GO757" s="42"/>
      <c r="GP757" s="42"/>
      <c r="GQ757" s="42"/>
      <c r="GR757" s="42"/>
      <c r="GS757" s="42"/>
      <c r="GT757" s="42"/>
      <c r="GU757" s="42"/>
      <c r="GV757" s="42"/>
      <c r="GW757" s="42"/>
      <c r="GX757" s="42"/>
      <c r="GY757" s="42"/>
      <c r="GZ757" s="42"/>
      <c r="HA757" s="42"/>
      <c r="HB757" s="42"/>
      <c r="HC757" s="42"/>
      <c r="HD757" s="42"/>
      <c r="HE757" s="42"/>
      <c r="HF757" s="42"/>
      <c r="HG757" s="42"/>
      <c r="HH757" s="42"/>
      <c r="HI757" s="42"/>
      <c r="HJ757" s="42"/>
      <c r="HK757" s="42"/>
      <c r="HL757" s="42"/>
      <c r="HM757" s="42"/>
      <c r="HN757" s="42"/>
      <c r="HO757" s="42"/>
      <c r="HP757" s="42"/>
      <c r="HQ757" s="42"/>
      <c r="HR757" s="42"/>
      <c r="HS757" s="42"/>
      <c r="HT757" s="42"/>
      <c r="HU757" s="42"/>
      <c r="HV757" s="42"/>
      <c r="HW757" s="42"/>
      <c r="HX757" s="42"/>
    </row>
    <row r="758" spans="1:232" s="32" customFormat="1" x14ac:dyDescent="0.25">
      <c r="A758" s="29"/>
      <c r="B758" s="30"/>
      <c r="C758" s="31" t="str">
        <f>IF(H758="","",VLOOKUP(O758,Khach_hang!B:G,6,0))</f>
        <v/>
      </c>
      <c r="D758" s="57" t="str">
        <f t="shared" si="187"/>
        <v/>
      </c>
      <c r="E758" s="57" t="str">
        <f t="shared" si="188"/>
        <v/>
      </c>
      <c r="F758" s="32" t="str">
        <f>IF(H758="","",VLOOKUP(H758,'PHIEU XT'!B:I,8,0))</f>
        <v/>
      </c>
      <c r="G758" s="32" t="str">
        <f t="shared" si="189"/>
        <v/>
      </c>
      <c r="H758" s="4"/>
      <c r="I758" s="32" t="str">
        <f t="shared" si="190"/>
        <v/>
      </c>
      <c r="J758" s="33" t="str">
        <f t="shared" si="191"/>
        <v/>
      </c>
      <c r="K758" s="43"/>
      <c r="L758" s="46" t="str">
        <f t="shared" si="192"/>
        <v/>
      </c>
      <c r="M758" s="33" t="str">
        <f>IF(H758="","",'PHIEU XT'!C758)</f>
        <v/>
      </c>
      <c r="N758" s="35" t="str">
        <f t="shared" si="193"/>
        <v/>
      </c>
      <c r="O758" s="6" t="str">
        <f>IF(H758="","",'PHIEU XT'!E758)</f>
        <v/>
      </c>
      <c r="P758" s="36"/>
      <c r="Q758" s="36"/>
      <c r="R758" s="36"/>
      <c r="S758" s="33" t="str">
        <f>IF(H758="","",'PHIEU XT'!F758)</f>
        <v/>
      </c>
      <c r="T758" s="36"/>
      <c r="U758" s="36"/>
      <c r="V758" s="33" t="str">
        <f t="shared" si="194"/>
        <v/>
      </c>
      <c r="W758" s="36"/>
      <c r="X758" s="36"/>
      <c r="Y758" s="33" t="str">
        <f>IF(H758="","",'PHIEU XT'!AC758)</f>
        <v/>
      </c>
      <c r="Z758" s="36"/>
      <c r="AA758" s="30"/>
      <c r="AB758" s="57" t="str">
        <f t="shared" si="195"/>
        <v/>
      </c>
      <c r="AC758" s="57" t="str">
        <f t="shared" si="196"/>
        <v/>
      </c>
      <c r="AD758" s="30"/>
      <c r="AE758" s="58" t="str">
        <f>IF(H758="","",'PHIEU XT'!U758)</f>
        <v/>
      </c>
      <c r="AF758" s="37"/>
      <c r="AG758" s="37" t="str">
        <f>IF(H758="","",'PHIEU XT'!T758)</f>
        <v/>
      </c>
      <c r="AH758" s="38" t="e">
        <f t="shared" si="197"/>
        <v>#VALUE!</v>
      </c>
      <c r="AI758" s="37"/>
      <c r="AJ758" s="37"/>
      <c r="AK758" s="39"/>
      <c r="AL758" s="40" t="str">
        <f t="shared" si="198"/>
        <v/>
      </c>
      <c r="AM758" s="37"/>
      <c r="AN758" s="37" t="str">
        <f t="shared" si="199"/>
        <v/>
      </c>
      <c r="AO758" s="59" t="str">
        <f t="shared" si="200"/>
        <v/>
      </c>
      <c r="AP758" s="39"/>
      <c r="AQ758" s="59" t="str">
        <f t="shared" si="201"/>
        <v/>
      </c>
      <c r="AR758" s="60" t="str">
        <f t="shared" si="202"/>
        <v/>
      </c>
      <c r="AS758" s="60" t="str">
        <f t="shared" si="203"/>
        <v/>
      </c>
      <c r="AT758" s="41"/>
      <c r="AU758" s="41"/>
      <c r="AV758" s="39"/>
      <c r="AW758" s="42"/>
      <c r="AX758" s="42"/>
      <c r="AY758" s="42"/>
      <c r="AZ758" s="42"/>
      <c r="BA758" s="42"/>
      <c r="BB758" s="42"/>
      <c r="BC758" s="42"/>
      <c r="BD758" s="42"/>
      <c r="BE758" s="42"/>
      <c r="BF758" s="42"/>
      <c r="BG758" s="42"/>
      <c r="BH758" s="42"/>
      <c r="BI758" s="42"/>
      <c r="BJ758" s="42"/>
      <c r="BK758" s="42"/>
      <c r="BL758" s="42"/>
      <c r="BM758" s="42"/>
      <c r="BN758" s="42"/>
      <c r="BO758" s="42"/>
      <c r="BP758" s="42"/>
      <c r="BQ758" s="42"/>
      <c r="BR758" s="42"/>
      <c r="BS758" s="42"/>
      <c r="BT758" s="42"/>
      <c r="BU758" s="42"/>
      <c r="BV758" s="42"/>
      <c r="BW758" s="42"/>
      <c r="BX758" s="42"/>
      <c r="BY758" s="42"/>
      <c r="BZ758" s="42"/>
      <c r="CA758" s="42"/>
      <c r="CB758" s="42"/>
      <c r="CC758" s="42"/>
      <c r="CD758" s="42"/>
      <c r="CE758" s="42"/>
      <c r="CF758" s="42"/>
      <c r="CG758" s="42"/>
      <c r="CH758" s="42"/>
      <c r="CI758" s="42"/>
      <c r="CJ758" s="42"/>
      <c r="CK758" s="42"/>
      <c r="CL758" s="42"/>
      <c r="CM758" s="42"/>
      <c r="CN758" s="42"/>
      <c r="CO758" s="42"/>
      <c r="CP758" s="42"/>
      <c r="CQ758" s="42"/>
      <c r="CR758" s="42"/>
      <c r="CS758" s="42"/>
      <c r="CT758" s="42"/>
      <c r="CU758" s="42"/>
      <c r="CV758" s="42"/>
      <c r="CW758" s="42"/>
      <c r="CX758" s="42"/>
      <c r="CY758" s="42"/>
      <c r="CZ758" s="42"/>
      <c r="DA758" s="42"/>
      <c r="DB758" s="42"/>
      <c r="DC758" s="42"/>
      <c r="DD758" s="42"/>
      <c r="DE758" s="42"/>
      <c r="DF758" s="42"/>
      <c r="DG758" s="42"/>
      <c r="DH758" s="42"/>
      <c r="DI758" s="42"/>
      <c r="DJ758" s="42"/>
      <c r="DK758" s="42"/>
      <c r="DL758" s="42"/>
      <c r="DM758" s="42"/>
      <c r="DN758" s="42"/>
      <c r="DO758" s="42"/>
      <c r="DP758" s="42"/>
      <c r="DQ758" s="42"/>
      <c r="DR758" s="42"/>
      <c r="DS758" s="42"/>
      <c r="DT758" s="42"/>
      <c r="DU758" s="42"/>
      <c r="DV758" s="42"/>
      <c r="DW758" s="42"/>
      <c r="DX758" s="42"/>
      <c r="DY758" s="42"/>
      <c r="DZ758" s="42"/>
      <c r="EA758" s="42"/>
      <c r="EB758" s="42"/>
      <c r="EC758" s="42"/>
      <c r="ED758" s="42"/>
      <c r="EE758" s="42"/>
      <c r="EF758" s="42"/>
      <c r="EG758" s="42"/>
      <c r="EH758" s="42"/>
      <c r="EI758" s="42"/>
      <c r="EJ758" s="42"/>
      <c r="EK758" s="42"/>
      <c r="EL758" s="42"/>
      <c r="EM758" s="42"/>
      <c r="EN758" s="42"/>
      <c r="EO758" s="42"/>
      <c r="EP758" s="42"/>
      <c r="EQ758" s="42"/>
      <c r="ER758" s="42"/>
      <c r="ES758" s="42"/>
      <c r="ET758" s="42"/>
      <c r="EU758" s="42"/>
      <c r="EV758" s="42"/>
      <c r="EW758" s="42"/>
      <c r="EX758" s="42"/>
      <c r="EY758" s="42"/>
      <c r="EZ758" s="42"/>
      <c r="FA758" s="42"/>
      <c r="FB758" s="42"/>
      <c r="FC758" s="42"/>
      <c r="FD758" s="42"/>
      <c r="FE758" s="42"/>
      <c r="FF758" s="42"/>
      <c r="FG758" s="42"/>
      <c r="FH758" s="42"/>
      <c r="FI758" s="42"/>
      <c r="FJ758" s="42"/>
      <c r="FK758" s="42"/>
      <c r="FL758" s="42"/>
      <c r="FM758" s="42"/>
      <c r="FN758" s="42"/>
      <c r="FO758" s="42"/>
      <c r="FP758" s="42"/>
      <c r="FQ758" s="42"/>
      <c r="FR758" s="42"/>
      <c r="FS758" s="42"/>
      <c r="FT758" s="42"/>
      <c r="FU758" s="42"/>
      <c r="FV758" s="42"/>
      <c r="FW758" s="42"/>
      <c r="FX758" s="42"/>
      <c r="FY758" s="42"/>
      <c r="FZ758" s="42"/>
      <c r="GA758" s="42"/>
      <c r="GB758" s="42"/>
      <c r="GC758" s="42"/>
      <c r="GD758" s="42"/>
      <c r="GE758" s="42"/>
      <c r="GF758" s="42"/>
      <c r="GG758" s="42"/>
      <c r="GH758" s="42"/>
      <c r="GI758" s="42"/>
      <c r="GJ758" s="42"/>
      <c r="GK758" s="42"/>
      <c r="GL758" s="42"/>
      <c r="GM758" s="42"/>
      <c r="GN758" s="42"/>
      <c r="GO758" s="42"/>
      <c r="GP758" s="42"/>
      <c r="GQ758" s="42"/>
      <c r="GR758" s="42"/>
      <c r="GS758" s="42"/>
      <c r="GT758" s="42"/>
      <c r="GU758" s="42"/>
      <c r="GV758" s="42"/>
      <c r="GW758" s="42"/>
      <c r="GX758" s="42"/>
      <c r="GY758" s="42"/>
      <c r="GZ758" s="42"/>
      <c r="HA758" s="42"/>
      <c r="HB758" s="42"/>
      <c r="HC758" s="42"/>
      <c r="HD758" s="42"/>
      <c r="HE758" s="42"/>
      <c r="HF758" s="42"/>
      <c r="HG758" s="42"/>
      <c r="HH758" s="42"/>
      <c r="HI758" s="42"/>
      <c r="HJ758" s="42"/>
      <c r="HK758" s="42"/>
      <c r="HL758" s="42"/>
      <c r="HM758" s="42"/>
      <c r="HN758" s="42"/>
      <c r="HO758" s="42"/>
      <c r="HP758" s="42"/>
      <c r="HQ758" s="42"/>
      <c r="HR758" s="42"/>
      <c r="HS758" s="42"/>
      <c r="HT758" s="42"/>
      <c r="HU758" s="42"/>
      <c r="HV758" s="42"/>
      <c r="HW758" s="42"/>
      <c r="HX758" s="42"/>
    </row>
    <row r="759" spans="1:232" s="32" customFormat="1" x14ac:dyDescent="0.25">
      <c r="A759" s="29"/>
      <c r="B759" s="30"/>
      <c r="C759" s="31" t="str">
        <f>IF(H759="","",VLOOKUP(O759,Khach_hang!B:G,6,0))</f>
        <v/>
      </c>
      <c r="D759" s="57" t="str">
        <f t="shared" si="187"/>
        <v/>
      </c>
      <c r="E759" s="57" t="str">
        <f t="shared" si="188"/>
        <v/>
      </c>
      <c r="F759" s="32" t="str">
        <f>IF(H759="","",VLOOKUP(H759,'PHIEU XT'!B:I,8,0))</f>
        <v/>
      </c>
      <c r="G759" s="32" t="str">
        <f t="shared" si="189"/>
        <v/>
      </c>
      <c r="H759" s="4"/>
      <c r="I759" s="32" t="str">
        <f t="shared" si="190"/>
        <v/>
      </c>
      <c r="J759" s="33" t="str">
        <f t="shared" si="191"/>
        <v/>
      </c>
      <c r="K759" s="43"/>
      <c r="L759" s="46" t="str">
        <f t="shared" si="192"/>
        <v/>
      </c>
      <c r="M759" s="33" t="str">
        <f>IF(H759="","",'PHIEU XT'!C759)</f>
        <v/>
      </c>
      <c r="N759" s="35" t="str">
        <f t="shared" si="193"/>
        <v/>
      </c>
      <c r="O759" s="6" t="str">
        <f>IF(H759="","",'PHIEU XT'!E759)</f>
        <v/>
      </c>
      <c r="P759" s="36"/>
      <c r="Q759" s="36"/>
      <c r="R759" s="36"/>
      <c r="S759" s="33" t="str">
        <f>IF(H759="","",'PHIEU XT'!F759)</f>
        <v/>
      </c>
      <c r="T759" s="36"/>
      <c r="U759" s="36"/>
      <c r="V759" s="33" t="str">
        <f t="shared" si="194"/>
        <v/>
      </c>
      <c r="W759" s="36"/>
      <c r="X759" s="36"/>
      <c r="Y759" s="33" t="str">
        <f>IF(H759="","",'PHIEU XT'!AC759)</f>
        <v/>
      </c>
      <c r="Z759" s="36"/>
      <c r="AA759" s="30"/>
      <c r="AB759" s="57" t="str">
        <f t="shared" si="195"/>
        <v/>
      </c>
      <c r="AC759" s="57" t="str">
        <f t="shared" si="196"/>
        <v/>
      </c>
      <c r="AD759" s="30"/>
      <c r="AE759" s="58" t="str">
        <f>IF(H759="","",'PHIEU XT'!U759)</f>
        <v/>
      </c>
      <c r="AF759" s="37"/>
      <c r="AG759" s="37" t="str">
        <f>IF(H759="","",'PHIEU XT'!T759)</f>
        <v/>
      </c>
      <c r="AH759" s="38" t="e">
        <f t="shared" si="197"/>
        <v>#VALUE!</v>
      </c>
      <c r="AI759" s="37"/>
      <c r="AJ759" s="37"/>
      <c r="AK759" s="39"/>
      <c r="AL759" s="40" t="str">
        <f t="shared" si="198"/>
        <v/>
      </c>
      <c r="AM759" s="37"/>
      <c r="AN759" s="37" t="str">
        <f t="shared" si="199"/>
        <v/>
      </c>
      <c r="AO759" s="59" t="str">
        <f t="shared" si="200"/>
        <v/>
      </c>
      <c r="AP759" s="39"/>
      <c r="AQ759" s="59" t="str">
        <f t="shared" si="201"/>
        <v/>
      </c>
      <c r="AR759" s="60" t="str">
        <f t="shared" si="202"/>
        <v/>
      </c>
      <c r="AS759" s="60" t="str">
        <f t="shared" si="203"/>
        <v/>
      </c>
      <c r="AT759" s="41"/>
      <c r="AU759" s="41"/>
      <c r="AV759" s="39"/>
      <c r="AW759" s="42"/>
      <c r="AX759" s="42"/>
      <c r="AY759" s="42"/>
      <c r="AZ759" s="42"/>
      <c r="BA759" s="42"/>
      <c r="BB759" s="42"/>
      <c r="BC759" s="42"/>
      <c r="BD759" s="42"/>
      <c r="BE759" s="42"/>
      <c r="BF759" s="42"/>
      <c r="BG759" s="42"/>
      <c r="BH759" s="42"/>
      <c r="BI759" s="42"/>
      <c r="BJ759" s="42"/>
      <c r="BK759" s="42"/>
      <c r="BL759" s="42"/>
      <c r="BM759" s="42"/>
      <c r="BN759" s="42"/>
      <c r="BO759" s="42"/>
      <c r="BP759" s="42"/>
      <c r="BQ759" s="42"/>
      <c r="BR759" s="42"/>
      <c r="BS759" s="42"/>
      <c r="BT759" s="42"/>
      <c r="BU759" s="42"/>
      <c r="BV759" s="42"/>
      <c r="BW759" s="42"/>
      <c r="BX759" s="42"/>
      <c r="BY759" s="42"/>
      <c r="BZ759" s="42"/>
      <c r="CA759" s="42"/>
      <c r="CB759" s="42"/>
      <c r="CC759" s="42"/>
      <c r="CD759" s="42"/>
      <c r="CE759" s="42"/>
      <c r="CF759" s="42"/>
      <c r="CG759" s="42"/>
      <c r="CH759" s="42"/>
      <c r="CI759" s="42"/>
      <c r="CJ759" s="42"/>
      <c r="CK759" s="42"/>
      <c r="CL759" s="42"/>
      <c r="CM759" s="42"/>
      <c r="CN759" s="42"/>
      <c r="CO759" s="42"/>
      <c r="CP759" s="42"/>
      <c r="CQ759" s="42"/>
      <c r="CR759" s="42"/>
      <c r="CS759" s="42"/>
      <c r="CT759" s="42"/>
      <c r="CU759" s="42"/>
      <c r="CV759" s="42"/>
      <c r="CW759" s="42"/>
      <c r="CX759" s="42"/>
      <c r="CY759" s="42"/>
      <c r="CZ759" s="42"/>
      <c r="DA759" s="42"/>
      <c r="DB759" s="42"/>
      <c r="DC759" s="42"/>
      <c r="DD759" s="42"/>
      <c r="DE759" s="42"/>
      <c r="DF759" s="42"/>
      <c r="DG759" s="42"/>
      <c r="DH759" s="42"/>
      <c r="DI759" s="42"/>
      <c r="DJ759" s="42"/>
      <c r="DK759" s="42"/>
      <c r="DL759" s="42"/>
      <c r="DM759" s="42"/>
      <c r="DN759" s="42"/>
      <c r="DO759" s="42"/>
      <c r="DP759" s="42"/>
      <c r="DQ759" s="42"/>
      <c r="DR759" s="42"/>
      <c r="DS759" s="42"/>
      <c r="DT759" s="42"/>
      <c r="DU759" s="42"/>
      <c r="DV759" s="42"/>
      <c r="DW759" s="42"/>
      <c r="DX759" s="42"/>
      <c r="DY759" s="42"/>
      <c r="DZ759" s="42"/>
      <c r="EA759" s="42"/>
      <c r="EB759" s="42"/>
      <c r="EC759" s="42"/>
      <c r="ED759" s="42"/>
      <c r="EE759" s="42"/>
      <c r="EF759" s="42"/>
      <c r="EG759" s="42"/>
      <c r="EH759" s="42"/>
      <c r="EI759" s="42"/>
      <c r="EJ759" s="42"/>
      <c r="EK759" s="42"/>
      <c r="EL759" s="42"/>
      <c r="EM759" s="42"/>
      <c r="EN759" s="42"/>
      <c r="EO759" s="42"/>
      <c r="EP759" s="42"/>
      <c r="EQ759" s="42"/>
      <c r="ER759" s="42"/>
      <c r="ES759" s="42"/>
      <c r="ET759" s="42"/>
      <c r="EU759" s="42"/>
      <c r="EV759" s="42"/>
      <c r="EW759" s="42"/>
      <c r="EX759" s="42"/>
      <c r="EY759" s="42"/>
      <c r="EZ759" s="42"/>
      <c r="FA759" s="42"/>
      <c r="FB759" s="42"/>
      <c r="FC759" s="42"/>
      <c r="FD759" s="42"/>
      <c r="FE759" s="42"/>
      <c r="FF759" s="42"/>
      <c r="FG759" s="42"/>
      <c r="FH759" s="42"/>
      <c r="FI759" s="42"/>
      <c r="FJ759" s="42"/>
      <c r="FK759" s="42"/>
      <c r="FL759" s="42"/>
      <c r="FM759" s="42"/>
      <c r="FN759" s="42"/>
      <c r="FO759" s="42"/>
      <c r="FP759" s="42"/>
      <c r="FQ759" s="42"/>
      <c r="FR759" s="42"/>
      <c r="FS759" s="42"/>
      <c r="FT759" s="42"/>
      <c r="FU759" s="42"/>
      <c r="FV759" s="42"/>
      <c r="FW759" s="42"/>
      <c r="FX759" s="42"/>
      <c r="FY759" s="42"/>
      <c r="FZ759" s="42"/>
      <c r="GA759" s="42"/>
      <c r="GB759" s="42"/>
      <c r="GC759" s="42"/>
      <c r="GD759" s="42"/>
      <c r="GE759" s="42"/>
      <c r="GF759" s="42"/>
      <c r="GG759" s="42"/>
      <c r="GH759" s="42"/>
      <c r="GI759" s="42"/>
      <c r="GJ759" s="42"/>
      <c r="GK759" s="42"/>
      <c r="GL759" s="42"/>
      <c r="GM759" s="42"/>
      <c r="GN759" s="42"/>
      <c r="GO759" s="42"/>
      <c r="GP759" s="42"/>
      <c r="GQ759" s="42"/>
      <c r="GR759" s="42"/>
      <c r="GS759" s="42"/>
      <c r="GT759" s="42"/>
      <c r="GU759" s="42"/>
      <c r="GV759" s="42"/>
      <c r="GW759" s="42"/>
      <c r="GX759" s="42"/>
      <c r="GY759" s="42"/>
      <c r="GZ759" s="42"/>
      <c r="HA759" s="42"/>
      <c r="HB759" s="42"/>
      <c r="HC759" s="42"/>
      <c r="HD759" s="42"/>
      <c r="HE759" s="42"/>
      <c r="HF759" s="42"/>
      <c r="HG759" s="42"/>
      <c r="HH759" s="42"/>
      <c r="HI759" s="42"/>
      <c r="HJ759" s="42"/>
      <c r="HK759" s="42"/>
      <c r="HL759" s="42"/>
      <c r="HM759" s="42"/>
      <c r="HN759" s="42"/>
      <c r="HO759" s="42"/>
      <c r="HP759" s="42"/>
      <c r="HQ759" s="42"/>
      <c r="HR759" s="42"/>
      <c r="HS759" s="42"/>
      <c r="HT759" s="42"/>
      <c r="HU759" s="42"/>
      <c r="HV759" s="42"/>
      <c r="HW759" s="42"/>
      <c r="HX759" s="42"/>
    </row>
    <row r="760" spans="1:232" s="32" customFormat="1" x14ac:dyDescent="0.25">
      <c r="A760" s="29"/>
      <c r="B760" s="30"/>
      <c r="C760" s="31" t="str">
        <f>IF(H760="","",VLOOKUP(O760,Khach_hang!B:G,6,0))</f>
        <v/>
      </c>
      <c r="D760" s="57" t="str">
        <f t="shared" si="187"/>
        <v/>
      </c>
      <c r="E760" s="57" t="str">
        <f t="shared" si="188"/>
        <v/>
      </c>
      <c r="F760" s="32" t="str">
        <f>IF(H760="","",VLOOKUP(H760,'PHIEU XT'!B:I,8,0))</f>
        <v/>
      </c>
      <c r="G760" s="32" t="str">
        <f t="shared" si="189"/>
        <v/>
      </c>
      <c r="H760" s="4"/>
      <c r="I760" s="32" t="str">
        <f t="shared" si="190"/>
        <v/>
      </c>
      <c r="J760" s="33" t="str">
        <f t="shared" si="191"/>
        <v/>
      </c>
      <c r="K760" s="43"/>
      <c r="L760" s="46" t="str">
        <f t="shared" si="192"/>
        <v/>
      </c>
      <c r="M760" s="33" t="str">
        <f>IF(H760="","",'PHIEU XT'!C760)</f>
        <v/>
      </c>
      <c r="N760" s="35" t="str">
        <f t="shared" si="193"/>
        <v/>
      </c>
      <c r="O760" s="6" t="str">
        <f>IF(H760="","",'PHIEU XT'!E760)</f>
        <v/>
      </c>
      <c r="P760" s="36"/>
      <c r="Q760" s="36"/>
      <c r="R760" s="36"/>
      <c r="S760" s="33" t="str">
        <f>IF(H760="","",'PHIEU XT'!F760)</f>
        <v/>
      </c>
      <c r="T760" s="36"/>
      <c r="U760" s="36"/>
      <c r="V760" s="33" t="str">
        <f t="shared" si="194"/>
        <v/>
      </c>
      <c r="W760" s="36"/>
      <c r="X760" s="36"/>
      <c r="Y760" s="33" t="str">
        <f>IF(H760="","",'PHIEU XT'!AC760)</f>
        <v/>
      </c>
      <c r="Z760" s="36"/>
      <c r="AA760" s="30"/>
      <c r="AB760" s="57" t="str">
        <f t="shared" si="195"/>
        <v/>
      </c>
      <c r="AC760" s="57" t="str">
        <f t="shared" si="196"/>
        <v/>
      </c>
      <c r="AD760" s="30"/>
      <c r="AE760" s="58" t="str">
        <f>IF(H760="","",'PHIEU XT'!U760)</f>
        <v/>
      </c>
      <c r="AF760" s="37"/>
      <c r="AG760" s="37" t="str">
        <f>IF(H760="","",'PHIEU XT'!T760)</f>
        <v/>
      </c>
      <c r="AH760" s="38" t="e">
        <f t="shared" si="197"/>
        <v>#VALUE!</v>
      </c>
      <c r="AI760" s="37"/>
      <c r="AJ760" s="37"/>
      <c r="AK760" s="39"/>
      <c r="AL760" s="40" t="str">
        <f t="shared" si="198"/>
        <v/>
      </c>
      <c r="AM760" s="37"/>
      <c r="AN760" s="37" t="str">
        <f t="shared" si="199"/>
        <v/>
      </c>
      <c r="AO760" s="59" t="str">
        <f t="shared" si="200"/>
        <v/>
      </c>
      <c r="AP760" s="39"/>
      <c r="AQ760" s="59" t="str">
        <f t="shared" si="201"/>
        <v/>
      </c>
      <c r="AR760" s="60" t="str">
        <f t="shared" si="202"/>
        <v/>
      </c>
      <c r="AS760" s="60" t="str">
        <f t="shared" si="203"/>
        <v/>
      </c>
      <c r="AT760" s="41"/>
      <c r="AU760" s="41"/>
      <c r="AV760" s="39"/>
      <c r="AW760" s="42"/>
      <c r="AX760" s="42"/>
      <c r="AY760" s="42"/>
      <c r="AZ760" s="42"/>
      <c r="BA760" s="42"/>
      <c r="BB760" s="42"/>
      <c r="BC760" s="42"/>
      <c r="BD760" s="42"/>
      <c r="BE760" s="42"/>
      <c r="BF760" s="42"/>
      <c r="BG760" s="42"/>
      <c r="BH760" s="42"/>
      <c r="BI760" s="42"/>
      <c r="BJ760" s="42"/>
      <c r="BK760" s="42"/>
      <c r="BL760" s="42"/>
      <c r="BM760" s="42"/>
      <c r="BN760" s="42"/>
      <c r="BO760" s="42"/>
      <c r="BP760" s="42"/>
      <c r="BQ760" s="42"/>
      <c r="BR760" s="42"/>
      <c r="BS760" s="42"/>
      <c r="BT760" s="42"/>
      <c r="BU760" s="42"/>
      <c r="BV760" s="42"/>
      <c r="BW760" s="42"/>
      <c r="BX760" s="42"/>
      <c r="BY760" s="42"/>
      <c r="BZ760" s="42"/>
      <c r="CA760" s="42"/>
      <c r="CB760" s="42"/>
      <c r="CC760" s="42"/>
      <c r="CD760" s="42"/>
      <c r="CE760" s="42"/>
      <c r="CF760" s="42"/>
      <c r="CG760" s="42"/>
      <c r="CH760" s="42"/>
      <c r="CI760" s="42"/>
      <c r="CJ760" s="42"/>
      <c r="CK760" s="42"/>
      <c r="CL760" s="42"/>
      <c r="CM760" s="42"/>
      <c r="CN760" s="42"/>
      <c r="CO760" s="42"/>
      <c r="CP760" s="42"/>
      <c r="CQ760" s="42"/>
      <c r="CR760" s="42"/>
      <c r="CS760" s="42"/>
      <c r="CT760" s="42"/>
      <c r="CU760" s="42"/>
      <c r="CV760" s="42"/>
      <c r="CW760" s="42"/>
      <c r="CX760" s="42"/>
      <c r="CY760" s="42"/>
      <c r="CZ760" s="42"/>
      <c r="DA760" s="42"/>
      <c r="DB760" s="42"/>
      <c r="DC760" s="42"/>
      <c r="DD760" s="42"/>
      <c r="DE760" s="42"/>
      <c r="DF760" s="42"/>
      <c r="DG760" s="42"/>
      <c r="DH760" s="42"/>
      <c r="DI760" s="42"/>
      <c r="DJ760" s="42"/>
      <c r="DK760" s="42"/>
      <c r="DL760" s="42"/>
      <c r="DM760" s="42"/>
      <c r="DN760" s="42"/>
      <c r="DO760" s="42"/>
      <c r="DP760" s="42"/>
      <c r="DQ760" s="42"/>
      <c r="DR760" s="42"/>
      <c r="DS760" s="42"/>
      <c r="DT760" s="42"/>
      <c r="DU760" s="42"/>
      <c r="DV760" s="42"/>
      <c r="DW760" s="42"/>
      <c r="DX760" s="42"/>
      <c r="DY760" s="42"/>
      <c r="DZ760" s="42"/>
      <c r="EA760" s="42"/>
      <c r="EB760" s="42"/>
      <c r="EC760" s="42"/>
      <c r="ED760" s="42"/>
      <c r="EE760" s="42"/>
      <c r="EF760" s="42"/>
      <c r="EG760" s="42"/>
      <c r="EH760" s="42"/>
      <c r="EI760" s="42"/>
      <c r="EJ760" s="42"/>
      <c r="EK760" s="42"/>
      <c r="EL760" s="42"/>
      <c r="EM760" s="42"/>
      <c r="EN760" s="42"/>
      <c r="EO760" s="42"/>
      <c r="EP760" s="42"/>
      <c r="EQ760" s="42"/>
      <c r="ER760" s="42"/>
      <c r="ES760" s="42"/>
      <c r="ET760" s="42"/>
      <c r="EU760" s="42"/>
      <c r="EV760" s="42"/>
      <c r="EW760" s="42"/>
      <c r="EX760" s="42"/>
      <c r="EY760" s="42"/>
      <c r="EZ760" s="42"/>
      <c r="FA760" s="42"/>
      <c r="FB760" s="42"/>
      <c r="FC760" s="42"/>
      <c r="FD760" s="42"/>
      <c r="FE760" s="42"/>
      <c r="FF760" s="42"/>
      <c r="FG760" s="42"/>
      <c r="FH760" s="42"/>
      <c r="FI760" s="42"/>
      <c r="FJ760" s="42"/>
      <c r="FK760" s="42"/>
      <c r="FL760" s="42"/>
      <c r="FM760" s="42"/>
      <c r="FN760" s="42"/>
      <c r="FO760" s="42"/>
      <c r="FP760" s="42"/>
      <c r="FQ760" s="42"/>
      <c r="FR760" s="42"/>
      <c r="FS760" s="42"/>
      <c r="FT760" s="42"/>
      <c r="FU760" s="42"/>
      <c r="FV760" s="42"/>
      <c r="FW760" s="42"/>
      <c r="FX760" s="42"/>
      <c r="FY760" s="42"/>
      <c r="FZ760" s="42"/>
      <c r="GA760" s="42"/>
      <c r="GB760" s="42"/>
      <c r="GC760" s="42"/>
      <c r="GD760" s="42"/>
      <c r="GE760" s="42"/>
      <c r="GF760" s="42"/>
      <c r="GG760" s="42"/>
      <c r="GH760" s="42"/>
      <c r="GI760" s="42"/>
      <c r="GJ760" s="42"/>
      <c r="GK760" s="42"/>
      <c r="GL760" s="42"/>
      <c r="GM760" s="42"/>
      <c r="GN760" s="42"/>
      <c r="GO760" s="42"/>
      <c r="GP760" s="42"/>
      <c r="GQ760" s="42"/>
      <c r="GR760" s="42"/>
      <c r="GS760" s="42"/>
      <c r="GT760" s="42"/>
      <c r="GU760" s="42"/>
      <c r="GV760" s="42"/>
      <c r="GW760" s="42"/>
      <c r="GX760" s="42"/>
      <c r="GY760" s="42"/>
      <c r="GZ760" s="42"/>
      <c r="HA760" s="42"/>
      <c r="HB760" s="42"/>
      <c r="HC760" s="42"/>
      <c r="HD760" s="42"/>
      <c r="HE760" s="42"/>
      <c r="HF760" s="42"/>
      <c r="HG760" s="42"/>
      <c r="HH760" s="42"/>
      <c r="HI760" s="42"/>
      <c r="HJ760" s="42"/>
      <c r="HK760" s="42"/>
      <c r="HL760" s="42"/>
      <c r="HM760" s="42"/>
      <c r="HN760" s="42"/>
      <c r="HO760" s="42"/>
      <c r="HP760" s="42"/>
      <c r="HQ760" s="42"/>
      <c r="HR760" s="42"/>
      <c r="HS760" s="42"/>
      <c r="HT760" s="42"/>
      <c r="HU760" s="42"/>
      <c r="HV760" s="42"/>
      <c r="HW760" s="42"/>
      <c r="HX760" s="42"/>
    </row>
    <row r="761" spans="1:232" s="32" customFormat="1" x14ac:dyDescent="0.25">
      <c r="A761" s="29"/>
      <c r="B761" s="30"/>
      <c r="C761" s="31" t="str">
        <f>IF(H761="","",VLOOKUP(O761,Khach_hang!B:G,6,0))</f>
        <v/>
      </c>
      <c r="D761" s="57" t="str">
        <f t="shared" si="187"/>
        <v/>
      </c>
      <c r="E761" s="57" t="str">
        <f t="shared" si="188"/>
        <v/>
      </c>
      <c r="F761" s="32" t="str">
        <f>IF(H761="","",VLOOKUP(H761,'PHIEU XT'!B:I,8,0))</f>
        <v/>
      </c>
      <c r="G761" s="32" t="str">
        <f t="shared" si="189"/>
        <v/>
      </c>
      <c r="H761" s="4"/>
      <c r="I761" s="32" t="str">
        <f t="shared" si="190"/>
        <v/>
      </c>
      <c r="J761" s="33" t="str">
        <f t="shared" si="191"/>
        <v/>
      </c>
      <c r="K761" s="43"/>
      <c r="L761" s="46" t="str">
        <f t="shared" si="192"/>
        <v/>
      </c>
      <c r="M761" s="33" t="str">
        <f>IF(H761="","",'PHIEU XT'!C761)</f>
        <v/>
      </c>
      <c r="N761" s="35" t="str">
        <f t="shared" si="193"/>
        <v/>
      </c>
      <c r="O761" s="6" t="str">
        <f>IF(H761="","",'PHIEU XT'!E761)</f>
        <v/>
      </c>
      <c r="P761" s="36"/>
      <c r="Q761" s="36"/>
      <c r="R761" s="36"/>
      <c r="S761" s="33" t="str">
        <f>IF(H761="","",'PHIEU XT'!F761)</f>
        <v/>
      </c>
      <c r="T761" s="36"/>
      <c r="U761" s="36"/>
      <c r="V761" s="33" t="str">
        <f t="shared" si="194"/>
        <v/>
      </c>
      <c r="W761" s="36"/>
      <c r="X761" s="36"/>
      <c r="Y761" s="33" t="str">
        <f>IF(H761="","",'PHIEU XT'!AC761)</f>
        <v/>
      </c>
      <c r="Z761" s="36"/>
      <c r="AA761" s="30"/>
      <c r="AB761" s="57" t="str">
        <f t="shared" si="195"/>
        <v/>
      </c>
      <c r="AC761" s="57" t="str">
        <f t="shared" si="196"/>
        <v/>
      </c>
      <c r="AD761" s="30"/>
      <c r="AE761" s="58" t="str">
        <f>IF(H761="","",'PHIEU XT'!U761)</f>
        <v/>
      </c>
      <c r="AF761" s="37"/>
      <c r="AG761" s="37" t="str">
        <f>IF(H761="","",'PHIEU XT'!T761)</f>
        <v/>
      </c>
      <c r="AH761" s="38" t="e">
        <f t="shared" si="197"/>
        <v>#VALUE!</v>
      </c>
      <c r="AI761" s="37"/>
      <c r="AJ761" s="37"/>
      <c r="AK761" s="39"/>
      <c r="AL761" s="40" t="str">
        <f t="shared" si="198"/>
        <v/>
      </c>
      <c r="AM761" s="37"/>
      <c r="AN761" s="37" t="str">
        <f t="shared" si="199"/>
        <v/>
      </c>
      <c r="AO761" s="59" t="str">
        <f t="shared" si="200"/>
        <v/>
      </c>
      <c r="AP761" s="39"/>
      <c r="AQ761" s="59" t="str">
        <f t="shared" si="201"/>
        <v/>
      </c>
      <c r="AR761" s="60" t="str">
        <f t="shared" si="202"/>
        <v/>
      </c>
      <c r="AS761" s="60" t="str">
        <f t="shared" si="203"/>
        <v/>
      </c>
      <c r="AT761" s="41"/>
      <c r="AU761" s="41"/>
      <c r="AV761" s="39"/>
      <c r="AW761" s="42"/>
      <c r="AX761" s="42"/>
      <c r="AY761" s="42"/>
      <c r="AZ761" s="42"/>
      <c r="BA761" s="42"/>
      <c r="BB761" s="42"/>
      <c r="BC761" s="42"/>
      <c r="BD761" s="42"/>
      <c r="BE761" s="42"/>
      <c r="BF761" s="42"/>
      <c r="BG761" s="42"/>
      <c r="BH761" s="42"/>
      <c r="BI761" s="42"/>
      <c r="BJ761" s="42"/>
      <c r="BK761" s="42"/>
      <c r="BL761" s="42"/>
      <c r="BM761" s="42"/>
      <c r="BN761" s="42"/>
      <c r="BO761" s="42"/>
      <c r="BP761" s="42"/>
      <c r="BQ761" s="42"/>
      <c r="BR761" s="42"/>
      <c r="BS761" s="42"/>
      <c r="BT761" s="42"/>
      <c r="BU761" s="42"/>
      <c r="BV761" s="42"/>
      <c r="BW761" s="42"/>
      <c r="BX761" s="42"/>
      <c r="BY761" s="42"/>
      <c r="BZ761" s="42"/>
      <c r="CA761" s="42"/>
      <c r="CB761" s="42"/>
      <c r="CC761" s="42"/>
      <c r="CD761" s="42"/>
      <c r="CE761" s="42"/>
      <c r="CF761" s="42"/>
      <c r="CG761" s="42"/>
      <c r="CH761" s="42"/>
      <c r="CI761" s="42"/>
      <c r="CJ761" s="42"/>
      <c r="CK761" s="42"/>
      <c r="CL761" s="42"/>
      <c r="CM761" s="42"/>
      <c r="CN761" s="42"/>
      <c r="CO761" s="42"/>
      <c r="CP761" s="42"/>
      <c r="CQ761" s="42"/>
      <c r="CR761" s="42"/>
      <c r="CS761" s="42"/>
      <c r="CT761" s="42"/>
      <c r="CU761" s="42"/>
      <c r="CV761" s="42"/>
      <c r="CW761" s="42"/>
      <c r="CX761" s="42"/>
      <c r="CY761" s="42"/>
      <c r="CZ761" s="42"/>
      <c r="DA761" s="42"/>
      <c r="DB761" s="42"/>
      <c r="DC761" s="42"/>
      <c r="DD761" s="42"/>
      <c r="DE761" s="42"/>
      <c r="DF761" s="42"/>
      <c r="DG761" s="42"/>
      <c r="DH761" s="42"/>
      <c r="DI761" s="42"/>
      <c r="DJ761" s="42"/>
      <c r="DK761" s="42"/>
      <c r="DL761" s="42"/>
      <c r="DM761" s="42"/>
      <c r="DN761" s="42"/>
      <c r="DO761" s="42"/>
      <c r="DP761" s="42"/>
      <c r="DQ761" s="42"/>
      <c r="DR761" s="42"/>
      <c r="DS761" s="42"/>
      <c r="DT761" s="42"/>
      <c r="DU761" s="42"/>
      <c r="DV761" s="42"/>
      <c r="DW761" s="42"/>
      <c r="DX761" s="42"/>
      <c r="DY761" s="42"/>
      <c r="DZ761" s="42"/>
      <c r="EA761" s="42"/>
      <c r="EB761" s="42"/>
      <c r="EC761" s="42"/>
      <c r="ED761" s="42"/>
      <c r="EE761" s="42"/>
      <c r="EF761" s="42"/>
      <c r="EG761" s="42"/>
      <c r="EH761" s="42"/>
      <c r="EI761" s="42"/>
      <c r="EJ761" s="42"/>
      <c r="EK761" s="42"/>
      <c r="EL761" s="42"/>
      <c r="EM761" s="42"/>
      <c r="EN761" s="42"/>
      <c r="EO761" s="42"/>
      <c r="EP761" s="42"/>
      <c r="EQ761" s="42"/>
      <c r="ER761" s="42"/>
      <c r="ES761" s="42"/>
      <c r="ET761" s="42"/>
      <c r="EU761" s="42"/>
      <c r="EV761" s="42"/>
      <c r="EW761" s="42"/>
      <c r="EX761" s="42"/>
      <c r="EY761" s="42"/>
      <c r="EZ761" s="42"/>
      <c r="FA761" s="42"/>
      <c r="FB761" s="42"/>
      <c r="FC761" s="42"/>
      <c r="FD761" s="42"/>
      <c r="FE761" s="42"/>
      <c r="FF761" s="42"/>
      <c r="FG761" s="42"/>
      <c r="FH761" s="42"/>
      <c r="FI761" s="42"/>
      <c r="FJ761" s="42"/>
      <c r="FK761" s="42"/>
      <c r="FL761" s="42"/>
      <c r="FM761" s="42"/>
      <c r="FN761" s="42"/>
      <c r="FO761" s="42"/>
      <c r="FP761" s="42"/>
      <c r="FQ761" s="42"/>
      <c r="FR761" s="42"/>
      <c r="FS761" s="42"/>
      <c r="FT761" s="42"/>
      <c r="FU761" s="42"/>
      <c r="FV761" s="42"/>
      <c r="FW761" s="42"/>
      <c r="FX761" s="42"/>
      <c r="FY761" s="42"/>
      <c r="FZ761" s="42"/>
      <c r="GA761" s="42"/>
      <c r="GB761" s="42"/>
      <c r="GC761" s="42"/>
      <c r="GD761" s="42"/>
      <c r="GE761" s="42"/>
      <c r="GF761" s="42"/>
      <c r="GG761" s="42"/>
      <c r="GH761" s="42"/>
      <c r="GI761" s="42"/>
      <c r="GJ761" s="42"/>
      <c r="GK761" s="42"/>
      <c r="GL761" s="42"/>
      <c r="GM761" s="42"/>
      <c r="GN761" s="42"/>
      <c r="GO761" s="42"/>
      <c r="GP761" s="42"/>
      <c r="GQ761" s="42"/>
      <c r="GR761" s="42"/>
      <c r="GS761" s="42"/>
      <c r="GT761" s="42"/>
      <c r="GU761" s="42"/>
      <c r="GV761" s="42"/>
      <c r="GW761" s="42"/>
      <c r="GX761" s="42"/>
      <c r="GY761" s="42"/>
      <c r="GZ761" s="42"/>
      <c r="HA761" s="42"/>
      <c r="HB761" s="42"/>
      <c r="HC761" s="42"/>
      <c r="HD761" s="42"/>
      <c r="HE761" s="42"/>
      <c r="HF761" s="42"/>
      <c r="HG761" s="42"/>
      <c r="HH761" s="42"/>
      <c r="HI761" s="42"/>
      <c r="HJ761" s="42"/>
      <c r="HK761" s="42"/>
      <c r="HL761" s="42"/>
      <c r="HM761" s="42"/>
      <c r="HN761" s="42"/>
      <c r="HO761" s="42"/>
      <c r="HP761" s="42"/>
      <c r="HQ761" s="42"/>
      <c r="HR761" s="42"/>
      <c r="HS761" s="42"/>
      <c r="HT761" s="42"/>
      <c r="HU761" s="42"/>
      <c r="HV761" s="42"/>
      <c r="HW761" s="42"/>
      <c r="HX761" s="42"/>
    </row>
    <row r="762" spans="1:232" s="32" customFormat="1" x14ac:dyDescent="0.25">
      <c r="A762" s="29"/>
      <c r="B762" s="30"/>
      <c r="C762" s="31" t="str">
        <f>IF(H762="","",VLOOKUP(O762,Khach_hang!B:G,6,0))</f>
        <v/>
      </c>
      <c r="D762" s="57" t="str">
        <f t="shared" si="187"/>
        <v/>
      </c>
      <c r="E762" s="57" t="str">
        <f t="shared" si="188"/>
        <v/>
      </c>
      <c r="F762" s="32" t="str">
        <f>IF(H762="","",VLOOKUP(H762,'PHIEU XT'!B:I,8,0))</f>
        <v/>
      </c>
      <c r="G762" s="32" t="str">
        <f t="shared" si="189"/>
        <v/>
      </c>
      <c r="H762" s="4"/>
      <c r="I762" s="32" t="str">
        <f t="shared" si="190"/>
        <v/>
      </c>
      <c r="J762" s="33" t="str">
        <f t="shared" si="191"/>
        <v/>
      </c>
      <c r="K762" s="43"/>
      <c r="L762" s="46" t="str">
        <f t="shared" si="192"/>
        <v/>
      </c>
      <c r="M762" s="33" t="str">
        <f>IF(H762="","",'PHIEU XT'!C762)</f>
        <v/>
      </c>
      <c r="N762" s="35" t="str">
        <f t="shared" si="193"/>
        <v/>
      </c>
      <c r="O762" s="6" t="str">
        <f>IF(H762="","",'PHIEU XT'!E762)</f>
        <v/>
      </c>
      <c r="P762" s="36"/>
      <c r="Q762" s="36"/>
      <c r="R762" s="36"/>
      <c r="S762" s="33" t="str">
        <f>IF(H762="","",'PHIEU XT'!F762)</f>
        <v/>
      </c>
      <c r="T762" s="36"/>
      <c r="U762" s="36"/>
      <c r="V762" s="33" t="str">
        <f t="shared" si="194"/>
        <v/>
      </c>
      <c r="W762" s="36"/>
      <c r="X762" s="36"/>
      <c r="Y762" s="33" t="str">
        <f>IF(H762="","",'PHIEU XT'!AC762)</f>
        <v/>
      </c>
      <c r="Z762" s="36"/>
      <c r="AA762" s="30"/>
      <c r="AB762" s="57" t="str">
        <f t="shared" si="195"/>
        <v/>
      </c>
      <c r="AC762" s="57" t="str">
        <f t="shared" si="196"/>
        <v/>
      </c>
      <c r="AD762" s="30"/>
      <c r="AE762" s="58" t="str">
        <f>IF(H762="","",'PHIEU XT'!U762)</f>
        <v/>
      </c>
      <c r="AF762" s="37"/>
      <c r="AG762" s="37" t="str">
        <f>IF(H762="","",'PHIEU XT'!T762)</f>
        <v/>
      </c>
      <c r="AH762" s="38" t="e">
        <f t="shared" si="197"/>
        <v>#VALUE!</v>
      </c>
      <c r="AI762" s="37"/>
      <c r="AJ762" s="37"/>
      <c r="AK762" s="39"/>
      <c r="AL762" s="40" t="str">
        <f t="shared" si="198"/>
        <v/>
      </c>
      <c r="AM762" s="37"/>
      <c r="AN762" s="37" t="str">
        <f t="shared" si="199"/>
        <v/>
      </c>
      <c r="AO762" s="59" t="str">
        <f t="shared" si="200"/>
        <v/>
      </c>
      <c r="AP762" s="39"/>
      <c r="AQ762" s="59" t="str">
        <f t="shared" si="201"/>
        <v/>
      </c>
      <c r="AR762" s="60" t="str">
        <f t="shared" si="202"/>
        <v/>
      </c>
      <c r="AS762" s="60" t="str">
        <f t="shared" si="203"/>
        <v/>
      </c>
      <c r="AT762" s="41"/>
      <c r="AU762" s="41"/>
      <c r="AV762" s="39"/>
      <c r="AW762" s="42"/>
      <c r="AX762" s="42"/>
      <c r="AY762" s="42"/>
      <c r="AZ762" s="42"/>
      <c r="BA762" s="42"/>
      <c r="BB762" s="42"/>
      <c r="BC762" s="42"/>
      <c r="BD762" s="42"/>
      <c r="BE762" s="42"/>
      <c r="BF762" s="42"/>
      <c r="BG762" s="42"/>
      <c r="BH762" s="42"/>
      <c r="BI762" s="42"/>
      <c r="BJ762" s="42"/>
      <c r="BK762" s="42"/>
      <c r="BL762" s="42"/>
      <c r="BM762" s="42"/>
      <c r="BN762" s="42"/>
      <c r="BO762" s="42"/>
      <c r="BP762" s="42"/>
      <c r="BQ762" s="42"/>
      <c r="BR762" s="42"/>
      <c r="BS762" s="42"/>
      <c r="BT762" s="42"/>
      <c r="BU762" s="42"/>
      <c r="BV762" s="42"/>
      <c r="BW762" s="42"/>
      <c r="BX762" s="42"/>
      <c r="BY762" s="42"/>
      <c r="BZ762" s="42"/>
      <c r="CA762" s="42"/>
      <c r="CB762" s="42"/>
      <c r="CC762" s="42"/>
      <c r="CD762" s="42"/>
      <c r="CE762" s="42"/>
      <c r="CF762" s="42"/>
      <c r="CG762" s="42"/>
      <c r="CH762" s="42"/>
      <c r="CI762" s="42"/>
      <c r="CJ762" s="42"/>
      <c r="CK762" s="42"/>
      <c r="CL762" s="42"/>
      <c r="CM762" s="42"/>
      <c r="CN762" s="42"/>
      <c r="CO762" s="42"/>
      <c r="CP762" s="42"/>
      <c r="CQ762" s="42"/>
      <c r="CR762" s="42"/>
      <c r="CS762" s="42"/>
      <c r="CT762" s="42"/>
      <c r="CU762" s="42"/>
      <c r="CV762" s="42"/>
      <c r="CW762" s="42"/>
      <c r="CX762" s="42"/>
      <c r="CY762" s="42"/>
      <c r="CZ762" s="42"/>
      <c r="DA762" s="42"/>
      <c r="DB762" s="42"/>
      <c r="DC762" s="42"/>
      <c r="DD762" s="42"/>
      <c r="DE762" s="42"/>
      <c r="DF762" s="42"/>
      <c r="DG762" s="42"/>
      <c r="DH762" s="42"/>
      <c r="DI762" s="42"/>
      <c r="DJ762" s="42"/>
      <c r="DK762" s="42"/>
      <c r="DL762" s="42"/>
      <c r="DM762" s="42"/>
      <c r="DN762" s="42"/>
      <c r="DO762" s="42"/>
      <c r="DP762" s="42"/>
      <c r="DQ762" s="42"/>
      <c r="DR762" s="42"/>
      <c r="DS762" s="42"/>
      <c r="DT762" s="42"/>
      <c r="DU762" s="42"/>
      <c r="DV762" s="42"/>
      <c r="DW762" s="42"/>
      <c r="DX762" s="42"/>
      <c r="DY762" s="42"/>
      <c r="DZ762" s="42"/>
      <c r="EA762" s="42"/>
      <c r="EB762" s="42"/>
      <c r="EC762" s="42"/>
      <c r="ED762" s="42"/>
      <c r="EE762" s="42"/>
      <c r="EF762" s="42"/>
      <c r="EG762" s="42"/>
      <c r="EH762" s="42"/>
      <c r="EI762" s="42"/>
      <c r="EJ762" s="42"/>
      <c r="EK762" s="42"/>
      <c r="EL762" s="42"/>
      <c r="EM762" s="42"/>
      <c r="EN762" s="42"/>
      <c r="EO762" s="42"/>
      <c r="EP762" s="42"/>
      <c r="EQ762" s="42"/>
      <c r="ER762" s="42"/>
      <c r="ES762" s="42"/>
      <c r="ET762" s="42"/>
      <c r="EU762" s="42"/>
      <c r="EV762" s="42"/>
      <c r="EW762" s="42"/>
      <c r="EX762" s="42"/>
      <c r="EY762" s="42"/>
      <c r="EZ762" s="42"/>
      <c r="FA762" s="42"/>
      <c r="FB762" s="42"/>
      <c r="FC762" s="42"/>
      <c r="FD762" s="42"/>
      <c r="FE762" s="42"/>
      <c r="FF762" s="42"/>
      <c r="FG762" s="42"/>
      <c r="FH762" s="42"/>
      <c r="FI762" s="42"/>
      <c r="FJ762" s="42"/>
      <c r="FK762" s="42"/>
      <c r="FL762" s="42"/>
      <c r="FM762" s="42"/>
      <c r="FN762" s="42"/>
      <c r="FO762" s="42"/>
      <c r="FP762" s="42"/>
      <c r="FQ762" s="42"/>
      <c r="FR762" s="42"/>
      <c r="FS762" s="42"/>
      <c r="FT762" s="42"/>
      <c r="FU762" s="42"/>
      <c r="FV762" s="42"/>
      <c r="FW762" s="42"/>
      <c r="FX762" s="42"/>
      <c r="FY762" s="42"/>
      <c r="FZ762" s="42"/>
      <c r="GA762" s="42"/>
      <c r="GB762" s="42"/>
      <c r="GC762" s="42"/>
      <c r="GD762" s="42"/>
      <c r="GE762" s="42"/>
      <c r="GF762" s="42"/>
      <c r="GG762" s="42"/>
      <c r="GH762" s="42"/>
      <c r="GI762" s="42"/>
      <c r="GJ762" s="42"/>
      <c r="GK762" s="42"/>
      <c r="GL762" s="42"/>
      <c r="GM762" s="42"/>
      <c r="GN762" s="42"/>
      <c r="GO762" s="42"/>
      <c r="GP762" s="42"/>
      <c r="GQ762" s="42"/>
      <c r="GR762" s="42"/>
      <c r="GS762" s="42"/>
      <c r="GT762" s="42"/>
      <c r="GU762" s="42"/>
      <c r="GV762" s="42"/>
      <c r="GW762" s="42"/>
      <c r="GX762" s="42"/>
      <c r="GY762" s="42"/>
      <c r="GZ762" s="42"/>
      <c r="HA762" s="42"/>
      <c r="HB762" s="42"/>
      <c r="HC762" s="42"/>
      <c r="HD762" s="42"/>
      <c r="HE762" s="42"/>
      <c r="HF762" s="42"/>
      <c r="HG762" s="42"/>
      <c r="HH762" s="42"/>
      <c r="HI762" s="42"/>
      <c r="HJ762" s="42"/>
      <c r="HK762" s="42"/>
      <c r="HL762" s="42"/>
      <c r="HM762" s="42"/>
      <c r="HN762" s="42"/>
      <c r="HO762" s="42"/>
      <c r="HP762" s="42"/>
      <c r="HQ762" s="42"/>
      <c r="HR762" s="42"/>
      <c r="HS762" s="42"/>
      <c r="HT762" s="42"/>
      <c r="HU762" s="42"/>
      <c r="HV762" s="42"/>
      <c r="HW762" s="42"/>
      <c r="HX762" s="42"/>
    </row>
    <row r="763" spans="1:232" s="32" customFormat="1" x14ac:dyDescent="0.25">
      <c r="A763" s="29"/>
      <c r="B763" s="30"/>
      <c r="C763" s="31" t="str">
        <f>IF(H763="","",VLOOKUP(O763,Khach_hang!B:G,6,0))</f>
        <v/>
      </c>
      <c r="D763" s="57" t="str">
        <f t="shared" si="187"/>
        <v/>
      </c>
      <c r="E763" s="57" t="str">
        <f t="shared" si="188"/>
        <v/>
      </c>
      <c r="F763" s="32" t="str">
        <f>IF(H763="","",VLOOKUP(H763,'PHIEU XT'!B:I,8,0))</f>
        <v/>
      </c>
      <c r="G763" s="32" t="str">
        <f t="shared" si="189"/>
        <v/>
      </c>
      <c r="H763" s="4"/>
      <c r="I763" s="32" t="str">
        <f t="shared" si="190"/>
        <v/>
      </c>
      <c r="J763" s="33" t="str">
        <f t="shared" si="191"/>
        <v/>
      </c>
      <c r="K763" s="43"/>
      <c r="L763" s="46" t="str">
        <f t="shared" si="192"/>
        <v/>
      </c>
      <c r="M763" s="33" t="str">
        <f>IF(H763="","",'PHIEU XT'!C763)</f>
        <v/>
      </c>
      <c r="N763" s="35" t="str">
        <f t="shared" si="193"/>
        <v/>
      </c>
      <c r="O763" s="6" t="str">
        <f>IF(H763="","",'PHIEU XT'!E763)</f>
        <v/>
      </c>
      <c r="P763" s="36"/>
      <c r="Q763" s="36"/>
      <c r="R763" s="36"/>
      <c r="S763" s="33" t="str">
        <f>IF(H763="","",'PHIEU XT'!F763)</f>
        <v/>
      </c>
      <c r="T763" s="36"/>
      <c r="U763" s="36"/>
      <c r="V763" s="33" t="str">
        <f t="shared" si="194"/>
        <v/>
      </c>
      <c r="W763" s="36"/>
      <c r="X763" s="36"/>
      <c r="Y763" s="33" t="str">
        <f>IF(H763="","",'PHIEU XT'!AC763)</f>
        <v/>
      </c>
      <c r="Z763" s="36"/>
      <c r="AA763" s="30"/>
      <c r="AB763" s="57" t="str">
        <f t="shared" si="195"/>
        <v/>
      </c>
      <c r="AC763" s="57" t="str">
        <f t="shared" si="196"/>
        <v/>
      </c>
      <c r="AD763" s="30"/>
      <c r="AE763" s="58" t="str">
        <f>IF(H763="","",'PHIEU XT'!U763)</f>
        <v/>
      </c>
      <c r="AF763" s="37"/>
      <c r="AG763" s="37" t="str">
        <f>IF(H763="","",'PHIEU XT'!T763)</f>
        <v/>
      </c>
      <c r="AH763" s="38" t="e">
        <f t="shared" si="197"/>
        <v>#VALUE!</v>
      </c>
      <c r="AI763" s="37"/>
      <c r="AJ763" s="37"/>
      <c r="AK763" s="39"/>
      <c r="AL763" s="40" t="str">
        <f t="shared" si="198"/>
        <v/>
      </c>
      <c r="AM763" s="37"/>
      <c r="AN763" s="37" t="str">
        <f t="shared" si="199"/>
        <v/>
      </c>
      <c r="AO763" s="59" t="str">
        <f t="shared" si="200"/>
        <v/>
      </c>
      <c r="AP763" s="39"/>
      <c r="AQ763" s="59" t="str">
        <f t="shared" si="201"/>
        <v/>
      </c>
      <c r="AR763" s="60" t="str">
        <f t="shared" si="202"/>
        <v/>
      </c>
      <c r="AS763" s="60" t="str">
        <f t="shared" si="203"/>
        <v/>
      </c>
      <c r="AT763" s="41"/>
      <c r="AU763" s="41"/>
      <c r="AV763" s="39"/>
      <c r="AW763" s="42"/>
      <c r="AX763" s="42"/>
      <c r="AY763" s="42"/>
      <c r="AZ763" s="42"/>
      <c r="BA763" s="42"/>
      <c r="BB763" s="42"/>
      <c r="BC763" s="42"/>
      <c r="BD763" s="42"/>
      <c r="BE763" s="42"/>
      <c r="BF763" s="42"/>
      <c r="BG763" s="42"/>
      <c r="BH763" s="42"/>
      <c r="BI763" s="42"/>
      <c r="BJ763" s="42"/>
      <c r="BK763" s="42"/>
      <c r="BL763" s="42"/>
      <c r="BM763" s="42"/>
      <c r="BN763" s="42"/>
      <c r="BO763" s="42"/>
      <c r="BP763" s="42"/>
      <c r="BQ763" s="42"/>
      <c r="BR763" s="42"/>
      <c r="BS763" s="42"/>
      <c r="BT763" s="42"/>
      <c r="BU763" s="42"/>
      <c r="BV763" s="42"/>
      <c r="BW763" s="42"/>
      <c r="BX763" s="42"/>
      <c r="BY763" s="42"/>
      <c r="BZ763" s="42"/>
      <c r="CA763" s="42"/>
      <c r="CB763" s="42"/>
      <c r="CC763" s="42"/>
      <c r="CD763" s="42"/>
      <c r="CE763" s="42"/>
      <c r="CF763" s="42"/>
      <c r="CG763" s="42"/>
      <c r="CH763" s="42"/>
      <c r="CI763" s="42"/>
      <c r="CJ763" s="42"/>
      <c r="CK763" s="42"/>
      <c r="CL763" s="42"/>
      <c r="CM763" s="42"/>
      <c r="CN763" s="42"/>
      <c r="CO763" s="42"/>
      <c r="CP763" s="42"/>
      <c r="CQ763" s="42"/>
      <c r="CR763" s="42"/>
      <c r="CS763" s="42"/>
      <c r="CT763" s="42"/>
      <c r="CU763" s="42"/>
      <c r="CV763" s="42"/>
      <c r="CW763" s="42"/>
      <c r="CX763" s="42"/>
      <c r="CY763" s="42"/>
      <c r="CZ763" s="42"/>
      <c r="DA763" s="42"/>
      <c r="DB763" s="42"/>
      <c r="DC763" s="42"/>
      <c r="DD763" s="42"/>
      <c r="DE763" s="42"/>
      <c r="DF763" s="42"/>
      <c r="DG763" s="42"/>
      <c r="DH763" s="42"/>
      <c r="DI763" s="42"/>
      <c r="DJ763" s="42"/>
      <c r="DK763" s="42"/>
      <c r="DL763" s="42"/>
      <c r="DM763" s="42"/>
      <c r="DN763" s="42"/>
      <c r="DO763" s="42"/>
      <c r="DP763" s="42"/>
      <c r="DQ763" s="42"/>
      <c r="DR763" s="42"/>
      <c r="DS763" s="42"/>
      <c r="DT763" s="42"/>
      <c r="DU763" s="42"/>
      <c r="DV763" s="42"/>
      <c r="DW763" s="42"/>
      <c r="DX763" s="42"/>
      <c r="DY763" s="42"/>
      <c r="DZ763" s="42"/>
      <c r="EA763" s="42"/>
      <c r="EB763" s="42"/>
      <c r="EC763" s="42"/>
      <c r="ED763" s="42"/>
      <c r="EE763" s="42"/>
      <c r="EF763" s="42"/>
      <c r="EG763" s="42"/>
      <c r="EH763" s="42"/>
      <c r="EI763" s="42"/>
      <c r="EJ763" s="42"/>
      <c r="EK763" s="42"/>
      <c r="EL763" s="42"/>
      <c r="EM763" s="42"/>
      <c r="EN763" s="42"/>
      <c r="EO763" s="42"/>
      <c r="EP763" s="42"/>
      <c r="EQ763" s="42"/>
      <c r="ER763" s="42"/>
      <c r="ES763" s="42"/>
      <c r="ET763" s="42"/>
      <c r="EU763" s="42"/>
      <c r="EV763" s="42"/>
      <c r="EW763" s="42"/>
      <c r="EX763" s="42"/>
      <c r="EY763" s="42"/>
      <c r="EZ763" s="42"/>
      <c r="FA763" s="42"/>
      <c r="FB763" s="42"/>
      <c r="FC763" s="42"/>
      <c r="FD763" s="42"/>
      <c r="FE763" s="42"/>
      <c r="FF763" s="42"/>
      <c r="FG763" s="42"/>
      <c r="FH763" s="42"/>
      <c r="FI763" s="42"/>
      <c r="FJ763" s="42"/>
      <c r="FK763" s="42"/>
      <c r="FL763" s="42"/>
      <c r="FM763" s="42"/>
      <c r="FN763" s="42"/>
      <c r="FO763" s="42"/>
      <c r="FP763" s="42"/>
      <c r="FQ763" s="42"/>
      <c r="FR763" s="42"/>
      <c r="FS763" s="42"/>
      <c r="FT763" s="42"/>
      <c r="FU763" s="42"/>
      <c r="FV763" s="42"/>
      <c r="FW763" s="42"/>
      <c r="FX763" s="42"/>
      <c r="FY763" s="42"/>
      <c r="FZ763" s="42"/>
      <c r="GA763" s="42"/>
      <c r="GB763" s="42"/>
      <c r="GC763" s="42"/>
      <c r="GD763" s="42"/>
      <c r="GE763" s="42"/>
      <c r="GF763" s="42"/>
      <c r="GG763" s="42"/>
      <c r="GH763" s="42"/>
      <c r="GI763" s="42"/>
      <c r="GJ763" s="42"/>
      <c r="GK763" s="42"/>
      <c r="GL763" s="42"/>
      <c r="GM763" s="42"/>
      <c r="GN763" s="42"/>
      <c r="GO763" s="42"/>
      <c r="GP763" s="42"/>
      <c r="GQ763" s="42"/>
      <c r="GR763" s="42"/>
      <c r="GS763" s="42"/>
      <c r="GT763" s="42"/>
      <c r="GU763" s="42"/>
      <c r="GV763" s="42"/>
      <c r="GW763" s="42"/>
      <c r="GX763" s="42"/>
      <c r="GY763" s="42"/>
      <c r="GZ763" s="42"/>
      <c r="HA763" s="42"/>
      <c r="HB763" s="42"/>
      <c r="HC763" s="42"/>
      <c r="HD763" s="42"/>
      <c r="HE763" s="42"/>
      <c r="HF763" s="42"/>
      <c r="HG763" s="42"/>
      <c r="HH763" s="42"/>
      <c r="HI763" s="42"/>
      <c r="HJ763" s="42"/>
      <c r="HK763" s="42"/>
      <c r="HL763" s="42"/>
      <c r="HM763" s="42"/>
      <c r="HN763" s="42"/>
      <c r="HO763" s="42"/>
      <c r="HP763" s="42"/>
      <c r="HQ763" s="42"/>
      <c r="HR763" s="42"/>
      <c r="HS763" s="42"/>
      <c r="HT763" s="42"/>
      <c r="HU763" s="42"/>
      <c r="HV763" s="42"/>
      <c r="HW763" s="42"/>
      <c r="HX763" s="42"/>
    </row>
    <row r="764" spans="1:232" s="32" customFormat="1" x14ac:dyDescent="0.25">
      <c r="A764" s="29"/>
      <c r="B764" s="30"/>
      <c r="C764" s="31" t="str">
        <f>IF(H764="","",VLOOKUP(O764,Khach_hang!B:G,6,0))</f>
        <v/>
      </c>
      <c r="D764" s="57" t="str">
        <f t="shared" si="187"/>
        <v/>
      </c>
      <c r="E764" s="57" t="str">
        <f t="shared" si="188"/>
        <v/>
      </c>
      <c r="F764" s="32" t="str">
        <f>IF(H764="","",VLOOKUP(H764,'PHIEU XT'!B:I,8,0))</f>
        <v/>
      </c>
      <c r="G764" s="32" t="str">
        <f t="shared" si="189"/>
        <v/>
      </c>
      <c r="H764" s="4"/>
      <c r="I764" s="32" t="str">
        <f t="shared" si="190"/>
        <v/>
      </c>
      <c r="J764" s="33" t="str">
        <f t="shared" si="191"/>
        <v/>
      </c>
      <c r="K764" s="43"/>
      <c r="L764" s="46" t="str">
        <f t="shared" si="192"/>
        <v/>
      </c>
      <c r="M764" s="33" t="str">
        <f>IF(H764="","",'PHIEU XT'!C764)</f>
        <v/>
      </c>
      <c r="N764" s="35" t="str">
        <f t="shared" si="193"/>
        <v/>
      </c>
      <c r="O764" s="6" t="str">
        <f>IF(H764="","",'PHIEU XT'!E764)</f>
        <v/>
      </c>
      <c r="P764" s="36"/>
      <c r="Q764" s="36"/>
      <c r="R764" s="36"/>
      <c r="S764" s="33" t="str">
        <f>IF(H764="","",'PHIEU XT'!F764)</f>
        <v/>
      </c>
      <c r="T764" s="36"/>
      <c r="U764" s="36"/>
      <c r="V764" s="33" t="str">
        <f t="shared" si="194"/>
        <v/>
      </c>
      <c r="W764" s="36"/>
      <c r="X764" s="36"/>
      <c r="Y764" s="33" t="str">
        <f>IF(H764="","",'PHIEU XT'!AC764)</f>
        <v/>
      </c>
      <c r="Z764" s="36"/>
      <c r="AA764" s="30"/>
      <c r="AB764" s="57" t="str">
        <f t="shared" si="195"/>
        <v/>
      </c>
      <c r="AC764" s="57" t="str">
        <f t="shared" si="196"/>
        <v/>
      </c>
      <c r="AD764" s="30"/>
      <c r="AE764" s="58" t="str">
        <f>IF(H764="","",'PHIEU XT'!U764)</f>
        <v/>
      </c>
      <c r="AF764" s="37"/>
      <c r="AG764" s="37" t="str">
        <f>IF(H764="","",'PHIEU XT'!T764)</f>
        <v/>
      </c>
      <c r="AH764" s="38" t="e">
        <f t="shared" si="197"/>
        <v>#VALUE!</v>
      </c>
      <c r="AI764" s="37"/>
      <c r="AJ764" s="37"/>
      <c r="AK764" s="39"/>
      <c r="AL764" s="40" t="str">
        <f t="shared" si="198"/>
        <v/>
      </c>
      <c r="AM764" s="37"/>
      <c r="AN764" s="37" t="str">
        <f t="shared" si="199"/>
        <v/>
      </c>
      <c r="AO764" s="59" t="str">
        <f t="shared" si="200"/>
        <v/>
      </c>
      <c r="AP764" s="39"/>
      <c r="AQ764" s="59" t="str">
        <f t="shared" si="201"/>
        <v/>
      </c>
      <c r="AR764" s="60" t="str">
        <f t="shared" si="202"/>
        <v/>
      </c>
      <c r="AS764" s="60" t="str">
        <f t="shared" si="203"/>
        <v/>
      </c>
      <c r="AT764" s="41"/>
      <c r="AU764" s="41"/>
      <c r="AV764" s="39"/>
      <c r="AW764" s="42"/>
      <c r="AX764" s="42"/>
      <c r="AY764" s="42"/>
      <c r="AZ764" s="42"/>
      <c r="BA764" s="42"/>
      <c r="BB764" s="42"/>
      <c r="BC764" s="42"/>
      <c r="BD764" s="42"/>
      <c r="BE764" s="42"/>
      <c r="BF764" s="42"/>
      <c r="BG764" s="42"/>
      <c r="BH764" s="42"/>
      <c r="BI764" s="42"/>
      <c r="BJ764" s="42"/>
      <c r="BK764" s="42"/>
      <c r="BL764" s="42"/>
      <c r="BM764" s="42"/>
      <c r="BN764" s="42"/>
      <c r="BO764" s="42"/>
      <c r="BP764" s="42"/>
      <c r="BQ764" s="42"/>
      <c r="BR764" s="42"/>
      <c r="BS764" s="42"/>
      <c r="BT764" s="42"/>
      <c r="BU764" s="42"/>
      <c r="BV764" s="42"/>
      <c r="BW764" s="42"/>
      <c r="BX764" s="42"/>
      <c r="BY764" s="42"/>
      <c r="BZ764" s="42"/>
      <c r="CA764" s="42"/>
      <c r="CB764" s="42"/>
      <c r="CC764" s="42"/>
      <c r="CD764" s="42"/>
      <c r="CE764" s="42"/>
      <c r="CF764" s="42"/>
      <c r="CG764" s="42"/>
      <c r="CH764" s="42"/>
      <c r="CI764" s="42"/>
      <c r="CJ764" s="42"/>
      <c r="CK764" s="42"/>
      <c r="CL764" s="42"/>
      <c r="CM764" s="42"/>
      <c r="CN764" s="42"/>
      <c r="CO764" s="42"/>
      <c r="CP764" s="42"/>
      <c r="CQ764" s="42"/>
      <c r="CR764" s="42"/>
      <c r="CS764" s="42"/>
      <c r="CT764" s="42"/>
      <c r="CU764" s="42"/>
      <c r="CV764" s="42"/>
      <c r="CW764" s="42"/>
      <c r="CX764" s="42"/>
      <c r="CY764" s="42"/>
      <c r="CZ764" s="42"/>
      <c r="DA764" s="42"/>
      <c r="DB764" s="42"/>
      <c r="DC764" s="42"/>
      <c r="DD764" s="42"/>
      <c r="DE764" s="42"/>
      <c r="DF764" s="42"/>
      <c r="DG764" s="42"/>
      <c r="DH764" s="42"/>
      <c r="DI764" s="42"/>
      <c r="DJ764" s="42"/>
      <c r="DK764" s="42"/>
      <c r="DL764" s="42"/>
      <c r="DM764" s="42"/>
      <c r="DN764" s="42"/>
      <c r="DO764" s="42"/>
      <c r="DP764" s="42"/>
      <c r="DQ764" s="42"/>
      <c r="DR764" s="42"/>
      <c r="DS764" s="42"/>
      <c r="DT764" s="42"/>
      <c r="DU764" s="42"/>
      <c r="DV764" s="42"/>
      <c r="DW764" s="42"/>
      <c r="DX764" s="42"/>
      <c r="DY764" s="42"/>
      <c r="DZ764" s="42"/>
      <c r="EA764" s="42"/>
      <c r="EB764" s="42"/>
      <c r="EC764" s="42"/>
      <c r="ED764" s="42"/>
      <c r="EE764" s="42"/>
      <c r="EF764" s="42"/>
      <c r="EG764" s="42"/>
      <c r="EH764" s="42"/>
      <c r="EI764" s="42"/>
      <c r="EJ764" s="42"/>
      <c r="EK764" s="42"/>
      <c r="EL764" s="42"/>
      <c r="EM764" s="42"/>
      <c r="EN764" s="42"/>
      <c r="EO764" s="42"/>
      <c r="EP764" s="42"/>
      <c r="EQ764" s="42"/>
      <c r="ER764" s="42"/>
      <c r="ES764" s="42"/>
      <c r="ET764" s="42"/>
      <c r="EU764" s="42"/>
      <c r="EV764" s="42"/>
      <c r="EW764" s="42"/>
      <c r="EX764" s="42"/>
      <c r="EY764" s="42"/>
      <c r="EZ764" s="42"/>
      <c r="FA764" s="42"/>
      <c r="FB764" s="42"/>
      <c r="FC764" s="42"/>
      <c r="FD764" s="42"/>
      <c r="FE764" s="42"/>
      <c r="FF764" s="42"/>
      <c r="FG764" s="42"/>
      <c r="FH764" s="42"/>
      <c r="FI764" s="42"/>
      <c r="FJ764" s="42"/>
      <c r="FK764" s="42"/>
      <c r="FL764" s="42"/>
      <c r="FM764" s="42"/>
      <c r="FN764" s="42"/>
      <c r="FO764" s="42"/>
      <c r="FP764" s="42"/>
      <c r="FQ764" s="42"/>
      <c r="FR764" s="42"/>
      <c r="FS764" s="42"/>
      <c r="FT764" s="42"/>
      <c r="FU764" s="42"/>
      <c r="FV764" s="42"/>
      <c r="FW764" s="42"/>
      <c r="FX764" s="42"/>
      <c r="FY764" s="42"/>
      <c r="FZ764" s="42"/>
      <c r="GA764" s="42"/>
      <c r="GB764" s="42"/>
      <c r="GC764" s="42"/>
      <c r="GD764" s="42"/>
      <c r="GE764" s="42"/>
      <c r="GF764" s="42"/>
      <c r="GG764" s="42"/>
      <c r="GH764" s="42"/>
      <c r="GI764" s="42"/>
      <c r="GJ764" s="42"/>
      <c r="GK764" s="42"/>
      <c r="GL764" s="42"/>
      <c r="GM764" s="42"/>
      <c r="GN764" s="42"/>
      <c r="GO764" s="42"/>
      <c r="GP764" s="42"/>
      <c r="GQ764" s="42"/>
      <c r="GR764" s="42"/>
      <c r="GS764" s="42"/>
      <c r="GT764" s="42"/>
      <c r="GU764" s="42"/>
      <c r="GV764" s="42"/>
      <c r="GW764" s="42"/>
      <c r="GX764" s="42"/>
      <c r="GY764" s="42"/>
      <c r="GZ764" s="42"/>
      <c r="HA764" s="42"/>
      <c r="HB764" s="42"/>
      <c r="HC764" s="42"/>
      <c r="HD764" s="42"/>
      <c r="HE764" s="42"/>
      <c r="HF764" s="42"/>
      <c r="HG764" s="42"/>
      <c r="HH764" s="42"/>
      <c r="HI764" s="42"/>
      <c r="HJ764" s="42"/>
      <c r="HK764" s="42"/>
      <c r="HL764" s="42"/>
      <c r="HM764" s="42"/>
      <c r="HN764" s="42"/>
      <c r="HO764" s="42"/>
      <c r="HP764" s="42"/>
      <c r="HQ764" s="42"/>
      <c r="HR764" s="42"/>
      <c r="HS764" s="42"/>
      <c r="HT764" s="42"/>
      <c r="HU764" s="42"/>
      <c r="HV764" s="42"/>
      <c r="HW764" s="42"/>
      <c r="HX764" s="42"/>
    </row>
    <row r="765" spans="1:232" s="32" customFormat="1" x14ac:dyDescent="0.25">
      <c r="A765" s="29"/>
      <c r="B765" s="30"/>
      <c r="C765" s="30"/>
      <c r="D765" s="30"/>
      <c r="E765" s="30"/>
      <c r="H765" s="33"/>
      <c r="J765" s="36"/>
      <c r="K765" s="43"/>
      <c r="L765" s="36"/>
      <c r="M765" s="36"/>
      <c r="N765" s="35"/>
      <c r="O765" s="36"/>
      <c r="P765" s="36"/>
      <c r="Q765" s="36"/>
      <c r="R765" s="36"/>
      <c r="S765" s="36"/>
      <c r="T765" s="36"/>
      <c r="U765" s="36"/>
      <c r="V765" s="36"/>
      <c r="W765" s="36"/>
      <c r="X765" s="36"/>
      <c r="Y765" s="36"/>
      <c r="Z765" s="36"/>
      <c r="AA765" s="30"/>
      <c r="AB765" s="30"/>
      <c r="AC765" s="30"/>
      <c r="AD765" s="30"/>
      <c r="AE765" s="37"/>
      <c r="AF765" s="37"/>
      <c r="AG765" s="37"/>
      <c r="AH765" s="38"/>
      <c r="AI765" s="37"/>
      <c r="AJ765" s="37"/>
      <c r="AK765" s="39"/>
      <c r="AL765" s="39"/>
      <c r="AM765" s="37"/>
      <c r="AN765" s="37"/>
      <c r="AO765" s="39"/>
      <c r="AP765" s="39"/>
      <c r="AQ765" s="41"/>
      <c r="AR765" s="41"/>
      <c r="AS765" s="41"/>
      <c r="AT765" s="41"/>
      <c r="AU765" s="41"/>
      <c r="AV765" s="39"/>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c r="BV765" s="42"/>
      <c r="BW765" s="42"/>
      <c r="BX765" s="42"/>
      <c r="BY765" s="42"/>
      <c r="BZ765" s="42"/>
      <c r="CA765" s="42"/>
      <c r="CB765" s="42"/>
      <c r="CC765" s="42"/>
      <c r="CD765" s="42"/>
      <c r="CE765" s="42"/>
      <c r="CF765" s="42"/>
      <c r="CG765" s="42"/>
      <c r="CH765" s="42"/>
      <c r="CI765" s="42"/>
      <c r="CJ765" s="42"/>
      <c r="CK765" s="42"/>
      <c r="CL765" s="42"/>
      <c r="CM765" s="42"/>
      <c r="CN765" s="42"/>
      <c r="CO765" s="42"/>
      <c r="CP765" s="42"/>
      <c r="CQ765" s="42"/>
      <c r="CR765" s="42"/>
      <c r="CS765" s="42"/>
      <c r="CT765" s="42"/>
      <c r="CU765" s="42"/>
      <c r="CV765" s="42"/>
      <c r="CW765" s="42"/>
      <c r="CX765" s="42"/>
      <c r="CY765" s="42"/>
      <c r="CZ765" s="42"/>
      <c r="DA765" s="42"/>
      <c r="DB765" s="42"/>
      <c r="DC765" s="42"/>
      <c r="DD765" s="42"/>
      <c r="DE765" s="42"/>
      <c r="DF765" s="42"/>
      <c r="DG765" s="42"/>
      <c r="DH765" s="42"/>
      <c r="DI765" s="42"/>
      <c r="DJ765" s="42"/>
      <c r="DK765" s="42"/>
      <c r="DL765" s="42"/>
      <c r="DM765" s="42"/>
      <c r="DN765" s="42"/>
      <c r="DO765" s="42"/>
      <c r="DP765" s="42"/>
      <c r="DQ765" s="42"/>
      <c r="DR765" s="42"/>
      <c r="DS765" s="42"/>
      <c r="DT765" s="42"/>
      <c r="DU765" s="42"/>
      <c r="DV765" s="42"/>
      <c r="DW765" s="42"/>
      <c r="DX765" s="42"/>
      <c r="DY765" s="42"/>
      <c r="DZ765" s="42"/>
      <c r="EA765" s="42"/>
      <c r="EB765" s="42"/>
      <c r="EC765" s="42"/>
      <c r="ED765" s="42"/>
      <c r="EE765" s="42"/>
      <c r="EF765" s="42"/>
      <c r="EG765" s="42"/>
      <c r="EH765" s="42"/>
      <c r="EI765" s="42"/>
      <c r="EJ765" s="42"/>
      <c r="EK765" s="42"/>
      <c r="EL765" s="42"/>
      <c r="EM765" s="42"/>
      <c r="EN765" s="42"/>
      <c r="EO765" s="42"/>
      <c r="EP765" s="42"/>
      <c r="EQ765" s="42"/>
      <c r="ER765" s="42"/>
      <c r="ES765" s="42"/>
      <c r="ET765" s="42"/>
      <c r="EU765" s="42"/>
      <c r="EV765" s="42"/>
      <c r="EW765" s="42"/>
      <c r="EX765" s="42"/>
      <c r="EY765" s="42"/>
      <c r="EZ765" s="42"/>
      <c r="FA765" s="42"/>
      <c r="FB765" s="42"/>
      <c r="FC765" s="42"/>
      <c r="FD765" s="42"/>
      <c r="FE765" s="42"/>
      <c r="FF765" s="42"/>
      <c r="FG765" s="42"/>
      <c r="FH765" s="42"/>
      <c r="FI765" s="42"/>
      <c r="FJ765" s="42"/>
      <c r="FK765" s="42"/>
      <c r="FL765" s="42"/>
      <c r="FM765" s="42"/>
      <c r="FN765" s="42"/>
      <c r="FO765" s="42"/>
      <c r="FP765" s="42"/>
      <c r="FQ765" s="42"/>
      <c r="FR765" s="42"/>
      <c r="FS765" s="42"/>
      <c r="FT765" s="42"/>
      <c r="FU765" s="42"/>
      <c r="FV765" s="42"/>
      <c r="FW765" s="42"/>
      <c r="FX765" s="42"/>
      <c r="FY765" s="42"/>
      <c r="FZ765" s="42"/>
      <c r="GA765" s="42"/>
      <c r="GB765" s="42"/>
      <c r="GC765" s="42"/>
      <c r="GD765" s="42"/>
      <c r="GE765" s="42"/>
      <c r="GF765" s="42"/>
      <c r="GG765" s="42"/>
      <c r="GH765" s="42"/>
      <c r="GI765" s="42"/>
      <c r="GJ765" s="42"/>
      <c r="GK765" s="42"/>
      <c r="GL765" s="42"/>
      <c r="GM765" s="42"/>
      <c r="GN765" s="42"/>
      <c r="GO765" s="42"/>
      <c r="GP765" s="42"/>
      <c r="GQ765" s="42"/>
      <c r="GR765" s="42"/>
      <c r="GS765" s="42"/>
      <c r="GT765" s="42"/>
      <c r="GU765" s="42"/>
      <c r="GV765" s="42"/>
      <c r="GW765" s="42"/>
      <c r="GX765" s="42"/>
      <c r="GY765" s="42"/>
      <c r="GZ765" s="42"/>
      <c r="HA765" s="42"/>
      <c r="HB765" s="42"/>
      <c r="HC765" s="42"/>
      <c r="HD765" s="42"/>
      <c r="HE765" s="42"/>
      <c r="HF765" s="42"/>
      <c r="HG765" s="42"/>
      <c r="HH765" s="42"/>
      <c r="HI765" s="42"/>
      <c r="HJ765" s="42"/>
      <c r="HK765" s="42"/>
      <c r="HL765" s="42"/>
      <c r="HM765" s="42"/>
      <c r="HN765" s="42"/>
      <c r="HO765" s="42"/>
      <c r="HP765" s="42"/>
      <c r="HQ765" s="42"/>
      <c r="HR765" s="42"/>
      <c r="HS765" s="42"/>
      <c r="HT765" s="42"/>
      <c r="HU765" s="42"/>
      <c r="HV765" s="42"/>
      <c r="HW765" s="42"/>
      <c r="HX765" s="42"/>
    </row>
  </sheetData>
  <sheetProtection selectLockedCells="1" selectUnlockedCells="1"/>
  <autoFilter ref="A1:HX1"/>
  <dataValidations disablePrompts="1" count="47">
    <dataValidation allowBlank="1" showInputMessage="1" showErrorMessage="1" promptTitle="MISA SME.NET" prompt="Nhập Số phiếu nhập_x000a_Tối đa 20 ký tự._x000a_Lưu ý: Chỉ nhập với trả lại hàng bán kiêm phiếu nhập." sqref="WVR1:WVR1048576 WLV1:WLV1048576 WBZ1:WBZ1048576 VSD1:VSD1048576 VIH1:VIH1048576 UYL1:UYL1048576 UOP1:UOP1048576 UET1:UET1048576 TUX1:TUX1048576 TLB1:TLB1048576 TBF1:TBF1048576 SRJ1:SRJ1048576 SHN1:SHN1048576 RXR1:RXR1048576 RNV1:RNV1048576 RDZ1:RDZ1048576 QUD1:QUD1048576 QKH1:QKH1048576 QAL1:QAL1048576 PQP1:PQP1048576 PGT1:PGT1048576 OWX1:OWX1048576 ONB1:ONB1048576 ODF1:ODF1048576 NTJ1:NTJ1048576 NJN1:NJN1048576 MZR1:MZR1048576 MPV1:MPV1048576 MFZ1:MFZ1048576 LWD1:LWD1048576 LMH1:LMH1048576 LCL1:LCL1048576 KSP1:KSP1048576 KIT1:KIT1048576 JYX1:JYX1048576 JPB1:JPB1048576 JFF1:JFF1048576 IVJ1:IVJ1048576 ILN1:ILN1048576 IBR1:IBR1048576 HRV1:HRV1048576 HHZ1:HHZ1048576 GYD1:GYD1048576 GOH1:GOH1048576 GEL1:GEL1048576 FUP1:FUP1048576 FKT1:FKT1048576 FAX1:FAX1048576 ERB1:ERB1048576 EHF1:EHF1048576 DXJ1:DXJ1048576 DNN1:DNN1048576 DDR1:DDR1048576 CTV1:CTV1048576 CJZ1:CJZ1048576 CAD1:CAD1048576 BQH1:BQH1048576 BGL1:BGL1048576 AWP1:AWP1048576 AMT1:AMT1048576 ACX1:ACX1048576 TB1:TB1048576 JF1:JF1048576 J1:J1048576"/>
    <dataValidation operator="equal" allowBlank="1" showInputMessage="1" promptTitle="MISA SME.NET" prompt="Nhập Số hóa đơn._x000a_Tối đa 25 ký tự." sqref="WVU1:WVU1048576 JI1:JI1048576 WLY1:WLY1048576 WCC1:WCC1048576 VSG1:VSG1048576 VIK1:VIK1048576 UYO1:UYO1048576 UOS1:UOS1048576 UEW1:UEW1048576 TVA1:TVA1048576 TLE1:TLE1048576 TBI1:TBI1048576 SRM1:SRM1048576 SHQ1:SHQ1048576 RXU1:RXU1048576 RNY1:RNY1048576 REC1:REC1048576 QUG1:QUG1048576 QKK1:QKK1048576 QAO1:QAO1048576 PQS1:PQS1048576 PGW1:PGW1048576 OXA1:OXA1048576 ONE1:ONE1048576 ODI1:ODI1048576 NTM1:NTM1048576 NJQ1:NJQ1048576 MZU1:MZU1048576 MPY1:MPY1048576 MGC1:MGC1048576 LWG1:LWG1048576 LMK1:LMK1048576 LCO1:LCO1048576 KSS1:KSS1048576 KIW1:KIW1048576 JZA1:JZA1048576 JPE1:JPE1048576 JFI1:JFI1048576 IVM1:IVM1048576 ILQ1:ILQ1048576 IBU1:IBU1048576 HRY1:HRY1048576 HIC1:HIC1048576 GYG1:GYG1048576 GOK1:GOK1048576 GEO1:GEO1048576 FUS1:FUS1048576 FKW1:FKW1048576 FBA1:FBA1048576 ERE1:ERE1048576 EHI1:EHI1048576 DXM1:DXM1048576 DNQ1:DNQ1048576 DDU1:DDU1048576 CTY1:CTY1048576 CKC1:CKC1048576 CAG1:CAG1048576 BQK1:BQK1048576 BGO1:BGO1048576 AWS1:AWS1048576 AMW1:AMW1048576 ADA1:ADA1048576 TE1:TE1048576 M1:M1048576"/>
    <dataValidation allowBlank="1" showInputMessage="1" showErrorMessage="1" promptTitle="MISA SME.NET" prompt="Nhập Diễn giải phiếu nhập._x000a_Tối đa 255 ký tự._x000a_Lưu ý: Chỉ nhập với trả lại hàng bán kiêm phiếu nhập." sqref="WWD1:WWD1048576 WMH1:WMH1048576 WCL1:WCL1048576 VSP1:VSP1048576 VIT1:VIT1048576 UYX1:UYX1048576 UPB1:UPB1048576 UFF1:UFF1048576 TVJ1:TVJ1048576 TLN1:TLN1048576 TBR1:TBR1048576 SRV1:SRV1048576 SHZ1:SHZ1048576 RYD1:RYD1048576 ROH1:ROH1048576 REL1:REL1048576 QUP1:QUP1048576 QKT1:QKT1048576 QAX1:QAX1048576 PRB1:PRB1048576 PHF1:PHF1048576 OXJ1:OXJ1048576 ONN1:ONN1048576 ODR1:ODR1048576 NTV1:NTV1048576 NJZ1:NJZ1048576 NAD1:NAD1048576 MQH1:MQH1048576 MGL1:MGL1048576 LWP1:LWP1048576 LMT1:LMT1048576 LCX1:LCX1048576 KTB1:KTB1048576 KJF1:KJF1048576 JZJ1:JZJ1048576 JPN1:JPN1048576 JFR1:JFR1048576 IVV1:IVV1048576 ILZ1:ILZ1048576 ICD1:ICD1048576 HSH1:HSH1048576 HIL1:HIL1048576 GYP1:GYP1048576 GOT1:GOT1048576 GEX1:GEX1048576 FVB1:FVB1048576 FLF1:FLF1048576 FBJ1:FBJ1048576 ERN1:ERN1048576 EHR1:EHR1048576 DXV1:DXV1048576 DNZ1:DNZ1048576 DED1:DED1048576 CUH1:CUH1048576 CKL1:CKL1048576 CAP1:CAP1048576 BQT1:BQT1048576 BGX1:BGX1048576 AXB1:AXB1048576 ANF1:ANF1048576 ADJ1:ADJ1048576 TN1:TN1048576 JR1:JR1048576 V1:V1048576"/>
    <dataValidation operator="equal" allowBlank="1" showInputMessage="1" promptTitle="MISA SME.NET" prompt="Nhập Đơn giá sau thuế_x000a_Tối đa 14 ký tự." sqref="WWN1:WWN1048576 WMR1:WMR1048576 WCV1:WCV1048576 VSZ1:VSZ1048576 VJD1:VJD1048576 UZH1:UZH1048576 UPL1:UPL1048576 UFP1:UFP1048576 TVT1:TVT1048576 TLX1:TLX1048576 TCB1:TCB1048576 SSF1:SSF1048576 SIJ1:SIJ1048576 RYN1:RYN1048576 ROR1:ROR1048576 REV1:REV1048576 QUZ1:QUZ1048576 QLD1:QLD1048576 QBH1:QBH1048576 PRL1:PRL1048576 PHP1:PHP1048576 OXT1:OXT1048576 ONX1:ONX1048576 OEB1:OEB1048576 NUF1:NUF1048576 NKJ1:NKJ1048576 NAN1:NAN1048576 MQR1:MQR1048576 MGV1:MGV1048576 LWZ1:LWZ1048576 LND1:LND1048576 LDH1:LDH1048576 KTL1:KTL1048576 KJP1:KJP1048576 JZT1:JZT1048576 JPX1:JPX1048576 JGB1:JGB1048576 IWF1:IWF1048576 IMJ1:IMJ1048576 ICN1:ICN1048576 HSR1:HSR1048576 HIV1:HIV1048576 GYZ1:GYZ1048576 GPD1:GPD1048576 GFH1:GFH1048576 FVL1:FVL1048576 FLP1:FLP1048576 FBT1:FBT1048576 ERX1:ERX1048576 EIB1:EIB1048576 DYF1:DYF1048576 DOJ1:DOJ1048576 DEN1:DEN1048576 CUR1:CUR1048576 CKV1:CKV1048576 CAZ1:CAZ1048576 BRD1:BRD1048576 BHH1:BHH1048576 AXL1:AXL1048576 ANP1:ANP1048576 ADT1:ADT1048576 TX1:TX1048576 KB1:KB1048576 AF1:AF1048576"/>
    <dataValidation operator="equal" allowBlank="1" showInputMessage="1" promptTitle="MISA SME.NET" prompt="Nhập Đơn giá_x000a_Tối đa 14 ký tự." sqref="WWO1:WWO1048576 WMS1:WMS1048576 WCW1:WCW1048576 VTA1:VTA1048576 VJE1:VJE1048576 UZI1:UZI1048576 UPM1:UPM1048576 UFQ1:UFQ1048576 TVU1:TVU1048576 TLY1:TLY1048576 TCC1:TCC1048576 SSG1:SSG1048576 SIK1:SIK1048576 RYO1:RYO1048576 ROS1:ROS1048576 REW1:REW1048576 QVA1:QVA1048576 QLE1:QLE1048576 QBI1:QBI1048576 PRM1:PRM1048576 PHQ1:PHQ1048576 OXU1:OXU1048576 ONY1:ONY1048576 OEC1:OEC1048576 NUG1:NUG1048576 NKK1:NKK1048576 NAO1:NAO1048576 MQS1:MQS1048576 MGW1:MGW1048576 LXA1:LXA1048576 LNE1:LNE1048576 LDI1:LDI1048576 KTM1:KTM1048576 KJQ1:KJQ1048576 JZU1:JZU1048576 JPY1:JPY1048576 JGC1:JGC1048576 IWG1:IWG1048576 IMK1:IMK1048576 ICO1:ICO1048576 HSS1:HSS1048576 HIW1:HIW1048576 GZA1:GZA1048576 GPE1:GPE1048576 GFI1:GFI1048576 FVM1:FVM1048576 FLQ1:FLQ1048576 FBU1:FBU1048576 ERY1:ERY1048576 EIC1:EIC1048576 DYG1:DYG1048576 DOK1:DOK1048576 DEO1:DEO1048576 CUS1:CUS1048576 CKW1:CKW1048576 CBA1:CBA1048576 BRE1:BRE1048576 BHI1:BHI1048576 AXM1:AXM1048576 ANQ1:ANQ1048576 ADU1:ADU1048576 TY1:TY1048576 KC1:KC1048576 AG1 AG765:AG1048576"/>
    <dataValidation operator="equal" allowBlank="1" showInputMessage="1" promptTitle="MISA SME.NET" prompt="Nhập Tỷ lệ tính thuế (Thuế suất KHAC)_x000a_Nếu thuế suất là KHAC thì nhập giá trị lớn hơn 0 đến 100" sqref="WWU1:WWU1048576 WMY1:WMY1048576 WDC1:WDC1048576 VTG1:VTG1048576 VJK1:VJK1048576 UZO1:UZO1048576 UPS1:UPS1048576 UFW1:UFW1048576 TWA1:TWA1048576 TME1:TME1048576 TCI1:TCI1048576 SSM1:SSM1048576 SIQ1:SIQ1048576 RYU1:RYU1048576 ROY1:ROY1048576 RFC1:RFC1048576 QVG1:QVG1048576 QLK1:QLK1048576 QBO1:QBO1048576 PRS1:PRS1048576 PHW1:PHW1048576 OYA1:OYA1048576 OOE1:OOE1048576 OEI1:OEI1048576 NUM1:NUM1048576 NKQ1:NKQ1048576 NAU1:NAU1048576 MQY1:MQY1048576 MHC1:MHC1048576 LXG1:LXG1048576 LNK1:LNK1048576 LDO1:LDO1048576 KTS1:KTS1048576 KJW1:KJW1048576 KAA1:KAA1048576 JQE1:JQE1048576 JGI1:JGI1048576 IWM1:IWM1048576 IMQ1:IMQ1048576 ICU1:ICU1048576 HSY1:HSY1048576 HJC1:HJC1048576 GZG1:GZG1048576 GPK1:GPK1048576 GFO1:GFO1048576 FVS1:FVS1048576 FLW1:FLW1048576 FCA1:FCA1048576 ESE1:ESE1048576 EII1:EII1048576 DYM1:DYM1048576 DOQ1:DOQ1048576 DEU1:DEU1048576 CUY1:CUY1048576 CLC1:CLC1048576 CBG1:CBG1048576 BRK1:BRK1048576 BHO1:BHO1048576 AXS1:AXS1048576 ANW1:ANW1048576 AEA1:AEA1048576 UE1:UE1048576 KI1:KI1048576 AM1:AM1048576"/>
    <dataValidation allowBlank="1" showInputMessage="1" showErrorMessage="1" prompt="Nhập Hàng hóa nhập giữ hộ/bán hộ. Đối với QĐ48 không sử dụng cột này mà hạch toán trực tiếp vào TK 002, 003_x000a_Nhập 0 hoặc bỏ trống: bỏ trống_x000a_Nhập 1: hàng hoá giữ hộ,gia công_x000a_Nhập 2: hàng hoá bán hộ,ký gửi_x000a_Lưu ý: Chỉ nhập với trả lại hàng bán kiêm phiếu nhập" sqref="WXD1:WXD1048576 WNH1:WNH1048576 WDL1:WDL1048576 VTP1:VTP1048576 VJT1:VJT1048576 UZX1:UZX1048576 UQB1:UQB1048576 UGF1:UGF1048576 TWJ1:TWJ1048576 TMN1:TMN1048576 TCR1:TCR1048576 SSV1:SSV1048576 SIZ1:SIZ1048576 RZD1:RZD1048576 RPH1:RPH1048576 RFL1:RFL1048576 QVP1:QVP1048576 QLT1:QLT1048576 QBX1:QBX1048576 PSB1:PSB1048576 PIF1:PIF1048576 OYJ1:OYJ1048576 OON1:OON1048576 OER1:OER1048576 NUV1:NUV1048576 NKZ1:NKZ1048576 NBD1:NBD1048576 MRH1:MRH1048576 MHL1:MHL1048576 LXP1:LXP1048576 LNT1:LNT1048576 LDX1:LDX1048576 KUB1:KUB1048576 KKF1:KKF1048576 KAJ1:KAJ1048576 JQN1:JQN1048576 JGR1:JGR1048576 IWV1:IWV1048576 IMZ1:IMZ1048576 IDD1:IDD1048576 HTH1:HTH1048576 HJL1:HJL1048576 GZP1:GZP1048576 GPT1:GPT1048576 GFX1:GFX1048576 FWB1:FWB1048576 FMF1:FMF1048576 FCJ1:FCJ1048576 ESN1:ESN1048576 EIR1:EIR1048576 DYV1:DYV1048576 DOZ1:DOZ1048576 DFD1:DFD1048576 CVH1:CVH1048576 CLL1:CLL1048576 CBP1:CBP1048576 BRT1:BRT1048576 BHX1:BHX1048576 AYB1:AYB1048576 AOF1:AOF1048576 AEJ1:AEJ1048576 UN1:UN1048576 KR1:KR1048576 AV1:AV1048576"/>
    <dataValidation allowBlank="1" showInputMessage="1" showErrorMessage="1" promptTitle="MISA SME.NET" prompt="Nhập Đơn giá vốn_x000a_Tối đa 14 ký tự._x000a_Lưu ý: Chỉ nhập với trả lại hàng bán kiêm phiếu nhập." sqref="WXB1:WXB1048576 WNF1:WNF1048576 WDJ1:WDJ1048576 VTN1:VTN1048576 VJR1:VJR1048576 UZV1:UZV1048576 UPZ1:UPZ1048576 UGD1:UGD1048576 TWH1:TWH1048576 TML1:TML1048576 TCP1:TCP1048576 SST1:SST1048576 SIX1:SIX1048576 RZB1:RZB1048576 RPF1:RPF1048576 RFJ1:RFJ1048576 QVN1:QVN1048576 QLR1:QLR1048576 QBV1:QBV1048576 PRZ1:PRZ1048576 PID1:PID1048576 OYH1:OYH1048576 OOL1:OOL1048576 OEP1:OEP1048576 NUT1:NUT1048576 NKX1:NKX1048576 NBB1:NBB1048576 MRF1:MRF1048576 MHJ1:MHJ1048576 LXN1:LXN1048576 LNR1:LNR1048576 LDV1:LDV1048576 KTZ1:KTZ1048576 KKD1:KKD1048576 KAH1:KAH1048576 JQL1:JQL1048576 JGP1:JGP1048576 IWT1:IWT1048576 IMX1:IMX1048576 IDB1:IDB1048576 HTF1:HTF1048576 HJJ1:HJJ1048576 GZN1:GZN1048576 GPR1:GPR1048576 GFV1:GFV1048576 FVZ1:FVZ1048576 FMD1:FMD1048576 FCH1:FCH1048576 ESL1:ESL1048576 EIP1:EIP1048576 DYT1:DYT1048576 DOX1:DOX1048576 DFB1:DFB1048576 CVF1:CVF1048576 CLJ1:CLJ1048576 CBN1:CBN1048576 BRR1:BRR1048576 BHV1:BHV1048576 AXZ1:AXZ1048576 AOD1:AOD1048576 AEH1:AEH1048576 UL1:UL1048576 KP1:KP1048576 AT1:AT1048576"/>
    <dataValidation allowBlank="1" showInputMessage="1" showErrorMessage="1" promptTitle="MISA SME.NET" prompt="Nhập Tiền vốn_x000a_Tối đa 14 ký tự._x000a_Lưu ý: Chỉ nhập với trả lại hàng bán kiêm phiếu nhập." sqref="WXC1:WXC1048576 WNG1:WNG1048576 WDK1:WDK1048576 VTO1:VTO1048576 VJS1:VJS1048576 UZW1:UZW1048576 UQA1:UQA1048576 UGE1:UGE1048576 TWI1:TWI1048576 TMM1:TMM1048576 TCQ1:TCQ1048576 SSU1:SSU1048576 SIY1:SIY1048576 RZC1:RZC1048576 RPG1:RPG1048576 RFK1:RFK1048576 QVO1:QVO1048576 QLS1:QLS1048576 QBW1:QBW1048576 PSA1:PSA1048576 PIE1:PIE1048576 OYI1:OYI1048576 OOM1:OOM1048576 OEQ1:OEQ1048576 NUU1:NUU1048576 NKY1:NKY1048576 NBC1:NBC1048576 MRG1:MRG1048576 MHK1:MHK1048576 LXO1:LXO1048576 LNS1:LNS1048576 LDW1:LDW1048576 KUA1:KUA1048576 KKE1:KKE1048576 KAI1:KAI1048576 JQM1:JQM1048576 JGQ1:JGQ1048576 IWU1:IWU1048576 IMY1:IMY1048576 IDC1:IDC1048576 HTG1:HTG1048576 HJK1:HJK1048576 GZO1:GZO1048576 GPS1:GPS1048576 GFW1:GFW1048576 FWA1:FWA1048576 FME1:FME1048576 FCI1:FCI1048576 ESM1:ESM1048576 EIQ1:EIQ1048576 DYU1:DYU1048576 DOY1:DOY1048576 DFC1:DFC1048576 CVG1:CVG1048576 CLK1:CLK1048576 CBO1:CBO1048576 BRS1:BRS1048576 BHW1:BHW1048576 AYA1:AYA1048576 AOE1:AOE1048576 AEI1:AEI1048576 UM1:UM1048576 KQ1:KQ1048576 AU1:AU1048576"/>
    <dataValidation allowBlank="1" showInputMessage="1" showErrorMessage="1" promptTitle="MISA SME.NET" prompt="Nhập Mã kho._x000a_Lưu ý: Chỉ nhập với trả lại hàng bán kiêm phiếu nhập." sqref="WWY1:WWY1048576 WNC1:WNC1048576 WDG1:WDG1048576 VTK1:VTK1048576 VJO1:VJO1048576 UZS1:UZS1048576 UPW1:UPW1048576 UGA1:UGA1048576 TWE1:TWE1048576 TMI1:TMI1048576 TCM1:TCM1048576 SSQ1:SSQ1048576 SIU1:SIU1048576 RYY1:RYY1048576 RPC1:RPC1048576 RFG1:RFG1048576 QVK1:QVK1048576 QLO1:QLO1048576 QBS1:QBS1048576 PRW1:PRW1048576 PIA1:PIA1048576 OYE1:OYE1048576 OOI1:OOI1048576 OEM1:OEM1048576 NUQ1:NUQ1048576 NKU1:NKU1048576 NAY1:NAY1048576 MRC1:MRC1048576 MHG1:MHG1048576 LXK1:LXK1048576 LNO1:LNO1048576 LDS1:LDS1048576 KTW1:KTW1048576 KKA1:KKA1048576 KAE1:KAE1048576 JQI1:JQI1048576 JGM1:JGM1048576 IWQ1:IWQ1048576 IMU1:IMU1048576 ICY1:ICY1048576 HTC1:HTC1048576 HJG1:HJG1048576 GZK1:GZK1048576 GPO1:GPO1048576 GFS1:GFS1048576 FVW1:FVW1048576 FMA1:FMA1048576 FCE1:FCE1048576 ESI1:ESI1048576 EIM1:EIM1048576 DYQ1:DYQ1048576 DOU1:DOU1048576 DEY1:DEY1048576 CVC1:CVC1048576 CLG1:CLG1048576 CBK1:CBK1048576 BRO1:BRO1048576 BHS1:BHS1048576 AXW1:AXW1048576 AOA1:AOA1048576 AEE1:AEE1048576 UI1:UI1048576 KM1:KM1048576 AQ1 AQ765:AQ1048576"/>
    <dataValidation allowBlank="1" showInputMessage="1" showErrorMessage="1" promptTitle="MISA SME.NET" prompt="Nhập Tài khoản kho._x000a_Lưu ý: Chỉ nhập với trả lại hàng bán kiêm phiếu nhập." sqref="WWZ1:WWZ1048576 WND1:WND1048576 WDH1:WDH1048576 VTL1:VTL1048576 VJP1:VJP1048576 UZT1:UZT1048576 UPX1:UPX1048576 UGB1:UGB1048576 TWF1:TWF1048576 TMJ1:TMJ1048576 TCN1:TCN1048576 SSR1:SSR1048576 SIV1:SIV1048576 RYZ1:RYZ1048576 RPD1:RPD1048576 RFH1:RFH1048576 QVL1:QVL1048576 QLP1:QLP1048576 QBT1:QBT1048576 PRX1:PRX1048576 PIB1:PIB1048576 OYF1:OYF1048576 OOJ1:OOJ1048576 OEN1:OEN1048576 NUR1:NUR1048576 NKV1:NKV1048576 NAZ1:NAZ1048576 MRD1:MRD1048576 MHH1:MHH1048576 LXL1:LXL1048576 LNP1:LNP1048576 LDT1:LDT1048576 KTX1:KTX1048576 KKB1:KKB1048576 KAF1:KAF1048576 JQJ1:JQJ1048576 JGN1:JGN1048576 IWR1:IWR1048576 IMV1:IMV1048576 ICZ1:ICZ1048576 HTD1:HTD1048576 HJH1:HJH1048576 GZL1:GZL1048576 GPP1:GPP1048576 GFT1:GFT1048576 FVX1:FVX1048576 FMB1:FMB1048576 FCF1:FCF1048576 ESJ1:ESJ1048576 EIN1:EIN1048576 DYR1:DYR1048576 DOV1:DOV1048576 DEZ1:DEZ1048576 CVD1:CVD1048576 CLH1:CLH1048576 CBL1:CBL1048576 BRP1:BRP1048576 BHT1:BHT1048576 AXX1:AXX1048576 AOB1:AOB1048576 AEF1:AEF1048576 UJ1:UJ1048576 KN1:KN1048576 AS2:AS764 AR1:AR1048576"/>
    <dataValidation allowBlank="1" showInputMessage="1" showErrorMessage="1" promptTitle="MISA SME.NET" prompt="Nhập Tài khoản giá vốn._x000a_Lưu ý: Chỉ nhập với trả lại hàng bán kiêm phiếu nhập." sqref="WXA1:WXA1048576 WNE1:WNE1048576 WDI1:WDI1048576 VTM1:VTM1048576 VJQ1:VJQ1048576 UZU1:UZU1048576 UPY1:UPY1048576 UGC1:UGC1048576 TWG1:TWG1048576 TMK1:TMK1048576 TCO1:TCO1048576 SSS1:SSS1048576 SIW1:SIW1048576 RZA1:RZA1048576 RPE1:RPE1048576 RFI1:RFI1048576 QVM1:QVM1048576 QLQ1:QLQ1048576 QBU1:QBU1048576 PRY1:PRY1048576 PIC1:PIC1048576 OYG1:OYG1048576 OOK1:OOK1048576 OEO1:OEO1048576 NUS1:NUS1048576 NKW1:NKW1048576 NBA1:NBA1048576 MRE1:MRE1048576 MHI1:MHI1048576 LXM1:LXM1048576 LNQ1:LNQ1048576 LDU1:LDU1048576 KTY1:KTY1048576 KKC1:KKC1048576 KAG1:KAG1048576 JQK1:JQK1048576 JGO1:JGO1048576 IWS1:IWS1048576 IMW1:IMW1048576 IDA1:IDA1048576 HTE1:HTE1048576 HJI1:HJI1048576 GZM1:GZM1048576 GPQ1:GPQ1048576 GFU1:GFU1048576 FVY1:FVY1048576 FMC1:FMC1048576 FCG1:FCG1048576 ESK1:ESK1048576 EIO1:EIO1048576 DYS1:DYS1048576 DOW1:DOW1048576 DFA1:DFA1048576 CVE1:CVE1048576 CLI1:CLI1048576 CBM1:CBM1048576 BRQ1:BRQ1048576 BHU1:BHU1048576 AXY1:AXY1048576 AOC1:AOC1048576 AEG1:AEG1048576 UK1:UK1048576 KO1:KO1048576 AS1 AS765:AS1048576"/>
    <dataValidation allowBlank="1" showInputMessage="1" showErrorMessage="1" promptTitle="MISA SME.NET" prompt="Nhập Người giao hàng._x000a_Tối đa 128 ký tự._x000a_Lưu ý: Chỉ nhập với trả lại hàng bán kiêm phiếu nhập." sqref="WWC1:WWC1048576 WMG1:WMG1048576 WCK1:WCK1048576 VSO1:VSO1048576 VIS1:VIS1048576 UYW1:UYW1048576 UPA1:UPA1048576 UFE1:UFE1048576 TVI1:TVI1048576 TLM1:TLM1048576 TBQ1:TBQ1048576 SRU1:SRU1048576 SHY1:SHY1048576 RYC1:RYC1048576 ROG1:ROG1048576 REK1:REK1048576 QUO1:QUO1048576 QKS1:QKS1048576 QAW1:QAW1048576 PRA1:PRA1048576 PHE1:PHE1048576 OXI1:OXI1048576 ONM1:ONM1048576 ODQ1:ODQ1048576 NTU1:NTU1048576 NJY1:NJY1048576 NAC1:NAC1048576 MQG1:MQG1048576 MGK1:MGK1048576 LWO1:LWO1048576 LMS1:LMS1048576 LCW1:LCW1048576 KTA1:KTA1048576 KJE1:KJE1048576 JZI1:JZI1048576 JPM1:JPM1048576 JFQ1:JFQ1048576 IVU1:IVU1048576 ILY1:ILY1048576 ICC1:ICC1048576 HSG1:HSG1048576 HIK1:HIK1048576 GYO1:GYO1048576 GOS1:GOS1048576 GEW1:GEW1048576 FVA1:FVA1048576 FLE1:FLE1048576 FBI1:FBI1048576 ERM1:ERM1048576 EHQ1:EHQ1048576 DXU1:DXU1048576 DNY1:DNY1048576 DEC1:DEC1048576 CUG1:CUG1048576 CKK1:CKK1048576 CAO1:CAO1048576 BQS1:BQS1048576 BGW1:BGW1048576 AXA1:AXA1048576 ANE1:ANE1048576 ADI1:ADI1048576 TM1:TM1048576 JQ1:JQ1048576 U1:U1048576"/>
    <dataValidation allowBlank="1" showInputMessage="1" showErrorMessage="1" promptTitle="MISA SME.NET" prompt="Nhập Kèm theo chứng từ gốc (Phiếu nhập)._x000a_Tối đa 50 ký tự._x000a_Lưu ý: Chỉ nhập với trả lại hàng bán kiêm phiếu nhập." sqref="WWE1:WWE1048576 WMI1:WMI1048576 WCM1:WCM1048576 VSQ1:VSQ1048576 VIU1:VIU1048576 UYY1:UYY1048576 UPC1:UPC1048576 UFG1:UFG1048576 TVK1:TVK1048576 TLO1:TLO1048576 TBS1:TBS1048576 SRW1:SRW1048576 SIA1:SIA1048576 RYE1:RYE1048576 ROI1:ROI1048576 REM1:REM1048576 QUQ1:QUQ1048576 QKU1:QKU1048576 QAY1:QAY1048576 PRC1:PRC1048576 PHG1:PHG1048576 OXK1:OXK1048576 ONO1:ONO1048576 ODS1:ODS1048576 NTW1:NTW1048576 NKA1:NKA1048576 NAE1:NAE1048576 MQI1:MQI1048576 MGM1:MGM1048576 LWQ1:LWQ1048576 LMU1:LMU1048576 LCY1:LCY1048576 KTC1:KTC1048576 KJG1:KJG1048576 JZK1:JZK1048576 JPO1:JPO1048576 JFS1:JFS1048576 IVW1:IVW1048576 IMA1:IMA1048576 ICE1:ICE1048576 HSI1:HSI1048576 HIM1:HIM1048576 GYQ1:GYQ1048576 GOU1:GOU1048576 GEY1:GEY1048576 FVC1:FVC1048576 FLG1:FLG1048576 FBK1:FBK1048576 ERO1:ERO1048576 EHS1:EHS1048576 DXW1:DXW1048576 DOA1:DOA1048576 DEE1:DEE1048576 CUI1:CUI1048576 CKM1:CKM1048576 CAQ1:CAQ1048576 BQU1:BQU1048576 BGY1:BGY1048576 AXC1:AXC1048576 ANG1:ANG1048576 ADK1:ADK1048576 TO1:TO1048576 JS1:JS1048576 W1:W1048576"/>
    <dataValidation allowBlank="1" showInputMessage="1" showErrorMessage="1" promptTitle="MISA SME.NET" prompt="Nhập Nhân viên bán hàng." sqref="WWB1:WWB1048576 WMF1:WMF1048576 WCJ1:WCJ1048576 VSN1:VSN1048576 VIR1:VIR1048576 UYV1:UYV1048576 UOZ1:UOZ1048576 UFD1:UFD1048576 TVH1:TVH1048576 TLL1:TLL1048576 TBP1:TBP1048576 SRT1:SRT1048576 SHX1:SHX1048576 RYB1:RYB1048576 ROF1:ROF1048576 REJ1:REJ1048576 QUN1:QUN1048576 QKR1:QKR1048576 QAV1:QAV1048576 PQZ1:PQZ1048576 PHD1:PHD1048576 OXH1:OXH1048576 ONL1:ONL1048576 ODP1:ODP1048576 NTT1:NTT1048576 NJX1:NJX1048576 NAB1:NAB1048576 MQF1:MQF1048576 MGJ1:MGJ1048576 LWN1:LWN1048576 LMR1:LMR1048576 LCV1:LCV1048576 KSZ1:KSZ1048576 KJD1:KJD1048576 JZH1:JZH1048576 JPL1:JPL1048576 JFP1:JFP1048576 IVT1:IVT1048576 ILX1:ILX1048576 ICB1:ICB1048576 HSF1:HSF1048576 HIJ1:HIJ1048576 GYN1:GYN1048576 GOR1:GOR1048576 GEV1:GEV1048576 FUZ1:FUZ1048576 FLD1:FLD1048576 FBH1:FBH1048576 ERL1:ERL1048576 EHP1:EHP1048576 DXT1:DXT1048576 DNX1:DNX1048576 DEB1:DEB1048576 CUF1:CUF1048576 CKJ1:CKJ1048576 CAN1:CAN1048576 BQR1:BQR1048576 BGV1:BGV1048576 AWZ1:AWZ1048576 AND1:AND1048576 ADH1:ADH1048576 TL1:TL1048576 JP1:JP1048576 T1:T1048576"/>
    <dataValidation allowBlank="1" showInputMessage="1" promptTitle="MISA SME.NET" prompt="Nhập Hàng hóa không tổng hợp trên tờ khai thuế giá trị gia tăng._x000a_Lưu ý chỉ nhập với Hình thức bán hàng là (Bán hàng hóa dịch vụ trong nước)._x000a_Nhập 0 hoặc bỏ trống: Không tích chọn_x000a_Nhập 1: Tích chọn" sqref="WWX1:WWX1048576 WNB1:WNB1048576 WDF1:WDF1048576 VTJ1:VTJ1048576 VJN1:VJN1048576 UZR1:UZR1048576 UPV1:UPV1048576 UFZ1:UFZ1048576 TWD1:TWD1048576 TMH1:TMH1048576 TCL1:TCL1048576 SSP1:SSP1048576 SIT1:SIT1048576 RYX1:RYX1048576 RPB1:RPB1048576 RFF1:RFF1048576 QVJ1:QVJ1048576 QLN1:QLN1048576 QBR1:QBR1048576 PRV1:PRV1048576 PHZ1:PHZ1048576 OYD1:OYD1048576 OOH1:OOH1048576 OEL1:OEL1048576 NUP1:NUP1048576 NKT1:NKT1048576 NAX1:NAX1048576 MRB1:MRB1048576 MHF1:MHF1048576 LXJ1:LXJ1048576 LNN1:LNN1048576 LDR1:LDR1048576 KTV1:KTV1048576 KJZ1:KJZ1048576 KAD1:KAD1048576 JQH1:JQH1048576 JGL1:JGL1048576 IWP1:IWP1048576 IMT1:IMT1048576 ICX1:ICX1048576 HTB1:HTB1048576 HJF1:HJF1048576 GZJ1:GZJ1048576 GPN1:GPN1048576 GFR1:GFR1048576 FVV1:FVV1048576 FLZ1:FLZ1048576 FCD1:FCD1048576 ESH1:ESH1048576 EIL1:EIL1048576 DYP1:DYP1048576 DOT1:DOT1048576 DEX1:DEX1048576 CVB1:CVB1048576 CLF1:CLF1048576 CBJ1:CBJ1048576 BRN1:BRN1048576 BHR1:BHR1048576 AXV1:AXV1048576 ANZ1:ANZ1048576 AED1:AED1048576 UH1:UH1048576 KL1:KL1048576 AP1:AP1048576"/>
    <dataValidation operator="equal" allowBlank="1" showInputMessage="1" promptTitle="MISA SME.NET" prompt="Nhập Mã số thuế._x000a_Tối đa 50 ký tự" sqref="WVZ1:WVZ1048576 WMD1:WMD1048576 WCH1:WCH1048576 VSL1:VSL1048576 VIP1:VIP1048576 UYT1:UYT1048576 UOX1:UOX1048576 UFB1:UFB1048576 TVF1:TVF1048576 TLJ1:TLJ1048576 TBN1:TBN1048576 SRR1:SRR1048576 SHV1:SHV1048576 RXZ1:RXZ1048576 ROD1:ROD1048576 REH1:REH1048576 QUL1:QUL1048576 QKP1:QKP1048576 QAT1:QAT1048576 PQX1:PQX1048576 PHB1:PHB1048576 OXF1:OXF1048576 ONJ1:ONJ1048576 ODN1:ODN1048576 NTR1:NTR1048576 NJV1:NJV1048576 MZZ1:MZZ1048576 MQD1:MQD1048576 MGH1:MGH1048576 LWL1:LWL1048576 LMP1:LMP1048576 LCT1:LCT1048576 KSX1:KSX1048576 KJB1:KJB1048576 JZF1:JZF1048576 JPJ1:JPJ1048576 JFN1:JFN1048576 IVR1:IVR1048576 ILV1:ILV1048576 IBZ1:IBZ1048576 HSD1:HSD1048576 HIH1:HIH1048576 GYL1:GYL1048576 GOP1:GOP1048576 GET1:GET1048576 FUX1:FUX1048576 FLB1:FLB1048576 FBF1:FBF1048576 ERJ1:ERJ1048576 EHN1:EHN1048576 DXR1:DXR1048576 DNV1:DNV1048576 DDZ1:DDZ1048576 CUD1:CUD1048576 CKH1:CKH1048576 CAL1:CAL1048576 BQP1:BQP1048576 BGT1:BGT1048576 AWX1:AWX1048576 ANB1:ANB1048576 ADF1:ADF1048576 TJ1:TJ1048576 JN1:JN1048576 R1:R1048576"/>
    <dataValidation operator="equal" allowBlank="1" showInputMessage="1" promptTitle="MISA SME.NET" prompt="Nhập Địa chỉ_x000a_Tối đa 255 ký tự" sqref="WVY1:WVY1048576 WMC1:WMC1048576 WCG1:WCG1048576 VSK1:VSK1048576 VIO1:VIO1048576 UYS1:UYS1048576 UOW1:UOW1048576 UFA1:UFA1048576 TVE1:TVE1048576 TLI1:TLI1048576 TBM1:TBM1048576 SRQ1:SRQ1048576 SHU1:SHU1048576 RXY1:RXY1048576 ROC1:ROC1048576 REG1:REG1048576 QUK1:QUK1048576 QKO1:QKO1048576 QAS1:QAS1048576 PQW1:PQW1048576 PHA1:PHA1048576 OXE1:OXE1048576 ONI1:ONI1048576 ODM1:ODM1048576 NTQ1:NTQ1048576 NJU1:NJU1048576 MZY1:MZY1048576 MQC1:MQC1048576 MGG1:MGG1048576 LWK1:LWK1048576 LMO1:LMO1048576 LCS1:LCS1048576 KSW1:KSW1048576 KJA1:KJA1048576 JZE1:JZE1048576 JPI1:JPI1048576 JFM1:JFM1048576 IVQ1:IVQ1048576 ILU1:ILU1048576 IBY1:IBY1048576 HSC1:HSC1048576 HIG1:HIG1048576 GYK1:GYK1048576 GOO1:GOO1048576 GES1:GES1048576 FUW1:FUW1048576 FLA1:FLA1048576 FBE1:FBE1048576 ERI1:ERI1048576 EHM1:EHM1048576 DXQ1:DXQ1048576 DNU1:DNU1048576 DDY1:DDY1048576 CUC1:CUC1048576 CKG1:CKG1048576 CAK1:CAK1048576 BQO1:BQO1048576 BGS1:BGS1048576 AWW1:AWW1048576 ANA1:ANA1048576 ADE1:ADE1048576 TI1:TI1048576 JM1:JM1048576 Q1:Q1048576"/>
    <dataValidation operator="equal" allowBlank="1" showInputMessage="1" promptTitle="MISA SME.NET" prompt="Nhập Tên khách hàng_x000a_Tối đa 128 ký tự." sqref="WVX1:WVX1048576 WMB1:WMB1048576 WCF1:WCF1048576 VSJ1:VSJ1048576 VIN1:VIN1048576 UYR1:UYR1048576 UOV1:UOV1048576 UEZ1:UEZ1048576 TVD1:TVD1048576 TLH1:TLH1048576 TBL1:TBL1048576 SRP1:SRP1048576 SHT1:SHT1048576 RXX1:RXX1048576 ROB1:ROB1048576 REF1:REF1048576 QUJ1:QUJ1048576 QKN1:QKN1048576 QAR1:QAR1048576 PQV1:PQV1048576 PGZ1:PGZ1048576 OXD1:OXD1048576 ONH1:ONH1048576 ODL1:ODL1048576 NTP1:NTP1048576 NJT1:NJT1048576 MZX1:MZX1048576 MQB1:MQB1048576 MGF1:MGF1048576 LWJ1:LWJ1048576 LMN1:LMN1048576 LCR1:LCR1048576 KSV1:KSV1048576 KIZ1:KIZ1048576 JZD1:JZD1048576 JPH1:JPH1048576 JFL1:JFL1048576 IVP1:IVP1048576 ILT1:ILT1048576 IBX1:IBX1048576 HSB1:HSB1048576 HIF1:HIF1048576 GYJ1:GYJ1048576 GON1:GON1048576 GER1:GER1048576 FUV1:FUV1048576 FKZ1:FKZ1048576 FBD1:FBD1048576 ERH1:ERH1048576 EHL1:EHL1048576 DXP1:DXP1048576 DNT1:DNT1048576 DDX1:DDX1048576 CUB1:CUB1048576 CKF1:CKF1048576 CAJ1:CAJ1048576 BQN1:BQN1048576 BGR1:BGR1048576 AWV1:AWV1048576 AMZ1:AMZ1048576 ADD1:ADD1048576 TH1:TH1048576 JL1:JL1048576 P1:P1048576"/>
    <dataValidation showInputMessage="1" errorTitle="MISA SME.NET 2012" error="Mã khách hàng không được để trống!" promptTitle="MISA SME.NET" prompt="Nhập Mã khách hàng" sqref="WVW1:WVW1048576 WMA1:WMA1048576 WCE1:WCE1048576 VSI1:VSI1048576 VIM1:VIM1048576 UYQ1:UYQ1048576 UOU1:UOU1048576 UEY1:UEY1048576 TVC1:TVC1048576 TLG1:TLG1048576 TBK1:TBK1048576 SRO1:SRO1048576 SHS1:SHS1048576 RXW1:RXW1048576 ROA1:ROA1048576 REE1:REE1048576 QUI1:QUI1048576 QKM1:QKM1048576 QAQ1:QAQ1048576 PQU1:PQU1048576 PGY1:PGY1048576 OXC1:OXC1048576 ONG1:ONG1048576 ODK1:ODK1048576 NTO1:NTO1048576 NJS1:NJS1048576 MZW1:MZW1048576 MQA1:MQA1048576 MGE1:MGE1048576 LWI1:LWI1048576 LMM1:LMM1048576 LCQ1:LCQ1048576 KSU1:KSU1048576 KIY1:KIY1048576 JZC1:JZC1048576 JPG1:JPG1048576 JFK1:JFK1048576 IVO1:IVO1048576 ILS1:ILS1048576 IBW1:IBW1048576 HSA1:HSA1048576 HIE1:HIE1048576 GYI1:GYI1048576 GOM1:GOM1048576 GEQ1:GEQ1048576 FUU1:FUU1048576 FKY1:FKY1048576 FBC1:FBC1048576 ERG1:ERG1048576 EHK1:EHK1048576 DXO1:DXO1048576 DNS1:DNS1048576 DDW1:DDW1048576 CUA1:CUA1048576 CKE1:CKE1048576 CAI1:CAI1048576 BQM1:BQM1048576 BGQ1:BGQ1048576 AWU1:AWU1048576 AMY1:AMY1048576 ADC1:ADC1048576 TG1:TG1048576 JK1:JK1048576 O1:O1048576"/>
    <dataValidation operator="equal" allowBlank="1" showInputMessage="1" promptTitle="MISA SME.NET" prompt="Nhập Là hàng khuyến mại._x000a_Nhập 0 hoặc để trống: Hàng không khuyến mại._x000a_Nhập 1: Là hàng khuyến mại." sqref="WWI1:WWI1048576 WMM1:WMM1048576 WCQ1:WCQ1048576 VSU1:VSU1048576 VIY1:VIY1048576 UZC1:UZC1048576 UPG1:UPG1048576 UFK1:UFK1048576 TVO1:TVO1048576 TLS1:TLS1048576 TBW1:TBW1048576 SSA1:SSA1048576 SIE1:SIE1048576 RYI1:RYI1048576 ROM1:ROM1048576 REQ1:REQ1048576 QUU1:QUU1048576 QKY1:QKY1048576 QBC1:QBC1048576 PRG1:PRG1048576 PHK1:PHK1048576 OXO1:OXO1048576 ONS1:ONS1048576 ODW1:ODW1048576 NUA1:NUA1048576 NKE1:NKE1048576 NAI1:NAI1048576 MQM1:MQM1048576 MGQ1:MGQ1048576 LWU1:LWU1048576 LMY1:LMY1048576 LDC1:LDC1048576 KTG1:KTG1048576 KJK1:KJK1048576 JZO1:JZO1048576 JPS1:JPS1048576 JFW1:JFW1048576 IWA1:IWA1048576 IME1:IME1048576 ICI1:ICI1048576 HSM1:HSM1048576 HIQ1:HIQ1048576 GYU1:GYU1048576 GOY1:GOY1048576 GFC1:GFC1048576 FVG1:FVG1048576 FLK1:FLK1048576 FBO1:FBO1048576 ERS1:ERS1048576 EHW1:EHW1048576 DYA1:DYA1048576 DOE1:DOE1048576 DEI1:DEI1048576 CUM1:CUM1048576 CKQ1:CKQ1048576 CAU1:CAU1048576 BQY1:BQY1048576 BHC1:BHC1048576 AXG1:AXG1048576 ANK1:ANK1048576 ADO1:ADO1048576 TS1:TS1048576 JW1:JW1048576 AA1:AA1048576"/>
    <dataValidation operator="equal" allowBlank="1" showInputMessage="1" promptTitle="MISA SME.NET" prompt="Nhập Tên mặt hàng_x000a_Tối đa 255 ký tự." sqref="WWH1:WWH1048576 WML1:WML1048576 WCP1:WCP1048576 VST1:VST1048576 VIX1:VIX1048576 UZB1:UZB1048576 UPF1:UPF1048576 UFJ1:UFJ1048576 TVN1:TVN1048576 TLR1:TLR1048576 TBV1:TBV1048576 SRZ1:SRZ1048576 SID1:SID1048576 RYH1:RYH1048576 ROL1:ROL1048576 REP1:REP1048576 QUT1:QUT1048576 QKX1:QKX1048576 QBB1:QBB1048576 PRF1:PRF1048576 PHJ1:PHJ1048576 OXN1:OXN1048576 ONR1:ONR1048576 ODV1:ODV1048576 NTZ1:NTZ1048576 NKD1:NKD1048576 NAH1:NAH1048576 MQL1:MQL1048576 MGP1:MGP1048576 LWT1:LWT1048576 LMX1:LMX1048576 LDB1:LDB1048576 KTF1:KTF1048576 KJJ1:KJJ1048576 JZN1:JZN1048576 JPR1:JPR1048576 JFV1:JFV1048576 IVZ1:IVZ1048576 IMD1:IMD1048576 ICH1:ICH1048576 HSL1:HSL1048576 HIP1:HIP1048576 GYT1:GYT1048576 GOX1:GOX1048576 GFB1:GFB1048576 FVF1:FVF1048576 FLJ1:FLJ1048576 FBN1:FBN1048576 ERR1:ERR1048576 EHV1:EHV1048576 DXZ1:DXZ1048576 DOD1:DOD1048576 DEH1:DEH1048576 CUL1:CUL1048576 CKP1:CKP1048576 CAT1:CAT1048576 BQX1:BQX1048576 BHB1:BHB1048576 AXF1:AXF1048576 ANJ1:ANJ1048576 ADN1:ADN1048576 TR1:TR1048576 JV1:JV1048576 Z1:Z1048576"/>
    <dataValidation operator="equal" allowBlank="1" showInputMessage="1" promptTitle="MISA SME.NET" prompt="Nhập Số lượng_x000a_Tối đa 14 ký tự." sqref="WWM1:WWM1048576 WMQ1:WMQ1048576 WCU1:WCU1048576 VSY1:VSY1048576 VJC1:VJC1048576 UZG1:UZG1048576 UPK1:UPK1048576 UFO1:UFO1048576 TVS1:TVS1048576 TLW1:TLW1048576 TCA1:TCA1048576 SSE1:SSE1048576 SII1:SII1048576 RYM1:RYM1048576 ROQ1:ROQ1048576 REU1:REU1048576 QUY1:QUY1048576 QLC1:QLC1048576 QBG1:QBG1048576 PRK1:PRK1048576 PHO1:PHO1048576 OXS1:OXS1048576 ONW1:ONW1048576 OEA1:OEA1048576 NUE1:NUE1048576 NKI1:NKI1048576 NAM1:NAM1048576 MQQ1:MQQ1048576 MGU1:MGU1048576 LWY1:LWY1048576 LNC1:LNC1048576 LDG1:LDG1048576 KTK1:KTK1048576 KJO1:KJO1048576 JZS1:JZS1048576 JPW1:JPW1048576 JGA1:JGA1048576 IWE1:IWE1048576 IMI1:IMI1048576 ICM1:ICM1048576 HSQ1:HSQ1048576 HIU1:HIU1048576 GYY1:GYY1048576 GPC1:GPC1048576 GFG1:GFG1048576 FVK1:FVK1048576 FLO1:FLO1048576 FBS1:FBS1048576 ERW1:ERW1048576 EIA1:EIA1048576 DYE1:DYE1048576 DOI1:DOI1048576 DEM1:DEM1048576 CUQ1:CUQ1048576 CKU1:CKU1048576 CAY1:CAY1048576 BRC1:BRC1048576 BHG1:BHG1048576 AXK1:AXK1048576 ANO1:ANO1048576 ADS1:ADS1048576 TW1:TW1048576 KA1:KA1048576 AE765:AE1048576 AE1 AG2:AG764"/>
    <dataValidation operator="equal" allowBlank="1" showInputMessage="1" promptTitle="MISA SME.NET" prompt="Nhập Mã đơn vị tính." sqref="WWL1:WWL1048576 WMP1:WMP1048576 WCT1:WCT1048576 VSX1:VSX1048576 VJB1:VJB1048576 UZF1:UZF1048576 UPJ1:UPJ1048576 UFN1:UFN1048576 TVR1:TVR1048576 TLV1:TLV1048576 TBZ1:TBZ1048576 SSD1:SSD1048576 SIH1:SIH1048576 RYL1:RYL1048576 ROP1:ROP1048576 RET1:RET1048576 QUX1:QUX1048576 QLB1:QLB1048576 QBF1:QBF1048576 PRJ1:PRJ1048576 PHN1:PHN1048576 OXR1:OXR1048576 ONV1:ONV1048576 ODZ1:ODZ1048576 NUD1:NUD1048576 NKH1:NKH1048576 NAL1:NAL1048576 MQP1:MQP1048576 MGT1:MGT1048576 LWX1:LWX1048576 LNB1:LNB1048576 LDF1:LDF1048576 KTJ1:KTJ1048576 KJN1:KJN1048576 JZR1:JZR1048576 JPV1:JPV1048576 JFZ1:JFZ1048576 IWD1:IWD1048576 IMH1:IMH1048576 ICL1:ICL1048576 HSP1:HSP1048576 HIT1:HIT1048576 GYX1:GYX1048576 GPB1:GPB1048576 GFF1:GFF1048576 FVJ1:FVJ1048576 FLN1:FLN1048576 FBR1:FBR1048576 ERV1:ERV1048576 EHZ1:EHZ1048576 DYD1:DYD1048576 DOH1:DOH1048576 DEL1:DEL1048576 CUP1:CUP1048576 CKT1:CKT1048576 CAX1:CAX1048576 BRB1:BRB1048576 BHF1:BHF1048576 AXJ1:AXJ1048576 ANN1:ANN1048576 ADR1:ADR1048576 TV1:TV1048576 JZ1:JZ1048576 AD1:AD1048576"/>
    <dataValidation operator="equal" allowBlank="1" showInputMessage="1" promptTitle="MISA SME.NET" prompt="Nhập Thành tiền_x000a_Tối đa 14 ký tự." sqref="WWP1:WWP1048576 WMT1:WMT1048576 WCX1:WCX1048576 VTB1:VTB1048576 VJF1:VJF1048576 UZJ1:UZJ1048576 UPN1:UPN1048576 UFR1:UFR1048576 TVV1:TVV1048576 TLZ1:TLZ1048576 TCD1:TCD1048576 SSH1:SSH1048576 SIL1:SIL1048576 RYP1:RYP1048576 ROT1:ROT1048576 REX1:REX1048576 QVB1:QVB1048576 QLF1:QLF1048576 QBJ1:QBJ1048576 PRN1:PRN1048576 PHR1:PHR1048576 OXV1:OXV1048576 ONZ1:ONZ1048576 OED1:OED1048576 NUH1:NUH1048576 NKL1:NKL1048576 NAP1:NAP1048576 MQT1:MQT1048576 MGX1:MGX1048576 LXB1:LXB1048576 LNF1:LNF1048576 LDJ1:LDJ1048576 KTN1:KTN1048576 KJR1:KJR1048576 JZV1:JZV1048576 JPZ1:JPZ1048576 JGD1:JGD1048576 IWH1:IWH1048576 IML1:IML1048576 ICP1:ICP1048576 HST1:HST1048576 HIX1:HIX1048576 GZB1:GZB1048576 GPF1:GPF1048576 GFJ1:GFJ1048576 FVN1:FVN1048576 FLR1:FLR1048576 FBV1:FBV1048576 ERZ1:ERZ1048576 EID1:EID1048576 DYH1:DYH1048576 DOL1:DOL1048576 DEP1:DEP1048576 CUT1:CUT1048576 CKX1:CKX1048576 CBB1:CBB1048576 BRF1:BRF1048576 BHJ1:BHJ1048576 AXN1:AXN1048576 ANR1:ANR1048576 ADV1:ADV1048576 TZ1:TZ1048576 KD1:KD1048576 AH1:AH1048576"/>
    <dataValidation operator="equal" allowBlank="1" showInputMessage="1" promptTitle="MISA SME.NET" prompt="Nhập Tiền chiết khấu_x000a_Tối đa 14 ký tự." sqref="WWR1:WWR1048576 WMV1:WMV1048576 WCZ1:WCZ1048576 VTD1:VTD1048576 VJH1:VJH1048576 UZL1:UZL1048576 UPP1:UPP1048576 UFT1:UFT1048576 TVX1:TVX1048576 TMB1:TMB1048576 TCF1:TCF1048576 SSJ1:SSJ1048576 SIN1:SIN1048576 RYR1:RYR1048576 ROV1:ROV1048576 REZ1:REZ1048576 QVD1:QVD1048576 QLH1:QLH1048576 QBL1:QBL1048576 PRP1:PRP1048576 PHT1:PHT1048576 OXX1:OXX1048576 OOB1:OOB1048576 OEF1:OEF1048576 NUJ1:NUJ1048576 NKN1:NKN1048576 NAR1:NAR1048576 MQV1:MQV1048576 MGZ1:MGZ1048576 LXD1:LXD1048576 LNH1:LNH1048576 LDL1:LDL1048576 KTP1:KTP1048576 KJT1:KJT1048576 JZX1:JZX1048576 JQB1:JQB1048576 JGF1:JGF1048576 IWJ1:IWJ1048576 IMN1:IMN1048576 ICR1:ICR1048576 HSV1:HSV1048576 HIZ1:HIZ1048576 GZD1:GZD1048576 GPH1:GPH1048576 GFL1:GFL1048576 FVP1:FVP1048576 FLT1:FLT1048576 FBX1:FBX1048576 ESB1:ESB1048576 EIF1:EIF1048576 DYJ1:DYJ1048576 DON1:DON1048576 DER1:DER1048576 CUV1:CUV1048576 CKZ1:CKZ1048576 CBD1:CBD1048576 BRH1:BRH1048576 BHL1:BHL1048576 AXP1:AXP1048576 ANT1:ANT1048576 ADX1:ADX1048576 UB1:UB1048576 KF1:KF1048576 AJ1:AJ1048576"/>
    <dataValidation allowBlank="1" showInputMessage="1" promptTitle="MISA SME.NET" prompt="Nhập Tỷ lệ chiết khẩu_x000a_Nhập giá trị trong khoảng 0 - 100." sqref="WWQ1:WWQ1048576 WMU1:WMU1048576 WCY1:WCY1048576 VTC1:VTC1048576 VJG1:VJG1048576 UZK1:UZK1048576 UPO1:UPO1048576 UFS1:UFS1048576 TVW1:TVW1048576 TMA1:TMA1048576 TCE1:TCE1048576 SSI1:SSI1048576 SIM1:SIM1048576 RYQ1:RYQ1048576 ROU1:ROU1048576 REY1:REY1048576 QVC1:QVC1048576 QLG1:QLG1048576 QBK1:QBK1048576 PRO1:PRO1048576 PHS1:PHS1048576 OXW1:OXW1048576 OOA1:OOA1048576 OEE1:OEE1048576 NUI1:NUI1048576 NKM1:NKM1048576 NAQ1:NAQ1048576 MQU1:MQU1048576 MGY1:MGY1048576 LXC1:LXC1048576 LNG1:LNG1048576 LDK1:LDK1048576 KTO1:KTO1048576 KJS1:KJS1048576 JZW1:JZW1048576 JQA1:JQA1048576 JGE1:JGE1048576 IWI1:IWI1048576 IMM1:IMM1048576 ICQ1:ICQ1048576 HSU1:HSU1048576 HIY1:HIY1048576 GZC1:GZC1048576 GPG1:GPG1048576 GFK1:GFK1048576 FVO1:FVO1048576 FLS1:FLS1048576 FBW1:FBW1048576 ESA1:ESA1048576 EIE1:EIE1048576 DYI1:DYI1048576 DOM1:DOM1048576 DEQ1:DEQ1048576 CUU1:CUU1048576 CKY1:CKY1048576 CBC1:CBC1048576 BRG1:BRG1048576 BHK1:BHK1048576 AXO1:AXO1048576 ANS1:ANS1048576 ADW1:ADW1048576 UA1:UA1048576 KE1:KE1048576 AI1:AI1048576"/>
    <dataValidation allowBlank="1" showInputMessage="1" promptTitle="MISA SME.NET" prompt="Nhập Tài khoản chiết khấu._x000a_Lưu ý chỉ nhập với Hình thức bán hàng là (Bán hàng hóa dịch vụ)" sqref="WWS1:WWS1048576 WMW1:WMW1048576 WDA1:WDA1048576 VTE1:VTE1048576 VJI1:VJI1048576 UZM1:UZM1048576 UPQ1:UPQ1048576 UFU1:UFU1048576 TVY1:TVY1048576 TMC1:TMC1048576 TCG1:TCG1048576 SSK1:SSK1048576 SIO1:SIO1048576 RYS1:RYS1048576 ROW1:ROW1048576 RFA1:RFA1048576 QVE1:QVE1048576 QLI1:QLI1048576 QBM1:QBM1048576 PRQ1:PRQ1048576 PHU1:PHU1048576 OXY1:OXY1048576 OOC1:OOC1048576 OEG1:OEG1048576 NUK1:NUK1048576 NKO1:NKO1048576 NAS1:NAS1048576 MQW1:MQW1048576 MHA1:MHA1048576 LXE1:LXE1048576 LNI1:LNI1048576 LDM1:LDM1048576 KTQ1:KTQ1048576 KJU1:KJU1048576 JZY1:JZY1048576 JQC1:JQC1048576 JGG1:JGG1048576 IWK1:IWK1048576 IMO1:IMO1048576 ICS1:ICS1048576 HSW1:HSW1048576 HJA1:HJA1048576 GZE1:GZE1048576 GPI1:GPI1048576 GFM1:GFM1048576 FVQ1:FVQ1048576 FLU1:FLU1048576 FBY1:FBY1048576 ESC1:ESC1048576 EIG1:EIG1048576 DYK1:DYK1048576 DOO1:DOO1048576 DES1:DES1048576 CUW1:CUW1048576 CLA1:CLA1048576 CBE1:CBE1048576 BRI1:BRI1048576 BHM1:BHM1048576 AXQ1:AXQ1048576 ANU1:ANU1048576 ADY1:ADY1048576 UC1:UC1048576 KG1:KG1048576 AK1:AK1048576"/>
    <dataValidation operator="equal" allowBlank="1" showInputMessage="1" promptTitle="MISA SME.NET" prompt="Nhập Tiền thuế giá trị gia tăng_x000a_Tối đa 14 ký tự._x000a_Lưu ý chỉ nhập với Hình thức bán hàng là (Bán hàng hóa dịch vụ, Bán hàng đại lý bán đúng giá)" sqref="WWV1:WWV1048576 WMZ1:WMZ1048576 WDD1:WDD1048576 VTH1:VTH1048576 VJL1:VJL1048576 UZP1:UZP1048576 UPT1:UPT1048576 UFX1:UFX1048576 TWB1:TWB1048576 TMF1:TMF1048576 TCJ1:TCJ1048576 SSN1:SSN1048576 SIR1:SIR1048576 RYV1:RYV1048576 ROZ1:ROZ1048576 RFD1:RFD1048576 QVH1:QVH1048576 QLL1:QLL1048576 QBP1:QBP1048576 PRT1:PRT1048576 PHX1:PHX1048576 OYB1:OYB1048576 OOF1:OOF1048576 OEJ1:OEJ1048576 NUN1:NUN1048576 NKR1:NKR1048576 NAV1:NAV1048576 MQZ1:MQZ1048576 MHD1:MHD1048576 LXH1:LXH1048576 LNL1:LNL1048576 LDP1:LDP1048576 KTT1:KTT1048576 KJX1:KJX1048576 KAB1:KAB1048576 JQF1:JQF1048576 JGJ1:JGJ1048576 IWN1:IWN1048576 IMR1:IMR1048576 ICV1:ICV1048576 HSZ1:HSZ1048576 HJD1:HJD1048576 GZH1:GZH1048576 GPL1:GPL1048576 GFP1:GFP1048576 FVT1:FVT1048576 FLX1:FLX1048576 FCB1:FCB1048576 ESF1:ESF1048576 EIJ1:EIJ1048576 DYN1:DYN1048576 DOR1:DOR1048576 DEV1:DEV1048576 CUZ1:CUZ1048576 CLD1:CLD1048576 CBH1:CBH1048576 BRL1:BRL1048576 BHP1:BHP1048576 AXT1:AXT1048576 ANX1:ANX1048576 AEB1:AEB1048576 UF1:UF1048576 KJ1:KJ1048576 AN1:AN1048576"/>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_x000a_Lưu ý chỉ nhập với Hình thức bán hàng là (Bán hàng hóa dịch vụ, Bán hàng đại lý bán đúng giá)" sqref="WWT1:WWT1048576 WMX1:WMX1048576 WDB1:WDB1048576 VTF1:VTF1048576 VJJ1:VJJ1048576 UZN1:UZN1048576 UPR1:UPR1048576 UFV1:UFV1048576 TVZ1:TVZ1048576 TMD1:TMD1048576 TCH1:TCH1048576 SSL1:SSL1048576 SIP1:SIP1048576 RYT1:RYT1048576 ROX1:ROX1048576 RFB1:RFB1048576 QVF1:QVF1048576 QLJ1:QLJ1048576 QBN1:QBN1048576 PRR1:PRR1048576 PHV1:PHV1048576 OXZ1:OXZ1048576 OOD1:OOD1048576 OEH1:OEH1048576 NUL1:NUL1048576 NKP1:NKP1048576 NAT1:NAT1048576 MQX1:MQX1048576 MHB1:MHB1048576 LXF1:LXF1048576 LNJ1:LNJ1048576 LDN1:LDN1048576 KTR1:KTR1048576 KJV1:KJV1048576 JZZ1:JZZ1048576 JQD1:JQD1048576 JGH1:JGH1048576 IWL1:IWL1048576 IMP1:IMP1048576 ICT1:ICT1048576 HSX1:HSX1048576 HJB1:HJB1048576 GZF1:GZF1048576 GPJ1:GPJ1048576 GFN1:GFN1048576 FVR1:FVR1048576 FLV1:FLV1048576 FBZ1:FBZ1048576 ESD1:ESD1048576 EIH1:EIH1048576 DYL1:DYL1048576 DOP1:DOP1048576 DET1:DET1048576 CUX1:CUX1048576 CLB1:CLB1048576 CBF1:CBF1048576 BRJ1:BRJ1048576 BHN1:BHN1048576 AXR1:AXR1048576 ANV1:ANV1048576 ADZ1:ADZ1048576 UD1:UD1048576 KH1:KH1048576 AL1:AL1048576"/>
    <dataValidation allowBlank="1" showInputMessage="1" promptTitle="MISA SME.NET" prompt="Nhập Tài khoản thuế giá trị gia tăng._x000a_Lưu ý chỉ nhập với Hình thức bán hàng là (Bán hàng hóa dịch vụ)" sqref="WWW1:WWW1048576 WNA1:WNA1048576 WDE1:WDE1048576 VTI1:VTI1048576 VJM1:VJM1048576 UZQ1:UZQ1048576 UPU1:UPU1048576 UFY1:UFY1048576 TWC1:TWC1048576 TMG1:TMG1048576 TCK1:TCK1048576 SSO1:SSO1048576 SIS1:SIS1048576 RYW1:RYW1048576 RPA1:RPA1048576 RFE1:RFE1048576 QVI1:QVI1048576 QLM1:QLM1048576 QBQ1:QBQ1048576 PRU1:PRU1048576 PHY1:PHY1048576 OYC1:OYC1048576 OOG1:OOG1048576 OEK1:OEK1048576 NUO1:NUO1048576 NKS1:NKS1048576 NAW1:NAW1048576 MRA1:MRA1048576 MHE1:MHE1048576 LXI1:LXI1048576 LNM1:LNM1048576 LDQ1:LDQ1048576 KTU1:KTU1048576 KJY1:KJY1048576 KAC1:KAC1048576 JQG1:JQG1048576 JGK1:JGK1048576 IWO1:IWO1048576 IMS1:IMS1048576 ICW1:ICW1048576 HTA1:HTA1048576 HJE1:HJE1048576 GZI1:GZI1048576 GPM1:GPM1048576 GFQ1:GFQ1048576 FVU1:FVU1048576 FLY1:FLY1048576 FCC1:FCC1048576 ESG1:ESG1048576 EIK1:EIK1048576 DYO1:DYO1048576 DOS1:DOS1048576 DEW1:DEW1048576 CVA1:CVA1048576 CLE1:CLE1048576 CBI1:CBI1048576 BRM1:BRM1048576 BHQ1:BHQ1048576 AXU1:AXU1048576 ANY1:ANY1048576 AEC1:AEC1048576 UG1:UG1048576 KK1:KK1048576 AO1:AO1048576 AQ2:AQ764"/>
    <dataValidation allowBlank="1" showInputMessage="1" showErrorMessage="1" promptTitle="MISA SME.NET" prompt="Nhập Số chứng từ_x000a_Tối đa 20 ký tự." sqref="WVP1:WVP1048576 WLT1:WLT1048576 WBX1:WBX1048576 VSB1:VSB1048576 VIF1:VIF1048576 UYJ1:UYJ1048576 UON1:UON1048576 UER1:UER1048576 TUV1:TUV1048576 TKZ1:TKZ1048576 TBD1:TBD1048576 SRH1:SRH1048576 SHL1:SHL1048576 RXP1:RXP1048576 RNT1:RNT1048576 RDX1:RDX1048576 QUB1:QUB1048576 QKF1:QKF1048576 QAJ1:QAJ1048576 PQN1:PQN1048576 PGR1:PGR1048576 OWV1:OWV1048576 OMZ1:OMZ1048576 ODD1:ODD1048576 NTH1:NTH1048576 NJL1:NJL1048576 MZP1:MZP1048576 MPT1:MPT1048576 MFX1:MFX1048576 LWB1:LWB1048576 LMF1:LMF1048576 LCJ1:LCJ1048576 KSN1:KSN1048576 KIR1:KIR1048576 JYV1:JYV1048576 JOZ1:JOZ1048576 JFD1:JFD1048576 IVH1:IVH1048576 ILL1:ILL1048576 IBP1:IBP1048576 HRT1:HRT1048576 HHX1:HHX1048576 GYB1:GYB1048576 GOF1:GOF1048576 GEJ1:GEJ1048576 FUN1:FUN1048576 FKR1:FKR1048576 FAV1:FAV1048576 EQZ1:EQZ1048576 EHD1:EHD1048576 DXH1:DXH1048576 DNL1:DNL1048576 DDP1:DDP1048576 CTT1:CTT1048576 CJX1:CJX1048576 CAB1:CAB1048576 BQF1:BQF1048576 BGJ1:BGJ1048576 AWN1:AWN1048576 AMR1:AMR1048576 ACV1:ACV1048576 SZ1:SZ1048576 JD1:JD1048576 H1:H1048576"/>
    <dataValidation showInputMessage="1" showErrorMessage="1" errorTitle="MISA SME.NET 2012" error="Mã hàng không được để trống!" promptTitle="MISA SME.NET" prompt="Nhập Tài khoản trả lại/Tài khoản nợ_x000a_Tối đa 20 ký tự" sqref="AB2:AC764 AE2:AE764"/>
    <dataValidation type="list" allowBlank="1" showInputMessage="1" showErrorMessage="1" promptTitle="MISA SME.NET" prompt="Nhập Phương thức thanh toán._x000a_Nhập 0 hoặc để trống:  Giảm trừ công nợ_x000a_Nhập 1: Trả lại tiền mặt"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1:D764 E2:E764">
      <formula1>"0,1"</formula1>
    </dataValidation>
    <dataValidation allowBlank="1" showInputMessage="1" showErrorMessage="1" promptTitle="MISA SME.NET" prompt="Nhập Mấu số hóa đơn_x000a_Tối đa 25 ký tự._x000a_" sqref="K1 JG1 TC1 ACY1 AMU1 AWQ1 BGM1 BQI1 CAE1 CKA1 CTW1 DDS1 DNO1 DXK1 EHG1 ERC1 FAY1 FKU1 FUQ1 GEM1 GOI1 GYE1 HIA1 HRW1 IBS1 ILO1 IVK1 JFG1 JPC1 JYY1 KIU1 KSQ1 LCM1 LMI1 LWE1 MGA1 MPW1 MZS1 NJO1 NTK1 ODG1 ONC1 OWY1 PGU1 PQQ1 QAM1 QKI1 QUE1 REA1 RNW1 RXS1 SHO1 SRK1 TBG1 TLC1 TUY1 UEU1 UOQ1 UYM1 VII1 VSE1 WCA1 WLW1 WVS1"/>
    <dataValidation operator="equal" allowBlank="1" showInputMessage="1" promptTitle="MISA SME.NET" prompt="Nhập Ký hiệu hóa đơn_x000a_Tối đa 20 ký tự." sqref="WVT1 WLX1 WCB1 VSF1 VIJ1 UYN1 UOR1 UEV1 TUZ1 TLD1 TBH1 SRL1 SHP1 RXT1 RNX1 REB1 QUF1 QKJ1 QAN1 PQR1 PGV1 OWZ1 OND1 ODH1 NTL1 NJP1 MZT1 MPX1 MGB1 LWF1 LMJ1 LCN1 KSR1 KIV1 JYZ1 JPD1 JFH1 IVL1 ILP1 IBT1 HRX1 HIB1 GYF1 GOJ1 GEN1 FUR1 FKV1 FAZ1 ERD1 EHH1 DXL1 DNP1 DDT1 CTX1 CKB1 CAF1 BQJ1 BGN1 AWR1 AMV1 ACZ1 TD1 JH1 L1"/>
    <dataValidation operator="equal" showInputMessage="1" showErrorMessage="1" errorTitle="MISA SME.NET" error="Ngày hạch toán không được để trống!" promptTitle="MISA SME.NET" prompt="Nhập Ngày hạch toán." sqref="F1 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I1 JE1 TA1 ACW1 AMS1 AWO1 BGK1 BQG1 CAC1 CJY1 CTU1 DDQ1 DNM1 DXI1 EHE1 ERA1 FAW1 FKS1 FUO1 GEK1 GOG1 GYC1 HHY1 HRU1 IBQ1 ILM1 IVI1 JFE1 JPA1 JYW1 KIS1 KSO1 LCK1 LMG1 LWC1 MFY1 MPU1 MZQ1 NJM1 NTI1 ODE1 ONA1 OWW1 PGS1 PQO1 QAK1 QKG1 QUC1 RDY1 RNU1 RXQ1 SHM1 SRI1 TBE1 TLA1 TUW1 UES1 UOO1 UYK1 VIG1 VSC1 WBY1 WLU1 WVQ1"/>
    <dataValidation operator="equal" showInputMessage="1" showErrorMessage="1" errorTitle="MISA SME.NET" error="Ngày chứng từ không được để trống!" promptTitle="MISA SME.NET" prompt="Nhập Ngày chứng từ."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dataValidation showInputMessage="1" showErrorMessage="1" errorTitle="MISA SME.NET" error="Mã hàng không được để trống!" promptTitle="MISA SME.NET" prompt="Nhập Mã hàng." sqref="Y1 JU1 TQ1 ADM1 ANI1 AXE1 BHA1 BQW1 CAS1 CKO1 CUK1 DEG1 DOC1 DXY1 EHU1 ERQ1 FBM1 FLI1 FVE1 GFA1 GOW1 GYS1 HIO1 HSK1 ICG1 IMC1 IVY1 JFU1 JPQ1 JZM1 KJI1 KTE1 LDA1 LMW1 LWS1 MGO1 MQK1 NAG1 NKC1 NTY1 ODU1 ONQ1 OXM1 PHI1 PRE1 QBA1 QKW1 QUS1 REO1 ROK1 RYG1 SIC1 SRY1 TBU1 TLQ1 TVM1 UFI1 UPE1 UZA1 VIW1 VSS1 WCO1 WMK1 WWG1"/>
    <dataValidation showInputMessage="1" showErrorMessage="1" errorTitle="MISA SME.NET" error="Mã hàng không được để trống!" promptTitle="MISA SME.NET" prompt="Nhập Tài khoản trả lại/Tài khoản nợ_x000a_Tối đa 20 ký tự" sqref="AB1 JX1 TT1 ADP1 ANL1 AXH1 BHD1 BQZ1 CAV1 CKR1 CUN1 DEJ1 DOF1 DYB1 EHX1 ERT1 FBP1 FLL1 FVH1 GFD1 GOZ1 GYV1 HIR1 HSN1 ICJ1 IMF1 IWB1 JFX1 JPT1 JZP1 KJL1 KTH1 LDD1 LMZ1 LWV1 MGR1 MQN1 NAJ1 NKF1 NUB1 ODX1 ONT1 OXP1 PHL1 PRH1 QBD1 QKZ1 QUV1 RER1 RON1 RYJ1 SIF1 SSB1 TBX1 TLT1 TVP1 UFL1 UPH1 UZD1 VIZ1 VSV1 WCR1 WMN1 WWJ1"/>
    <dataValidation showInputMessage="1" showErrorMessage="1" errorTitle="MISA SME.NET" error="Mã hàng không được để trống!" promptTitle="MISA SME.NET" prompt="Nhập Tài khoản công nợ/Tài khoản tiền/Tài khoản có_x000a_Tối đa 20 ký tự" sqref="AC1 JY1 TU1 ADQ1 ANM1 AXI1 BHE1 BRA1 CAW1 CKS1 CUO1 DEK1 DOG1 DYC1 EHY1 ERU1 FBQ1 FLM1 FVI1 GFE1 GPA1 GYW1 HIS1 HSO1 ICK1 IMG1 IWC1 JFY1 JPU1 JZQ1 KJM1 KTI1 LDE1 LNA1 LWW1 MGS1 MQO1 NAK1 NKG1 NUC1 ODY1 ONU1 OXQ1 PHM1 PRI1 QBE1 QLA1 QUW1 RES1 ROO1 RYK1 SIG1 SSC1 TBY1 TLU1 TVQ1 UFM1 UPI1 UZE1 VJA1 VSW1 WCS1 WMO1 WWK1"/>
    <dataValidation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X1 JT1 TP1 ADL1 ANH1 AXD1 BGZ1 BQV1 CAR1 CKN1 CUJ1 DEF1 DOB1 DXX1 EHT1 ERP1 FBL1 FLH1 FVD1 GEZ1 GOV1 GYR1 HIN1 HSJ1 ICF1 IMB1 IVX1 JFT1 JPP1 JZL1 KJH1 KTD1 LCZ1 LMV1 LWR1 MGN1 MQJ1 NAF1 NKB1 NTX1 ODT1 ONP1 OXL1 PHH1 PRD1 QAZ1 QKV1 QUR1 REN1 ROJ1 RYF1 SIB1 SRX1 TBT1 TLP1 TVL1 UFH1 UPD1 UYZ1 VIV1 VSR1 WCN1 WMJ1 WWF1"/>
    <dataValidation allowBlank="1" showInputMessage="1" showErrorMessage="1" promptTitle="MISA SME.NET" prompt="Nhập Kiêm phiếu nhập kho._x000a_Nhập 1 hoặc để trống: Kiêm phiếu nhập kho_x000a_Nhập 0: Không kiêm phiếu nhập kho" sqref="E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dataValidation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1: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dataValidation allowBlank="1" showInputMessage="1" showErrorMessage="1" promptTitle="MISA SME.NET" prompt="Nhập Hiển thị trên sổ_x000a_Nhập 0: Sổ tài chính_x000a_Nhập 1: Sổ quản trị_x000a_Nhập 2 hoặc bỏ trống: Sổ tài chính và quản trị" sqref="A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dataValidation operator="equal" allowBlank="1" showInputMessage="1" promptTitle="MISA SME.NET" prompt="Nhập Ngày hóa đơn." sqref="N1 JJ1 TF1 ADB1 AMX1 AWT1 BGP1 BQL1 CAH1 CKD1 CTZ1 DDV1 DNR1 DXN1 EHJ1 ERF1 FBB1 FKX1 FUT1 GEP1 GOL1 GYH1 HID1 HRZ1 IBV1 ILR1 IVN1 JFJ1 JPF1 JZB1 KIX1 KST1 LCP1 LML1 LWH1 MGD1 MPZ1 MZV1 NJR1 NTN1 ODJ1 ONF1 OXB1 PGX1 PQT1 QAP1 QKL1 QUH1 RED1 RNZ1 RXV1 SHR1 SRN1 TBJ1 TLF1 TVB1 UEX1 UOT1 UYP1 VIL1 VSH1 WCD1 WLZ1 WVV1"/>
    <dataValidation operator="equal" allowBlank="1" showInputMessage="1" promptTitle="MISA SME.NET" prompt="Nhập Diễn giải/Lý do chi_x000a_Tối đa 255 ký tự." sqref="S1 JO1 TK1 ADG1 ANC1 AWY1 BGU1 BQQ1 CAM1 CKI1 CUE1 DEA1 DNW1 DXS1 EHO1 ERK1 FBG1 FLC1 FUY1 GEU1 GOQ1 GYM1 HII1 HSE1 ICA1 ILW1 IVS1 JFO1 JPK1 JZG1 KJC1 KSY1 LCU1 LMQ1 LWM1 MGI1 MQE1 NAA1 NJW1 NTS1 ODO1 ONK1 OXG1 PHC1 PQY1 QAU1 QKQ1 QUM1 REI1 ROE1 RYA1 SHW1 SRS1 TBO1 TLK1 TVG1 UFC1 UOY1 UYU1 VIQ1 VSM1 WCI1 WME1 WWA1"/>
  </dataValidations>
  <pageMargins left="0.7" right="0.7" top="0.75" bottom="0.75" header="0.51180555555555551" footer="0.51180555555555551"/>
  <pageSetup firstPageNumber="0" orientation="portrait" useFirstPageNumber="1"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72"/>
  <sheetViews>
    <sheetView tabSelected="1" topLeftCell="D1" workbookViewId="0">
      <pane ySplit="1" topLeftCell="A2" activePane="bottomLeft" state="frozen"/>
      <selection activeCell="E1" sqref="E1"/>
      <selection pane="bottomLeft" activeCell="E13" sqref="E13"/>
    </sheetView>
  </sheetViews>
  <sheetFormatPr defaultRowHeight="15.75" x14ac:dyDescent="0.25"/>
  <cols>
    <col min="1" max="29" width="24.75" customWidth="1"/>
    <col min="31" max="31" width="10.875" bestFit="1" customWidth="1"/>
  </cols>
  <sheetData>
    <row r="1" spans="1:31" x14ac:dyDescent="0.25">
      <c r="A1" s="1" t="s">
        <v>0</v>
      </c>
      <c r="B1" s="1" t="s">
        <v>1</v>
      </c>
      <c r="C1" s="1" t="s">
        <v>2</v>
      </c>
      <c r="D1" s="1" t="s">
        <v>3</v>
      </c>
      <c r="E1" s="1" t="s">
        <v>4</v>
      </c>
      <c r="F1" s="1" t="s">
        <v>5</v>
      </c>
      <c r="G1" s="1"/>
      <c r="H1" s="1" t="s">
        <v>7</v>
      </c>
      <c r="I1" s="1" t="s">
        <v>8</v>
      </c>
      <c r="J1" s="1" t="s">
        <v>9</v>
      </c>
      <c r="K1" s="1" t="s">
        <v>10</v>
      </c>
      <c r="L1" s="1" t="s">
        <v>11</v>
      </c>
      <c r="M1" s="1" t="s">
        <v>12</v>
      </c>
      <c r="N1" s="1" t="s">
        <v>13</v>
      </c>
      <c r="O1" s="1" t="s">
        <v>14</v>
      </c>
      <c r="P1" s="1" t="s">
        <v>15</v>
      </c>
      <c r="Q1" s="1" t="s">
        <v>16</v>
      </c>
      <c r="R1" s="1" t="s">
        <v>17</v>
      </c>
      <c r="S1" s="1" t="s">
        <v>18</v>
      </c>
      <c r="T1" s="1" t="s">
        <v>12</v>
      </c>
      <c r="U1" s="1" t="s">
        <v>13</v>
      </c>
      <c r="V1" s="1" t="s">
        <v>14</v>
      </c>
      <c r="W1" s="1" t="s">
        <v>15</v>
      </c>
      <c r="X1" s="1" t="s">
        <v>16</v>
      </c>
      <c r="Y1" s="1" t="s">
        <v>17</v>
      </c>
      <c r="Z1" s="1" t="s">
        <v>19</v>
      </c>
      <c r="AA1" s="1" t="s">
        <v>20</v>
      </c>
      <c r="AB1" s="1" t="s">
        <v>21</v>
      </c>
      <c r="AC1" s="1" t="s">
        <v>22</v>
      </c>
    </row>
    <row r="2" spans="1:31" x14ac:dyDescent="0.25">
      <c r="A2" s="1">
        <f>MATCH(B2,'PHIEU XT'!B:B,0)</f>
        <v>202</v>
      </c>
      <c r="B2" s="1">
        <v>9105868911</v>
      </c>
      <c r="C2" s="1" t="s">
        <v>23</v>
      </c>
      <c r="D2" s="1" t="s">
        <v>24</v>
      </c>
      <c r="E2" s="1" t="s">
        <v>25</v>
      </c>
      <c r="F2" s="1" t="s">
        <v>26</v>
      </c>
      <c r="G2" s="1">
        <f>IF(H2=I2,1,0)</f>
        <v>1</v>
      </c>
      <c r="H2" s="1">
        <f>SUMIF('PHIEU XT'!B:B,B2,'PHIEU XT'!AI:AI)</f>
        <v>111058</v>
      </c>
      <c r="I2" s="45">
        <v>111058</v>
      </c>
      <c r="J2" s="1" t="s">
        <v>27</v>
      </c>
      <c r="K2" s="1" t="s">
        <v>28</v>
      </c>
      <c r="L2" s="1" t="s">
        <v>29</v>
      </c>
      <c r="M2" s="1" t="s">
        <v>30</v>
      </c>
      <c r="N2" s="1" t="s">
        <v>31</v>
      </c>
      <c r="O2" s="1" t="s">
        <v>32</v>
      </c>
      <c r="P2" s="1" t="s">
        <v>32</v>
      </c>
      <c r="Q2" s="1" t="s">
        <v>32</v>
      </c>
      <c r="R2" s="1" t="s">
        <v>32</v>
      </c>
      <c r="S2" s="1" t="s">
        <v>33</v>
      </c>
      <c r="T2" s="1" t="s">
        <v>34</v>
      </c>
      <c r="U2" s="1" t="s">
        <v>35</v>
      </c>
      <c r="V2" s="1" t="s">
        <v>36</v>
      </c>
      <c r="W2" s="1" t="s">
        <v>37</v>
      </c>
      <c r="X2" s="1" t="s">
        <v>32</v>
      </c>
      <c r="Y2" s="1" t="s">
        <v>32</v>
      </c>
      <c r="Z2" s="1" t="s">
        <v>32</v>
      </c>
      <c r="AA2" s="1" t="s">
        <v>38</v>
      </c>
      <c r="AB2" s="1" t="s">
        <v>32</v>
      </c>
      <c r="AC2" s="1" t="s">
        <v>32</v>
      </c>
      <c r="AE2">
        <v>9105868911</v>
      </c>
    </row>
    <row r="3" spans="1:31" x14ac:dyDescent="0.25">
      <c r="A3" s="1">
        <f>MATCH(B3,'PHIEU XT'!B:B,0)</f>
        <v>168</v>
      </c>
      <c r="B3" s="1">
        <v>9105868452</v>
      </c>
      <c r="C3" s="1" t="s">
        <v>23</v>
      </c>
      <c r="D3" s="1" t="s">
        <v>24</v>
      </c>
      <c r="E3" s="1" t="s">
        <v>25</v>
      </c>
      <c r="F3" s="1" t="s">
        <v>39</v>
      </c>
      <c r="G3" s="1">
        <f t="shared" ref="G3:G66" si="0">IF(H3=I3,1,0)</f>
        <v>1</v>
      </c>
      <c r="H3" s="1">
        <f>SUMIF('PHIEU XT'!B:B,B3,'PHIEU XT'!AI:AI)</f>
        <v>1330810</v>
      </c>
      <c r="I3" s="45">
        <v>1330810</v>
      </c>
      <c r="J3" s="1" t="s">
        <v>40</v>
      </c>
      <c r="K3" s="1" t="s">
        <v>41</v>
      </c>
      <c r="L3" s="1" t="s">
        <v>42</v>
      </c>
      <c r="M3" s="1" t="s">
        <v>43</v>
      </c>
      <c r="N3" s="1" t="s">
        <v>44</v>
      </c>
      <c r="O3" s="1" t="s">
        <v>45</v>
      </c>
      <c r="P3" s="1" t="s">
        <v>32</v>
      </c>
      <c r="Q3" s="1" t="s">
        <v>32</v>
      </c>
      <c r="R3" s="1" t="s">
        <v>32</v>
      </c>
      <c r="S3" s="1" t="s">
        <v>33</v>
      </c>
      <c r="T3" s="1" t="s">
        <v>34</v>
      </c>
      <c r="U3" s="1" t="s">
        <v>35</v>
      </c>
      <c r="V3" s="1" t="s">
        <v>36</v>
      </c>
      <c r="W3" s="1" t="s">
        <v>37</v>
      </c>
      <c r="X3" s="1" t="s">
        <v>32</v>
      </c>
      <c r="Y3" s="1" t="s">
        <v>32</v>
      </c>
      <c r="Z3" s="1" t="s">
        <v>32</v>
      </c>
      <c r="AA3" s="1" t="s">
        <v>46</v>
      </c>
      <c r="AB3" s="1" t="s">
        <v>32</v>
      </c>
      <c r="AC3" s="1" t="s">
        <v>32</v>
      </c>
      <c r="AE3">
        <v>9105868452</v>
      </c>
    </row>
    <row r="4" spans="1:31" x14ac:dyDescent="0.25">
      <c r="A4" s="1">
        <f>MATCH(B4,'PHIEU XT'!B:B,0)</f>
        <v>130</v>
      </c>
      <c r="B4" s="1">
        <v>9105867929</v>
      </c>
      <c r="C4" s="1" t="s">
        <v>23</v>
      </c>
      <c r="D4" s="1" t="s">
        <v>24</v>
      </c>
      <c r="E4" s="1" t="s">
        <v>25</v>
      </c>
      <c r="F4" s="1" t="s">
        <v>47</v>
      </c>
      <c r="G4" s="1">
        <f t="shared" si="0"/>
        <v>1</v>
      </c>
      <c r="H4" s="1">
        <f>SUMIF('PHIEU XT'!B:B,B4,'PHIEU XT'!AI:AI)</f>
        <v>568739</v>
      </c>
      <c r="I4" s="45">
        <v>568739</v>
      </c>
      <c r="J4" s="1" t="s">
        <v>48</v>
      </c>
      <c r="K4" s="1" t="s">
        <v>49</v>
      </c>
      <c r="L4" s="1" t="s">
        <v>50</v>
      </c>
      <c r="M4" s="1" t="s">
        <v>51</v>
      </c>
      <c r="N4" s="1" t="s">
        <v>52</v>
      </c>
      <c r="O4" s="1" t="s">
        <v>32</v>
      </c>
      <c r="P4" s="1" t="s">
        <v>32</v>
      </c>
      <c r="Q4" s="1" t="s">
        <v>32</v>
      </c>
      <c r="R4" s="1" t="s">
        <v>32</v>
      </c>
      <c r="S4" s="1" t="s">
        <v>33</v>
      </c>
      <c r="T4" s="1" t="s">
        <v>34</v>
      </c>
      <c r="U4" s="1" t="s">
        <v>35</v>
      </c>
      <c r="V4" s="1" t="s">
        <v>36</v>
      </c>
      <c r="W4" s="1" t="s">
        <v>37</v>
      </c>
      <c r="X4" s="1" t="s">
        <v>32</v>
      </c>
      <c r="Y4" s="1" t="s">
        <v>32</v>
      </c>
      <c r="Z4" s="1" t="s">
        <v>32</v>
      </c>
      <c r="AA4" s="1" t="s">
        <v>53</v>
      </c>
      <c r="AB4" s="1" t="s">
        <v>32</v>
      </c>
      <c r="AC4" s="1" t="s">
        <v>32</v>
      </c>
      <c r="AE4">
        <v>9105867929</v>
      </c>
    </row>
    <row r="5" spans="1:31" x14ac:dyDescent="0.25">
      <c r="A5" s="1">
        <f>MATCH(B5,'PHIEU XT'!B:B,0)</f>
        <v>221</v>
      </c>
      <c r="B5" s="1">
        <v>9105869120</v>
      </c>
      <c r="C5" s="1" t="s">
        <v>23</v>
      </c>
      <c r="D5" s="1" t="s">
        <v>24</v>
      </c>
      <c r="E5" s="1" t="s">
        <v>25</v>
      </c>
      <c r="F5" s="1" t="s">
        <v>54</v>
      </c>
      <c r="G5" s="1">
        <f t="shared" si="0"/>
        <v>1</v>
      </c>
      <c r="H5" s="1">
        <f>SUMIF('PHIEU XT'!B:B,B5,'PHIEU XT'!AI:AI)</f>
        <v>370616</v>
      </c>
      <c r="I5" s="45">
        <v>370616</v>
      </c>
      <c r="J5" s="1" t="s">
        <v>55</v>
      </c>
      <c r="K5" s="1" t="s">
        <v>56</v>
      </c>
      <c r="L5" s="1" t="s">
        <v>57</v>
      </c>
      <c r="M5" s="1" t="s">
        <v>58</v>
      </c>
      <c r="N5" s="1" t="s">
        <v>59</v>
      </c>
      <c r="O5" s="1" t="s">
        <v>45</v>
      </c>
      <c r="P5" s="1" t="s">
        <v>32</v>
      </c>
      <c r="Q5" s="1" t="s">
        <v>32</v>
      </c>
      <c r="R5" s="1" t="s">
        <v>32</v>
      </c>
      <c r="S5" s="1" t="s">
        <v>33</v>
      </c>
      <c r="T5" s="1" t="s">
        <v>34</v>
      </c>
      <c r="U5" s="1" t="s">
        <v>35</v>
      </c>
      <c r="V5" s="1" t="s">
        <v>36</v>
      </c>
      <c r="W5" s="1" t="s">
        <v>37</v>
      </c>
      <c r="X5" s="1" t="s">
        <v>32</v>
      </c>
      <c r="Y5" s="1" t="s">
        <v>32</v>
      </c>
      <c r="Z5" s="1" t="s">
        <v>32</v>
      </c>
      <c r="AA5" s="1" t="s">
        <v>60</v>
      </c>
      <c r="AB5" s="1" t="s">
        <v>32</v>
      </c>
      <c r="AC5" s="1" t="s">
        <v>32</v>
      </c>
      <c r="AE5">
        <v>9105869120</v>
      </c>
    </row>
    <row r="6" spans="1:31" x14ac:dyDescent="0.25">
      <c r="A6" s="1">
        <f>MATCH(B6,'PHIEU XT'!B:B,0)</f>
        <v>150</v>
      </c>
      <c r="B6" s="1">
        <v>9105868249</v>
      </c>
      <c r="C6" s="1" t="s">
        <v>23</v>
      </c>
      <c r="D6" s="1" t="s">
        <v>24</v>
      </c>
      <c r="E6" s="1" t="s">
        <v>25</v>
      </c>
      <c r="F6" s="1" t="s">
        <v>61</v>
      </c>
      <c r="G6" s="1">
        <f t="shared" si="0"/>
        <v>1</v>
      </c>
      <c r="H6" s="1">
        <f>SUMIF('PHIEU XT'!B:B,B6,'PHIEU XT'!AI:AI)</f>
        <v>256077</v>
      </c>
      <c r="I6" s="45">
        <v>256077</v>
      </c>
      <c r="J6" s="1" t="s">
        <v>62</v>
      </c>
      <c r="K6" s="1" t="s">
        <v>63</v>
      </c>
      <c r="L6" s="1" t="s">
        <v>64</v>
      </c>
      <c r="M6" s="1" t="s">
        <v>65</v>
      </c>
      <c r="N6" s="1" t="s">
        <v>66</v>
      </c>
      <c r="O6" s="1" t="s">
        <v>45</v>
      </c>
      <c r="P6" s="1" t="s">
        <v>32</v>
      </c>
      <c r="Q6" s="1" t="s">
        <v>32</v>
      </c>
      <c r="R6" s="1" t="s">
        <v>32</v>
      </c>
      <c r="S6" s="1" t="s">
        <v>33</v>
      </c>
      <c r="T6" s="1" t="s">
        <v>34</v>
      </c>
      <c r="U6" s="1" t="s">
        <v>35</v>
      </c>
      <c r="V6" s="1" t="s">
        <v>36</v>
      </c>
      <c r="W6" s="1" t="s">
        <v>37</v>
      </c>
      <c r="X6" s="1" t="s">
        <v>32</v>
      </c>
      <c r="Y6" s="1" t="s">
        <v>32</v>
      </c>
      <c r="Z6" s="1" t="s">
        <v>32</v>
      </c>
      <c r="AA6" s="1" t="s">
        <v>67</v>
      </c>
      <c r="AB6" s="1" t="s">
        <v>32</v>
      </c>
      <c r="AC6" s="1" t="s">
        <v>32</v>
      </c>
      <c r="AE6">
        <v>9105868249</v>
      </c>
    </row>
    <row r="7" spans="1:31" x14ac:dyDescent="0.25">
      <c r="A7" s="1">
        <f>MATCH(B7,'PHIEU XT'!B:B,0)</f>
        <v>233</v>
      </c>
      <c r="B7" s="1">
        <v>9105869200</v>
      </c>
      <c r="C7" s="1" t="s">
        <v>23</v>
      </c>
      <c r="D7" s="1" t="s">
        <v>24</v>
      </c>
      <c r="E7" s="1" t="s">
        <v>25</v>
      </c>
      <c r="F7" s="1" t="s">
        <v>68</v>
      </c>
      <c r="G7" s="1">
        <f t="shared" si="0"/>
        <v>1</v>
      </c>
      <c r="H7" s="1">
        <f>SUMIF('PHIEU XT'!B:B,B7,'PHIEU XT'!AI:AI)</f>
        <v>96182</v>
      </c>
      <c r="I7" s="45">
        <v>96182</v>
      </c>
      <c r="J7" s="1" t="s">
        <v>69</v>
      </c>
      <c r="K7" s="1" t="s">
        <v>70</v>
      </c>
      <c r="L7" s="1" t="s">
        <v>57</v>
      </c>
      <c r="M7" s="1" t="s">
        <v>58</v>
      </c>
      <c r="N7" s="1" t="s">
        <v>59</v>
      </c>
      <c r="O7" s="1" t="s">
        <v>45</v>
      </c>
      <c r="P7" s="1" t="s">
        <v>32</v>
      </c>
      <c r="Q7" s="1" t="s">
        <v>32</v>
      </c>
      <c r="R7" s="1" t="s">
        <v>32</v>
      </c>
      <c r="S7" s="1" t="s">
        <v>33</v>
      </c>
      <c r="T7" s="1" t="s">
        <v>34</v>
      </c>
      <c r="U7" s="1" t="s">
        <v>35</v>
      </c>
      <c r="V7" s="1" t="s">
        <v>36</v>
      </c>
      <c r="W7" s="1" t="s">
        <v>37</v>
      </c>
      <c r="X7" s="1" t="s">
        <v>32</v>
      </c>
      <c r="Y7" s="1" t="s">
        <v>32</v>
      </c>
      <c r="Z7" s="1" t="s">
        <v>32</v>
      </c>
      <c r="AA7" s="1" t="s">
        <v>71</v>
      </c>
      <c r="AB7" s="1" t="s">
        <v>32</v>
      </c>
      <c r="AC7" s="1" t="s">
        <v>32</v>
      </c>
      <c r="AE7">
        <v>9105869200</v>
      </c>
    </row>
    <row r="8" spans="1:31" x14ac:dyDescent="0.25">
      <c r="A8" s="1">
        <f>MATCH(B8,'PHIEU XT'!B:B,0)</f>
        <v>138</v>
      </c>
      <c r="B8" s="1">
        <v>9105868013</v>
      </c>
      <c r="C8" s="1" t="s">
        <v>23</v>
      </c>
      <c r="D8" s="1" t="s">
        <v>24</v>
      </c>
      <c r="E8" s="1" t="s">
        <v>25</v>
      </c>
      <c r="F8" s="1" t="s">
        <v>72</v>
      </c>
      <c r="G8" s="1">
        <f t="shared" si="0"/>
        <v>1</v>
      </c>
      <c r="H8" s="1">
        <f>SUMIF('PHIEU XT'!B:B,B8,'PHIEU XT'!AI:AI)</f>
        <v>228845</v>
      </c>
      <c r="I8" s="45">
        <v>228845</v>
      </c>
      <c r="J8" s="1" t="s">
        <v>73</v>
      </c>
      <c r="K8" s="1" t="s">
        <v>74</v>
      </c>
      <c r="L8" s="1" t="s">
        <v>29</v>
      </c>
      <c r="M8" s="1" t="s">
        <v>30</v>
      </c>
      <c r="N8" s="1" t="s">
        <v>31</v>
      </c>
      <c r="O8" s="1" t="s">
        <v>32</v>
      </c>
      <c r="P8" s="1" t="s">
        <v>32</v>
      </c>
      <c r="Q8" s="1" t="s">
        <v>32</v>
      </c>
      <c r="R8" s="1" t="s">
        <v>32</v>
      </c>
      <c r="S8" s="1" t="s">
        <v>33</v>
      </c>
      <c r="T8" s="1" t="s">
        <v>34</v>
      </c>
      <c r="U8" s="1" t="s">
        <v>35</v>
      </c>
      <c r="V8" s="1" t="s">
        <v>36</v>
      </c>
      <c r="W8" s="1" t="s">
        <v>37</v>
      </c>
      <c r="X8" s="1" t="s">
        <v>32</v>
      </c>
      <c r="Y8" s="1" t="s">
        <v>32</v>
      </c>
      <c r="Z8" s="1" t="s">
        <v>32</v>
      </c>
      <c r="AA8" s="1" t="s">
        <v>75</v>
      </c>
      <c r="AB8" s="1" t="s">
        <v>32</v>
      </c>
      <c r="AC8" s="1" t="s">
        <v>32</v>
      </c>
      <c r="AE8">
        <v>9105868013</v>
      </c>
    </row>
    <row r="9" spans="1:31" x14ac:dyDescent="0.25">
      <c r="A9" s="1">
        <f>MATCH(B9,'PHIEU XT'!B:B,0)</f>
        <v>49</v>
      </c>
      <c r="B9" s="1">
        <v>9105866559</v>
      </c>
      <c r="C9" s="1" t="s">
        <v>23</v>
      </c>
      <c r="D9" s="1" t="s">
        <v>24</v>
      </c>
      <c r="E9" s="1" t="s">
        <v>25</v>
      </c>
      <c r="F9" s="1" t="s">
        <v>76</v>
      </c>
      <c r="G9" s="1">
        <f t="shared" si="0"/>
        <v>1</v>
      </c>
      <c r="H9" s="1">
        <f>SUMIF('PHIEU XT'!B:B,B9,'PHIEU XT'!AI:AI)</f>
        <v>111058</v>
      </c>
      <c r="I9" s="45">
        <v>111058</v>
      </c>
      <c r="J9" s="1" t="s">
        <v>27</v>
      </c>
      <c r="K9" s="1" t="s">
        <v>28</v>
      </c>
      <c r="L9" s="1" t="s">
        <v>77</v>
      </c>
      <c r="M9" s="1" t="s">
        <v>78</v>
      </c>
      <c r="N9" s="1" t="s">
        <v>79</v>
      </c>
      <c r="O9" s="1" t="s">
        <v>32</v>
      </c>
      <c r="P9" s="1" t="s">
        <v>32</v>
      </c>
      <c r="Q9" s="1" t="s">
        <v>32</v>
      </c>
      <c r="R9" s="1" t="s">
        <v>32</v>
      </c>
      <c r="S9" s="1" t="s">
        <v>33</v>
      </c>
      <c r="T9" s="1" t="s">
        <v>34</v>
      </c>
      <c r="U9" s="1" t="s">
        <v>35</v>
      </c>
      <c r="V9" s="1" t="s">
        <v>36</v>
      </c>
      <c r="W9" s="1" t="s">
        <v>37</v>
      </c>
      <c r="X9" s="1" t="s">
        <v>32</v>
      </c>
      <c r="Y9" s="1" t="s">
        <v>32</v>
      </c>
      <c r="Z9" s="1" t="s">
        <v>32</v>
      </c>
      <c r="AA9" s="1" t="s">
        <v>80</v>
      </c>
      <c r="AB9" s="1" t="s">
        <v>32</v>
      </c>
      <c r="AC9" s="1" t="s">
        <v>32</v>
      </c>
      <c r="AE9">
        <v>9105866559</v>
      </c>
    </row>
    <row r="10" spans="1:31" x14ac:dyDescent="0.25">
      <c r="A10" s="1">
        <f>MATCH(B10,'PHIEU XT'!B:B,0)</f>
        <v>171</v>
      </c>
      <c r="B10" s="1">
        <v>9105868453</v>
      </c>
      <c r="C10" s="1" t="s">
        <v>23</v>
      </c>
      <c r="D10" s="1" t="s">
        <v>24</v>
      </c>
      <c r="E10" s="1" t="s">
        <v>25</v>
      </c>
      <c r="F10" s="1" t="s">
        <v>81</v>
      </c>
      <c r="G10" s="1">
        <f t="shared" si="0"/>
        <v>1</v>
      </c>
      <c r="H10" s="1">
        <f>SUMIF('PHIEU XT'!B:B,B10,'PHIEU XT'!AI:AI)</f>
        <v>222116</v>
      </c>
      <c r="I10" s="45">
        <v>222116</v>
      </c>
      <c r="J10" s="1" t="s">
        <v>82</v>
      </c>
      <c r="K10" s="1" t="s">
        <v>83</v>
      </c>
      <c r="L10" s="1" t="s">
        <v>84</v>
      </c>
      <c r="M10" s="1" t="s">
        <v>85</v>
      </c>
      <c r="N10" s="1" t="s">
        <v>86</v>
      </c>
      <c r="O10" s="1" t="s">
        <v>32</v>
      </c>
      <c r="P10" s="1" t="s">
        <v>32</v>
      </c>
      <c r="Q10" s="1" t="s">
        <v>32</v>
      </c>
      <c r="R10" s="1" t="s">
        <v>32</v>
      </c>
      <c r="S10" s="1" t="s">
        <v>33</v>
      </c>
      <c r="T10" s="1" t="s">
        <v>34</v>
      </c>
      <c r="U10" s="1" t="s">
        <v>35</v>
      </c>
      <c r="V10" s="1" t="s">
        <v>36</v>
      </c>
      <c r="W10" s="1" t="s">
        <v>37</v>
      </c>
      <c r="X10" s="1" t="s">
        <v>32</v>
      </c>
      <c r="Y10" s="1" t="s">
        <v>32</v>
      </c>
      <c r="Z10" s="1" t="s">
        <v>32</v>
      </c>
      <c r="AA10" s="1" t="s">
        <v>87</v>
      </c>
      <c r="AB10" s="1" t="s">
        <v>32</v>
      </c>
      <c r="AC10" s="1" t="s">
        <v>32</v>
      </c>
      <c r="AE10">
        <v>9105868453</v>
      </c>
    </row>
    <row r="11" spans="1:31" x14ac:dyDescent="0.25">
      <c r="A11" s="1">
        <f>MATCH(B11,'PHIEU XT'!B:B,0)</f>
        <v>184</v>
      </c>
      <c r="B11" s="1">
        <v>9105868526</v>
      </c>
      <c r="C11" s="1" t="s">
        <v>23</v>
      </c>
      <c r="D11" s="1" t="s">
        <v>24</v>
      </c>
      <c r="E11" s="1" t="s">
        <v>25</v>
      </c>
      <c r="F11" s="1" t="s">
        <v>88</v>
      </c>
      <c r="G11" s="1">
        <f t="shared" si="0"/>
        <v>1</v>
      </c>
      <c r="H11" s="1">
        <f>SUMIF('PHIEU XT'!B:B,B11,'PHIEU XT'!AI:AI)</f>
        <v>268116</v>
      </c>
      <c r="I11" s="45">
        <v>268116</v>
      </c>
      <c r="J11" s="1" t="s">
        <v>89</v>
      </c>
      <c r="K11" s="1" t="s">
        <v>90</v>
      </c>
      <c r="L11" s="1" t="s">
        <v>84</v>
      </c>
      <c r="M11" s="1" t="s">
        <v>85</v>
      </c>
      <c r="N11" s="1" t="s">
        <v>86</v>
      </c>
      <c r="O11" s="1" t="s">
        <v>32</v>
      </c>
      <c r="P11" s="1" t="s">
        <v>32</v>
      </c>
      <c r="Q11" s="1" t="s">
        <v>32</v>
      </c>
      <c r="R11" s="1" t="s">
        <v>32</v>
      </c>
      <c r="S11" s="1" t="s">
        <v>33</v>
      </c>
      <c r="T11" s="1" t="s">
        <v>34</v>
      </c>
      <c r="U11" s="1" t="s">
        <v>35</v>
      </c>
      <c r="V11" s="1" t="s">
        <v>36</v>
      </c>
      <c r="W11" s="1" t="s">
        <v>37</v>
      </c>
      <c r="X11" s="1" t="s">
        <v>32</v>
      </c>
      <c r="Y11" s="1" t="s">
        <v>32</v>
      </c>
      <c r="Z11" s="1" t="s">
        <v>32</v>
      </c>
      <c r="AA11" s="1" t="s">
        <v>91</v>
      </c>
      <c r="AB11" s="1" t="s">
        <v>32</v>
      </c>
      <c r="AC11" s="1" t="s">
        <v>32</v>
      </c>
      <c r="AE11">
        <v>9105868526</v>
      </c>
    </row>
    <row r="12" spans="1:31" x14ac:dyDescent="0.25">
      <c r="A12" s="1">
        <f>MATCH(B12,'PHIEU XT'!B:B,0)</f>
        <v>226</v>
      </c>
      <c r="B12" s="1">
        <v>9105869104</v>
      </c>
      <c r="C12" s="1" t="s">
        <v>23</v>
      </c>
      <c r="D12" s="1" t="s">
        <v>24</v>
      </c>
      <c r="E12" s="1" t="s">
        <v>25</v>
      </c>
      <c r="F12" s="1" t="s">
        <v>92</v>
      </c>
      <c r="G12" s="1">
        <f t="shared" si="0"/>
        <v>1</v>
      </c>
      <c r="H12" s="1">
        <f>SUMIF('PHIEU XT'!B:B,B12,'PHIEU XT'!AI:AI)</f>
        <v>222116</v>
      </c>
      <c r="I12" s="45">
        <v>222116</v>
      </c>
      <c r="J12" s="1" t="s">
        <v>82</v>
      </c>
      <c r="K12" s="1" t="s">
        <v>83</v>
      </c>
      <c r="L12" s="1" t="s">
        <v>93</v>
      </c>
      <c r="M12" s="1" t="s">
        <v>94</v>
      </c>
      <c r="N12" s="1" t="s">
        <v>95</v>
      </c>
      <c r="O12" s="1" t="s">
        <v>32</v>
      </c>
      <c r="P12" s="1" t="s">
        <v>32</v>
      </c>
      <c r="Q12" s="1" t="s">
        <v>32</v>
      </c>
      <c r="R12" s="1" t="s">
        <v>32</v>
      </c>
      <c r="S12" s="1" t="s">
        <v>33</v>
      </c>
      <c r="T12" s="1" t="s">
        <v>34</v>
      </c>
      <c r="U12" s="1" t="s">
        <v>35</v>
      </c>
      <c r="V12" s="1" t="s">
        <v>36</v>
      </c>
      <c r="W12" s="1" t="s">
        <v>37</v>
      </c>
      <c r="X12" s="1" t="s">
        <v>32</v>
      </c>
      <c r="Y12" s="1" t="s">
        <v>32</v>
      </c>
      <c r="Z12" s="1" t="s">
        <v>32</v>
      </c>
      <c r="AA12" s="1" t="s">
        <v>96</v>
      </c>
      <c r="AB12" s="1" t="s">
        <v>32</v>
      </c>
      <c r="AC12" s="1" t="s">
        <v>32</v>
      </c>
      <c r="AE12">
        <v>9105869104</v>
      </c>
    </row>
    <row r="13" spans="1:31" x14ac:dyDescent="0.25">
      <c r="A13" s="1">
        <f>MATCH(B13,'PHIEU XT'!B:B,0)</f>
        <v>51</v>
      </c>
      <c r="B13" s="1">
        <v>9105866546</v>
      </c>
      <c r="C13" s="1" t="s">
        <v>23</v>
      </c>
      <c r="D13" s="1" t="s">
        <v>24</v>
      </c>
      <c r="E13" s="1" t="s">
        <v>25</v>
      </c>
      <c r="F13" s="1" t="s">
        <v>97</v>
      </c>
      <c r="G13" s="1">
        <f t="shared" si="0"/>
        <v>1</v>
      </c>
      <c r="H13" s="1">
        <f>SUMIF('PHIEU XT'!B:B,B13,'PHIEU XT'!AI:AI)</f>
        <v>333174</v>
      </c>
      <c r="I13" s="45">
        <v>333174</v>
      </c>
      <c r="J13" s="1" t="s">
        <v>98</v>
      </c>
      <c r="K13" s="1" t="s">
        <v>99</v>
      </c>
      <c r="L13" s="1" t="s">
        <v>77</v>
      </c>
      <c r="M13" s="1" t="s">
        <v>78</v>
      </c>
      <c r="N13" s="1" t="s">
        <v>79</v>
      </c>
      <c r="O13" s="1" t="s">
        <v>32</v>
      </c>
      <c r="P13" s="1" t="s">
        <v>32</v>
      </c>
      <c r="Q13" s="1" t="s">
        <v>32</v>
      </c>
      <c r="R13" s="1" t="s">
        <v>32</v>
      </c>
      <c r="S13" s="1" t="s">
        <v>33</v>
      </c>
      <c r="T13" s="1" t="s">
        <v>34</v>
      </c>
      <c r="U13" s="1" t="s">
        <v>35</v>
      </c>
      <c r="V13" s="1" t="s">
        <v>36</v>
      </c>
      <c r="W13" s="1" t="s">
        <v>37</v>
      </c>
      <c r="X13" s="1" t="s">
        <v>32</v>
      </c>
      <c r="Y13" s="1" t="s">
        <v>32</v>
      </c>
      <c r="Z13" s="1" t="s">
        <v>32</v>
      </c>
      <c r="AA13" s="1" t="s">
        <v>100</v>
      </c>
      <c r="AB13" s="1" t="s">
        <v>32</v>
      </c>
      <c r="AC13" s="1" t="s">
        <v>32</v>
      </c>
      <c r="AE13">
        <v>9105866546</v>
      </c>
    </row>
    <row r="14" spans="1:31" x14ac:dyDescent="0.25">
      <c r="A14" s="1">
        <f>MATCH(B14,'PHIEU XT'!B:B,0)</f>
        <v>242</v>
      </c>
      <c r="B14" s="1">
        <v>9105869458</v>
      </c>
      <c r="C14" s="1" t="s">
        <v>23</v>
      </c>
      <c r="D14" s="1" t="s">
        <v>24</v>
      </c>
      <c r="E14" s="1" t="s">
        <v>25</v>
      </c>
      <c r="F14" s="1" t="s">
        <v>101</v>
      </c>
      <c r="G14" s="1">
        <f t="shared" si="0"/>
        <v>1</v>
      </c>
      <c r="H14" s="1">
        <f>SUMIF('PHIEU XT'!B:B,B14,'PHIEU XT'!AI:AI)</f>
        <v>274978</v>
      </c>
      <c r="I14" s="45">
        <v>274978</v>
      </c>
      <c r="J14" s="1" t="s">
        <v>102</v>
      </c>
      <c r="K14" s="1" t="s">
        <v>103</v>
      </c>
      <c r="L14" s="1" t="s">
        <v>104</v>
      </c>
      <c r="M14" s="1" t="s">
        <v>105</v>
      </c>
      <c r="N14" s="1" t="s">
        <v>106</v>
      </c>
      <c r="O14" s="1" t="s">
        <v>45</v>
      </c>
      <c r="P14" s="1" t="s">
        <v>32</v>
      </c>
      <c r="Q14" s="1" t="s">
        <v>32</v>
      </c>
      <c r="R14" s="1" t="s">
        <v>32</v>
      </c>
      <c r="S14" s="1" t="s">
        <v>33</v>
      </c>
      <c r="T14" s="1" t="s">
        <v>34</v>
      </c>
      <c r="U14" s="1" t="s">
        <v>35</v>
      </c>
      <c r="V14" s="1" t="s">
        <v>36</v>
      </c>
      <c r="W14" s="1" t="s">
        <v>37</v>
      </c>
      <c r="X14" s="1" t="s">
        <v>32</v>
      </c>
      <c r="Y14" s="1" t="s">
        <v>32</v>
      </c>
      <c r="Z14" s="1" t="s">
        <v>32</v>
      </c>
      <c r="AA14" s="1" t="s">
        <v>107</v>
      </c>
      <c r="AB14" s="1" t="s">
        <v>32</v>
      </c>
      <c r="AC14" s="1" t="s">
        <v>32</v>
      </c>
      <c r="AE14">
        <v>9105869458</v>
      </c>
    </row>
    <row r="15" spans="1:31" x14ac:dyDescent="0.25">
      <c r="A15" s="1">
        <f>MATCH(B15,'PHIEU XT'!B:B,0)</f>
        <v>237</v>
      </c>
      <c r="B15" s="1">
        <v>9105869285</v>
      </c>
      <c r="C15" s="1" t="s">
        <v>23</v>
      </c>
      <c r="D15" s="1" t="s">
        <v>24</v>
      </c>
      <c r="E15" s="1" t="s">
        <v>25</v>
      </c>
      <c r="F15" s="1" t="s">
        <v>108</v>
      </c>
      <c r="G15" s="1">
        <f t="shared" si="0"/>
        <v>1</v>
      </c>
      <c r="H15" s="1">
        <f>SUMIF('PHIEU XT'!B:B,B15,'PHIEU XT'!AI:AI)</f>
        <v>74250</v>
      </c>
      <c r="I15" s="45">
        <v>74250</v>
      </c>
      <c r="J15" s="1" t="s">
        <v>109</v>
      </c>
      <c r="K15" s="1" t="s">
        <v>110</v>
      </c>
      <c r="L15" s="1" t="s">
        <v>57</v>
      </c>
      <c r="M15" s="1" t="s">
        <v>58</v>
      </c>
      <c r="N15" s="1" t="s">
        <v>59</v>
      </c>
      <c r="O15" s="1" t="s">
        <v>45</v>
      </c>
      <c r="P15" s="1" t="s">
        <v>32</v>
      </c>
      <c r="Q15" s="1" t="s">
        <v>32</v>
      </c>
      <c r="R15" s="1" t="s">
        <v>32</v>
      </c>
      <c r="S15" s="1" t="s">
        <v>33</v>
      </c>
      <c r="T15" s="1" t="s">
        <v>34</v>
      </c>
      <c r="U15" s="1" t="s">
        <v>35</v>
      </c>
      <c r="V15" s="1" t="s">
        <v>36</v>
      </c>
      <c r="W15" s="1" t="s">
        <v>37</v>
      </c>
      <c r="X15" s="1" t="s">
        <v>32</v>
      </c>
      <c r="Y15" s="1" t="s">
        <v>32</v>
      </c>
      <c r="Z15" s="1" t="s">
        <v>32</v>
      </c>
      <c r="AA15" s="1" t="s">
        <v>111</v>
      </c>
      <c r="AB15" s="1" t="s">
        <v>32</v>
      </c>
      <c r="AC15" s="1" t="s">
        <v>32</v>
      </c>
      <c r="AE15">
        <v>9105869285</v>
      </c>
    </row>
    <row r="16" spans="1:31" x14ac:dyDescent="0.25">
      <c r="A16" s="1">
        <f>MATCH(B16,'PHIEU XT'!B:B,0)</f>
        <v>247</v>
      </c>
      <c r="B16" s="1">
        <v>9105869469</v>
      </c>
      <c r="C16" s="1" t="s">
        <v>23</v>
      </c>
      <c r="D16" s="1" t="s">
        <v>24</v>
      </c>
      <c r="E16" s="1" t="s">
        <v>25</v>
      </c>
      <c r="F16" s="1" t="s">
        <v>112</v>
      </c>
      <c r="G16" s="1">
        <f t="shared" si="0"/>
        <v>1</v>
      </c>
      <c r="H16" s="1">
        <f>SUMIF('PHIEU XT'!B:B,B16,'PHIEU XT'!AI:AI)</f>
        <v>200728</v>
      </c>
      <c r="I16" s="45">
        <v>200728</v>
      </c>
      <c r="J16" s="1" t="s">
        <v>113</v>
      </c>
      <c r="K16" s="1" t="s">
        <v>114</v>
      </c>
      <c r="L16" s="1" t="s">
        <v>57</v>
      </c>
      <c r="M16" s="1" t="s">
        <v>58</v>
      </c>
      <c r="N16" s="1" t="s">
        <v>59</v>
      </c>
      <c r="O16" s="1" t="s">
        <v>45</v>
      </c>
      <c r="P16" s="1" t="s">
        <v>32</v>
      </c>
      <c r="Q16" s="1" t="s">
        <v>32</v>
      </c>
      <c r="R16" s="1" t="s">
        <v>32</v>
      </c>
      <c r="S16" s="1" t="s">
        <v>33</v>
      </c>
      <c r="T16" s="1" t="s">
        <v>34</v>
      </c>
      <c r="U16" s="1" t="s">
        <v>35</v>
      </c>
      <c r="V16" s="1" t="s">
        <v>36</v>
      </c>
      <c r="W16" s="1" t="s">
        <v>37</v>
      </c>
      <c r="X16" s="1" t="s">
        <v>32</v>
      </c>
      <c r="Y16" s="1" t="s">
        <v>32</v>
      </c>
      <c r="Z16" s="1" t="s">
        <v>32</v>
      </c>
      <c r="AA16" s="1" t="s">
        <v>115</v>
      </c>
      <c r="AB16" s="1" t="s">
        <v>32</v>
      </c>
      <c r="AC16" s="1" t="s">
        <v>32</v>
      </c>
      <c r="AE16">
        <v>9105869469</v>
      </c>
    </row>
    <row r="17" spans="1:31" x14ac:dyDescent="0.25">
      <c r="A17" s="1">
        <f>MATCH(B17,'PHIEU XT'!B:B,0)</f>
        <v>225</v>
      </c>
      <c r="B17" s="1">
        <v>9105869101</v>
      </c>
      <c r="C17" s="1" t="s">
        <v>23</v>
      </c>
      <c r="D17" s="1" t="s">
        <v>24</v>
      </c>
      <c r="E17" s="1" t="s">
        <v>25</v>
      </c>
      <c r="F17" s="1" t="s">
        <v>116</v>
      </c>
      <c r="G17" s="1">
        <f t="shared" si="0"/>
        <v>1</v>
      </c>
      <c r="H17" s="1">
        <f>SUMIF('PHIEU XT'!B:B,B17,'PHIEU XT'!AI:AI)</f>
        <v>74250</v>
      </c>
      <c r="I17" s="45">
        <v>74250</v>
      </c>
      <c r="J17" s="1" t="s">
        <v>109</v>
      </c>
      <c r="K17" s="1" t="s">
        <v>110</v>
      </c>
      <c r="L17" s="1" t="s">
        <v>29</v>
      </c>
      <c r="M17" s="1" t="s">
        <v>30</v>
      </c>
      <c r="N17" s="1" t="s">
        <v>31</v>
      </c>
      <c r="O17" s="1" t="s">
        <v>32</v>
      </c>
      <c r="P17" s="1" t="s">
        <v>32</v>
      </c>
      <c r="Q17" s="1" t="s">
        <v>32</v>
      </c>
      <c r="R17" s="1" t="s">
        <v>32</v>
      </c>
      <c r="S17" s="1" t="s">
        <v>33</v>
      </c>
      <c r="T17" s="1" t="s">
        <v>34</v>
      </c>
      <c r="U17" s="1" t="s">
        <v>35</v>
      </c>
      <c r="V17" s="1" t="s">
        <v>36</v>
      </c>
      <c r="W17" s="1" t="s">
        <v>37</v>
      </c>
      <c r="X17" s="1" t="s">
        <v>32</v>
      </c>
      <c r="Y17" s="1" t="s">
        <v>32</v>
      </c>
      <c r="Z17" s="1" t="s">
        <v>32</v>
      </c>
      <c r="AA17" s="1" t="s">
        <v>117</v>
      </c>
      <c r="AB17" s="1" t="s">
        <v>32</v>
      </c>
      <c r="AC17" s="1" t="s">
        <v>32</v>
      </c>
      <c r="AE17">
        <v>9105869101</v>
      </c>
    </row>
    <row r="18" spans="1:31" x14ac:dyDescent="0.25">
      <c r="A18" s="1">
        <f>MATCH(B18,'PHIEU XT'!B:B,0)</f>
        <v>27</v>
      </c>
      <c r="B18" s="1">
        <v>9105865816</v>
      </c>
      <c r="C18" s="1" t="s">
        <v>23</v>
      </c>
      <c r="D18" s="1" t="s">
        <v>24</v>
      </c>
      <c r="E18" s="1" t="s">
        <v>25</v>
      </c>
      <c r="F18" s="1" t="s">
        <v>118</v>
      </c>
      <c r="G18" s="1">
        <f t="shared" si="0"/>
        <v>1</v>
      </c>
      <c r="H18" s="1">
        <f>SUMIF('PHIEU XT'!B:B,B18,'PHIEU XT'!AI:AI)</f>
        <v>222116</v>
      </c>
      <c r="I18" s="45">
        <v>222116</v>
      </c>
      <c r="J18" s="1" t="s">
        <v>82</v>
      </c>
      <c r="K18" s="1" t="s">
        <v>83</v>
      </c>
      <c r="L18" s="1" t="s">
        <v>50</v>
      </c>
      <c r="M18" s="1" t="s">
        <v>51</v>
      </c>
      <c r="N18" s="1" t="s">
        <v>52</v>
      </c>
      <c r="O18" s="1" t="s">
        <v>32</v>
      </c>
      <c r="P18" s="1" t="s">
        <v>32</v>
      </c>
      <c r="Q18" s="1" t="s">
        <v>32</v>
      </c>
      <c r="R18" s="1" t="s">
        <v>32</v>
      </c>
      <c r="S18" s="1" t="s">
        <v>33</v>
      </c>
      <c r="T18" s="1" t="s">
        <v>34</v>
      </c>
      <c r="U18" s="1" t="s">
        <v>35</v>
      </c>
      <c r="V18" s="1" t="s">
        <v>36</v>
      </c>
      <c r="W18" s="1" t="s">
        <v>37</v>
      </c>
      <c r="X18" s="1" t="s">
        <v>32</v>
      </c>
      <c r="Y18" s="1" t="s">
        <v>32</v>
      </c>
      <c r="Z18" s="1" t="s">
        <v>32</v>
      </c>
      <c r="AA18" s="1" t="s">
        <v>119</v>
      </c>
      <c r="AB18" s="1" t="s">
        <v>32</v>
      </c>
      <c r="AC18" s="1" t="s">
        <v>32</v>
      </c>
      <c r="AE18">
        <v>9105865816</v>
      </c>
    </row>
    <row r="19" spans="1:31" x14ac:dyDescent="0.25">
      <c r="A19" s="1">
        <f>MATCH(B19,'PHIEU XT'!B:B,0)</f>
        <v>180</v>
      </c>
      <c r="B19" s="1">
        <v>9105868553</v>
      </c>
      <c r="C19" s="1" t="s">
        <v>23</v>
      </c>
      <c r="D19" s="1" t="s">
        <v>24</v>
      </c>
      <c r="E19" s="1" t="s">
        <v>25</v>
      </c>
      <c r="F19" s="1" t="s">
        <v>120</v>
      </c>
      <c r="G19" s="1">
        <f t="shared" si="0"/>
        <v>1</v>
      </c>
      <c r="H19" s="1">
        <f>SUMIF('PHIEU XT'!B:B,B19,'PHIEU XT'!AI:AI)</f>
        <v>230000</v>
      </c>
      <c r="I19" s="45">
        <v>230000</v>
      </c>
      <c r="J19" s="1" t="s">
        <v>121</v>
      </c>
      <c r="K19" s="1" t="s">
        <v>122</v>
      </c>
      <c r="L19" s="1" t="s">
        <v>50</v>
      </c>
      <c r="M19" s="1" t="s">
        <v>51</v>
      </c>
      <c r="N19" s="1" t="s">
        <v>52</v>
      </c>
      <c r="O19" s="1" t="s">
        <v>32</v>
      </c>
      <c r="P19" s="1" t="s">
        <v>32</v>
      </c>
      <c r="Q19" s="1" t="s">
        <v>32</v>
      </c>
      <c r="R19" s="1" t="s">
        <v>32</v>
      </c>
      <c r="S19" s="1" t="s">
        <v>33</v>
      </c>
      <c r="T19" s="1" t="s">
        <v>34</v>
      </c>
      <c r="U19" s="1" t="s">
        <v>35</v>
      </c>
      <c r="V19" s="1" t="s">
        <v>36</v>
      </c>
      <c r="W19" s="1" t="s">
        <v>37</v>
      </c>
      <c r="X19" s="1" t="s">
        <v>32</v>
      </c>
      <c r="Y19" s="1" t="s">
        <v>32</v>
      </c>
      <c r="Z19" s="1" t="s">
        <v>32</v>
      </c>
      <c r="AA19" s="1" t="s">
        <v>123</v>
      </c>
      <c r="AB19" s="1" t="s">
        <v>32</v>
      </c>
      <c r="AC19" s="1" t="s">
        <v>32</v>
      </c>
      <c r="AE19">
        <v>9105868553</v>
      </c>
    </row>
    <row r="20" spans="1:31" x14ac:dyDescent="0.25">
      <c r="A20" s="1">
        <f>MATCH(B20,'PHIEU XT'!B:B,0)</f>
        <v>181</v>
      </c>
      <c r="B20" s="1">
        <v>9105868555</v>
      </c>
      <c r="C20" s="1" t="s">
        <v>23</v>
      </c>
      <c r="D20" s="1" t="s">
        <v>24</v>
      </c>
      <c r="E20" s="1" t="s">
        <v>25</v>
      </c>
      <c r="F20" s="1" t="s">
        <v>124</v>
      </c>
      <c r="G20" s="1">
        <f t="shared" si="0"/>
        <v>1</v>
      </c>
      <c r="H20" s="1">
        <f>SUMIF('PHIEU XT'!B:B,B20,'PHIEU XT'!AI:AI)</f>
        <v>333174</v>
      </c>
      <c r="I20" s="45">
        <v>333174</v>
      </c>
      <c r="J20" s="1" t="s">
        <v>98</v>
      </c>
      <c r="K20" s="1" t="s">
        <v>99</v>
      </c>
      <c r="L20" s="1" t="s">
        <v>50</v>
      </c>
      <c r="M20" s="1" t="s">
        <v>51</v>
      </c>
      <c r="N20" s="1" t="s">
        <v>52</v>
      </c>
      <c r="O20" s="1" t="s">
        <v>32</v>
      </c>
      <c r="P20" s="1" t="s">
        <v>32</v>
      </c>
      <c r="Q20" s="1" t="s">
        <v>32</v>
      </c>
      <c r="R20" s="1" t="s">
        <v>32</v>
      </c>
      <c r="S20" s="1" t="s">
        <v>33</v>
      </c>
      <c r="T20" s="1" t="s">
        <v>34</v>
      </c>
      <c r="U20" s="1" t="s">
        <v>35</v>
      </c>
      <c r="V20" s="1" t="s">
        <v>36</v>
      </c>
      <c r="W20" s="1" t="s">
        <v>37</v>
      </c>
      <c r="X20" s="1" t="s">
        <v>32</v>
      </c>
      <c r="Y20" s="1" t="s">
        <v>32</v>
      </c>
      <c r="Z20" s="1" t="s">
        <v>32</v>
      </c>
      <c r="AA20" s="1" t="s">
        <v>125</v>
      </c>
      <c r="AB20" s="1" t="s">
        <v>32</v>
      </c>
      <c r="AC20" s="1" t="s">
        <v>32</v>
      </c>
      <c r="AE20">
        <v>9105868555</v>
      </c>
    </row>
    <row r="21" spans="1:31" x14ac:dyDescent="0.25">
      <c r="A21" s="1">
        <f>MATCH(B21,'PHIEU XT'!B:B,0)</f>
        <v>37</v>
      </c>
      <c r="B21" s="1">
        <v>9105866094</v>
      </c>
      <c r="C21" s="1" t="s">
        <v>23</v>
      </c>
      <c r="D21" s="1" t="s">
        <v>24</v>
      </c>
      <c r="E21" s="1" t="s">
        <v>25</v>
      </c>
      <c r="F21" s="1" t="s">
        <v>126</v>
      </c>
      <c r="G21" s="1">
        <f t="shared" si="0"/>
        <v>1</v>
      </c>
      <c r="H21" s="1">
        <f>SUMIF('PHIEU XT'!B:B,B21,'PHIEU XT'!AI:AI)</f>
        <v>333174</v>
      </c>
      <c r="I21" s="45">
        <v>333174</v>
      </c>
      <c r="J21" s="1" t="s">
        <v>98</v>
      </c>
      <c r="K21" s="1" t="s">
        <v>99</v>
      </c>
      <c r="L21" s="1" t="s">
        <v>42</v>
      </c>
      <c r="M21" s="1" t="s">
        <v>43</v>
      </c>
      <c r="N21" s="1" t="s">
        <v>44</v>
      </c>
      <c r="O21" s="1" t="s">
        <v>45</v>
      </c>
      <c r="P21" s="1" t="s">
        <v>32</v>
      </c>
      <c r="Q21" s="1" t="s">
        <v>32</v>
      </c>
      <c r="R21" s="1" t="s">
        <v>32</v>
      </c>
      <c r="S21" s="1" t="s">
        <v>33</v>
      </c>
      <c r="T21" s="1" t="s">
        <v>34</v>
      </c>
      <c r="U21" s="1" t="s">
        <v>35</v>
      </c>
      <c r="V21" s="1" t="s">
        <v>36</v>
      </c>
      <c r="W21" s="1" t="s">
        <v>37</v>
      </c>
      <c r="X21" s="1" t="s">
        <v>32</v>
      </c>
      <c r="Y21" s="1" t="s">
        <v>32</v>
      </c>
      <c r="Z21" s="1" t="s">
        <v>32</v>
      </c>
      <c r="AA21" s="1" t="s">
        <v>127</v>
      </c>
      <c r="AB21" s="1" t="s">
        <v>32</v>
      </c>
      <c r="AC21" s="1" t="s">
        <v>32</v>
      </c>
      <c r="AE21">
        <v>9105866094</v>
      </c>
    </row>
    <row r="22" spans="1:31" x14ac:dyDescent="0.25">
      <c r="A22" s="1">
        <f>MATCH(B22,'PHIEU XT'!B:B,0)</f>
        <v>55</v>
      </c>
      <c r="B22" s="1">
        <v>9105866724</v>
      </c>
      <c r="C22" s="1" t="s">
        <v>23</v>
      </c>
      <c r="D22" s="1" t="s">
        <v>24</v>
      </c>
      <c r="E22" s="1" t="s">
        <v>25</v>
      </c>
      <c r="F22" s="1" t="s">
        <v>128</v>
      </c>
      <c r="G22" s="1">
        <f t="shared" si="0"/>
        <v>1</v>
      </c>
      <c r="H22" s="1">
        <f>SUMIF('PHIEU XT'!B:B,B22,'PHIEU XT'!AI:AI)</f>
        <v>222116</v>
      </c>
      <c r="I22" s="45">
        <v>222116</v>
      </c>
      <c r="J22" s="1" t="s">
        <v>82</v>
      </c>
      <c r="K22" s="1" t="s">
        <v>83</v>
      </c>
      <c r="L22" s="1" t="s">
        <v>29</v>
      </c>
      <c r="M22" s="1" t="s">
        <v>30</v>
      </c>
      <c r="N22" s="1" t="s">
        <v>31</v>
      </c>
      <c r="O22" s="1" t="s">
        <v>32</v>
      </c>
      <c r="P22" s="1" t="s">
        <v>32</v>
      </c>
      <c r="Q22" s="1" t="s">
        <v>32</v>
      </c>
      <c r="R22" s="1" t="s">
        <v>32</v>
      </c>
      <c r="S22" s="1" t="s">
        <v>33</v>
      </c>
      <c r="T22" s="1" t="s">
        <v>34</v>
      </c>
      <c r="U22" s="1" t="s">
        <v>35</v>
      </c>
      <c r="V22" s="1" t="s">
        <v>36</v>
      </c>
      <c r="W22" s="1" t="s">
        <v>37</v>
      </c>
      <c r="X22" s="1" t="s">
        <v>32</v>
      </c>
      <c r="Y22" s="1" t="s">
        <v>32</v>
      </c>
      <c r="Z22" s="1" t="s">
        <v>32</v>
      </c>
      <c r="AA22" s="1" t="s">
        <v>129</v>
      </c>
      <c r="AB22" s="1" t="s">
        <v>32</v>
      </c>
      <c r="AC22" s="1" t="s">
        <v>32</v>
      </c>
      <c r="AE22">
        <v>9105866724</v>
      </c>
    </row>
    <row r="23" spans="1:31" x14ac:dyDescent="0.25">
      <c r="A23" s="1">
        <f>MATCH(B23,'PHIEU XT'!B:B,0)</f>
        <v>252</v>
      </c>
      <c r="B23" s="1">
        <v>9105869660</v>
      </c>
      <c r="C23" s="1" t="s">
        <v>23</v>
      </c>
      <c r="D23" s="1" t="s">
        <v>24</v>
      </c>
      <c r="E23" s="1" t="s">
        <v>25</v>
      </c>
      <c r="F23" s="1" t="s">
        <v>130</v>
      </c>
      <c r="G23" s="1">
        <f t="shared" si="0"/>
        <v>1</v>
      </c>
      <c r="H23" s="1">
        <f>SUMIF('PHIEU XT'!B:B,B23,'PHIEU XT'!AI:AI)</f>
        <v>607080</v>
      </c>
      <c r="I23" s="45">
        <v>607080</v>
      </c>
      <c r="J23" s="1" t="s">
        <v>131</v>
      </c>
      <c r="K23" s="1" t="s">
        <v>132</v>
      </c>
      <c r="L23" s="1" t="s">
        <v>133</v>
      </c>
      <c r="M23" s="1" t="s">
        <v>134</v>
      </c>
      <c r="N23" s="1" t="s">
        <v>135</v>
      </c>
      <c r="O23" s="1" t="s">
        <v>136</v>
      </c>
      <c r="P23" s="1" t="s">
        <v>32</v>
      </c>
      <c r="Q23" s="1" t="s">
        <v>32</v>
      </c>
      <c r="R23" s="1" t="s">
        <v>32</v>
      </c>
      <c r="S23" s="1" t="s">
        <v>33</v>
      </c>
      <c r="T23" s="1" t="s">
        <v>34</v>
      </c>
      <c r="U23" s="1" t="s">
        <v>35</v>
      </c>
      <c r="V23" s="1" t="s">
        <v>36</v>
      </c>
      <c r="W23" s="1" t="s">
        <v>37</v>
      </c>
      <c r="X23" s="1" t="s">
        <v>32</v>
      </c>
      <c r="Y23" s="1" t="s">
        <v>32</v>
      </c>
      <c r="Z23" s="1" t="s">
        <v>32</v>
      </c>
      <c r="AA23" s="1" t="s">
        <v>137</v>
      </c>
      <c r="AB23" s="1" t="s">
        <v>32</v>
      </c>
      <c r="AC23" s="1" t="s">
        <v>32</v>
      </c>
      <c r="AE23">
        <v>9105869660</v>
      </c>
    </row>
    <row r="24" spans="1:31" x14ac:dyDescent="0.25">
      <c r="A24" s="1">
        <f>MATCH(B24,'PHIEU XT'!B:B,0)</f>
        <v>240</v>
      </c>
      <c r="B24" s="1">
        <v>9105869363</v>
      </c>
      <c r="C24" s="1" t="s">
        <v>23</v>
      </c>
      <c r="D24" s="1" t="s">
        <v>24</v>
      </c>
      <c r="E24" s="1" t="s">
        <v>25</v>
      </c>
      <c r="F24" s="1" t="s">
        <v>138</v>
      </c>
      <c r="G24" s="1">
        <f t="shared" si="0"/>
        <v>1</v>
      </c>
      <c r="H24" s="1">
        <f>SUMIF('PHIEU XT'!B:B,B24,'PHIEU XT'!AI:AI)</f>
        <v>56760</v>
      </c>
      <c r="I24" s="45">
        <v>56760</v>
      </c>
      <c r="J24" s="1" t="s">
        <v>139</v>
      </c>
      <c r="K24" s="1" t="s">
        <v>140</v>
      </c>
      <c r="L24" s="1" t="s">
        <v>50</v>
      </c>
      <c r="M24" s="1" t="s">
        <v>51</v>
      </c>
      <c r="N24" s="1" t="s">
        <v>52</v>
      </c>
      <c r="O24" s="1" t="s">
        <v>32</v>
      </c>
      <c r="P24" s="1" t="s">
        <v>32</v>
      </c>
      <c r="Q24" s="1" t="s">
        <v>32</v>
      </c>
      <c r="R24" s="1" t="s">
        <v>32</v>
      </c>
      <c r="S24" s="1" t="s">
        <v>33</v>
      </c>
      <c r="T24" s="1" t="s">
        <v>34</v>
      </c>
      <c r="U24" s="1" t="s">
        <v>35</v>
      </c>
      <c r="V24" s="1" t="s">
        <v>36</v>
      </c>
      <c r="W24" s="1" t="s">
        <v>37</v>
      </c>
      <c r="X24" s="1" t="s">
        <v>32</v>
      </c>
      <c r="Y24" s="1" t="s">
        <v>32</v>
      </c>
      <c r="Z24" s="1" t="s">
        <v>32</v>
      </c>
      <c r="AA24" s="1" t="s">
        <v>141</v>
      </c>
      <c r="AB24" s="1" t="s">
        <v>32</v>
      </c>
      <c r="AC24" s="1" t="s">
        <v>32</v>
      </c>
      <c r="AE24">
        <v>9105869363</v>
      </c>
    </row>
    <row r="25" spans="1:31" x14ac:dyDescent="0.25">
      <c r="A25" s="1">
        <f>MATCH(B25,'PHIEU XT'!B:B,0)</f>
        <v>149</v>
      </c>
      <c r="B25" s="1">
        <v>9105868164</v>
      </c>
      <c r="C25" s="1" t="s">
        <v>23</v>
      </c>
      <c r="D25" s="1" t="s">
        <v>24</v>
      </c>
      <c r="E25" s="1" t="s">
        <v>25</v>
      </c>
      <c r="F25" s="1" t="s">
        <v>142</v>
      </c>
      <c r="G25" s="1">
        <f t="shared" si="0"/>
        <v>1</v>
      </c>
      <c r="H25" s="1">
        <f>SUMIF('PHIEU XT'!B:B,B25,'PHIEU XT'!AI:AI)</f>
        <v>89285</v>
      </c>
      <c r="I25" s="45">
        <v>89285</v>
      </c>
      <c r="J25" s="1" t="s">
        <v>143</v>
      </c>
      <c r="K25" s="1" t="s">
        <v>144</v>
      </c>
      <c r="L25" s="1" t="s">
        <v>29</v>
      </c>
      <c r="M25" s="1" t="s">
        <v>30</v>
      </c>
      <c r="N25" s="1" t="s">
        <v>31</v>
      </c>
      <c r="O25" s="1" t="s">
        <v>32</v>
      </c>
      <c r="P25" s="1" t="s">
        <v>32</v>
      </c>
      <c r="Q25" s="1" t="s">
        <v>32</v>
      </c>
      <c r="R25" s="1" t="s">
        <v>32</v>
      </c>
      <c r="S25" s="1" t="s">
        <v>33</v>
      </c>
      <c r="T25" s="1" t="s">
        <v>34</v>
      </c>
      <c r="U25" s="1" t="s">
        <v>35</v>
      </c>
      <c r="V25" s="1" t="s">
        <v>36</v>
      </c>
      <c r="W25" s="1" t="s">
        <v>37</v>
      </c>
      <c r="X25" s="1" t="s">
        <v>32</v>
      </c>
      <c r="Y25" s="1" t="s">
        <v>32</v>
      </c>
      <c r="Z25" s="1" t="s">
        <v>32</v>
      </c>
      <c r="AA25" s="1" t="s">
        <v>145</v>
      </c>
      <c r="AB25" s="1" t="s">
        <v>32</v>
      </c>
      <c r="AC25" s="1" t="s">
        <v>32</v>
      </c>
      <c r="AE25">
        <v>9105868164</v>
      </c>
    </row>
    <row r="26" spans="1:31" x14ac:dyDescent="0.25">
      <c r="A26" s="1">
        <f>MATCH(B26,'PHIEU XT'!B:B,0)</f>
        <v>89</v>
      </c>
      <c r="B26" s="1">
        <v>9105867452</v>
      </c>
      <c r="C26" s="1" t="s">
        <v>23</v>
      </c>
      <c r="D26" s="1" t="s">
        <v>24</v>
      </c>
      <c r="E26" s="1" t="s">
        <v>25</v>
      </c>
      <c r="F26" s="1" t="s">
        <v>146</v>
      </c>
      <c r="G26" s="1">
        <f t="shared" si="0"/>
        <v>1</v>
      </c>
      <c r="H26" s="1">
        <f>SUMIF('PHIEU XT'!B:B,B26,'PHIEU XT'!AI:AI)</f>
        <v>425174</v>
      </c>
      <c r="I26" s="45">
        <v>425174</v>
      </c>
      <c r="J26" s="1" t="s">
        <v>147</v>
      </c>
      <c r="K26" s="1" t="s">
        <v>148</v>
      </c>
      <c r="L26" s="1" t="s">
        <v>149</v>
      </c>
      <c r="M26" s="1" t="s">
        <v>150</v>
      </c>
      <c r="N26" s="1" t="s">
        <v>151</v>
      </c>
      <c r="O26" s="1" t="s">
        <v>32</v>
      </c>
      <c r="P26" s="1" t="s">
        <v>32</v>
      </c>
      <c r="Q26" s="1" t="s">
        <v>32</v>
      </c>
      <c r="R26" s="1" t="s">
        <v>32</v>
      </c>
      <c r="S26" s="1" t="s">
        <v>33</v>
      </c>
      <c r="T26" s="1" t="s">
        <v>34</v>
      </c>
      <c r="U26" s="1" t="s">
        <v>35</v>
      </c>
      <c r="V26" s="1" t="s">
        <v>36</v>
      </c>
      <c r="W26" s="1" t="s">
        <v>37</v>
      </c>
      <c r="X26" s="1" t="s">
        <v>32</v>
      </c>
      <c r="Y26" s="1" t="s">
        <v>32</v>
      </c>
      <c r="Z26" s="1" t="s">
        <v>32</v>
      </c>
      <c r="AA26" s="1" t="s">
        <v>152</v>
      </c>
      <c r="AB26" s="1" t="s">
        <v>32</v>
      </c>
      <c r="AC26" s="1" t="s">
        <v>32</v>
      </c>
      <c r="AE26">
        <v>9105867452</v>
      </c>
    </row>
    <row r="27" spans="1:31" x14ac:dyDescent="0.25">
      <c r="A27" s="1">
        <f>MATCH(B27,'PHIEU XT'!B:B,0)</f>
        <v>50</v>
      </c>
      <c r="B27" s="1">
        <v>9105866540</v>
      </c>
      <c r="C27" s="1" t="s">
        <v>23</v>
      </c>
      <c r="D27" s="1" t="s">
        <v>24</v>
      </c>
      <c r="E27" s="1" t="s">
        <v>25</v>
      </c>
      <c r="F27" s="1" t="s">
        <v>153</v>
      </c>
      <c r="G27" s="1">
        <f t="shared" si="0"/>
        <v>1</v>
      </c>
      <c r="H27" s="1">
        <f>SUMIF('PHIEU XT'!B:B,B27,'PHIEU XT'!AI:AI)</f>
        <v>74250</v>
      </c>
      <c r="I27" s="45">
        <v>74250</v>
      </c>
      <c r="J27" s="1" t="s">
        <v>109</v>
      </c>
      <c r="K27" s="1" t="s">
        <v>110</v>
      </c>
      <c r="L27" s="1" t="s">
        <v>154</v>
      </c>
      <c r="M27" s="1" t="s">
        <v>155</v>
      </c>
      <c r="N27" s="1" t="s">
        <v>156</v>
      </c>
      <c r="O27" s="1" t="s">
        <v>45</v>
      </c>
      <c r="P27" s="1" t="s">
        <v>32</v>
      </c>
      <c r="Q27" s="1" t="s">
        <v>32</v>
      </c>
      <c r="R27" s="1" t="s">
        <v>32</v>
      </c>
      <c r="S27" s="1" t="s">
        <v>33</v>
      </c>
      <c r="T27" s="1" t="s">
        <v>34</v>
      </c>
      <c r="U27" s="1" t="s">
        <v>35</v>
      </c>
      <c r="V27" s="1" t="s">
        <v>36</v>
      </c>
      <c r="W27" s="1" t="s">
        <v>37</v>
      </c>
      <c r="X27" s="1" t="s">
        <v>32</v>
      </c>
      <c r="Y27" s="1" t="s">
        <v>32</v>
      </c>
      <c r="Z27" s="1" t="s">
        <v>32</v>
      </c>
      <c r="AA27" s="1" t="s">
        <v>157</v>
      </c>
      <c r="AB27" s="1" t="s">
        <v>32</v>
      </c>
      <c r="AC27" s="1" t="s">
        <v>32</v>
      </c>
      <c r="AE27">
        <v>9105866540</v>
      </c>
    </row>
    <row r="28" spans="1:31" x14ac:dyDescent="0.25">
      <c r="A28" s="1">
        <f>MATCH(B28,'PHIEU XT'!B:B,0)</f>
        <v>238</v>
      </c>
      <c r="B28" s="1">
        <v>9105869318</v>
      </c>
      <c r="C28" s="1" t="s">
        <v>23</v>
      </c>
      <c r="D28" s="1" t="s">
        <v>24</v>
      </c>
      <c r="E28" s="1" t="s">
        <v>25</v>
      </c>
      <c r="F28" s="1" t="s">
        <v>158</v>
      </c>
      <c r="G28" s="1">
        <f t="shared" si="0"/>
        <v>1</v>
      </c>
      <c r="H28" s="1">
        <f>SUMIF('PHIEU XT'!B:B,B28,'PHIEU XT'!AI:AI)</f>
        <v>111058</v>
      </c>
      <c r="I28" s="45">
        <v>111058</v>
      </c>
      <c r="J28" s="1" t="s">
        <v>27</v>
      </c>
      <c r="K28" s="1" t="s">
        <v>28</v>
      </c>
      <c r="L28" s="1" t="s">
        <v>159</v>
      </c>
      <c r="M28" s="1" t="s">
        <v>160</v>
      </c>
      <c r="N28" s="1" t="s">
        <v>161</v>
      </c>
      <c r="O28" s="1" t="s">
        <v>32</v>
      </c>
      <c r="P28" s="1" t="s">
        <v>32</v>
      </c>
      <c r="Q28" s="1" t="s">
        <v>32</v>
      </c>
      <c r="R28" s="1" t="s">
        <v>32</v>
      </c>
      <c r="S28" s="1" t="s">
        <v>33</v>
      </c>
      <c r="T28" s="1" t="s">
        <v>34</v>
      </c>
      <c r="U28" s="1" t="s">
        <v>35</v>
      </c>
      <c r="V28" s="1" t="s">
        <v>36</v>
      </c>
      <c r="W28" s="1" t="s">
        <v>37</v>
      </c>
      <c r="X28" s="1" t="s">
        <v>32</v>
      </c>
      <c r="Y28" s="1" t="s">
        <v>32</v>
      </c>
      <c r="Z28" s="1" t="s">
        <v>32</v>
      </c>
      <c r="AA28" s="1" t="s">
        <v>162</v>
      </c>
      <c r="AB28" s="1" t="s">
        <v>32</v>
      </c>
      <c r="AC28" s="1" t="s">
        <v>32</v>
      </c>
      <c r="AE28">
        <v>9105869318</v>
      </c>
    </row>
    <row r="29" spans="1:31" x14ac:dyDescent="0.25">
      <c r="A29" s="1">
        <f>MATCH(B29,'PHIEU XT'!B:B,0)</f>
        <v>218</v>
      </c>
      <c r="B29" s="1">
        <v>9105869138</v>
      </c>
      <c r="C29" s="1" t="s">
        <v>23</v>
      </c>
      <c r="D29" s="1" t="s">
        <v>24</v>
      </c>
      <c r="E29" s="1" t="s">
        <v>25</v>
      </c>
      <c r="F29" s="1" t="s">
        <v>163</v>
      </c>
      <c r="G29" s="1">
        <f t="shared" si="0"/>
        <v>1</v>
      </c>
      <c r="H29" s="1">
        <f>SUMIF('PHIEU XT'!B:B,B29,'PHIEU XT'!AI:AI)</f>
        <v>294545</v>
      </c>
      <c r="I29" s="45">
        <v>294545</v>
      </c>
      <c r="J29" s="1" t="s">
        <v>164</v>
      </c>
      <c r="K29" s="1" t="s">
        <v>165</v>
      </c>
      <c r="L29" s="1" t="s">
        <v>29</v>
      </c>
      <c r="M29" s="1" t="s">
        <v>30</v>
      </c>
      <c r="N29" s="1" t="s">
        <v>31</v>
      </c>
      <c r="O29" s="1" t="s">
        <v>32</v>
      </c>
      <c r="P29" s="1" t="s">
        <v>32</v>
      </c>
      <c r="Q29" s="1" t="s">
        <v>32</v>
      </c>
      <c r="R29" s="1" t="s">
        <v>32</v>
      </c>
      <c r="S29" s="1" t="s">
        <v>33</v>
      </c>
      <c r="T29" s="1" t="s">
        <v>34</v>
      </c>
      <c r="U29" s="1" t="s">
        <v>35</v>
      </c>
      <c r="V29" s="1" t="s">
        <v>36</v>
      </c>
      <c r="W29" s="1" t="s">
        <v>37</v>
      </c>
      <c r="X29" s="1" t="s">
        <v>32</v>
      </c>
      <c r="Y29" s="1" t="s">
        <v>32</v>
      </c>
      <c r="Z29" s="1" t="s">
        <v>32</v>
      </c>
      <c r="AA29" s="1" t="s">
        <v>166</v>
      </c>
      <c r="AB29" s="1" t="s">
        <v>32</v>
      </c>
      <c r="AC29" s="1" t="s">
        <v>32</v>
      </c>
      <c r="AE29">
        <v>9105869138</v>
      </c>
    </row>
    <row r="30" spans="1:31" x14ac:dyDescent="0.25">
      <c r="A30" s="1">
        <f>MATCH(B30,'PHIEU XT'!B:B,0)</f>
        <v>32</v>
      </c>
      <c r="B30" s="1">
        <v>9105865956</v>
      </c>
      <c r="C30" s="1" t="s">
        <v>23</v>
      </c>
      <c r="D30" s="1" t="s">
        <v>24</v>
      </c>
      <c r="E30" s="1" t="s">
        <v>25</v>
      </c>
      <c r="F30" s="1" t="s">
        <v>167</v>
      </c>
      <c r="G30" s="1">
        <f t="shared" si="0"/>
        <v>1</v>
      </c>
      <c r="H30" s="1">
        <f>SUMIF('PHIEU XT'!B:B,B30,'PHIEU XT'!AI:AI)</f>
        <v>73431</v>
      </c>
      <c r="I30" s="45">
        <v>73431</v>
      </c>
      <c r="J30" s="1" t="s">
        <v>168</v>
      </c>
      <c r="K30" s="1" t="s">
        <v>169</v>
      </c>
      <c r="L30" s="1" t="s">
        <v>170</v>
      </c>
      <c r="M30" s="1" t="s">
        <v>171</v>
      </c>
      <c r="N30" s="1" t="s">
        <v>172</v>
      </c>
      <c r="O30" s="1" t="s">
        <v>32</v>
      </c>
      <c r="P30" s="1" t="s">
        <v>32</v>
      </c>
      <c r="Q30" s="1" t="s">
        <v>32</v>
      </c>
      <c r="R30" s="1" t="s">
        <v>32</v>
      </c>
      <c r="S30" s="1" t="s">
        <v>33</v>
      </c>
      <c r="T30" s="1" t="s">
        <v>34</v>
      </c>
      <c r="U30" s="1" t="s">
        <v>35</v>
      </c>
      <c r="V30" s="1" t="s">
        <v>36</v>
      </c>
      <c r="W30" s="1" t="s">
        <v>37</v>
      </c>
      <c r="X30" s="1" t="s">
        <v>32</v>
      </c>
      <c r="Y30" s="1" t="s">
        <v>32</v>
      </c>
      <c r="Z30" s="1" t="s">
        <v>32</v>
      </c>
      <c r="AA30" s="1" t="s">
        <v>173</v>
      </c>
      <c r="AB30" s="1" t="s">
        <v>32</v>
      </c>
      <c r="AC30" s="1" t="s">
        <v>32</v>
      </c>
      <c r="AE30">
        <v>9105865956</v>
      </c>
    </row>
    <row r="31" spans="1:31" x14ac:dyDescent="0.25">
      <c r="A31" s="1">
        <f>MATCH(B31,'PHIEU XT'!B:B,0)</f>
        <v>26</v>
      </c>
      <c r="B31" s="1">
        <v>9105865850</v>
      </c>
      <c r="C31" s="1" t="s">
        <v>23</v>
      </c>
      <c r="D31" s="1" t="s">
        <v>24</v>
      </c>
      <c r="E31" s="1" t="s">
        <v>25</v>
      </c>
      <c r="F31" s="1" t="s">
        <v>174</v>
      </c>
      <c r="G31" s="1">
        <f t="shared" si="0"/>
        <v>1</v>
      </c>
      <c r="H31" s="1">
        <f>SUMIF('PHIEU XT'!B:B,B31,'PHIEU XT'!AI:AI)</f>
        <v>74250</v>
      </c>
      <c r="I31" s="45">
        <v>74250</v>
      </c>
      <c r="J31" s="1" t="s">
        <v>109</v>
      </c>
      <c r="K31" s="1" t="s">
        <v>110</v>
      </c>
      <c r="L31" s="1" t="s">
        <v>50</v>
      </c>
      <c r="M31" s="1" t="s">
        <v>51</v>
      </c>
      <c r="N31" s="1" t="s">
        <v>52</v>
      </c>
      <c r="O31" s="1" t="s">
        <v>32</v>
      </c>
      <c r="P31" s="1" t="s">
        <v>32</v>
      </c>
      <c r="Q31" s="1" t="s">
        <v>32</v>
      </c>
      <c r="R31" s="1" t="s">
        <v>32</v>
      </c>
      <c r="S31" s="1" t="s">
        <v>33</v>
      </c>
      <c r="T31" s="1" t="s">
        <v>34</v>
      </c>
      <c r="U31" s="1" t="s">
        <v>35</v>
      </c>
      <c r="V31" s="1" t="s">
        <v>36</v>
      </c>
      <c r="W31" s="1" t="s">
        <v>37</v>
      </c>
      <c r="X31" s="1" t="s">
        <v>32</v>
      </c>
      <c r="Y31" s="1" t="s">
        <v>32</v>
      </c>
      <c r="Z31" s="1" t="s">
        <v>32</v>
      </c>
      <c r="AA31" s="1" t="s">
        <v>175</v>
      </c>
      <c r="AB31" s="1" t="s">
        <v>32</v>
      </c>
      <c r="AC31" s="1" t="s">
        <v>32</v>
      </c>
      <c r="AE31">
        <v>9105865850</v>
      </c>
    </row>
    <row r="32" spans="1:31" x14ac:dyDescent="0.25">
      <c r="A32" s="1">
        <f>MATCH(B32,'PHIEU XT'!B:B,0)</f>
        <v>223</v>
      </c>
      <c r="B32" s="1">
        <v>9105869158</v>
      </c>
      <c r="C32" s="1" t="s">
        <v>23</v>
      </c>
      <c r="D32" s="1" t="s">
        <v>24</v>
      </c>
      <c r="E32" s="1" t="s">
        <v>25</v>
      </c>
      <c r="F32" s="1" t="s">
        <v>176</v>
      </c>
      <c r="G32" s="1">
        <f t="shared" si="0"/>
        <v>1</v>
      </c>
      <c r="H32" s="1">
        <f>SUMIF('PHIEU XT'!B:B,B32,'PHIEU XT'!AI:AI)</f>
        <v>55595</v>
      </c>
      <c r="I32" s="45">
        <v>55595</v>
      </c>
      <c r="J32" s="1" t="s">
        <v>177</v>
      </c>
      <c r="K32" s="1" t="s">
        <v>178</v>
      </c>
      <c r="L32" s="1" t="s">
        <v>29</v>
      </c>
      <c r="M32" s="1" t="s">
        <v>30</v>
      </c>
      <c r="N32" s="1" t="s">
        <v>31</v>
      </c>
      <c r="O32" s="1" t="s">
        <v>32</v>
      </c>
      <c r="P32" s="1" t="s">
        <v>32</v>
      </c>
      <c r="Q32" s="1" t="s">
        <v>32</v>
      </c>
      <c r="R32" s="1" t="s">
        <v>32</v>
      </c>
      <c r="S32" s="1" t="s">
        <v>33</v>
      </c>
      <c r="T32" s="1" t="s">
        <v>34</v>
      </c>
      <c r="U32" s="1" t="s">
        <v>35</v>
      </c>
      <c r="V32" s="1" t="s">
        <v>36</v>
      </c>
      <c r="W32" s="1" t="s">
        <v>37</v>
      </c>
      <c r="X32" s="1" t="s">
        <v>32</v>
      </c>
      <c r="Y32" s="1" t="s">
        <v>32</v>
      </c>
      <c r="Z32" s="1" t="s">
        <v>32</v>
      </c>
      <c r="AA32" s="1" t="s">
        <v>179</v>
      </c>
      <c r="AB32" s="1" t="s">
        <v>32</v>
      </c>
      <c r="AC32" s="1" t="s">
        <v>32</v>
      </c>
      <c r="AE32">
        <v>9105869158</v>
      </c>
    </row>
    <row r="33" spans="1:31" x14ac:dyDescent="0.25">
      <c r="A33" s="1">
        <f>MATCH(B33,'PHIEU XT'!B:B,0)</f>
        <v>57</v>
      </c>
      <c r="B33" s="1">
        <v>9105866780</v>
      </c>
      <c r="C33" s="1" t="s">
        <v>23</v>
      </c>
      <c r="D33" s="1" t="s">
        <v>24</v>
      </c>
      <c r="E33" s="1" t="s">
        <v>25</v>
      </c>
      <c r="F33" s="1" t="s">
        <v>180</v>
      </c>
      <c r="G33" s="1">
        <f t="shared" si="0"/>
        <v>1</v>
      </c>
      <c r="H33" s="1">
        <f>SUMIF('PHIEU XT'!B:B,B33,'PHIEU XT'!AI:AI)</f>
        <v>50182</v>
      </c>
      <c r="I33" s="45">
        <v>50182</v>
      </c>
      <c r="J33" s="1" t="s">
        <v>181</v>
      </c>
      <c r="K33" s="1" t="s">
        <v>182</v>
      </c>
      <c r="L33" s="1" t="s">
        <v>29</v>
      </c>
      <c r="M33" s="1" t="s">
        <v>30</v>
      </c>
      <c r="N33" s="1" t="s">
        <v>31</v>
      </c>
      <c r="O33" s="1" t="s">
        <v>32</v>
      </c>
      <c r="P33" s="1" t="s">
        <v>32</v>
      </c>
      <c r="Q33" s="1" t="s">
        <v>32</v>
      </c>
      <c r="R33" s="1" t="s">
        <v>32</v>
      </c>
      <c r="S33" s="1" t="s">
        <v>33</v>
      </c>
      <c r="T33" s="1" t="s">
        <v>34</v>
      </c>
      <c r="U33" s="1" t="s">
        <v>35</v>
      </c>
      <c r="V33" s="1" t="s">
        <v>36</v>
      </c>
      <c r="W33" s="1" t="s">
        <v>37</v>
      </c>
      <c r="X33" s="1" t="s">
        <v>32</v>
      </c>
      <c r="Y33" s="1" t="s">
        <v>32</v>
      </c>
      <c r="Z33" s="1" t="s">
        <v>32</v>
      </c>
      <c r="AA33" s="1" t="s">
        <v>183</v>
      </c>
      <c r="AB33" s="1" t="s">
        <v>32</v>
      </c>
      <c r="AC33" s="1" t="s">
        <v>32</v>
      </c>
      <c r="AE33">
        <v>9105866780</v>
      </c>
    </row>
    <row r="34" spans="1:31" x14ac:dyDescent="0.25">
      <c r="A34" s="1">
        <f>MATCH(B34,'PHIEU XT'!B:B,0)</f>
        <v>62</v>
      </c>
      <c r="B34" s="1">
        <v>9105866938</v>
      </c>
      <c r="C34" s="1" t="s">
        <v>23</v>
      </c>
      <c r="D34" s="1" t="s">
        <v>24</v>
      </c>
      <c r="E34" s="1" t="s">
        <v>25</v>
      </c>
      <c r="F34" s="1" t="s">
        <v>184</v>
      </c>
      <c r="G34" s="1">
        <f t="shared" si="0"/>
        <v>1</v>
      </c>
      <c r="H34" s="1">
        <f>SUMIF('PHIEU XT'!B:B,B34,'PHIEU XT'!AI:AI)</f>
        <v>184000</v>
      </c>
      <c r="I34" s="45">
        <v>184000</v>
      </c>
      <c r="J34" s="1" t="s">
        <v>185</v>
      </c>
      <c r="K34" s="1" t="s">
        <v>186</v>
      </c>
      <c r="L34" s="1" t="s">
        <v>187</v>
      </c>
      <c r="M34" s="1" t="s">
        <v>188</v>
      </c>
      <c r="N34" s="1" t="s">
        <v>189</v>
      </c>
      <c r="O34" s="1" t="s">
        <v>32</v>
      </c>
      <c r="P34" s="1" t="s">
        <v>32</v>
      </c>
      <c r="Q34" s="1" t="s">
        <v>32</v>
      </c>
      <c r="R34" s="1" t="s">
        <v>32</v>
      </c>
      <c r="S34" s="1" t="s">
        <v>33</v>
      </c>
      <c r="T34" s="1" t="s">
        <v>34</v>
      </c>
      <c r="U34" s="1" t="s">
        <v>35</v>
      </c>
      <c r="V34" s="1" t="s">
        <v>36</v>
      </c>
      <c r="W34" s="1" t="s">
        <v>37</v>
      </c>
      <c r="X34" s="1" t="s">
        <v>32</v>
      </c>
      <c r="Y34" s="1" t="s">
        <v>32</v>
      </c>
      <c r="Z34" s="1" t="s">
        <v>32</v>
      </c>
      <c r="AA34" s="1" t="s">
        <v>190</v>
      </c>
      <c r="AB34" s="1" t="s">
        <v>32</v>
      </c>
      <c r="AC34" s="1" t="s">
        <v>32</v>
      </c>
      <c r="AE34">
        <v>9105866938</v>
      </c>
    </row>
    <row r="35" spans="1:31" x14ac:dyDescent="0.25">
      <c r="A35" s="1">
        <f>MATCH(B35,'PHIEU XT'!B:B,0)</f>
        <v>105</v>
      </c>
      <c r="B35" s="1">
        <v>9105867628</v>
      </c>
      <c r="C35" s="1" t="s">
        <v>23</v>
      </c>
      <c r="D35" s="1" t="s">
        <v>24</v>
      </c>
      <c r="E35" s="1" t="s">
        <v>25</v>
      </c>
      <c r="F35" s="1" t="s">
        <v>191</v>
      </c>
      <c r="G35" s="1">
        <f t="shared" si="0"/>
        <v>1</v>
      </c>
      <c r="H35" s="1">
        <f>SUMIF('PHIEU XT'!B:B,B35,'PHIEU XT'!AI:AI)</f>
        <v>175050</v>
      </c>
      <c r="I35" s="45">
        <v>175050</v>
      </c>
      <c r="J35" s="1" t="s">
        <v>192</v>
      </c>
      <c r="K35" s="1" t="s">
        <v>193</v>
      </c>
      <c r="L35" s="1" t="s">
        <v>187</v>
      </c>
      <c r="M35" s="1" t="s">
        <v>188</v>
      </c>
      <c r="N35" s="1" t="s">
        <v>189</v>
      </c>
      <c r="O35" s="1" t="s">
        <v>32</v>
      </c>
      <c r="P35" s="1" t="s">
        <v>32</v>
      </c>
      <c r="Q35" s="1" t="s">
        <v>32</v>
      </c>
      <c r="R35" s="1" t="s">
        <v>32</v>
      </c>
      <c r="S35" s="1" t="s">
        <v>33</v>
      </c>
      <c r="T35" s="1" t="s">
        <v>34</v>
      </c>
      <c r="U35" s="1" t="s">
        <v>35</v>
      </c>
      <c r="V35" s="1" t="s">
        <v>36</v>
      </c>
      <c r="W35" s="1" t="s">
        <v>37</v>
      </c>
      <c r="X35" s="1" t="s">
        <v>32</v>
      </c>
      <c r="Y35" s="1" t="s">
        <v>32</v>
      </c>
      <c r="Z35" s="1" t="s">
        <v>32</v>
      </c>
      <c r="AA35" s="1" t="s">
        <v>194</v>
      </c>
      <c r="AB35" s="1" t="s">
        <v>32</v>
      </c>
      <c r="AC35" s="1" t="s">
        <v>32</v>
      </c>
      <c r="AE35">
        <v>9105867628</v>
      </c>
    </row>
    <row r="36" spans="1:31" x14ac:dyDescent="0.25">
      <c r="A36" s="1">
        <f>MATCH(B36,'PHIEU XT'!B:B,0)</f>
        <v>60</v>
      </c>
      <c r="B36" s="1">
        <v>9105866899</v>
      </c>
      <c r="C36" s="1" t="s">
        <v>23</v>
      </c>
      <c r="D36" s="1" t="s">
        <v>24</v>
      </c>
      <c r="E36" s="1" t="s">
        <v>25</v>
      </c>
      <c r="F36" s="1" t="s">
        <v>195</v>
      </c>
      <c r="G36" s="1">
        <f t="shared" si="0"/>
        <v>1</v>
      </c>
      <c r="H36" s="1">
        <f>SUMIF('PHIEU XT'!B:B,B36,'PHIEU XT'!AI:AI)</f>
        <v>384164</v>
      </c>
      <c r="I36" s="45">
        <v>384164</v>
      </c>
      <c r="J36" s="1" t="s">
        <v>196</v>
      </c>
      <c r="K36" s="1" t="s">
        <v>197</v>
      </c>
      <c r="L36" s="1" t="s">
        <v>198</v>
      </c>
      <c r="M36" s="1" t="s">
        <v>199</v>
      </c>
      <c r="N36" s="1" t="s">
        <v>200</v>
      </c>
      <c r="O36" s="1" t="s">
        <v>201</v>
      </c>
      <c r="P36" s="1" t="s">
        <v>32</v>
      </c>
      <c r="Q36" s="1" t="s">
        <v>32</v>
      </c>
      <c r="R36" s="1" t="s">
        <v>32</v>
      </c>
      <c r="S36" s="1" t="s">
        <v>33</v>
      </c>
      <c r="T36" s="1" t="s">
        <v>34</v>
      </c>
      <c r="U36" s="1" t="s">
        <v>35</v>
      </c>
      <c r="V36" s="1" t="s">
        <v>36</v>
      </c>
      <c r="W36" s="1" t="s">
        <v>37</v>
      </c>
      <c r="X36" s="1" t="s">
        <v>32</v>
      </c>
      <c r="Y36" s="1" t="s">
        <v>32</v>
      </c>
      <c r="Z36" s="1" t="s">
        <v>32</v>
      </c>
      <c r="AA36" s="1" t="s">
        <v>202</v>
      </c>
      <c r="AB36" s="1" t="s">
        <v>32</v>
      </c>
      <c r="AC36" s="1" t="s">
        <v>32</v>
      </c>
      <c r="AE36">
        <v>9105866899</v>
      </c>
    </row>
    <row r="37" spans="1:31" x14ac:dyDescent="0.25">
      <c r="A37" s="1">
        <f>MATCH(B37,'PHIEU XT'!B:B,0)</f>
        <v>189</v>
      </c>
      <c r="B37" s="1">
        <v>9105868728</v>
      </c>
      <c r="C37" s="1" t="s">
        <v>23</v>
      </c>
      <c r="D37" s="1" t="s">
        <v>24</v>
      </c>
      <c r="E37" s="1" t="s">
        <v>25</v>
      </c>
      <c r="F37" s="1" t="s">
        <v>203</v>
      </c>
      <c r="G37" s="1">
        <f t="shared" si="0"/>
        <v>1</v>
      </c>
      <c r="H37" s="1">
        <f>SUMIF('PHIEU XT'!B:B,B37,'PHIEU XT'!AI:AI)</f>
        <v>230000</v>
      </c>
      <c r="I37" s="45">
        <v>230000</v>
      </c>
      <c r="J37" s="1" t="s">
        <v>121</v>
      </c>
      <c r="K37" s="1" t="s">
        <v>122</v>
      </c>
      <c r="L37" s="1" t="s">
        <v>77</v>
      </c>
      <c r="M37" s="1" t="s">
        <v>78</v>
      </c>
      <c r="N37" s="1" t="s">
        <v>79</v>
      </c>
      <c r="O37" s="1" t="s">
        <v>32</v>
      </c>
      <c r="P37" s="1" t="s">
        <v>32</v>
      </c>
      <c r="Q37" s="1" t="s">
        <v>32</v>
      </c>
      <c r="R37" s="1" t="s">
        <v>32</v>
      </c>
      <c r="S37" s="1" t="s">
        <v>33</v>
      </c>
      <c r="T37" s="1" t="s">
        <v>34</v>
      </c>
      <c r="U37" s="1" t="s">
        <v>35</v>
      </c>
      <c r="V37" s="1" t="s">
        <v>36</v>
      </c>
      <c r="W37" s="1" t="s">
        <v>37</v>
      </c>
      <c r="X37" s="1" t="s">
        <v>32</v>
      </c>
      <c r="Y37" s="1" t="s">
        <v>32</v>
      </c>
      <c r="Z37" s="1" t="s">
        <v>32</v>
      </c>
      <c r="AA37" s="1" t="s">
        <v>204</v>
      </c>
      <c r="AB37" s="1" t="s">
        <v>32</v>
      </c>
      <c r="AC37" s="1" t="s">
        <v>32</v>
      </c>
      <c r="AE37">
        <v>9105868728</v>
      </c>
    </row>
    <row r="38" spans="1:31" x14ac:dyDescent="0.25">
      <c r="A38" s="1">
        <f>MATCH(B38,'PHIEU XT'!B:B,0)</f>
        <v>209</v>
      </c>
      <c r="B38" s="1">
        <v>9105869046</v>
      </c>
      <c r="C38" s="1" t="s">
        <v>23</v>
      </c>
      <c r="D38" s="1" t="s">
        <v>24</v>
      </c>
      <c r="E38" s="1" t="s">
        <v>25</v>
      </c>
      <c r="F38" s="1" t="s">
        <v>205</v>
      </c>
      <c r="G38" s="1">
        <f t="shared" si="0"/>
        <v>1</v>
      </c>
      <c r="H38" s="1">
        <f>SUMIF('PHIEU XT'!B:B,B38,'PHIEU XT'!AI:AI)</f>
        <v>111058</v>
      </c>
      <c r="I38" s="45">
        <v>111058</v>
      </c>
      <c r="J38" s="1" t="s">
        <v>27</v>
      </c>
      <c r="K38" s="1" t="s">
        <v>28</v>
      </c>
      <c r="L38" s="1" t="s">
        <v>84</v>
      </c>
      <c r="M38" s="1" t="s">
        <v>85</v>
      </c>
      <c r="N38" s="1" t="s">
        <v>86</v>
      </c>
      <c r="O38" s="1" t="s">
        <v>32</v>
      </c>
      <c r="P38" s="1" t="s">
        <v>32</v>
      </c>
      <c r="Q38" s="1" t="s">
        <v>32</v>
      </c>
      <c r="R38" s="1" t="s">
        <v>32</v>
      </c>
      <c r="S38" s="1" t="s">
        <v>33</v>
      </c>
      <c r="T38" s="1" t="s">
        <v>34</v>
      </c>
      <c r="U38" s="1" t="s">
        <v>35</v>
      </c>
      <c r="V38" s="1" t="s">
        <v>36</v>
      </c>
      <c r="W38" s="1" t="s">
        <v>37</v>
      </c>
      <c r="X38" s="1" t="s">
        <v>32</v>
      </c>
      <c r="Y38" s="1" t="s">
        <v>32</v>
      </c>
      <c r="Z38" s="1" t="s">
        <v>32</v>
      </c>
      <c r="AA38" s="1" t="s">
        <v>206</v>
      </c>
      <c r="AB38" s="1" t="s">
        <v>32</v>
      </c>
      <c r="AC38" s="1" t="s">
        <v>32</v>
      </c>
      <c r="AE38">
        <v>9105869046</v>
      </c>
    </row>
    <row r="39" spans="1:31" x14ac:dyDescent="0.25">
      <c r="A39" s="1">
        <f>MATCH(B39,'PHIEU XT'!B:B,0)</f>
        <v>239</v>
      </c>
      <c r="B39" s="1">
        <v>9105869316</v>
      </c>
      <c r="C39" s="1" t="s">
        <v>23</v>
      </c>
      <c r="D39" s="1" t="s">
        <v>24</v>
      </c>
      <c r="E39" s="1" t="s">
        <v>25</v>
      </c>
      <c r="F39" s="1" t="s">
        <v>207</v>
      </c>
      <c r="G39" s="1">
        <f t="shared" si="0"/>
        <v>1</v>
      </c>
      <c r="H39" s="1">
        <f>SUMIF('PHIEU XT'!B:B,B39,'PHIEU XT'!AI:AI)</f>
        <v>73431</v>
      </c>
      <c r="I39" s="45">
        <v>73431</v>
      </c>
      <c r="J39" s="1" t="s">
        <v>168</v>
      </c>
      <c r="K39" s="1" t="s">
        <v>169</v>
      </c>
      <c r="L39" s="1" t="s">
        <v>149</v>
      </c>
      <c r="M39" s="1" t="s">
        <v>150</v>
      </c>
      <c r="N39" s="1" t="s">
        <v>151</v>
      </c>
      <c r="O39" s="1" t="s">
        <v>32</v>
      </c>
      <c r="P39" s="1" t="s">
        <v>32</v>
      </c>
      <c r="Q39" s="1" t="s">
        <v>32</v>
      </c>
      <c r="R39" s="1" t="s">
        <v>32</v>
      </c>
      <c r="S39" s="1" t="s">
        <v>33</v>
      </c>
      <c r="T39" s="1" t="s">
        <v>34</v>
      </c>
      <c r="U39" s="1" t="s">
        <v>35</v>
      </c>
      <c r="V39" s="1" t="s">
        <v>36</v>
      </c>
      <c r="W39" s="1" t="s">
        <v>37</v>
      </c>
      <c r="X39" s="1" t="s">
        <v>32</v>
      </c>
      <c r="Y39" s="1" t="s">
        <v>32</v>
      </c>
      <c r="Z39" s="1" t="s">
        <v>32</v>
      </c>
      <c r="AA39" s="1" t="s">
        <v>208</v>
      </c>
      <c r="AB39" s="1" t="s">
        <v>32</v>
      </c>
      <c r="AC39" s="1" t="s">
        <v>32</v>
      </c>
      <c r="AE39">
        <v>9105869316</v>
      </c>
    </row>
    <row r="40" spans="1:31" x14ac:dyDescent="0.25">
      <c r="A40" s="1">
        <f>MATCH(B40,'PHIEU XT'!B:B,0)</f>
        <v>68</v>
      </c>
      <c r="B40" s="1">
        <v>9105866965</v>
      </c>
      <c r="C40" s="1" t="s">
        <v>23</v>
      </c>
      <c r="D40" s="1" t="s">
        <v>24</v>
      </c>
      <c r="E40" s="1" t="s">
        <v>25</v>
      </c>
      <c r="F40" s="1" t="s">
        <v>209</v>
      </c>
      <c r="G40" s="1">
        <f t="shared" si="0"/>
        <v>1</v>
      </c>
      <c r="H40" s="1">
        <f>SUMIF('PHIEU XT'!B:B,B40,'PHIEU XT'!AI:AI)</f>
        <v>131010</v>
      </c>
      <c r="I40" s="45">
        <v>131010</v>
      </c>
      <c r="J40" s="1" t="s">
        <v>210</v>
      </c>
      <c r="K40" s="1" t="s">
        <v>211</v>
      </c>
      <c r="L40" s="1" t="s">
        <v>212</v>
      </c>
      <c r="M40" s="1" t="s">
        <v>213</v>
      </c>
      <c r="N40" s="1" t="s">
        <v>214</v>
      </c>
      <c r="O40" s="1" t="s">
        <v>32</v>
      </c>
      <c r="P40" s="1" t="s">
        <v>32</v>
      </c>
      <c r="Q40" s="1" t="s">
        <v>32</v>
      </c>
      <c r="R40" s="1" t="s">
        <v>32</v>
      </c>
      <c r="S40" s="1" t="s">
        <v>33</v>
      </c>
      <c r="T40" s="1" t="s">
        <v>34</v>
      </c>
      <c r="U40" s="1" t="s">
        <v>35</v>
      </c>
      <c r="V40" s="1" t="s">
        <v>36</v>
      </c>
      <c r="W40" s="1" t="s">
        <v>37</v>
      </c>
      <c r="X40" s="1" t="s">
        <v>32</v>
      </c>
      <c r="Y40" s="1" t="s">
        <v>32</v>
      </c>
      <c r="Z40" s="1" t="s">
        <v>32</v>
      </c>
      <c r="AA40" s="1" t="s">
        <v>215</v>
      </c>
      <c r="AB40" s="1" t="s">
        <v>32</v>
      </c>
      <c r="AC40" s="1" t="s">
        <v>32</v>
      </c>
      <c r="AE40">
        <v>9105866965</v>
      </c>
    </row>
    <row r="41" spans="1:31" x14ac:dyDescent="0.25">
      <c r="A41" s="1">
        <f>MATCH(B41,'PHIEU XT'!B:B,0)</f>
        <v>59</v>
      </c>
      <c r="B41" s="1">
        <v>9105866840</v>
      </c>
      <c r="C41" s="1" t="s">
        <v>23</v>
      </c>
      <c r="D41" s="1" t="s">
        <v>24</v>
      </c>
      <c r="E41" s="1" t="s">
        <v>25</v>
      </c>
      <c r="F41" s="1" t="s">
        <v>216</v>
      </c>
      <c r="G41" s="1">
        <f t="shared" si="0"/>
        <v>1</v>
      </c>
      <c r="H41" s="1">
        <f>SUMIF('PHIEU XT'!B:B,B41,'PHIEU XT'!AI:AI)</f>
        <v>111058</v>
      </c>
      <c r="I41" s="45">
        <v>111058</v>
      </c>
      <c r="J41" s="1" t="s">
        <v>27</v>
      </c>
      <c r="K41" s="1" t="s">
        <v>28</v>
      </c>
      <c r="L41" s="1" t="s">
        <v>29</v>
      </c>
      <c r="M41" s="1" t="s">
        <v>30</v>
      </c>
      <c r="N41" s="1" t="s">
        <v>31</v>
      </c>
      <c r="O41" s="1" t="s">
        <v>32</v>
      </c>
      <c r="P41" s="1" t="s">
        <v>32</v>
      </c>
      <c r="Q41" s="1" t="s">
        <v>32</v>
      </c>
      <c r="R41" s="1" t="s">
        <v>32</v>
      </c>
      <c r="S41" s="1" t="s">
        <v>33</v>
      </c>
      <c r="T41" s="1" t="s">
        <v>34</v>
      </c>
      <c r="U41" s="1" t="s">
        <v>35</v>
      </c>
      <c r="V41" s="1" t="s">
        <v>36</v>
      </c>
      <c r="W41" s="1" t="s">
        <v>37</v>
      </c>
      <c r="X41" s="1" t="s">
        <v>32</v>
      </c>
      <c r="Y41" s="1" t="s">
        <v>32</v>
      </c>
      <c r="Z41" s="1" t="s">
        <v>32</v>
      </c>
      <c r="AA41" s="1" t="s">
        <v>217</v>
      </c>
      <c r="AB41" s="1" t="s">
        <v>32</v>
      </c>
      <c r="AC41" s="1" t="s">
        <v>32</v>
      </c>
      <c r="AE41">
        <v>9105866840</v>
      </c>
    </row>
    <row r="42" spans="1:31" x14ac:dyDescent="0.25">
      <c r="A42" s="1">
        <f>MATCH(B42,'PHIEU XT'!B:B,0)</f>
        <v>155</v>
      </c>
      <c r="B42" s="1">
        <v>9105868299</v>
      </c>
      <c r="C42" s="1" t="s">
        <v>23</v>
      </c>
      <c r="D42" s="1" t="s">
        <v>24</v>
      </c>
      <c r="E42" s="1" t="s">
        <v>25</v>
      </c>
      <c r="F42" s="1" t="s">
        <v>218</v>
      </c>
      <c r="G42" s="1">
        <f t="shared" si="0"/>
        <v>1</v>
      </c>
      <c r="H42" s="1">
        <f>SUMIF('PHIEU XT'!B:B,B42,'PHIEU XT'!AI:AI)</f>
        <v>1579657</v>
      </c>
      <c r="I42" s="45">
        <v>1579657</v>
      </c>
      <c r="J42" s="1" t="s">
        <v>219</v>
      </c>
      <c r="K42" s="1" t="s">
        <v>220</v>
      </c>
      <c r="L42" s="1" t="s">
        <v>29</v>
      </c>
      <c r="M42" s="1" t="s">
        <v>30</v>
      </c>
      <c r="N42" s="1" t="s">
        <v>31</v>
      </c>
      <c r="O42" s="1" t="s">
        <v>32</v>
      </c>
      <c r="P42" s="1" t="s">
        <v>32</v>
      </c>
      <c r="Q42" s="1" t="s">
        <v>32</v>
      </c>
      <c r="R42" s="1" t="s">
        <v>32</v>
      </c>
      <c r="S42" s="1" t="s">
        <v>33</v>
      </c>
      <c r="T42" s="1" t="s">
        <v>34</v>
      </c>
      <c r="U42" s="1" t="s">
        <v>35</v>
      </c>
      <c r="V42" s="1" t="s">
        <v>36</v>
      </c>
      <c r="W42" s="1" t="s">
        <v>37</v>
      </c>
      <c r="X42" s="1" t="s">
        <v>32</v>
      </c>
      <c r="Y42" s="1" t="s">
        <v>32</v>
      </c>
      <c r="Z42" s="1" t="s">
        <v>32</v>
      </c>
      <c r="AA42" s="1" t="s">
        <v>221</v>
      </c>
      <c r="AB42" s="1" t="s">
        <v>32</v>
      </c>
      <c r="AC42" s="1" t="s">
        <v>32</v>
      </c>
      <c r="AE42">
        <v>9105868299</v>
      </c>
    </row>
    <row r="43" spans="1:31" x14ac:dyDescent="0.25">
      <c r="A43" s="1">
        <f>MATCH(B43,'PHIEU XT'!B:B,0)</f>
        <v>161</v>
      </c>
      <c r="B43" s="1">
        <v>9105868303</v>
      </c>
      <c r="C43" s="1" t="s">
        <v>23</v>
      </c>
      <c r="D43" s="1" t="s">
        <v>24</v>
      </c>
      <c r="E43" s="1" t="s">
        <v>25</v>
      </c>
      <c r="F43" s="1" t="s">
        <v>222</v>
      </c>
      <c r="G43" s="1">
        <f t="shared" si="0"/>
        <v>1</v>
      </c>
      <c r="H43" s="1">
        <f>SUMIF('PHIEU XT'!B:B,B43,'PHIEU XT'!AI:AI)</f>
        <v>333174</v>
      </c>
      <c r="I43" s="45">
        <v>333174</v>
      </c>
      <c r="J43" s="1" t="s">
        <v>98</v>
      </c>
      <c r="K43" s="1" t="s">
        <v>99</v>
      </c>
      <c r="L43" s="1" t="s">
        <v>29</v>
      </c>
      <c r="M43" s="1" t="s">
        <v>30</v>
      </c>
      <c r="N43" s="1" t="s">
        <v>31</v>
      </c>
      <c r="O43" s="1" t="s">
        <v>32</v>
      </c>
      <c r="P43" s="1" t="s">
        <v>32</v>
      </c>
      <c r="Q43" s="1" t="s">
        <v>32</v>
      </c>
      <c r="R43" s="1" t="s">
        <v>32</v>
      </c>
      <c r="S43" s="1" t="s">
        <v>33</v>
      </c>
      <c r="T43" s="1" t="s">
        <v>34</v>
      </c>
      <c r="U43" s="1" t="s">
        <v>35</v>
      </c>
      <c r="V43" s="1" t="s">
        <v>36</v>
      </c>
      <c r="W43" s="1" t="s">
        <v>37</v>
      </c>
      <c r="X43" s="1" t="s">
        <v>32</v>
      </c>
      <c r="Y43" s="1" t="s">
        <v>32</v>
      </c>
      <c r="Z43" s="1" t="s">
        <v>32</v>
      </c>
      <c r="AA43" s="1" t="s">
        <v>223</v>
      </c>
      <c r="AB43" s="1" t="s">
        <v>32</v>
      </c>
      <c r="AC43" s="1" t="s">
        <v>32</v>
      </c>
      <c r="AE43">
        <v>9105868303</v>
      </c>
    </row>
    <row r="44" spans="1:31" x14ac:dyDescent="0.25">
      <c r="A44" s="1">
        <f>MATCH(B44,'PHIEU XT'!B:B,0)</f>
        <v>30</v>
      </c>
      <c r="B44" s="1">
        <v>9105865901</v>
      </c>
      <c r="C44" s="1" t="s">
        <v>23</v>
      </c>
      <c r="D44" s="1" t="s">
        <v>24</v>
      </c>
      <c r="E44" s="1" t="s">
        <v>25</v>
      </c>
      <c r="F44" s="1" t="s">
        <v>224</v>
      </c>
      <c r="G44" s="1">
        <f t="shared" si="0"/>
        <v>1</v>
      </c>
      <c r="H44" s="1">
        <f>SUMIF('PHIEU XT'!B:B,B44,'PHIEU XT'!AI:AI)</f>
        <v>111058</v>
      </c>
      <c r="I44" s="45">
        <v>111058</v>
      </c>
      <c r="J44" s="1" t="s">
        <v>27</v>
      </c>
      <c r="K44" s="1" t="s">
        <v>28</v>
      </c>
      <c r="L44" s="1" t="s">
        <v>225</v>
      </c>
      <c r="M44" s="1" t="s">
        <v>226</v>
      </c>
      <c r="N44" s="1" t="s">
        <v>227</v>
      </c>
      <c r="O44" s="1" t="s">
        <v>228</v>
      </c>
      <c r="P44" s="1" t="s">
        <v>32</v>
      </c>
      <c r="Q44" s="1" t="s">
        <v>32</v>
      </c>
      <c r="R44" s="1" t="s">
        <v>32</v>
      </c>
      <c r="S44" s="1" t="s">
        <v>33</v>
      </c>
      <c r="T44" s="1" t="s">
        <v>34</v>
      </c>
      <c r="U44" s="1" t="s">
        <v>35</v>
      </c>
      <c r="V44" s="1" t="s">
        <v>36</v>
      </c>
      <c r="W44" s="1" t="s">
        <v>37</v>
      </c>
      <c r="X44" s="1" t="s">
        <v>32</v>
      </c>
      <c r="Y44" s="1" t="s">
        <v>32</v>
      </c>
      <c r="Z44" s="1" t="s">
        <v>32</v>
      </c>
      <c r="AA44" s="1" t="s">
        <v>229</v>
      </c>
      <c r="AB44" s="1" t="s">
        <v>32</v>
      </c>
      <c r="AC44" s="1" t="s">
        <v>32</v>
      </c>
      <c r="AE44">
        <v>9105865901</v>
      </c>
    </row>
    <row r="45" spans="1:31" x14ac:dyDescent="0.25">
      <c r="A45" s="1">
        <f>MATCH(B45,'PHIEU XT'!B:B,0)</f>
        <v>229</v>
      </c>
      <c r="B45" s="1">
        <v>9105869164</v>
      </c>
      <c r="C45" s="1" t="s">
        <v>23</v>
      </c>
      <c r="D45" s="1" t="s">
        <v>24</v>
      </c>
      <c r="E45" s="1" t="s">
        <v>25</v>
      </c>
      <c r="F45" s="1" t="s">
        <v>230</v>
      </c>
      <c r="G45" s="1">
        <f t="shared" si="0"/>
        <v>1</v>
      </c>
      <c r="H45" s="1">
        <f>SUMIF('PHIEU XT'!B:B,B45,'PHIEU XT'!AI:AI)</f>
        <v>56760</v>
      </c>
      <c r="I45" s="45">
        <v>56760</v>
      </c>
      <c r="J45" s="1" t="s">
        <v>139</v>
      </c>
      <c r="K45" s="1" t="s">
        <v>140</v>
      </c>
      <c r="L45" s="1" t="s">
        <v>29</v>
      </c>
      <c r="M45" s="1" t="s">
        <v>30</v>
      </c>
      <c r="N45" s="1" t="s">
        <v>31</v>
      </c>
      <c r="O45" s="1" t="s">
        <v>32</v>
      </c>
      <c r="P45" s="1" t="s">
        <v>32</v>
      </c>
      <c r="Q45" s="1" t="s">
        <v>32</v>
      </c>
      <c r="R45" s="1" t="s">
        <v>32</v>
      </c>
      <c r="S45" s="1" t="s">
        <v>33</v>
      </c>
      <c r="T45" s="1" t="s">
        <v>34</v>
      </c>
      <c r="U45" s="1" t="s">
        <v>35</v>
      </c>
      <c r="V45" s="1" t="s">
        <v>36</v>
      </c>
      <c r="W45" s="1" t="s">
        <v>37</v>
      </c>
      <c r="X45" s="1" t="s">
        <v>32</v>
      </c>
      <c r="Y45" s="1" t="s">
        <v>32</v>
      </c>
      <c r="Z45" s="1" t="s">
        <v>32</v>
      </c>
      <c r="AA45" s="1" t="s">
        <v>231</v>
      </c>
      <c r="AB45" s="1" t="s">
        <v>32</v>
      </c>
      <c r="AC45" s="1" t="s">
        <v>32</v>
      </c>
      <c r="AE45">
        <v>9105869164</v>
      </c>
    </row>
    <row r="46" spans="1:31" x14ac:dyDescent="0.25">
      <c r="A46" s="1">
        <f>MATCH(B46,'PHIEU XT'!B:B,0)</f>
        <v>113</v>
      </c>
      <c r="B46" s="1">
        <v>9105867634</v>
      </c>
      <c r="C46" s="1" t="s">
        <v>23</v>
      </c>
      <c r="D46" s="1" t="s">
        <v>24</v>
      </c>
      <c r="E46" s="1" t="s">
        <v>25</v>
      </c>
      <c r="F46" s="1" t="s">
        <v>232</v>
      </c>
      <c r="G46" s="1">
        <f t="shared" si="0"/>
        <v>1</v>
      </c>
      <c r="H46" s="1">
        <f>SUMIF('PHIEU XT'!B:B,B46,'PHIEU XT'!AI:AI)</f>
        <v>99000</v>
      </c>
      <c r="I46" s="45">
        <v>99000</v>
      </c>
      <c r="J46" s="1" t="s">
        <v>233</v>
      </c>
      <c r="K46" s="1" t="s">
        <v>234</v>
      </c>
      <c r="L46" s="1" t="s">
        <v>187</v>
      </c>
      <c r="M46" s="1" t="s">
        <v>188</v>
      </c>
      <c r="N46" s="1" t="s">
        <v>189</v>
      </c>
      <c r="O46" s="1" t="s">
        <v>32</v>
      </c>
      <c r="P46" s="1" t="s">
        <v>32</v>
      </c>
      <c r="Q46" s="1" t="s">
        <v>32</v>
      </c>
      <c r="R46" s="1" t="s">
        <v>32</v>
      </c>
      <c r="S46" s="1" t="s">
        <v>33</v>
      </c>
      <c r="T46" s="1" t="s">
        <v>34</v>
      </c>
      <c r="U46" s="1" t="s">
        <v>35</v>
      </c>
      <c r="V46" s="1" t="s">
        <v>36</v>
      </c>
      <c r="W46" s="1" t="s">
        <v>37</v>
      </c>
      <c r="X46" s="1" t="s">
        <v>32</v>
      </c>
      <c r="Y46" s="1" t="s">
        <v>32</v>
      </c>
      <c r="Z46" s="1" t="s">
        <v>32</v>
      </c>
      <c r="AA46" s="1" t="s">
        <v>235</v>
      </c>
      <c r="AB46" s="1" t="s">
        <v>32</v>
      </c>
      <c r="AC46" s="1" t="s">
        <v>32</v>
      </c>
      <c r="AE46">
        <v>9105867634</v>
      </c>
    </row>
    <row r="47" spans="1:31" x14ac:dyDescent="0.25">
      <c r="A47" s="1">
        <f>MATCH(B47,'PHIEU XT'!B:B,0)</f>
        <v>72</v>
      </c>
      <c r="B47" s="1">
        <v>9105867101</v>
      </c>
      <c r="C47" s="1" t="s">
        <v>23</v>
      </c>
      <c r="D47" s="1" t="s">
        <v>24</v>
      </c>
      <c r="E47" s="1" t="s">
        <v>25</v>
      </c>
      <c r="F47" s="1" t="s">
        <v>236</v>
      </c>
      <c r="G47" s="1">
        <f t="shared" si="0"/>
        <v>1</v>
      </c>
      <c r="H47" s="1">
        <f>SUMIF('PHIEU XT'!B:B,B47,'PHIEU XT'!AI:AI)</f>
        <v>56760</v>
      </c>
      <c r="I47" s="45">
        <v>56760</v>
      </c>
      <c r="J47" s="1" t="s">
        <v>139</v>
      </c>
      <c r="K47" s="1" t="s">
        <v>140</v>
      </c>
      <c r="L47" s="1" t="s">
        <v>237</v>
      </c>
      <c r="M47" s="1" t="s">
        <v>238</v>
      </c>
      <c r="N47" s="1" t="s">
        <v>239</v>
      </c>
      <c r="O47" s="1" t="s">
        <v>240</v>
      </c>
      <c r="P47" s="1" t="s">
        <v>32</v>
      </c>
      <c r="Q47" s="1" t="s">
        <v>32</v>
      </c>
      <c r="R47" s="1" t="s">
        <v>32</v>
      </c>
      <c r="S47" s="1" t="s">
        <v>33</v>
      </c>
      <c r="T47" s="1" t="s">
        <v>34</v>
      </c>
      <c r="U47" s="1" t="s">
        <v>35</v>
      </c>
      <c r="V47" s="1" t="s">
        <v>36</v>
      </c>
      <c r="W47" s="1" t="s">
        <v>37</v>
      </c>
      <c r="X47" s="1" t="s">
        <v>32</v>
      </c>
      <c r="Y47" s="1" t="s">
        <v>32</v>
      </c>
      <c r="Z47" s="1" t="s">
        <v>32</v>
      </c>
      <c r="AA47" s="1" t="s">
        <v>241</v>
      </c>
      <c r="AB47" s="1" t="s">
        <v>32</v>
      </c>
      <c r="AC47" s="1" t="s">
        <v>32</v>
      </c>
      <c r="AE47">
        <v>9105867101</v>
      </c>
    </row>
    <row r="48" spans="1:31" x14ac:dyDescent="0.25">
      <c r="A48" s="1">
        <f>MATCH(B48,'PHIEU XT'!B:B,0)</f>
        <v>119</v>
      </c>
      <c r="B48" s="1">
        <v>9105867779</v>
      </c>
      <c r="C48" s="1" t="s">
        <v>23</v>
      </c>
      <c r="D48" s="1" t="s">
        <v>24</v>
      </c>
      <c r="E48" s="1" t="s">
        <v>25</v>
      </c>
      <c r="F48" s="1" t="s">
        <v>242</v>
      </c>
      <c r="G48" s="1">
        <f t="shared" si="0"/>
        <v>1</v>
      </c>
      <c r="H48" s="1">
        <f>SUMIF('PHIEU XT'!B:B,B48,'PHIEU XT'!AI:AI)</f>
        <v>257920</v>
      </c>
      <c r="I48" s="45">
        <v>257920</v>
      </c>
      <c r="J48" s="1" t="s">
        <v>243</v>
      </c>
      <c r="K48" s="1" t="s">
        <v>244</v>
      </c>
      <c r="L48" s="1" t="s">
        <v>50</v>
      </c>
      <c r="M48" s="1" t="s">
        <v>51</v>
      </c>
      <c r="N48" s="1" t="s">
        <v>52</v>
      </c>
      <c r="O48" s="1" t="s">
        <v>32</v>
      </c>
      <c r="P48" s="1" t="s">
        <v>32</v>
      </c>
      <c r="Q48" s="1" t="s">
        <v>32</v>
      </c>
      <c r="R48" s="1" t="s">
        <v>32</v>
      </c>
      <c r="S48" s="1" t="s">
        <v>33</v>
      </c>
      <c r="T48" s="1" t="s">
        <v>34</v>
      </c>
      <c r="U48" s="1" t="s">
        <v>35</v>
      </c>
      <c r="V48" s="1" t="s">
        <v>36</v>
      </c>
      <c r="W48" s="1" t="s">
        <v>37</v>
      </c>
      <c r="X48" s="1" t="s">
        <v>32</v>
      </c>
      <c r="Y48" s="1" t="s">
        <v>32</v>
      </c>
      <c r="Z48" s="1" t="s">
        <v>32</v>
      </c>
      <c r="AA48" s="1" t="s">
        <v>245</v>
      </c>
      <c r="AB48" s="1" t="s">
        <v>32</v>
      </c>
      <c r="AC48" s="1" t="s">
        <v>32</v>
      </c>
      <c r="AE48">
        <v>9105867779</v>
      </c>
    </row>
    <row r="49" spans="1:31" x14ac:dyDescent="0.25">
      <c r="A49" s="1">
        <f>MATCH(B49,'PHIEU XT'!B:B,0)</f>
        <v>22</v>
      </c>
      <c r="B49" s="1">
        <v>9105865542</v>
      </c>
      <c r="C49" s="1" t="s">
        <v>23</v>
      </c>
      <c r="D49" s="1" t="s">
        <v>24</v>
      </c>
      <c r="E49" s="1" t="s">
        <v>25</v>
      </c>
      <c r="F49" s="1" t="s">
        <v>246</v>
      </c>
      <c r="G49" s="1">
        <f t="shared" si="0"/>
        <v>1</v>
      </c>
      <c r="H49" s="1">
        <f>SUMIF('PHIEU XT'!B:B,B49,'PHIEU XT'!AI:AI)</f>
        <v>111058</v>
      </c>
      <c r="I49" s="45">
        <v>111058</v>
      </c>
      <c r="J49" s="1" t="s">
        <v>27</v>
      </c>
      <c r="K49" s="1" t="s">
        <v>28</v>
      </c>
      <c r="L49" s="1" t="s">
        <v>84</v>
      </c>
      <c r="M49" s="1" t="s">
        <v>85</v>
      </c>
      <c r="N49" s="1" t="s">
        <v>86</v>
      </c>
      <c r="O49" s="1" t="s">
        <v>32</v>
      </c>
      <c r="P49" s="1" t="s">
        <v>32</v>
      </c>
      <c r="Q49" s="1" t="s">
        <v>32</v>
      </c>
      <c r="R49" s="1" t="s">
        <v>32</v>
      </c>
      <c r="S49" s="1" t="s">
        <v>33</v>
      </c>
      <c r="T49" s="1" t="s">
        <v>34</v>
      </c>
      <c r="U49" s="1" t="s">
        <v>35</v>
      </c>
      <c r="V49" s="1" t="s">
        <v>36</v>
      </c>
      <c r="W49" s="1" t="s">
        <v>37</v>
      </c>
      <c r="X49" s="1" t="s">
        <v>32</v>
      </c>
      <c r="Y49" s="1" t="s">
        <v>32</v>
      </c>
      <c r="Z49" s="1" t="s">
        <v>32</v>
      </c>
      <c r="AA49" s="1" t="s">
        <v>247</v>
      </c>
      <c r="AB49" s="1" t="s">
        <v>32</v>
      </c>
      <c r="AC49" s="1" t="s">
        <v>32</v>
      </c>
      <c r="AE49">
        <v>9105865542</v>
      </c>
    </row>
    <row r="50" spans="1:31" x14ac:dyDescent="0.25">
      <c r="A50" s="1">
        <f>MATCH(B50,'PHIEU XT'!B:B,0)</f>
        <v>228</v>
      </c>
      <c r="B50" s="1">
        <v>9105869171</v>
      </c>
      <c r="C50" s="1" t="s">
        <v>23</v>
      </c>
      <c r="D50" s="1" t="s">
        <v>24</v>
      </c>
      <c r="E50" s="1" t="s">
        <v>25</v>
      </c>
      <c r="F50" s="1" t="s">
        <v>248</v>
      </c>
      <c r="G50" s="1">
        <f t="shared" si="0"/>
        <v>1</v>
      </c>
      <c r="H50" s="1">
        <f>SUMIF('PHIEU XT'!B:B,B50,'PHIEU XT'!AI:AI)</f>
        <v>46000</v>
      </c>
      <c r="I50" s="45">
        <v>46000</v>
      </c>
      <c r="J50" s="1" t="s">
        <v>249</v>
      </c>
      <c r="K50" s="1" t="s">
        <v>250</v>
      </c>
      <c r="L50" s="1" t="s">
        <v>29</v>
      </c>
      <c r="M50" s="1" t="s">
        <v>30</v>
      </c>
      <c r="N50" s="1" t="s">
        <v>31</v>
      </c>
      <c r="O50" s="1" t="s">
        <v>32</v>
      </c>
      <c r="P50" s="1" t="s">
        <v>32</v>
      </c>
      <c r="Q50" s="1" t="s">
        <v>32</v>
      </c>
      <c r="R50" s="1" t="s">
        <v>32</v>
      </c>
      <c r="S50" s="1" t="s">
        <v>33</v>
      </c>
      <c r="T50" s="1" t="s">
        <v>34</v>
      </c>
      <c r="U50" s="1" t="s">
        <v>35</v>
      </c>
      <c r="V50" s="1" t="s">
        <v>36</v>
      </c>
      <c r="W50" s="1" t="s">
        <v>37</v>
      </c>
      <c r="X50" s="1" t="s">
        <v>32</v>
      </c>
      <c r="Y50" s="1" t="s">
        <v>32</v>
      </c>
      <c r="Z50" s="1" t="s">
        <v>32</v>
      </c>
      <c r="AA50" s="1" t="s">
        <v>251</v>
      </c>
      <c r="AB50" s="1" t="s">
        <v>32</v>
      </c>
      <c r="AC50" s="1" t="s">
        <v>32</v>
      </c>
      <c r="AE50">
        <v>9105869171</v>
      </c>
    </row>
    <row r="51" spans="1:31" x14ac:dyDescent="0.25">
      <c r="A51" s="1">
        <f>MATCH(B51,'PHIEU XT'!B:B,0)</f>
        <v>80</v>
      </c>
      <c r="B51" s="1">
        <v>9105867317</v>
      </c>
      <c r="C51" s="1" t="s">
        <v>23</v>
      </c>
      <c r="D51" s="1" t="s">
        <v>24</v>
      </c>
      <c r="E51" s="1" t="s">
        <v>25</v>
      </c>
      <c r="F51" s="1" t="s">
        <v>252</v>
      </c>
      <c r="G51" s="1">
        <f t="shared" si="0"/>
        <v>1</v>
      </c>
      <c r="H51" s="1">
        <f>SUMIF('PHIEU XT'!B:B,B51,'PHIEU XT'!AI:AI)</f>
        <v>46000</v>
      </c>
      <c r="I51" s="45">
        <v>46000</v>
      </c>
      <c r="J51" s="1" t="s">
        <v>249</v>
      </c>
      <c r="K51" s="1" t="s">
        <v>250</v>
      </c>
      <c r="L51" s="1" t="s">
        <v>212</v>
      </c>
      <c r="M51" s="1" t="s">
        <v>213</v>
      </c>
      <c r="N51" s="1" t="s">
        <v>214</v>
      </c>
      <c r="O51" s="1" t="s">
        <v>32</v>
      </c>
      <c r="P51" s="1" t="s">
        <v>32</v>
      </c>
      <c r="Q51" s="1" t="s">
        <v>32</v>
      </c>
      <c r="R51" s="1" t="s">
        <v>32</v>
      </c>
      <c r="S51" s="1" t="s">
        <v>33</v>
      </c>
      <c r="T51" s="1" t="s">
        <v>34</v>
      </c>
      <c r="U51" s="1" t="s">
        <v>35</v>
      </c>
      <c r="V51" s="1" t="s">
        <v>36</v>
      </c>
      <c r="W51" s="1" t="s">
        <v>37</v>
      </c>
      <c r="X51" s="1" t="s">
        <v>32</v>
      </c>
      <c r="Y51" s="1" t="s">
        <v>32</v>
      </c>
      <c r="Z51" s="1" t="s">
        <v>32</v>
      </c>
      <c r="AA51" s="1" t="s">
        <v>253</v>
      </c>
      <c r="AB51" s="1" t="s">
        <v>32</v>
      </c>
      <c r="AC51" s="1" t="s">
        <v>32</v>
      </c>
      <c r="AE51">
        <v>9105867317</v>
      </c>
    </row>
    <row r="52" spans="1:31" x14ac:dyDescent="0.25">
      <c r="A52" s="1">
        <f>MATCH(B52,'PHIEU XT'!B:B,0)</f>
        <v>241</v>
      </c>
      <c r="B52" s="1">
        <v>9105869334</v>
      </c>
      <c r="C52" s="1" t="s">
        <v>23</v>
      </c>
      <c r="D52" s="1" t="s">
        <v>24</v>
      </c>
      <c r="E52" s="1" t="s">
        <v>25</v>
      </c>
      <c r="F52" s="1" t="s">
        <v>254</v>
      </c>
      <c r="G52" s="1">
        <f t="shared" si="0"/>
        <v>1</v>
      </c>
      <c r="H52" s="1">
        <f>SUMIF('PHIEU XT'!B:B,B52,'PHIEU XT'!AI:AI)</f>
        <v>46000</v>
      </c>
      <c r="I52" s="45">
        <v>46000</v>
      </c>
      <c r="J52" s="1" t="s">
        <v>249</v>
      </c>
      <c r="K52" s="1" t="s">
        <v>250</v>
      </c>
      <c r="L52" s="1" t="s">
        <v>84</v>
      </c>
      <c r="M52" s="1" t="s">
        <v>85</v>
      </c>
      <c r="N52" s="1" t="s">
        <v>86</v>
      </c>
      <c r="O52" s="1" t="s">
        <v>32</v>
      </c>
      <c r="P52" s="1" t="s">
        <v>32</v>
      </c>
      <c r="Q52" s="1" t="s">
        <v>32</v>
      </c>
      <c r="R52" s="1" t="s">
        <v>32</v>
      </c>
      <c r="S52" s="1" t="s">
        <v>33</v>
      </c>
      <c r="T52" s="1" t="s">
        <v>34</v>
      </c>
      <c r="U52" s="1" t="s">
        <v>35</v>
      </c>
      <c r="V52" s="1" t="s">
        <v>36</v>
      </c>
      <c r="W52" s="1" t="s">
        <v>37</v>
      </c>
      <c r="X52" s="1" t="s">
        <v>32</v>
      </c>
      <c r="Y52" s="1" t="s">
        <v>32</v>
      </c>
      <c r="Z52" s="1" t="s">
        <v>32</v>
      </c>
      <c r="AA52" s="1" t="s">
        <v>255</v>
      </c>
      <c r="AB52" s="1" t="s">
        <v>32</v>
      </c>
      <c r="AC52" s="1" t="s">
        <v>32</v>
      </c>
      <c r="AE52">
        <v>9105869334</v>
      </c>
    </row>
    <row r="53" spans="1:31" x14ac:dyDescent="0.25">
      <c r="A53" s="1">
        <f>MATCH(B53,'PHIEU XT'!B:B,0)</f>
        <v>197</v>
      </c>
      <c r="B53" s="1">
        <v>9105868884</v>
      </c>
      <c r="C53" s="1" t="s">
        <v>23</v>
      </c>
      <c r="D53" s="1" t="s">
        <v>24</v>
      </c>
      <c r="E53" s="1" t="s">
        <v>25</v>
      </c>
      <c r="F53" s="1" t="s">
        <v>256</v>
      </c>
      <c r="G53" s="1">
        <f t="shared" si="0"/>
        <v>1</v>
      </c>
      <c r="H53" s="1">
        <f>SUMIF('PHIEU XT'!B:B,B53,'PHIEU XT'!AI:AI)</f>
        <v>222116</v>
      </c>
      <c r="I53" s="45">
        <v>222116</v>
      </c>
      <c r="J53" s="1" t="s">
        <v>82</v>
      </c>
      <c r="K53" s="1" t="s">
        <v>83</v>
      </c>
      <c r="L53" s="1" t="s">
        <v>50</v>
      </c>
      <c r="M53" s="1" t="s">
        <v>51</v>
      </c>
      <c r="N53" s="1" t="s">
        <v>52</v>
      </c>
      <c r="O53" s="1" t="s">
        <v>32</v>
      </c>
      <c r="P53" s="1" t="s">
        <v>32</v>
      </c>
      <c r="Q53" s="1" t="s">
        <v>32</v>
      </c>
      <c r="R53" s="1" t="s">
        <v>32</v>
      </c>
      <c r="S53" s="1" t="s">
        <v>33</v>
      </c>
      <c r="T53" s="1" t="s">
        <v>34</v>
      </c>
      <c r="U53" s="1" t="s">
        <v>35</v>
      </c>
      <c r="V53" s="1" t="s">
        <v>36</v>
      </c>
      <c r="W53" s="1" t="s">
        <v>37</v>
      </c>
      <c r="X53" s="1" t="s">
        <v>32</v>
      </c>
      <c r="Y53" s="1" t="s">
        <v>32</v>
      </c>
      <c r="Z53" s="1" t="s">
        <v>32</v>
      </c>
      <c r="AA53" s="1" t="s">
        <v>257</v>
      </c>
      <c r="AB53" s="1" t="s">
        <v>32</v>
      </c>
      <c r="AC53" s="1" t="s">
        <v>32</v>
      </c>
      <c r="AE53">
        <v>9105868884</v>
      </c>
    </row>
    <row r="54" spans="1:31" x14ac:dyDescent="0.25">
      <c r="A54" s="1">
        <f>MATCH(B54,'PHIEU XT'!B:B,0)</f>
        <v>67</v>
      </c>
      <c r="B54" s="1">
        <v>9105866990</v>
      </c>
      <c r="C54" s="1" t="s">
        <v>23</v>
      </c>
      <c r="D54" s="1" t="s">
        <v>24</v>
      </c>
      <c r="E54" s="1" t="s">
        <v>25</v>
      </c>
      <c r="F54" s="1" t="s">
        <v>258</v>
      </c>
      <c r="G54" s="1">
        <f t="shared" si="0"/>
        <v>1</v>
      </c>
      <c r="H54" s="1">
        <f>SUMIF('PHIEU XT'!B:B,B54,'PHIEU XT'!AI:AI)</f>
        <v>222380</v>
      </c>
      <c r="I54" s="45">
        <v>222380</v>
      </c>
      <c r="J54" s="1" t="s">
        <v>259</v>
      </c>
      <c r="K54" s="1" t="s">
        <v>260</v>
      </c>
      <c r="L54" s="1" t="s">
        <v>29</v>
      </c>
      <c r="M54" s="1" t="s">
        <v>30</v>
      </c>
      <c r="N54" s="1" t="s">
        <v>31</v>
      </c>
      <c r="O54" s="1" t="s">
        <v>32</v>
      </c>
      <c r="P54" s="1" t="s">
        <v>32</v>
      </c>
      <c r="Q54" s="1" t="s">
        <v>32</v>
      </c>
      <c r="R54" s="1" t="s">
        <v>32</v>
      </c>
      <c r="S54" s="1" t="s">
        <v>33</v>
      </c>
      <c r="T54" s="1" t="s">
        <v>34</v>
      </c>
      <c r="U54" s="1" t="s">
        <v>35</v>
      </c>
      <c r="V54" s="1" t="s">
        <v>36</v>
      </c>
      <c r="W54" s="1" t="s">
        <v>37</v>
      </c>
      <c r="X54" s="1" t="s">
        <v>32</v>
      </c>
      <c r="Y54" s="1" t="s">
        <v>32</v>
      </c>
      <c r="Z54" s="1" t="s">
        <v>32</v>
      </c>
      <c r="AA54" s="1" t="s">
        <v>261</v>
      </c>
      <c r="AB54" s="1" t="s">
        <v>32</v>
      </c>
      <c r="AC54" s="1" t="s">
        <v>32</v>
      </c>
      <c r="AE54">
        <v>9105866990</v>
      </c>
    </row>
    <row r="55" spans="1:31" x14ac:dyDescent="0.25">
      <c r="A55" s="1">
        <f>MATCH(B55,'PHIEU XT'!B:B,0)</f>
        <v>188</v>
      </c>
      <c r="B55" s="1">
        <v>9105868700</v>
      </c>
      <c r="C55" s="1" t="s">
        <v>23</v>
      </c>
      <c r="D55" s="1" t="s">
        <v>24</v>
      </c>
      <c r="E55" s="1" t="s">
        <v>25</v>
      </c>
      <c r="F55" s="1" t="s">
        <v>262</v>
      </c>
      <c r="G55" s="1">
        <f t="shared" si="0"/>
        <v>1</v>
      </c>
      <c r="H55" s="1">
        <f>SUMIF('PHIEU XT'!B:B,B55,'PHIEU XT'!AI:AI)</f>
        <v>184000</v>
      </c>
      <c r="I55" s="45">
        <v>184000</v>
      </c>
      <c r="J55" s="1" t="s">
        <v>185</v>
      </c>
      <c r="K55" s="1" t="s">
        <v>186</v>
      </c>
      <c r="L55" s="1" t="s">
        <v>187</v>
      </c>
      <c r="M55" s="1" t="s">
        <v>188</v>
      </c>
      <c r="N55" s="1" t="s">
        <v>189</v>
      </c>
      <c r="O55" s="1" t="s">
        <v>32</v>
      </c>
      <c r="P55" s="1" t="s">
        <v>32</v>
      </c>
      <c r="Q55" s="1" t="s">
        <v>32</v>
      </c>
      <c r="R55" s="1" t="s">
        <v>32</v>
      </c>
      <c r="S55" s="1" t="s">
        <v>33</v>
      </c>
      <c r="T55" s="1" t="s">
        <v>34</v>
      </c>
      <c r="U55" s="1" t="s">
        <v>35</v>
      </c>
      <c r="V55" s="1" t="s">
        <v>36</v>
      </c>
      <c r="W55" s="1" t="s">
        <v>37</v>
      </c>
      <c r="X55" s="1" t="s">
        <v>32</v>
      </c>
      <c r="Y55" s="1" t="s">
        <v>32</v>
      </c>
      <c r="Z55" s="1" t="s">
        <v>32</v>
      </c>
      <c r="AA55" s="1" t="s">
        <v>263</v>
      </c>
      <c r="AB55" s="1" t="s">
        <v>32</v>
      </c>
      <c r="AC55" s="1" t="s">
        <v>32</v>
      </c>
      <c r="AE55">
        <v>9105868700</v>
      </c>
    </row>
    <row r="56" spans="1:31" x14ac:dyDescent="0.25">
      <c r="A56" s="1">
        <f>MATCH(B56,'PHIEU XT'!B:B,0)</f>
        <v>230</v>
      </c>
      <c r="B56" s="1">
        <v>9105869210</v>
      </c>
      <c r="C56" s="1" t="s">
        <v>23</v>
      </c>
      <c r="D56" s="1" t="s">
        <v>24</v>
      </c>
      <c r="E56" s="1" t="s">
        <v>25</v>
      </c>
      <c r="F56" s="1" t="s">
        <v>264</v>
      </c>
      <c r="G56" s="1">
        <f t="shared" si="0"/>
        <v>1</v>
      </c>
      <c r="H56" s="1">
        <f>SUMIF('PHIEU XT'!B:B,B56,'PHIEU XT'!AI:AI)</f>
        <v>89285</v>
      </c>
      <c r="I56" s="45">
        <v>89285</v>
      </c>
      <c r="J56" s="1" t="s">
        <v>143</v>
      </c>
      <c r="K56" s="1" t="s">
        <v>144</v>
      </c>
      <c r="L56" s="1" t="s">
        <v>29</v>
      </c>
      <c r="M56" s="1" t="s">
        <v>30</v>
      </c>
      <c r="N56" s="1" t="s">
        <v>31</v>
      </c>
      <c r="O56" s="1" t="s">
        <v>32</v>
      </c>
      <c r="P56" s="1" t="s">
        <v>32</v>
      </c>
      <c r="Q56" s="1" t="s">
        <v>32</v>
      </c>
      <c r="R56" s="1" t="s">
        <v>32</v>
      </c>
      <c r="S56" s="1" t="s">
        <v>33</v>
      </c>
      <c r="T56" s="1" t="s">
        <v>34</v>
      </c>
      <c r="U56" s="1" t="s">
        <v>35</v>
      </c>
      <c r="V56" s="1" t="s">
        <v>36</v>
      </c>
      <c r="W56" s="1" t="s">
        <v>37</v>
      </c>
      <c r="X56" s="1" t="s">
        <v>32</v>
      </c>
      <c r="Y56" s="1" t="s">
        <v>32</v>
      </c>
      <c r="Z56" s="1" t="s">
        <v>32</v>
      </c>
      <c r="AA56" s="1" t="s">
        <v>265</v>
      </c>
      <c r="AB56" s="1" t="s">
        <v>32</v>
      </c>
      <c r="AC56" s="1" t="s">
        <v>32</v>
      </c>
      <c r="AE56">
        <v>9105869210</v>
      </c>
    </row>
    <row r="57" spans="1:31" x14ac:dyDescent="0.25">
      <c r="A57" s="1">
        <f>MATCH(B57,'PHIEU XT'!B:B,0)</f>
        <v>246</v>
      </c>
      <c r="B57" s="1">
        <v>9105869507</v>
      </c>
      <c r="C57" s="1" t="s">
        <v>23</v>
      </c>
      <c r="D57" s="1" t="s">
        <v>24</v>
      </c>
      <c r="E57" s="1" t="s">
        <v>25</v>
      </c>
      <c r="F57" s="1" t="s">
        <v>266</v>
      </c>
      <c r="G57" s="1">
        <f t="shared" si="0"/>
        <v>1</v>
      </c>
      <c r="H57" s="1">
        <f>SUMIF('PHIEU XT'!B:B,B57,'PHIEU XT'!AI:AI)</f>
        <v>444232</v>
      </c>
      <c r="I57" s="45">
        <v>444232</v>
      </c>
      <c r="J57" s="1" t="s">
        <v>267</v>
      </c>
      <c r="K57" s="1" t="s">
        <v>268</v>
      </c>
      <c r="L57" s="1" t="s">
        <v>42</v>
      </c>
      <c r="M57" s="1" t="s">
        <v>43</v>
      </c>
      <c r="N57" s="1" t="s">
        <v>44</v>
      </c>
      <c r="O57" s="1" t="s">
        <v>45</v>
      </c>
      <c r="P57" s="1" t="s">
        <v>32</v>
      </c>
      <c r="Q57" s="1" t="s">
        <v>32</v>
      </c>
      <c r="R57" s="1" t="s">
        <v>32</v>
      </c>
      <c r="S57" s="1" t="s">
        <v>33</v>
      </c>
      <c r="T57" s="1" t="s">
        <v>34</v>
      </c>
      <c r="U57" s="1" t="s">
        <v>35</v>
      </c>
      <c r="V57" s="1" t="s">
        <v>36</v>
      </c>
      <c r="W57" s="1" t="s">
        <v>37</v>
      </c>
      <c r="X57" s="1" t="s">
        <v>32</v>
      </c>
      <c r="Y57" s="1" t="s">
        <v>32</v>
      </c>
      <c r="Z57" s="1" t="s">
        <v>32</v>
      </c>
      <c r="AA57" s="1" t="s">
        <v>269</v>
      </c>
      <c r="AB57" s="1" t="s">
        <v>32</v>
      </c>
      <c r="AC57" s="1" t="s">
        <v>32</v>
      </c>
      <c r="AE57">
        <v>9105869507</v>
      </c>
    </row>
    <row r="58" spans="1:31" x14ac:dyDescent="0.25">
      <c r="A58" s="1">
        <f>MATCH(B58,'PHIEU XT'!B:B,0)</f>
        <v>23</v>
      </c>
      <c r="B58" s="1">
        <v>9105865471</v>
      </c>
      <c r="C58" s="1" t="s">
        <v>23</v>
      </c>
      <c r="D58" s="1" t="s">
        <v>24</v>
      </c>
      <c r="E58" s="1" t="s">
        <v>25</v>
      </c>
      <c r="F58" s="1" t="s">
        <v>270</v>
      </c>
      <c r="G58" s="1">
        <f t="shared" si="0"/>
        <v>1</v>
      </c>
      <c r="H58" s="1">
        <f>SUMIF('PHIEU XT'!B:B,B58,'PHIEU XT'!AI:AI)</f>
        <v>138000</v>
      </c>
      <c r="I58" s="45">
        <v>138000</v>
      </c>
      <c r="J58" s="1" t="s">
        <v>271</v>
      </c>
      <c r="K58" s="1" t="s">
        <v>272</v>
      </c>
      <c r="L58" s="1" t="s">
        <v>57</v>
      </c>
      <c r="M58" s="1" t="s">
        <v>58</v>
      </c>
      <c r="N58" s="1" t="s">
        <v>59</v>
      </c>
      <c r="O58" s="1" t="s">
        <v>45</v>
      </c>
      <c r="P58" s="1" t="s">
        <v>32</v>
      </c>
      <c r="Q58" s="1" t="s">
        <v>32</v>
      </c>
      <c r="R58" s="1" t="s">
        <v>32</v>
      </c>
      <c r="S58" s="1" t="s">
        <v>33</v>
      </c>
      <c r="T58" s="1" t="s">
        <v>34</v>
      </c>
      <c r="U58" s="1" t="s">
        <v>35</v>
      </c>
      <c r="V58" s="1" t="s">
        <v>36</v>
      </c>
      <c r="W58" s="1" t="s">
        <v>37</v>
      </c>
      <c r="X58" s="1" t="s">
        <v>32</v>
      </c>
      <c r="Y58" s="1" t="s">
        <v>32</v>
      </c>
      <c r="Z58" s="1" t="s">
        <v>32</v>
      </c>
      <c r="AA58" s="1" t="s">
        <v>273</v>
      </c>
      <c r="AB58" s="1" t="s">
        <v>32</v>
      </c>
      <c r="AC58" s="1" t="s">
        <v>32</v>
      </c>
      <c r="AE58">
        <v>9105865471</v>
      </c>
    </row>
    <row r="59" spans="1:31" x14ac:dyDescent="0.25">
      <c r="A59" s="1">
        <f>MATCH(B59,'PHIEU XT'!B:B,0)</f>
        <v>40</v>
      </c>
      <c r="B59" s="1">
        <v>9105866235</v>
      </c>
      <c r="C59" s="1" t="s">
        <v>23</v>
      </c>
      <c r="D59" s="1" t="s">
        <v>24</v>
      </c>
      <c r="E59" s="1" t="s">
        <v>25</v>
      </c>
      <c r="F59" s="1" t="s">
        <v>274</v>
      </c>
      <c r="G59" s="1">
        <f t="shared" si="0"/>
        <v>1</v>
      </c>
      <c r="H59" s="1">
        <f>SUMIF('PHIEU XT'!B:B,B59,'PHIEU XT'!AI:AI)</f>
        <v>89285</v>
      </c>
      <c r="I59" s="45">
        <v>89285</v>
      </c>
      <c r="J59" s="1" t="s">
        <v>143</v>
      </c>
      <c r="K59" s="1" t="s">
        <v>144</v>
      </c>
      <c r="L59" s="1" t="s">
        <v>275</v>
      </c>
      <c r="M59" s="1" t="s">
        <v>276</v>
      </c>
      <c r="N59" s="1" t="s">
        <v>277</v>
      </c>
      <c r="O59" s="1" t="s">
        <v>32</v>
      </c>
      <c r="P59" s="1" t="s">
        <v>32</v>
      </c>
      <c r="Q59" s="1" t="s">
        <v>32</v>
      </c>
      <c r="R59" s="1" t="s">
        <v>32</v>
      </c>
      <c r="S59" s="1" t="s">
        <v>33</v>
      </c>
      <c r="T59" s="1" t="s">
        <v>34</v>
      </c>
      <c r="U59" s="1" t="s">
        <v>35</v>
      </c>
      <c r="V59" s="1" t="s">
        <v>36</v>
      </c>
      <c r="W59" s="1" t="s">
        <v>37</v>
      </c>
      <c r="X59" s="1" t="s">
        <v>32</v>
      </c>
      <c r="Y59" s="1" t="s">
        <v>32</v>
      </c>
      <c r="Z59" s="1" t="s">
        <v>32</v>
      </c>
      <c r="AA59" s="1" t="s">
        <v>278</v>
      </c>
      <c r="AB59" s="1" t="s">
        <v>32</v>
      </c>
      <c r="AC59" s="1" t="s">
        <v>32</v>
      </c>
      <c r="AE59">
        <v>9105866235</v>
      </c>
    </row>
    <row r="60" spans="1:31" x14ac:dyDescent="0.25">
      <c r="A60" s="1">
        <f>MATCH(B60,'PHIEU XT'!B:B,0)</f>
        <v>163</v>
      </c>
      <c r="B60" s="1">
        <v>9105868447</v>
      </c>
      <c r="C60" s="1" t="s">
        <v>23</v>
      </c>
      <c r="D60" s="1" t="s">
        <v>24</v>
      </c>
      <c r="E60" s="1" t="s">
        <v>25</v>
      </c>
      <c r="F60" s="1" t="s">
        <v>279</v>
      </c>
      <c r="G60" s="1">
        <f t="shared" si="0"/>
        <v>1</v>
      </c>
      <c r="H60" s="1">
        <f>SUMIF('PHIEU XT'!B:B,B60,'PHIEU XT'!AI:AI)</f>
        <v>291727</v>
      </c>
      <c r="I60" s="45">
        <v>291727</v>
      </c>
      <c r="J60" s="1" t="s">
        <v>280</v>
      </c>
      <c r="K60" s="1" t="s">
        <v>281</v>
      </c>
      <c r="L60" s="1" t="s">
        <v>29</v>
      </c>
      <c r="M60" s="1" t="s">
        <v>30</v>
      </c>
      <c r="N60" s="1" t="s">
        <v>31</v>
      </c>
      <c r="O60" s="1" t="s">
        <v>32</v>
      </c>
      <c r="P60" s="1" t="s">
        <v>32</v>
      </c>
      <c r="Q60" s="1" t="s">
        <v>32</v>
      </c>
      <c r="R60" s="1" t="s">
        <v>32</v>
      </c>
      <c r="S60" s="1" t="s">
        <v>33</v>
      </c>
      <c r="T60" s="1" t="s">
        <v>34</v>
      </c>
      <c r="U60" s="1" t="s">
        <v>35</v>
      </c>
      <c r="V60" s="1" t="s">
        <v>36</v>
      </c>
      <c r="W60" s="1" t="s">
        <v>37</v>
      </c>
      <c r="X60" s="1" t="s">
        <v>32</v>
      </c>
      <c r="Y60" s="1" t="s">
        <v>32</v>
      </c>
      <c r="Z60" s="1" t="s">
        <v>32</v>
      </c>
      <c r="AA60" s="1" t="s">
        <v>282</v>
      </c>
      <c r="AB60" s="1" t="s">
        <v>32</v>
      </c>
      <c r="AC60" s="1" t="s">
        <v>32</v>
      </c>
      <c r="AE60">
        <v>9105868447</v>
      </c>
    </row>
    <row r="61" spans="1:31" x14ac:dyDescent="0.25">
      <c r="A61" s="1">
        <f>MATCH(B61,'PHIEU XT'!B:B,0)</f>
        <v>83</v>
      </c>
      <c r="B61" s="1">
        <v>9105867295</v>
      </c>
      <c r="C61" s="1" t="s">
        <v>23</v>
      </c>
      <c r="D61" s="1" t="s">
        <v>24</v>
      </c>
      <c r="E61" s="1" t="s">
        <v>25</v>
      </c>
      <c r="F61" s="1" t="s">
        <v>283</v>
      </c>
      <c r="G61" s="1">
        <f t="shared" si="0"/>
        <v>1</v>
      </c>
      <c r="H61" s="1">
        <f>SUMIF('PHIEU XT'!B:B,B61,'PHIEU XT'!AI:AI)</f>
        <v>111058</v>
      </c>
      <c r="I61" s="45">
        <v>111058</v>
      </c>
      <c r="J61" s="1" t="s">
        <v>27</v>
      </c>
      <c r="K61" s="1" t="s">
        <v>28</v>
      </c>
      <c r="L61" s="1" t="s">
        <v>57</v>
      </c>
      <c r="M61" s="1" t="s">
        <v>58</v>
      </c>
      <c r="N61" s="1" t="s">
        <v>59</v>
      </c>
      <c r="O61" s="1" t="s">
        <v>45</v>
      </c>
      <c r="P61" s="1" t="s">
        <v>32</v>
      </c>
      <c r="Q61" s="1" t="s">
        <v>32</v>
      </c>
      <c r="R61" s="1" t="s">
        <v>32</v>
      </c>
      <c r="S61" s="1" t="s">
        <v>33</v>
      </c>
      <c r="T61" s="1" t="s">
        <v>34</v>
      </c>
      <c r="U61" s="1" t="s">
        <v>35</v>
      </c>
      <c r="V61" s="1" t="s">
        <v>36</v>
      </c>
      <c r="W61" s="1" t="s">
        <v>37</v>
      </c>
      <c r="X61" s="1" t="s">
        <v>32</v>
      </c>
      <c r="Y61" s="1" t="s">
        <v>32</v>
      </c>
      <c r="Z61" s="1" t="s">
        <v>32</v>
      </c>
      <c r="AA61" s="1" t="s">
        <v>284</v>
      </c>
      <c r="AB61" s="1" t="s">
        <v>32</v>
      </c>
      <c r="AC61" s="1" t="s">
        <v>32</v>
      </c>
      <c r="AE61">
        <v>9105867295</v>
      </c>
    </row>
    <row r="62" spans="1:31" x14ac:dyDescent="0.25">
      <c r="A62" s="1">
        <f>MATCH(B62,'PHIEU XT'!B:B,0)</f>
        <v>121</v>
      </c>
      <c r="B62" s="1">
        <v>9105867768</v>
      </c>
      <c r="C62" s="1" t="s">
        <v>23</v>
      </c>
      <c r="D62" s="1" t="s">
        <v>24</v>
      </c>
      <c r="E62" s="1" t="s">
        <v>25</v>
      </c>
      <c r="F62" s="1" t="s">
        <v>285</v>
      </c>
      <c r="G62" s="1">
        <f t="shared" si="0"/>
        <v>1</v>
      </c>
      <c r="H62" s="1">
        <f>SUMIF('PHIEU XT'!B:B,B62,'PHIEU XT'!AI:AI)</f>
        <v>111058</v>
      </c>
      <c r="I62" s="45">
        <v>111058</v>
      </c>
      <c r="J62" s="1" t="s">
        <v>27</v>
      </c>
      <c r="K62" s="1" t="s">
        <v>28</v>
      </c>
      <c r="L62" s="1" t="s">
        <v>154</v>
      </c>
      <c r="M62" s="1" t="s">
        <v>155</v>
      </c>
      <c r="N62" s="1" t="s">
        <v>156</v>
      </c>
      <c r="O62" s="1" t="s">
        <v>45</v>
      </c>
      <c r="P62" s="1" t="s">
        <v>32</v>
      </c>
      <c r="Q62" s="1" t="s">
        <v>32</v>
      </c>
      <c r="R62" s="1" t="s">
        <v>32</v>
      </c>
      <c r="S62" s="1" t="s">
        <v>33</v>
      </c>
      <c r="T62" s="1" t="s">
        <v>34</v>
      </c>
      <c r="U62" s="1" t="s">
        <v>35</v>
      </c>
      <c r="V62" s="1" t="s">
        <v>36</v>
      </c>
      <c r="W62" s="1" t="s">
        <v>37</v>
      </c>
      <c r="X62" s="1" t="s">
        <v>32</v>
      </c>
      <c r="Y62" s="1" t="s">
        <v>32</v>
      </c>
      <c r="Z62" s="1" t="s">
        <v>32</v>
      </c>
      <c r="AA62" s="1" t="s">
        <v>286</v>
      </c>
      <c r="AB62" s="1" t="s">
        <v>32</v>
      </c>
      <c r="AC62" s="1" t="s">
        <v>32</v>
      </c>
      <c r="AE62">
        <v>9105867768</v>
      </c>
    </row>
    <row r="63" spans="1:31" x14ac:dyDescent="0.25">
      <c r="A63" s="1">
        <f>MATCH(B63,'PHIEU XT'!B:B,0)</f>
        <v>66</v>
      </c>
      <c r="B63" s="1">
        <v>9105867000</v>
      </c>
      <c r="C63" s="1" t="s">
        <v>23</v>
      </c>
      <c r="D63" s="1" t="s">
        <v>24</v>
      </c>
      <c r="E63" s="1" t="s">
        <v>25</v>
      </c>
      <c r="F63" s="1" t="s">
        <v>287</v>
      </c>
      <c r="G63" s="1">
        <f t="shared" si="0"/>
        <v>1</v>
      </c>
      <c r="H63" s="1">
        <f>SUMIF('PHIEU XT'!B:B,B63,'PHIEU XT'!AI:AI)</f>
        <v>50182</v>
      </c>
      <c r="I63" s="45">
        <v>50182</v>
      </c>
      <c r="J63" s="1" t="s">
        <v>181</v>
      </c>
      <c r="K63" s="1" t="s">
        <v>182</v>
      </c>
      <c r="L63" s="1" t="s">
        <v>288</v>
      </c>
      <c r="M63" s="1" t="s">
        <v>289</v>
      </c>
      <c r="N63" s="1" t="s">
        <v>290</v>
      </c>
      <c r="O63" s="1" t="s">
        <v>136</v>
      </c>
      <c r="P63" s="1" t="s">
        <v>32</v>
      </c>
      <c r="Q63" s="1" t="s">
        <v>32</v>
      </c>
      <c r="R63" s="1" t="s">
        <v>32</v>
      </c>
      <c r="S63" s="1" t="s">
        <v>33</v>
      </c>
      <c r="T63" s="1" t="s">
        <v>34</v>
      </c>
      <c r="U63" s="1" t="s">
        <v>35</v>
      </c>
      <c r="V63" s="1" t="s">
        <v>36</v>
      </c>
      <c r="W63" s="1" t="s">
        <v>37</v>
      </c>
      <c r="X63" s="1" t="s">
        <v>32</v>
      </c>
      <c r="Y63" s="1" t="s">
        <v>32</v>
      </c>
      <c r="Z63" s="1" t="s">
        <v>32</v>
      </c>
      <c r="AA63" s="1" t="s">
        <v>291</v>
      </c>
      <c r="AB63" s="1" t="s">
        <v>32</v>
      </c>
      <c r="AC63" s="1" t="s">
        <v>32</v>
      </c>
      <c r="AE63">
        <v>9105867000</v>
      </c>
    </row>
    <row r="64" spans="1:31" x14ac:dyDescent="0.25">
      <c r="A64" s="1">
        <f>MATCH(B64,'PHIEU XT'!B:B,0)</f>
        <v>73</v>
      </c>
      <c r="B64" s="1">
        <v>9105867066</v>
      </c>
      <c r="C64" s="1" t="s">
        <v>23</v>
      </c>
      <c r="D64" s="1" t="s">
        <v>24</v>
      </c>
      <c r="E64" s="1" t="s">
        <v>25</v>
      </c>
      <c r="F64" s="1" t="s">
        <v>292</v>
      </c>
      <c r="G64" s="1">
        <f t="shared" si="0"/>
        <v>1</v>
      </c>
      <c r="H64" s="1">
        <f>SUMIF('PHIEU XT'!B:B,B64,'PHIEU XT'!AI:AI)</f>
        <v>425808</v>
      </c>
      <c r="I64" s="45">
        <v>425808</v>
      </c>
      <c r="J64" s="1" t="s">
        <v>293</v>
      </c>
      <c r="K64" s="1" t="s">
        <v>294</v>
      </c>
      <c r="L64" s="1" t="s">
        <v>42</v>
      </c>
      <c r="M64" s="1" t="s">
        <v>43</v>
      </c>
      <c r="N64" s="1" t="s">
        <v>44</v>
      </c>
      <c r="O64" s="1" t="s">
        <v>45</v>
      </c>
      <c r="P64" s="1" t="s">
        <v>32</v>
      </c>
      <c r="Q64" s="1" t="s">
        <v>32</v>
      </c>
      <c r="R64" s="1" t="s">
        <v>32</v>
      </c>
      <c r="S64" s="1" t="s">
        <v>33</v>
      </c>
      <c r="T64" s="1" t="s">
        <v>34</v>
      </c>
      <c r="U64" s="1" t="s">
        <v>35</v>
      </c>
      <c r="V64" s="1" t="s">
        <v>36</v>
      </c>
      <c r="W64" s="1" t="s">
        <v>37</v>
      </c>
      <c r="X64" s="1" t="s">
        <v>32</v>
      </c>
      <c r="Y64" s="1" t="s">
        <v>32</v>
      </c>
      <c r="Z64" s="1" t="s">
        <v>32</v>
      </c>
      <c r="AA64" s="1" t="s">
        <v>295</v>
      </c>
      <c r="AB64" s="1" t="s">
        <v>32</v>
      </c>
      <c r="AC64" s="1" t="s">
        <v>32</v>
      </c>
      <c r="AE64">
        <v>9105867066</v>
      </c>
    </row>
    <row r="65" spans="1:31" x14ac:dyDescent="0.25">
      <c r="A65" s="1">
        <f>MATCH(B65,'PHIEU XT'!B:B,0)</f>
        <v>41</v>
      </c>
      <c r="B65" s="1">
        <v>9105866239</v>
      </c>
      <c r="C65" s="1" t="s">
        <v>23</v>
      </c>
      <c r="D65" s="1" t="s">
        <v>24</v>
      </c>
      <c r="E65" s="1" t="s">
        <v>25</v>
      </c>
      <c r="F65" s="1" t="s">
        <v>296</v>
      </c>
      <c r="G65" s="1">
        <f t="shared" si="0"/>
        <v>1</v>
      </c>
      <c r="H65" s="1">
        <f>SUMIF('PHIEU XT'!B:B,B65,'PHIEU XT'!AI:AI)</f>
        <v>293724</v>
      </c>
      <c r="I65" s="45">
        <v>293724</v>
      </c>
      <c r="J65" s="1" t="s">
        <v>297</v>
      </c>
      <c r="K65" s="1" t="s">
        <v>298</v>
      </c>
      <c r="L65" s="1" t="s">
        <v>84</v>
      </c>
      <c r="M65" s="1" t="s">
        <v>85</v>
      </c>
      <c r="N65" s="1" t="s">
        <v>86</v>
      </c>
      <c r="O65" s="1" t="s">
        <v>32</v>
      </c>
      <c r="P65" s="1" t="s">
        <v>32</v>
      </c>
      <c r="Q65" s="1" t="s">
        <v>32</v>
      </c>
      <c r="R65" s="1" t="s">
        <v>32</v>
      </c>
      <c r="S65" s="1" t="s">
        <v>33</v>
      </c>
      <c r="T65" s="1" t="s">
        <v>34</v>
      </c>
      <c r="U65" s="1" t="s">
        <v>35</v>
      </c>
      <c r="V65" s="1" t="s">
        <v>36</v>
      </c>
      <c r="W65" s="1" t="s">
        <v>37</v>
      </c>
      <c r="X65" s="1" t="s">
        <v>32</v>
      </c>
      <c r="Y65" s="1" t="s">
        <v>32</v>
      </c>
      <c r="Z65" s="1" t="s">
        <v>32</v>
      </c>
      <c r="AA65" s="1" t="s">
        <v>299</v>
      </c>
      <c r="AB65" s="1" t="s">
        <v>32</v>
      </c>
      <c r="AC65" s="1" t="s">
        <v>32</v>
      </c>
      <c r="AE65">
        <v>9105866239</v>
      </c>
    </row>
    <row r="66" spans="1:31" x14ac:dyDescent="0.25">
      <c r="A66" s="1">
        <f>MATCH(B66,'PHIEU XT'!B:B,0)</f>
        <v>46</v>
      </c>
      <c r="B66" s="1">
        <v>9105866305</v>
      </c>
      <c r="C66" s="1" t="s">
        <v>23</v>
      </c>
      <c r="D66" s="1" t="s">
        <v>24</v>
      </c>
      <c r="E66" s="1" t="s">
        <v>25</v>
      </c>
      <c r="F66" s="1" t="s">
        <v>300</v>
      </c>
      <c r="G66" s="1">
        <f t="shared" si="0"/>
        <v>1</v>
      </c>
      <c r="H66" s="1">
        <f>SUMIF('PHIEU XT'!B:B,B66,'PHIEU XT'!AI:AI)</f>
        <v>124432</v>
      </c>
      <c r="I66" s="45">
        <v>124432</v>
      </c>
      <c r="J66" s="1" t="s">
        <v>301</v>
      </c>
      <c r="K66" s="1" t="s">
        <v>302</v>
      </c>
      <c r="L66" s="1" t="s">
        <v>275</v>
      </c>
      <c r="M66" s="1" t="s">
        <v>276</v>
      </c>
      <c r="N66" s="1" t="s">
        <v>277</v>
      </c>
      <c r="O66" s="1" t="s">
        <v>32</v>
      </c>
      <c r="P66" s="1" t="s">
        <v>32</v>
      </c>
      <c r="Q66" s="1" t="s">
        <v>32</v>
      </c>
      <c r="R66" s="1" t="s">
        <v>32</v>
      </c>
      <c r="S66" s="1" t="s">
        <v>33</v>
      </c>
      <c r="T66" s="1" t="s">
        <v>34</v>
      </c>
      <c r="U66" s="1" t="s">
        <v>35</v>
      </c>
      <c r="V66" s="1" t="s">
        <v>36</v>
      </c>
      <c r="W66" s="1" t="s">
        <v>37</v>
      </c>
      <c r="X66" s="1" t="s">
        <v>32</v>
      </c>
      <c r="Y66" s="1" t="s">
        <v>32</v>
      </c>
      <c r="Z66" s="1" t="s">
        <v>32</v>
      </c>
      <c r="AA66" s="1" t="s">
        <v>303</v>
      </c>
      <c r="AB66" s="1" t="s">
        <v>32</v>
      </c>
      <c r="AC66" s="1" t="s">
        <v>32</v>
      </c>
      <c r="AE66">
        <v>9105866305</v>
      </c>
    </row>
    <row r="67" spans="1:31" x14ac:dyDescent="0.25">
      <c r="A67" s="1">
        <f>MATCH(B67,'PHIEU XT'!B:B,0)</f>
        <v>42</v>
      </c>
      <c r="B67" s="1">
        <v>9105866214</v>
      </c>
      <c r="C67" s="1" t="s">
        <v>23</v>
      </c>
      <c r="D67" s="1" t="s">
        <v>24</v>
      </c>
      <c r="E67" s="1" t="s">
        <v>25</v>
      </c>
      <c r="F67" s="1" t="s">
        <v>304</v>
      </c>
      <c r="G67" s="1">
        <f t="shared" ref="G67:G130" si="1">IF(H67=I67,1,0)</f>
        <v>1</v>
      </c>
      <c r="H67" s="1">
        <f>SUMIF('PHIEU XT'!B:B,B67,'PHIEU XT'!AI:AI)</f>
        <v>146862</v>
      </c>
      <c r="I67" s="45">
        <v>146862</v>
      </c>
      <c r="J67" s="1" t="s">
        <v>305</v>
      </c>
      <c r="K67" s="1" t="s">
        <v>306</v>
      </c>
      <c r="L67" s="1" t="s">
        <v>50</v>
      </c>
      <c r="M67" s="1" t="s">
        <v>51</v>
      </c>
      <c r="N67" s="1" t="s">
        <v>52</v>
      </c>
      <c r="O67" s="1" t="s">
        <v>32</v>
      </c>
      <c r="P67" s="1" t="s">
        <v>32</v>
      </c>
      <c r="Q67" s="1" t="s">
        <v>32</v>
      </c>
      <c r="R67" s="1" t="s">
        <v>32</v>
      </c>
      <c r="S67" s="1" t="s">
        <v>33</v>
      </c>
      <c r="T67" s="1" t="s">
        <v>34</v>
      </c>
      <c r="U67" s="1" t="s">
        <v>35</v>
      </c>
      <c r="V67" s="1" t="s">
        <v>36</v>
      </c>
      <c r="W67" s="1" t="s">
        <v>37</v>
      </c>
      <c r="X67" s="1" t="s">
        <v>32</v>
      </c>
      <c r="Y67" s="1" t="s">
        <v>32</v>
      </c>
      <c r="Z67" s="1" t="s">
        <v>32</v>
      </c>
      <c r="AA67" s="1" t="s">
        <v>307</v>
      </c>
      <c r="AB67" s="1" t="s">
        <v>32</v>
      </c>
      <c r="AC67" s="1" t="s">
        <v>32</v>
      </c>
      <c r="AE67">
        <v>9105866214</v>
      </c>
    </row>
    <row r="68" spans="1:31" x14ac:dyDescent="0.25">
      <c r="A68" s="1">
        <f>MATCH(B68,'PHIEU XT'!B:B,0)</f>
        <v>118</v>
      </c>
      <c r="B68" s="1">
        <v>9105867706</v>
      </c>
      <c r="C68" s="1" t="s">
        <v>23</v>
      </c>
      <c r="D68" s="1" t="s">
        <v>24</v>
      </c>
      <c r="E68" s="1" t="s">
        <v>25</v>
      </c>
      <c r="F68" s="1" t="s">
        <v>308</v>
      </c>
      <c r="G68" s="1">
        <f t="shared" si="1"/>
        <v>1</v>
      </c>
      <c r="H68" s="1">
        <f>SUMIF('PHIEU XT'!B:B,B68,'PHIEU XT'!AI:AI)</f>
        <v>111058</v>
      </c>
      <c r="I68" s="45">
        <v>111058</v>
      </c>
      <c r="J68" s="1" t="s">
        <v>27</v>
      </c>
      <c r="K68" s="1" t="s">
        <v>28</v>
      </c>
      <c r="L68" s="1" t="s">
        <v>225</v>
      </c>
      <c r="M68" s="1" t="s">
        <v>226</v>
      </c>
      <c r="N68" s="1" t="s">
        <v>227</v>
      </c>
      <c r="O68" s="1" t="s">
        <v>228</v>
      </c>
      <c r="P68" s="1" t="s">
        <v>32</v>
      </c>
      <c r="Q68" s="1" t="s">
        <v>32</v>
      </c>
      <c r="R68" s="1" t="s">
        <v>32</v>
      </c>
      <c r="S68" s="1" t="s">
        <v>33</v>
      </c>
      <c r="T68" s="1" t="s">
        <v>34</v>
      </c>
      <c r="U68" s="1" t="s">
        <v>35</v>
      </c>
      <c r="V68" s="1" t="s">
        <v>36</v>
      </c>
      <c r="W68" s="1" t="s">
        <v>37</v>
      </c>
      <c r="X68" s="1" t="s">
        <v>32</v>
      </c>
      <c r="Y68" s="1" t="s">
        <v>32</v>
      </c>
      <c r="Z68" s="1" t="s">
        <v>32</v>
      </c>
      <c r="AA68" s="1" t="s">
        <v>309</v>
      </c>
      <c r="AB68" s="1" t="s">
        <v>32</v>
      </c>
      <c r="AC68" s="1" t="s">
        <v>32</v>
      </c>
      <c r="AE68">
        <v>9105867706</v>
      </c>
    </row>
    <row r="69" spans="1:31" x14ac:dyDescent="0.25">
      <c r="A69" s="1">
        <f>MATCH(B69,'PHIEU XT'!B:B,0)</f>
        <v>122</v>
      </c>
      <c r="B69" s="1">
        <v>9105867754</v>
      </c>
      <c r="C69" s="1" t="s">
        <v>23</v>
      </c>
      <c r="D69" s="1" t="s">
        <v>24</v>
      </c>
      <c r="E69" s="1" t="s">
        <v>25</v>
      </c>
      <c r="F69" s="1" t="s">
        <v>310</v>
      </c>
      <c r="G69" s="1">
        <f t="shared" si="1"/>
        <v>1</v>
      </c>
      <c r="H69" s="1">
        <f>SUMIF('PHIEU XT'!B:B,B69,'PHIEU XT'!AI:AI)</f>
        <v>46000</v>
      </c>
      <c r="I69" s="45">
        <v>46000</v>
      </c>
      <c r="J69" s="1" t="s">
        <v>249</v>
      </c>
      <c r="K69" s="1" t="s">
        <v>250</v>
      </c>
      <c r="L69" s="1" t="s">
        <v>225</v>
      </c>
      <c r="M69" s="1" t="s">
        <v>226</v>
      </c>
      <c r="N69" s="1" t="s">
        <v>227</v>
      </c>
      <c r="O69" s="1" t="s">
        <v>228</v>
      </c>
      <c r="P69" s="1" t="s">
        <v>32</v>
      </c>
      <c r="Q69" s="1" t="s">
        <v>32</v>
      </c>
      <c r="R69" s="1" t="s">
        <v>32</v>
      </c>
      <c r="S69" s="1" t="s">
        <v>33</v>
      </c>
      <c r="T69" s="1" t="s">
        <v>34</v>
      </c>
      <c r="U69" s="1" t="s">
        <v>35</v>
      </c>
      <c r="V69" s="1" t="s">
        <v>36</v>
      </c>
      <c r="W69" s="1" t="s">
        <v>37</v>
      </c>
      <c r="X69" s="1" t="s">
        <v>32</v>
      </c>
      <c r="Y69" s="1" t="s">
        <v>32</v>
      </c>
      <c r="Z69" s="1" t="s">
        <v>32</v>
      </c>
      <c r="AA69" s="1" t="s">
        <v>311</v>
      </c>
      <c r="AB69" s="1" t="s">
        <v>32</v>
      </c>
      <c r="AC69" s="1" t="s">
        <v>32</v>
      </c>
      <c r="AE69">
        <v>9105867754</v>
      </c>
    </row>
    <row r="70" spans="1:31" x14ac:dyDescent="0.25">
      <c r="A70" s="1">
        <f>MATCH(B70,'PHIEU XT'!B:B,0)</f>
        <v>48</v>
      </c>
      <c r="B70" s="1">
        <v>9105866429</v>
      </c>
      <c r="C70" s="1" t="s">
        <v>23</v>
      </c>
      <c r="D70" s="1" t="s">
        <v>24</v>
      </c>
      <c r="E70" s="1" t="s">
        <v>25</v>
      </c>
      <c r="F70" s="1" t="s">
        <v>312</v>
      </c>
      <c r="G70" s="1">
        <f t="shared" si="1"/>
        <v>1</v>
      </c>
      <c r="H70" s="1">
        <f>SUMIF('PHIEU XT'!B:B,B70,'PHIEU XT'!AI:AI)</f>
        <v>111058</v>
      </c>
      <c r="I70" s="45">
        <v>111058</v>
      </c>
      <c r="J70" s="1" t="s">
        <v>27</v>
      </c>
      <c r="K70" s="1" t="s">
        <v>28</v>
      </c>
      <c r="L70" s="1" t="s">
        <v>84</v>
      </c>
      <c r="M70" s="1" t="s">
        <v>85</v>
      </c>
      <c r="N70" s="1" t="s">
        <v>86</v>
      </c>
      <c r="O70" s="1" t="s">
        <v>32</v>
      </c>
      <c r="P70" s="1" t="s">
        <v>32</v>
      </c>
      <c r="Q70" s="1" t="s">
        <v>32</v>
      </c>
      <c r="R70" s="1" t="s">
        <v>32</v>
      </c>
      <c r="S70" s="1" t="s">
        <v>33</v>
      </c>
      <c r="T70" s="1" t="s">
        <v>34</v>
      </c>
      <c r="U70" s="1" t="s">
        <v>35</v>
      </c>
      <c r="V70" s="1" t="s">
        <v>36</v>
      </c>
      <c r="W70" s="1" t="s">
        <v>37</v>
      </c>
      <c r="X70" s="1" t="s">
        <v>32</v>
      </c>
      <c r="Y70" s="1" t="s">
        <v>32</v>
      </c>
      <c r="Z70" s="1" t="s">
        <v>32</v>
      </c>
      <c r="AA70" s="1" t="s">
        <v>313</v>
      </c>
      <c r="AB70" s="1" t="s">
        <v>32</v>
      </c>
      <c r="AC70" s="1" t="s">
        <v>32</v>
      </c>
      <c r="AE70">
        <v>9105866429</v>
      </c>
    </row>
    <row r="71" spans="1:31" x14ac:dyDescent="0.25">
      <c r="A71" s="1">
        <f>MATCH(B71,'PHIEU XT'!B:B,0)</f>
        <v>125</v>
      </c>
      <c r="B71" s="1">
        <v>9105867755</v>
      </c>
      <c r="C71" s="1" t="s">
        <v>23</v>
      </c>
      <c r="D71" s="1" t="s">
        <v>24</v>
      </c>
      <c r="E71" s="1" t="s">
        <v>25</v>
      </c>
      <c r="F71" s="1" t="s">
        <v>314</v>
      </c>
      <c r="G71" s="1">
        <f t="shared" si="1"/>
        <v>1</v>
      </c>
      <c r="H71" s="1">
        <f>SUMIF('PHIEU XT'!B:B,B71,'PHIEU XT'!AI:AI)</f>
        <v>100364</v>
      </c>
      <c r="I71" s="45">
        <v>100364</v>
      </c>
      <c r="J71" s="1" t="s">
        <v>315</v>
      </c>
      <c r="K71" s="1" t="s">
        <v>316</v>
      </c>
      <c r="L71" s="1" t="s">
        <v>225</v>
      </c>
      <c r="M71" s="1" t="s">
        <v>226</v>
      </c>
      <c r="N71" s="1" t="s">
        <v>227</v>
      </c>
      <c r="O71" s="1" t="s">
        <v>228</v>
      </c>
      <c r="P71" s="1" t="s">
        <v>32</v>
      </c>
      <c r="Q71" s="1" t="s">
        <v>32</v>
      </c>
      <c r="R71" s="1" t="s">
        <v>32</v>
      </c>
      <c r="S71" s="1" t="s">
        <v>33</v>
      </c>
      <c r="T71" s="1" t="s">
        <v>34</v>
      </c>
      <c r="U71" s="1" t="s">
        <v>35</v>
      </c>
      <c r="V71" s="1" t="s">
        <v>36</v>
      </c>
      <c r="W71" s="1" t="s">
        <v>37</v>
      </c>
      <c r="X71" s="1" t="s">
        <v>32</v>
      </c>
      <c r="Y71" s="1" t="s">
        <v>32</v>
      </c>
      <c r="Z71" s="1" t="s">
        <v>32</v>
      </c>
      <c r="AA71" s="1" t="s">
        <v>317</v>
      </c>
      <c r="AB71" s="1" t="s">
        <v>32</v>
      </c>
      <c r="AC71" s="1" t="s">
        <v>32</v>
      </c>
      <c r="AE71">
        <v>9105867755</v>
      </c>
    </row>
    <row r="72" spans="1:31" x14ac:dyDescent="0.25">
      <c r="A72" s="1">
        <f>MATCH(B72,'PHIEU XT'!B:B,0)</f>
        <v>147</v>
      </c>
      <c r="B72" s="1">
        <v>9105868145</v>
      </c>
      <c r="C72" s="1" t="s">
        <v>23</v>
      </c>
      <c r="D72" s="1" t="s">
        <v>24</v>
      </c>
      <c r="E72" s="1" t="s">
        <v>25</v>
      </c>
      <c r="F72" s="1" t="s">
        <v>318</v>
      </c>
      <c r="G72" s="1">
        <f t="shared" si="1"/>
        <v>1</v>
      </c>
      <c r="H72" s="1">
        <f>SUMIF('PHIEU XT'!B:B,B72,'PHIEU XT'!AI:AI)</f>
        <v>100364</v>
      </c>
      <c r="I72" s="45">
        <v>100364</v>
      </c>
      <c r="J72" s="1" t="s">
        <v>315</v>
      </c>
      <c r="K72" s="1" t="s">
        <v>316</v>
      </c>
      <c r="L72" s="1" t="s">
        <v>154</v>
      </c>
      <c r="M72" s="1" t="s">
        <v>155</v>
      </c>
      <c r="N72" s="1" t="s">
        <v>156</v>
      </c>
      <c r="O72" s="1" t="s">
        <v>45</v>
      </c>
      <c r="P72" s="1" t="s">
        <v>32</v>
      </c>
      <c r="Q72" s="1" t="s">
        <v>32</v>
      </c>
      <c r="R72" s="1" t="s">
        <v>32</v>
      </c>
      <c r="S72" s="1" t="s">
        <v>33</v>
      </c>
      <c r="T72" s="1" t="s">
        <v>34</v>
      </c>
      <c r="U72" s="1" t="s">
        <v>35</v>
      </c>
      <c r="V72" s="1" t="s">
        <v>36</v>
      </c>
      <c r="W72" s="1" t="s">
        <v>37</v>
      </c>
      <c r="X72" s="1" t="s">
        <v>32</v>
      </c>
      <c r="Y72" s="1" t="s">
        <v>32</v>
      </c>
      <c r="Z72" s="1" t="s">
        <v>32</v>
      </c>
      <c r="AA72" s="1" t="s">
        <v>319</v>
      </c>
      <c r="AB72" s="1" t="s">
        <v>32</v>
      </c>
      <c r="AC72" s="1" t="s">
        <v>32</v>
      </c>
      <c r="AE72">
        <v>9105868145</v>
      </c>
    </row>
    <row r="73" spans="1:31" x14ac:dyDescent="0.25">
      <c r="A73" s="1">
        <f>MATCH(B73,'PHIEU XT'!B:B,0)</f>
        <v>210</v>
      </c>
      <c r="B73" s="1">
        <v>9105869118</v>
      </c>
      <c r="C73" s="1" t="s">
        <v>23</v>
      </c>
      <c r="D73" s="1" t="s">
        <v>24</v>
      </c>
      <c r="E73" s="1" t="s">
        <v>25</v>
      </c>
      <c r="F73" s="1" t="s">
        <v>320</v>
      </c>
      <c r="G73" s="1">
        <f t="shared" si="1"/>
        <v>1</v>
      </c>
      <c r="H73" s="1">
        <f>SUMIF('PHIEU XT'!B:B,B73,'PHIEU XT'!AI:AI)</f>
        <v>1100250</v>
      </c>
      <c r="I73" s="45">
        <v>1100250</v>
      </c>
      <c r="J73" s="1" t="s">
        <v>321</v>
      </c>
      <c r="K73" s="1" t="s">
        <v>322</v>
      </c>
      <c r="L73" s="1" t="s">
        <v>133</v>
      </c>
      <c r="M73" s="1" t="s">
        <v>134</v>
      </c>
      <c r="N73" s="1" t="s">
        <v>135</v>
      </c>
      <c r="O73" s="1" t="s">
        <v>136</v>
      </c>
      <c r="P73" s="1" t="s">
        <v>32</v>
      </c>
      <c r="Q73" s="1" t="s">
        <v>32</v>
      </c>
      <c r="R73" s="1" t="s">
        <v>32</v>
      </c>
      <c r="S73" s="1" t="s">
        <v>33</v>
      </c>
      <c r="T73" s="1" t="s">
        <v>34</v>
      </c>
      <c r="U73" s="1" t="s">
        <v>35</v>
      </c>
      <c r="V73" s="1" t="s">
        <v>36</v>
      </c>
      <c r="W73" s="1" t="s">
        <v>37</v>
      </c>
      <c r="X73" s="1" t="s">
        <v>32</v>
      </c>
      <c r="Y73" s="1" t="s">
        <v>32</v>
      </c>
      <c r="Z73" s="1" t="s">
        <v>32</v>
      </c>
      <c r="AA73" s="1" t="s">
        <v>323</v>
      </c>
      <c r="AB73" s="1" t="s">
        <v>32</v>
      </c>
      <c r="AC73" s="1" t="s">
        <v>32</v>
      </c>
      <c r="AE73">
        <v>9105869118</v>
      </c>
    </row>
    <row r="74" spans="1:31" x14ac:dyDescent="0.25">
      <c r="A74" s="1">
        <f>MATCH(B74,'PHIEU XT'!B:B,0)</f>
        <v>236</v>
      </c>
      <c r="B74" s="1">
        <v>9105869277</v>
      </c>
      <c r="C74" s="1" t="s">
        <v>23</v>
      </c>
      <c r="D74" s="1" t="s">
        <v>24</v>
      </c>
      <c r="E74" s="1" t="s">
        <v>25</v>
      </c>
      <c r="F74" s="1" t="s">
        <v>324</v>
      </c>
      <c r="G74" s="1">
        <f t="shared" si="1"/>
        <v>1</v>
      </c>
      <c r="H74" s="1">
        <f>SUMIF('PHIEU XT'!B:B,B74,'PHIEU XT'!AI:AI)</f>
        <v>113520</v>
      </c>
      <c r="I74" s="45">
        <v>113520</v>
      </c>
      <c r="J74" s="1" t="s">
        <v>325</v>
      </c>
      <c r="K74" s="1" t="s">
        <v>326</v>
      </c>
      <c r="L74" s="1" t="s">
        <v>237</v>
      </c>
      <c r="M74" s="1" t="s">
        <v>238</v>
      </c>
      <c r="N74" s="1" t="s">
        <v>239</v>
      </c>
      <c r="O74" s="1" t="s">
        <v>240</v>
      </c>
      <c r="P74" s="1" t="s">
        <v>32</v>
      </c>
      <c r="Q74" s="1" t="s">
        <v>32</v>
      </c>
      <c r="R74" s="1" t="s">
        <v>32</v>
      </c>
      <c r="S74" s="1" t="s">
        <v>33</v>
      </c>
      <c r="T74" s="1" t="s">
        <v>34</v>
      </c>
      <c r="U74" s="1" t="s">
        <v>35</v>
      </c>
      <c r="V74" s="1" t="s">
        <v>36</v>
      </c>
      <c r="W74" s="1" t="s">
        <v>37</v>
      </c>
      <c r="X74" s="1" t="s">
        <v>32</v>
      </c>
      <c r="Y74" s="1" t="s">
        <v>32</v>
      </c>
      <c r="Z74" s="1" t="s">
        <v>32</v>
      </c>
      <c r="AA74" s="1" t="s">
        <v>327</v>
      </c>
      <c r="AB74" s="1" t="s">
        <v>32</v>
      </c>
      <c r="AC74" s="1" t="s">
        <v>32</v>
      </c>
      <c r="AE74">
        <v>9105869277</v>
      </c>
    </row>
    <row r="75" spans="1:31" x14ac:dyDescent="0.25">
      <c r="A75" s="1">
        <f>MATCH(B75,'PHIEU XT'!B:B,0)</f>
        <v>15</v>
      </c>
      <c r="B75" s="1">
        <v>9105865288</v>
      </c>
      <c r="C75" s="1" t="s">
        <v>23</v>
      </c>
      <c r="D75" s="1" t="s">
        <v>24</v>
      </c>
      <c r="E75" s="1" t="s">
        <v>25</v>
      </c>
      <c r="F75" s="1" t="s">
        <v>328</v>
      </c>
      <c r="G75" s="1">
        <f t="shared" si="1"/>
        <v>1</v>
      </c>
      <c r="H75" s="1">
        <f>SUMIF('PHIEU XT'!B:B,B75,'PHIEU XT'!AI:AI)</f>
        <v>444232</v>
      </c>
      <c r="I75" s="45">
        <v>444232</v>
      </c>
      <c r="J75" s="1" t="s">
        <v>267</v>
      </c>
      <c r="K75" s="1" t="s">
        <v>268</v>
      </c>
      <c r="L75" s="1" t="s">
        <v>50</v>
      </c>
      <c r="M75" s="1" t="s">
        <v>51</v>
      </c>
      <c r="N75" s="1" t="s">
        <v>52</v>
      </c>
      <c r="O75" s="1" t="s">
        <v>32</v>
      </c>
      <c r="P75" s="1" t="s">
        <v>32</v>
      </c>
      <c r="Q75" s="1" t="s">
        <v>32</v>
      </c>
      <c r="R75" s="1" t="s">
        <v>32</v>
      </c>
      <c r="S75" s="1" t="s">
        <v>33</v>
      </c>
      <c r="T75" s="1" t="s">
        <v>34</v>
      </c>
      <c r="U75" s="1" t="s">
        <v>35</v>
      </c>
      <c r="V75" s="1" t="s">
        <v>36</v>
      </c>
      <c r="W75" s="1" t="s">
        <v>37</v>
      </c>
      <c r="X75" s="1" t="s">
        <v>32</v>
      </c>
      <c r="Y75" s="1" t="s">
        <v>32</v>
      </c>
      <c r="Z75" s="1" t="s">
        <v>32</v>
      </c>
      <c r="AA75" s="1" t="s">
        <v>329</v>
      </c>
      <c r="AB75" s="1" t="s">
        <v>32</v>
      </c>
      <c r="AC75" s="1" t="s">
        <v>32</v>
      </c>
      <c r="AE75">
        <v>9105865288</v>
      </c>
    </row>
    <row r="76" spans="1:31" x14ac:dyDescent="0.25">
      <c r="A76" s="1">
        <f>MATCH(B76,'PHIEU XT'!B:B,0)</f>
        <v>203</v>
      </c>
      <c r="B76" s="1">
        <v>9105868921</v>
      </c>
      <c r="C76" s="1" t="s">
        <v>23</v>
      </c>
      <c r="D76" s="1" t="s">
        <v>24</v>
      </c>
      <c r="E76" s="1" t="s">
        <v>25</v>
      </c>
      <c r="F76" s="1" t="s">
        <v>330</v>
      </c>
      <c r="G76" s="1">
        <f t="shared" si="1"/>
        <v>1</v>
      </c>
      <c r="H76" s="1">
        <f>SUMIF('PHIEU XT'!B:B,B76,'PHIEU XT'!AI:AI)</f>
        <v>138000</v>
      </c>
      <c r="I76" s="45">
        <v>138000</v>
      </c>
      <c r="J76" s="1" t="s">
        <v>271</v>
      </c>
      <c r="K76" s="1" t="s">
        <v>272</v>
      </c>
      <c r="L76" s="1" t="s">
        <v>50</v>
      </c>
      <c r="M76" s="1" t="s">
        <v>51</v>
      </c>
      <c r="N76" s="1" t="s">
        <v>52</v>
      </c>
      <c r="O76" s="1" t="s">
        <v>32</v>
      </c>
      <c r="P76" s="1" t="s">
        <v>32</v>
      </c>
      <c r="Q76" s="1" t="s">
        <v>32</v>
      </c>
      <c r="R76" s="1" t="s">
        <v>32</v>
      </c>
      <c r="S76" s="1" t="s">
        <v>33</v>
      </c>
      <c r="T76" s="1" t="s">
        <v>34</v>
      </c>
      <c r="U76" s="1" t="s">
        <v>35</v>
      </c>
      <c r="V76" s="1" t="s">
        <v>36</v>
      </c>
      <c r="W76" s="1" t="s">
        <v>37</v>
      </c>
      <c r="X76" s="1" t="s">
        <v>32</v>
      </c>
      <c r="Y76" s="1" t="s">
        <v>32</v>
      </c>
      <c r="Z76" s="1" t="s">
        <v>32</v>
      </c>
      <c r="AA76" s="1" t="s">
        <v>331</v>
      </c>
      <c r="AB76" s="1" t="s">
        <v>32</v>
      </c>
      <c r="AC76" s="1" t="s">
        <v>32</v>
      </c>
      <c r="AE76">
        <v>9105868921</v>
      </c>
    </row>
    <row r="77" spans="1:31" x14ac:dyDescent="0.25">
      <c r="A77" s="1">
        <f>MATCH(B77,'PHIEU XT'!B:B,0)</f>
        <v>123</v>
      </c>
      <c r="B77" s="1">
        <v>9105867799</v>
      </c>
      <c r="C77" s="1" t="s">
        <v>23</v>
      </c>
      <c r="D77" s="1" t="s">
        <v>24</v>
      </c>
      <c r="E77" s="1" t="s">
        <v>25</v>
      </c>
      <c r="F77" s="1" t="s">
        <v>332</v>
      </c>
      <c r="G77" s="1">
        <f t="shared" si="1"/>
        <v>1</v>
      </c>
      <c r="H77" s="1">
        <f>SUMIF('PHIEU XT'!B:B,B77,'PHIEU XT'!AI:AI)</f>
        <v>811387</v>
      </c>
      <c r="I77" s="45">
        <v>811387</v>
      </c>
      <c r="J77" s="1" t="s">
        <v>333</v>
      </c>
      <c r="K77" s="1" t="s">
        <v>334</v>
      </c>
      <c r="L77" s="1" t="s">
        <v>225</v>
      </c>
      <c r="M77" s="1" t="s">
        <v>226</v>
      </c>
      <c r="N77" s="1" t="s">
        <v>227</v>
      </c>
      <c r="O77" s="1" t="s">
        <v>228</v>
      </c>
      <c r="P77" s="1" t="s">
        <v>32</v>
      </c>
      <c r="Q77" s="1" t="s">
        <v>32</v>
      </c>
      <c r="R77" s="1" t="s">
        <v>32</v>
      </c>
      <c r="S77" s="1" t="s">
        <v>33</v>
      </c>
      <c r="T77" s="1" t="s">
        <v>34</v>
      </c>
      <c r="U77" s="1" t="s">
        <v>35</v>
      </c>
      <c r="V77" s="1" t="s">
        <v>36</v>
      </c>
      <c r="W77" s="1" t="s">
        <v>37</v>
      </c>
      <c r="X77" s="1" t="s">
        <v>32</v>
      </c>
      <c r="Y77" s="1" t="s">
        <v>32</v>
      </c>
      <c r="Z77" s="1" t="s">
        <v>32</v>
      </c>
      <c r="AA77" s="1" t="s">
        <v>335</v>
      </c>
      <c r="AB77" s="1" t="s">
        <v>32</v>
      </c>
      <c r="AC77" s="1" t="s">
        <v>32</v>
      </c>
      <c r="AE77">
        <v>9105867799</v>
      </c>
    </row>
    <row r="78" spans="1:31" x14ac:dyDescent="0.25">
      <c r="A78" s="1">
        <f>MATCH(B78,'PHIEU XT'!B:B,0)</f>
        <v>244</v>
      </c>
      <c r="B78" s="1">
        <v>9105869439</v>
      </c>
      <c r="C78" s="1" t="s">
        <v>23</v>
      </c>
      <c r="D78" s="1" t="s">
        <v>24</v>
      </c>
      <c r="E78" s="1" t="s">
        <v>25</v>
      </c>
      <c r="F78" s="1" t="s">
        <v>336</v>
      </c>
      <c r="G78" s="1">
        <f t="shared" si="1"/>
        <v>1</v>
      </c>
      <c r="H78" s="1">
        <f>SUMIF('PHIEU XT'!B:B,B78,'PHIEU XT'!AI:AI)</f>
        <v>274978</v>
      </c>
      <c r="I78" s="45">
        <v>274978</v>
      </c>
      <c r="J78" s="1" t="s">
        <v>102</v>
      </c>
      <c r="K78" s="1" t="s">
        <v>103</v>
      </c>
      <c r="L78" s="1" t="s">
        <v>237</v>
      </c>
      <c r="M78" s="1" t="s">
        <v>238</v>
      </c>
      <c r="N78" s="1" t="s">
        <v>239</v>
      </c>
      <c r="O78" s="1" t="s">
        <v>240</v>
      </c>
      <c r="P78" s="1" t="s">
        <v>32</v>
      </c>
      <c r="Q78" s="1" t="s">
        <v>32</v>
      </c>
      <c r="R78" s="1" t="s">
        <v>32</v>
      </c>
      <c r="S78" s="1" t="s">
        <v>33</v>
      </c>
      <c r="T78" s="1" t="s">
        <v>34</v>
      </c>
      <c r="U78" s="1" t="s">
        <v>35</v>
      </c>
      <c r="V78" s="1" t="s">
        <v>36</v>
      </c>
      <c r="W78" s="1" t="s">
        <v>37</v>
      </c>
      <c r="X78" s="1" t="s">
        <v>32</v>
      </c>
      <c r="Y78" s="1" t="s">
        <v>32</v>
      </c>
      <c r="Z78" s="1" t="s">
        <v>32</v>
      </c>
      <c r="AA78" s="1" t="s">
        <v>337</v>
      </c>
      <c r="AB78" s="1" t="s">
        <v>32</v>
      </c>
      <c r="AC78" s="1" t="s">
        <v>32</v>
      </c>
      <c r="AE78">
        <v>9105869439</v>
      </c>
    </row>
    <row r="79" spans="1:31" x14ac:dyDescent="0.25">
      <c r="A79" s="1">
        <f>MATCH(B79,'PHIEU XT'!B:B,0)</f>
        <v>145</v>
      </c>
      <c r="B79" s="1">
        <v>9105868095</v>
      </c>
      <c r="C79" s="1" t="s">
        <v>23</v>
      </c>
      <c r="D79" s="1" t="s">
        <v>24</v>
      </c>
      <c r="E79" s="1" t="s">
        <v>25</v>
      </c>
      <c r="F79" s="1" t="s">
        <v>338</v>
      </c>
      <c r="G79" s="1">
        <f t="shared" si="1"/>
        <v>1</v>
      </c>
      <c r="H79" s="1">
        <f>SUMIF('PHIEU XT'!B:B,B79,'PHIEU XT'!AI:AI)</f>
        <v>222116</v>
      </c>
      <c r="I79" s="45">
        <v>222116</v>
      </c>
      <c r="J79" s="1" t="s">
        <v>82</v>
      </c>
      <c r="K79" s="1" t="s">
        <v>83</v>
      </c>
      <c r="L79" s="1" t="s">
        <v>154</v>
      </c>
      <c r="M79" s="1" t="s">
        <v>155</v>
      </c>
      <c r="N79" s="1" t="s">
        <v>156</v>
      </c>
      <c r="O79" s="1" t="s">
        <v>45</v>
      </c>
      <c r="P79" s="1" t="s">
        <v>32</v>
      </c>
      <c r="Q79" s="1" t="s">
        <v>32</v>
      </c>
      <c r="R79" s="1" t="s">
        <v>32</v>
      </c>
      <c r="S79" s="1" t="s">
        <v>33</v>
      </c>
      <c r="T79" s="1" t="s">
        <v>34</v>
      </c>
      <c r="U79" s="1" t="s">
        <v>35</v>
      </c>
      <c r="V79" s="1" t="s">
        <v>36</v>
      </c>
      <c r="W79" s="1" t="s">
        <v>37</v>
      </c>
      <c r="X79" s="1" t="s">
        <v>32</v>
      </c>
      <c r="Y79" s="1" t="s">
        <v>32</v>
      </c>
      <c r="Z79" s="1" t="s">
        <v>32</v>
      </c>
      <c r="AA79" s="1" t="s">
        <v>339</v>
      </c>
      <c r="AB79" s="1" t="s">
        <v>32</v>
      </c>
      <c r="AC79" s="1" t="s">
        <v>32</v>
      </c>
      <c r="AE79">
        <v>9105868095</v>
      </c>
    </row>
    <row r="80" spans="1:31" x14ac:dyDescent="0.25">
      <c r="A80" s="1">
        <f>MATCH(B80,'PHIEU XT'!B:B,0)</f>
        <v>82</v>
      </c>
      <c r="B80" s="1">
        <v>9105867285</v>
      </c>
      <c r="C80" s="1" t="s">
        <v>23</v>
      </c>
      <c r="D80" s="1" t="s">
        <v>24</v>
      </c>
      <c r="E80" s="1" t="s">
        <v>25</v>
      </c>
      <c r="F80" s="1" t="s">
        <v>340</v>
      </c>
      <c r="G80" s="1">
        <f t="shared" si="1"/>
        <v>1</v>
      </c>
      <c r="H80" s="1">
        <f>SUMIF('PHIEU XT'!B:B,B80,'PHIEU XT'!AI:AI)</f>
        <v>113520</v>
      </c>
      <c r="I80" s="45">
        <v>113520</v>
      </c>
      <c r="J80" s="1" t="s">
        <v>325</v>
      </c>
      <c r="K80" s="1" t="s">
        <v>326</v>
      </c>
      <c r="L80" s="1" t="s">
        <v>29</v>
      </c>
      <c r="M80" s="1" t="s">
        <v>30</v>
      </c>
      <c r="N80" s="1" t="s">
        <v>31</v>
      </c>
      <c r="O80" s="1" t="s">
        <v>32</v>
      </c>
      <c r="P80" s="1" t="s">
        <v>32</v>
      </c>
      <c r="Q80" s="1" t="s">
        <v>32</v>
      </c>
      <c r="R80" s="1" t="s">
        <v>32</v>
      </c>
      <c r="S80" s="1" t="s">
        <v>33</v>
      </c>
      <c r="T80" s="1" t="s">
        <v>34</v>
      </c>
      <c r="U80" s="1" t="s">
        <v>35</v>
      </c>
      <c r="V80" s="1" t="s">
        <v>36</v>
      </c>
      <c r="W80" s="1" t="s">
        <v>37</v>
      </c>
      <c r="X80" s="1" t="s">
        <v>32</v>
      </c>
      <c r="Y80" s="1" t="s">
        <v>32</v>
      </c>
      <c r="Z80" s="1" t="s">
        <v>32</v>
      </c>
      <c r="AA80" s="1" t="s">
        <v>341</v>
      </c>
      <c r="AB80" s="1" t="s">
        <v>32</v>
      </c>
      <c r="AC80" s="1" t="s">
        <v>32</v>
      </c>
      <c r="AE80">
        <v>9105867285</v>
      </c>
    </row>
    <row r="81" spans="1:31" x14ac:dyDescent="0.25">
      <c r="A81" s="1">
        <f>MATCH(B81,'PHIEU XT'!B:B,0)</f>
        <v>70</v>
      </c>
      <c r="B81" s="1">
        <v>9105867057</v>
      </c>
      <c r="C81" s="1" t="s">
        <v>23</v>
      </c>
      <c r="D81" s="1" t="s">
        <v>24</v>
      </c>
      <c r="E81" s="1" t="s">
        <v>25</v>
      </c>
      <c r="F81" s="1" t="s">
        <v>342</v>
      </c>
      <c r="G81" s="1">
        <f t="shared" si="1"/>
        <v>1</v>
      </c>
      <c r="H81" s="1">
        <f>SUMIF('PHIEU XT'!B:B,B81,'PHIEU XT'!AI:AI)</f>
        <v>222116</v>
      </c>
      <c r="I81" s="45">
        <v>222116</v>
      </c>
      <c r="J81" s="1" t="s">
        <v>82</v>
      </c>
      <c r="K81" s="1" t="s">
        <v>83</v>
      </c>
      <c r="L81" s="1" t="s">
        <v>343</v>
      </c>
      <c r="M81" s="1" t="s">
        <v>344</v>
      </c>
      <c r="N81" s="1" t="s">
        <v>345</v>
      </c>
      <c r="O81" s="1" t="s">
        <v>32</v>
      </c>
      <c r="P81" s="1" t="s">
        <v>32</v>
      </c>
      <c r="Q81" s="1" t="s">
        <v>32</v>
      </c>
      <c r="R81" s="1" t="s">
        <v>32</v>
      </c>
      <c r="S81" s="1" t="s">
        <v>33</v>
      </c>
      <c r="T81" s="1" t="s">
        <v>34</v>
      </c>
      <c r="U81" s="1" t="s">
        <v>35</v>
      </c>
      <c r="V81" s="1" t="s">
        <v>36</v>
      </c>
      <c r="W81" s="1" t="s">
        <v>37</v>
      </c>
      <c r="X81" s="1" t="s">
        <v>32</v>
      </c>
      <c r="Y81" s="1" t="s">
        <v>32</v>
      </c>
      <c r="Z81" s="1" t="s">
        <v>32</v>
      </c>
      <c r="AA81" s="1" t="s">
        <v>346</v>
      </c>
      <c r="AB81" s="1" t="s">
        <v>32</v>
      </c>
      <c r="AC81" s="1" t="s">
        <v>32</v>
      </c>
      <c r="AE81">
        <v>9105867057</v>
      </c>
    </row>
    <row r="82" spans="1:31" x14ac:dyDescent="0.25">
      <c r="A82" s="1">
        <f>MATCH(B82,'PHIEU XT'!B:B,0)</f>
        <v>191</v>
      </c>
      <c r="B82" s="1">
        <v>9105868656</v>
      </c>
      <c r="C82" s="1" t="s">
        <v>23</v>
      </c>
      <c r="D82" s="1" t="s">
        <v>24</v>
      </c>
      <c r="E82" s="1" t="s">
        <v>25</v>
      </c>
      <c r="F82" s="1" t="s">
        <v>347</v>
      </c>
      <c r="G82" s="1">
        <f t="shared" si="1"/>
        <v>1</v>
      </c>
      <c r="H82" s="1">
        <f>SUMIF('PHIEU XT'!B:B,B82,'PHIEU XT'!AI:AI)</f>
        <v>444232</v>
      </c>
      <c r="I82" s="45">
        <v>444232</v>
      </c>
      <c r="J82" s="1" t="s">
        <v>267</v>
      </c>
      <c r="K82" s="1" t="s">
        <v>268</v>
      </c>
      <c r="L82" s="1" t="s">
        <v>50</v>
      </c>
      <c r="M82" s="1" t="s">
        <v>51</v>
      </c>
      <c r="N82" s="1" t="s">
        <v>52</v>
      </c>
      <c r="O82" s="1" t="s">
        <v>32</v>
      </c>
      <c r="P82" s="1" t="s">
        <v>32</v>
      </c>
      <c r="Q82" s="1" t="s">
        <v>32</v>
      </c>
      <c r="R82" s="1" t="s">
        <v>32</v>
      </c>
      <c r="S82" s="1" t="s">
        <v>33</v>
      </c>
      <c r="T82" s="1" t="s">
        <v>34</v>
      </c>
      <c r="U82" s="1" t="s">
        <v>35</v>
      </c>
      <c r="V82" s="1" t="s">
        <v>36</v>
      </c>
      <c r="W82" s="1" t="s">
        <v>37</v>
      </c>
      <c r="X82" s="1" t="s">
        <v>32</v>
      </c>
      <c r="Y82" s="1" t="s">
        <v>32</v>
      </c>
      <c r="Z82" s="1" t="s">
        <v>32</v>
      </c>
      <c r="AA82" s="1" t="s">
        <v>348</v>
      </c>
      <c r="AB82" s="1" t="s">
        <v>32</v>
      </c>
      <c r="AC82" s="1" t="s">
        <v>32</v>
      </c>
      <c r="AE82">
        <v>9105868656</v>
      </c>
    </row>
    <row r="83" spans="1:31" x14ac:dyDescent="0.25">
      <c r="A83" s="1">
        <f>MATCH(B83,'PHIEU XT'!B:B,0)</f>
        <v>154</v>
      </c>
      <c r="B83" s="1">
        <v>9105868244</v>
      </c>
      <c r="C83" s="1" t="s">
        <v>23</v>
      </c>
      <c r="D83" s="1" t="s">
        <v>24</v>
      </c>
      <c r="E83" s="1" t="s">
        <v>25</v>
      </c>
      <c r="F83" s="1" t="s">
        <v>349</v>
      </c>
      <c r="G83" s="1">
        <f t="shared" si="1"/>
        <v>1</v>
      </c>
      <c r="H83" s="1">
        <f>SUMIF('PHIEU XT'!B:B,B83,'PHIEU XT'!AI:AI)</f>
        <v>222116</v>
      </c>
      <c r="I83" s="45">
        <v>222116</v>
      </c>
      <c r="J83" s="1" t="s">
        <v>82</v>
      </c>
      <c r="K83" s="1" t="s">
        <v>83</v>
      </c>
      <c r="L83" s="1" t="s">
        <v>350</v>
      </c>
      <c r="M83" s="1" t="s">
        <v>351</v>
      </c>
      <c r="N83" s="1" t="s">
        <v>352</v>
      </c>
      <c r="O83" s="1" t="s">
        <v>228</v>
      </c>
      <c r="P83" s="1" t="s">
        <v>32</v>
      </c>
      <c r="Q83" s="1" t="s">
        <v>32</v>
      </c>
      <c r="R83" s="1" t="s">
        <v>32</v>
      </c>
      <c r="S83" s="1" t="s">
        <v>33</v>
      </c>
      <c r="T83" s="1" t="s">
        <v>34</v>
      </c>
      <c r="U83" s="1" t="s">
        <v>35</v>
      </c>
      <c r="V83" s="1" t="s">
        <v>36</v>
      </c>
      <c r="W83" s="1" t="s">
        <v>37</v>
      </c>
      <c r="X83" s="1" t="s">
        <v>32</v>
      </c>
      <c r="Y83" s="1" t="s">
        <v>32</v>
      </c>
      <c r="Z83" s="1" t="s">
        <v>32</v>
      </c>
      <c r="AA83" s="1" t="s">
        <v>353</v>
      </c>
      <c r="AB83" s="1" t="s">
        <v>32</v>
      </c>
      <c r="AC83" s="1" t="s">
        <v>32</v>
      </c>
      <c r="AE83">
        <v>9105868244</v>
      </c>
    </row>
    <row r="84" spans="1:31" x14ac:dyDescent="0.25">
      <c r="A84" s="1">
        <f>MATCH(B84,'PHIEU XT'!B:B,0)</f>
        <v>97</v>
      </c>
      <c r="B84" s="1">
        <v>9105867571</v>
      </c>
      <c r="C84" s="1" t="s">
        <v>23</v>
      </c>
      <c r="D84" s="1" t="s">
        <v>24</v>
      </c>
      <c r="E84" s="1" t="s">
        <v>25</v>
      </c>
      <c r="F84" s="1" t="s">
        <v>354</v>
      </c>
      <c r="G84" s="1">
        <f t="shared" si="1"/>
        <v>1</v>
      </c>
      <c r="H84" s="1">
        <f>SUMIF('PHIEU XT'!B:B,B84,'PHIEU XT'!AI:AI)</f>
        <v>281338</v>
      </c>
      <c r="I84" s="45">
        <v>281338</v>
      </c>
      <c r="J84" s="1" t="s">
        <v>355</v>
      </c>
      <c r="K84" s="1" t="s">
        <v>356</v>
      </c>
      <c r="L84" s="1" t="s">
        <v>57</v>
      </c>
      <c r="M84" s="1" t="s">
        <v>58</v>
      </c>
      <c r="N84" s="1" t="s">
        <v>59</v>
      </c>
      <c r="O84" s="1" t="s">
        <v>45</v>
      </c>
      <c r="P84" s="1" t="s">
        <v>32</v>
      </c>
      <c r="Q84" s="1" t="s">
        <v>32</v>
      </c>
      <c r="R84" s="1" t="s">
        <v>32</v>
      </c>
      <c r="S84" s="1" t="s">
        <v>33</v>
      </c>
      <c r="T84" s="1" t="s">
        <v>34</v>
      </c>
      <c r="U84" s="1" t="s">
        <v>35</v>
      </c>
      <c r="V84" s="1" t="s">
        <v>36</v>
      </c>
      <c r="W84" s="1" t="s">
        <v>37</v>
      </c>
      <c r="X84" s="1" t="s">
        <v>32</v>
      </c>
      <c r="Y84" s="1" t="s">
        <v>32</v>
      </c>
      <c r="Z84" s="1" t="s">
        <v>32</v>
      </c>
      <c r="AA84" s="1" t="s">
        <v>357</v>
      </c>
      <c r="AB84" s="1" t="s">
        <v>32</v>
      </c>
      <c r="AC84" s="1" t="s">
        <v>32</v>
      </c>
      <c r="AE84">
        <v>9105867571</v>
      </c>
    </row>
    <row r="85" spans="1:31" x14ac:dyDescent="0.25">
      <c r="A85" s="1">
        <f>MATCH(B85,'PHIEU XT'!B:B,0)</f>
        <v>86</v>
      </c>
      <c r="B85" s="1">
        <v>9105867412</v>
      </c>
      <c r="C85" s="1" t="s">
        <v>23</v>
      </c>
      <c r="D85" s="1" t="s">
        <v>24</v>
      </c>
      <c r="E85" s="1" t="s">
        <v>25</v>
      </c>
      <c r="F85" s="1" t="s">
        <v>358</v>
      </c>
      <c r="G85" s="1">
        <f t="shared" si="1"/>
        <v>1</v>
      </c>
      <c r="H85" s="1">
        <f>SUMIF('PHIEU XT'!B:B,B85,'PHIEU XT'!AI:AI)</f>
        <v>612675</v>
      </c>
      <c r="I85" s="45">
        <v>612675</v>
      </c>
      <c r="J85" s="1" t="s">
        <v>359</v>
      </c>
      <c r="K85" s="1" t="s">
        <v>360</v>
      </c>
      <c r="L85" s="1" t="s">
        <v>29</v>
      </c>
      <c r="M85" s="1" t="s">
        <v>30</v>
      </c>
      <c r="N85" s="1" t="s">
        <v>31</v>
      </c>
      <c r="O85" s="1" t="s">
        <v>32</v>
      </c>
      <c r="P85" s="1" t="s">
        <v>32</v>
      </c>
      <c r="Q85" s="1" t="s">
        <v>32</v>
      </c>
      <c r="R85" s="1" t="s">
        <v>32</v>
      </c>
      <c r="S85" s="1" t="s">
        <v>33</v>
      </c>
      <c r="T85" s="1" t="s">
        <v>34</v>
      </c>
      <c r="U85" s="1" t="s">
        <v>35</v>
      </c>
      <c r="V85" s="1" t="s">
        <v>36</v>
      </c>
      <c r="W85" s="1" t="s">
        <v>37</v>
      </c>
      <c r="X85" s="1" t="s">
        <v>32</v>
      </c>
      <c r="Y85" s="1" t="s">
        <v>32</v>
      </c>
      <c r="Z85" s="1" t="s">
        <v>32</v>
      </c>
      <c r="AA85" s="1" t="s">
        <v>361</v>
      </c>
      <c r="AB85" s="1" t="s">
        <v>32</v>
      </c>
      <c r="AC85" s="1" t="s">
        <v>32</v>
      </c>
      <c r="AE85">
        <v>9105867412</v>
      </c>
    </row>
    <row r="86" spans="1:31" x14ac:dyDescent="0.25">
      <c r="A86" s="1">
        <f>MATCH(B86,'PHIEU XT'!B:B,0)</f>
        <v>81</v>
      </c>
      <c r="B86" s="1">
        <v>9105867300</v>
      </c>
      <c r="C86" s="1" t="s">
        <v>23</v>
      </c>
      <c r="D86" s="1" t="s">
        <v>24</v>
      </c>
      <c r="E86" s="1" t="s">
        <v>25</v>
      </c>
      <c r="F86" s="1" t="s">
        <v>362</v>
      </c>
      <c r="G86" s="1">
        <f t="shared" si="1"/>
        <v>1</v>
      </c>
      <c r="H86" s="1">
        <f>SUMIF('PHIEU XT'!B:B,B86,'PHIEU XT'!AI:AI)</f>
        <v>138000</v>
      </c>
      <c r="I86" s="45">
        <v>138000</v>
      </c>
      <c r="J86" s="1" t="s">
        <v>271</v>
      </c>
      <c r="K86" s="1" t="s">
        <v>272</v>
      </c>
      <c r="L86" s="1" t="s">
        <v>343</v>
      </c>
      <c r="M86" s="1" t="s">
        <v>344</v>
      </c>
      <c r="N86" s="1" t="s">
        <v>345</v>
      </c>
      <c r="O86" s="1" t="s">
        <v>32</v>
      </c>
      <c r="P86" s="1" t="s">
        <v>32</v>
      </c>
      <c r="Q86" s="1" t="s">
        <v>32</v>
      </c>
      <c r="R86" s="1" t="s">
        <v>32</v>
      </c>
      <c r="S86" s="1" t="s">
        <v>33</v>
      </c>
      <c r="T86" s="1" t="s">
        <v>34</v>
      </c>
      <c r="U86" s="1" t="s">
        <v>35</v>
      </c>
      <c r="V86" s="1" t="s">
        <v>36</v>
      </c>
      <c r="W86" s="1" t="s">
        <v>37</v>
      </c>
      <c r="X86" s="1" t="s">
        <v>32</v>
      </c>
      <c r="Y86" s="1" t="s">
        <v>32</v>
      </c>
      <c r="Z86" s="1" t="s">
        <v>32</v>
      </c>
      <c r="AA86" s="1" t="s">
        <v>363</v>
      </c>
      <c r="AB86" s="1" t="s">
        <v>32</v>
      </c>
      <c r="AC86" s="1" t="s">
        <v>32</v>
      </c>
      <c r="AE86">
        <v>9105867300</v>
      </c>
    </row>
    <row r="87" spans="1:31" x14ac:dyDescent="0.25">
      <c r="A87" s="1">
        <f>MATCH(B87,'PHIEU XT'!B:B,0)</f>
        <v>38</v>
      </c>
      <c r="B87" s="1">
        <v>9105866231</v>
      </c>
      <c r="C87" s="1" t="s">
        <v>23</v>
      </c>
      <c r="D87" s="1" t="s">
        <v>24</v>
      </c>
      <c r="E87" s="1" t="s">
        <v>25</v>
      </c>
      <c r="F87" s="1" t="s">
        <v>364</v>
      </c>
      <c r="G87" s="1">
        <f t="shared" si="1"/>
        <v>1</v>
      </c>
      <c r="H87" s="1">
        <f>SUMIF('PHIEU XT'!B:B,B87,'PHIEU XT'!AI:AI)</f>
        <v>517663</v>
      </c>
      <c r="I87" s="45">
        <v>517663</v>
      </c>
      <c r="J87" s="1" t="s">
        <v>365</v>
      </c>
      <c r="K87" s="1" t="s">
        <v>366</v>
      </c>
      <c r="L87" s="1" t="s">
        <v>50</v>
      </c>
      <c r="M87" s="1" t="s">
        <v>51</v>
      </c>
      <c r="N87" s="1" t="s">
        <v>52</v>
      </c>
      <c r="O87" s="1" t="s">
        <v>32</v>
      </c>
      <c r="P87" s="1" t="s">
        <v>32</v>
      </c>
      <c r="Q87" s="1" t="s">
        <v>32</v>
      </c>
      <c r="R87" s="1" t="s">
        <v>32</v>
      </c>
      <c r="S87" s="1" t="s">
        <v>33</v>
      </c>
      <c r="T87" s="1" t="s">
        <v>34</v>
      </c>
      <c r="U87" s="1" t="s">
        <v>35</v>
      </c>
      <c r="V87" s="1" t="s">
        <v>36</v>
      </c>
      <c r="W87" s="1" t="s">
        <v>37</v>
      </c>
      <c r="X87" s="1" t="s">
        <v>32</v>
      </c>
      <c r="Y87" s="1" t="s">
        <v>32</v>
      </c>
      <c r="Z87" s="1" t="s">
        <v>32</v>
      </c>
      <c r="AA87" s="1" t="s">
        <v>367</v>
      </c>
      <c r="AB87" s="1" t="s">
        <v>32</v>
      </c>
      <c r="AC87" s="1" t="s">
        <v>32</v>
      </c>
      <c r="AE87">
        <v>9105866231</v>
      </c>
    </row>
    <row r="88" spans="1:31" x14ac:dyDescent="0.25">
      <c r="A88" s="1">
        <f>MATCH(B88,'PHIEU XT'!B:B,0)</f>
        <v>54</v>
      </c>
      <c r="B88" s="1">
        <v>9105866659</v>
      </c>
      <c r="C88" s="1" t="s">
        <v>23</v>
      </c>
      <c r="D88" s="1" t="s">
        <v>24</v>
      </c>
      <c r="E88" s="1" t="s">
        <v>25</v>
      </c>
      <c r="F88" s="1" t="s">
        <v>368</v>
      </c>
      <c r="G88" s="1">
        <f t="shared" si="1"/>
        <v>1</v>
      </c>
      <c r="H88" s="1">
        <f>SUMIF('PHIEU XT'!B:B,B88,'PHIEU XT'!AI:AI)</f>
        <v>222116</v>
      </c>
      <c r="I88" s="45">
        <v>222116</v>
      </c>
      <c r="J88" s="1" t="s">
        <v>82</v>
      </c>
      <c r="K88" s="1" t="s">
        <v>83</v>
      </c>
      <c r="L88" s="1" t="s">
        <v>84</v>
      </c>
      <c r="M88" s="1" t="s">
        <v>85</v>
      </c>
      <c r="N88" s="1" t="s">
        <v>86</v>
      </c>
      <c r="O88" s="1" t="s">
        <v>32</v>
      </c>
      <c r="P88" s="1" t="s">
        <v>32</v>
      </c>
      <c r="Q88" s="1" t="s">
        <v>32</v>
      </c>
      <c r="R88" s="1" t="s">
        <v>32</v>
      </c>
      <c r="S88" s="1" t="s">
        <v>33</v>
      </c>
      <c r="T88" s="1" t="s">
        <v>34</v>
      </c>
      <c r="U88" s="1" t="s">
        <v>35</v>
      </c>
      <c r="V88" s="1" t="s">
        <v>36</v>
      </c>
      <c r="W88" s="1" t="s">
        <v>37</v>
      </c>
      <c r="X88" s="1" t="s">
        <v>32</v>
      </c>
      <c r="Y88" s="1" t="s">
        <v>32</v>
      </c>
      <c r="Z88" s="1" t="s">
        <v>32</v>
      </c>
      <c r="AA88" s="1" t="s">
        <v>369</v>
      </c>
      <c r="AB88" s="1" t="s">
        <v>32</v>
      </c>
      <c r="AC88" s="1" t="s">
        <v>32</v>
      </c>
      <c r="AE88">
        <v>9105866659</v>
      </c>
    </row>
    <row r="89" spans="1:31" x14ac:dyDescent="0.25">
      <c r="A89" s="1">
        <f>MATCH(B89,'PHIEU XT'!B:B,0)</f>
        <v>20</v>
      </c>
      <c r="B89" s="1">
        <v>9105865478</v>
      </c>
      <c r="C89" s="1" t="s">
        <v>23</v>
      </c>
      <c r="D89" s="1" t="s">
        <v>24</v>
      </c>
      <c r="E89" s="1" t="s">
        <v>25</v>
      </c>
      <c r="F89" s="1" t="s">
        <v>370</v>
      </c>
      <c r="G89" s="1">
        <f t="shared" si="1"/>
        <v>1</v>
      </c>
      <c r="H89" s="1">
        <f>SUMIF('PHIEU XT'!B:B,B89,'PHIEU XT'!AI:AI)</f>
        <v>268116</v>
      </c>
      <c r="I89" s="45">
        <v>268116</v>
      </c>
      <c r="J89" s="1" t="s">
        <v>89</v>
      </c>
      <c r="K89" s="1" t="s">
        <v>90</v>
      </c>
      <c r="L89" s="1" t="s">
        <v>371</v>
      </c>
      <c r="M89" s="1" t="s">
        <v>372</v>
      </c>
      <c r="N89" s="1" t="s">
        <v>373</v>
      </c>
      <c r="O89" s="1" t="s">
        <v>32</v>
      </c>
      <c r="P89" s="1" t="s">
        <v>32</v>
      </c>
      <c r="Q89" s="1" t="s">
        <v>32</v>
      </c>
      <c r="R89" s="1" t="s">
        <v>32</v>
      </c>
      <c r="S89" s="1" t="s">
        <v>33</v>
      </c>
      <c r="T89" s="1" t="s">
        <v>34</v>
      </c>
      <c r="U89" s="1" t="s">
        <v>35</v>
      </c>
      <c r="V89" s="1" t="s">
        <v>36</v>
      </c>
      <c r="W89" s="1" t="s">
        <v>37</v>
      </c>
      <c r="X89" s="1" t="s">
        <v>32</v>
      </c>
      <c r="Y89" s="1" t="s">
        <v>32</v>
      </c>
      <c r="Z89" s="1" t="s">
        <v>32</v>
      </c>
      <c r="AA89" s="1" t="s">
        <v>374</v>
      </c>
      <c r="AB89" s="1" t="s">
        <v>32</v>
      </c>
      <c r="AC89" s="1" t="s">
        <v>32</v>
      </c>
      <c r="AE89">
        <v>9105865478</v>
      </c>
    </row>
    <row r="90" spans="1:31" x14ac:dyDescent="0.25">
      <c r="A90" s="1">
        <f>MATCH(B90,'PHIEU XT'!B:B,0)</f>
        <v>25</v>
      </c>
      <c r="B90" s="1">
        <v>9105865695</v>
      </c>
      <c r="C90" s="1" t="s">
        <v>23</v>
      </c>
      <c r="D90" s="1" t="s">
        <v>24</v>
      </c>
      <c r="E90" s="1" t="s">
        <v>25</v>
      </c>
      <c r="F90" s="1" t="s">
        <v>375</v>
      </c>
      <c r="G90" s="1">
        <f t="shared" si="1"/>
        <v>1</v>
      </c>
      <c r="H90" s="1">
        <f>SUMIF('PHIEU XT'!B:B,B90,'PHIEU XT'!AI:AI)</f>
        <v>444232</v>
      </c>
      <c r="I90" s="45">
        <v>444232</v>
      </c>
      <c r="J90" s="1" t="s">
        <v>267</v>
      </c>
      <c r="K90" s="1" t="s">
        <v>268</v>
      </c>
      <c r="L90" s="1" t="s">
        <v>57</v>
      </c>
      <c r="M90" s="1" t="s">
        <v>58</v>
      </c>
      <c r="N90" s="1" t="s">
        <v>59</v>
      </c>
      <c r="O90" s="1" t="s">
        <v>45</v>
      </c>
      <c r="P90" s="1" t="s">
        <v>32</v>
      </c>
      <c r="Q90" s="1" t="s">
        <v>32</v>
      </c>
      <c r="R90" s="1" t="s">
        <v>32</v>
      </c>
      <c r="S90" s="1" t="s">
        <v>33</v>
      </c>
      <c r="T90" s="1" t="s">
        <v>34</v>
      </c>
      <c r="U90" s="1" t="s">
        <v>35</v>
      </c>
      <c r="V90" s="1" t="s">
        <v>36</v>
      </c>
      <c r="W90" s="1" t="s">
        <v>37</v>
      </c>
      <c r="X90" s="1" t="s">
        <v>32</v>
      </c>
      <c r="Y90" s="1" t="s">
        <v>32</v>
      </c>
      <c r="Z90" s="1" t="s">
        <v>32</v>
      </c>
      <c r="AA90" s="1" t="s">
        <v>376</v>
      </c>
      <c r="AB90" s="1" t="s">
        <v>32</v>
      </c>
      <c r="AC90" s="1" t="s">
        <v>32</v>
      </c>
      <c r="AE90">
        <v>9105865695</v>
      </c>
    </row>
    <row r="91" spans="1:31" x14ac:dyDescent="0.25">
      <c r="A91" s="1">
        <f>MATCH(B91,'PHIEU XT'!B:B,0)</f>
        <v>141</v>
      </c>
      <c r="B91" s="1">
        <v>9105868118</v>
      </c>
      <c r="C91" s="1" t="s">
        <v>23</v>
      </c>
      <c r="D91" s="1" t="s">
        <v>24</v>
      </c>
      <c r="E91" s="1" t="s">
        <v>25</v>
      </c>
      <c r="F91" s="1" t="s">
        <v>377</v>
      </c>
      <c r="G91" s="1">
        <f t="shared" si="1"/>
        <v>1</v>
      </c>
      <c r="H91" s="1">
        <f>SUMIF('PHIEU XT'!B:B,B91,'PHIEU XT'!AI:AI)</f>
        <v>404202</v>
      </c>
      <c r="I91" s="45">
        <v>404202</v>
      </c>
      <c r="J91" s="1" t="s">
        <v>378</v>
      </c>
      <c r="K91" s="1" t="s">
        <v>379</v>
      </c>
      <c r="L91" s="1" t="s">
        <v>275</v>
      </c>
      <c r="M91" s="1" t="s">
        <v>276</v>
      </c>
      <c r="N91" s="1" t="s">
        <v>277</v>
      </c>
      <c r="O91" s="1" t="s">
        <v>32</v>
      </c>
      <c r="P91" s="1" t="s">
        <v>32</v>
      </c>
      <c r="Q91" s="1" t="s">
        <v>32</v>
      </c>
      <c r="R91" s="1" t="s">
        <v>32</v>
      </c>
      <c r="S91" s="1" t="s">
        <v>33</v>
      </c>
      <c r="T91" s="1" t="s">
        <v>34</v>
      </c>
      <c r="U91" s="1" t="s">
        <v>35</v>
      </c>
      <c r="V91" s="1" t="s">
        <v>36</v>
      </c>
      <c r="W91" s="1" t="s">
        <v>37</v>
      </c>
      <c r="X91" s="1" t="s">
        <v>32</v>
      </c>
      <c r="Y91" s="1" t="s">
        <v>32</v>
      </c>
      <c r="Z91" s="1" t="s">
        <v>32</v>
      </c>
      <c r="AA91" s="1" t="s">
        <v>380</v>
      </c>
      <c r="AB91" s="1" t="s">
        <v>32</v>
      </c>
      <c r="AC91" s="1" t="s">
        <v>32</v>
      </c>
      <c r="AE91">
        <v>9105868118</v>
      </c>
    </row>
    <row r="92" spans="1:31" x14ac:dyDescent="0.25">
      <c r="A92" s="1">
        <f>MATCH(B92,'PHIEU XT'!B:B,0)</f>
        <v>45</v>
      </c>
      <c r="B92" s="1">
        <v>9105866350</v>
      </c>
      <c r="C92" s="1" t="s">
        <v>23</v>
      </c>
      <c r="D92" s="1" t="s">
        <v>24</v>
      </c>
      <c r="E92" s="1" t="s">
        <v>25</v>
      </c>
      <c r="F92" s="1" t="s">
        <v>381</v>
      </c>
      <c r="G92" s="1">
        <f t="shared" si="1"/>
        <v>1</v>
      </c>
      <c r="H92" s="1">
        <f>SUMIF('PHIEU XT'!B:B,B92,'PHIEU XT'!AI:AI)</f>
        <v>111190</v>
      </c>
      <c r="I92" s="45">
        <v>111190</v>
      </c>
      <c r="J92" s="1" t="s">
        <v>382</v>
      </c>
      <c r="K92" s="1" t="s">
        <v>383</v>
      </c>
      <c r="L92" s="1" t="s">
        <v>384</v>
      </c>
      <c r="M92" s="1" t="s">
        <v>385</v>
      </c>
      <c r="N92" s="1" t="s">
        <v>386</v>
      </c>
      <c r="O92" s="1" t="s">
        <v>45</v>
      </c>
      <c r="P92" s="1" t="s">
        <v>32</v>
      </c>
      <c r="Q92" s="1" t="s">
        <v>32</v>
      </c>
      <c r="R92" s="1" t="s">
        <v>32</v>
      </c>
      <c r="S92" s="1" t="s">
        <v>33</v>
      </c>
      <c r="T92" s="1" t="s">
        <v>34</v>
      </c>
      <c r="U92" s="1" t="s">
        <v>35</v>
      </c>
      <c r="V92" s="1" t="s">
        <v>36</v>
      </c>
      <c r="W92" s="1" t="s">
        <v>37</v>
      </c>
      <c r="X92" s="1" t="s">
        <v>32</v>
      </c>
      <c r="Y92" s="1" t="s">
        <v>32</v>
      </c>
      <c r="Z92" s="1" t="s">
        <v>32</v>
      </c>
      <c r="AA92" s="1" t="s">
        <v>387</v>
      </c>
      <c r="AB92" s="1" t="s">
        <v>32</v>
      </c>
      <c r="AC92" s="1" t="s">
        <v>32</v>
      </c>
      <c r="AE92">
        <v>9105866350</v>
      </c>
    </row>
    <row r="93" spans="1:31" x14ac:dyDescent="0.25">
      <c r="A93" s="1">
        <f>MATCH(B93,'PHIEU XT'!B:B,0)</f>
        <v>58</v>
      </c>
      <c r="B93" s="1">
        <v>9105866807</v>
      </c>
      <c r="C93" s="1" t="s">
        <v>23</v>
      </c>
      <c r="D93" s="1" t="s">
        <v>24</v>
      </c>
      <c r="E93" s="1" t="s">
        <v>25</v>
      </c>
      <c r="F93" s="1" t="s">
        <v>388</v>
      </c>
      <c r="G93" s="1">
        <f t="shared" si="1"/>
        <v>1</v>
      </c>
      <c r="H93" s="1">
        <f>SUMIF('PHIEU XT'!B:B,B93,'PHIEU XT'!AI:AI)</f>
        <v>111058</v>
      </c>
      <c r="I93" s="45">
        <v>111058</v>
      </c>
      <c r="J93" s="1" t="s">
        <v>27</v>
      </c>
      <c r="K93" s="1" t="s">
        <v>28</v>
      </c>
      <c r="L93" s="1" t="s">
        <v>50</v>
      </c>
      <c r="M93" s="1" t="s">
        <v>51</v>
      </c>
      <c r="N93" s="1" t="s">
        <v>52</v>
      </c>
      <c r="O93" s="1" t="s">
        <v>32</v>
      </c>
      <c r="P93" s="1" t="s">
        <v>32</v>
      </c>
      <c r="Q93" s="1" t="s">
        <v>32</v>
      </c>
      <c r="R93" s="1" t="s">
        <v>32</v>
      </c>
      <c r="S93" s="1" t="s">
        <v>33</v>
      </c>
      <c r="T93" s="1" t="s">
        <v>34</v>
      </c>
      <c r="U93" s="1" t="s">
        <v>35</v>
      </c>
      <c r="V93" s="1" t="s">
        <v>36</v>
      </c>
      <c r="W93" s="1" t="s">
        <v>37</v>
      </c>
      <c r="X93" s="1" t="s">
        <v>32</v>
      </c>
      <c r="Y93" s="1" t="s">
        <v>32</v>
      </c>
      <c r="Z93" s="1" t="s">
        <v>32</v>
      </c>
      <c r="AA93" s="1" t="s">
        <v>389</v>
      </c>
      <c r="AB93" s="1" t="s">
        <v>32</v>
      </c>
      <c r="AC93" s="1" t="s">
        <v>32</v>
      </c>
      <c r="AE93">
        <v>9105866807</v>
      </c>
    </row>
    <row r="94" spans="1:31" x14ac:dyDescent="0.25">
      <c r="A94" s="1">
        <f>MATCH(B94,'PHIEU XT'!B:B,0)</f>
        <v>92</v>
      </c>
      <c r="B94" s="1">
        <v>9105867560</v>
      </c>
      <c r="C94" s="1" t="s">
        <v>23</v>
      </c>
      <c r="D94" s="1" t="s">
        <v>24</v>
      </c>
      <c r="E94" s="1" t="s">
        <v>25</v>
      </c>
      <c r="F94" s="1" t="s">
        <v>390</v>
      </c>
      <c r="G94" s="1">
        <f t="shared" si="1"/>
        <v>1</v>
      </c>
      <c r="H94" s="1">
        <f>SUMIF('PHIEU XT'!B:B,B94,'PHIEU XT'!AI:AI)</f>
        <v>460200</v>
      </c>
      <c r="I94" s="45">
        <v>460200</v>
      </c>
      <c r="J94" s="1" t="s">
        <v>391</v>
      </c>
      <c r="K94" s="1" t="s">
        <v>392</v>
      </c>
      <c r="L94" s="1" t="s">
        <v>50</v>
      </c>
      <c r="M94" s="1" t="s">
        <v>51</v>
      </c>
      <c r="N94" s="1" t="s">
        <v>52</v>
      </c>
      <c r="O94" s="1" t="s">
        <v>32</v>
      </c>
      <c r="P94" s="1" t="s">
        <v>32</v>
      </c>
      <c r="Q94" s="1" t="s">
        <v>32</v>
      </c>
      <c r="R94" s="1" t="s">
        <v>32</v>
      </c>
      <c r="S94" s="1" t="s">
        <v>33</v>
      </c>
      <c r="T94" s="1" t="s">
        <v>34</v>
      </c>
      <c r="U94" s="1" t="s">
        <v>35</v>
      </c>
      <c r="V94" s="1" t="s">
        <v>36</v>
      </c>
      <c r="W94" s="1" t="s">
        <v>37</v>
      </c>
      <c r="X94" s="1" t="s">
        <v>32</v>
      </c>
      <c r="Y94" s="1" t="s">
        <v>32</v>
      </c>
      <c r="Z94" s="1" t="s">
        <v>32</v>
      </c>
      <c r="AA94" s="1" t="s">
        <v>393</v>
      </c>
      <c r="AB94" s="1" t="s">
        <v>32</v>
      </c>
      <c r="AC94" s="1" t="s">
        <v>32</v>
      </c>
      <c r="AE94">
        <v>9105867560</v>
      </c>
    </row>
    <row r="95" spans="1:31" x14ac:dyDescent="0.25">
      <c r="A95" s="1">
        <f>MATCH(B95,'PHIEU XT'!B:B,0)</f>
        <v>103</v>
      </c>
      <c r="B95" s="1">
        <v>9105867505</v>
      </c>
      <c r="C95" s="1" t="s">
        <v>23</v>
      </c>
      <c r="D95" s="1" t="s">
        <v>24</v>
      </c>
      <c r="E95" s="1" t="s">
        <v>25</v>
      </c>
      <c r="F95" s="1" t="s">
        <v>394</v>
      </c>
      <c r="G95" s="1">
        <f t="shared" si="1"/>
        <v>1</v>
      </c>
      <c r="H95" s="1">
        <f>SUMIF('PHIEU XT'!B:B,B95,'PHIEU XT'!AI:AI)</f>
        <v>56760</v>
      </c>
      <c r="I95" s="45">
        <v>56760</v>
      </c>
      <c r="J95" s="1" t="s">
        <v>139</v>
      </c>
      <c r="K95" s="1" t="s">
        <v>140</v>
      </c>
      <c r="L95" s="1" t="s">
        <v>29</v>
      </c>
      <c r="M95" s="1" t="s">
        <v>30</v>
      </c>
      <c r="N95" s="1" t="s">
        <v>31</v>
      </c>
      <c r="O95" s="1" t="s">
        <v>32</v>
      </c>
      <c r="P95" s="1" t="s">
        <v>32</v>
      </c>
      <c r="Q95" s="1" t="s">
        <v>32</v>
      </c>
      <c r="R95" s="1" t="s">
        <v>32</v>
      </c>
      <c r="S95" s="1" t="s">
        <v>33</v>
      </c>
      <c r="T95" s="1" t="s">
        <v>34</v>
      </c>
      <c r="U95" s="1" t="s">
        <v>35</v>
      </c>
      <c r="V95" s="1" t="s">
        <v>36</v>
      </c>
      <c r="W95" s="1" t="s">
        <v>37</v>
      </c>
      <c r="X95" s="1" t="s">
        <v>32</v>
      </c>
      <c r="Y95" s="1" t="s">
        <v>32</v>
      </c>
      <c r="Z95" s="1" t="s">
        <v>32</v>
      </c>
      <c r="AA95" s="1" t="s">
        <v>395</v>
      </c>
      <c r="AB95" s="1" t="s">
        <v>32</v>
      </c>
      <c r="AC95" s="1" t="s">
        <v>32</v>
      </c>
      <c r="AE95">
        <v>9105867505</v>
      </c>
    </row>
    <row r="96" spans="1:31" x14ac:dyDescent="0.25">
      <c r="A96" s="1">
        <f>MATCH(B96,'PHIEU XT'!B:B,0)</f>
        <v>227</v>
      </c>
      <c r="B96" s="1">
        <v>9105869197</v>
      </c>
      <c r="C96" s="1" t="s">
        <v>23</v>
      </c>
      <c r="D96" s="1" t="s">
        <v>24</v>
      </c>
      <c r="E96" s="1" t="s">
        <v>25</v>
      </c>
      <c r="F96" s="1" t="s">
        <v>396</v>
      </c>
      <c r="G96" s="1">
        <f t="shared" si="1"/>
        <v>1</v>
      </c>
      <c r="H96" s="1">
        <f>SUMIF('PHIEU XT'!B:B,B96,'PHIEU XT'!AI:AI)</f>
        <v>220293</v>
      </c>
      <c r="I96" s="45">
        <v>220293</v>
      </c>
      <c r="J96" s="1" t="s">
        <v>397</v>
      </c>
      <c r="K96" s="1" t="s">
        <v>398</v>
      </c>
      <c r="L96" s="1" t="s">
        <v>50</v>
      </c>
      <c r="M96" s="1" t="s">
        <v>51</v>
      </c>
      <c r="N96" s="1" t="s">
        <v>52</v>
      </c>
      <c r="O96" s="1" t="s">
        <v>32</v>
      </c>
      <c r="P96" s="1" t="s">
        <v>32</v>
      </c>
      <c r="Q96" s="1" t="s">
        <v>32</v>
      </c>
      <c r="R96" s="1" t="s">
        <v>32</v>
      </c>
      <c r="S96" s="1" t="s">
        <v>33</v>
      </c>
      <c r="T96" s="1" t="s">
        <v>34</v>
      </c>
      <c r="U96" s="1" t="s">
        <v>35</v>
      </c>
      <c r="V96" s="1" t="s">
        <v>36</v>
      </c>
      <c r="W96" s="1" t="s">
        <v>37</v>
      </c>
      <c r="X96" s="1" t="s">
        <v>32</v>
      </c>
      <c r="Y96" s="1" t="s">
        <v>32</v>
      </c>
      <c r="Z96" s="1" t="s">
        <v>32</v>
      </c>
      <c r="AA96" s="1" t="s">
        <v>399</v>
      </c>
      <c r="AB96" s="1" t="s">
        <v>32</v>
      </c>
      <c r="AC96" s="1" t="s">
        <v>32</v>
      </c>
      <c r="AE96">
        <v>9105869197</v>
      </c>
    </row>
    <row r="97" spans="1:31" x14ac:dyDescent="0.25">
      <c r="A97" s="1">
        <f>MATCH(B97,'PHIEU XT'!B:B,0)</f>
        <v>29</v>
      </c>
      <c r="B97" s="1">
        <v>9105865869</v>
      </c>
      <c r="C97" s="1" t="s">
        <v>23</v>
      </c>
      <c r="D97" s="1" t="s">
        <v>24</v>
      </c>
      <c r="E97" s="1" t="s">
        <v>25</v>
      </c>
      <c r="F97" s="1" t="s">
        <v>400</v>
      </c>
      <c r="G97" s="1">
        <f t="shared" si="1"/>
        <v>1</v>
      </c>
      <c r="H97" s="1">
        <f>SUMIF('PHIEU XT'!B:B,B97,'PHIEU XT'!AI:AI)</f>
        <v>333174</v>
      </c>
      <c r="I97" s="45">
        <v>333174</v>
      </c>
      <c r="J97" s="1" t="s">
        <v>98</v>
      </c>
      <c r="K97" s="1" t="s">
        <v>99</v>
      </c>
      <c r="L97" s="1" t="s">
        <v>401</v>
      </c>
      <c r="M97" s="1" t="s">
        <v>402</v>
      </c>
      <c r="N97" s="1" t="s">
        <v>403</v>
      </c>
      <c r="O97" s="1" t="s">
        <v>32</v>
      </c>
      <c r="P97" s="1" t="s">
        <v>32</v>
      </c>
      <c r="Q97" s="1" t="s">
        <v>32</v>
      </c>
      <c r="R97" s="1" t="s">
        <v>32</v>
      </c>
      <c r="S97" s="1" t="s">
        <v>33</v>
      </c>
      <c r="T97" s="1" t="s">
        <v>34</v>
      </c>
      <c r="U97" s="1" t="s">
        <v>35</v>
      </c>
      <c r="V97" s="1" t="s">
        <v>36</v>
      </c>
      <c r="W97" s="1" t="s">
        <v>37</v>
      </c>
      <c r="X97" s="1" t="s">
        <v>32</v>
      </c>
      <c r="Y97" s="1" t="s">
        <v>32</v>
      </c>
      <c r="Z97" s="1" t="s">
        <v>32</v>
      </c>
      <c r="AA97" s="1" t="s">
        <v>404</v>
      </c>
      <c r="AB97" s="1" t="s">
        <v>32</v>
      </c>
      <c r="AC97" s="1" t="s">
        <v>32</v>
      </c>
      <c r="AE97">
        <v>9105865869</v>
      </c>
    </row>
    <row r="98" spans="1:31" x14ac:dyDescent="0.25">
      <c r="A98" s="1">
        <f>MATCH(B98,'PHIEU XT'!B:B,0)</f>
        <v>99</v>
      </c>
      <c r="B98" s="1">
        <v>9105867565</v>
      </c>
      <c r="C98" s="1" t="s">
        <v>23</v>
      </c>
      <c r="D98" s="1" t="s">
        <v>24</v>
      </c>
      <c r="E98" s="1" t="s">
        <v>25</v>
      </c>
      <c r="F98" s="1" t="s">
        <v>405</v>
      </c>
      <c r="G98" s="1">
        <f t="shared" si="1"/>
        <v>1</v>
      </c>
      <c r="H98" s="1">
        <f>SUMIF('PHIEU XT'!B:B,B98,'PHIEU XT'!AI:AI)</f>
        <v>363615</v>
      </c>
      <c r="I98" s="45">
        <v>363615</v>
      </c>
      <c r="J98" s="1" t="s">
        <v>406</v>
      </c>
      <c r="K98" s="1" t="s">
        <v>407</v>
      </c>
      <c r="L98" s="1" t="s">
        <v>50</v>
      </c>
      <c r="M98" s="1" t="s">
        <v>51</v>
      </c>
      <c r="N98" s="1" t="s">
        <v>52</v>
      </c>
      <c r="O98" s="1" t="s">
        <v>32</v>
      </c>
      <c r="P98" s="1" t="s">
        <v>32</v>
      </c>
      <c r="Q98" s="1" t="s">
        <v>32</v>
      </c>
      <c r="R98" s="1" t="s">
        <v>32</v>
      </c>
      <c r="S98" s="1" t="s">
        <v>33</v>
      </c>
      <c r="T98" s="1" t="s">
        <v>34</v>
      </c>
      <c r="U98" s="1" t="s">
        <v>35</v>
      </c>
      <c r="V98" s="1" t="s">
        <v>36</v>
      </c>
      <c r="W98" s="1" t="s">
        <v>37</v>
      </c>
      <c r="X98" s="1" t="s">
        <v>32</v>
      </c>
      <c r="Y98" s="1" t="s">
        <v>32</v>
      </c>
      <c r="Z98" s="1" t="s">
        <v>32</v>
      </c>
      <c r="AA98" s="1" t="s">
        <v>408</v>
      </c>
      <c r="AB98" s="1" t="s">
        <v>32</v>
      </c>
      <c r="AC98" s="1" t="s">
        <v>32</v>
      </c>
      <c r="AE98">
        <v>9105867565</v>
      </c>
    </row>
    <row r="99" spans="1:31" x14ac:dyDescent="0.25">
      <c r="A99" s="1">
        <f>MATCH(B99,'PHIEU XT'!B:B,0)</f>
        <v>31</v>
      </c>
      <c r="B99" s="1">
        <v>9105865934</v>
      </c>
      <c r="C99" s="1" t="s">
        <v>23</v>
      </c>
      <c r="D99" s="1" t="s">
        <v>24</v>
      </c>
      <c r="E99" s="1" t="s">
        <v>25</v>
      </c>
      <c r="F99" s="1" t="s">
        <v>409</v>
      </c>
      <c r="G99" s="1">
        <f t="shared" si="1"/>
        <v>1</v>
      </c>
      <c r="H99" s="1">
        <f>SUMIF('PHIEU XT'!B:B,B99,'PHIEU XT'!AI:AI)</f>
        <v>222116</v>
      </c>
      <c r="I99" s="45">
        <v>222116</v>
      </c>
      <c r="J99" s="1" t="s">
        <v>82</v>
      </c>
      <c r="K99" s="1" t="s">
        <v>83</v>
      </c>
      <c r="L99" s="1" t="s">
        <v>57</v>
      </c>
      <c r="M99" s="1" t="s">
        <v>58</v>
      </c>
      <c r="N99" s="1" t="s">
        <v>59</v>
      </c>
      <c r="O99" s="1" t="s">
        <v>45</v>
      </c>
      <c r="P99" s="1" t="s">
        <v>32</v>
      </c>
      <c r="Q99" s="1" t="s">
        <v>32</v>
      </c>
      <c r="R99" s="1" t="s">
        <v>32</v>
      </c>
      <c r="S99" s="1" t="s">
        <v>33</v>
      </c>
      <c r="T99" s="1" t="s">
        <v>34</v>
      </c>
      <c r="U99" s="1" t="s">
        <v>35</v>
      </c>
      <c r="V99" s="1" t="s">
        <v>36</v>
      </c>
      <c r="W99" s="1" t="s">
        <v>37</v>
      </c>
      <c r="X99" s="1" t="s">
        <v>32</v>
      </c>
      <c r="Y99" s="1" t="s">
        <v>32</v>
      </c>
      <c r="Z99" s="1" t="s">
        <v>32</v>
      </c>
      <c r="AA99" s="1" t="s">
        <v>410</v>
      </c>
      <c r="AB99" s="1" t="s">
        <v>32</v>
      </c>
      <c r="AC99" s="1" t="s">
        <v>32</v>
      </c>
      <c r="AE99">
        <v>9105865934</v>
      </c>
    </row>
    <row r="100" spans="1:31" x14ac:dyDescent="0.25">
      <c r="A100" s="1">
        <f>MATCH(B100,'PHIEU XT'!B:B,0)</f>
        <v>104</v>
      </c>
      <c r="B100" s="1">
        <v>9105867506</v>
      </c>
      <c r="C100" s="1" t="s">
        <v>23</v>
      </c>
      <c r="D100" s="1" t="s">
        <v>24</v>
      </c>
      <c r="E100" s="1" t="s">
        <v>25</v>
      </c>
      <c r="F100" s="1" t="s">
        <v>411</v>
      </c>
      <c r="G100" s="1">
        <f t="shared" si="1"/>
        <v>1</v>
      </c>
      <c r="H100" s="1">
        <f>SUMIF('PHIEU XT'!B:B,B100,'PHIEU XT'!AI:AI)</f>
        <v>148500</v>
      </c>
      <c r="I100" s="45">
        <v>148500</v>
      </c>
      <c r="J100" s="1" t="s">
        <v>412</v>
      </c>
      <c r="K100" s="1" t="s">
        <v>413</v>
      </c>
      <c r="L100" s="1" t="s">
        <v>84</v>
      </c>
      <c r="M100" s="1" t="s">
        <v>85</v>
      </c>
      <c r="N100" s="1" t="s">
        <v>86</v>
      </c>
      <c r="O100" s="1" t="s">
        <v>32</v>
      </c>
      <c r="P100" s="1" t="s">
        <v>32</v>
      </c>
      <c r="Q100" s="1" t="s">
        <v>32</v>
      </c>
      <c r="R100" s="1" t="s">
        <v>32</v>
      </c>
      <c r="S100" s="1" t="s">
        <v>33</v>
      </c>
      <c r="T100" s="1" t="s">
        <v>34</v>
      </c>
      <c r="U100" s="1" t="s">
        <v>35</v>
      </c>
      <c r="V100" s="1" t="s">
        <v>36</v>
      </c>
      <c r="W100" s="1" t="s">
        <v>37</v>
      </c>
      <c r="X100" s="1" t="s">
        <v>32</v>
      </c>
      <c r="Y100" s="1" t="s">
        <v>32</v>
      </c>
      <c r="Z100" s="1" t="s">
        <v>32</v>
      </c>
      <c r="AA100" s="1" t="s">
        <v>414</v>
      </c>
      <c r="AB100" s="1" t="s">
        <v>32</v>
      </c>
      <c r="AC100" s="1" t="s">
        <v>32</v>
      </c>
      <c r="AE100">
        <v>9105867506</v>
      </c>
    </row>
    <row r="101" spans="1:31" x14ac:dyDescent="0.25">
      <c r="A101" s="1">
        <f>MATCH(B101,'PHIEU XT'!B:B,0)</f>
        <v>231</v>
      </c>
      <c r="B101" s="1">
        <v>9105869199</v>
      </c>
      <c r="C101" s="1" t="s">
        <v>23</v>
      </c>
      <c r="D101" s="1" t="s">
        <v>24</v>
      </c>
      <c r="E101" s="1" t="s">
        <v>25</v>
      </c>
      <c r="F101" s="1" t="s">
        <v>415</v>
      </c>
      <c r="G101" s="1">
        <f t="shared" si="1"/>
        <v>1</v>
      </c>
      <c r="H101" s="1">
        <f>SUMIF('PHIEU XT'!B:B,B101,'PHIEU XT'!AI:AI)</f>
        <v>200475</v>
      </c>
      <c r="I101" s="45">
        <v>200475</v>
      </c>
      <c r="J101" s="1" t="s">
        <v>416</v>
      </c>
      <c r="K101" s="1" t="s">
        <v>417</v>
      </c>
      <c r="L101" s="1" t="s">
        <v>275</v>
      </c>
      <c r="M101" s="1" t="s">
        <v>276</v>
      </c>
      <c r="N101" s="1" t="s">
        <v>277</v>
      </c>
      <c r="O101" s="1" t="s">
        <v>32</v>
      </c>
      <c r="P101" s="1" t="s">
        <v>32</v>
      </c>
      <c r="Q101" s="1" t="s">
        <v>32</v>
      </c>
      <c r="R101" s="1" t="s">
        <v>32</v>
      </c>
      <c r="S101" s="1" t="s">
        <v>33</v>
      </c>
      <c r="T101" s="1" t="s">
        <v>34</v>
      </c>
      <c r="U101" s="1" t="s">
        <v>35</v>
      </c>
      <c r="V101" s="1" t="s">
        <v>36</v>
      </c>
      <c r="W101" s="1" t="s">
        <v>37</v>
      </c>
      <c r="X101" s="1" t="s">
        <v>32</v>
      </c>
      <c r="Y101" s="1" t="s">
        <v>32</v>
      </c>
      <c r="Z101" s="1" t="s">
        <v>32</v>
      </c>
      <c r="AA101" s="1" t="s">
        <v>418</v>
      </c>
      <c r="AB101" s="1" t="s">
        <v>32</v>
      </c>
      <c r="AC101" s="1" t="s">
        <v>32</v>
      </c>
      <c r="AE101">
        <v>9105869199</v>
      </c>
    </row>
    <row r="102" spans="1:31" x14ac:dyDescent="0.25">
      <c r="A102" s="1">
        <f>MATCH(B102,'PHIEU XT'!B:B,0)</f>
        <v>173</v>
      </c>
      <c r="B102" s="1">
        <v>9105868517</v>
      </c>
      <c r="C102" s="1" t="s">
        <v>23</v>
      </c>
      <c r="D102" s="1" t="s">
        <v>24</v>
      </c>
      <c r="E102" s="1" t="s">
        <v>25</v>
      </c>
      <c r="F102" s="1" t="s">
        <v>419</v>
      </c>
      <c r="G102" s="1">
        <f t="shared" si="1"/>
        <v>1</v>
      </c>
      <c r="H102" s="1">
        <f>SUMIF('PHIEU XT'!B:B,B102,'PHIEU XT'!AI:AI)</f>
        <v>978589</v>
      </c>
      <c r="I102" s="45">
        <v>978589</v>
      </c>
      <c r="J102" s="1" t="s">
        <v>420</v>
      </c>
      <c r="K102" s="1" t="s">
        <v>421</v>
      </c>
      <c r="L102" s="1" t="s">
        <v>422</v>
      </c>
      <c r="M102" s="1" t="s">
        <v>423</v>
      </c>
      <c r="N102" s="1" t="s">
        <v>424</v>
      </c>
      <c r="O102" s="1" t="s">
        <v>32</v>
      </c>
      <c r="P102" s="1" t="s">
        <v>32</v>
      </c>
      <c r="Q102" s="1" t="s">
        <v>32</v>
      </c>
      <c r="R102" s="1" t="s">
        <v>32</v>
      </c>
      <c r="S102" s="1" t="s">
        <v>33</v>
      </c>
      <c r="T102" s="1" t="s">
        <v>34</v>
      </c>
      <c r="U102" s="1" t="s">
        <v>35</v>
      </c>
      <c r="V102" s="1" t="s">
        <v>36</v>
      </c>
      <c r="W102" s="1" t="s">
        <v>37</v>
      </c>
      <c r="X102" s="1" t="s">
        <v>32</v>
      </c>
      <c r="Y102" s="1" t="s">
        <v>32</v>
      </c>
      <c r="Z102" s="1" t="s">
        <v>32</v>
      </c>
      <c r="AA102" s="1" t="s">
        <v>425</v>
      </c>
      <c r="AB102" s="1" t="s">
        <v>32</v>
      </c>
      <c r="AC102" s="1" t="s">
        <v>32</v>
      </c>
      <c r="AE102">
        <v>9105868517</v>
      </c>
    </row>
    <row r="103" spans="1:31" x14ac:dyDescent="0.25">
      <c r="A103" s="1">
        <f>MATCH(B103,'PHIEU XT'!B:B,0)</f>
        <v>248</v>
      </c>
      <c r="B103" s="1">
        <v>9105869524</v>
      </c>
      <c r="C103" s="1" t="s">
        <v>23</v>
      </c>
      <c r="D103" s="1" t="s">
        <v>24</v>
      </c>
      <c r="E103" s="1" t="s">
        <v>25</v>
      </c>
      <c r="F103" s="1" t="s">
        <v>426</v>
      </c>
      <c r="G103" s="1">
        <f t="shared" si="1"/>
        <v>1</v>
      </c>
      <c r="H103" s="1">
        <f>SUMIF('PHIEU XT'!B:B,B103,'PHIEU XT'!AI:AI)</f>
        <v>295547</v>
      </c>
      <c r="I103" s="45">
        <v>295547</v>
      </c>
      <c r="J103" s="1" t="s">
        <v>427</v>
      </c>
      <c r="K103" s="1" t="s">
        <v>428</v>
      </c>
      <c r="L103" s="1" t="s">
        <v>50</v>
      </c>
      <c r="M103" s="1" t="s">
        <v>51</v>
      </c>
      <c r="N103" s="1" t="s">
        <v>52</v>
      </c>
      <c r="O103" s="1" t="s">
        <v>32</v>
      </c>
      <c r="P103" s="1" t="s">
        <v>32</v>
      </c>
      <c r="Q103" s="1" t="s">
        <v>32</v>
      </c>
      <c r="R103" s="1" t="s">
        <v>32</v>
      </c>
      <c r="S103" s="1" t="s">
        <v>33</v>
      </c>
      <c r="T103" s="1" t="s">
        <v>34</v>
      </c>
      <c r="U103" s="1" t="s">
        <v>35</v>
      </c>
      <c r="V103" s="1" t="s">
        <v>36</v>
      </c>
      <c r="W103" s="1" t="s">
        <v>37</v>
      </c>
      <c r="X103" s="1" t="s">
        <v>32</v>
      </c>
      <c r="Y103" s="1" t="s">
        <v>32</v>
      </c>
      <c r="Z103" s="1" t="s">
        <v>32</v>
      </c>
      <c r="AA103" s="1" t="s">
        <v>429</v>
      </c>
      <c r="AB103" s="1" t="s">
        <v>32</v>
      </c>
      <c r="AC103" s="1" t="s">
        <v>32</v>
      </c>
      <c r="AE103">
        <v>9105869524</v>
      </c>
    </row>
    <row r="104" spans="1:31" x14ac:dyDescent="0.25">
      <c r="A104" s="1">
        <f>MATCH(B104,'PHIEU XT'!B:B,0)</f>
        <v>137</v>
      </c>
      <c r="B104" s="1">
        <v>9105868024</v>
      </c>
      <c r="C104" s="1" t="s">
        <v>23</v>
      </c>
      <c r="D104" s="1" t="s">
        <v>24</v>
      </c>
      <c r="E104" s="1" t="s">
        <v>25</v>
      </c>
      <c r="F104" s="1" t="s">
        <v>430</v>
      </c>
      <c r="G104" s="1">
        <f t="shared" si="1"/>
        <v>1</v>
      </c>
      <c r="H104" s="1">
        <f>SUMIF('PHIEU XT'!B:B,B104,'PHIEU XT'!AI:AI)</f>
        <v>46000</v>
      </c>
      <c r="I104" s="45">
        <v>46000</v>
      </c>
      <c r="J104" s="1" t="s">
        <v>249</v>
      </c>
      <c r="K104" s="1" t="s">
        <v>250</v>
      </c>
      <c r="L104" s="1" t="s">
        <v>431</v>
      </c>
      <c r="M104" s="1" t="s">
        <v>432</v>
      </c>
      <c r="N104" s="1" t="s">
        <v>433</v>
      </c>
      <c r="O104" s="1" t="s">
        <v>201</v>
      </c>
      <c r="P104" s="1" t="s">
        <v>32</v>
      </c>
      <c r="Q104" s="1" t="s">
        <v>32</v>
      </c>
      <c r="R104" s="1" t="s">
        <v>32</v>
      </c>
      <c r="S104" s="1" t="s">
        <v>33</v>
      </c>
      <c r="T104" s="1" t="s">
        <v>34</v>
      </c>
      <c r="U104" s="1" t="s">
        <v>35</v>
      </c>
      <c r="V104" s="1" t="s">
        <v>36</v>
      </c>
      <c r="W104" s="1" t="s">
        <v>37</v>
      </c>
      <c r="X104" s="1" t="s">
        <v>32</v>
      </c>
      <c r="Y104" s="1" t="s">
        <v>32</v>
      </c>
      <c r="Z104" s="1" t="s">
        <v>32</v>
      </c>
      <c r="AA104" s="1" t="s">
        <v>434</v>
      </c>
      <c r="AB104" s="1" t="s">
        <v>32</v>
      </c>
      <c r="AC104" s="1" t="s">
        <v>32</v>
      </c>
      <c r="AE104">
        <v>9105868024</v>
      </c>
    </row>
    <row r="105" spans="1:31" x14ac:dyDescent="0.25">
      <c r="A105" s="1">
        <f>MATCH(B105,'PHIEU XT'!B:B,0)</f>
        <v>43</v>
      </c>
      <c r="B105" s="1">
        <v>9105866287</v>
      </c>
      <c r="C105" s="1" t="s">
        <v>23</v>
      </c>
      <c r="D105" s="1" t="s">
        <v>24</v>
      </c>
      <c r="E105" s="1" t="s">
        <v>25</v>
      </c>
      <c r="F105" s="1" t="s">
        <v>435</v>
      </c>
      <c r="G105" s="1">
        <f t="shared" si="1"/>
        <v>1</v>
      </c>
      <c r="H105" s="1">
        <f>SUMIF('PHIEU XT'!B:B,B105,'PHIEU XT'!AI:AI)</f>
        <v>46000</v>
      </c>
      <c r="I105" s="45">
        <v>46000</v>
      </c>
      <c r="J105" s="1" t="s">
        <v>249</v>
      </c>
      <c r="K105" s="1" t="s">
        <v>250</v>
      </c>
      <c r="L105" s="1" t="s">
        <v>50</v>
      </c>
      <c r="M105" s="1" t="s">
        <v>51</v>
      </c>
      <c r="N105" s="1" t="s">
        <v>52</v>
      </c>
      <c r="O105" s="1" t="s">
        <v>32</v>
      </c>
      <c r="P105" s="1" t="s">
        <v>32</v>
      </c>
      <c r="Q105" s="1" t="s">
        <v>32</v>
      </c>
      <c r="R105" s="1" t="s">
        <v>32</v>
      </c>
      <c r="S105" s="1" t="s">
        <v>33</v>
      </c>
      <c r="T105" s="1" t="s">
        <v>34</v>
      </c>
      <c r="U105" s="1" t="s">
        <v>35</v>
      </c>
      <c r="V105" s="1" t="s">
        <v>36</v>
      </c>
      <c r="W105" s="1" t="s">
        <v>37</v>
      </c>
      <c r="X105" s="1" t="s">
        <v>32</v>
      </c>
      <c r="Y105" s="1" t="s">
        <v>32</v>
      </c>
      <c r="Z105" s="1" t="s">
        <v>32</v>
      </c>
      <c r="AA105" s="1" t="s">
        <v>436</v>
      </c>
      <c r="AB105" s="1" t="s">
        <v>32</v>
      </c>
      <c r="AC105" s="1" t="s">
        <v>32</v>
      </c>
      <c r="AE105">
        <v>9105866287</v>
      </c>
    </row>
    <row r="106" spans="1:31" x14ac:dyDescent="0.25">
      <c r="A106" s="1">
        <f>MATCH(B106,'PHIEU XT'!B:B,0)</f>
        <v>16</v>
      </c>
      <c r="B106" s="1">
        <v>9105865407</v>
      </c>
      <c r="C106" s="1" t="s">
        <v>23</v>
      </c>
      <c r="D106" s="1" t="s">
        <v>24</v>
      </c>
      <c r="E106" s="1" t="s">
        <v>25</v>
      </c>
      <c r="F106" s="1" t="s">
        <v>437</v>
      </c>
      <c r="G106" s="1">
        <f t="shared" si="1"/>
        <v>1</v>
      </c>
      <c r="H106" s="1">
        <f>SUMIF('PHIEU XT'!B:B,B106,'PHIEU XT'!AI:AI)</f>
        <v>475838</v>
      </c>
      <c r="I106" s="45">
        <v>475838</v>
      </c>
      <c r="J106" s="1" t="s">
        <v>438</v>
      </c>
      <c r="K106" s="1" t="s">
        <v>439</v>
      </c>
      <c r="L106" s="1" t="s">
        <v>133</v>
      </c>
      <c r="M106" s="1" t="s">
        <v>134</v>
      </c>
      <c r="N106" s="1" t="s">
        <v>135</v>
      </c>
      <c r="O106" s="1" t="s">
        <v>136</v>
      </c>
      <c r="P106" s="1" t="s">
        <v>32</v>
      </c>
      <c r="Q106" s="1" t="s">
        <v>32</v>
      </c>
      <c r="R106" s="1" t="s">
        <v>32</v>
      </c>
      <c r="S106" s="1" t="s">
        <v>33</v>
      </c>
      <c r="T106" s="1" t="s">
        <v>34</v>
      </c>
      <c r="U106" s="1" t="s">
        <v>35</v>
      </c>
      <c r="V106" s="1" t="s">
        <v>36</v>
      </c>
      <c r="W106" s="1" t="s">
        <v>37</v>
      </c>
      <c r="X106" s="1" t="s">
        <v>32</v>
      </c>
      <c r="Y106" s="1" t="s">
        <v>32</v>
      </c>
      <c r="Z106" s="1" t="s">
        <v>32</v>
      </c>
      <c r="AA106" s="1" t="s">
        <v>440</v>
      </c>
      <c r="AB106" s="1" t="s">
        <v>32</v>
      </c>
      <c r="AC106" s="1" t="s">
        <v>32</v>
      </c>
      <c r="AE106">
        <v>9105865407</v>
      </c>
    </row>
    <row r="107" spans="1:31" x14ac:dyDescent="0.25">
      <c r="A107" s="1">
        <f>MATCH(B107,'PHIEU XT'!B:B,0)</f>
        <v>136</v>
      </c>
      <c r="B107" s="1">
        <v>9105867993</v>
      </c>
      <c r="C107" s="1" t="s">
        <v>23</v>
      </c>
      <c r="D107" s="1" t="s">
        <v>24</v>
      </c>
      <c r="E107" s="1" t="s">
        <v>25</v>
      </c>
      <c r="F107" s="1" t="s">
        <v>441</v>
      </c>
      <c r="G107" s="1">
        <f t="shared" si="1"/>
        <v>1</v>
      </c>
      <c r="H107" s="1">
        <f>SUMIF('PHIEU XT'!B:B,B107,'PHIEU XT'!AI:AI)</f>
        <v>146862</v>
      </c>
      <c r="I107" s="45">
        <v>146862</v>
      </c>
      <c r="J107" s="1" t="s">
        <v>305</v>
      </c>
      <c r="K107" s="1" t="s">
        <v>306</v>
      </c>
      <c r="L107" s="1" t="s">
        <v>343</v>
      </c>
      <c r="M107" s="1" t="s">
        <v>344</v>
      </c>
      <c r="N107" s="1" t="s">
        <v>345</v>
      </c>
      <c r="O107" s="1" t="s">
        <v>32</v>
      </c>
      <c r="P107" s="1" t="s">
        <v>32</v>
      </c>
      <c r="Q107" s="1" t="s">
        <v>32</v>
      </c>
      <c r="R107" s="1" t="s">
        <v>32</v>
      </c>
      <c r="S107" s="1" t="s">
        <v>33</v>
      </c>
      <c r="T107" s="1" t="s">
        <v>34</v>
      </c>
      <c r="U107" s="1" t="s">
        <v>35</v>
      </c>
      <c r="V107" s="1" t="s">
        <v>36</v>
      </c>
      <c r="W107" s="1" t="s">
        <v>37</v>
      </c>
      <c r="X107" s="1" t="s">
        <v>32</v>
      </c>
      <c r="Y107" s="1" t="s">
        <v>32</v>
      </c>
      <c r="Z107" s="1" t="s">
        <v>32</v>
      </c>
      <c r="AA107" s="1" t="s">
        <v>442</v>
      </c>
      <c r="AB107" s="1" t="s">
        <v>32</v>
      </c>
      <c r="AC107" s="1" t="s">
        <v>32</v>
      </c>
      <c r="AE107">
        <v>9105867993</v>
      </c>
    </row>
    <row r="108" spans="1:31" x14ac:dyDescent="0.25">
      <c r="A108" s="1">
        <f>MATCH(B108,'PHIEU XT'!B:B,0)</f>
        <v>235</v>
      </c>
      <c r="B108" s="1">
        <v>9105869224</v>
      </c>
      <c r="C108" s="1" t="s">
        <v>23</v>
      </c>
      <c r="D108" s="1" t="s">
        <v>24</v>
      </c>
      <c r="E108" s="1" t="s">
        <v>25</v>
      </c>
      <c r="F108" s="1" t="s">
        <v>443</v>
      </c>
      <c r="G108" s="1">
        <f t="shared" si="1"/>
        <v>1</v>
      </c>
      <c r="H108" s="1">
        <f>SUMIF('PHIEU XT'!B:B,B108,'PHIEU XT'!AI:AI)</f>
        <v>111058</v>
      </c>
      <c r="I108" s="45">
        <v>111058</v>
      </c>
      <c r="J108" s="1" t="s">
        <v>27</v>
      </c>
      <c r="K108" s="1" t="s">
        <v>28</v>
      </c>
      <c r="L108" s="1" t="s">
        <v>50</v>
      </c>
      <c r="M108" s="1" t="s">
        <v>51</v>
      </c>
      <c r="N108" s="1" t="s">
        <v>52</v>
      </c>
      <c r="O108" s="1" t="s">
        <v>32</v>
      </c>
      <c r="P108" s="1" t="s">
        <v>32</v>
      </c>
      <c r="Q108" s="1" t="s">
        <v>32</v>
      </c>
      <c r="R108" s="1" t="s">
        <v>32</v>
      </c>
      <c r="S108" s="1" t="s">
        <v>33</v>
      </c>
      <c r="T108" s="1" t="s">
        <v>34</v>
      </c>
      <c r="U108" s="1" t="s">
        <v>35</v>
      </c>
      <c r="V108" s="1" t="s">
        <v>36</v>
      </c>
      <c r="W108" s="1" t="s">
        <v>37</v>
      </c>
      <c r="X108" s="1" t="s">
        <v>32</v>
      </c>
      <c r="Y108" s="1" t="s">
        <v>32</v>
      </c>
      <c r="Z108" s="1" t="s">
        <v>32</v>
      </c>
      <c r="AA108" s="1" t="s">
        <v>444</v>
      </c>
      <c r="AB108" s="1" t="s">
        <v>32</v>
      </c>
      <c r="AC108" s="1" t="s">
        <v>32</v>
      </c>
      <c r="AE108">
        <v>9105869224</v>
      </c>
    </row>
    <row r="109" spans="1:31" x14ac:dyDescent="0.25">
      <c r="A109" s="1">
        <f>MATCH(B109,'PHIEU XT'!B:B,0)</f>
        <v>114</v>
      </c>
      <c r="B109" s="1">
        <v>9105867687</v>
      </c>
      <c r="C109" s="1" t="s">
        <v>23</v>
      </c>
      <c r="D109" s="1" t="s">
        <v>24</v>
      </c>
      <c r="E109" s="1" t="s">
        <v>25</v>
      </c>
      <c r="F109" s="1" t="s">
        <v>445</v>
      </c>
      <c r="G109" s="1">
        <f t="shared" si="1"/>
        <v>1</v>
      </c>
      <c r="H109" s="1">
        <f>SUMIF('PHIEU XT'!B:B,B109,'PHIEU XT'!AI:AI)</f>
        <v>322000</v>
      </c>
      <c r="I109" s="45">
        <v>322000</v>
      </c>
      <c r="J109" s="1" t="s">
        <v>446</v>
      </c>
      <c r="K109" s="1" t="s">
        <v>447</v>
      </c>
      <c r="L109" s="1" t="s">
        <v>42</v>
      </c>
      <c r="M109" s="1" t="s">
        <v>43</v>
      </c>
      <c r="N109" s="1" t="s">
        <v>44</v>
      </c>
      <c r="O109" s="1" t="s">
        <v>45</v>
      </c>
      <c r="P109" s="1" t="s">
        <v>32</v>
      </c>
      <c r="Q109" s="1" t="s">
        <v>32</v>
      </c>
      <c r="R109" s="1" t="s">
        <v>32</v>
      </c>
      <c r="S109" s="1" t="s">
        <v>33</v>
      </c>
      <c r="T109" s="1" t="s">
        <v>34</v>
      </c>
      <c r="U109" s="1" t="s">
        <v>35</v>
      </c>
      <c r="V109" s="1" t="s">
        <v>36</v>
      </c>
      <c r="W109" s="1" t="s">
        <v>37</v>
      </c>
      <c r="X109" s="1" t="s">
        <v>32</v>
      </c>
      <c r="Y109" s="1" t="s">
        <v>32</v>
      </c>
      <c r="Z109" s="1" t="s">
        <v>32</v>
      </c>
      <c r="AA109" s="1" t="s">
        <v>448</v>
      </c>
      <c r="AB109" s="1" t="s">
        <v>32</v>
      </c>
      <c r="AC109" s="1" t="s">
        <v>32</v>
      </c>
      <c r="AE109">
        <v>9105867687</v>
      </c>
    </row>
    <row r="110" spans="1:31" x14ac:dyDescent="0.25">
      <c r="A110" s="1">
        <f>MATCH(B110,'PHIEU XT'!B:B,0)</f>
        <v>117</v>
      </c>
      <c r="B110" s="1">
        <v>9105867727</v>
      </c>
      <c r="C110" s="1" t="s">
        <v>23</v>
      </c>
      <c r="D110" s="1" t="s">
        <v>24</v>
      </c>
      <c r="E110" s="1" t="s">
        <v>25</v>
      </c>
      <c r="F110" s="1" t="s">
        <v>449</v>
      </c>
      <c r="G110" s="1">
        <f t="shared" si="1"/>
        <v>1</v>
      </c>
      <c r="H110" s="1">
        <f>SUMIF('PHIEU XT'!B:B,B110,'PHIEU XT'!AI:AI)</f>
        <v>111058</v>
      </c>
      <c r="I110" s="45">
        <v>111058</v>
      </c>
      <c r="J110" s="1" t="s">
        <v>27</v>
      </c>
      <c r="K110" s="1" t="s">
        <v>28</v>
      </c>
      <c r="L110" s="1" t="s">
        <v>42</v>
      </c>
      <c r="M110" s="1" t="s">
        <v>43</v>
      </c>
      <c r="N110" s="1" t="s">
        <v>44</v>
      </c>
      <c r="O110" s="1" t="s">
        <v>45</v>
      </c>
      <c r="P110" s="1" t="s">
        <v>32</v>
      </c>
      <c r="Q110" s="1" t="s">
        <v>32</v>
      </c>
      <c r="R110" s="1" t="s">
        <v>32</v>
      </c>
      <c r="S110" s="1" t="s">
        <v>33</v>
      </c>
      <c r="T110" s="1" t="s">
        <v>34</v>
      </c>
      <c r="U110" s="1" t="s">
        <v>35</v>
      </c>
      <c r="V110" s="1" t="s">
        <v>36</v>
      </c>
      <c r="W110" s="1" t="s">
        <v>37</v>
      </c>
      <c r="X110" s="1" t="s">
        <v>32</v>
      </c>
      <c r="Y110" s="1" t="s">
        <v>32</v>
      </c>
      <c r="Z110" s="1" t="s">
        <v>32</v>
      </c>
      <c r="AA110" s="1" t="s">
        <v>450</v>
      </c>
      <c r="AB110" s="1" t="s">
        <v>32</v>
      </c>
      <c r="AC110" s="1" t="s">
        <v>32</v>
      </c>
      <c r="AE110">
        <v>9105867727</v>
      </c>
    </row>
    <row r="111" spans="1:31" x14ac:dyDescent="0.25">
      <c r="A111" s="1">
        <f>MATCH(B111,'PHIEU XT'!B:B,0)</f>
        <v>148</v>
      </c>
      <c r="B111" s="1">
        <v>9105868171</v>
      </c>
      <c r="C111" s="1" t="s">
        <v>23</v>
      </c>
      <c r="D111" s="1" t="s">
        <v>24</v>
      </c>
      <c r="E111" s="1" t="s">
        <v>25</v>
      </c>
      <c r="F111" s="1" t="s">
        <v>451</v>
      </c>
      <c r="G111" s="1">
        <f t="shared" si="1"/>
        <v>1</v>
      </c>
      <c r="H111" s="1">
        <f>SUMIF('PHIEU XT'!B:B,B111,'PHIEU XT'!AI:AI)</f>
        <v>111058</v>
      </c>
      <c r="I111" s="45">
        <v>111058</v>
      </c>
      <c r="J111" s="1" t="s">
        <v>27</v>
      </c>
      <c r="K111" s="1" t="s">
        <v>28</v>
      </c>
      <c r="L111" s="1" t="s">
        <v>57</v>
      </c>
      <c r="M111" s="1" t="s">
        <v>58</v>
      </c>
      <c r="N111" s="1" t="s">
        <v>59</v>
      </c>
      <c r="O111" s="1" t="s">
        <v>45</v>
      </c>
      <c r="P111" s="1" t="s">
        <v>32</v>
      </c>
      <c r="Q111" s="1" t="s">
        <v>32</v>
      </c>
      <c r="R111" s="1" t="s">
        <v>32</v>
      </c>
      <c r="S111" s="1" t="s">
        <v>33</v>
      </c>
      <c r="T111" s="1" t="s">
        <v>34</v>
      </c>
      <c r="U111" s="1" t="s">
        <v>35</v>
      </c>
      <c r="V111" s="1" t="s">
        <v>36</v>
      </c>
      <c r="W111" s="1" t="s">
        <v>37</v>
      </c>
      <c r="X111" s="1" t="s">
        <v>32</v>
      </c>
      <c r="Y111" s="1" t="s">
        <v>32</v>
      </c>
      <c r="Z111" s="1" t="s">
        <v>32</v>
      </c>
      <c r="AA111" s="1" t="s">
        <v>452</v>
      </c>
      <c r="AB111" s="1" t="s">
        <v>32</v>
      </c>
      <c r="AC111" s="1" t="s">
        <v>32</v>
      </c>
      <c r="AE111">
        <v>9105868171</v>
      </c>
    </row>
    <row r="112" spans="1:31" x14ac:dyDescent="0.25">
      <c r="A112" s="1">
        <f>MATCH(B112,'PHIEU XT'!B:B,0)</f>
        <v>91</v>
      </c>
      <c r="B112" s="1">
        <v>9105867541</v>
      </c>
      <c r="C112" s="1" t="s">
        <v>23</v>
      </c>
      <c r="D112" s="1" t="s">
        <v>24</v>
      </c>
      <c r="E112" s="1" t="s">
        <v>25</v>
      </c>
      <c r="F112" s="1" t="s">
        <v>453</v>
      </c>
      <c r="G112" s="1">
        <f t="shared" si="1"/>
        <v>1</v>
      </c>
      <c r="H112" s="1">
        <f>SUMIF('PHIEU XT'!B:B,B112,'PHIEU XT'!AI:AI)</f>
        <v>111058</v>
      </c>
      <c r="I112" s="45">
        <v>111058</v>
      </c>
      <c r="J112" s="1" t="s">
        <v>27</v>
      </c>
      <c r="K112" s="1" t="s">
        <v>28</v>
      </c>
      <c r="L112" s="1" t="s">
        <v>84</v>
      </c>
      <c r="M112" s="1" t="s">
        <v>85</v>
      </c>
      <c r="N112" s="1" t="s">
        <v>86</v>
      </c>
      <c r="O112" s="1" t="s">
        <v>32</v>
      </c>
      <c r="P112" s="1" t="s">
        <v>32</v>
      </c>
      <c r="Q112" s="1" t="s">
        <v>32</v>
      </c>
      <c r="R112" s="1" t="s">
        <v>32</v>
      </c>
      <c r="S112" s="1" t="s">
        <v>33</v>
      </c>
      <c r="T112" s="1" t="s">
        <v>34</v>
      </c>
      <c r="U112" s="1" t="s">
        <v>35</v>
      </c>
      <c r="V112" s="1" t="s">
        <v>36</v>
      </c>
      <c r="W112" s="1" t="s">
        <v>37</v>
      </c>
      <c r="X112" s="1" t="s">
        <v>32</v>
      </c>
      <c r="Y112" s="1" t="s">
        <v>32</v>
      </c>
      <c r="Z112" s="1" t="s">
        <v>32</v>
      </c>
      <c r="AA112" s="1" t="s">
        <v>454</v>
      </c>
      <c r="AB112" s="1" t="s">
        <v>32</v>
      </c>
      <c r="AC112" s="1" t="s">
        <v>32</v>
      </c>
      <c r="AE112">
        <v>9105867541</v>
      </c>
    </row>
    <row r="113" spans="1:31" x14ac:dyDescent="0.25">
      <c r="A113" s="1">
        <f>MATCH(B113,'PHIEU XT'!B:B,0)</f>
        <v>204</v>
      </c>
      <c r="B113" s="1">
        <v>9105868982</v>
      </c>
      <c r="C113" s="1" t="s">
        <v>23</v>
      </c>
      <c r="D113" s="1" t="s">
        <v>24</v>
      </c>
      <c r="E113" s="1" t="s">
        <v>25</v>
      </c>
      <c r="F113" s="1" t="s">
        <v>455</v>
      </c>
      <c r="G113" s="1">
        <f t="shared" si="1"/>
        <v>1</v>
      </c>
      <c r="H113" s="1">
        <f>SUMIF('PHIEU XT'!B:B,B113,'PHIEU XT'!AI:AI)</f>
        <v>205260</v>
      </c>
      <c r="I113" s="45">
        <v>205260</v>
      </c>
      <c r="J113" s="1" t="s">
        <v>456</v>
      </c>
      <c r="K113" s="1" t="s">
        <v>457</v>
      </c>
      <c r="L113" s="1" t="s">
        <v>50</v>
      </c>
      <c r="M113" s="1" t="s">
        <v>51</v>
      </c>
      <c r="N113" s="1" t="s">
        <v>52</v>
      </c>
      <c r="O113" s="1" t="s">
        <v>32</v>
      </c>
      <c r="P113" s="1" t="s">
        <v>32</v>
      </c>
      <c r="Q113" s="1" t="s">
        <v>32</v>
      </c>
      <c r="R113" s="1" t="s">
        <v>32</v>
      </c>
      <c r="S113" s="1" t="s">
        <v>33</v>
      </c>
      <c r="T113" s="1" t="s">
        <v>34</v>
      </c>
      <c r="U113" s="1" t="s">
        <v>35</v>
      </c>
      <c r="V113" s="1" t="s">
        <v>36</v>
      </c>
      <c r="W113" s="1" t="s">
        <v>37</v>
      </c>
      <c r="X113" s="1" t="s">
        <v>32</v>
      </c>
      <c r="Y113" s="1" t="s">
        <v>32</v>
      </c>
      <c r="Z113" s="1" t="s">
        <v>32</v>
      </c>
      <c r="AA113" s="1" t="s">
        <v>458</v>
      </c>
      <c r="AB113" s="1" t="s">
        <v>32</v>
      </c>
      <c r="AC113" s="1" t="s">
        <v>32</v>
      </c>
      <c r="AE113">
        <v>9105868982</v>
      </c>
    </row>
    <row r="114" spans="1:31" x14ac:dyDescent="0.25">
      <c r="A114" s="1">
        <f>MATCH(B114,'PHIEU XT'!B:B,0)</f>
        <v>107</v>
      </c>
      <c r="B114" s="1">
        <v>9105867574</v>
      </c>
      <c r="C114" s="1" t="s">
        <v>23</v>
      </c>
      <c r="D114" s="1" t="s">
        <v>24</v>
      </c>
      <c r="E114" s="1" t="s">
        <v>25</v>
      </c>
      <c r="F114" s="1" t="s">
        <v>459</v>
      </c>
      <c r="G114" s="1">
        <f t="shared" si="1"/>
        <v>1</v>
      </c>
      <c r="H114" s="1">
        <f>SUMIF('PHIEU XT'!B:B,B114,'PHIEU XT'!AI:AI)</f>
        <v>50182</v>
      </c>
      <c r="I114" s="45">
        <v>50182</v>
      </c>
      <c r="J114" s="1" t="s">
        <v>181</v>
      </c>
      <c r="K114" s="1" t="s">
        <v>182</v>
      </c>
      <c r="L114" s="1" t="s">
        <v>29</v>
      </c>
      <c r="M114" s="1" t="s">
        <v>30</v>
      </c>
      <c r="N114" s="1" t="s">
        <v>31</v>
      </c>
      <c r="O114" s="1" t="s">
        <v>32</v>
      </c>
      <c r="P114" s="1" t="s">
        <v>32</v>
      </c>
      <c r="Q114" s="1" t="s">
        <v>32</v>
      </c>
      <c r="R114" s="1" t="s">
        <v>32</v>
      </c>
      <c r="S114" s="1" t="s">
        <v>33</v>
      </c>
      <c r="T114" s="1" t="s">
        <v>34</v>
      </c>
      <c r="U114" s="1" t="s">
        <v>35</v>
      </c>
      <c r="V114" s="1" t="s">
        <v>36</v>
      </c>
      <c r="W114" s="1" t="s">
        <v>37</v>
      </c>
      <c r="X114" s="1" t="s">
        <v>32</v>
      </c>
      <c r="Y114" s="1" t="s">
        <v>32</v>
      </c>
      <c r="Z114" s="1" t="s">
        <v>32</v>
      </c>
      <c r="AA114" s="1" t="s">
        <v>460</v>
      </c>
      <c r="AB114" s="1" t="s">
        <v>32</v>
      </c>
      <c r="AC114" s="1" t="s">
        <v>32</v>
      </c>
      <c r="AE114">
        <v>9105867574</v>
      </c>
    </row>
    <row r="115" spans="1:31" x14ac:dyDescent="0.25">
      <c r="A115" s="1">
        <f>MATCH(B115,'PHIEU XT'!B:B,0)</f>
        <v>146</v>
      </c>
      <c r="B115" s="1">
        <v>9105868144</v>
      </c>
      <c r="C115" s="1" t="s">
        <v>23</v>
      </c>
      <c r="D115" s="1" t="s">
        <v>24</v>
      </c>
      <c r="E115" s="1" t="s">
        <v>25</v>
      </c>
      <c r="F115" s="1" t="s">
        <v>461</v>
      </c>
      <c r="G115" s="1">
        <f t="shared" si="1"/>
        <v>1</v>
      </c>
      <c r="H115" s="1">
        <f>SUMIF('PHIEU XT'!B:B,B115,'PHIEU XT'!AI:AI)</f>
        <v>222116</v>
      </c>
      <c r="I115" s="45">
        <v>222116</v>
      </c>
      <c r="J115" s="1" t="s">
        <v>82</v>
      </c>
      <c r="K115" s="1" t="s">
        <v>83</v>
      </c>
      <c r="L115" s="1" t="s">
        <v>50</v>
      </c>
      <c r="M115" s="1" t="s">
        <v>51</v>
      </c>
      <c r="N115" s="1" t="s">
        <v>52</v>
      </c>
      <c r="O115" s="1" t="s">
        <v>32</v>
      </c>
      <c r="P115" s="1" t="s">
        <v>32</v>
      </c>
      <c r="Q115" s="1" t="s">
        <v>32</v>
      </c>
      <c r="R115" s="1" t="s">
        <v>32</v>
      </c>
      <c r="S115" s="1" t="s">
        <v>33</v>
      </c>
      <c r="T115" s="1" t="s">
        <v>34</v>
      </c>
      <c r="U115" s="1" t="s">
        <v>35</v>
      </c>
      <c r="V115" s="1" t="s">
        <v>36</v>
      </c>
      <c r="W115" s="1" t="s">
        <v>37</v>
      </c>
      <c r="X115" s="1" t="s">
        <v>32</v>
      </c>
      <c r="Y115" s="1" t="s">
        <v>32</v>
      </c>
      <c r="Z115" s="1" t="s">
        <v>32</v>
      </c>
      <c r="AA115" s="1" t="s">
        <v>462</v>
      </c>
      <c r="AB115" s="1" t="s">
        <v>32</v>
      </c>
      <c r="AC115" s="1" t="s">
        <v>32</v>
      </c>
      <c r="AE115">
        <v>9105868144</v>
      </c>
    </row>
    <row r="116" spans="1:31" x14ac:dyDescent="0.25">
      <c r="A116" s="1">
        <f>MATCH(B116,'PHIEU XT'!B:B,0)</f>
        <v>84</v>
      </c>
      <c r="B116" s="1">
        <v>9105867389</v>
      </c>
      <c r="C116" s="1" t="s">
        <v>23</v>
      </c>
      <c r="D116" s="1" t="s">
        <v>24</v>
      </c>
      <c r="E116" s="1" t="s">
        <v>25</v>
      </c>
      <c r="F116" s="1" t="s">
        <v>463</v>
      </c>
      <c r="G116" s="1">
        <f t="shared" si="1"/>
        <v>1</v>
      </c>
      <c r="H116" s="1">
        <f>SUMIF('PHIEU XT'!B:B,B116,'PHIEU XT'!AI:AI)</f>
        <v>295547</v>
      </c>
      <c r="I116" s="45">
        <v>295547</v>
      </c>
      <c r="J116" s="1" t="s">
        <v>427</v>
      </c>
      <c r="K116" s="1" t="s">
        <v>428</v>
      </c>
      <c r="L116" s="1" t="s">
        <v>104</v>
      </c>
      <c r="M116" s="1" t="s">
        <v>105</v>
      </c>
      <c r="N116" s="1" t="s">
        <v>106</v>
      </c>
      <c r="O116" s="1" t="s">
        <v>45</v>
      </c>
      <c r="P116" s="1" t="s">
        <v>32</v>
      </c>
      <c r="Q116" s="1" t="s">
        <v>32</v>
      </c>
      <c r="R116" s="1" t="s">
        <v>32</v>
      </c>
      <c r="S116" s="1" t="s">
        <v>33</v>
      </c>
      <c r="T116" s="1" t="s">
        <v>34</v>
      </c>
      <c r="U116" s="1" t="s">
        <v>35</v>
      </c>
      <c r="V116" s="1" t="s">
        <v>36</v>
      </c>
      <c r="W116" s="1" t="s">
        <v>37</v>
      </c>
      <c r="X116" s="1" t="s">
        <v>32</v>
      </c>
      <c r="Y116" s="1" t="s">
        <v>32</v>
      </c>
      <c r="Z116" s="1" t="s">
        <v>32</v>
      </c>
      <c r="AA116" s="1" t="s">
        <v>464</v>
      </c>
      <c r="AB116" s="1" t="s">
        <v>32</v>
      </c>
      <c r="AC116" s="1" t="s">
        <v>32</v>
      </c>
      <c r="AE116">
        <v>9105867389</v>
      </c>
    </row>
    <row r="117" spans="1:31" x14ac:dyDescent="0.25">
      <c r="A117" s="1">
        <f>MATCH(B117,'PHIEU XT'!B:B,0)</f>
        <v>126</v>
      </c>
      <c r="B117" s="1">
        <v>9105867845</v>
      </c>
      <c r="C117" s="1" t="s">
        <v>23</v>
      </c>
      <c r="D117" s="1" t="s">
        <v>24</v>
      </c>
      <c r="E117" s="1" t="s">
        <v>25</v>
      </c>
      <c r="F117" s="1" t="s">
        <v>465</v>
      </c>
      <c r="G117" s="1">
        <f t="shared" si="1"/>
        <v>1</v>
      </c>
      <c r="H117" s="1">
        <f>SUMIF('PHIEU XT'!B:B,B117,'PHIEU XT'!AI:AI)</f>
        <v>99000</v>
      </c>
      <c r="I117" s="45">
        <v>99000</v>
      </c>
      <c r="J117" s="1" t="s">
        <v>233</v>
      </c>
      <c r="K117" s="1" t="s">
        <v>234</v>
      </c>
      <c r="L117" s="1" t="s">
        <v>84</v>
      </c>
      <c r="M117" s="1" t="s">
        <v>85</v>
      </c>
      <c r="N117" s="1" t="s">
        <v>86</v>
      </c>
      <c r="O117" s="1" t="s">
        <v>32</v>
      </c>
      <c r="P117" s="1" t="s">
        <v>32</v>
      </c>
      <c r="Q117" s="1" t="s">
        <v>32</v>
      </c>
      <c r="R117" s="1" t="s">
        <v>32</v>
      </c>
      <c r="S117" s="1" t="s">
        <v>33</v>
      </c>
      <c r="T117" s="1" t="s">
        <v>34</v>
      </c>
      <c r="U117" s="1" t="s">
        <v>35</v>
      </c>
      <c r="V117" s="1" t="s">
        <v>36</v>
      </c>
      <c r="W117" s="1" t="s">
        <v>37</v>
      </c>
      <c r="X117" s="1" t="s">
        <v>32</v>
      </c>
      <c r="Y117" s="1" t="s">
        <v>32</v>
      </c>
      <c r="Z117" s="1" t="s">
        <v>32</v>
      </c>
      <c r="AA117" s="1" t="s">
        <v>466</v>
      </c>
      <c r="AB117" s="1" t="s">
        <v>32</v>
      </c>
      <c r="AC117" s="1" t="s">
        <v>32</v>
      </c>
      <c r="AE117">
        <v>9105867845</v>
      </c>
    </row>
    <row r="118" spans="1:31" x14ac:dyDescent="0.25">
      <c r="A118" s="1">
        <f>MATCH(B118,'PHIEU XT'!B:B,0)</f>
        <v>206</v>
      </c>
      <c r="B118" s="1">
        <v>9105869071</v>
      </c>
      <c r="C118" s="1" t="s">
        <v>23</v>
      </c>
      <c r="D118" s="1" t="s">
        <v>24</v>
      </c>
      <c r="E118" s="1" t="s">
        <v>25</v>
      </c>
      <c r="F118" s="1" t="s">
        <v>467</v>
      </c>
      <c r="G118" s="1">
        <f t="shared" si="1"/>
        <v>1</v>
      </c>
      <c r="H118" s="1">
        <f>SUMIF('PHIEU XT'!B:B,B118,'PHIEU XT'!AI:AI)</f>
        <v>219297</v>
      </c>
      <c r="I118" s="45">
        <v>219297</v>
      </c>
      <c r="J118" s="1" t="s">
        <v>468</v>
      </c>
      <c r="K118" s="1" t="s">
        <v>469</v>
      </c>
      <c r="L118" s="1" t="s">
        <v>288</v>
      </c>
      <c r="M118" s="1" t="s">
        <v>289</v>
      </c>
      <c r="N118" s="1" t="s">
        <v>290</v>
      </c>
      <c r="O118" s="1" t="s">
        <v>136</v>
      </c>
      <c r="P118" s="1" t="s">
        <v>32</v>
      </c>
      <c r="Q118" s="1" t="s">
        <v>32</v>
      </c>
      <c r="R118" s="1" t="s">
        <v>32</v>
      </c>
      <c r="S118" s="1" t="s">
        <v>33</v>
      </c>
      <c r="T118" s="1" t="s">
        <v>34</v>
      </c>
      <c r="U118" s="1" t="s">
        <v>35</v>
      </c>
      <c r="V118" s="1" t="s">
        <v>36</v>
      </c>
      <c r="W118" s="1" t="s">
        <v>37</v>
      </c>
      <c r="X118" s="1" t="s">
        <v>32</v>
      </c>
      <c r="Y118" s="1" t="s">
        <v>32</v>
      </c>
      <c r="Z118" s="1" t="s">
        <v>32</v>
      </c>
      <c r="AA118" s="1" t="s">
        <v>470</v>
      </c>
      <c r="AB118" s="1" t="s">
        <v>32</v>
      </c>
      <c r="AC118" s="1" t="s">
        <v>32</v>
      </c>
      <c r="AE118">
        <v>9105869071</v>
      </c>
    </row>
    <row r="119" spans="1:31" x14ac:dyDescent="0.25">
      <c r="A119" s="1">
        <f>MATCH(B119,'PHIEU XT'!B:B,0)</f>
        <v>195</v>
      </c>
      <c r="B119" s="1">
        <v>9105868882</v>
      </c>
      <c r="C119" s="1" t="s">
        <v>23</v>
      </c>
      <c r="D119" s="1" t="s">
        <v>24</v>
      </c>
      <c r="E119" s="1" t="s">
        <v>25</v>
      </c>
      <c r="F119" s="1" t="s">
        <v>471</v>
      </c>
      <c r="G119" s="1">
        <f t="shared" si="1"/>
        <v>1</v>
      </c>
      <c r="H119" s="1">
        <f>SUMIF('PHIEU XT'!B:B,B119,'PHIEU XT'!AI:AI)</f>
        <v>379174</v>
      </c>
      <c r="I119" s="45">
        <v>379174</v>
      </c>
      <c r="J119" s="1" t="s">
        <v>472</v>
      </c>
      <c r="K119" s="1" t="s">
        <v>473</v>
      </c>
      <c r="L119" s="1" t="s">
        <v>431</v>
      </c>
      <c r="M119" s="1" t="s">
        <v>432</v>
      </c>
      <c r="N119" s="1" t="s">
        <v>433</v>
      </c>
      <c r="O119" s="1" t="s">
        <v>201</v>
      </c>
      <c r="P119" s="1" t="s">
        <v>32</v>
      </c>
      <c r="Q119" s="1" t="s">
        <v>32</v>
      </c>
      <c r="R119" s="1" t="s">
        <v>32</v>
      </c>
      <c r="S119" s="1" t="s">
        <v>33</v>
      </c>
      <c r="T119" s="1" t="s">
        <v>34</v>
      </c>
      <c r="U119" s="1" t="s">
        <v>35</v>
      </c>
      <c r="V119" s="1" t="s">
        <v>36</v>
      </c>
      <c r="W119" s="1" t="s">
        <v>37</v>
      </c>
      <c r="X119" s="1" t="s">
        <v>32</v>
      </c>
      <c r="Y119" s="1" t="s">
        <v>32</v>
      </c>
      <c r="Z119" s="1" t="s">
        <v>32</v>
      </c>
      <c r="AA119" s="1" t="s">
        <v>474</v>
      </c>
      <c r="AB119" s="1" t="s">
        <v>32</v>
      </c>
      <c r="AC119" s="1" t="s">
        <v>32</v>
      </c>
      <c r="AE119">
        <v>9105868882</v>
      </c>
    </row>
    <row r="120" spans="1:31" x14ac:dyDescent="0.25">
      <c r="A120" s="1">
        <f>MATCH(B120,'PHIEU XT'!B:B,0)</f>
        <v>44</v>
      </c>
      <c r="B120" s="1">
        <v>9105866311</v>
      </c>
      <c r="C120" s="1" t="s">
        <v>23</v>
      </c>
      <c r="D120" s="1" t="s">
        <v>24</v>
      </c>
      <c r="E120" s="1" t="s">
        <v>25</v>
      </c>
      <c r="F120" s="1" t="s">
        <v>475</v>
      </c>
      <c r="G120" s="1">
        <f t="shared" si="1"/>
        <v>1</v>
      </c>
      <c r="H120" s="1">
        <f>SUMIF('PHIEU XT'!B:B,B120,'PHIEU XT'!AI:AI)</f>
        <v>333174</v>
      </c>
      <c r="I120" s="45">
        <v>333174</v>
      </c>
      <c r="J120" s="1" t="s">
        <v>98</v>
      </c>
      <c r="K120" s="1" t="s">
        <v>99</v>
      </c>
      <c r="L120" s="1" t="s">
        <v>50</v>
      </c>
      <c r="M120" s="1" t="s">
        <v>51</v>
      </c>
      <c r="N120" s="1" t="s">
        <v>52</v>
      </c>
      <c r="O120" s="1" t="s">
        <v>32</v>
      </c>
      <c r="P120" s="1" t="s">
        <v>32</v>
      </c>
      <c r="Q120" s="1" t="s">
        <v>32</v>
      </c>
      <c r="R120" s="1" t="s">
        <v>32</v>
      </c>
      <c r="S120" s="1" t="s">
        <v>33</v>
      </c>
      <c r="T120" s="1" t="s">
        <v>34</v>
      </c>
      <c r="U120" s="1" t="s">
        <v>35</v>
      </c>
      <c r="V120" s="1" t="s">
        <v>36</v>
      </c>
      <c r="W120" s="1" t="s">
        <v>37</v>
      </c>
      <c r="X120" s="1" t="s">
        <v>32</v>
      </c>
      <c r="Y120" s="1" t="s">
        <v>32</v>
      </c>
      <c r="Z120" s="1" t="s">
        <v>32</v>
      </c>
      <c r="AA120" s="1" t="s">
        <v>476</v>
      </c>
      <c r="AB120" s="1" t="s">
        <v>32</v>
      </c>
      <c r="AC120" s="1" t="s">
        <v>32</v>
      </c>
      <c r="AE120">
        <v>9105866311</v>
      </c>
    </row>
    <row r="121" spans="1:31" x14ac:dyDescent="0.25">
      <c r="A121" s="1">
        <f>MATCH(B121,'PHIEU XT'!B:B,0)</f>
        <v>115</v>
      </c>
      <c r="B121" s="1">
        <v>9105867643</v>
      </c>
      <c r="C121" s="1" t="s">
        <v>23</v>
      </c>
      <c r="D121" s="1" t="s">
        <v>24</v>
      </c>
      <c r="E121" s="1" t="s">
        <v>25</v>
      </c>
      <c r="F121" s="1" t="s">
        <v>477</v>
      </c>
      <c r="G121" s="1">
        <f t="shared" si="1"/>
        <v>1</v>
      </c>
      <c r="H121" s="1">
        <f>SUMIF('PHIEU XT'!B:B,B121,'PHIEU XT'!AI:AI)</f>
        <v>148500</v>
      </c>
      <c r="I121" s="45">
        <v>148500</v>
      </c>
      <c r="J121" s="1" t="s">
        <v>412</v>
      </c>
      <c r="K121" s="1" t="s">
        <v>413</v>
      </c>
      <c r="L121" s="1" t="s">
        <v>50</v>
      </c>
      <c r="M121" s="1" t="s">
        <v>51</v>
      </c>
      <c r="N121" s="1" t="s">
        <v>52</v>
      </c>
      <c r="O121" s="1" t="s">
        <v>32</v>
      </c>
      <c r="P121" s="1" t="s">
        <v>32</v>
      </c>
      <c r="Q121" s="1" t="s">
        <v>32</v>
      </c>
      <c r="R121" s="1" t="s">
        <v>32</v>
      </c>
      <c r="S121" s="1" t="s">
        <v>33</v>
      </c>
      <c r="T121" s="1" t="s">
        <v>34</v>
      </c>
      <c r="U121" s="1" t="s">
        <v>35</v>
      </c>
      <c r="V121" s="1" t="s">
        <v>36</v>
      </c>
      <c r="W121" s="1" t="s">
        <v>37</v>
      </c>
      <c r="X121" s="1" t="s">
        <v>32</v>
      </c>
      <c r="Y121" s="1" t="s">
        <v>32</v>
      </c>
      <c r="Z121" s="1" t="s">
        <v>32</v>
      </c>
      <c r="AA121" s="1" t="s">
        <v>478</v>
      </c>
      <c r="AB121" s="1" t="s">
        <v>32</v>
      </c>
      <c r="AC121" s="1" t="s">
        <v>32</v>
      </c>
      <c r="AE121">
        <v>9105867643</v>
      </c>
    </row>
    <row r="122" spans="1:31" x14ac:dyDescent="0.25">
      <c r="A122" s="1">
        <f>MATCH(B122,'PHIEU XT'!B:B,0)</f>
        <v>11</v>
      </c>
      <c r="B122" s="1">
        <v>9105861209</v>
      </c>
      <c r="C122" s="1" t="s">
        <v>23</v>
      </c>
      <c r="D122" s="1" t="s">
        <v>24</v>
      </c>
      <c r="E122" s="1" t="s">
        <v>25</v>
      </c>
      <c r="F122" s="1" t="s">
        <v>479</v>
      </c>
      <c r="G122" s="1">
        <f t="shared" si="1"/>
        <v>1</v>
      </c>
      <c r="H122" s="1">
        <f>SUMIF('PHIEU XT'!B:B,B122,'PHIEU XT'!AI:AI)</f>
        <v>613700</v>
      </c>
      <c r="I122" s="45">
        <v>613700</v>
      </c>
      <c r="J122" s="1" t="s">
        <v>480</v>
      </c>
      <c r="K122" s="1" t="s">
        <v>481</v>
      </c>
      <c r="L122" s="1" t="s">
        <v>482</v>
      </c>
      <c r="M122" s="1" t="s">
        <v>483</v>
      </c>
      <c r="N122" s="1" t="s">
        <v>484</v>
      </c>
      <c r="O122" s="1" t="s">
        <v>32</v>
      </c>
      <c r="P122" s="1" t="s">
        <v>32</v>
      </c>
      <c r="Q122" s="1" t="s">
        <v>32</v>
      </c>
      <c r="R122" s="1" t="s">
        <v>32</v>
      </c>
      <c r="S122" s="1" t="s">
        <v>33</v>
      </c>
      <c r="T122" s="1" t="s">
        <v>34</v>
      </c>
      <c r="U122" s="1" t="s">
        <v>35</v>
      </c>
      <c r="V122" s="1" t="s">
        <v>36</v>
      </c>
      <c r="W122" s="1" t="s">
        <v>37</v>
      </c>
      <c r="X122" s="1" t="s">
        <v>32</v>
      </c>
      <c r="Y122" s="1" t="s">
        <v>32</v>
      </c>
      <c r="Z122" s="1" t="s">
        <v>32</v>
      </c>
      <c r="AA122" s="1" t="s">
        <v>485</v>
      </c>
      <c r="AB122" s="1" t="s">
        <v>32</v>
      </c>
      <c r="AC122" s="1" t="s">
        <v>32</v>
      </c>
      <c r="AE122">
        <v>9105861209</v>
      </c>
    </row>
    <row r="123" spans="1:31" x14ac:dyDescent="0.25">
      <c r="A123" s="1">
        <f>MATCH(B123,'PHIEU XT'!B:B,0)</f>
        <v>108</v>
      </c>
      <c r="B123" s="1">
        <v>9105867632</v>
      </c>
      <c r="C123" s="1" t="s">
        <v>23</v>
      </c>
      <c r="D123" s="1" t="s">
        <v>24</v>
      </c>
      <c r="E123" s="1" t="s">
        <v>25</v>
      </c>
      <c r="F123" s="1" t="s">
        <v>486</v>
      </c>
      <c r="G123" s="1">
        <f t="shared" si="1"/>
        <v>1</v>
      </c>
      <c r="H123" s="1">
        <f>SUMIF('PHIEU XT'!B:B,B123,'PHIEU XT'!AI:AI)</f>
        <v>472277</v>
      </c>
      <c r="I123" s="45">
        <v>472277</v>
      </c>
      <c r="J123" s="1" t="s">
        <v>487</v>
      </c>
      <c r="K123" s="1" t="s">
        <v>488</v>
      </c>
      <c r="L123" s="1" t="s">
        <v>50</v>
      </c>
      <c r="M123" s="1" t="s">
        <v>51</v>
      </c>
      <c r="N123" s="1" t="s">
        <v>52</v>
      </c>
      <c r="O123" s="1" t="s">
        <v>32</v>
      </c>
      <c r="P123" s="1" t="s">
        <v>32</v>
      </c>
      <c r="Q123" s="1" t="s">
        <v>32</v>
      </c>
      <c r="R123" s="1" t="s">
        <v>32</v>
      </c>
      <c r="S123" s="1" t="s">
        <v>33</v>
      </c>
      <c r="T123" s="1" t="s">
        <v>34</v>
      </c>
      <c r="U123" s="1" t="s">
        <v>35</v>
      </c>
      <c r="V123" s="1" t="s">
        <v>36</v>
      </c>
      <c r="W123" s="1" t="s">
        <v>37</v>
      </c>
      <c r="X123" s="1" t="s">
        <v>32</v>
      </c>
      <c r="Y123" s="1" t="s">
        <v>32</v>
      </c>
      <c r="Z123" s="1" t="s">
        <v>32</v>
      </c>
      <c r="AA123" s="1" t="s">
        <v>489</v>
      </c>
      <c r="AB123" s="1" t="s">
        <v>32</v>
      </c>
      <c r="AC123" s="1" t="s">
        <v>32</v>
      </c>
      <c r="AE123">
        <v>9105867632</v>
      </c>
    </row>
    <row r="124" spans="1:31" x14ac:dyDescent="0.25">
      <c r="A124" s="1">
        <f>MATCH(B124,'PHIEU XT'!B:B,0)</f>
        <v>224</v>
      </c>
      <c r="B124" s="1">
        <v>9105869153</v>
      </c>
      <c r="C124" s="1" t="s">
        <v>23</v>
      </c>
      <c r="D124" s="1" t="s">
        <v>24</v>
      </c>
      <c r="E124" s="1" t="s">
        <v>25</v>
      </c>
      <c r="F124" s="1" t="s">
        <v>490</v>
      </c>
      <c r="G124" s="1">
        <f t="shared" si="1"/>
        <v>1</v>
      </c>
      <c r="H124" s="1">
        <f>SUMIF('PHIEU XT'!B:B,B124,'PHIEU XT'!AI:AI)</f>
        <v>222116</v>
      </c>
      <c r="I124" s="45">
        <v>222116</v>
      </c>
      <c r="J124" s="1" t="s">
        <v>82</v>
      </c>
      <c r="K124" s="1" t="s">
        <v>83</v>
      </c>
      <c r="L124" s="1" t="s">
        <v>288</v>
      </c>
      <c r="M124" s="1" t="s">
        <v>289</v>
      </c>
      <c r="N124" s="1" t="s">
        <v>290</v>
      </c>
      <c r="O124" s="1" t="s">
        <v>136</v>
      </c>
      <c r="P124" s="1" t="s">
        <v>32</v>
      </c>
      <c r="Q124" s="1" t="s">
        <v>32</v>
      </c>
      <c r="R124" s="1" t="s">
        <v>32</v>
      </c>
      <c r="S124" s="1" t="s">
        <v>33</v>
      </c>
      <c r="T124" s="1" t="s">
        <v>34</v>
      </c>
      <c r="U124" s="1" t="s">
        <v>35</v>
      </c>
      <c r="V124" s="1" t="s">
        <v>36</v>
      </c>
      <c r="W124" s="1" t="s">
        <v>37</v>
      </c>
      <c r="X124" s="1" t="s">
        <v>32</v>
      </c>
      <c r="Y124" s="1" t="s">
        <v>32</v>
      </c>
      <c r="Z124" s="1" t="s">
        <v>32</v>
      </c>
      <c r="AA124" s="1" t="s">
        <v>491</v>
      </c>
      <c r="AB124" s="1" t="s">
        <v>32</v>
      </c>
      <c r="AC124" s="1" t="s">
        <v>32</v>
      </c>
      <c r="AE124">
        <v>9105869153</v>
      </c>
    </row>
    <row r="125" spans="1:31" x14ac:dyDescent="0.25">
      <c r="A125" s="1">
        <f>MATCH(B125,'PHIEU XT'!B:B,0)</f>
        <v>198</v>
      </c>
      <c r="B125" s="1">
        <v>9105868910</v>
      </c>
      <c r="C125" s="1" t="s">
        <v>23</v>
      </c>
      <c r="D125" s="1" t="s">
        <v>24</v>
      </c>
      <c r="E125" s="1" t="s">
        <v>25</v>
      </c>
      <c r="F125" s="1" t="s">
        <v>492</v>
      </c>
      <c r="G125" s="1">
        <f t="shared" si="1"/>
        <v>1</v>
      </c>
      <c r="H125" s="1">
        <f>SUMIF('PHIEU XT'!B:B,B125,'PHIEU XT'!AI:AI)</f>
        <v>456805</v>
      </c>
      <c r="I125" s="45">
        <v>456805</v>
      </c>
      <c r="J125" s="1" t="s">
        <v>493</v>
      </c>
      <c r="K125" s="1" t="s">
        <v>494</v>
      </c>
      <c r="L125" s="1" t="s">
        <v>431</v>
      </c>
      <c r="M125" s="1" t="s">
        <v>432</v>
      </c>
      <c r="N125" s="1" t="s">
        <v>433</v>
      </c>
      <c r="O125" s="1" t="s">
        <v>201</v>
      </c>
      <c r="P125" s="1" t="s">
        <v>32</v>
      </c>
      <c r="Q125" s="1" t="s">
        <v>32</v>
      </c>
      <c r="R125" s="1" t="s">
        <v>32</v>
      </c>
      <c r="S125" s="1" t="s">
        <v>33</v>
      </c>
      <c r="T125" s="1" t="s">
        <v>34</v>
      </c>
      <c r="U125" s="1" t="s">
        <v>35</v>
      </c>
      <c r="V125" s="1" t="s">
        <v>36</v>
      </c>
      <c r="W125" s="1" t="s">
        <v>37</v>
      </c>
      <c r="X125" s="1" t="s">
        <v>32</v>
      </c>
      <c r="Y125" s="1" t="s">
        <v>32</v>
      </c>
      <c r="Z125" s="1" t="s">
        <v>32</v>
      </c>
      <c r="AA125" s="1" t="s">
        <v>495</v>
      </c>
      <c r="AB125" s="1" t="s">
        <v>32</v>
      </c>
      <c r="AC125" s="1" t="s">
        <v>32</v>
      </c>
      <c r="AE125">
        <v>9105868910</v>
      </c>
    </row>
    <row r="126" spans="1:31" x14ac:dyDescent="0.25">
      <c r="A126" s="1">
        <f>MATCH(B126,'PHIEU XT'!B:B,0)</f>
        <v>33</v>
      </c>
      <c r="B126" s="1">
        <v>9105865991</v>
      </c>
      <c r="C126" s="1" t="s">
        <v>23</v>
      </c>
      <c r="D126" s="1" t="s">
        <v>24</v>
      </c>
      <c r="E126" s="1" t="s">
        <v>25</v>
      </c>
      <c r="F126" s="1" t="s">
        <v>496</v>
      </c>
      <c r="G126" s="1">
        <f t="shared" si="1"/>
        <v>1</v>
      </c>
      <c r="H126" s="1">
        <f>SUMIF('PHIEU XT'!B:B,B126,'PHIEU XT'!AI:AI)</f>
        <v>355580</v>
      </c>
      <c r="I126" s="45">
        <v>355580</v>
      </c>
      <c r="J126" s="1" t="s">
        <v>497</v>
      </c>
      <c r="K126" s="1" t="s">
        <v>498</v>
      </c>
      <c r="L126" s="1" t="s">
        <v>133</v>
      </c>
      <c r="M126" s="1" t="s">
        <v>134</v>
      </c>
      <c r="N126" s="1" t="s">
        <v>135</v>
      </c>
      <c r="O126" s="1" t="s">
        <v>136</v>
      </c>
      <c r="P126" s="1" t="s">
        <v>32</v>
      </c>
      <c r="Q126" s="1" t="s">
        <v>32</v>
      </c>
      <c r="R126" s="1" t="s">
        <v>32</v>
      </c>
      <c r="S126" s="1" t="s">
        <v>33</v>
      </c>
      <c r="T126" s="1" t="s">
        <v>34</v>
      </c>
      <c r="U126" s="1" t="s">
        <v>35</v>
      </c>
      <c r="V126" s="1" t="s">
        <v>36</v>
      </c>
      <c r="W126" s="1" t="s">
        <v>37</v>
      </c>
      <c r="X126" s="1" t="s">
        <v>32</v>
      </c>
      <c r="Y126" s="1" t="s">
        <v>32</v>
      </c>
      <c r="Z126" s="1" t="s">
        <v>32</v>
      </c>
      <c r="AA126" s="1" t="s">
        <v>499</v>
      </c>
      <c r="AB126" s="1" t="s">
        <v>32</v>
      </c>
      <c r="AC126" s="1" t="s">
        <v>32</v>
      </c>
      <c r="AE126">
        <v>9105865991</v>
      </c>
    </row>
    <row r="127" spans="1:31" x14ac:dyDescent="0.25">
      <c r="A127" s="1">
        <f>MATCH(B127,'PHIEU XT'!B:B,0)</f>
        <v>194</v>
      </c>
      <c r="B127" s="1">
        <v>9105868748</v>
      </c>
      <c r="C127" s="1" t="s">
        <v>23</v>
      </c>
      <c r="D127" s="1" t="s">
        <v>24</v>
      </c>
      <c r="E127" s="1" t="s">
        <v>25</v>
      </c>
      <c r="F127" s="1" t="s">
        <v>500</v>
      </c>
      <c r="G127" s="1">
        <f t="shared" si="1"/>
        <v>1</v>
      </c>
      <c r="H127" s="1">
        <f>SUMIF('PHIEU XT'!B:B,B127,'PHIEU XT'!AI:AI)</f>
        <v>222116</v>
      </c>
      <c r="I127" s="45">
        <v>222116</v>
      </c>
      <c r="J127" s="1" t="s">
        <v>82</v>
      </c>
      <c r="K127" s="1" t="s">
        <v>83</v>
      </c>
      <c r="L127" s="1" t="s">
        <v>50</v>
      </c>
      <c r="M127" s="1" t="s">
        <v>51</v>
      </c>
      <c r="N127" s="1" t="s">
        <v>52</v>
      </c>
      <c r="O127" s="1" t="s">
        <v>32</v>
      </c>
      <c r="P127" s="1" t="s">
        <v>32</v>
      </c>
      <c r="Q127" s="1" t="s">
        <v>32</v>
      </c>
      <c r="R127" s="1" t="s">
        <v>32</v>
      </c>
      <c r="S127" s="1" t="s">
        <v>33</v>
      </c>
      <c r="T127" s="1" t="s">
        <v>34</v>
      </c>
      <c r="U127" s="1" t="s">
        <v>35</v>
      </c>
      <c r="V127" s="1" t="s">
        <v>36</v>
      </c>
      <c r="W127" s="1" t="s">
        <v>37</v>
      </c>
      <c r="X127" s="1" t="s">
        <v>32</v>
      </c>
      <c r="Y127" s="1" t="s">
        <v>32</v>
      </c>
      <c r="Z127" s="1" t="s">
        <v>32</v>
      </c>
      <c r="AA127" s="1" t="s">
        <v>501</v>
      </c>
      <c r="AB127" s="1" t="s">
        <v>32</v>
      </c>
      <c r="AC127" s="1" t="s">
        <v>32</v>
      </c>
      <c r="AE127">
        <v>9105868748</v>
      </c>
    </row>
    <row r="128" spans="1:31" x14ac:dyDescent="0.25">
      <c r="A128" s="1">
        <f>MATCH(B128,'PHIEU XT'!B:B,0)</f>
        <v>250</v>
      </c>
      <c r="B128" s="1">
        <v>9105869603</v>
      </c>
      <c r="C128" s="1" t="s">
        <v>23</v>
      </c>
      <c r="D128" s="1" t="s">
        <v>24</v>
      </c>
      <c r="E128" s="1" t="s">
        <v>25</v>
      </c>
      <c r="F128" s="1" t="s">
        <v>502</v>
      </c>
      <c r="G128" s="1">
        <f t="shared" si="1"/>
        <v>1</v>
      </c>
      <c r="H128" s="1">
        <f>SUMIF('PHIEU XT'!B:B,B128,'PHIEU XT'!AI:AI)</f>
        <v>111058</v>
      </c>
      <c r="I128" s="45">
        <v>111058</v>
      </c>
      <c r="J128" s="1" t="s">
        <v>27</v>
      </c>
      <c r="K128" s="1" t="s">
        <v>28</v>
      </c>
      <c r="L128" s="1" t="s">
        <v>225</v>
      </c>
      <c r="M128" s="1" t="s">
        <v>226</v>
      </c>
      <c r="N128" s="1" t="s">
        <v>227</v>
      </c>
      <c r="O128" s="1" t="s">
        <v>228</v>
      </c>
      <c r="P128" s="1" t="s">
        <v>32</v>
      </c>
      <c r="Q128" s="1" t="s">
        <v>32</v>
      </c>
      <c r="R128" s="1" t="s">
        <v>32</v>
      </c>
      <c r="S128" s="1" t="s">
        <v>33</v>
      </c>
      <c r="T128" s="1" t="s">
        <v>34</v>
      </c>
      <c r="U128" s="1" t="s">
        <v>35</v>
      </c>
      <c r="V128" s="1" t="s">
        <v>36</v>
      </c>
      <c r="W128" s="1" t="s">
        <v>37</v>
      </c>
      <c r="X128" s="1" t="s">
        <v>32</v>
      </c>
      <c r="Y128" s="1" t="s">
        <v>32</v>
      </c>
      <c r="Z128" s="1" t="s">
        <v>32</v>
      </c>
      <c r="AA128" s="1" t="s">
        <v>503</v>
      </c>
      <c r="AB128" s="1" t="s">
        <v>32</v>
      </c>
      <c r="AC128" s="1" t="s">
        <v>32</v>
      </c>
      <c r="AE128">
        <v>9105869603</v>
      </c>
    </row>
    <row r="129" spans="1:31" x14ac:dyDescent="0.25">
      <c r="A129" s="1">
        <f>MATCH(B129,'PHIEU XT'!B:B,0)</f>
        <v>251</v>
      </c>
      <c r="B129" s="1">
        <v>9105869604</v>
      </c>
      <c r="C129" s="1" t="s">
        <v>23</v>
      </c>
      <c r="D129" s="1" t="s">
        <v>24</v>
      </c>
      <c r="E129" s="1" t="s">
        <v>25</v>
      </c>
      <c r="F129" s="1" t="s">
        <v>504</v>
      </c>
      <c r="G129" s="1">
        <f t="shared" si="1"/>
        <v>1</v>
      </c>
      <c r="H129" s="1">
        <f>SUMIF('PHIEU XT'!B:B,B129,'PHIEU XT'!AI:AI)</f>
        <v>74250</v>
      </c>
      <c r="I129" s="45">
        <v>74250</v>
      </c>
      <c r="J129" s="1" t="s">
        <v>109</v>
      </c>
      <c r="K129" s="1" t="s">
        <v>110</v>
      </c>
      <c r="L129" s="1" t="s">
        <v>225</v>
      </c>
      <c r="M129" s="1" t="s">
        <v>226</v>
      </c>
      <c r="N129" s="1" t="s">
        <v>227</v>
      </c>
      <c r="O129" s="1" t="s">
        <v>228</v>
      </c>
      <c r="P129" s="1" t="s">
        <v>32</v>
      </c>
      <c r="Q129" s="1" t="s">
        <v>32</v>
      </c>
      <c r="R129" s="1" t="s">
        <v>32</v>
      </c>
      <c r="S129" s="1" t="s">
        <v>33</v>
      </c>
      <c r="T129" s="1" t="s">
        <v>34</v>
      </c>
      <c r="U129" s="1" t="s">
        <v>35</v>
      </c>
      <c r="V129" s="1" t="s">
        <v>36</v>
      </c>
      <c r="W129" s="1" t="s">
        <v>37</v>
      </c>
      <c r="X129" s="1" t="s">
        <v>32</v>
      </c>
      <c r="Y129" s="1" t="s">
        <v>32</v>
      </c>
      <c r="Z129" s="1" t="s">
        <v>32</v>
      </c>
      <c r="AA129" s="1" t="s">
        <v>505</v>
      </c>
      <c r="AB129" s="1" t="s">
        <v>32</v>
      </c>
      <c r="AC129" s="1" t="s">
        <v>32</v>
      </c>
      <c r="AE129">
        <v>9105869604</v>
      </c>
    </row>
    <row r="130" spans="1:31" x14ac:dyDescent="0.25">
      <c r="A130" s="1">
        <f>MATCH(B130,'PHIEU XT'!B:B,0)</f>
        <v>52</v>
      </c>
      <c r="B130" s="1">
        <v>9105866575</v>
      </c>
      <c r="C130" s="1" t="s">
        <v>23</v>
      </c>
      <c r="D130" s="1" t="s">
        <v>24</v>
      </c>
      <c r="E130" s="1" t="s">
        <v>25</v>
      </c>
      <c r="F130" s="1" t="s">
        <v>506</v>
      </c>
      <c r="G130" s="1">
        <f t="shared" si="1"/>
        <v>1</v>
      </c>
      <c r="H130" s="1">
        <f>SUMIF('PHIEU XT'!B:B,B130,'PHIEU XT'!AI:AI)</f>
        <v>161240</v>
      </c>
      <c r="I130" s="45">
        <v>161240</v>
      </c>
      <c r="J130" s="1" t="s">
        <v>507</v>
      </c>
      <c r="K130" s="1" t="s">
        <v>508</v>
      </c>
      <c r="L130" s="1" t="s">
        <v>50</v>
      </c>
      <c r="M130" s="1" t="s">
        <v>51</v>
      </c>
      <c r="N130" s="1" t="s">
        <v>52</v>
      </c>
      <c r="O130" s="1" t="s">
        <v>32</v>
      </c>
      <c r="P130" s="1" t="s">
        <v>32</v>
      </c>
      <c r="Q130" s="1" t="s">
        <v>32</v>
      </c>
      <c r="R130" s="1" t="s">
        <v>32</v>
      </c>
      <c r="S130" s="1" t="s">
        <v>33</v>
      </c>
      <c r="T130" s="1" t="s">
        <v>34</v>
      </c>
      <c r="U130" s="1" t="s">
        <v>35</v>
      </c>
      <c r="V130" s="1" t="s">
        <v>36</v>
      </c>
      <c r="W130" s="1" t="s">
        <v>37</v>
      </c>
      <c r="X130" s="1" t="s">
        <v>32</v>
      </c>
      <c r="Y130" s="1" t="s">
        <v>32</v>
      </c>
      <c r="Z130" s="1" t="s">
        <v>32</v>
      </c>
      <c r="AA130" s="1" t="s">
        <v>509</v>
      </c>
      <c r="AB130" s="1" t="s">
        <v>32</v>
      </c>
      <c r="AC130" s="1" t="s">
        <v>32</v>
      </c>
      <c r="AE130">
        <v>9105866575</v>
      </c>
    </row>
    <row r="131" spans="1:31" x14ac:dyDescent="0.25">
      <c r="A131" s="1">
        <f>MATCH(B131,'PHIEU XT'!B:B,0)</f>
        <v>127</v>
      </c>
      <c r="B131" s="1">
        <v>9105867909</v>
      </c>
      <c r="C131" s="1" t="s">
        <v>23</v>
      </c>
      <c r="D131" s="1" t="s">
        <v>24</v>
      </c>
      <c r="E131" s="1" t="s">
        <v>25</v>
      </c>
      <c r="F131" s="1" t="s">
        <v>510</v>
      </c>
      <c r="G131" s="1">
        <f t="shared" ref="G131:G194" si="2">IF(H131=I131,1,0)</f>
        <v>1</v>
      </c>
      <c r="H131" s="1">
        <f>SUMIF('PHIEU XT'!B:B,B131,'PHIEU XT'!AI:AI)</f>
        <v>368480</v>
      </c>
      <c r="I131" s="45">
        <v>368480</v>
      </c>
      <c r="J131" s="1" t="s">
        <v>511</v>
      </c>
      <c r="K131" s="1" t="s">
        <v>512</v>
      </c>
      <c r="L131" s="1" t="s">
        <v>50</v>
      </c>
      <c r="M131" s="1" t="s">
        <v>51</v>
      </c>
      <c r="N131" s="1" t="s">
        <v>52</v>
      </c>
      <c r="O131" s="1" t="s">
        <v>32</v>
      </c>
      <c r="P131" s="1" t="s">
        <v>32</v>
      </c>
      <c r="Q131" s="1" t="s">
        <v>32</v>
      </c>
      <c r="R131" s="1" t="s">
        <v>32</v>
      </c>
      <c r="S131" s="1" t="s">
        <v>33</v>
      </c>
      <c r="T131" s="1" t="s">
        <v>34</v>
      </c>
      <c r="U131" s="1" t="s">
        <v>35</v>
      </c>
      <c r="V131" s="1" t="s">
        <v>36</v>
      </c>
      <c r="W131" s="1" t="s">
        <v>37</v>
      </c>
      <c r="X131" s="1" t="s">
        <v>32</v>
      </c>
      <c r="Y131" s="1" t="s">
        <v>32</v>
      </c>
      <c r="Z131" s="1" t="s">
        <v>32</v>
      </c>
      <c r="AA131" s="1" t="s">
        <v>513</v>
      </c>
      <c r="AB131" s="1" t="s">
        <v>32</v>
      </c>
      <c r="AC131" s="1" t="s">
        <v>32</v>
      </c>
      <c r="AE131">
        <v>9105867909</v>
      </c>
    </row>
    <row r="132" spans="1:31" x14ac:dyDescent="0.25">
      <c r="A132" s="1">
        <f>MATCH(B132,'PHIEU XT'!B:B,0)</f>
        <v>24</v>
      </c>
      <c r="B132" s="1">
        <v>9105865546</v>
      </c>
      <c r="C132" s="1" t="s">
        <v>23</v>
      </c>
      <c r="D132" s="1" t="s">
        <v>24</v>
      </c>
      <c r="E132" s="1" t="s">
        <v>25</v>
      </c>
      <c r="F132" s="1" t="s">
        <v>514</v>
      </c>
      <c r="G132" s="1">
        <f t="shared" si="2"/>
        <v>1</v>
      </c>
      <c r="H132" s="1">
        <f>SUMIF('PHIEU XT'!B:B,B132,'PHIEU XT'!AI:AI)</f>
        <v>222116</v>
      </c>
      <c r="I132" s="45">
        <v>222116</v>
      </c>
      <c r="J132" s="1" t="s">
        <v>82</v>
      </c>
      <c r="K132" s="1" t="s">
        <v>83</v>
      </c>
      <c r="L132" s="1" t="s">
        <v>515</v>
      </c>
      <c r="M132" s="1" t="s">
        <v>516</v>
      </c>
      <c r="N132" s="1" t="s">
        <v>517</v>
      </c>
      <c r="O132" s="1" t="s">
        <v>32</v>
      </c>
      <c r="P132" s="1" t="s">
        <v>32</v>
      </c>
      <c r="Q132" s="1" t="s">
        <v>32</v>
      </c>
      <c r="R132" s="1" t="s">
        <v>32</v>
      </c>
      <c r="S132" s="1" t="s">
        <v>33</v>
      </c>
      <c r="T132" s="1" t="s">
        <v>34</v>
      </c>
      <c r="U132" s="1" t="s">
        <v>35</v>
      </c>
      <c r="V132" s="1" t="s">
        <v>36</v>
      </c>
      <c r="W132" s="1" t="s">
        <v>37</v>
      </c>
      <c r="X132" s="1" t="s">
        <v>32</v>
      </c>
      <c r="Y132" s="1" t="s">
        <v>32</v>
      </c>
      <c r="Z132" s="1" t="s">
        <v>32</v>
      </c>
      <c r="AA132" s="1" t="s">
        <v>518</v>
      </c>
      <c r="AB132" s="1" t="s">
        <v>32</v>
      </c>
      <c r="AC132" s="1" t="s">
        <v>32</v>
      </c>
      <c r="AE132">
        <v>9105865546</v>
      </c>
    </row>
    <row r="133" spans="1:31" x14ac:dyDescent="0.25">
      <c r="A133" s="1">
        <f>MATCH(B133,'PHIEU XT'!B:B,0)</f>
        <v>76</v>
      </c>
      <c r="B133" s="1">
        <v>9105867096</v>
      </c>
      <c r="C133" s="1" t="s">
        <v>23</v>
      </c>
      <c r="D133" s="1" t="s">
        <v>24</v>
      </c>
      <c r="E133" s="1" t="s">
        <v>25</v>
      </c>
      <c r="F133" s="1" t="s">
        <v>519</v>
      </c>
      <c r="G133" s="1">
        <f t="shared" si="2"/>
        <v>1</v>
      </c>
      <c r="H133" s="1">
        <f>SUMIF('PHIEU XT'!B:B,B133,'PHIEU XT'!AI:AI)</f>
        <v>240084</v>
      </c>
      <c r="I133" s="45">
        <v>240084</v>
      </c>
      <c r="J133" s="1" t="s">
        <v>520</v>
      </c>
      <c r="K133" s="1" t="s">
        <v>521</v>
      </c>
      <c r="L133" s="1" t="s">
        <v>93</v>
      </c>
      <c r="M133" s="1" t="s">
        <v>94</v>
      </c>
      <c r="N133" s="1" t="s">
        <v>95</v>
      </c>
      <c r="O133" s="1" t="s">
        <v>32</v>
      </c>
      <c r="P133" s="1" t="s">
        <v>32</v>
      </c>
      <c r="Q133" s="1" t="s">
        <v>32</v>
      </c>
      <c r="R133" s="1" t="s">
        <v>32</v>
      </c>
      <c r="S133" s="1" t="s">
        <v>33</v>
      </c>
      <c r="T133" s="1" t="s">
        <v>34</v>
      </c>
      <c r="U133" s="1" t="s">
        <v>35</v>
      </c>
      <c r="V133" s="1" t="s">
        <v>36</v>
      </c>
      <c r="W133" s="1" t="s">
        <v>37</v>
      </c>
      <c r="X133" s="1" t="s">
        <v>32</v>
      </c>
      <c r="Y133" s="1" t="s">
        <v>32</v>
      </c>
      <c r="Z133" s="1" t="s">
        <v>32</v>
      </c>
      <c r="AA133" s="1" t="s">
        <v>522</v>
      </c>
      <c r="AB133" s="1" t="s">
        <v>32</v>
      </c>
      <c r="AC133" s="1" t="s">
        <v>32</v>
      </c>
      <c r="AE133">
        <v>9105867096</v>
      </c>
    </row>
    <row r="134" spans="1:31" x14ac:dyDescent="0.25">
      <c r="A134" s="1">
        <f>MATCH(B134,'PHIEU XT'!B:B,0)</f>
        <v>179</v>
      </c>
      <c r="B134" s="1">
        <v>9105868500</v>
      </c>
      <c r="C134" s="1" t="s">
        <v>23</v>
      </c>
      <c r="D134" s="1" t="s">
        <v>24</v>
      </c>
      <c r="E134" s="1" t="s">
        <v>25</v>
      </c>
      <c r="F134" s="1" t="s">
        <v>523</v>
      </c>
      <c r="G134" s="1">
        <f t="shared" si="2"/>
        <v>1</v>
      </c>
      <c r="H134" s="1">
        <f>SUMIF('PHIEU XT'!B:B,B134,'PHIEU XT'!AI:AI)</f>
        <v>111058</v>
      </c>
      <c r="I134" s="45">
        <v>111058</v>
      </c>
      <c r="J134" s="1" t="s">
        <v>27</v>
      </c>
      <c r="K134" s="1" t="s">
        <v>28</v>
      </c>
      <c r="L134" s="1" t="s">
        <v>50</v>
      </c>
      <c r="M134" s="1" t="s">
        <v>51</v>
      </c>
      <c r="N134" s="1" t="s">
        <v>52</v>
      </c>
      <c r="O134" s="1" t="s">
        <v>32</v>
      </c>
      <c r="P134" s="1" t="s">
        <v>32</v>
      </c>
      <c r="Q134" s="1" t="s">
        <v>32</v>
      </c>
      <c r="R134" s="1" t="s">
        <v>32</v>
      </c>
      <c r="S134" s="1" t="s">
        <v>33</v>
      </c>
      <c r="T134" s="1" t="s">
        <v>34</v>
      </c>
      <c r="U134" s="1" t="s">
        <v>35</v>
      </c>
      <c r="V134" s="1" t="s">
        <v>36</v>
      </c>
      <c r="W134" s="1" t="s">
        <v>37</v>
      </c>
      <c r="X134" s="1" t="s">
        <v>32</v>
      </c>
      <c r="Y134" s="1" t="s">
        <v>32</v>
      </c>
      <c r="Z134" s="1" t="s">
        <v>32</v>
      </c>
      <c r="AA134" s="1" t="s">
        <v>524</v>
      </c>
      <c r="AB134" s="1" t="s">
        <v>32</v>
      </c>
      <c r="AC134" s="1" t="s">
        <v>32</v>
      </c>
      <c r="AE134">
        <v>9105868500</v>
      </c>
    </row>
    <row r="135" spans="1:31" x14ac:dyDescent="0.25">
      <c r="A135" s="1">
        <f>MATCH(B135,'PHIEU XT'!B:B,0)</f>
        <v>79</v>
      </c>
      <c r="B135" s="1">
        <v>9105867184</v>
      </c>
      <c r="C135" s="1" t="s">
        <v>23</v>
      </c>
      <c r="D135" s="1" t="s">
        <v>24</v>
      </c>
      <c r="E135" s="1" t="s">
        <v>25</v>
      </c>
      <c r="F135" s="1" t="s">
        <v>525</v>
      </c>
      <c r="G135" s="1">
        <f t="shared" si="2"/>
        <v>1</v>
      </c>
      <c r="H135" s="1">
        <f>SUMIF('PHIEU XT'!B:B,B135,'PHIEU XT'!AI:AI)</f>
        <v>333174</v>
      </c>
      <c r="I135" s="45">
        <v>333174</v>
      </c>
      <c r="J135" s="1" t="s">
        <v>98</v>
      </c>
      <c r="K135" s="1" t="s">
        <v>99</v>
      </c>
      <c r="L135" s="1" t="s">
        <v>64</v>
      </c>
      <c r="M135" s="1" t="s">
        <v>65</v>
      </c>
      <c r="N135" s="1" t="s">
        <v>66</v>
      </c>
      <c r="O135" s="1" t="s">
        <v>45</v>
      </c>
      <c r="P135" s="1" t="s">
        <v>32</v>
      </c>
      <c r="Q135" s="1" t="s">
        <v>32</v>
      </c>
      <c r="R135" s="1" t="s">
        <v>32</v>
      </c>
      <c r="S135" s="1" t="s">
        <v>33</v>
      </c>
      <c r="T135" s="1" t="s">
        <v>34</v>
      </c>
      <c r="U135" s="1" t="s">
        <v>35</v>
      </c>
      <c r="V135" s="1" t="s">
        <v>36</v>
      </c>
      <c r="W135" s="1" t="s">
        <v>37</v>
      </c>
      <c r="X135" s="1" t="s">
        <v>32</v>
      </c>
      <c r="Y135" s="1" t="s">
        <v>32</v>
      </c>
      <c r="Z135" s="1" t="s">
        <v>32</v>
      </c>
      <c r="AA135" s="1" t="s">
        <v>526</v>
      </c>
      <c r="AB135" s="1" t="s">
        <v>32</v>
      </c>
      <c r="AC135" s="1" t="s">
        <v>32</v>
      </c>
      <c r="AE135">
        <v>9105867184</v>
      </c>
    </row>
    <row r="136" spans="1:31" x14ac:dyDescent="0.25">
      <c r="A136" s="1">
        <f>MATCH(B136,'PHIEU XT'!B:B,0)</f>
        <v>190</v>
      </c>
      <c r="B136" s="1">
        <v>9105868692</v>
      </c>
      <c r="C136" s="1" t="s">
        <v>23</v>
      </c>
      <c r="D136" s="1" t="s">
        <v>24</v>
      </c>
      <c r="E136" s="1" t="s">
        <v>25</v>
      </c>
      <c r="F136" s="1" t="s">
        <v>527</v>
      </c>
      <c r="G136" s="1">
        <f t="shared" si="2"/>
        <v>1</v>
      </c>
      <c r="H136" s="1">
        <f>SUMIF('PHIEU XT'!B:B,B136,'PHIEU XT'!AI:AI)</f>
        <v>111058</v>
      </c>
      <c r="I136" s="45">
        <v>111058</v>
      </c>
      <c r="J136" s="1" t="s">
        <v>27</v>
      </c>
      <c r="K136" s="1" t="s">
        <v>28</v>
      </c>
      <c r="L136" s="1" t="s">
        <v>57</v>
      </c>
      <c r="M136" s="1" t="s">
        <v>58</v>
      </c>
      <c r="N136" s="1" t="s">
        <v>59</v>
      </c>
      <c r="O136" s="1" t="s">
        <v>45</v>
      </c>
      <c r="P136" s="1" t="s">
        <v>32</v>
      </c>
      <c r="Q136" s="1" t="s">
        <v>32</v>
      </c>
      <c r="R136" s="1" t="s">
        <v>32</v>
      </c>
      <c r="S136" s="1" t="s">
        <v>33</v>
      </c>
      <c r="T136" s="1" t="s">
        <v>34</v>
      </c>
      <c r="U136" s="1" t="s">
        <v>35</v>
      </c>
      <c r="V136" s="1" t="s">
        <v>36</v>
      </c>
      <c r="W136" s="1" t="s">
        <v>37</v>
      </c>
      <c r="X136" s="1" t="s">
        <v>32</v>
      </c>
      <c r="Y136" s="1" t="s">
        <v>32</v>
      </c>
      <c r="Z136" s="1" t="s">
        <v>32</v>
      </c>
      <c r="AA136" s="1" t="s">
        <v>528</v>
      </c>
      <c r="AB136" s="1" t="s">
        <v>32</v>
      </c>
      <c r="AC136" s="1" t="s">
        <v>32</v>
      </c>
      <c r="AE136">
        <v>9105868692</v>
      </c>
    </row>
    <row r="137" spans="1:31" x14ac:dyDescent="0.25">
      <c r="A137" s="1">
        <f>MATCH(B137,'PHIEU XT'!B:B,0)</f>
        <v>186</v>
      </c>
      <c r="B137" s="1">
        <v>9105868660</v>
      </c>
      <c r="C137" s="1" t="s">
        <v>23</v>
      </c>
      <c r="D137" s="1" t="s">
        <v>24</v>
      </c>
      <c r="E137" s="1" t="s">
        <v>25</v>
      </c>
      <c r="F137" s="1" t="s">
        <v>529</v>
      </c>
      <c r="G137" s="1">
        <f t="shared" si="2"/>
        <v>1</v>
      </c>
      <c r="H137" s="1">
        <f>SUMIF('PHIEU XT'!B:B,B137,'PHIEU XT'!AI:AI)</f>
        <v>373316</v>
      </c>
      <c r="I137" s="45">
        <v>373316</v>
      </c>
      <c r="J137" s="1" t="s">
        <v>530</v>
      </c>
      <c r="K137" s="1" t="s">
        <v>531</v>
      </c>
      <c r="L137" s="1" t="s">
        <v>371</v>
      </c>
      <c r="M137" s="1" t="s">
        <v>372</v>
      </c>
      <c r="N137" s="1" t="s">
        <v>373</v>
      </c>
      <c r="O137" s="1" t="s">
        <v>32</v>
      </c>
      <c r="P137" s="1" t="s">
        <v>32</v>
      </c>
      <c r="Q137" s="1" t="s">
        <v>32</v>
      </c>
      <c r="R137" s="1" t="s">
        <v>32</v>
      </c>
      <c r="S137" s="1" t="s">
        <v>33</v>
      </c>
      <c r="T137" s="1" t="s">
        <v>34</v>
      </c>
      <c r="U137" s="1" t="s">
        <v>35</v>
      </c>
      <c r="V137" s="1" t="s">
        <v>36</v>
      </c>
      <c r="W137" s="1" t="s">
        <v>37</v>
      </c>
      <c r="X137" s="1" t="s">
        <v>32</v>
      </c>
      <c r="Y137" s="1" t="s">
        <v>32</v>
      </c>
      <c r="Z137" s="1" t="s">
        <v>32</v>
      </c>
      <c r="AA137" s="1" t="s">
        <v>532</v>
      </c>
      <c r="AB137" s="1" t="s">
        <v>32</v>
      </c>
      <c r="AC137" s="1" t="s">
        <v>32</v>
      </c>
      <c r="AE137">
        <v>9105868660</v>
      </c>
    </row>
    <row r="138" spans="1:31" x14ac:dyDescent="0.25">
      <c r="A138" s="1">
        <f>MATCH(B138,'PHIEU XT'!B:B,0)</f>
        <v>192</v>
      </c>
      <c r="B138" s="1">
        <v>9105868720</v>
      </c>
      <c r="C138" s="1" t="s">
        <v>23</v>
      </c>
      <c r="D138" s="1" t="s">
        <v>24</v>
      </c>
      <c r="E138" s="1" t="s">
        <v>25</v>
      </c>
      <c r="F138" s="1" t="s">
        <v>533</v>
      </c>
      <c r="G138" s="1">
        <f t="shared" si="2"/>
        <v>1</v>
      </c>
      <c r="H138" s="1">
        <f>SUMIF('PHIEU XT'!B:B,B138,'PHIEU XT'!AI:AI)</f>
        <v>625075</v>
      </c>
      <c r="I138" s="45">
        <v>625075</v>
      </c>
      <c r="J138" s="1" t="s">
        <v>534</v>
      </c>
      <c r="K138" s="1" t="s">
        <v>535</v>
      </c>
      <c r="L138" s="1" t="s">
        <v>57</v>
      </c>
      <c r="M138" s="1" t="s">
        <v>58</v>
      </c>
      <c r="N138" s="1" t="s">
        <v>59</v>
      </c>
      <c r="O138" s="1" t="s">
        <v>45</v>
      </c>
      <c r="P138" s="1" t="s">
        <v>32</v>
      </c>
      <c r="Q138" s="1" t="s">
        <v>32</v>
      </c>
      <c r="R138" s="1" t="s">
        <v>32</v>
      </c>
      <c r="S138" s="1" t="s">
        <v>33</v>
      </c>
      <c r="T138" s="1" t="s">
        <v>34</v>
      </c>
      <c r="U138" s="1" t="s">
        <v>35</v>
      </c>
      <c r="V138" s="1" t="s">
        <v>36</v>
      </c>
      <c r="W138" s="1" t="s">
        <v>37</v>
      </c>
      <c r="X138" s="1" t="s">
        <v>32</v>
      </c>
      <c r="Y138" s="1" t="s">
        <v>32</v>
      </c>
      <c r="Z138" s="1" t="s">
        <v>32</v>
      </c>
      <c r="AA138" s="1" t="s">
        <v>536</v>
      </c>
      <c r="AB138" s="1" t="s">
        <v>32</v>
      </c>
      <c r="AC138" s="1" t="s">
        <v>32</v>
      </c>
      <c r="AE138">
        <v>9105868720</v>
      </c>
    </row>
    <row r="139" spans="1:31" x14ac:dyDescent="0.25">
      <c r="A139" s="1">
        <f>MATCH(B139,'PHIEU XT'!B:B,0)</f>
        <v>182</v>
      </c>
      <c r="B139" s="1">
        <v>9105868503</v>
      </c>
      <c r="C139" s="1" t="s">
        <v>23</v>
      </c>
      <c r="D139" s="1" t="s">
        <v>24</v>
      </c>
      <c r="E139" s="1" t="s">
        <v>25</v>
      </c>
      <c r="F139" s="1" t="s">
        <v>537</v>
      </c>
      <c r="G139" s="1">
        <f t="shared" si="2"/>
        <v>1</v>
      </c>
      <c r="H139" s="1">
        <f>SUMIF('PHIEU XT'!B:B,B139,'PHIEU XT'!AI:AI)</f>
        <v>203058</v>
      </c>
      <c r="I139" s="45">
        <v>203058</v>
      </c>
      <c r="J139" s="1" t="s">
        <v>538</v>
      </c>
      <c r="K139" s="1" t="s">
        <v>539</v>
      </c>
      <c r="L139" s="1" t="s">
        <v>50</v>
      </c>
      <c r="M139" s="1" t="s">
        <v>51</v>
      </c>
      <c r="N139" s="1" t="s">
        <v>52</v>
      </c>
      <c r="O139" s="1" t="s">
        <v>32</v>
      </c>
      <c r="P139" s="1" t="s">
        <v>32</v>
      </c>
      <c r="Q139" s="1" t="s">
        <v>32</v>
      </c>
      <c r="R139" s="1" t="s">
        <v>32</v>
      </c>
      <c r="S139" s="1" t="s">
        <v>33</v>
      </c>
      <c r="T139" s="1" t="s">
        <v>34</v>
      </c>
      <c r="U139" s="1" t="s">
        <v>35</v>
      </c>
      <c r="V139" s="1" t="s">
        <v>36</v>
      </c>
      <c r="W139" s="1" t="s">
        <v>37</v>
      </c>
      <c r="X139" s="1" t="s">
        <v>32</v>
      </c>
      <c r="Y139" s="1" t="s">
        <v>32</v>
      </c>
      <c r="Z139" s="1" t="s">
        <v>32</v>
      </c>
      <c r="AA139" s="1" t="s">
        <v>540</v>
      </c>
      <c r="AB139" s="1" t="s">
        <v>32</v>
      </c>
      <c r="AC139" s="1" t="s">
        <v>32</v>
      </c>
      <c r="AE139">
        <v>9105868503</v>
      </c>
    </row>
    <row r="140" spans="1:31" x14ac:dyDescent="0.25">
      <c r="A140" s="1">
        <f>MATCH(B140,'PHIEU XT'!B:B,0)</f>
        <v>116</v>
      </c>
      <c r="B140" s="1">
        <v>9105867721</v>
      </c>
      <c r="C140" s="1" t="s">
        <v>23</v>
      </c>
      <c r="D140" s="1" t="s">
        <v>24</v>
      </c>
      <c r="E140" s="1" t="s">
        <v>25</v>
      </c>
      <c r="F140" s="1" t="s">
        <v>541</v>
      </c>
      <c r="G140" s="1">
        <f t="shared" si="2"/>
        <v>1</v>
      </c>
      <c r="H140" s="1">
        <f>SUMIF('PHIEU XT'!B:B,B140,'PHIEU XT'!AI:AI)</f>
        <v>46000</v>
      </c>
      <c r="I140" s="45">
        <v>46000</v>
      </c>
      <c r="J140" s="1" t="s">
        <v>249</v>
      </c>
      <c r="K140" s="1" t="s">
        <v>250</v>
      </c>
      <c r="L140" s="1" t="s">
        <v>64</v>
      </c>
      <c r="M140" s="1" t="s">
        <v>65</v>
      </c>
      <c r="N140" s="1" t="s">
        <v>66</v>
      </c>
      <c r="O140" s="1" t="s">
        <v>45</v>
      </c>
      <c r="P140" s="1" t="s">
        <v>32</v>
      </c>
      <c r="Q140" s="1" t="s">
        <v>32</v>
      </c>
      <c r="R140" s="1" t="s">
        <v>32</v>
      </c>
      <c r="S140" s="1" t="s">
        <v>33</v>
      </c>
      <c r="T140" s="1" t="s">
        <v>34</v>
      </c>
      <c r="U140" s="1" t="s">
        <v>35</v>
      </c>
      <c r="V140" s="1" t="s">
        <v>36</v>
      </c>
      <c r="W140" s="1" t="s">
        <v>37</v>
      </c>
      <c r="X140" s="1" t="s">
        <v>32</v>
      </c>
      <c r="Y140" s="1" t="s">
        <v>32</v>
      </c>
      <c r="Z140" s="1" t="s">
        <v>32</v>
      </c>
      <c r="AA140" s="1" t="s">
        <v>542</v>
      </c>
      <c r="AB140" s="1" t="s">
        <v>32</v>
      </c>
      <c r="AC140" s="1" t="s">
        <v>32</v>
      </c>
      <c r="AE140">
        <v>9105867721</v>
      </c>
    </row>
    <row r="141" spans="1:31" x14ac:dyDescent="0.25">
      <c r="A141" s="1">
        <f>MATCH(B141,'PHIEU XT'!B:B,0)</f>
        <v>172</v>
      </c>
      <c r="B141" s="1">
        <v>9105868468</v>
      </c>
      <c r="C141" s="1" t="s">
        <v>23</v>
      </c>
      <c r="D141" s="1" t="s">
        <v>24</v>
      </c>
      <c r="E141" s="1" t="s">
        <v>25</v>
      </c>
      <c r="F141" s="1" t="s">
        <v>543</v>
      </c>
      <c r="G141" s="1">
        <f t="shared" si="2"/>
        <v>1</v>
      </c>
      <c r="H141" s="1">
        <f>SUMIF('PHIEU XT'!B:B,B141,'PHIEU XT'!AI:AI)</f>
        <v>92000</v>
      </c>
      <c r="I141" s="45">
        <v>92000</v>
      </c>
      <c r="J141" s="1" t="s">
        <v>544</v>
      </c>
      <c r="K141" s="1" t="s">
        <v>545</v>
      </c>
      <c r="L141" s="1" t="s">
        <v>104</v>
      </c>
      <c r="M141" s="1" t="s">
        <v>105</v>
      </c>
      <c r="N141" s="1" t="s">
        <v>106</v>
      </c>
      <c r="O141" s="1" t="s">
        <v>45</v>
      </c>
      <c r="P141" s="1" t="s">
        <v>32</v>
      </c>
      <c r="Q141" s="1" t="s">
        <v>32</v>
      </c>
      <c r="R141" s="1" t="s">
        <v>32</v>
      </c>
      <c r="S141" s="1" t="s">
        <v>33</v>
      </c>
      <c r="T141" s="1" t="s">
        <v>34</v>
      </c>
      <c r="U141" s="1" t="s">
        <v>35</v>
      </c>
      <c r="V141" s="1" t="s">
        <v>36</v>
      </c>
      <c r="W141" s="1" t="s">
        <v>37</v>
      </c>
      <c r="X141" s="1" t="s">
        <v>32</v>
      </c>
      <c r="Y141" s="1" t="s">
        <v>32</v>
      </c>
      <c r="Z141" s="1" t="s">
        <v>32</v>
      </c>
      <c r="AA141" s="1" t="s">
        <v>546</v>
      </c>
      <c r="AB141" s="1" t="s">
        <v>32</v>
      </c>
      <c r="AC141" s="1" t="s">
        <v>32</v>
      </c>
      <c r="AE141">
        <v>9105868468</v>
      </c>
    </row>
    <row r="142" spans="1:31" x14ac:dyDescent="0.25">
      <c r="A142" s="1">
        <f>MATCH(B142,'PHIEU XT'!B:B,0)</f>
        <v>71</v>
      </c>
      <c r="B142" s="1">
        <v>9105867071</v>
      </c>
      <c r="C142" s="1" t="s">
        <v>23</v>
      </c>
      <c r="D142" s="1" t="s">
        <v>24</v>
      </c>
      <c r="E142" s="1" t="s">
        <v>25</v>
      </c>
      <c r="F142" s="1" t="s">
        <v>547</v>
      </c>
      <c r="G142" s="1">
        <f t="shared" si="2"/>
        <v>1</v>
      </c>
      <c r="H142" s="1">
        <f>SUMIF('PHIEU XT'!B:B,B142,'PHIEU XT'!AI:AI)</f>
        <v>111058</v>
      </c>
      <c r="I142" s="45">
        <v>111058</v>
      </c>
      <c r="J142" s="1" t="s">
        <v>27</v>
      </c>
      <c r="K142" s="1" t="s">
        <v>28</v>
      </c>
      <c r="L142" s="1" t="s">
        <v>93</v>
      </c>
      <c r="M142" s="1" t="s">
        <v>94</v>
      </c>
      <c r="N142" s="1" t="s">
        <v>95</v>
      </c>
      <c r="O142" s="1" t="s">
        <v>32</v>
      </c>
      <c r="P142" s="1" t="s">
        <v>32</v>
      </c>
      <c r="Q142" s="1" t="s">
        <v>32</v>
      </c>
      <c r="R142" s="1" t="s">
        <v>32</v>
      </c>
      <c r="S142" s="1" t="s">
        <v>33</v>
      </c>
      <c r="T142" s="1" t="s">
        <v>34</v>
      </c>
      <c r="U142" s="1" t="s">
        <v>35</v>
      </c>
      <c r="V142" s="1" t="s">
        <v>36</v>
      </c>
      <c r="W142" s="1" t="s">
        <v>37</v>
      </c>
      <c r="X142" s="1" t="s">
        <v>32</v>
      </c>
      <c r="Y142" s="1" t="s">
        <v>32</v>
      </c>
      <c r="Z142" s="1" t="s">
        <v>32</v>
      </c>
      <c r="AA142" s="1" t="s">
        <v>548</v>
      </c>
      <c r="AB142" s="1" t="s">
        <v>32</v>
      </c>
      <c r="AC142" s="1" t="s">
        <v>32</v>
      </c>
      <c r="AE142">
        <v>9105867071</v>
      </c>
    </row>
    <row r="143" spans="1:31" x14ac:dyDescent="0.25">
      <c r="A143" s="1">
        <f>MATCH(B143,'PHIEU XT'!B:B,0)</f>
        <v>28</v>
      </c>
      <c r="B143" s="1">
        <v>9105865786</v>
      </c>
      <c r="C143" s="1" t="s">
        <v>23</v>
      </c>
      <c r="D143" s="1" t="s">
        <v>24</v>
      </c>
      <c r="E143" s="1" t="s">
        <v>25</v>
      </c>
      <c r="F143" s="1" t="s">
        <v>549</v>
      </c>
      <c r="G143" s="1">
        <f t="shared" si="2"/>
        <v>1</v>
      </c>
      <c r="H143" s="1">
        <f>SUMIF('PHIEU XT'!B:B,B143,'PHIEU XT'!AI:AI)</f>
        <v>55595</v>
      </c>
      <c r="I143" s="45">
        <v>55595</v>
      </c>
      <c r="J143" s="1" t="s">
        <v>177</v>
      </c>
      <c r="K143" s="1" t="s">
        <v>178</v>
      </c>
      <c r="L143" s="1" t="s">
        <v>50</v>
      </c>
      <c r="M143" s="1" t="s">
        <v>51</v>
      </c>
      <c r="N143" s="1" t="s">
        <v>52</v>
      </c>
      <c r="O143" s="1" t="s">
        <v>32</v>
      </c>
      <c r="P143" s="1" t="s">
        <v>32</v>
      </c>
      <c r="Q143" s="1" t="s">
        <v>32</v>
      </c>
      <c r="R143" s="1" t="s">
        <v>32</v>
      </c>
      <c r="S143" s="1" t="s">
        <v>33</v>
      </c>
      <c r="T143" s="1" t="s">
        <v>34</v>
      </c>
      <c r="U143" s="1" t="s">
        <v>35</v>
      </c>
      <c r="V143" s="1" t="s">
        <v>36</v>
      </c>
      <c r="W143" s="1" t="s">
        <v>37</v>
      </c>
      <c r="X143" s="1" t="s">
        <v>32</v>
      </c>
      <c r="Y143" s="1" t="s">
        <v>32</v>
      </c>
      <c r="Z143" s="1" t="s">
        <v>32</v>
      </c>
      <c r="AA143" s="1" t="s">
        <v>550</v>
      </c>
      <c r="AB143" s="1" t="s">
        <v>32</v>
      </c>
      <c r="AC143" s="1" t="s">
        <v>32</v>
      </c>
      <c r="AE143">
        <v>9105865786</v>
      </c>
    </row>
    <row r="144" spans="1:31" x14ac:dyDescent="0.25">
      <c r="A144" s="1">
        <f>MATCH(B144,'PHIEU XT'!B:B,0)</f>
        <v>63</v>
      </c>
      <c r="B144" s="1">
        <v>9105866916</v>
      </c>
      <c r="C144" s="1" t="s">
        <v>23</v>
      </c>
      <c r="D144" s="1" t="s">
        <v>24</v>
      </c>
      <c r="E144" s="1" t="s">
        <v>25</v>
      </c>
      <c r="F144" s="1" t="s">
        <v>551</v>
      </c>
      <c r="G144" s="1">
        <f t="shared" si="2"/>
        <v>1</v>
      </c>
      <c r="H144" s="1">
        <f>SUMIF('PHIEU XT'!B:B,B144,'PHIEU XT'!AI:AI)</f>
        <v>391231</v>
      </c>
      <c r="I144" s="45">
        <v>391231</v>
      </c>
      <c r="J144" s="1" t="s">
        <v>552</v>
      </c>
      <c r="K144" s="1" t="s">
        <v>553</v>
      </c>
      <c r="L144" s="1" t="s">
        <v>50</v>
      </c>
      <c r="M144" s="1" t="s">
        <v>51</v>
      </c>
      <c r="N144" s="1" t="s">
        <v>52</v>
      </c>
      <c r="O144" s="1" t="s">
        <v>32</v>
      </c>
      <c r="P144" s="1" t="s">
        <v>32</v>
      </c>
      <c r="Q144" s="1" t="s">
        <v>32</v>
      </c>
      <c r="R144" s="1" t="s">
        <v>32</v>
      </c>
      <c r="S144" s="1" t="s">
        <v>33</v>
      </c>
      <c r="T144" s="1" t="s">
        <v>34</v>
      </c>
      <c r="U144" s="1" t="s">
        <v>35</v>
      </c>
      <c r="V144" s="1" t="s">
        <v>36</v>
      </c>
      <c r="W144" s="1" t="s">
        <v>37</v>
      </c>
      <c r="X144" s="1" t="s">
        <v>32</v>
      </c>
      <c r="Y144" s="1" t="s">
        <v>32</v>
      </c>
      <c r="Z144" s="1" t="s">
        <v>32</v>
      </c>
      <c r="AA144" s="1" t="s">
        <v>554</v>
      </c>
      <c r="AB144" s="1" t="s">
        <v>32</v>
      </c>
      <c r="AC144" s="1" t="s">
        <v>32</v>
      </c>
      <c r="AE144">
        <v>9105866916</v>
      </c>
    </row>
    <row r="145" spans="1:31" x14ac:dyDescent="0.25">
      <c r="A145" s="1">
        <f>MATCH(B145,'PHIEU XT'!B:B,0)</f>
        <v>162</v>
      </c>
      <c r="B145" s="1">
        <v>9105868407</v>
      </c>
      <c r="C145" s="1" t="s">
        <v>23</v>
      </c>
      <c r="D145" s="1" t="s">
        <v>24</v>
      </c>
      <c r="E145" s="1" t="s">
        <v>25</v>
      </c>
      <c r="F145" s="1" t="s">
        <v>555</v>
      </c>
      <c r="G145" s="1">
        <f t="shared" si="2"/>
        <v>1</v>
      </c>
      <c r="H145" s="1">
        <f>SUMIF('PHIEU XT'!B:B,B145,'PHIEU XT'!AI:AI)</f>
        <v>92000</v>
      </c>
      <c r="I145" s="45">
        <v>92000</v>
      </c>
      <c r="J145" s="1" t="s">
        <v>544</v>
      </c>
      <c r="K145" s="1" t="s">
        <v>545</v>
      </c>
      <c r="L145" s="1" t="s">
        <v>556</v>
      </c>
      <c r="M145" s="1" t="s">
        <v>557</v>
      </c>
      <c r="N145" s="1" t="s">
        <v>558</v>
      </c>
      <c r="O145" s="1" t="s">
        <v>32</v>
      </c>
      <c r="P145" s="1" t="s">
        <v>32</v>
      </c>
      <c r="Q145" s="1" t="s">
        <v>32</v>
      </c>
      <c r="R145" s="1" t="s">
        <v>32</v>
      </c>
      <c r="S145" s="1" t="s">
        <v>33</v>
      </c>
      <c r="T145" s="1" t="s">
        <v>34</v>
      </c>
      <c r="U145" s="1" t="s">
        <v>35</v>
      </c>
      <c r="V145" s="1" t="s">
        <v>36</v>
      </c>
      <c r="W145" s="1" t="s">
        <v>37</v>
      </c>
      <c r="X145" s="1" t="s">
        <v>32</v>
      </c>
      <c r="Y145" s="1" t="s">
        <v>32</v>
      </c>
      <c r="Z145" s="1" t="s">
        <v>32</v>
      </c>
      <c r="AA145" s="1" t="s">
        <v>559</v>
      </c>
      <c r="AB145" s="1" t="s">
        <v>32</v>
      </c>
      <c r="AC145" s="1" t="s">
        <v>32</v>
      </c>
      <c r="AE145">
        <v>9105868407</v>
      </c>
    </row>
    <row r="146" spans="1:31" x14ac:dyDescent="0.25">
      <c r="A146" s="1" t="e">
        <f>MATCH(B146,'PHIEU XT'!B:B,0)</f>
        <v>#N/A</v>
      </c>
      <c r="B146" s="1">
        <v>0</v>
      </c>
      <c r="C146" s="1" t="s">
        <v>560</v>
      </c>
      <c r="D146" s="1" t="s">
        <v>24</v>
      </c>
      <c r="E146" s="1" t="s">
        <v>25</v>
      </c>
      <c r="F146" s="1" t="s">
        <v>561</v>
      </c>
      <c r="G146" s="1">
        <f t="shared" si="2"/>
        <v>0</v>
      </c>
      <c r="H146" s="1">
        <f>SUMIF('PHIEU XT'!B:B,B146,'PHIEU XT'!AI:AI)</f>
        <v>0</v>
      </c>
      <c r="I146" s="45">
        <v>263361</v>
      </c>
      <c r="J146" s="1" t="s">
        <v>562</v>
      </c>
      <c r="K146" s="1" t="s">
        <v>563</v>
      </c>
      <c r="L146" s="1" t="s">
        <v>515</v>
      </c>
      <c r="M146" s="1" t="s">
        <v>516</v>
      </c>
      <c r="N146" s="1" t="s">
        <v>517</v>
      </c>
      <c r="O146" s="1" t="s">
        <v>32</v>
      </c>
      <c r="P146" s="1" t="s">
        <v>32</v>
      </c>
      <c r="Q146" s="1" t="s">
        <v>32</v>
      </c>
      <c r="R146" s="1" t="s">
        <v>32</v>
      </c>
      <c r="S146" s="1" t="s">
        <v>33</v>
      </c>
      <c r="T146" s="1" t="s">
        <v>34</v>
      </c>
      <c r="U146" s="1" t="s">
        <v>35</v>
      </c>
      <c r="V146" s="1" t="s">
        <v>36</v>
      </c>
      <c r="W146" s="1" t="s">
        <v>37</v>
      </c>
      <c r="X146" s="1" t="s">
        <v>32</v>
      </c>
      <c r="Y146" s="1" t="s">
        <v>32</v>
      </c>
      <c r="Z146" s="1" t="s">
        <v>564</v>
      </c>
      <c r="AA146" s="1" t="s">
        <v>32</v>
      </c>
      <c r="AB146" s="1" t="s">
        <v>565</v>
      </c>
      <c r="AC146" s="1" t="s">
        <v>32</v>
      </c>
    </row>
    <row r="147" spans="1:31" x14ac:dyDescent="0.25">
      <c r="A147" s="1">
        <f>MATCH(B147,'PHIEU XT'!B:B,0)</f>
        <v>322</v>
      </c>
      <c r="B147" s="1">
        <v>9105870656</v>
      </c>
      <c r="C147" s="1" t="s">
        <v>560</v>
      </c>
      <c r="D147" s="1" t="s">
        <v>24</v>
      </c>
      <c r="E147" s="1" t="s">
        <v>25</v>
      </c>
      <c r="F147" s="1" t="s">
        <v>566</v>
      </c>
      <c r="G147" s="1">
        <f t="shared" si="2"/>
        <v>1</v>
      </c>
      <c r="H147" s="1">
        <f>SUMIF('PHIEU XT'!B:B,B147,'PHIEU XT'!AI:AI)</f>
        <v>99000</v>
      </c>
      <c r="I147" s="45">
        <v>99000</v>
      </c>
      <c r="J147" s="1" t="s">
        <v>233</v>
      </c>
      <c r="K147" s="1" t="s">
        <v>234</v>
      </c>
      <c r="L147" s="1" t="s">
        <v>401</v>
      </c>
      <c r="M147" s="1" t="s">
        <v>402</v>
      </c>
      <c r="N147" s="1" t="s">
        <v>403</v>
      </c>
      <c r="O147" s="1" t="s">
        <v>32</v>
      </c>
      <c r="P147" s="1" t="s">
        <v>32</v>
      </c>
      <c r="Q147" s="1" t="s">
        <v>32</v>
      </c>
      <c r="R147" s="1" t="s">
        <v>32</v>
      </c>
      <c r="S147" s="1" t="s">
        <v>33</v>
      </c>
      <c r="T147" s="1" t="s">
        <v>34</v>
      </c>
      <c r="U147" s="1" t="s">
        <v>35</v>
      </c>
      <c r="V147" s="1" t="s">
        <v>36</v>
      </c>
      <c r="W147" s="1" t="s">
        <v>37</v>
      </c>
      <c r="X147" s="1" t="s">
        <v>32</v>
      </c>
      <c r="Y147" s="1" t="s">
        <v>32</v>
      </c>
      <c r="Z147" s="1" t="s">
        <v>32</v>
      </c>
      <c r="AA147" s="1" t="s">
        <v>567</v>
      </c>
      <c r="AB147" s="1" t="s">
        <v>32</v>
      </c>
      <c r="AC147" s="1" t="s">
        <v>32</v>
      </c>
      <c r="AE147">
        <v>9105870656</v>
      </c>
    </row>
    <row r="148" spans="1:31" x14ac:dyDescent="0.25">
      <c r="A148" s="1">
        <f>MATCH(B148,'PHIEU XT'!B:B,0)</f>
        <v>353</v>
      </c>
      <c r="B148" s="1">
        <v>9105871173</v>
      </c>
      <c r="C148" s="1" t="s">
        <v>560</v>
      </c>
      <c r="D148" s="1" t="s">
        <v>24</v>
      </c>
      <c r="E148" s="1" t="s">
        <v>25</v>
      </c>
      <c r="F148" s="1" t="s">
        <v>568</v>
      </c>
      <c r="G148" s="1">
        <f t="shared" si="2"/>
        <v>1</v>
      </c>
      <c r="H148" s="1">
        <f>SUMIF('PHIEU XT'!B:B,B148,'PHIEU XT'!AI:AI)</f>
        <v>138000</v>
      </c>
      <c r="I148" s="45">
        <v>138000</v>
      </c>
      <c r="J148" s="1" t="s">
        <v>271</v>
      </c>
      <c r="K148" s="1" t="s">
        <v>272</v>
      </c>
      <c r="L148" s="1" t="s">
        <v>77</v>
      </c>
      <c r="M148" s="1" t="s">
        <v>78</v>
      </c>
      <c r="N148" s="1" t="s">
        <v>79</v>
      </c>
      <c r="O148" s="1" t="s">
        <v>32</v>
      </c>
      <c r="P148" s="1" t="s">
        <v>32</v>
      </c>
      <c r="Q148" s="1" t="s">
        <v>32</v>
      </c>
      <c r="R148" s="1" t="s">
        <v>32</v>
      </c>
      <c r="S148" s="1" t="s">
        <v>33</v>
      </c>
      <c r="T148" s="1" t="s">
        <v>34</v>
      </c>
      <c r="U148" s="1" t="s">
        <v>35</v>
      </c>
      <c r="V148" s="1" t="s">
        <v>36</v>
      </c>
      <c r="W148" s="1" t="s">
        <v>37</v>
      </c>
      <c r="X148" s="1" t="s">
        <v>32</v>
      </c>
      <c r="Y148" s="1" t="s">
        <v>32</v>
      </c>
      <c r="Z148" s="1" t="s">
        <v>32</v>
      </c>
      <c r="AA148" s="1" t="s">
        <v>569</v>
      </c>
      <c r="AB148" s="1" t="s">
        <v>32</v>
      </c>
      <c r="AC148" s="1" t="s">
        <v>32</v>
      </c>
      <c r="AE148">
        <v>9105871173</v>
      </c>
    </row>
    <row r="149" spans="1:31" x14ac:dyDescent="0.25">
      <c r="A149" s="1">
        <f>MATCH(B149,'PHIEU XT'!B:B,0)</f>
        <v>323</v>
      </c>
      <c r="B149" s="1">
        <v>9105870719</v>
      </c>
      <c r="C149" s="1" t="s">
        <v>560</v>
      </c>
      <c r="D149" s="1" t="s">
        <v>24</v>
      </c>
      <c r="E149" s="1" t="s">
        <v>25</v>
      </c>
      <c r="F149" s="1" t="s">
        <v>570</v>
      </c>
      <c r="G149" s="1">
        <f t="shared" si="2"/>
        <v>1</v>
      </c>
      <c r="H149" s="1">
        <f>SUMIF('PHIEU XT'!B:B,B149,'PHIEU XT'!AI:AI)</f>
        <v>74250</v>
      </c>
      <c r="I149" s="45">
        <v>74250</v>
      </c>
      <c r="J149" s="1" t="s">
        <v>109</v>
      </c>
      <c r="K149" s="1" t="s">
        <v>110</v>
      </c>
      <c r="L149" s="1" t="s">
        <v>401</v>
      </c>
      <c r="M149" s="1" t="s">
        <v>402</v>
      </c>
      <c r="N149" s="1" t="s">
        <v>403</v>
      </c>
      <c r="O149" s="1" t="s">
        <v>32</v>
      </c>
      <c r="P149" s="1" t="s">
        <v>32</v>
      </c>
      <c r="Q149" s="1" t="s">
        <v>32</v>
      </c>
      <c r="R149" s="1" t="s">
        <v>32</v>
      </c>
      <c r="S149" s="1" t="s">
        <v>33</v>
      </c>
      <c r="T149" s="1" t="s">
        <v>34</v>
      </c>
      <c r="U149" s="1" t="s">
        <v>35</v>
      </c>
      <c r="V149" s="1" t="s">
        <v>36</v>
      </c>
      <c r="W149" s="1" t="s">
        <v>37</v>
      </c>
      <c r="X149" s="1" t="s">
        <v>32</v>
      </c>
      <c r="Y149" s="1" t="s">
        <v>32</v>
      </c>
      <c r="Z149" s="1" t="s">
        <v>32</v>
      </c>
      <c r="AA149" s="1" t="s">
        <v>571</v>
      </c>
      <c r="AB149" s="1" t="s">
        <v>32</v>
      </c>
      <c r="AC149" s="1" t="s">
        <v>32</v>
      </c>
      <c r="AE149">
        <v>9105870719</v>
      </c>
    </row>
    <row r="150" spans="1:31" x14ac:dyDescent="0.25">
      <c r="A150" s="1">
        <f>MATCH(B150,'PHIEU XT'!B:B,0)</f>
        <v>337</v>
      </c>
      <c r="B150" s="1">
        <v>9105870879</v>
      </c>
      <c r="C150" s="1" t="s">
        <v>560</v>
      </c>
      <c r="D150" s="1" t="s">
        <v>24</v>
      </c>
      <c r="E150" s="1" t="s">
        <v>25</v>
      </c>
      <c r="F150" s="1" t="s">
        <v>572</v>
      </c>
      <c r="G150" s="1">
        <f t="shared" si="2"/>
        <v>1</v>
      </c>
      <c r="H150" s="1">
        <f>SUMIF('PHIEU XT'!B:B,B150,'PHIEU XT'!AI:AI)</f>
        <v>222116</v>
      </c>
      <c r="I150" s="45">
        <v>222116</v>
      </c>
      <c r="J150" s="1" t="s">
        <v>82</v>
      </c>
      <c r="K150" s="1" t="s">
        <v>83</v>
      </c>
      <c r="L150" s="1" t="s">
        <v>573</v>
      </c>
      <c r="M150" s="1" t="s">
        <v>574</v>
      </c>
      <c r="N150" s="1" t="s">
        <v>575</v>
      </c>
      <c r="O150" s="1" t="s">
        <v>32</v>
      </c>
      <c r="P150" s="1" t="s">
        <v>32</v>
      </c>
      <c r="Q150" s="1" t="s">
        <v>32</v>
      </c>
      <c r="R150" s="1" t="s">
        <v>32</v>
      </c>
      <c r="S150" s="1" t="s">
        <v>33</v>
      </c>
      <c r="T150" s="1" t="s">
        <v>34</v>
      </c>
      <c r="U150" s="1" t="s">
        <v>35</v>
      </c>
      <c r="V150" s="1" t="s">
        <v>36</v>
      </c>
      <c r="W150" s="1" t="s">
        <v>37</v>
      </c>
      <c r="X150" s="1" t="s">
        <v>32</v>
      </c>
      <c r="Y150" s="1" t="s">
        <v>32</v>
      </c>
      <c r="Z150" s="1" t="s">
        <v>32</v>
      </c>
      <c r="AA150" s="1" t="s">
        <v>576</v>
      </c>
      <c r="AB150" s="1" t="s">
        <v>32</v>
      </c>
      <c r="AC150" s="1" t="s">
        <v>32</v>
      </c>
      <c r="AE150">
        <v>9105870879</v>
      </c>
    </row>
    <row r="151" spans="1:31" x14ac:dyDescent="0.25">
      <c r="A151" s="1">
        <f>MATCH(B151,'PHIEU XT'!B:B,0)</f>
        <v>257</v>
      </c>
      <c r="B151" s="1">
        <v>9105869752</v>
      </c>
      <c r="C151" s="1" t="s">
        <v>560</v>
      </c>
      <c r="D151" s="1" t="s">
        <v>24</v>
      </c>
      <c r="E151" s="1" t="s">
        <v>25</v>
      </c>
      <c r="F151" s="1" t="s">
        <v>577</v>
      </c>
      <c r="G151" s="1">
        <f t="shared" si="2"/>
        <v>1</v>
      </c>
      <c r="H151" s="1">
        <f>SUMIF('PHIEU XT'!B:B,B151,'PHIEU XT'!AI:AI)</f>
        <v>111058</v>
      </c>
      <c r="I151" s="45">
        <v>111058</v>
      </c>
      <c r="J151" s="1" t="s">
        <v>27</v>
      </c>
      <c r="K151" s="1" t="s">
        <v>28</v>
      </c>
      <c r="L151" s="1" t="s">
        <v>401</v>
      </c>
      <c r="M151" s="1" t="s">
        <v>402</v>
      </c>
      <c r="N151" s="1" t="s">
        <v>403</v>
      </c>
      <c r="O151" s="1" t="s">
        <v>32</v>
      </c>
      <c r="P151" s="1" t="s">
        <v>32</v>
      </c>
      <c r="Q151" s="1" t="s">
        <v>32</v>
      </c>
      <c r="R151" s="1" t="s">
        <v>32</v>
      </c>
      <c r="S151" s="1" t="s">
        <v>33</v>
      </c>
      <c r="T151" s="1" t="s">
        <v>34</v>
      </c>
      <c r="U151" s="1" t="s">
        <v>35</v>
      </c>
      <c r="V151" s="1" t="s">
        <v>36</v>
      </c>
      <c r="W151" s="1" t="s">
        <v>37</v>
      </c>
      <c r="X151" s="1" t="s">
        <v>32</v>
      </c>
      <c r="Y151" s="1" t="s">
        <v>32</v>
      </c>
      <c r="Z151" s="1" t="s">
        <v>32</v>
      </c>
      <c r="AA151" s="1" t="s">
        <v>578</v>
      </c>
      <c r="AB151" s="1" t="s">
        <v>32</v>
      </c>
      <c r="AC151" s="1" t="s">
        <v>32</v>
      </c>
      <c r="AE151">
        <v>9105869752</v>
      </c>
    </row>
    <row r="152" spans="1:31" x14ac:dyDescent="0.25">
      <c r="A152" s="1">
        <f>MATCH(B152,'PHIEU XT'!B:B,0)</f>
        <v>335</v>
      </c>
      <c r="B152" s="1">
        <v>9105870832</v>
      </c>
      <c r="C152" s="1" t="s">
        <v>560</v>
      </c>
      <c r="D152" s="1" t="s">
        <v>24</v>
      </c>
      <c r="E152" s="1" t="s">
        <v>25</v>
      </c>
      <c r="F152" s="1" t="s">
        <v>579</v>
      </c>
      <c r="G152" s="1">
        <f t="shared" si="2"/>
        <v>1</v>
      </c>
      <c r="H152" s="1">
        <f>SUMIF('PHIEU XT'!B:B,B152,'PHIEU XT'!AI:AI)</f>
        <v>157058</v>
      </c>
      <c r="I152" s="45">
        <v>157058</v>
      </c>
      <c r="J152" s="1" t="s">
        <v>580</v>
      </c>
      <c r="K152" s="1" t="s">
        <v>581</v>
      </c>
      <c r="L152" s="1" t="s">
        <v>42</v>
      </c>
      <c r="M152" s="1" t="s">
        <v>43</v>
      </c>
      <c r="N152" s="1" t="s">
        <v>44</v>
      </c>
      <c r="O152" s="1" t="s">
        <v>45</v>
      </c>
      <c r="P152" s="1" t="s">
        <v>32</v>
      </c>
      <c r="Q152" s="1" t="s">
        <v>32</v>
      </c>
      <c r="R152" s="1" t="s">
        <v>32</v>
      </c>
      <c r="S152" s="1" t="s">
        <v>33</v>
      </c>
      <c r="T152" s="1" t="s">
        <v>34</v>
      </c>
      <c r="U152" s="1" t="s">
        <v>35</v>
      </c>
      <c r="V152" s="1" t="s">
        <v>36</v>
      </c>
      <c r="W152" s="1" t="s">
        <v>37</v>
      </c>
      <c r="X152" s="1" t="s">
        <v>32</v>
      </c>
      <c r="Y152" s="1" t="s">
        <v>32</v>
      </c>
      <c r="Z152" s="1" t="s">
        <v>32</v>
      </c>
      <c r="AA152" s="1" t="s">
        <v>582</v>
      </c>
      <c r="AB152" s="1" t="s">
        <v>32</v>
      </c>
      <c r="AC152" s="1" t="s">
        <v>32</v>
      </c>
      <c r="AE152">
        <v>9105870832</v>
      </c>
    </row>
    <row r="153" spans="1:31" x14ac:dyDescent="0.25">
      <c r="A153" s="1">
        <f>MATCH(B153,'PHIEU XT'!B:B,0)</f>
        <v>451</v>
      </c>
      <c r="B153" s="1">
        <v>9105873080</v>
      </c>
      <c r="C153" s="1" t="s">
        <v>560</v>
      </c>
      <c r="D153" s="1" t="s">
        <v>24</v>
      </c>
      <c r="E153" s="1" t="s">
        <v>25</v>
      </c>
      <c r="F153" s="1" t="s">
        <v>583</v>
      </c>
      <c r="G153" s="1">
        <f t="shared" si="2"/>
        <v>1</v>
      </c>
      <c r="H153" s="1">
        <f>SUMIF('PHIEU XT'!B:B,B153,'PHIEU XT'!AI:AI)</f>
        <v>307670</v>
      </c>
      <c r="I153" s="45">
        <v>307670</v>
      </c>
      <c r="J153" s="1" t="s">
        <v>584</v>
      </c>
      <c r="K153" s="1" t="s">
        <v>585</v>
      </c>
      <c r="L153" s="1" t="s">
        <v>133</v>
      </c>
      <c r="M153" s="1" t="s">
        <v>134</v>
      </c>
      <c r="N153" s="1" t="s">
        <v>135</v>
      </c>
      <c r="O153" s="1" t="s">
        <v>136</v>
      </c>
      <c r="P153" s="1" t="s">
        <v>32</v>
      </c>
      <c r="Q153" s="1" t="s">
        <v>32</v>
      </c>
      <c r="R153" s="1" t="s">
        <v>32</v>
      </c>
      <c r="S153" s="1" t="s">
        <v>33</v>
      </c>
      <c r="T153" s="1" t="s">
        <v>34</v>
      </c>
      <c r="U153" s="1" t="s">
        <v>35</v>
      </c>
      <c r="V153" s="1" t="s">
        <v>36</v>
      </c>
      <c r="W153" s="1" t="s">
        <v>37</v>
      </c>
      <c r="X153" s="1" t="s">
        <v>32</v>
      </c>
      <c r="Y153" s="1" t="s">
        <v>32</v>
      </c>
      <c r="Z153" s="1" t="s">
        <v>32</v>
      </c>
      <c r="AA153" s="1" t="s">
        <v>586</v>
      </c>
      <c r="AB153" s="1" t="s">
        <v>32</v>
      </c>
      <c r="AC153" s="1" t="s">
        <v>32</v>
      </c>
      <c r="AE153">
        <v>9105873080</v>
      </c>
    </row>
    <row r="154" spans="1:31" x14ac:dyDescent="0.25">
      <c r="A154" s="1">
        <f>MATCH(B154,'PHIEU XT'!B:B,0)</f>
        <v>442</v>
      </c>
      <c r="B154" s="1">
        <v>9105872895</v>
      </c>
      <c r="C154" s="1" t="s">
        <v>560</v>
      </c>
      <c r="D154" s="1" t="s">
        <v>24</v>
      </c>
      <c r="E154" s="1" t="s">
        <v>25</v>
      </c>
      <c r="F154" s="1" t="s">
        <v>587</v>
      </c>
      <c r="G154" s="1">
        <f t="shared" si="2"/>
        <v>1</v>
      </c>
      <c r="H154" s="1">
        <f>SUMIF('PHIEU XT'!B:B,B154,'PHIEU XT'!AI:AI)</f>
        <v>596728</v>
      </c>
      <c r="I154" s="45">
        <v>596728</v>
      </c>
      <c r="J154" s="1" t="s">
        <v>588</v>
      </c>
      <c r="K154" s="1" t="s">
        <v>589</v>
      </c>
      <c r="L154" s="1" t="s">
        <v>431</v>
      </c>
      <c r="M154" s="1" t="s">
        <v>432</v>
      </c>
      <c r="N154" s="1" t="s">
        <v>433</v>
      </c>
      <c r="O154" s="1" t="s">
        <v>201</v>
      </c>
      <c r="P154" s="1" t="s">
        <v>32</v>
      </c>
      <c r="Q154" s="1" t="s">
        <v>32</v>
      </c>
      <c r="R154" s="1" t="s">
        <v>32</v>
      </c>
      <c r="S154" s="1" t="s">
        <v>33</v>
      </c>
      <c r="T154" s="1" t="s">
        <v>34</v>
      </c>
      <c r="U154" s="1" t="s">
        <v>35</v>
      </c>
      <c r="V154" s="1" t="s">
        <v>36</v>
      </c>
      <c r="W154" s="1" t="s">
        <v>37</v>
      </c>
      <c r="X154" s="1" t="s">
        <v>32</v>
      </c>
      <c r="Y154" s="1" t="s">
        <v>32</v>
      </c>
      <c r="Z154" s="1" t="s">
        <v>32</v>
      </c>
      <c r="AA154" s="1" t="s">
        <v>590</v>
      </c>
      <c r="AB154" s="1" t="s">
        <v>32</v>
      </c>
      <c r="AC154" s="1" t="s">
        <v>32</v>
      </c>
      <c r="AE154">
        <v>9105872895</v>
      </c>
    </row>
    <row r="155" spans="1:31" x14ac:dyDescent="0.25">
      <c r="A155" s="1">
        <f>MATCH(B155,'PHIEU XT'!B:B,0)</f>
        <v>10</v>
      </c>
      <c r="B155" s="1">
        <v>9105859201</v>
      </c>
      <c r="C155" s="1" t="s">
        <v>560</v>
      </c>
      <c r="D155" s="1" t="s">
        <v>24</v>
      </c>
      <c r="E155" s="1" t="s">
        <v>25</v>
      </c>
      <c r="F155" s="1" t="s">
        <v>591</v>
      </c>
      <c r="G155" s="1">
        <f t="shared" si="2"/>
        <v>1</v>
      </c>
      <c r="H155" s="1">
        <f>SUMIF('PHIEU XT'!B:B,B155,'PHIEU XT'!AI:AI)</f>
        <v>50182</v>
      </c>
      <c r="I155" s="45">
        <v>50182</v>
      </c>
      <c r="J155" s="1" t="s">
        <v>181</v>
      </c>
      <c r="K155" s="1" t="s">
        <v>182</v>
      </c>
      <c r="L155" s="1" t="s">
        <v>401</v>
      </c>
      <c r="M155" s="1" t="s">
        <v>402</v>
      </c>
      <c r="N155" s="1" t="s">
        <v>403</v>
      </c>
      <c r="O155" s="1" t="s">
        <v>32</v>
      </c>
      <c r="P155" s="1" t="s">
        <v>32</v>
      </c>
      <c r="Q155" s="1" t="s">
        <v>32</v>
      </c>
      <c r="R155" s="1" t="s">
        <v>32</v>
      </c>
      <c r="S155" s="1" t="s">
        <v>33</v>
      </c>
      <c r="T155" s="1" t="s">
        <v>34</v>
      </c>
      <c r="U155" s="1" t="s">
        <v>35</v>
      </c>
      <c r="V155" s="1" t="s">
        <v>36</v>
      </c>
      <c r="W155" s="1" t="s">
        <v>37</v>
      </c>
      <c r="X155" s="1" t="s">
        <v>32</v>
      </c>
      <c r="Y155" s="1" t="s">
        <v>32</v>
      </c>
      <c r="Z155" s="1" t="s">
        <v>32</v>
      </c>
      <c r="AA155" s="1" t="s">
        <v>592</v>
      </c>
      <c r="AB155" s="1" t="s">
        <v>32</v>
      </c>
      <c r="AC155" s="1" t="s">
        <v>32</v>
      </c>
      <c r="AE155">
        <v>9105859201</v>
      </c>
    </row>
    <row r="156" spans="1:31" x14ac:dyDescent="0.25">
      <c r="A156" s="1">
        <f>MATCH(B156,'PHIEU XT'!B:B,0)</f>
        <v>467</v>
      </c>
      <c r="B156" s="1">
        <v>9105873382</v>
      </c>
      <c r="C156" s="1" t="s">
        <v>560</v>
      </c>
      <c r="D156" s="1" t="s">
        <v>24</v>
      </c>
      <c r="E156" s="1" t="s">
        <v>25</v>
      </c>
      <c r="F156" s="1" t="s">
        <v>593</v>
      </c>
      <c r="G156" s="1">
        <f t="shared" si="2"/>
        <v>1</v>
      </c>
      <c r="H156" s="1">
        <f>SUMIF('PHIEU XT'!B:B,B156,'PHIEU XT'!AI:AI)</f>
        <v>50182</v>
      </c>
      <c r="I156" s="45">
        <v>50182</v>
      </c>
      <c r="J156" s="1" t="s">
        <v>181</v>
      </c>
      <c r="K156" s="1" t="s">
        <v>182</v>
      </c>
      <c r="L156" s="1" t="s">
        <v>225</v>
      </c>
      <c r="M156" s="1" t="s">
        <v>226</v>
      </c>
      <c r="N156" s="1" t="s">
        <v>227</v>
      </c>
      <c r="O156" s="1" t="s">
        <v>228</v>
      </c>
      <c r="P156" s="1" t="s">
        <v>32</v>
      </c>
      <c r="Q156" s="1" t="s">
        <v>32</v>
      </c>
      <c r="R156" s="1" t="s">
        <v>32</v>
      </c>
      <c r="S156" s="1" t="s">
        <v>33</v>
      </c>
      <c r="T156" s="1" t="s">
        <v>34</v>
      </c>
      <c r="U156" s="1" t="s">
        <v>35</v>
      </c>
      <c r="V156" s="1" t="s">
        <v>36</v>
      </c>
      <c r="W156" s="1" t="s">
        <v>37</v>
      </c>
      <c r="X156" s="1" t="s">
        <v>32</v>
      </c>
      <c r="Y156" s="1" t="s">
        <v>32</v>
      </c>
      <c r="Z156" s="1" t="s">
        <v>32</v>
      </c>
      <c r="AA156" s="1" t="s">
        <v>594</v>
      </c>
      <c r="AB156" s="1" t="s">
        <v>32</v>
      </c>
      <c r="AC156" s="1" t="s">
        <v>32</v>
      </c>
      <c r="AE156">
        <v>9105873382</v>
      </c>
    </row>
    <row r="157" spans="1:31" x14ac:dyDescent="0.25">
      <c r="A157" s="1">
        <f>MATCH(B157,'PHIEU XT'!B:B,0)</f>
        <v>412</v>
      </c>
      <c r="B157" s="1">
        <v>9105872434</v>
      </c>
      <c r="C157" s="1" t="s">
        <v>560</v>
      </c>
      <c r="D157" s="1" t="s">
        <v>24</v>
      </c>
      <c r="E157" s="1" t="s">
        <v>25</v>
      </c>
      <c r="F157" s="1" t="s">
        <v>595</v>
      </c>
      <c r="G157" s="1">
        <f t="shared" si="2"/>
        <v>1</v>
      </c>
      <c r="H157" s="1">
        <f>SUMIF('PHIEU XT'!B:B,B157,'PHIEU XT'!AI:AI)</f>
        <v>111058</v>
      </c>
      <c r="I157" s="45">
        <v>111058</v>
      </c>
      <c r="J157" s="1" t="s">
        <v>27</v>
      </c>
      <c r="K157" s="1" t="s">
        <v>28</v>
      </c>
      <c r="L157" s="1" t="s">
        <v>596</v>
      </c>
      <c r="M157" s="1" t="s">
        <v>597</v>
      </c>
      <c r="N157" s="1" t="s">
        <v>598</v>
      </c>
      <c r="O157" s="1" t="s">
        <v>45</v>
      </c>
      <c r="P157" s="1" t="s">
        <v>32</v>
      </c>
      <c r="Q157" s="1" t="s">
        <v>32</v>
      </c>
      <c r="R157" s="1" t="s">
        <v>32</v>
      </c>
      <c r="S157" s="1" t="s">
        <v>33</v>
      </c>
      <c r="T157" s="1" t="s">
        <v>34</v>
      </c>
      <c r="U157" s="1" t="s">
        <v>35</v>
      </c>
      <c r="V157" s="1" t="s">
        <v>36</v>
      </c>
      <c r="W157" s="1" t="s">
        <v>37</v>
      </c>
      <c r="X157" s="1" t="s">
        <v>32</v>
      </c>
      <c r="Y157" s="1" t="s">
        <v>32</v>
      </c>
      <c r="Z157" s="1" t="s">
        <v>32</v>
      </c>
      <c r="AA157" s="1" t="s">
        <v>599</v>
      </c>
      <c r="AB157" s="1" t="s">
        <v>32</v>
      </c>
      <c r="AC157" s="1" t="s">
        <v>32</v>
      </c>
      <c r="AE157">
        <v>9105872434</v>
      </c>
    </row>
    <row r="158" spans="1:31" x14ac:dyDescent="0.25">
      <c r="A158" s="1">
        <f>MATCH(B158,'PHIEU XT'!B:B,0)</f>
        <v>357</v>
      </c>
      <c r="B158" s="1">
        <v>9105871301</v>
      </c>
      <c r="C158" s="1" t="s">
        <v>560</v>
      </c>
      <c r="D158" s="1" t="s">
        <v>24</v>
      </c>
      <c r="E158" s="1" t="s">
        <v>25</v>
      </c>
      <c r="F158" s="1" t="s">
        <v>600</v>
      </c>
      <c r="G158" s="1">
        <f t="shared" si="2"/>
        <v>1</v>
      </c>
      <c r="H158" s="1">
        <f>SUMIF('PHIEU XT'!B:B,B158,'PHIEU XT'!AI:AI)</f>
        <v>184489</v>
      </c>
      <c r="I158" s="45">
        <v>184489</v>
      </c>
      <c r="J158" s="1" t="s">
        <v>601</v>
      </c>
      <c r="K158" s="1" t="s">
        <v>602</v>
      </c>
      <c r="L158" s="1" t="s">
        <v>275</v>
      </c>
      <c r="M158" s="1" t="s">
        <v>276</v>
      </c>
      <c r="N158" s="1" t="s">
        <v>277</v>
      </c>
      <c r="O158" s="1" t="s">
        <v>32</v>
      </c>
      <c r="P158" s="1" t="s">
        <v>32</v>
      </c>
      <c r="Q158" s="1" t="s">
        <v>32</v>
      </c>
      <c r="R158" s="1" t="s">
        <v>32</v>
      </c>
      <c r="S158" s="1" t="s">
        <v>33</v>
      </c>
      <c r="T158" s="1" t="s">
        <v>34</v>
      </c>
      <c r="U158" s="1" t="s">
        <v>35</v>
      </c>
      <c r="V158" s="1" t="s">
        <v>36</v>
      </c>
      <c r="W158" s="1" t="s">
        <v>37</v>
      </c>
      <c r="X158" s="1" t="s">
        <v>32</v>
      </c>
      <c r="Y158" s="1" t="s">
        <v>32</v>
      </c>
      <c r="Z158" s="1" t="s">
        <v>32</v>
      </c>
      <c r="AA158" s="1" t="s">
        <v>603</v>
      </c>
      <c r="AB158" s="1" t="s">
        <v>32</v>
      </c>
      <c r="AC158" s="1" t="s">
        <v>32</v>
      </c>
      <c r="AE158">
        <v>9105871301</v>
      </c>
    </row>
    <row r="159" spans="1:31" x14ac:dyDescent="0.25">
      <c r="A159" s="1">
        <f>MATCH(B159,'PHIEU XT'!B:B,0)</f>
        <v>351</v>
      </c>
      <c r="B159" s="1">
        <v>9105871112</v>
      </c>
      <c r="C159" s="1" t="s">
        <v>560</v>
      </c>
      <c r="D159" s="1" t="s">
        <v>24</v>
      </c>
      <c r="E159" s="1" t="s">
        <v>25</v>
      </c>
      <c r="F159" s="1" t="s">
        <v>604</v>
      </c>
      <c r="G159" s="1">
        <f t="shared" si="2"/>
        <v>1</v>
      </c>
      <c r="H159" s="1">
        <f>SUMIF('PHIEU XT'!B:B,B159,'PHIEU XT'!AI:AI)</f>
        <v>55595</v>
      </c>
      <c r="I159" s="45">
        <v>55595</v>
      </c>
      <c r="J159" s="1" t="s">
        <v>177</v>
      </c>
      <c r="K159" s="1" t="s">
        <v>178</v>
      </c>
      <c r="L159" s="1" t="s">
        <v>431</v>
      </c>
      <c r="M159" s="1" t="s">
        <v>432</v>
      </c>
      <c r="N159" s="1" t="s">
        <v>433</v>
      </c>
      <c r="O159" s="1" t="s">
        <v>201</v>
      </c>
      <c r="P159" s="1" t="s">
        <v>32</v>
      </c>
      <c r="Q159" s="1" t="s">
        <v>32</v>
      </c>
      <c r="R159" s="1" t="s">
        <v>32</v>
      </c>
      <c r="S159" s="1" t="s">
        <v>33</v>
      </c>
      <c r="T159" s="1" t="s">
        <v>34</v>
      </c>
      <c r="U159" s="1" t="s">
        <v>35</v>
      </c>
      <c r="V159" s="1" t="s">
        <v>36</v>
      </c>
      <c r="W159" s="1" t="s">
        <v>37</v>
      </c>
      <c r="X159" s="1" t="s">
        <v>32</v>
      </c>
      <c r="Y159" s="1" t="s">
        <v>32</v>
      </c>
      <c r="Z159" s="1" t="s">
        <v>32</v>
      </c>
      <c r="AA159" s="1" t="s">
        <v>605</v>
      </c>
      <c r="AB159" s="1" t="s">
        <v>32</v>
      </c>
      <c r="AC159" s="1" t="s">
        <v>32</v>
      </c>
      <c r="AE159">
        <v>9105871112</v>
      </c>
    </row>
    <row r="160" spans="1:31" x14ac:dyDescent="0.25">
      <c r="A160" s="1">
        <f>MATCH(B160,'PHIEU XT'!B:B,0)</f>
        <v>269</v>
      </c>
      <c r="B160" s="1">
        <v>9105870110</v>
      </c>
      <c r="C160" s="1" t="s">
        <v>560</v>
      </c>
      <c r="D160" s="1" t="s">
        <v>24</v>
      </c>
      <c r="E160" s="1" t="s">
        <v>25</v>
      </c>
      <c r="F160" s="1" t="s">
        <v>606</v>
      </c>
      <c r="G160" s="1">
        <f t="shared" si="2"/>
        <v>1</v>
      </c>
      <c r="H160" s="1">
        <f>SUMIF('PHIEU XT'!B:B,B160,'PHIEU XT'!AI:AI)</f>
        <v>46000</v>
      </c>
      <c r="I160" s="45">
        <v>46000</v>
      </c>
      <c r="J160" s="1" t="s">
        <v>249</v>
      </c>
      <c r="K160" s="1" t="s">
        <v>250</v>
      </c>
      <c r="L160" s="1" t="s">
        <v>371</v>
      </c>
      <c r="M160" s="1" t="s">
        <v>372</v>
      </c>
      <c r="N160" s="1" t="s">
        <v>373</v>
      </c>
      <c r="O160" s="1" t="s">
        <v>32</v>
      </c>
      <c r="P160" s="1" t="s">
        <v>32</v>
      </c>
      <c r="Q160" s="1" t="s">
        <v>32</v>
      </c>
      <c r="R160" s="1" t="s">
        <v>32</v>
      </c>
      <c r="S160" s="1" t="s">
        <v>33</v>
      </c>
      <c r="T160" s="1" t="s">
        <v>34</v>
      </c>
      <c r="U160" s="1" t="s">
        <v>35</v>
      </c>
      <c r="V160" s="1" t="s">
        <v>36</v>
      </c>
      <c r="W160" s="1" t="s">
        <v>37</v>
      </c>
      <c r="X160" s="1" t="s">
        <v>32</v>
      </c>
      <c r="Y160" s="1" t="s">
        <v>32</v>
      </c>
      <c r="Z160" s="1" t="s">
        <v>32</v>
      </c>
      <c r="AA160" s="1" t="s">
        <v>607</v>
      </c>
      <c r="AB160" s="1" t="s">
        <v>32</v>
      </c>
      <c r="AC160" s="1" t="s">
        <v>32</v>
      </c>
      <c r="AE160">
        <v>9105870110</v>
      </c>
    </row>
    <row r="161" spans="1:31" x14ac:dyDescent="0.25">
      <c r="A161" s="1">
        <f>MATCH(B161,'PHIEU XT'!B:B,0)</f>
        <v>468</v>
      </c>
      <c r="B161" s="1">
        <v>9105873398</v>
      </c>
      <c r="C161" s="1" t="s">
        <v>560</v>
      </c>
      <c r="D161" s="1" t="s">
        <v>24</v>
      </c>
      <c r="E161" s="1" t="s">
        <v>25</v>
      </c>
      <c r="F161" s="1" t="s">
        <v>608</v>
      </c>
      <c r="G161" s="1">
        <f t="shared" si="2"/>
        <v>1</v>
      </c>
      <c r="H161" s="1">
        <f>SUMIF('PHIEU XT'!B:B,B161,'PHIEU XT'!AI:AI)</f>
        <v>312658</v>
      </c>
      <c r="I161" s="45">
        <v>312658</v>
      </c>
      <c r="J161" s="1" t="s">
        <v>609</v>
      </c>
      <c r="K161" s="1" t="s">
        <v>610</v>
      </c>
      <c r="L161" s="1" t="s">
        <v>611</v>
      </c>
      <c r="M161" s="1" t="s">
        <v>612</v>
      </c>
      <c r="N161" s="1" t="s">
        <v>613</v>
      </c>
      <c r="O161" s="1" t="s">
        <v>32</v>
      </c>
      <c r="P161" s="1" t="s">
        <v>32</v>
      </c>
      <c r="Q161" s="1" t="s">
        <v>32</v>
      </c>
      <c r="R161" s="1" t="s">
        <v>32</v>
      </c>
      <c r="S161" s="1" t="s">
        <v>33</v>
      </c>
      <c r="T161" s="1" t="s">
        <v>34</v>
      </c>
      <c r="U161" s="1" t="s">
        <v>35</v>
      </c>
      <c r="V161" s="1" t="s">
        <v>36</v>
      </c>
      <c r="W161" s="1" t="s">
        <v>37</v>
      </c>
      <c r="X161" s="1" t="s">
        <v>32</v>
      </c>
      <c r="Y161" s="1" t="s">
        <v>32</v>
      </c>
      <c r="Z161" s="1" t="s">
        <v>32</v>
      </c>
      <c r="AA161" s="1" t="s">
        <v>614</v>
      </c>
      <c r="AB161" s="1" t="s">
        <v>32</v>
      </c>
      <c r="AC161" s="1" t="s">
        <v>32</v>
      </c>
      <c r="AE161">
        <v>9105873398</v>
      </c>
    </row>
    <row r="162" spans="1:31" x14ac:dyDescent="0.25">
      <c r="A162" s="1">
        <f>MATCH(B162,'PHIEU XT'!B:B,0)</f>
        <v>447</v>
      </c>
      <c r="B162" s="1">
        <v>9105872972</v>
      </c>
      <c r="C162" s="1" t="s">
        <v>560</v>
      </c>
      <c r="D162" s="1" t="s">
        <v>24</v>
      </c>
      <c r="E162" s="1" t="s">
        <v>25</v>
      </c>
      <c r="F162" s="1" t="s">
        <v>615</v>
      </c>
      <c r="G162" s="1">
        <f t="shared" si="2"/>
        <v>1</v>
      </c>
      <c r="H162" s="1">
        <f>SUMIF('PHIEU XT'!B:B,B162,'PHIEU XT'!AI:AI)</f>
        <v>89285</v>
      </c>
      <c r="I162" s="45">
        <v>89285</v>
      </c>
      <c r="J162" s="1" t="s">
        <v>143</v>
      </c>
      <c r="K162" s="1" t="s">
        <v>144</v>
      </c>
      <c r="L162" s="1" t="s">
        <v>29</v>
      </c>
      <c r="M162" s="1" t="s">
        <v>30</v>
      </c>
      <c r="N162" s="1" t="s">
        <v>31</v>
      </c>
      <c r="O162" s="1" t="s">
        <v>32</v>
      </c>
      <c r="P162" s="1" t="s">
        <v>32</v>
      </c>
      <c r="Q162" s="1" t="s">
        <v>32</v>
      </c>
      <c r="R162" s="1" t="s">
        <v>32</v>
      </c>
      <c r="S162" s="1" t="s">
        <v>33</v>
      </c>
      <c r="T162" s="1" t="s">
        <v>34</v>
      </c>
      <c r="U162" s="1" t="s">
        <v>35</v>
      </c>
      <c r="V162" s="1" t="s">
        <v>36</v>
      </c>
      <c r="W162" s="1" t="s">
        <v>37</v>
      </c>
      <c r="X162" s="1" t="s">
        <v>32</v>
      </c>
      <c r="Y162" s="1" t="s">
        <v>32</v>
      </c>
      <c r="Z162" s="1" t="s">
        <v>32</v>
      </c>
      <c r="AA162" s="1" t="s">
        <v>616</v>
      </c>
      <c r="AB162" s="1" t="s">
        <v>32</v>
      </c>
      <c r="AC162" s="1" t="s">
        <v>32</v>
      </c>
      <c r="AE162">
        <v>9105872972</v>
      </c>
    </row>
    <row r="163" spans="1:31" x14ac:dyDescent="0.25">
      <c r="A163" s="1">
        <f>MATCH(B163,'PHIEU XT'!B:B,0)</f>
        <v>404</v>
      </c>
      <c r="B163" s="1">
        <v>9105872196</v>
      </c>
      <c r="C163" s="1" t="s">
        <v>560</v>
      </c>
      <c r="D163" s="1" t="s">
        <v>24</v>
      </c>
      <c r="E163" s="1" t="s">
        <v>25</v>
      </c>
      <c r="F163" s="1" t="s">
        <v>617</v>
      </c>
      <c r="G163" s="1">
        <f t="shared" si="2"/>
        <v>1</v>
      </c>
      <c r="H163" s="1">
        <f>SUMIF('PHIEU XT'!B:B,B163,'PHIEU XT'!AI:AI)</f>
        <v>111058</v>
      </c>
      <c r="I163" s="45">
        <v>111058</v>
      </c>
      <c r="J163" s="1" t="s">
        <v>27</v>
      </c>
      <c r="K163" s="1" t="s">
        <v>28</v>
      </c>
      <c r="L163" s="1" t="s">
        <v>50</v>
      </c>
      <c r="M163" s="1" t="s">
        <v>51</v>
      </c>
      <c r="N163" s="1" t="s">
        <v>52</v>
      </c>
      <c r="O163" s="1" t="s">
        <v>32</v>
      </c>
      <c r="P163" s="1" t="s">
        <v>32</v>
      </c>
      <c r="Q163" s="1" t="s">
        <v>32</v>
      </c>
      <c r="R163" s="1" t="s">
        <v>32</v>
      </c>
      <c r="S163" s="1" t="s">
        <v>33</v>
      </c>
      <c r="T163" s="1" t="s">
        <v>34</v>
      </c>
      <c r="U163" s="1" t="s">
        <v>35</v>
      </c>
      <c r="V163" s="1" t="s">
        <v>36</v>
      </c>
      <c r="W163" s="1" t="s">
        <v>37</v>
      </c>
      <c r="X163" s="1" t="s">
        <v>32</v>
      </c>
      <c r="Y163" s="1" t="s">
        <v>32</v>
      </c>
      <c r="Z163" s="1" t="s">
        <v>32</v>
      </c>
      <c r="AA163" s="1" t="s">
        <v>618</v>
      </c>
      <c r="AB163" s="1" t="s">
        <v>32</v>
      </c>
      <c r="AC163" s="1" t="s">
        <v>32</v>
      </c>
      <c r="AE163">
        <v>9105872196</v>
      </c>
    </row>
    <row r="164" spans="1:31" x14ac:dyDescent="0.25">
      <c r="A164" s="1">
        <f>MATCH(B164,'PHIEU XT'!B:B,0)</f>
        <v>460</v>
      </c>
      <c r="B164" s="1">
        <v>9105873288</v>
      </c>
      <c r="C164" s="1" t="s">
        <v>560</v>
      </c>
      <c r="D164" s="1" t="s">
        <v>24</v>
      </c>
      <c r="E164" s="1" t="s">
        <v>25</v>
      </c>
      <c r="F164" s="1" t="s">
        <v>619</v>
      </c>
      <c r="G164" s="1">
        <f t="shared" si="2"/>
        <v>1</v>
      </c>
      <c r="H164" s="1">
        <f>SUMIF('PHIEU XT'!B:B,B164,'PHIEU XT'!AI:AI)</f>
        <v>410520</v>
      </c>
      <c r="I164" s="45">
        <v>410520</v>
      </c>
      <c r="J164" s="1" t="s">
        <v>620</v>
      </c>
      <c r="K164" s="1" t="s">
        <v>621</v>
      </c>
      <c r="L164" s="1" t="s">
        <v>611</v>
      </c>
      <c r="M164" s="1" t="s">
        <v>612</v>
      </c>
      <c r="N164" s="1" t="s">
        <v>613</v>
      </c>
      <c r="O164" s="1" t="s">
        <v>32</v>
      </c>
      <c r="P164" s="1" t="s">
        <v>32</v>
      </c>
      <c r="Q164" s="1" t="s">
        <v>32</v>
      </c>
      <c r="R164" s="1" t="s">
        <v>32</v>
      </c>
      <c r="S164" s="1" t="s">
        <v>33</v>
      </c>
      <c r="T164" s="1" t="s">
        <v>34</v>
      </c>
      <c r="U164" s="1" t="s">
        <v>35</v>
      </c>
      <c r="V164" s="1" t="s">
        <v>36</v>
      </c>
      <c r="W164" s="1" t="s">
        <v>37</v>
      </c>
      <c r="X164" s="1" t="s">
        <v>32</v>
      </c>
      <c r="Y164" s="1" t="s">
        <v>32</v>
      </c>
      <c r="Z164" s="1" t="s">
        <v>32</v>
      </c>
      <c r="AA164" s="1" t="s">
        <v>622</v>
      </c>
      <c r="AB164" s="1" t="s">
        <v>32</v>
      </c>
      <c r="AC164" s="1" t="s">
        <v>32</v>
      </c>
      <c r="AE164">
        <v>9105873288</v>
      </c>
    </row>
    <row r="165" spans="1:31" x14ac:dyDescent="0.25">
      <c r="A165" s="1">
        <f>MATCH(B165,'PHIEU XT'!B:B,0)</f>
        <v>419</v>
      </c>
      <c r="B165" s="1">
        <v>9105872604</v>
      </c>
      <c r="C165" s="1" t="s">
        <v>560</v>
      </c>
      <c r="D165" s="1" t="s">
        <v>24</v>
      </c>
      <c r="E165" s="1" t="s">
        <v>25</v>
      </c>
      <c r="F165" s="1" t="s">
        <v>623</v>
      </c>
      <c r="G165" s="1">
        <f t="shared" si="2"/>
        <v>1</v>
      </c>
      <c r="H165" s="1">
        <f>SUMIF('PHIEU XT'!B:B,B165,'PHIEU XT'!AI:AI)</f>
        <v>733815</v>
      </c>
      <c r="I165" s="45">
        <v>733815</v>
      </c>
      <c r="J165" s="1" t="s">
        <v>624</v>
      </c>
      <c r="K165" s="1" t="s">
        <v>625</v>
      </c>
      <c r="L165" s="1" t="s">
        <v>50</v>
      </c>
      <c r="M165" s="1" t="s">
        <v>51</v>
      </c>
      <c r="N165" s="1" t="s">
        <v>52</v>
      </c>
      <c r="O165" s="1" t="s">
        <v>32</v>
      </c>
      <c r="P165" s="1" t="s">
        <v>32</v>
      </c>
      <c r="Q165" s="1" t="s">
        <v>32</v>
      </c>
      <c r="R165" s="1" t="s">
        <v>32</v>
      </c>
      <c r="S165" s="1" t="s">
        <v>33</v>
      </c>
      <c r="T165" s="1" t="s">
        <v>34</v>
      </c>
      <c r="U165" s="1" t="s">
        <v>35</v>
      </c>
      <c r="V165" s="1" t="s">
        <v>36</v>
      </c>
      <c r="W165" s="1" t="s">
        <v>37</v>
      </c>
      <c r="X165" s="1" t="s">
        <v>32</v>
      </c>
      <c r="Y165" s="1" t="s">
        <v>32</v>
      </c>
      <c r="Z165" s="1" t="s">
        <v>32</v>
      </c>
      <c r="AA165" s="1" t="s">
        <v>626</v>
      </c>
      <c r="AB165" s="1" t="s">
        <v>32</v>
      </c>
      <c r="AC165" s="1" t="s">
        <v>32</v>
      </c>
      <c r="AE165">
        <v>9105872604</v>
      </c>
    </row>
    <row r="166" spans="1:31" x14ac:dyDescent="0.25">
      <c r="A166" s="1">
        <f>MATCH(B166,'PHIEU XT'!B:B,0)</f>
        <v>462</v>
      </c>
      <c r="B166" s="1">
        <v>9105873302</v>
      </c>
      <c r="C166" s="1" t="s">
        <v>560</v>
      </c>
      <c r="D166" s="1" t="s">
        <v>24</v>
      </c>
      <c r="E166" s="1" t="s">
        <v>25</v>
      </c>
      <c r="F166" s="1" t="s">
        <v>627</v>
      </c>
      <c r="G166" s="1">
        <f t="shared" si="2"/>
        <v>1</v>
      </c>
      <c r="H166" s="1">
        <f>SUMIF('PHIEU XT'!B:B,B166,'PHIEU XT'!AI:AI)</f>
        <v>111058</v>
      </c>
      <c r="I166" s="45">
        <v>111058</v>
      </c>
      <c r="J166" s="1" t="s">
        <v>27</v>
      </c>
      <c r="K166" s="1" t="s">
        <v>28</v>
      </c>
      <c r="L166" s="1" t="s">
        <v>50</v>
      </c>
      <c r="M166" s="1" t="s">
        <v>51</v>
      </c>
      <c r="N166" s="1" t="s">
        <v>52</v>
      </c>
      <c r="O166" s="1" t="s">
        <v>32</v>
      </c>
      <c r="P166" s="1" t="s">
        <v>32</v>
      </c>
      <c r="Q166" s="1" t="s">
        <v>32</v>
      </c>
      <c r="R166" s="1" t="s">
        <v>32</v>
      </c>
      <c r="S166" s="1" t="s">
        <v>33</v>
      </c>
      <c r="T166" s="1" t="s">
        <v>34</v>
      </c>
      <c r="U166" s="1" t="s">
        <v>35</v>
      </c>
      <c r="V166" s="1" t="s">
        <v>36</v>
      </c>
      <c r="W166" s="1" t="s">
        <v>37</v>
      </c>
      <c r="X166" s="1" t="s">
        <v>32</v>
      </c>
      <c r="Y166" s="1" t="s">
        <v>32</v>
      </c>
      <c r="Z166" s="1" t="s">
        <v>32</v>
      </c>
      <c r="AA166" s="1" t="s">
        <v>628</v>
      </c>
      <c r="AB166" s="1" t="s">
        <v>32</v>
      </c>
      <c r="AC166" s="1" t="s">
        <v>32</v>
      </c>
      <c r="AE166">
        <v>9105873302</v>
      </c>
    </row>
    <row r="167" spans="1:31" x14ac:dyDescent="0.25">
      <c r="A167" s="1">
        <f>MATCH(B167,'PHIEU XT'!B:B,0)</f>
        <v>474</v>
      </c>
      <c r="B167" s="1">
        <v>9105873465</v>
      </c>
      <c r="C167" s="1" t="s">
        <v>560</v>
      </c>
      <c r="D167" s="1" t="s">
        <v>24</v>
      </c>
      <c r="E167" s="1" t="s">
        <v>25</v>
      </c>
      <c r="F167" s="1" t="s">
        <v>629</v>
      </c>
      <c r="G167" s="1">
        <f t="shared" si="2"/>
        <v>1</v>
      </c>
      <c r="H167" s="1">
        <f>SUMIF('PHIEU XT'!B:B,B167,'PHIEU XT'!AI:AI)</f>
        <v>775583</v>
      </c>
      <c r="I167" s="45">
        <v>775583</v>
      </c>
      <c r="J167" s="1" t="s">
        <v>630</v>
      </c>
      <c r="K167" s="1" t="s">
        <v>631</v>
      </c>
      <c r="L167" s="1" t="s">
        <v>42</v>
      </c>
      <c r="M167" s="1" t="s">
        <v>43</v>
      </c>
      <c r="N167" s="1" t="s">
        <v>44</v>
      </c>
      <c r="O167" s="1" t="s">
        <v>45</v>
      </c>
      <c r="P167" s="1" t="s">
        <v>32</v>
      </c>
      <c r="Q167" s="1" t="s">
        <v>32</v>
      </c>
      <c r="R167" s="1" t="s">
        <v>32</v>
      </c>
      <c r="S167" s="1" t="s">
        <v>33</v>
      </c>
      <c r="T167" s="1" t="s">
        <v>34</v>
      </c>
      <c r="U167" s="1" t="s">
        <v>35</v>
      </c>
      <c r="V167" s="1" t="s">
        <v>36</v>
      </c>
      <c r="W167" s="1" t="s">
        <v>37</v>
      </c>
      <c r="X167" s="1" t="s">
        <v>32</v>
      </c>
      <c r="Y167" s="1" t="s">
        <v>32</v>
      </c>
      <c r="Z167" s="1" t="s">
        <v>32</v>
      </c>
      <c r="AA167" s="1" t="s">
        <v>632</v>
      </c>
      <c r="AB167" s="1" t="s">
        <v>32</v>
      </c>
      <c r="AC167" s="1" t="s">
        <v>32</v>
      </c>
      <c r="AE167">
        <v>9105873465</v>
      </c>
    </row>
    <row r="168" spans="1:31" x14ac:dyDescent="0.25">
      <c r="A168" s="1">
        <f>MATCH(B168,'PHIEU XT'!B:B,0)</f>
        <v>368</v>
      </c>
      <c r="B168" s="1">
        <v>9105871373</v>
      </c>
      <c r="C168" s="1" t="s">
        <v>560</v>
      </c>
      <c r="D168" s="1" t="s">
        <v>24</v>
      </c>
      <c r="E168" s="1" t="s">
        <v>25</v>
      </c>
      <c r="F168" s="1" t="s">
        <v>633</v>
      </c>
      <c r="G168" s="1">
        <f t="shared" si="2"/>
        <v>1</v>
      </c>
      <c r="H168" s="1">
        <f>SUMIF('PHIEU XT'!B:B,B168,'PHIEU XT'!AI:AI)</f>
        <v>429838</v>
      </c>
      <c r="I168" s="45">
        <v>429838</v>
      </c>
      <c r="J168" s="1" t="s">
        <v>634</v>
      </c>
      <c r="K168" s="1" t="s">
        <v>635</v>
      </c>
      <c r="L168" s="1" t="s">
        <v>50</v>
      </c>
      <c r="M168" s="1" t="s">
        <v>51</v>
      </c>
      <c r="N168" s="1" t="s">
        <v>52</v>
      </c>
      <c r="O168" s="1" t="s">
        <v>32</v>
      </c>
      <c r="P168" s="1" t="s">
        <v>32</v>
      </c>
      <c r="Q168" s="1" t="s">
        <v>32</v>
      </c>
      <c r="R168" s="1" t="s">
        <v>32</v>
      </c>
      <c r="S168" s="1" t="s">
        <v>33</v>
      </c>
      <c r="T168" s="1" t="s">
        <v>34</v>
      </c>
      <c r="U168" s="1" t="s">
        <v>35</v>
      </c>
      <c r="V168" s="1" t="s">
        <v>36</v>
      </c>
      <c r="W168" s="1" t="s">
        <v>37</v>
      </c>
      <c r="X168" s="1" t="s">
        <v>32</v>
      </c>
      <c r="Y168" s="1" t="s">
        <v>32</v>
      </c>
      <c r="Z168" s="1" t="s">
        <v>32</v>
      </c>
      <c r="AA168" s="1" t="s">
        <v>636</v>
      </c>
      <c r="AB168" s="1" t="s">
        <v>32</v>
      </c>
      <c r="AC168" s="1" t="s">
        <v>32</v>
      </c>
      <c r="AE168">
        <v>9105871373</v>
      </c>
    </row>
    <row r="169" spans="1:31" x14ac:dyDescent="0.25">
      <c r="A169" s="1">
        <f>MATCH(B169,'PHIEU XT'!B:B,0)</f>
        <v>463</v>
      </c>
      <c r="B169" s="1">
        <v>9105873305</v>
      </c>
      <c r="C169" s="1" t="s">
        <v>560</v>
      </c>
      <c r="D169" s="1" t="s">
        <v>24</v>
      </c>
      <c r="E169" s="1" t="s">
        <v>25</v>
      </c>
      <c r="F169" s="1" t="s">
        <v>637</v>
      </c>
      <c r="G169" s="1">
        <f t="shared" si="2"/>
        <v>1</v>
      </c>
      <c r="H169" s="1">
        <f>SUMIF('PHIEU XT'!B:B,B169,'PHIEU XT'!AI:AI)</f>
        <v>111058</v>
      </c>
      <c r="I169" s="45">
        <v>111058</v>
      </c>
      <c r="J169" s="1" t="s">
        <v>27</v>
      </c>
      <c r="K169" s="1" t="s">
        <v>28</v>
      </c>
      <c r="L169" s="1" t="s">
        <v>50</v>
      </c>
      <c r="M169" s="1" t="s">
        <v>51</v>
      </c>
      <c r="N169" s="1" t="s">
        <v>52</v>
      </c>
      <c r="O169" s="1" t="s">
        <v>32</v>
      </c>
      <c r="P169" s="1" t="s">
        <v>32</v>
      </c>
      <c r="Q169" s="1" t="s">
        <v>32</v>
      </c>
      <c r="R169" s="1" t="s">
        <v>32</v>
      </c>
      <c r="S169" s="1" t="s">
        <v>33</v>
      </c>
      <c r="T169" s="1" t="s">
        <v>34</v>
      </c>
      <c r="U169" s="1" t="s">
        <v>35</v>
      </c>
      <c r="V169" s="1" t="s">
        <v>36</v>
      </c>
      <c r="W169" s="1" t="s">
        <v>37</v>
      </c>
      <c r="X169" s="1" t="s">
        <v>32</v>
      </c>
      <c r="Y169" s="1" t="s">
        <v>32</v>
      </c>
      <c r="Z169" s="1" t="s">
        <v>32</v>
      </c>
      <c r="AA169" s="1" t="s">
        <v>638</v>
      </c>
      <c r="AB169" s="1" t="s">
        <v>32</v>
      </c>
      <c r="AC169" s="1" t="s">
        <v>32</v>
      </c>
      <c r="AE169">
        <v>9105873305</v>
      </c>
    </row>
    <row r="170" spans="1:31" x14ac:dyDescent="0.25">
      <c r="A170" s="1">
        <f>MATCH(B170,'PHIEU XT'!B:B,0)</f>
        <v>414</v>
      </c>
      <c r="B170" s="1">
        <v>9105872563</v>
      </c>
      <c r="C170" s="1" t="s">
        <v>560</v>
      </c>
      <c r="D170" s="1" t="s">
        <v>24</v>
      </c>
      <c r="E170" s="1" t="s">
        <v>25</v>
      </c>
      <c r="F170" s="1" t="s">
        <v>639</v>
      </c>
      <c r="G170" s="1">
        <f t="shared" si="2"/>
        <v>1</v>
      </c>
      <c r="H170" s="1">
        <f>SUMIF('PHIEU XT'!B:B,B170,'PHIEU XT'!AI:AI)</f>
        <v>113520</v>
      </c>
      <c r="I170" s="45">
        <v>113520</v>
      </c>
      <c r="J170" s="1" t="s">
        <v>325</v>
      </c>
      <c r="K170" s="1" t="s">
        <v>326</v>
      </c>
      <c r="L170" s="1" t="s">
        <v>50</v>
      </c>
      <c r="M170" s="1" t="s">
        <v>51</v>
      </c>
      <c r="N170" s="1" t="s">
        <v>52</v>
      </c>
      <c r="O170" s="1" t="s">
        <v>32</v>
      </c>
      <c r="P170" s="1" t="s">
        <v>32</v>
      </c>
      <c r="Q170" s="1" t="s">
        <v>32</v>
      </c>
      <c r="R170" s="1" t="s">
        <v>32</v>
      </c>
      <c r="S170" s="1" t="s">
        <v>33</v>
      </c>
      <c r="T170" s="1" t="s">
        <v>34</v>
      </c>
      <c r="U170" s="1" t="s">
        <v>35</v>
      </c>
      <c r="V170" s="1" t="s">
        <v>36</v>
      </c>
      <c r="W170" s="1" t="s">
        <v>37</v>
      </c>
      <c r="X170" s="1" t="s">
        <v>32</v>
      </c>
      <c r="Y170" s="1" t="s">
        <v>32</v>
      </c>
      <c r="Z170" s="1" t="s">
        <v>32</v>
      </c>
      <c r="AA170" s="1" t="s">
        <v>640</v>
      </c>
      <c r="AB170" s="1" t="s">
        <v>32</v>
      </c>
      <c r="AC170" s="1" t="s">
        <v>32</v>
      </c>
      <c r="AE170">
        <v>9105872563</v>
      </c>
    </row>
    <row r="171" spans="1:31" x14ac:dyDescent="0.25">
      <c r="A171" s="1">
        <f>MATCH(B171,'PHIEU XT'!B:B,0)</f>
        <v>407</v>
      </c>
      <c r="B171" s="1">
        <v>9105872274</v>
      </c>
      <c r="C171" s="1" t="s">
        <v>560</v>
      </c>
      <c r="D171" s="1" t="s">
        <v>24</v>
      </c>
      <c r="E171" s="1" t="s">
        <v>25</v>
      </c>
      <c r="F171" s="1" t="s">
        <v>641</v>
      </c>
      <c r="G171" s="1">
        <f t="shared" si="2"/>
        <v>1</v>
      </c>
      <c r="H171" s="1">
        <f>SUMIF('PHIEU XT'!B:B,B171,'PHIEU XT'!AI:AI)</f>
        <v>46000</v>
      </c>
      <c r="I171" s="45">
        <v>46000</v>
      </c>
      <c r="J171" s="1" t="s">
        <v>249</v>
      </c>
      <c r="K171" s="1" t="s">
        <v>250</v>
      </c>
      <c r="L171" s="1" t="s">
        <v>104</v>
      </c>
      <c r="M171" s="1" t="s">
        <v>105</v>
      </c>
      <c r="N171" s="1" t="s">
        <v>106</v>
      </c>
      <c r="O171" s="1" t="s">
        <v>45</v>
      </c>
      <c r="P171" s="1" t="s">
        <v>32</v>
      </c>
      <c r="Q171" s="1" t="s">
        <v>32</v>
      </c>
      <c r="R171" s="1" t="s">
        <v>32</v>
      </c>
      <c r="S171" s="1" t="s">
        <v>33</v>
      </c>
      <c r="T171" s="1" t="s">
        <v>34</v>
      </c>
      <c r="U171" s="1" t="s">
        <v>35</v>
      </c>
      <c r="V171" s="1" t="s">
        <v>36</v>
      </c>
      <c r="W171" s="1" t="s">
        <v>37</v>
      </c>
      <c r="X171" s="1" t="s">
        <v>32</v>
      </c>
      <c r="Y171" s="1" t="s">
        <v>32</v>
      </c>
      <c r="Z171" s="1" t="s">
        <v>32</v>
      </c>
      <c r="AA171" s="1" t="s">
        <v>642</v>
      </c>
      <c r="AB171" s="1" t="s">
        <v>32</v>
      </c>
      <c r="AC171" s="1" t="s">
        <v>32</v>
      </c>
      <c r="AE171">
        <v>9105872274</v>
      </c>
    </row>
    <row r="172" spans="1:31" x14ac:dyDescent="0.25">
      <c r="A172" s="1">
        <f>MATCH(B172,'PHIEU XT'!B:B,0)</f>
        <v>285</v>
      </c>
      <c r="B172" s="1">
        <v>9105870237</v>
      </c>
      <c r="C172" s="1" t="s">
        <v>560</v>
      </c>
      <c r="D172" s="1" t="s">
        <v>24</v>
      </c>
      <c r="E172" s="1" t="s">
        <v>25</v>
      </c>
      <c r="F172" s="1" t="s">
        <v>643</v>
      </c>
      <c r="G172" s="1">
        <f t="shared" si="2"/>
        <v>1</v>
      </c>
      <c r="H172" s="1">
        <f>SUMIF('PHIEU XT'!B:B,B172,'PHIEU XT'!AI:AI)</f>
        <v>526636</v>
      </c>
      <c r="I172" s="45">
        <v>526636</v>
      </c>
      <c r="J172" s="1" t="s">
        <v>644</v>
      </c>
      <c r="K172" s="1" t="s">
        <v>645</v>
      </c>
      <c r="L172" s="1" t="s">
        <v>133</v>
      </c>
      <c r="M172" s="1" t="s">
        <v>134</v>
      </c>
      <c r="N172" s="1" t="s">
        <v>135</v>
      </c>
      <c r="O172" s="1" t="s">
        <v>136</v>
      </c>
      <c r="P172" s="1" t="s">
        <v>32</v>
      </c>
      <c r="Q172" s="1" t="s">
        <v>32</v>
      </c>
      <c r="R172" s="1" t="s">
        <v>32</v>
      </c>
      <c r="S172" s="1" t="s">
        <v>33</v>
      </c>
      <c r="T172" s="1" t="s">
        <v>34</v>
      </c>
      <c r="U172" s="1" t="s">
        <v>35</v>
      </c>
      <c r="V172" s="1" t="s">
        <v>36</v>
      </c>
      <c r="W172" s="1" t="s">
        <v>37</v>
      </c>
      <c r="X172" s="1" t="s">
        <v>32</v>
      </c>
      <c r="Y172" s="1" t="s">
        <v>32</v>
      </c>
      <c r="Z172" s="1" t="s">
        <v>32</v>
      </c>
      <c r="AA172" s="1" t="s">
        <v>646</v>
      </c>
      <c r="AB172" s="1" t="s">
        <v>32</v>
      </c>
      <c r="AC172" s="1" t="s">
        <v>32</v>
      </c>
      <c r="AE172">
        <v>9105870237</v>
      </c>
    </row>
    <row r="173" spans="1:31" x14ac:dyDescent="0.25">
      <c r="A173" s="1">
        <f>MATCH(B173,'PHIEU XT'!B:B,0)</f>
        <v>398</v>
      </c>
      <c r="B173" s="1">
        <v>9105871998</v>
      </c>
      <c r="C173" s="1" t="s">
        <v>560</v>
      </c>
      <c r="D173" s="1" t="s">
        <v>24</v>
      </c>
      <c r="E173" s="1" t="s">
        <v>25</v>
      </c>
      <c r="F173" s="1" t="s">
        <v>647</v>
      </c>
      <c r="G173" s="1">
        <f t="shared" si="2"/>
        <v>1</v>
      </c>
      <c r="H173" s="1">
        <f>SUMIF('PHIEU XT'!B:B,B173,'PHIEU XT'!AI:AI)</f>
        <v>74250</v>
      </c>
      <c r="I173" s="45">
        <v>74250</v>
      </c>
      <c r="J173" s="1" t="s">
        <v>109</v>
      </c>
      <c r="K173" s="1" t="s">
        <v>110</v>
      </c>
      <c r="L173" s="1" t="s">
        <v>133</v>
      </c>
      <c r="M173" s="1" t="s">
        <v>134</v>
      </c>
      <c r="N173" s="1" t="s">
        <v>135</v>
      </c>
      <c r="O173" s="1" t="s">
        <v>136</v>
      </c>
      <c r="P173" s="1" t="s">
        <v>32</v>
      </c>
      <c r="Q173" s="1" t="s">
        <v>32</v>
      </c>
      <c r="R173" s="1" t="s">
        <v>32</v>
      </c>
      <c r="S173" s="1" t="s">
        <v>33</v>
      </c>
      <c r="T173" s="1" t="s">
        <v>34</v>
      </c>
      <c r="U173" s="1" t="s">
        <v>35</v>
      </c>
      <c r="V173" s="1" t="s">
        <v>36</v>
      </c>
      <c r="W173" s="1" t="s">
        <v>37</v>
      </c>
      <c r="X173" s="1" t="s">
        <v>32</v>
      </c>
      <c r="Y173" s="1" t="s">
        <v>32</v>
      </c>
      <c r="Z173" s="1" t="s">
        <v>32</v>
      </c>
      <c r="AA173" s="1" t="s">
        <v>648</v>
      </c>
      <c r="AB173" s="1" t="s">
        <v>32</v>
      </c>
      <c r="AC173" s="1" t="s">
        <v>32</v>
      </c>
      <c r="AE173">
        <v>9105871998</v>
      </c>
    </row>
    <row r="174" spans="1:31" x14ac:dyDescent="0.25">
      <c r="A174" s="1">
        <f>MATCH(B174,'PHIEU XT'!B:B,0)</f>
        <v>327</v>
      </c>
      <c r="B174" s="1">
        <v>9105870715</v>
      </c>
      <c r="C174" s="1" t="s">
        <v>560</v>
      </c>
      <c r="D174" s="1" t="s">
        <v>24</v>
      </c>
      <c r="E174" s="1" t="s">
        <v>25</v>
      </c>
      <c r="F174" s="1" t="s">
        <v>649</v>
      </c>
      <c r="G174" s="1">
        <f t="shared" si="2"/>
        <v>1</v>
      </c>
      <c r="H174" s="1">
        <f>SUMIF('PHIEU XT'!B:B,B174,'PHIEU XT'!AI:AI)</f>
        <v>411150</v>
      </c>
      <c r="I174" s="45">
        <v>411150</v>
      </c>
      <c r="J174" s="1" t="s">
        <v>650</v>
      </c>
      <c r="K174" s="1" t="s">
        <v>651</v>
      </c>
      <c r="L174" s="1" t="s">
        <v>431</v>
      </c>
      <c r="M174" s="1" t="s">
        <v>432</v>
      </c>
      <c r="N174" s="1" t="s">
        <v>433</v>
      </c>
      <c r="O174" s="1" t="s">
        <v>201</v>
      </c>
      <c r="P174" s="1" t="s">
        <v>32</v>
      </c>
      <c r="Q174" s="1" t="s">
        <v>32</v>
      </c>
      <c r="R174" s="1" t="s">
        <v>32</v>
      </c>
      <c r="S174" s="1" t="s">
        <v>33</v>
      </c>
      <c r="T174" s="1" t="s">
        <v>34</v>
      </c>
      <c r="U174" s="1" t="s">
        <v>35</v>
      </c>
      <c r="V174" s="1" t="s">
        <v>36</v>
      </c>
      <c r="W174" s="1" t="s">
        <v>37</v>
      </c>
      <c r="X174" s="1" t="s">
        <v>32</v>
      </c>
      <c r="Y174" s="1" t="s">
        <v>32</v>
      </c>
      <c r="Z174" s="1" t="s">
        <v>32</v>
      </c>
      <c r="AA174" s="1" t="s">
        <v>652</v>
      </c>
      <c r="AB174" s="1" t="s">
        <v>32</v>
      </c>
      <c r="AC174" s="1" t="s">
        <v>32</v>
      </c>
      <c r="AE174">
        <v>9105870715</v>
      </c>
    </row>
    <row r="175" spans="1:31" x14ac:dyDescent="0.25">
      <c r="A175" s="1">
        <f>MATCH(B175,'PHIEU XT'!B:B,0)</f>
        <v>403</v>
      </c>
      <c r="B175" s="1">
        <v>9105872173</v>
      </c>
      <c r="C175" s="1" t="s">
        <v>560</v>
      </c>
      <c r="D175" s="1" t="s">
        <v>24</v>
      </c>
      <c r="E175" s="1" t="s">
        <v>25</v>
      </c>
      <c r="F175" s="1" t="s">
        <v>653</v>
      </c>
      <c r="G175" s="1">
        <f t="shared" si="2"/>
        <v>1</v>
      </c>
      <c r="H175" s="1">
        <f>SUMIF('PHIEU XT'!B:B,B175,'PHIEU XT'!AI:AI)</f>
        <v>222116</v>
      </c>
      <c r="I175" s="45">
        <v>222116</v>
      </c>
      <c r="J175" s="1" t="s">
        <v>82</v>
      </c>
      <c r="K175" s="1" t="s">
        <v>83</v>
      </c>
      <c r="L175" s="1" t="s">
        <v>50</v>
      </c>
      <c r="M175" s="1" t="s">
        <v>51</v>
      </c>
      <c r="N175" s="1" t="s">
        <v>52</v>
      </c>
      <c r="O175" s="1" t="s">
        <v>32</v>
      </c>
      <c r="P175" s="1" t="s">
        <v>32</v>
      </c>
      <c r="Q175" s="1" t="s">
        <v>32</v>
      </c>
      <c r="R175" s="1" t="s">
        <v>32</v>
      </c>
      <c r="S175" s="1" t="s">
        <v>33</v>
      </c>
      <c r="T175" s="1" t="s">
        <v>34</v>
      </c>
      <c r="U175" s="1" t="s">
        <v>35</v>
      </c>
      <c r="V175" s="1" t="s">
        <v>36</v>
      </c>
      <c r="W175" s="1" t="s">
        <v>37</v>
      </c>
      <c r="X175" s="1" t="s">
        <v>32</v>
      </c>
      <c r="Y175" s="1" t="s">
        <v>32</v>
      </c>
      <c r="Z175" s="1" t="s">
        <v>32</v>
      </c>
      <c r="AA175" s="1" t="s">
        <v>654</v>
      </c>
      <c r="AB175" s="1" t="s">
        <v>32</v>
      </c>
      <c r="AC175" s="1" t="s">
        <v>32</v>
      </c>
      <c r="AE175">
        <v>9105872173</v>
      </c>
    </row>
    <row r="176" spans="1:31" x14ac:dyDescent="0.25">
      <c r="A176" s="1">
        <f>MATCH(B176,'PHIEU XT'!B:B,0)</f>
        <v>319</v>
      </c>
      <c r="B176" s="1">
        <v>9105870679</v>
      </c>
      <c r="C176" s="1" t="s">
        <v>560</v>
      </c>
      <c r="D176" s="1" t="s">
        <v>24</v>
      </c>
      <c r="E176" s="1" t="s">
        <v>25</v>
      </c>
      <c r="F176" s="1" t="s">
        <v>655</v>
      </c>
      <c r="G176" s="1">
        <f t="shared" si="2"/>
        <v>1</v>
      </c>
      <c r="H176" s="1">
        <f>SUMIF('PHIEU XT'!B:B,B176,'PHIEU XT'!AI:AI)</f>
        <v>238582</v>
      </c>
      <c r="I176" s="45">
        <v>238582</v>
      </c>
      <c r="J176" s="1" t="s">
        <v>656</v>
      </c>
      <c r="K176" s="1" t="s">
        <v>657</v>
      </c>
      <c r="L176" s="1" t="s">
        <v>431</v>
      </c>
      <c r="M176" s="1" t="s">
        <v>432</v>
      </c>
      <c r="N176" s="1" t="s">
        <v>433</v>
      </c>
      <c r="O176" s="1" t="s">
        <v>201</v>
      </c>
      <c r="P176" s="1" t="s">
        <v>32</v>
      </c>
      <c r="Q176" s="1" t="s">
        <v>32</v>
      </c>
      <c r="R176" s="1" t="s">
        <v>32</v>
      </c>
      <c r="S176" s="1" t="s">
        <v>33</v>
      </c>
      <c r="T176" s="1" t="s">
        <v>34</v>
      </c>
      <c r="U176" s="1" t="s">
        <v>35</v>
      </c>
      <c r="V176" s="1" t="s">
        <v>36</v>
      </c>
      <c r="W176" s="1" t="s">
        <v>37</v>
      </c>
      <c r="X176" s="1" t="s">
        <v>32</v>
      </c>
      <c r="Y176" s="1" t="s">
        <v>32</v>
      </c>
      <c r="Z176" s="1" t="s">
        <v>32</v>
      </c>
      <c r="AA176" s="1" t="s">
        <v>658</v>
      </c>
      <c r="AB176" s="1" t="s">
        <v>32</v>
      </c>
      <c r="AC176" s="1" t="s">
        <v>32</v>
      </c>
      <c r="AE176">
        <v>9105870679</v>
      </c>
    </row>
    <row r="177" spans="1:31" x14ac:dyDescent="0.25">
      <c r="A177" s="1">
        <f>MATCH(B177,'PHIEU XT'!B:B,0)</f>
        <v>436</v>
      </c>
      <c r="B177" s="1">
        <v>9105872744</v>
      </c>
      <c r="C177" s="1" t="s">
        <v>560</v>
      </c>
      <c r="D177" s="1" t="s">
        <v>24</v>
      </c>
      <c r="E177" s="1" t="s">
        <v>25</v>
      </c>
      <c r="F177" s="1" t="s">
        <v>659</v>
      </c>
      <c r="G177" s="1">
        <f t="shared" si="2"/>
        <v>1</v>
      </c>
      <c r="H177" s="1">
        <f>SUMIF('PHIEU XT'!B:B,B177,'PHIEU XT'!AI:AI)</f>
        <v>50182</v>
      </c>
      <c r="I177" s="45">
        <v>50182</v>
      </c>
      <c r="J177" s="1" t="s">
        <v>181</v>
      </c>
      <c r="K177" s="1" t="s">
        <v>182</v>
      </c>
      <c r="L177" s="1" t="s">
        <v>29</v>
      </c>
      <c r="M177" s="1" t="s">
        <v>30</v>
      </c>
      <c r="N177" s="1" t="s">
        <v>31</v>
      </c>
      <c r="O177" s="1" t="s">
        <v>32</v>
      </c>
      <c r="P177" s="1" t="s">
        <v>32</v>
      </c>
      <c r="Q177" s="1" t="s">
        <v>32</v>
      </c>
      <c r="R177" s="1" t="s">
        <v>32</v>
      </c>
      <c r="S177" s="1" t="s">
        <v>33</v>
      </c>
      <c r="T177" s="1" t="s">
        <v>34</v>
      </c>
      <c r="U177" s="1" t="s">
        <v>35</v>
      </c>
      <c r="V177" s="1" t="s">
        <v>36</v>
      </c>
      <c r="W177" s="1" t="s">
        <v>37</v>
      </c>
      <c r="X177" s="1" t="s">
        <v>32</v>
      </c>
      <c r="Y177" s="1" t="s">
        <v>32</v>
      </c>
      <c r="Z177" s="1" t="s">
        <v>32</v>
      </c>
      <c r="AA177" s="1" t="s">
        <v>660</v>
      </c>
      <c r="AB177" s="1" t="s">
        <v>32</v>
      </c>
      <c r="AC177" s="1" t="s">
        <v>32</v>
      </c>
      <c r="AE177">
        <v>9105872744</v>
      </c>
    </row>
    <row r="178" spans="1:31" x14ac:dyDescent="0.25">
      <c r="A178" s="1">
        <f>MATCH(B178,'PHIEU XT'!B:B,0)</f>
        <v>302</v>
      </c>
      <c r="B178" s="1">
        <v>9105870288</v>
      </c>
      <c r="C178" s="1" t="s">
        <v>560</v>
      </c>
      <c r="D178" s="1" t="s">
        <v>24</v>
      </c>
      <c r="E178" s="1" t="s">
        <v>25</v>
      </c>
      <c r="F178" s="1" t="s">
        <v>661</v>
      </c>
      <c r="G178" s="1">
        <f t="shared" si="2"/>
        <v>1</v>
      </c>
      <c r="H178" s="1">
        <f>SUMIF('PHIEU XT'!B:B,B178,'PHIEU XT'!AI:AI)</f>
        <v>500635</v>
      </c>
      <c r="I178" s="45">
        <v>500635</v>
      </c>
      <c r="J178" s="1" t="s">
        <v>662</v>
      </c>
      <c r="K178" s="1" t="s">
        <v>663</v>
      </c>
      <c r="L178" s="1" t="s">
        <v>225</v>
      </c>
      <c r="M178" s="1" t="s">
        <v>226</v>
      </c>
      <c r="N178" s="1" t="s">
        <v>227</v>
      </c>
      <c r="O178" s="1" t="s">
        <v>228</v>
      </c>
      <c r="P178" s="1" t="s">
        <v>32</v>
      </c>
      <c r="Q178" s="1" t="s">
        <v>32</v>
      </c>
      <c r="R178" s="1" t="s">
        <v>32</v>
      </c>
      <c r="S178" s="1" t="s">
        <v>33</v>
      </c>
      <c r="T178" s="1" t="s">
        <v>34</v>
      </c>
      <c r="U178" s="1" t="s">
        <v>35</v>
      </c>
      <c r="V178" s="1" t="s">
        <v>36</v>
      </c>
      <c r="W178" s="1" t="s">
        <v>37</v>
      </c>
      <c r="X178" s="1" t="s">
        <v>32</v>
      </c>
      <c r="Y178" s="1" t="s">
        <v>32</v>
      </c>
      <c r="Z178" s="1" t="s">
        <v>32</v>
      </c>
      <c r="AA178" s="1" t="s">
        <v>664</v>
      </c>
      <c r="AB178" s="1" t="s">
        <v>32</v>
      </c>
      <c r="AC178" s="1" t="s">
        <v>32</v>
      </c>
      <c r="AE178">
        <v>9105870288</v>
      </c>
    </row>
    <row r="179" spans="1:31" x14ac:dyDescent="0.25">
      <c r="A179" s="1">
        <f>MATCH(B179,'PHIEU XT'!B:B,0)</f>
        <v>340</v>
      </c>
      <c r="B179" s="1">
        <v>9105871032</v>
      </c>
      <c r="C179" s="1" t="s">
        <v>560</v>
      </c>
      <c r="D179" s="1" t="s">
        <v>24</v>
      </c>
      <c r="E179" s="1" t="s">
        <v>25</v>
      </c>
      <c r="F179" s="1" t="s">
        <v>665</v>
      </c>
      <c r="G179" s="1">
        <f t="shared" si="2"/>
        <v>1</v>
      </c>
      <c r="H179" s="1">
        <f>SUMIF('PHIEU XT'!B:B,B179,'PHIEU XT'!AI:AI)</f>
        <v>475978</v>
      </c>
      <c r="I179" s="45">
        <v>475978</v>
      </c>
      <c r="J179" s="1" t="s">
        <v>666</v>
      </c>
      <c r="K179" s="1" t="s">
        <v>667</v>
      </c>
      <c r="L179" s="1" t="s">
        <v>275</v>
      </c>
      <c r="M179" s="1" t="s">
        <v>276</v>
      </c>
      <c r="N179" s="1" t="s">
        <v>277</v>
      </c>
      <c r="O179" s="1" t="s">
        <v>32</v>
      </c>
      <c r="P179" s="1" t="s">
        <v>32</v>
      </c>
      <c r="Q179" s="1" t="s">
        <v>32</v>
      </c>
      <c r="R179" s="1" t="s">
        <v>32</v>
      </c>
      <c r="S179" s="1" t="s">
        <v>33</v>
      </c>
      <c r="T179" s="1" t="s">
        <v>34</v>
      </c>
      <c r="U179" s="1" t="s">
        <v>35</v>
      </c>
      <c r="V179" s="1" t="s">
        <v>36</v>
      </c>
      <c r="W179" s="1" t="s">
        <v>37</v>
      </c>
      <c r="X179" s="1" t="s">
        <v>32</v>
      </c>
      <c r="Y179" s="1" t="s">
        <v>32</v>
      </c>
      <c r="Z179" s="1" t="s">
        <v>32</v>
      </c>
      <c r="AA179" s="1" t="s">
        <v>668</v>
      </c>
      <c r="AB179" s="1" t="s">
        <v>32</v>
      </c>
      <c r="AC179" s="1" t="s">
        <v>32</v>
      </c>
      <c r="AE179">
        <v>9105871032</v>
      </c>
    </row>
    <row r="180" spans="1:31" x14ac:dyDescent="0.25">
      <c r="A180" s="1">
        <f>MATCH(B180,'PHIEU XT'!B:B,0)</f>
        <v>390</v>
      </c>
      <c r="B180" s="1">
        <v>9105871756</v>
      </c>
      <c r="C180" s="1" t="s">
        <v>560</v>
      </c>
      <c r="D180" s="1" t="s">
        <v>24</v>
      </c>
      <c r="E180" s="1" t="s">
        <v>25</v>
      </c>
      <c r="F180" s="1" t="s">
        <v>669</v>
      </c>
      <c r="G180" s="1">
        <f t="shared" si="2"/>
        <v>1</v>
      </c>
      <c r="H180" s="1">
        <f>SUMIF('PHIEU XT'!B:B,B180,'PHIEU XT'!AI:AI)</f>
        <v>150546</v>
      </c>
      <c r="I180" s="45">
        <v>150546</v>
      </c>
      <c r="J180" s="1" t="s">
        <v>670</v>
      </c>
      <c r="K180" s="1" t="s">
        <v>671</v>
      </c>
      <c r="L180" s="1" t="s">
        <v>672</v>
      </c>
      <c r="M180" s="1" t="s">
        <v>673</v>
      </c>
      <c r="N180" s="1" t="s">
        <v>674</v>
      </c>
      <c r="O180" s="1" t="s">
        <v>32</v>
      </c>
      <c r="P180" s="1" t="s">
        <v>32</v>
      </c>
      <c r="Q180" s="1" t="s">
        <v>32</v>
      </c>
      <c r="R180" s="1" t="s">
        <v>32</v>
      </c>
      <c r="S180" s="1" t="s">
        <v>33</v>
      </c>
      <c r="T180" s="1" t="s">
        <v>34</v>
      </c>
      <c r="U180" s="1" t="s">
        <v>35</v>
      </c>
      <c r="V180" s="1" t="s">
        <v>36</v>
      </c>
      <c r="W180" s="1" t="s">
        <v>37</v>
      </c>
      <c r="X180" s="1" t="s">
        <v>32</v>
      </c>
      <c r="Y180" s="1" t="s">
        <v>32</v>
      </c>
      <c r="Z180" s="1" t="s">
        <v>32</v>
      </c>
      <c r="AA180" s="1" t="s">
        <v>675</v>
      </c>
      <c r="AB180" s="1" t="s">
        <v>32</v>
      </c>
      <c r="AC180" s="1" t="s">
        <v>32</v>
      </c>
      <c r="AE180">
        <v>9105871756</v>
      </c>
    </row>
    <row r="181" spans="1:31" x14ac:dyDescent="0.25">
      <c r="A181" s="1">
        <f>MATCH(B181,'PHIEU XT'!B:B,0)</f>
        <v>262</v>
      </c>
      <c r="B181" s="1">
        <v>9105869886</v>
      </c>
      <c r="C181" s="1" t="s">
        <v>560</v>
      </c>
      <c r="D181" s="1" t="s">
        <v>24</v>
      </c>
      <c r="E181" s="1" t="s">
        <v>25</v>
      </c>
      <c r="F181" s="1" t="s">
        <v>676</v>
      </c>
      <c r="G181" s="1">
        <f t="shared" si="2"/>
        <v>1</v>
      </c>
      <c r="H181" s="1">
        <f>SUMIF('PHIEU XT'!B:B,B181,'PHIEU XT'!AI:AI)</f>
        <v>333174</v>
      </c>
      <c r="I181" s="45">
        <v>333174</v>
      </c>
      <c r="J181" s="1" t="s">
        <v>98</v>
      </c>
      <c r="K181" s="1" t="s">
        <v>99</v>
      </c>
      <c r="L181" s="1" t="s">
        <v>482</v>
      </c>
      <c r="M181" s="1" t="s">
        <v>483</v>
      </c>
      <c r="N181" s="1" t="s">
        <v>484</v>
      </c>
      <c r="O181" s="1" t="s">
        <v>32</v>
      </c>
      <c r="P181" s="1" t="s">
        <v>32</v>
      </c>
      <c r="Q181" s="1" t="s">
        <v>32</v>
      </c>
      <c r="R181" s="1" t="s">
        <v>32</v>
      </c>
      <c r="S181" s="1" t="s">
        <v>33</v>
      </c>
      <c r="T181" s="1" t="s">
        <v>34</v>
      </c>
      <c r="U181" s="1" t="s">
        <v>35</v>
      </c>
      <c r="V181" s="1" t="s">
        <v>36</v>
      </c>
      <c r="W181" s="1" t="s">
        <v>37</v>
      </c>
      <c r="X181" s="1" t="s">
        <v>32</v>
      </c>
      <c r="Y181" s="1" t="s">
        <v>32</v>
      </c>
      <c r="Z181" s="1" t="s">
        <v>32</v>
      </c>
      <c r="AA181" s="1" t="s">
        <v>677</v>
      </c>
      <c r="AB181" s="1" t="s">
        <v>32</v>
      </c>
      <c r="AC181" s="1" t="s">
        <v>32</v>
      </c>
      <c r="AE181">
        <v>9105869886</v>
      </c>
    </row>
    <row r="182" spans="1:31" x14ac:dyDescent="0.25">
      <c r="A182" s="1">
        <f>MATCH(B182,'PHIEU XT'!B:B,0)</f>
        <v>440</v>
      </c>
      <c r="B182" s="1">
        <v>9105872825</v>
      </c>
      <c r="C182" s="1" t="s">
        <v>560</v>
      </c>
      <c r="D182" s="1" t="s">
        <v>24</v>
      </c>
      <c r="E182" s="1" t="s">
        <v>25</v>
      </c>
      <c r="F182" s="1" t="s">
        <v>678</v>
      </c>
      <c r="G182" s="1">
        <f t="shared" si="2"/>
        <v>1</v>
      </c>
      <c r="H182" s="1">
        <f>SUMIF('PHIEU XT'!B:B,B182,'PHIEU XT'!AI:AI)</f>
        <v>111058</v>
      </c>
      <c r="I182" s="45">
        <v>111058</v>
      </c>
      <c r="J182" s="1" t="s">
        <v>27</v>
      </c>
      <c r="K182" s="1" t="s">
        <v>28</v>
      </c>
      <c r="L182" s="1" t="s">
        <v>133</v>
      </c>
      <c r="M182" s="1" t="s">
        <v>134</v>
      </c>
      <c r="N182" s="1" t="s">
        <v>135</v>
      </c>
      <c r="O182" s="1" t="s">
        <v>136</v>
      </c>
      <c r="P182" s="1" t="s">
        <v>32</v>
      </c>
      <c r="Q182" s="1" t="s">
        <v>32</v>
      </c>
      <c r="R182" s="1" t="s">
        <v>32</v>
      </c>
      <c r="S182" s="1" t="s">
        <v>33</v>
      </c>
      <c r="T182" s="1" t="s">
        <v>34</v>
      </c>
      <c r="U182" s="1" t="s">
        <v>35</v>
      </c>
      <c r="V182" s="1" t="s">
        <v>36</v>
      </c>
      <c r="W182" s="1" t="s">
        <v>37</v>
      </c>
      <c r="X182" s="1" t="s">
        <v>32</v>
      </c>
      <c r="Y182" s="1" t="s">
        <v>32</v>
      </c>
      <c r="Z182" s="1" t="s">
        <v>32</v>
      </c>
      <c r="AA182" s="1" t="s">
        <v>679</v>
      </c>
      <c r="AB182" s="1" t="s">
        <v>32</v>
      </c>
      <c r="AC182" s="1" t="s">
        <v>32</v>
      </c>
      <c r="AE182">
        <v>9105872825</v>
      </c>
    </row>
    <row r="183" spans="1:31" x14ac:dyDescent="0.25">
      <c r="A183" s="1">
        <f>MATCH(B183,'PHIEU XT'!B:B,0)</f>
        <v>354</v>
      </c>
      <c r="B183" s="1">
        <v>9105871174</v>
      </c>
      <c r="C183" s="1" t="s">
        <v>560</v>
      </c>
      <c r="D183" s="1" t="s">
        <v>24</v>
      </c>
      <c r="E183" s="1" t="s">
        <v>25</v>
      </c>
      <c r="F183" s="1" t="s">
        <v>680</v>
      </c>
      <c r="G183" s="1">
        <f t="shared" si="2"/>
        <v>1</v>
      </c>
      <c r="H183" s="1">
        <f>SUMIF('PHIEU XT'!B:B,B183,'PHIEU XT'!AI:AI)</f>
        <v>222116</v>
      </c>
      <c r="I183" s="45">
        <v>222116</v>
      </c>
      <c r="J183" s="1" t="s">
        <v>82</v>
      </c>
      <c r="K183" s="1" t="s">
        <v>83</v>
      </c>
      <c r="L183" s="1" t="s">
        <v>57</v>
      </c>
      <c r="M183" s="1" t="s">
        <v>58</v>
      </c>
      <c r="N183" s="1" t="s">
        <v>59</v>
      </c>
      <c r="O183" s="1" t="s">
        <v>45</v>
      </c>
      <c r="P183" s="1" t="s">
        <v>32</v>
      </c>
      <c r="Q183" s="1" t="s">
        <v>32</v>
      </c>
      <c r="R183" s="1" t="s">
        <v>32</v>
      </c>
      <c r="S183" s="1" t="s">
        <v>33</v>
      </c>
      <c r="T183" s="1" t="s">
        <v>34</v>
      </c>
      <c r="U183" s="1" t="s">
        <v>35</v>
      </c>
      <c r="V183" s="1" t="s">
        <v>36</v>
      </c>
      <c r="W183" s="1" t="s">
        <v>37</v>
      </c>
      <c r="X183" s="1" t="s">
        <v>32</v>
      </c>
      <c r="Y183" s="1" t="s">
        <v>32</v>
      </c>
      <c r="Z183" s="1" t="s">
        <v>32</v>
      </c>
      <c r="AA183" s="1" t="s">
        <v>681</v>
      </c>
      <c r="AB183" s="1" t="s">
        <v>32</v>
      </c>
      <c r="AC183" s="1" t="s">
        <v>32</v>
      </c>
      <c r="AE183">
        <v>9105871174</v>
      </c>
    </row>
    <row r="184" spans="1:31" x14ac:dyDescent="0.25">
      <c r="A184" s="1">
        <f>MATCH(B184,'PHIEU XT'!B:B,0)</f>
        <v>343</v>
      </c>
      <c r="B184" s="1">
        <v>9105871078</v>
      </c>
      <c r="C184" s="1" t="s">
        <v>560</v>
      </c>
      <c r="D184" s="1" t="s">
        <v>24</v>
      </c>
      <c r="E184" s="1" t="s">
        <v>25</v>
      </c>
      <c r="F184" s="1" t="s">
        <v>682</v>
      </c>
      <c r="G184" s="1">
        <f t="shared" si="2"/>
        <v>1</v>
      </c>
      <c r="H184" s="1">
        <f>SUMIF('PHIEU XT'!B:B,B184,'PHIEU XT'!AI:AI)</f>
        <v>415649</v>
      </c>
      <c r="I184" s="45">
        <v>415649</v>
      </c>
      <c r="J184" s="1" t="s">
        <v>683</v>
      </c>
      <c r="K184" s="1" t="s">
        <v>684</v>
      </c>
      <c r="L184" s="1" t="s">
        <v>685</v>
      </c>
      <c r="M184" s="1" t="s">
        <v>686</v>
      </c>
      <c r="N184" s="1" t="s">
        <v>687</v>
      </c>
      <c r="O184" s="1" t="s">
        <v>32</v>
      </c>
      <c r="P184" s="1" t="s">
        <v>32</v>
      </c>
      <c r="Q184" s="1" t="s">
        <v>32</v>
      </c>
      <c r="R184" s="1" t="s">
        <v>32</v>
      </c>
      <c r="S184" s="1" t="s">
        <v>33</v>
      </c>
      <c r="T184" s="1" t="s">
        <v>34</v>
      </c>
      <c r="U184" s="1" t="s">
        <v>35</v>
      </c>
      <c r="V184" s="1" t="s">
        <v>36</v>
      </c>
      <c r="W184" s="1" t="s">
        <v>37</v>
      </c>
      <c r="X184" s="1" t="s">
        <v>32</v>
      </c>
      <c r="Y184" s="1" t="s">
        <v>32</v>
      </c>
      <c r="Z184" s="1" t="s">
        <v>32</v>
      </c>
      <c r="AA184" s="1" t="s">
        <v>688</v>
      </c>
      <c r="AB184" s="1" t="s">
        <v>32</v>
      </c>
      <c r="AC184" s="1" t="s">
        <v>32</v>
      </c>
      <c r="AE184">
        <v>9105871078</v>
      </c>
    </row>
    <row r="185" spans="1:31" x14ac:dyDescent="0.25">
      <c r="A185" s="1">
        <f>MATCH(B185,'PHIEU XT'!B:B,0)</f>
        <v>471</v>
      </c>
      <c r="B185" s="1">
        <v>9105873458</v>
      </c>
      <c r="C185" s="1" t="s">
        <v>560</v>
      </c>
      <c r="D185" s="1" t="s">
        <v>24</v>
      </c>
      <c r="E185" s="1" t="s">
        <v>25</v>
      </c>
      <c r="F185" s="1" t="s">
        <v>689</v>
      </c>
      <c r="G185" s="1">
        <f t="shared" si="2"/>
        <v>1</v>
      </c>
      <c r="H185" s="1">
        <f>SUMIF('PHIEU XT'!B:B,B185,'PHIEU XT'!AI:AI)</f>
        <v>222116</v>
      </c>
      <c r="I185" s="45">
        <v>222116</v>
      </c>
      <c r="J185" s="1" t="s">
        <v>82</v>
      </c>
      <c r="K185" s="1" t="s">
        <v>83</v>
      </c>
      <c r="L185" s="1" t="s">
        <v>343</v>
      </c>
      <c r="M185" s="1" t="s">
        <v>344</v>
      </c>
      <c r="N185" s="1" t="s">
        <v>345</v>
      </c>
      <c r="O185" s="1" t="s">
        <v>32</v>
      </c>
      <c r="P185" s="1" t="s">
        <v>32</v>
      </c>
      <c r="Q185" s="1" t="s">
        <v>32</v>
      </c>
      <c r="R185" s="1" t="s">
        <v>32</v>
      </c>
      <c r="S185" s="1" t="s">
        <v>33</v>
      </c>
      <c r="T185" s="1" t="s">
        <v>34</v>
      </c>
      <c r="U185" s="1" t="s">
        <v>35</v>
      </c>
      <c r="V185" s="1" t="s">
        <v>36</v>
      </c>
      <c r="W185" s="1" t="s">
        <v>37</v>
      </c>
      <c r="X185" s="1" t="s">
        <v>32</v>
      </c>
      <c r="Y185" s="1" t="s">
        <v>32</v>
      </c>
      <c r="Z185" s="1" t="s">
        <v>32</v>
      </c>
      <c r="AA185" s="1" t="s">
        <v>690</v>
      </c>
      <c r="AB185" s="1" t="s">
        <v>32</v>
      </c>
      <c r="AC185" s="1" t="s">
        <v>32</v>
      </c>
      <c r="AE185">
        <v>9105873458</v>
      </c>
    </row>
    <row r="186" spans="1:31" x14ac:dyDescent="0.25">
      <c r="A186" s="1">
        <f>MATCH(B186,'PHIEU XT'!B:B,0)</f>
        <v>332</v>
      </c>
      <c r="B186" s="1">
        <v>9105870859</v>
      </c>
      <c r="C186" s="1" t="s">
        <v>560</v>
      </c>
      <c r="D186" s="1" t="s">
        <v>24</v>
      </c>
      <c r="E186" s="1" t="s">
        <v>25</v>
      </c>
      <c r="F186" s="1" t="s">
        <v>691</v>
      </c>
      <c r="G186" s="1">
        <f t="shared" si="2"/>
        <v>1</v>
      </c>
      <c r="H186" s="1">
        <f>SUMIF('PHIEU XT'!B:B,B186,'PHIEU XT'!AI:AI)</f>
        <v>388769</v>
      </c>
      <c r="I186" s="45">
        <v>388769</v>
      </c>
      <c r="J186" s="1" t="s">
        <v>692</v>
      </c>
      <c r="K186" s="1" t="s">
        <v>693</v>
      </c>
      <c r="L186" s="1" t="s">
        <v>50</v>
      </c>
      <c r="M186" s="1" t="s">
        <v>51</v>
      </c>
      <c r="N186" s="1" t="s">
        <v>52</v>
      </c>
      <c r="O186" s="1" t="s">
        <v>32</v>
      </c>
      <c r="P186" s="1" t="s">
        <v>32</v>
      </c>
      <c r="Q186" s="1" t="s">
        <v>32</v>
      </c>
      <c r="R186" s="1" t="s">
        <v>32</v>
      </c>
      <c r="S186" s="1" t="s">
        <v>33</v>
      </c>
      <c r="T186" s="1" t="s">
        <v>34</v>
      </c>
      <c r="U186" s="1" t="s">
        <v>35</v>
      </c>
      <c r="V186" s="1" t="s">
        <v>36</v>
      </c>
      <c r="W186" s="1" t="s">
        <v>37</v>
      </c>
      <c r="X186" s="1" t="s">
        <v>32</v>
      </c>
      <c r="Y186" s="1" t="s">
        <v>32</v>
      </c>
      <c r="Z186" s="1" t="s">
        <v>32</v>
      </c>
      <c r="AA186" s="1" t="s">
        <v>694</v>
      </c>
      <c r="AB186" s="1" t="s">
        <v>32</v>
      </c>
      <c r="AC186" s="1" t="s">
        <v>32</v>
      </c>
      <c r="AE186">
        <v>9105870859</v>
      </c>
    </row>
    <row r="187" spans="1:31" x14ac:dyDescent="0.25">
      <c r="A187" s="1">
        <f>MATCH(B187,'PHIEU XT'!B:B,0)</f>
        <v>384</v>
      </c>
      <c r="B187" s="1">
        <v>9105871571</v>
      </c>
      <c r="C187" s="1" t="s">
        <v>560</v>
      </c>
      <c r="D187" s="1" t="s">
        <v>24</v>
      </c>
      <c r="E187" s="1" t="s">
        <v>25</v>
      </c>
      <c r="F187" s="1" t="s">
        <v>695</v>
      </c>
      <c r="G187" s="1">
        <f t="shared" si="2"/>
        <v>1</v>
      </c>
      <c r="H187" s="1">
        <f>SUMIF('PHIEU XT'!B:B,B187,'PHIEU XT'!AI:AI)</f>
        <v>46000</v>
      </c>
      <c r="I187" s="45">
        <v>46000</v>
      </c>
      <c r="J187" s="1" t="s">
        <v>249</v>
      </c>
      <c r="K187" s="1" t="s">
        <v>250</v>
      </c>
      <c r="L187" s="1" t="s">
        <v>50</v>
      </c>
      <c r="M187" s="1" t="s">
        <v>51</v>
      </c>
      <c r="N187" s="1" t="s">
        <v>52</v>
      </c>
      <c r="O187" s="1" t="s">
        <v>32</v>
      </c>
      <c r="P187" s="1" t="s">
        <v>32</v>
      </c>
      <c r="Q187" s="1" t="s">
        <v>32</v>
      </c>
      <c r="R187" s="1" t="s">
        <v>32</v>
      </c>
      <c r="S187" s="1" t="s">
        <v>33</v>
      </c>
      <c r="T187" s="1" t="s">
        <v>34</v>
      </c>
      <c r="U187" s="1" t="s">
        <v>35</v>
      </c>
      <c r="V187" s="1" t="s">
        <v>36</v>
      </c>
      <c r="W187" s="1" t="s">
        <v>37</v>
      </c>
      <c r="X187" s="1" t="s">
        <v>32</v>
      </c>
      <c r="Y187" s="1" t="s">
        <v>32</v>
      </c>
      <c r="Z187" s="1" t="s">
        <v>32</v>
      </c>
      <c r="AA187" s="1" t="s">
        <v>696</v>
      </c>
      <c r="AB187" s="1" t="s">
        <v>32</v>
      </c>
      <c r="AC187" s="1" t="s">
        <v>32</v>
      </c>
      <c r="AE187">
        <v>9105871571</v>
      </c>
    </row>
    <row r="188" spans="1:31" x14ac:dyDescent="0.25">
      <c r="A188" s="1">
        <f>MATCH(B188,'PHIEU XT'!B:B,0)</f>
        <v>325</v>
      </c>
      <c r="B188" s="1">
        <v>9105870727</v>
      </c>
      <c r="C188" s="1" t="s">
        <v>560</v>
      </c>
      <c r="D188" s="1" t="s">
        <v>24</v>
      </c>
      <c r="E188" s="1" t="s">
        <v>25</v>
      </c>
      <c r="F188" s="1" t="s">
        <v>697</v>
      </c>
      <c r="G188" s="1">
        <f t="shared" si="2"/>
        <v>1</v>
      </c>
      <c r="H188" s="1">
        <f>SUMIF('PHIEU XT'!B:B,B188,'PHIEU XT'!AI:AI)</f>
        <v>119431</v>
      </c>
      <c r="I188" s="45">
        <v>119431</v>
      </c>
      <c r="J188" s="1" t="s">
        <v>698</v>
      </c>
      <c r="K188" s="1" t="s">
        <v>699</v>
      </c>
      <c r="L188" s="1" t="s">
        <v>685</v>
      </c>
      <c r="M188" s="1" t="s">
        <v>686</v>
      </c>
      <c r="N188" s="1" t="s">
        <v>687</v>
      </c>
      <c r="O188" s="1" t="s">
        <v>32</v>
      </c>
      <c r="P188" s="1" t="s">
        <v>32</v>
      </c>
      <c r="Q188" s="1" t="s">
        <v>32</v>
      </c>
      <c r="R188" s="1" t="s">
        <v>32</v>
      </c>
      <c r="S188" s="1" t="s">
        <v>33</v>
      </c>
      <c r="T188" s="1" t="s">
        <v>34</v>
      </c>
      <c r="U188" s="1" t="s">
        <v>35</v>
      </c>
      <c r="V188" s="1" t="s">
        <v>36</v>
      </c>
      <c r="W188" s="1" t="s">
        <v>37</v>
      </c>
      <c r="X188" s="1" t="s">
        <v>32</v>
      </c>
      <c r="Y188" s="1" t="s">
        <v>32</v>
      </c>
      <c r="Z188" s="1" t="s">
        <v>32</v>
      </c>
      <c r="AA188" s="1" t="s">
        <v>700</v>
      </c>
      <c r="AB188" s="1" t="s">
        <v>32</v>
      </c>
      <c r="AC188" s="1" t="s">
        <v>32</v>
      </c>
      <c r="AE188">
        <v>9105870727</v>
      </c>
    </row>
    <row r="189" spans="1:31" x14ac:dyDescent="0.25">
      <c r="A189" s="1">
        <f>MATCH(B189,'PHIEU XT'!B:B,0)</f>
        <v>311</v>
      </c>
      <c r="B189" s="1">
        <v>9105870435</v>
      </c>
      <c r="C189" s="1" t="s">
        <v>560</v>
      </c>
      <c r="D189" s="1" t="s">
        <v>24</v>
      </c>
      <c r="E189" s="1" t="s">
        <v>25</v>
      </c>
      <c r="F189" s="1" t="s">
        <v>701</v>
      </c>
      <c r="G189" s="1">
        <f t="shared" si="2"/>
        <v>1</v>
      </c>
      <c r="H189" s="1">
        <f>SUMIF('PHIEU XT'!B:B,B189,'PHIEU XT'!AI:AI)</f>
        <v>543232</v>
      </c>
      <c r="I189" s="45">
        <v>543232</v>
      </c>
      <c r="J189" s="1" t="s">
        <v>702</v>
      </c>
      <c r="K189" s="1" t="s">
        <v>703</v>
      </c>
      <c r="L189" s="1" t="s">
        <v>685</v>
      </c>
      <c r="M189" s="1" t="s">
        <v>686</v>
      </c>
      <c r="N189" s="1" t="s">
        <v>687</v>
      </c>
      <c r="O189" s="1" t="s">
        <v>32</v>
      </c>
      <c r="P189" s="1" t="s">
        <v>32</v>
      </c>
      <c r="Q189" s="1" t="s">
        <v>32</v>
      </c>
      <c r="R189" s="1" t="s">
        <v>32</v>
      </c>
      <c r="S189" s="1" t="s">
        <v>33</v>
      </c>
      <c r="T189" s="1" t="s">
        <v>34</v>
      </c>
      <c r="U189" s="1" t="s">
        <v>35</v>
      </c>
      <c r="V189" s="1" t="s">
        <v>36</v>
      </c>
      <c r="W189" s="1" t="s">
        <v>37</v>
      </c>
      <c r="X189" s="1" t="s">
        <v>32</v>
      </c>
      <c r="Y189" s="1" t="s">
        <v>32</v>
      </c>
      <c r="Z189" s="1" t="s">
        <v>32</v>
      </c>
      <c r="AA189" s="1" t="s">
        <v>704</v>
      </c>
      <c r="AB189" s="1" t="s">
        <v>32</v>
      </c>
      <c r="AC189" s="1" t="s">
        <v>32</v>
      </c>
      <c r="AE189">
        <v>9105870435</v>
      </c>
    </row>
    <row r="190" spans="1:31" x14ac:dyDescent="0.25">
      <c r="A190" s="1">
        <f>MATCH(B190,'PHIEU XT'!B:B,0)</f>
        <v>383</v>
      </c>
      <c r="B190" s="1">
        <v>9105871556</v>
      </c>
      <c r="C190" s="1" t="s">
        <v>560</v>
      </c>
      <c r="D190" s="1" t="s">
        <v>24</v>
      </c>
      <c r="E190" s="1" t="s">
        <v>25</v>
      </c>
      <c r="F190" s="1" t="s">
        <v>705</v>
      </c>
      <c r="G190" s="1">
        <f t="shared" si="2"/>
        <v>1</v>
      </c>
      <c r="H190" s="1">
        <f>SUMIF('PHIEU XT'!B:B,B190,'PHIEU XT'!AI:AI)</f>
        <v>111058</v>
      </c>
      <c r="I190" s="45">
        <v>111058</v>
      </c>
      <c r="J190" s="1" t="s">
        <v>27</v>
      </c>
      <c r="K190" s="1" t="s">
        <v>28</v>
      </c>
      <c r="L190" s="1" t="s">
        <v>50</v>
      </c>
      <c r="M190" s="1" t="s">
        <v>51</v>
      </c>
      <c r="N190" s="1" t="s">
        <v>52</v>
      </c>
      <c r="O190" s="1" t="s">
        <v>32</v>
      </c>
      <c r="P190" s="1" t="s">
        <v>32</v>
      </c>
      <c r="Q190" s="1" t="s">
        <v>32</v>
      </c>
      <c r="R190" s="1" t="s">
        <v>32</v>
      </c>
      <c r="S190" s="1" t="s">
        <v>33</v>
      </c>
      <c r="T190" s="1" t="s">
        <v>34</v>
      </c>
      <c r="U190" s="1" t="s">
        <v>35</v>
      </c>
      <c r="V190" s="1" t="s">
        <v>36</v>
      </c>
      <c r="W190" s="1" t="s">
        <v>37</v>
      </c>
      <c r="X190" s="1" t="s">
        <v>32</v>
      </c>
      <c r="Y190" s="1" t="s">
        <v>32</v>
      </c>
      <c r="Z190" s="1" t="s">
        <v>32</v>
      </c>
      <c r="AA190" s="1" t="s">
        <v>706</v>
      </c>
      <c r="AB190" s="1" t="s">
        <v>32</v>
      </c>
      <c r="AC190" s="1" t="s">
        <v>32</v>
      </c>
      <c r="AE190">
        <v>9105871556</v>
      </c>
    </row>
    <row r="191" spans="1:31" x14ac:dyDescent="0.25">
      <c r="A191" s="1">
        <f>MATCH(B191,'PHIEU XT'!B:B,0)</f>
        <v>306</v>
      </c>
      <c r="B191" s="1">
        <v>9105870281</v>
      </c>
      <c r="C191" s="1" t="s">
        <v>560</v>
      </c>
      <c r="D191" s="1" t="s">
        <v>24</v>
      </c>
      <c r="E191" s="1" t="s">
        <v>25</v>
      </c>
      <c r="F191" s="1" t="s">
        <v>707</v>
      </c>
      <c r="G191" s="1">
        <f t="shared" si="2"/>
        <v>1</v>
      </c>
      <c r="H191" s="1">
        <f>SUMIF('PHIEU XT'!B:B,B191,'PHIEU XT'!AI:AI)</f>
        <v>493983</v>
      </c>
      <c r="I191" s="45">
        <v>493983</v>
      </c>
      <c r="J191" s="1" t="s">
        <v>708</v>
      </c>
      <c r="K191" s="1" t="s">
        <v>709</v>
      </c>
      <c r="L191" s="1" t="s">
        <v>187</v>
      </c>
      <c r="M191" s="1" t="s">
        <v>188</v>
      </c>
      <c r="N191" s="1" t="s">
        <v>189</v>
      </c>
      <c r="O191" s="1" t="s">
        <v>32</v>
      </c>
      <c r="P191" s="1" t="s">
        <v>32</v>
      </c>
      <c r="Q191" s="1" t="s">
        <v>32</v>
      </c>
      <c r="R191" s="1" t="s">
        <v>32</v>
      </c>
      <c r="S191" s="1" t="s">
        <v>33</v>
      </c>
      <c r="T191" s="1" t="s">
        <v>34</v>
      </c>
      <c r="U191" s="1" t="s">
        <v>35</v>
      </c>
      <c r="V191" s="1" t="s">
        <v>36</v>
      </c>
      <c r="W191" s="1" t="s">
        <v>37</v>
      </c>
      <c r="X191" s="1" t="s">
        <v>32</v>
      </c>
      <c r="Y191" s="1" t="s">
        <v>32</v>
      </c>
      <c r="Z191" s="1" t="s">
        <v>32</v>
      </c>
      <c r="AA191" s="1" t="s">
        <v>710</v>
      </c>
      <c r="AB191" s="1" t="s">
        <v>32</v>
      </c>
      <c r="AC191" s="1" t="s">
        <v>32</v>
      </c>
      <c r="AE191">
        <v>9105870281</v>
      </c>
    </row>
    <row r="192" spans="1:31" x14ac:dyDescent="0.25">
      <c r="A192" s="1">
        <f>MATCH(B192,'PHIEU XT'!B:B,0)</f>
        <v>318</v>
      </c>
      <c r="B192" s="1">
        <v>9105870672</v>
      </c>
      <c r="C192" s="1" t="s">
        <v>560</v>
      </c>
      <c r="D192" s="1" t="s">
        <v>24</v>
      </c>
      <c r="E192" s="1" t="s">
        <v>25</v>
      </c>
      <c r="F192" s="1" t="s">
        <v>711</v>
      </c>
      <c r="G192" s="1">
        <f t="shared" si="2"/>
        <v>1</v>
      </c>
      <c r="H192" s="1">
        <f>SUMIF('PHIEU XT'!B:B,B192,'PHIEU XT'!AI:AI)</f>
        <v>111058</v>
      </c>
      <c r="I192" s="45">
        <v>111058</v>
      </c>
      <c r="J192" s="1" t="s">
        <v>27</v>
      </c>
      <c r="K192" s="1" t="s">
        <v>28</v>
      </c>
      <c r="L192" s="1" t="s">
        <v>611</v>
      </c>
      <c r="M192" s="1" t="s">
        <v>612</v>
      </c>
      <c r="N192" s="1" t="s">
        <v>613</v>
      </c>
      <c r="O192" s="1" t="s">
        <v>32</v>
      </c>
      <c r="P192" s="1" t="s">
        <v>32</v>
      </c>
      <c r="Q192" s="1" t="s">
        <v>32</v>
      </c>
      <c r="R192" s="1" t="s">
        <v>32</v>
      </c>
      <c r="S192" s="1" t="s">
        <v>33</v>
      </c>
      <c r="T192" s="1" t="s">
        <v>34</v>
      </c>
      <c r="U192" s="1" t="s">
        <v>35</v>
      </c>
      <c r="V192" s="1" t="s">
        <v>36</v>
      </c>
      <c r="W192" s="1" t="s">
        <v>37</v>
      </c>
      <c r="X192" s="1" t="s">
        <v>32</v>
      </c>
      <c r="Y192" s="1" t="s">
        <v>32</v>
      </c>
      <c r="Z192" s="1" t="s">
        <v>32</v>
      </c>
      <c r="AA192" s="1" t="s">
        <v>712</v>
      </c>
      <c r="AB192" s="1" t="s">
        <v>32</v>
      </c>
      <c r="AC192" s="1" t="s">
        <v>32</v>
      </c>
      <c r="AE192">
        <v>9105870672</v>
      </c>
    </row>
    <row r="193" spans="1:31" x14ac:dyDescent="0.25">
      <c r="A193" s="1">
        <f>MATCH(B193,'PHIEU XT'!B:B,0)</f>
        <v>316</v>
      </c>
      <c r="B193" s="1">
        <v>9105870615</v>
      </c>
      <c r="C193" s="1" t="s">
        <v>560</v>
      </c>
      <c r="D193" s="1" t="s">
        <v>24</v>
      </c>
      <c r="E193" s="1" t="s">
        <v>25</v>
      </c>
      <c r="F193" s="1" t="s">
        <v>713</v>
      </c>
      <c r="G193" s="1">
        <f t="shared" si="2"/>
        <v>1</v>
      </c>
      <c r="H193" s="1">
        <f>SUMIF('PHIEU XT'!B:B,B193,'PHIEU XT'!AI:AI)</f>
        <v>203058</v>
      </c>
      <c r="I193" s="45">
        <v>203058</v>
      </c>
      <c r="J193" s="1" t="s">
        <v>538</v>
      </c>
      <c r="K193" s="1" t="s">
        <v>539</v>
      </c>
      <c r="L193" s="1" t="s">
        <v>431</v>
      </c>
      <c r="M193" s="1" t="s">
        <v>432</v>
      </c>
      <c r="N193" s="1" t="s">
        <v>433</v>
      </c>
      <c r="O193" s="1" t="s">
        <v>201</v>
      </c>
      <c r="P193" s="1" t="s">
        <v>32</v>
      </c>
      <c r="Q193" s="1" t="s">
        <v>32</v>
      </c>
      <c r="R193" s="1" t="s">
        <v>32</v>
      </c>
      <c r="S193" s="1" t="s">
        <v>33</v>
      </c>
      <c r="T193" s="1" t="s">
        <v>34</v>
      </c>
      <c r="U193" s="1" t="s">
        <v>35</v>
      </c>
      <c r="V193" s="1" t="s">
        <v>36</v>
      </c>
      <c r="W193" s="1" t="s">
        <v>37</v>
      </c>
      <c r="X193" s="1" t="s">
        <v>32</v>
      </c>
      <c r="Y193" s="1" t="s">
        <v>32</v>
      </c>
      <c r="Z193" s="1" t="s">
        <v>32</v>
      </c>
      <c r="AA193" s="1" t="s">
        <v>714</v>
      </c>
      <c r="AB193" s="1" t="s">
        <v>32</v>
      </c>
      <c r="AC193" s="1" t="s">
        <v>32</v>
      </c>
      <c r="AE193">
        <v>9105870615</v>
      </c>
    </row>
    <row r="194" spans="1:31" x14ac:dyDescent="0.25">
      <c r="A194" s="1">
        <f>MATCH(B194,'PHIEU XT'!B:B,0)</f>
        <v>315</v>
      </c>
      <c r="B194" s="1">
        <v>9105870610</v>
      </c>
      <c r="C194" s="1" t="s">
        <v>560</v>
      </c>
      <c r="D194" s="1" t="s">
        <v>24</v>
      </c>
      <c r="E194" s="1" t="s">
        <v>25</v>
      </c>
      <c r="F194" s="1" t="s">
        <v>715</v>
      </c>
      <c r="G194" s="1">
        <f t="shared" si="2"/>
        <v>1</v>
      </c>
      <c r="H194" s="1">
        <f>SUMIF('PHIEU XT'!B:B,B194,'PHIEU XT'!AI:AI)</f>
        <v>333174</v>
      </c>
      <c r="I194" s="45">
        <v>333174</v>
      </c>
      <c r="J194" s="1" t="s">
        <v>98</v>
      </c>
      <c r="K194" s="1" t="s">
        <v>99</v>
      </c>
      <c r="L194" s="1" t="s">
        <v>50</v>
      </c>
      <c r="M194" s="1" t="s">
        <v>51</v>
      </c>
      <c r="N194" s="1" t="s">
        <v>52</v>
      </c>
      <c r="O194" s="1" t="s">
        <v>32</v>
      </c>
      <c r="P194" s="1" t="s">
        <v>32</v>
      </c>
      <c r="Q194" s="1" t="s">
        <v>32</v>
      </c>
      <c r="R194" s="1" t="s">
        <v>32</v>
      </c>
      <c r="S194" s="1" t="s">
        <v>33</v>
      </c>
      <c r="T194" s="1" t="s">
        <v>34</v>
      </c>
      <c r="U194" s="1" t="s">
        <v>35</v>
      </c>
      <c r="V194" s="1" t="s">
        <v>36</v>
      </c>
      <c r="W194" s="1" t="s">
        <v>37</v>
      </c>
      <c r="X194" s="1" t="s">
        <v>32</v>
      </c>
      <c r="Y194" s="1" t="s">
        <v>32</v>
      </c>
      <c r="Z194" s="1" t="s">
        <v>32</v>
      </c>
      <c r="AA194" s="1" t="s">
        <v>716</v>
      </c>
      <c r="AB194" s="1" t="s">
        <v>32</v>
      </c>
      <c r="AC194" s="1" t="s">
        <v>32</v>
      </c>
      <c r="AE194">
        <v>9105870610</v>
      </c>
    </row>
    <row r="195" spans="1:31" x14ac:dyDescent="0.25">
      <c r="A195" s="1">
        <f>MATCH(B195,'PHIEU XT'!B:B,0)</f>
        <v>265</v>
      </c>
      <c r="B195" s="1">
        <v>9105870006</v>
      </c>
      <c r="C195" s="1" t="s">
        <v>560</v>
      </c>
      <c r="D195" s="1" t="s">
        <v>24</v>
      </c>
      <c r="E195" s="1" t="s">
        <v>25</v>
      </c>
      <c r="F195" s="1" t="s">
        <v>717</v>
      </c>
      <c r="G195" s="1">
        <f t="shared" ref="G195:G258" si="3">IF(H195=I195,1,0)</f>
        <v>1</v>
      </c>
      <c r="H195" s="1">
        <f>SUMIF('PHIEU XT'!B:B,B195,'PHIEU XT'!AI:AI)</f>
        <v>56760</v>
      </c>
      <c r="I195" s="45">
        <v>56760</v>
      </c>
      <c r="J195" s="1" t="s">
        <v>139</v>
      </c>
      <c r="K195" s="1" t="s">
        <v>140</v>
      </c>
      <c r="L195" s="1" t="s">
        <v>50</v>
      </c>
      <c r="M195" s="1" t="s">
        <v>51</v>
      </c>
      <c r="N195" s="1" t="s">
        <v>52</v>
      </c>
      <c r="O195" s="1" t="s">
        <v>32</v>
      </c>
      <c r="P195" s="1" t="s">
        <v>32</v>
      </c>
      <c r="Q195" s="1" t="s">
        <v>32</v>
      </c>
      <c r="R195" s="1" t="s">
        <v>32</v>
      </c>
      <c r="S195" s="1" t="s">
        <v>33</v>
      </c>
      <c r="T195" s="1" t="s">
        <v>34</v>
      </c>
      <c r="U195" s="1" t="s">
        <v>35</v>
      </c>
      <c r="V195" s="1" t="s">
        <v>36</v>
      </c>
      <c r="W195" s="1" t="s">
        <v>37</v>
      </c>
      <c r="X195" s="1" t="s">
        <v>32</v>
      </c>
      <c r="Y195" s="1" t="s">
        <v>32</v>
      </c>
      <c r="Z195" s="1" t="s">
        <v>32</v>
      </c>
      <c r="AA195" s="1" t="s">
        <v>718</v>
      </c>
      <c r="AB195" s="1" t="s">
        <v>32</v>
      </c>
      <c r="AC195" s="1" t="s">
        <v>32</v>
      </c>
      <c r="AE195">
        <v>9105870006</v>
      </c>
    </row>
    <row r="196" spans="1:31" x14ac:dyDescent="0.25">
      <c r="A196" s="1">
        <f>MATCH(B196,'PHIEU XT'!B:B,0)</f>
        <v>266</v>
      </c>
      <c r="B196" s="1">
        <v>9105870048</v>
      </c>
      <c r="C196" s="1" t="s">
        <v>560</v>
      </c>
      <c r="D196" s="1" t="s">
        <v>24</v>
      </c>
      <c r="E196" s="1" t="s">
        <v>25</v>
      </c>
      <c r="F196" s="1" t="s">
        <v>719</v>
      </c>
      <c r="G196" s="1">
        <f t="shared" si="3"/>
        <v>1</v>
      </c>
      <c r="H196" s="1">
        <f>SUMIF('PHIEU XT'!B:B,B196,'PHIEU XT'!AI:AI)</f>
        <v>111058</v>
      </c>
      <c r="I196" s="45">
        <v>111058</v>
      </c>
      <c r="J196" s="1" t="s">
        <v>27</v>
      </c>
      <c r="K196" s="1" t="s">
        <v>28</v>
      </c>
      <c r="L196" s="1" t="s">
        <v>672</v>
      </c>
      <c r="M196" s="1" t="s">
        <v>673</v>
      </c>
      <c r="N196" s="1" t="s">
        <v>674</v>
      </c>
      <c r="O196" s="1" t="s">
        <v>32</v>
      </c>
      <c r="P196" s="1" t="s">
        <v>32</v>
      </c>
      <c r="Q196" s="1" t="s">
        <v>32</v>
      </c>
      <c r="R196" s="1" t="s">
        <v>32</v>
      </c>
      <c r="S196" s="1" t="s">
        <v>33</v>
      </c>
      <c r="T196" s="1" t="s">
        <v>34</v>
      </c>
      <c r="U196" s="1" t="s">
        <v>35</v>
      </c>
      <c r="V196" s="1" t="s">
        <v>36</v>
      </c>
      <c r="W196" s="1" t="s">
        <v>37</v>
      </c>
      <c r="X196" s="1" t="s">
        <v>32</v>
      </c>
      <c r="Y196" s="1" t="s">
        <v>32</v>
      </c>
      <c r="Z196" s="1" t="s">
        <v>32</v>
      </c>
      <c r="AA196" s="1" t="s">
        <v>720</v>
      </c>
      <c r="AB196" s="1" t="s">
        <v>32</v>
      </c>
      <c r="AC196" s="1" t="s">
        <v>32</v>
      </c>
      <c r="AE196">
        <v>9105870048</v>
      </c>
    </row>
    <row r="197" spans="1:31" x14ac:dyDescent="0.25">
      <c r="A197" s="1">
        <f>MATCH(B197,'PHIEU XT'!B:B,0)</f>
        <v>416</v>
      </c>
      <c r="B197" s="1">
        <v>9105872601</v>
      </c>
      <c r="C197" s="1" t="s">
        <v>560</v>
      </c>
      <c r="D197" s="1" t="s">
        <v>24</v>
      </c>
      <c r="E197" s="1" t="s">
        <v>25</v>
      </c>
      <c r="F197" s="1" t="s">
        <v>721</v>
      </c>
      <c r="G197" s="1">
        <f t="shared" si="3"/>
        <v>1</v>
      </c>
      <c r="H197" s="1">
        <f>SUMIF('PHIEU XT'!B:B,B197,'PHIEU XT'!AI:AI)</f>
        <v>218000</v>
      </c>
      <c r="I197" s="45">
        <v>218000</v>
      </c>
      <c r="J197" s="1" t="s">
        <v>722</v>
      </c>
      <c r="K197" s="1" t="s">
        <v>723</v>
      </c>
      <c r="L197" s="1" t="s">
        <v>29</v>
      </c>
      <c r="M197" s="1" t="s">
        <v>30</v>
      </c>
      <c r="N197" s="1" t="s">
        <v>31</v>
      </c>
      <c r="O197" s="1" t="s">
        <v>32</v>
      </c>
      <c r="P197" s="1" t="s">
        <v>32</v>
      </c>
      <c r="Q197" s="1" t="s">
        <v>32</v>
      </c>
      <c r="R197" s="1" t="s">
        <v>32</v>
      </c>
      <c r="S197" s="1" t="s">
        <v>33</v>
      </c>
      <c r="T197" s="1" t="s">
        <v>34</v>
      </c>
      <c r="U197" s="1" t="s">
        <v>35</v>
      </c>
      <c r="V197" s="1" t="s">
        <v>36</v>
      </c>
      <c r="W197" s="1" t="s">
        <v>37</v>
      </c>
      <c r="X197" s="1" t="s">
        <v>32</v>
      </c>
      <c r="Y197" s="1" t="s">
        <v>32</v>
      </c>
      <c r="Z197" s="1" t="s">
        <v>32</v>
      </c>
      <c r="AA197" s="1" t="s">
        <v>724</v>
      </c>
      <c r="AB197" s="1" t="s">
        <v>32</v>
      </c>
      <c r="AC197" s="1" t="s">
        <v>32</v>
      </c>
      <c r="AE197">
        <v>9105872601</v>
      </c>
    </row>
    <row r="198" spans="1:31" x14ac:dyDescent="0.25">
      <c r="A198" s="1">
        <f>MATCH(B198,'PHIEU XT'!B:B,0)</f>
        <v>268</v>
      </c>
      <c r="B198" s="1">
        <v>9105870046</v>
      </c>
      <c r="C198" s="1" t="s">
        <v>560</v>
      </c>
      <c r="D198" s="1" t="s">
        <v>24</v>
      </c>
      <c r="E198" s="1" t="s">
        <v>25</v>
      </c>
      <c r="F198" s="1" t="s">
        <v>725</v>
      </c>
      <c r="G198" s="1">
        <f t="shared" si="3"/>
        <v>1</v>
      </c>
      <c r="H198" s="1">
        <f>SUMIF('PHIEU XT'!B:B,B198,'PHIEU XT'!AI:AI)</f>
        <v>222380</v>
      </c>
      <c r="I198" s="45">
        <v>222380</v>
      </c>
      <c r="J198" s="1" t="s">
        <v>259</v>
      </c>
      <c r="K198" s="1" t="s">
        <v>260</v>
      </c>
      <c r="L198" s="1" t="s">
        <v>225</v>
      </c>
      <c r="M198" s="1" t="s">
        <v>226</v>
      </c>
      <c r="N198" s="1" t="s">
        <v>227</v>
      </c>
      <c r="O198" s="1" t="s">
        <v>228</v>
      </c>
      <c r="P198" s="1" t="s">
        <v>32</v>
      </c>
      <c r="Q198" s="1" t="s">
        <v>32</v>
      </c>
      <c r="R198" s="1" t="s">
        <v>32</v>
      </c>
      <c r="S198" s="1" t="s">
        <v>33</v>
      </c>
      <c r="T198" s="1" t="s">
        <v>34</v>
      </c>
      <c r="U198" s="1" t="s">
        <v>35</v>
      </c>
      <c r="V198" s="1" t="s">
        <v>36</v>
      </c>
      <c r="W198" s="1" t="s">
        <v>37</v>
      </c>
      <c r="X198" s="1" t="s">
        <v>32</v>
      </c>
      <c r="Y198" s="1" t="s">
        <v>32</v>
      </c>
      <c r="Z198" s="1" t="s">
        <v>32</v>
      </c>
      <c r="AA198" s="1" t="s">
        <v>726</v>
      </c>
      <c r="AB198" s="1" t="s">
        <v>32</v>
      </c>
      <c r="AC198" s="1" t="s">
        <v>32</v>
      </c>
      <c r="AE198">
        <v>9105870046</v>
      </c>
    </row>
    <row r="199" spans="1:31" x14ac:dyDescent="0.25">
      <c r="A199" s="1">
        <f>MATCH(B199,'PHIEU XT'!B:B,0)</f>
        <v>276</v>
      </c>
      <c r="B199" s="1">
        <v>9105870164</v>
      </c>
      <c r="C199" s="1" t="s">
        <v>560</v>
      </c>
      <c r="D199" s="1" t="s">
        <v>24</v>
      </c>
      <c r="E199" s="1" t="s">
        <v>25</v>
      </c>
      <c r="F199" s="1" t="s">
        <v>727</v>
      </c>
      <c r="G199" s="1">
        <f t="shared" si="3"/>
        <v>1</v>
      </c>
      <c r="H199" s="1">
        <f>SUMIF('PHIEU XT'!B:B,B199,'PHIEU XT'!AI:AI)</f>
        <v>1026263</v>
      </c>
      <c r="I199" s="45">
        <v>1026263</v>
      </c>
      <c r="J199" s="1" t="s">
        <v>728</v>
      </c>
      <c r="K199" s="1" t="s">
        <v>729</v>
      </c>
      <c r="L199" s="1" t="s">
        <v>133</v>
      </c>
      <c r="M199" s="1" t="s">
        <v>134</v>
      </c>
      <c r="N199" s="1" t="s">
        <v>135</v>
      </c>
      <c r="O199" s="1" t="s">
        <v>136</v>
      </c>
      <c r="P199" s="1" t="s">
        <v>32</v>
      </c>
      <c r="Q199" s="1" t="s">
        <v>32</v>
      </c>
      <c r="R199" s="1" t="s">
        <v>32</v>
      </c>
      <c r="S199" s="1" t="s">
        <v>33</v>
      </c>
      <c r="T199" s="1" t="s">
        <v>34</v>
      </c>
      <c r="U199" s="1" t="s">
        <v>35</v>
      </c>
      <c r="V199" s="1" t="s">
        <v>36</v>
      </c>
      <c r="W199" s="1" t="s">
        <v>37</v>
      </c>
      <c r="X199" s="1" t="s">
        <v>32</v>
      </c>
      <c r="Y199" s="1" t="s">
        <v>32</v>
      </c>
      <c r="Z199" s="1" t="s">
        <v>32</v>
      </c>
      <c r="AA199" s="1" t="s">
        <v>730</v>
      </c>
      <c r="AB199" s="1" t="s">
        <v>32</v>
      </c>
      <c r="AC199" s="1" t="s">
        <v>32</v>
      </c>
      <c r="AE199">
        <v>9105870164</v>
      </c>
    </row>
    <row r="200" spans="1:31" x14ac:dyDescent="0.25">
      <c r="A200" s="1">
        <f>MATCH(B200,'PHIEU XT'!B:B,0)</f>
        <v>426</v>
      </c>
      <c r="B200" s="1">
        <v>9105872697</v>
      </c>
      <c r="C200" s="1" t="s">
        <v>560</v>
      </c>
      <c r="D200" s="1" t="s">
        <v>24</v>
      </c>
      <c r="E200" s="1" t="s">
        <v>25</v>
      </c>
      <c r="F200" s="1" t="s">
        <v>731</v>
      </c>
      <c r="G200" s="1">
        <f t="shared" si="3"/>
        <v>1</v>
      </c>
      <c r="H200" s="1">
        <f>SUMIF('PHIEU XT'!B:B,B200,'PHIEU XT'!AI:AI)</f>
        <v>653562</v>
      </c>
      <c r="I200" s="45">
        <v>653562</v>
      </c>
      <c r="J200" s="1" t="s">
        <v>732</v>
      </c>
      <c r="K200" s="1" t="s">
        <v>733</v>
      </c>
      <c r="L200" s="1" t="s">
        <v>133</v>
      </c>
      <c r="M200" s="1" t="s">
        <v>134</v>
      </c>
      <c r="N200" s="1" t="s">
        <v>135</v>
      </c>
      <c r="O200" s="1" t="s">
        <v>136</v>
      </c>
      <c r="P200" s="1" t="s">
        <v>32</v>
      </c>
      <c r="Q200" s="1" t="s">
        <v>32</v>
      </c>
      <c r="R200" s="1" t="s">
        <v>32</v>
      </c>
      <c r="S200" s="1" t="s">
        <v>33</v>
      </c>
      <c r="T200" s="1" t="s">
        <v>34</v>
      </c>
      <c r="U200" s="1" t="s">
        <v>35</v>
      </c>
      <c r="V200" s="1" t="s">
        <v>36</v>
      </c>
      <c r="W200" s="1" t="s">
        <v>37</v>
      </c>
      <c r="X200" s="1" t="s">
        <v>32</v>
      </c>
      <c r="Y200" s="1" t="s">
        <v>32</v>
      </c>
      <c r="Z200" s="1" t="s">
        <v>32</v>
      </c>
      <c r="AA200" s="1" t="s">
        <v>734</v>
      </c>
      <c r="AB200" s="1" t="s">
        <v>32</v>
      </c>
      <c r="AC200" s="1" t="s">
        <v>32</v>
      </c>
      <c r="AE200">
        <v>9105872697</v>
      </c>
    </row>
    <row r="201" spans="1:31" x14ac:dyDescent="0.25">
      <c r="A201" s="1">
        <f>MATCH(B201,'PHIEU XT'!B:B,0)</f>
        <v>347</v>
      </c>
      <c r="B201" s="1">
        <v>9105871082</v>
      </c>
      <c r="C201" s="1" t="s">
        <v>560</v>
      </c>
      <c r="D201" s="1" t="s">
        <v>24</v>
      </c>
      <c r="E201" s="1" t="s">
        <v>25</v>
      </c>
      <c r="F201" s="1" t="s">
        <v>735</v>
      </c>
      <c r="G201" s="1">
        <f t="shared" si="3"/>
        <v>1</v>
      </c>
      <c r="H201" s="1">
        <f>SUMIF('PHIEU XT'!B:B,B201,'PHIEU XT'!AI:AI)</f>
        <v>390066</v>
      </c>
      <c r="I201" s="45">
        <v>390066</v>
      </c>
      <c r="J201" s="1" t="s">
        <v>736</v>
      </c>
      <c r="K201" s="1" t="s">
        <v>737</v>
      </c>
      <c r="L201" s="1" t="s">
        <v>50</v>
      </c>
      <c r="M201" s="1" t="s">
        <v>51</v>
      </c>
      <c r="N201" s="1" t="s">
        <v>52</v>
      </c>
      <c r="O201" s="1" t="s">
        <v>32</v>
      </c>
      <c r="P201" s="1" t="s">
        <v>32</v>
      </c>
      <c r="Q201" s="1" t="s">
        <v>32</v>
      </c>
      <c r="R201" s="1" t="s">
        <v>32</v>
      </c>
      <c r="S201" s="1" t="s">
        <v>33</v>
      </c>
      <c r="T201" s="1" t="s">
        <v>34</v>
      </c>
      <c r="U201" s="1" t="s">
        <v>35</v>
      </c>
      <c r="V201" s="1" t="s">
        <v>36</v>
      </c>
      <c r="W201" s="1" t="s">
        <v>37</v>
      </c>
      <c r="X201" s="1" t="s">
        <v>32</v>
      </c>
      <c r="Y201" s="1" t="s">
        <v>32</v>
      </c>
      <c r="Z201" s="1" t="s">
        <v>32</v>
      </c>
      <c r="AA201" s="1" t="s">
        <v>738</v>
      </c>
      <c r="AB201" s="1" t="s">
        <v>32</v>
      </c>
      <c r="AC201" s="1" t="s">
        <v>32</v>
      </c>
      <c r="AE201">
        <v>9105871082</v>
      </c>
    </row>
    <row r="202" spans="1:31" x14ac:dyDescent="0.25">
      <c r="A202" s="1">
        <f>MATCH(B202,'PHIEU XT'!B:B,0)</f>
        <v>350</v>
      </c>
      <c r="B202" s="1">
        <v>9105871085</v>
      </c>
      <c r="C202" s="1" t="s">
        <v>560</v>
      </c>
      <c r="D202" s="1" t="s">
        <v>24</v>
      </c>
      <c r="E202" s="1" t="s">
        <v>25</v>
      </c>
      <c r="F202" s="1" t="s">
        <v>739</v>
      </c>
      <c r="G202" s="1">
        <f t="shared" si="3"/>
        <v>1</v>
      </c>
      <c r="H202" s="1">
        <f>SUMIF('PHIEU XT'!B:B,B202,'PHIEU XT'!AI:AI)</f>
        <v>111058</v>
      </c>
      <c r="I202" s="45">
        <v>111058</v>
      </c>
      <c r="J202" s="1" t="s">
        <v>27</v>
      </c>
      <c r="K202" s="1" t="s">
        <v>28</v>
      </c>
      <c r="L202" s="1" t="s">
        <v>50</v>
      </c>
      <c r="M202" s="1" t="s">
        <v>51</v>
      </c>
      <c r="N202" s="1" t="s">
        <v>52</v>
      </c>
      <c r="O202" s="1" t="s">
        <v>32</v>
      </c>
      <c r="P202" s="1" t="s">
        <v>32</v>
      </c>
      <c r="Q202" s="1" t="s">
        <v>32</v>
      </c>
      <c r="R202" s="1" t="s">
        <v>32</v>
      </c>
      <c r="S202" s="1" t="s">
        <v>33</v>
      </c>
      <c r="T202" s="1" t="s">
        <v>34</v>
      </c>
      <c r="U202" s="1" t="s">
        <v>35</v>
      </c>
      <c r="V202" s="1" t="s">
        <v>36</v>
      </c>
      <c r="W202" s="1" t="s">
        <v>37</v>
      </c>
      <c r="X202" s="1" t="s">
        <v>32</v>
      </c>
      <c r="Y202" s="1" t="s">
        <v>32</v>
      </c>
      <c r="Z202" s="1" t="s">
        <v>32</v>
      </c>
      <c r="AA202" s="1" t="s">
        <v>740</v>
      </c>
      <c r="AB202" s="1" t="s">
        <v>32</v>
      </c>
      <c r="AC202" s="1" t="s">
        <v>32</v>
      </c>
      <c r="AE202">
        <v>9105871085</v>
      </c>
    </row>
    <row r="203" spans="1:31" x14ac:dyDescent="0.25">
      <c r="A203" s="1">
        <f>MATCH(B203,'PHIEU XT'!B:B,0)</f>
        <v>437</v>
      </c>
      <c r="B203" s="1">
        <v>9105872711</v>
      </c>
      <c r="C203" s="1" t="s">
        <v>560</v>
      </c>
      <c r="D203" s="1" t="s">
        <v>24</v>
      </c>
      <c r="E203" s="1" t="s">
        <v>25</v>
      </c>
      <c r="F203" s="1" t="s">
        <v>741</v>
      </c>
      <c r="G203" s="1">
        <f t="shared" si="3"/>
        <v>1</v>
      </c>
      <c r="H203" s="1">
        <f>SUMIF('PHIEU XT'!B:B,B203,'PHIEU XT'!AI:AI)</f>
        <v>150982</v>
      </c>
      <c r="I203" s="45">
        <v>150982</v>
      </c>
      <c r="J203" s="1" t="s">
        <v>742</v>
      </c>
      <c r="K203" s="1" t="s">
        <v>743</v>
      </c>
      <c r="L203" s="1" t="s">
        <v>42</v>
      </c>
      <c r="M203" s="1" t="s">
        <v>43</v>
      </c>
      <c r="N203" s="1" t="s">
        <v>44</v>
      </c>
      <c r="O203" s="1" t="s">
        <v>45</v>
      </c>
      <c r="P203" s="1" t="s">
        <v>32</v>
      </c>
      <c r="Q203" s="1" t="s">
        <v>32</v>
      </c>
      <c r="R203" s="1" t="s">
        <v>32</v>
      </c>
      <c r="S203" s="1" t="s">
        <v>33</v>
      </c>
      <c r="T203" s="1" t="s">
        <v>34</v>
      </c>
      <c r="U203" s="1" t="s">
        <v>35</v>
      </c>
      <c r="V203" s="1" t="s">
        <v>36</v>
      </c>
      <c r="W203" s="1" t="s">
        <v>37</v>
      </c>
      <c r="X203" s="1" t="s">
        <v>32</v>
      </c>
      <c r="Y203" s="1" t="s">
        <v>32</v>
      </c>
      <c r="Z203" s="1" t="s">
        <v>32</v>
      </c>
      <c r="AA203" s="1" t="s">
        <v>744</v>
      </c>
      <c r="AB203" s="1" t="s">
        <v>32</v>
      </c>
      <c r="AC203" s="1" t="s">
        <v>32</v>
      </c>
      <c r="AE203">
        <v>9105872711</v>
      </c>
    </row>
    <row r="204" spans="1:31" x14ac:dyDescent="0.25">
      <c r="A204" s="1">
        <f>MATCH(B204,'PHIEU XT'!B:B,0)</f>
        <v>356</v>
      </c>
      <c r="B204" s="1">
        <v>9105871308</v>
      </c>
      <c r="C204" s="1" t="s">
        <v>560</v>
      </c>
      <c r="D204" s="1" t="s">
        <v>24</v>
      </c>
      <c r="E204" s="1" t="s">
        <v>25</v>
      </c>
      <c r="F204" s="1" t="s">
        <v>745</v>
      </c>
      <c r="G204" s="1">
        <f t="shared" si="3"/>
        <v>1</v>
      </c>
      <c r="H204" s="1">
        <f>SUMIF('PHIEU XT'!B:B,B204,'PHIEU XT'!AI:AI)</f>
        <v>222116</v>
      </c>
      <c r="I204" s="45">
        <v>222116</v>
      </c>
      <c r="J204" s="1" t="s">
        <v>82</v>
      </c>
      <c r="K204" s="1" t="s">
        <v>83</v>
      </c>
      <c r="L204" s="1" t="s">
        <v>50</v>
      </c>
      <c r="M204" s="1" t="s">
        <v>51</v>
      </c>
      <c r="N204" s="1" t="s">
        <v>52</v>
      </c>
      <c r="O204" s="1" t="s">
        <v>32</v>
      </c>
      <c r="P204" s="1" t="s">
        <v>32</v>
      </c>
      <c r="Q204" s="1" t="s">
        <v>32</v>
      </c>
      <c r="R204" s="1" t="s">
        <v>32</v>
      </c>
      <c r="S204" s="1" t="s">
        <v>33</v>
      </c>
      <c r="T204" s="1" t="s">
        <v>34</v>
      </c>
      <c r="U204" s="1" t="s">
        <v>35</v>
      </c>
      <c r="V204" s="1" t="s">
        <v>36</v>
      </c>
      <c r="W204" s="1" t="s">
        <v>37</v>
      </c>
      <c r="X204" s="1" t="s">
        <v>32</v>
      </c>
      <c r="Y204" s="1" t="s">
        <v>32</v>
      </c>
      <c r="Z204" s="1" t="s">
        <v>32</v>
      </c>
      <c r="AA204" s="1" t="s">
        <v>746</v>
      </c>
      <c r="AB204" s="1" t="s">
        <v>32</v>
      </c>
      <c r="AC204" s="1" t="s">
        <v>32</v>
      </c>
      <c r="AE204">
        <v>9105871308</v>
      </c>
    </row>
    <row r="205" spans="1:31" x14ac:dyDescent="0.25">
      <c r="A205" s="1">
        <f>MATCH(B205,'PHIEU XT'!B:B,0)</f>
        <v>273</v>
      </c>
      <c r="B205" s="1">
        <v>9105870192</v>
      </c>
      <c r="C205" s="1" t="s">
        <v>560</v>
      </c>
      <c r="D205" s="1" t="s">
        <v>24</v>
      </c>
      <c r="E205" s="1" t="s">
        <v>25</v>
      </c>
      <c r="F205" s="1" t="s">
        <v>747</v>
      </c>
      <c r="G205" s="1">
        <f t="shared" si="3"/>
        <v>1</v>
      </c>
      <c r="H205" s="1">
        <f>SUMIF('PHIEU XT'!B:B,B205,'PHIEU XT'!AI:AI)</f>
        <v>258400</v>
      </c>
      <c r="I205" s="45">
        <v>258400</v>
      </c>
      <c r="J205" s="1" t="s">
        <v>748</v>
      </c>
      <c r="K205" s="1" t="s">
        <v>749</v>
      </c>
      <c r="L205" s="1" t="s">
        <v>750</v>
      </c>
      <c r="M205" s="1" t="s">
        <v>751</v>
      </c>
      <c r="N205" s="1" t="s">
        <v>752</v>
      </c>
      <c r="O205" s="1" t="s">
        <v>136</v>
      </c>
      <c r="P205" s="1" t="s">
        <v>32</v>
      </c>
      <c r="Q205" s="1" t="s">
        <v>32</v>
      </c>
      <c r="R205" s="1" t="s">
        <v>32</v>
      </c>
      <c r="S205" s="1" t="s">
        <v>33</v>
      </c>
      <c r="T205" s="1" t="s">
        <v>34</v>
      </c>
      <c r="U205" s="1" t="s">
        <v>35</v>
      </c>
      <c r="V205" s="1" t="s">
        <v>36</v>
      </c>
      <c r="W205" s="1" t="s">
        <v>37</v>
      </c>
      <c r="X205" s="1" t="s">
        <v>32</v>
      </c>
      <c r="Y205" s="1" t="s">
        <v>32</v>
      </c>
      <c r="Z205" s="1" t="s">
        <v>32</v>
      </c>
      <c r="AA205" s="1" t="s">
        <v>753</v>
      </c>
      <c r="AB205" s="1" t="s">
        <v>32</v>
      </c>
      <c r="AC205" s="1" t="s">
        <v>32</v>
      </c>
      <c r="AE205">
        <v>9105870192</v>
      </c>
    </row>
    <row r="206" spans="1:31" x14ac:dyDescent="0.25">
      <c r="A206" s="1">
        <f>MATCH(B206,'PHIEU XT'!B:B,0)</f>
        <v>324</v>
      </c>
      <c r="B206" s="1">
        <v>9105870710</v>
      </c>
      <c r="C206" s="1" t="s">
        <v>560</v>
      </c>
      <c r="D206" s="1" t="s">
        <v>24</v>
      </c>
      <c r="E206" s="1" t="s">
        <v>25</v>
      </c>
      <c r="F206" s="1" t="s">
        <v>754</v>
      </c>
      <c r="G206" s="1">
        <f t="shared" si="3"/>
        <v>1</v>
      </c>
      <c r="H206" s="1">
        <f>SUMIF('PHIEU XT'!B:B,B206,'PHIEU XT'!AI:AI)</f>
        <v>444232</v>
      </c>
      <c r="I206" s="45">
        <v>444232</v>
      </c>
      <c r="J206" s="1" t="s">
        <v>267</v>
      </c>
      <c r="K206" s="1" t="s">
        <v>268</v>
      </c>
      <c r="L206" s="1" t="s">
        <v>29</v>
      </c>
      <c r="M206" s="1" t="s">
        <v>30</v>
      </c>
      <c r="N206" s="1" t="s">
        <v>31</v>
      </c>
      <c r="O206" s="1" t="s">
        <v>32</v>
      </c>
      <c r="P206" s="1" t="s">
        <v>32</v>
      </c>
      <c r="Q206" s="1" t="s">
        <v>32</v>
      </c>
      <c r="R206" s="1" t="s">
        <v>32</v>
      </c>
      <c r="S206" s="1" t="s">
        <v>33</v>
      </c>
      <c r="T206" s="1" t="s">
        <v>34</v>
      </c>
      <c r="U206" s="1" t="s">
        <v>35</v>
      </c>
      <c r="V206" s="1" t="s">
        <v>36</v>
      </c>
      <c r="W206" s="1" t="s">
        <v>37</v>
      </c>
      <c r="X206" s="1" t="s">
        <v>32</v>
      </c>
      <c r="Y206" s="1" t="s">
        <v>32</v>
      </c>
      <c r="Z206" s="1" t="s">
        <v>32</v>
      </c>
      <c r="AA206" s="1" t="s">
        <v>755</v>
      </c>
      <c r="AB206" s="1" t="s">
        <v>32</v>
      </c>
      <c r="AC206" s="1" t="s">
        <v>32</v>
      </c>
      <c r="AE206">
        <v>9105870710</v>
      </c>
    </row>
    <row r="207" spans="1:31" x14ac:dyDescent="0.25">
      <c r="A207" s="1">
        <f>MATCH(B207,'PHIEU XT'!B:B,0)</f>
        <v>314</v>
      </c>
      <c r="B207" s="1">
        <v>9105870582</v>
      </c>
      <c r="C207" s="1" t="s">
        <v>560</v>
      </c>
      <c r="D207" s="1" t="s">
        <v>24</v>
      </c>
      <c r="E207" s="1" t="s">
        <v>25</v>
      </c>
      <c r="F207" s="1" t="s">
        <v>756</v>
      </c>
      <c r="G207" s="1">
        <f t="shared" si="3"/>
        <v>1</v>
      </c>
      <c r="H207" s="1">
        <f>SUMIF('PHIEU XT'!B:B,B207,'PHIEU XT'!AI:AI)</f>
        <v>333174</v>
      </c>
      <c r="I207" s="45">
        <v>333174</v>
      </c>
      <c r="J207" s="1" t="s">
        <v>98</v>
      </c>
      <c r="K207" s="1" t="s">
        <v>99</v>
      </c>
      <c r="L207" s="1" t="s">
        <v>57</v>
      </c>
      <c r="M207" s="1" t="s">
        <v>58</v>
      </c>
      <c r="N207" s="1" t="s">
        <v>59</v>
      </c>
      <c r="O207" s="1" t="s">
        <v>45</v>
      </c>
      <c r="P207" s="1" t="s">
        <v>32</v>
      </c>
      <c r="Q207" s="1" t="s">
        <v>32</v>
      </c>
      <c r="R207" s="1" t="s">
        <v>32</v>
      </c>
      <c r="S207" s="1" t="s">
        <v>33</v>
      </c>
      <c r="T207" s="1" t="s">
        <v>34</v>
      </c>
      <c r="U207" s="1" t="s">
        <v>35</v>
      </c>
      <c r="V207" s="1" t="s">
        <v>36</v>
      </c>
      <c r="W207" s="1" t="s">
        <v>37</v>
      </c>
      <c r="X207" s="1" t="s">
        <v>32</v>
      </c>
      <c r="Y207" s="1" t="s">
        <v>32</v>
      </c>
      <c r="Z207" s="1" t="s">
        <v>32</v>
      </c>
      <c r="AA207" s="1" t="s">
        <v>757</v>
      </c>
      <c r="AB207" s="1" t="s">
        <v>32</v>
      </c>
      <c r="AC207" s="1" t="s">
        <v>32</v>
      </c>
      <c r="AE207">
        <v>9105870582</v>
      </c>
    </row>
    <row r="208" spans="1:31" x14ac:dyDescent="0.25">
      <c r="A208" s="1">
        <f>MATCH(B208,'PHIEU XT'!B:B,0)</f>
        <v>405</v>
      </c>
      <c r="B208" s="1">
        <v>9105872204</v>
      </c>
      <c r="C208" s="1" t="s">
        <v>560</v>
      </c>
      <c r="D208" s="1" t="s">
        <v>24</v>
      </c>
      <c r="E208" s="1" t="s">
        <v>25</v>
      </c>
      <c r="F208" s="1" t="s">
        <v>758</v>
      </c>
      <c r="G208" s="1">
        <f t="shared" si="3"/>
        <v>1</v>
      </c>
      <c r="H208" s="1">
        <f>SUMIF('PHIEU XT'!B:B,B208,'PHIEU XT'!AI:AI)</f>
        <v>55595</v>
      </c>
      <c r="I208" s="45">
        <v>55595</v>
      </c>
      <c r="J208" s="1" t="s">
        <v>177</v>
      </c>
      <c r="K208" s="1" t="s">
        <v>178</v>
      </c>
      <c r="L208" s="1" t="s">
        <v>212</v>
      </c>
      <c r="M208" s="1" t="s">
        <v>213</v>
      </c>
      <c r="N208" s="1" t="s">
        <v>214</v>
      </c>
      <c r="O208" s="1" t="s">
        <v>32</v>
      </c>
      <c r="P208" s="1" t="s">
        <v>32</v>
      </c>
      <c r="Q208" s="1" t="s">
        <v>32</v>
      </c>
      <c r="R208" s="1" t="s">
        <v>32</v>
      </c>
      <c r="S208" s="1" t="s">
        <v>33</v>
      </c>
      <c r="T208" s="1" t="s">
        <v>34</v>
      </c>
      <c r="U208" s="1" t="s">
        <v>35</v>
      </c>
      <c r="V208" s="1" t="s">
        <v>36</v>
      </c>
      <c r="W208" s="1" t="s">
        <v>37</v>
      </c>
      <c r="X208" s="1" t="s">
        <v>32</v>
      </c>
      <c r="Y208" s="1" t="s">
        <v>32</v>
      </c>
      <c r="Z208" s="1" t="s">
        <v>32</v>
      </c>
      <c r="AA208" s="1" t="s">
        <v>759</v>
      </c>
      <c r="AB208" s="1" t="s">
        <v>32</v>
      </c>
      <c r="AC208" s="1" t="s">
        <v>32</v>
      </c>
      <c r="AE208">
        <v>9105872204</v>
      </c>
    </row>
    <row r="209" spans="1:31" x14ac:dyDescent="0.25">
      <c r="A209" s="1">
        <f>MATCH(B209,'PHIEU XT'!B:B,0)</f>
        <v>300</v>
      </c>
      <c r="B209" s="1">
        <v>9105870287</v>
      </c>
      <c r="C209" s="1" t="s">
        <v>560</v>
      </c>
      <c r="D209" s="1" t="s">
        <v>24</v>
      </c>
      <c r="E209" s="1" t="s">
        <v>25</v>
      </c>
      <c r="F209" s="1" t="s">
        <v>760</v>
      </c>
      <c r="G209" s="1">
        <f t="shared" si="3"/>
        <v>1</v>
      </c>
      <c r="H209" s="1">
        <f>SUMIF('PHIEU XT'!B:B,B209,'PHIEU XT'!AI:AI)</f>
        <v>335636</v>
      </c>
      <c r="I209" s="45">
        <v>335636</v>
      </c>
      <c r="J209" s="1" t="s">
        <v>761</v>
      </c>
      <c r="K209" s="1" t="s">
        <v>762</v>
      </c>
      <c r="L209" s="1" t="s">
        <v>50</v>
      </c>
      <c r="M209" s="1" t="s">
        <v>51</v>
      </c>
      <c r="N209" s="1" t="s">
        <v>52</v>
      </c>
      <c r="O209" s="1" t="s">
        <v>32</v>
      </c>
      <c r="P209" s="1" t="s">
        <v>32</v>
      </c>
      <c r="Q209" s="1" t="s">
        <v>32</v>
      </c>
      <c r="R209" s="1" t="s">
        <v>32</v>
      </c>
      <c r="S209" s="1" t="s">
        <v>33</v>
      </c>
      <c r="T209" s="1" t="s">
        <v>34</v>
      </c>
      <c r="U209" s="1" t="s">
        <v>35</v>
      </c>
      <c r="V209" s="1" t="s">
        <v>36</v>
      </c>
      <c r="W209" s="1" t="s">
        <v>37</v>
      </c>
      <c r="X209" s="1" t="s">
        <v>32</v>
      </c>
      <c r="Y209" s="1" t="s">
        <v>32</v>
      </c>
      <c r="Z209" s="1" t="s">
        <v>32</v>
      </c>
      <c r="AA209" s="1" t="s">
        <v>763</v>
      </c>
      <c r="AB209" s="1" t="s">
        <v>32</v>
      </c>
      <c r="AC209" s="1" t="s">
        <v>32</v>
      </c>
      <c r="AE209">
        <v>9105870287</v>
      </c>
    </row>
    <row r="210" spans="1:31" x14ac:dyDescent="0.25">
      <c r="A210" s="1">
        <f>MATCH(B210,'PHIEU XT'!B:B,0)</f>
        <v>476</v>
      </c>
      <c r="B210" s="1">
        <v>9105873532</v>
      </c>
      <c r="C210" s="1" t="s">
        <v>560</v>
      </c>
      <c r="D210" s="1" t="s">
        <v>24</v>
      </c>
      <c r="E210" s="1" t="s">
        <v>25</v>
      </c>
      <c r="F210" s="1" t="s">
        <v>764</v>
      </c>
      <c r="G210" s="1">
        <f t="shared" si="3"/>
        <v>1</v>
      </c>
      <c r="H210" s="1">
        <f>SUMIF('PHIEU XT'!B:B,B210,'PHIEU XT'!AI:AI)</f>
        <v>111058</v>
      </c>
      <c r="I210" s="45">
        <v>111058</v>
      </c>
      <c r="J210" s="1" t="s">
        <v>27</v>
      </c>
      <c r="K210" s="1" t="s">
        <v>28</v>
      </c>
      <c r="L210" s="1" t="s">
        <v>50</v>
      </c>
      <c r="M210" s="1" t="s">
        <v>51</v>
      </c>
      <c r="N210" s="1" t="s">
        <v>52</v>
      </c>
      <c r="O210" s="1" t="s">
        <v>32</v>
      </c>
      <c r="P210" s="1" t="s">
        <v>32</v>
      </c>
      <c r="Q210" s="1" t="s">
        <v>32</v>
      </c>
      <c r="R210" s="1" t="s">
        <v>32</v>
      </c>
      <c r="S210" s="1" t="s">
        <v>33</v>
      </c>
      <c r="T210" s="1" t="s">
        <v>34</v>
      </c>
      <c r="U210" s="1" t="s">
        <v>35</v>
      </c>
      <c r="V210" s="1" t="s">
        <v>36</v>
      </c>
      <c r="W210" s="1" t="s">
        <v>37</v>
      </c>
      <c r="X210" s="1" t="s">
        <v>32</v>
      </c>
      <c r="Y210" s="1" t="s">
        <v>32</v>
      </c>
      <c r="Z210" s="1" t="s">
        <v>32</v>
      </c>
      <c r="AA210" s="1" t="s">
        <v>765</v>
      </c>
      <c r="AB210" s="1" t="s">
        <v>32</v>
      </c>
      <c r="AC210" s="1" t="s">
        <v>32</v>
      </c>
      <c r="AE210">
        <v>9105873532</v>
      </c>
    </row>
    <row r="211" spans="1:31" x14ac:dyDescent="0.25">
      <c r="A211" s="1">
        <f>MATCH(B211,'PHIEU XT'!B:B,0)</f>
        <v>256</v>
      </c>
      <c r="B211" s="1">
        <v>9105869655</v>
      </c>
      <c r="C211" s="1" t="s">
        <v>560</v>
      </c>
      <c r="D211" s="1" t="s">
        <v>24</v>
      </c>
      <c r="E211" s="1" t="s">
        <v>25</v>
      </c>
      <c r="F211" s="1" t="s">
        <v>766</v>
      </c>
      <c r="G211" s="1">
        <f t="shared" si="3"/>
        <v>1</v>
      </c>
      <c r="H211" s="1">
        <f>SUMIF('PHIEU XT'!B:B,B211,'PHIEU XT'!AI:AI)</f>
        <v>111058</v>
      </c>
      <c r="I211" s="45">
        <v>111058</v>
      </c>
      <c r="J211" s="1" t="s">
        <v>27</v>
      </c>
      <c r="K211" s="1" t="s">
        <v>28</v>
      </c>
      <c r="L211" s="1" t="s">
        <v>431</v>
      </c>
      <c r="M211" s="1" t="s">
        <v>432</v>
      </c>
      <c r="N211" s="1" t="s">
        <v>433</v>
      </c>
      <c r="O211" s="1" t="s">
        <v>201</v>
      </c>
      <c r="P211" s="1" t="s">
        <v>32</v>
      </c>
      <c r="Q211" s="1" t="s">
        <v>32</v>
      </c>
      <c r="R211" s="1" t="s">
        <v>32</v>
      </c>
      <c r="S211" s="1" t="s">
        <v>33</v>
      </c>
      <c r="T211" s="1" t="s">
        <v>34</v>
      </c>
      <c r="U211" s="1" t="s">
        <v>35</v>
      </c>
      <c r="V211" s="1" t="s">
        <v>36</v>
      </c>
      <c r="W211" s="1" t="s">
        <v>37</v>
      </c>
      <c r="X211" s="1" t="s">
        <v>32</v>
      </c>
      <c r="Y211" s="1" t="s">
        <v>32</v>
      </c>
      <c r="Z211" s="1" t="s">
        <v>32</v>
      </c>
      <c r="AA211" s="1" t="s">
        <v>767</v>
      </c>
      <c r="AB211" s="1" t="s">
        <v>32</v>
      </c>
      <c r="AC211" s="1" t="s">
        <v>32</v>
      </c>
      <c r="AE211">
        <v>9105869655</v>
      </c>
    </row>
    <row r="212" spans="1:31" x14ac:dyDescent="0.25">
      <c r="A212" s="1">
        <f>MATCH(B212,'PHIEU XT'!B:B,0)</f>
        <v>445</v>
      </c>
      <c r="B212" s="1">
        <v>9105872922</v>
      </c>
      <c r="C212" s="1" t="s">
        <v>560</v>
      </c>
      <c r="D212" s="1" t="s">
        <v>24</v>
      </c>
      <c r="E212" s="1" t="s">
        <v>25</v>
      </c>
      <c r="F212" s="1" t="s">
        <v>768</v>
      </c>
      <c r="G212" s="1">
        <f t="shared" si="3"/>
        <v>1</v>
      </c>
      <c r="H212" s="1">
        <f>SUMIF('PHIEU XT'!B:B,B212,'PHIEU XT'!AI:AI)</f>
        <v>73431</v>
      </c>
      <c r="I212" s="45">
        <v>73431</v>
      </c>
      <c r="J212" s="1" t="s">
        <v>168</v>
      </c>
      <c r="K212" s="1" t="s">
        <v>169</v>
      </c>
      <c r="L212" s="1" t="s">
        <v>154</v>
      </c>
      <c r="M212" s="1" t="s">
        <v>155</v>
      </c>
      <c r="N212" s="1" t="s">
        <v>156</v>
      </c>
      <c r="O212" s="1" t="s">
        <v>45</v>
      </c>
      <c r="P212" s="1" t="s">
        <v>32</v>
      </c>
      <c r="Q212" s="1" t="s">
        <v>32</v>
      </c>
      <c r="R212" s="1" t="s">
        <v>32</v>
      </c>
      <c r="S212" s="1" t="s">
        <v>33</v>
      </c>
      <c r="T212" s="1" t="s">
        <v>34</v>
      </c>
      <c r="U212" s="1" t="s">
        <v>35</v>
      </c>
      <c r="V212" s="1" t="s">
        <v>36</v>
      </c>
      <c r="W212" s="1" t="s">
        <v>37</v>
      </c>
      <c r="X212" s="1" t="s">
        <v>32</v>
      </c>
      <c r="Y212" s="1" t="s">
        <v>32</v>
      </c>
      <c r="Z212" s="1" t="s">
        <v>32</v>
      </c>
      <c r="AA212" s="1" t="s">
        <v>769</v>
      </c>
      <c r="AB212" s="1" t="s">
        <v>32</v>
      </c>
      <c r="AC212" s="1" t="s">
        <v>32</v>
      </c>
      <c r="AE212">
        <v>9105872922</v>
      </c>
    </row>
    <row r="213" spans="1:31" x14ac:dyDescent="0.25">
      <c r="A213" s="1">
        <f>MATCH(B213,'PHIEU XT'!B:B,0)</f>
        <v>263</v>
      </c>
      <c r="B213" s="1">
        <v>9105869912</v>
      </c>
      <c r="C213" s="1" t="s">
        <v>560</v>
      </c>
      <c r="D213" s="1" t="s">
        <v>24</v>
      </c>
      <c r="E213" s="1" t="s">
        <v>25</v>
      </c>
      <c r="F213" s="1" t="s">
        <v>770</v>
      </c>
      <c r="G213" s="1">
        <f t="shared" si="3"/>
        <v>1</v>
      </c>
      <c r="H213" s="1">
        <f>SUMIF('PHIEU XT'!B:B,B213,'PHIEU XT'!AI:AI)</f>
        <v>444232</v>
      </c>
      <c r="I213" s="45">
        <v>444232</v>
      </c>
      <c r="J213" s="1" t="s">
        <v>267</v>
      </c>
      <c r="K213" s="1" t="s">
        <v>268</v>
      </c>
      <c r="L213" s="1" t="s">
        <v>84</v>
      </c>
      <c r="M213" s="1" t="s">
        <v>85</v>
      </c>
      <c r="N213" s="1" t="s">
        <v>86</v>
      </c>
      <c r="O213" s="1" t="s">
        <v>32</v>
      </c>
      <c r="P213" s="1" t="s">
        <v>32</v>
      </c>
      <c r="Q213" s="1" t="s">
        <v>32</v>
      </c>
      <c r="R213" s="1" t="s">
        <v>32</v>
      </c>
      <c r="S213" s="1" t="s">
        <v>33</v>
      </c>
      <c r="T213" s="1" t="s">
        <v>34</v>
      </c>
      <c r="U213" s="1" t="s">
        <v>35</v>
      </c>
      <c r="V213" s="1" t="s">
        <v>36</v>
      </c>
      <c r="W213" s="1" t="s">
        <v>37</v>
      </c>
      <c r="X213" s="1" t="s">
        <v>32</v>
      </c>
      <c r="Y213" s="1" t="s">
        <v>32</v>
      </c>
      <c r="Z213" s="1" t="s">
        <v>32</v>
      </c>
      <c r="AA213" s="1" t="s">
        <v>771</v>
      </c>
      <c r="AB213" s="1" t="s">
        <v>32</v>
      </c>
      <c r="AC213" s="1" t="s">
        <v>32</v>
      </c>
      <c r="AE213">
        <v>9105869912</v>
      </c>
    </row>
    <row r="214" spans="1:31" x14ac:dyDescent="0.25">
      <c r="A214" s="1">
        <f>MATCH(B214,'PHIEU XT'!B:B,0)</f>
        <v>454</v>
      </c>
      <c r="B214" s="1">
        <v>9105873142</v>
      </c>
      <c r="C214" s="1" t="s">
        <v>560</v>
      </c>
      <c r="D214" s="1" t="s">
        <v>24</v>
      </c>
      <c r="E214" s="1" t="s">
        <v>25</v>
      </c>
      <c r="F214" s="1" t="s">
        <v>772</v>
      </c>
      <c r="G214" s="1">
        <f t="shared" si="3"/>
        <v>1</v>
      </c>
      <c r="H214" s="1">
        <f>SUMIF('PHIEU XT'!B:B,B214,'PHIEU XT'!AI:AI)</f>
        <v>333174</v>
      </c>
      <c r="I214" s="45">
        <v>333174</v>
      </c>
      <c r="J214" s="1" t="s">
        <v>98</v>
      </c>
      <c r="K214" s="1" t="s">
        <v>99</v>
      </c>
      <c r="L214" s="1" t="s">
        <v>50</v>
      </c>
      <c r="M214" s="1" t="s">
        <v>51</v>
      </c>
      <c r="N214" s="1" t="s">
        <v>52</v>
      </c>
      <c r="O214" s="1" t="s">
        <v>32</v>
      </c>
      <c r="P214" s="1" t="s">
        <v>32</v>
      </c>
      <c r="Q214" s="1" t="s">
        <v>32</v>
      </c>
      <c r="R214" s="1" t="s">
        <v>32</v>
      </c>
      <c r="S214" s="1" t="s">
        <v>33</v>
      </c>
      <c r="T214" s="1" t="s">
        <v>34</v>
      </c>
      <c r="U214" s="1" t="s">
        <v>35</v>
      </c>
      <c r="V214" s="1" t="s">
        <v>36</v>
      </c>
      <c r="W214" s="1" t="s">
        <v>37</v>
      </c>
      <c r="X214" s="1" t="s">
        <v>32</v>
      </c>
      <c r="Y214" s="1" t="s">
        <v>32</v>
      </c>
      <c r="Z214" s="1" t="s">
        <v>32</v>
      </c>
      <c r="AA214" s="1" t="s">
        <v>773</v>
      </c>
      <c r="AB214" s="1" t="s">
        <v>32</v>
      </c>
      <c r="AC214" s="1" t="s">
        <v>32</v>
      </c>
      <c r="AE214">
        <v>9105873142</v>
      </c>
    </row>
    <row r="215" spans="1:31" x14ac:dyDescent="0.25">
      <c r="A215" s="1">
        <f>MATCH(B215,'PHIEU XT'!B:B,0)</f>
        <v>455</v>
      </c>
      <c r="B215" s="1">
        <v>9105873143</v>
      </c>
      <c r="C215" s="1" t="s">
        <v>560</v>
      </c>
      <c r="D215" s="1" t="s">
        <v>24</v>
      </c>
      <c r="E215" s="1" t="s">
        <v>25</v>
      </c>
      <c r="F215" s="1" t="s">
        <v>774</v>
      </c>
      <c r="G215" s="1">
        <f t="shared" si="3"/>
        <v>1</v>
      </c>
      <c r="H215" s="1">
        <f>SUMIF('PHIEU XT'!B:B,B215,'PHIEU XT'!AI:AI)</f>
        <v>333174</v>
      </c>
      <c r="I215" s="45">
        <v>333174</v>
      </c>
      <c r="J215" s="1" t="s">
        <v>98</v>
      </c>
      <c r="K215" s="1" t="s">
        <v>99</v>
      </c>
      <c r="L215" s="1" t="s">
        <v>50</v>
      </c>
      <c r="M215" s="1" t="s">
        <v>51</v>
      </c>
      <c r="N215" s="1" t="s">
        <v>52</v>
      </c>
      <c r="O215" s="1" t="s">
        <v>32</v>
      </c>
      <c r="P215" s="1" t="s">
        <v>32</v>
      </c>
      <c r="Q215" s="1" t="s">
        <v>32</v>
      </c>
      <c r="R215" s="1" t="s">
        <v>32</v>
      </c>
      <c r="S215" s="1" t="s">
        <v>33</v>
      </c>
      <c r="T215" s="1" t="s">
        <v>34</v>
      </c>
      <c r="U215" s="1" t="s">
        <v>35</v>
      </c>
      <c r="V215" s="1" t="s">
        <v>36</v>
      </c>
      <c r="W215" s="1" t="s">
        <v>37</v>
      </c>
      <c r="X215" s="1" t="s">
        <v>32</v>
      </c>
      <c r="Y215" s="1" t="s">
        <v>32</v>
      </c>
      <c r="Z215" s="1" t="s">
        <v>32</v>
      </c>
      <c r="AA215" s="1" t="s">
        <v>775</v>
      </c>
      <c r="AB215" s="1" t="s">
        <v>32</v>
      </c>
      <c r="AC215" s="1" t="s">
        <v>32</v>
      </c>
      <c r="AE215">
        <v>9105873143</v>
      </c>
    </row>
    <row r="216" spans="1:31" x14ac:dyDescent="0.25">
      <c r="A216" s="1">
        <f>MATCH(B216,'PHIEU XT'!B:B,0)</f>
        <v>459</v>
      </c>
      <c r="B216" s="1">
        <v>9105873145</v>
      </c>
      <c r="C216" s="1" t="s">
        <v>560</v>
      </c>
      <c r="D216" s="1" t="s">
        <v>24</v>
      </c>
      <c r="E216" s="1" t="s">
        <v>25</v>
      </c>
      <c r="F216" s="1" t="s">
        <v>776</v>
      </c>
      <c r="G216" s="1">
        <f t="shared" si="3"/>
        <v>1</v>
      </c>
      <c r="H216" s="1">
        <f>SUMIF('PHIEU XT'!B:B,B216,'PHIEU XT'!AI:AI)</f>
        <v>220293</v>
      </c>
      <c r="I216" s="45">
        <v>220293</v>
      </c>
      <c r="J216" s="1" t="s">
        <v>397</v>
      </c>
      <c r="K216" s="1" t="s">
        <v>398</v>
      </c>
      <c r="L216" s="1" t="s">
        <v>50</v>
      </c>
      <c r="M216" s="1" t="s">
        <v>51</v>
      </c>
      <c r="N216" s="1" t="s">
        <v>52</v>
      </c>
      <c r="O216" s="1" t="s">
        <v>32</v>
      </c>
      <c r="P216" s="1" t="s">
        <v>32</v>
      </c>
      <c r="Q216" s="1" t="s">
        <v>32</v>
      </c>
      <c r="R216" s="1" t="s">
        <v>32</v>
      </c>
      <c r="S216" s="1" t="s">
        <v>33</v>
      </c>
      <c r="T216" s="1" t="s">
        <v>34</v>
      </c>
      <c r="U216" s="1" t="s">
        <v>35</v>
      </c>
      <c r="V216" s="1" t="s">
        <v>36</v>
      </c>
      <c r="W216" s="1" t="s">
        <v>37</v>
      </c>
      <c r="X216" s="1" t="s">
        <v>32</v>
      </c>
      <c r="Y216" s="1" t="s">
        <v>32</v>
      </c>
      <c r="Z216" s="1" t="s">
        <v>32</v>
      </c>
      <c r="AA216" s="1" t="s">
        <v>777</v>
      </c>
      <c r="AB216" s="1" t="s">
        <v>32</v>
      </c>
      <c r="AC216" s="1" t="s">
        <v>32</v>
      </c>
      <c r="AE216">
        <v>9105873145</v>
      </c>
    </row>
    <row r="217" spans="1:31" x14ac:dyDescent="0.25">
      <c r="A217" s="1" t="e">
        <f>MATCH(B217,'PHIEU XT'!B:B,0)</f>
        <v>#N/A</v>
      </c>
      <c r="B217" s="1">
        <v>0</v>
      </c>
      <c r="C217" s="1" t="s">
        <v>560</v>
      </c>
      <c r="D217" s="1" t="s">
        <v>24</v>
      </c>
      <c r="E217" s="1" t="s">
        <v>25</v>
      </c>
      <c r="F217" s="1" t="s">
        <v>778</v>
      </c>
      <c r="G217" s="1">
        <f t="shared" si="3"/>
        <v>0</v>
      </c>
      <c r="H217" s="1">
        <f>SUMIF('PHIEU XT'!B:B,B217,'PHIEU XT'!AI:AI)</f>
        <v>0</v>
      </c>
      <c r="I217" s="45">
        <v>122931</v>
      </c>
      <c r="J217" s="1" t="s">
        <v>779</v>
      </c>
      <c r="K217" s="1" t="s">
        <v>780</v>
      </c>
      <c r="L217" s="1" t="s">
        <v>133</v>
      </c>
      <c r="M217" s="1" t="s">
        <v>134</v>
      </c>
      <c r="N217" s="1" t="s">
        <v>135</v>
      </c>
      <c r="O217" s="1" t="s">
        <v>136</v>
      </c>
      <c r="P217" s="1" t="s">
        <v>32</v>
      </c>
      <c r="Q217" s="1" t="s">
        <v>32</v>
      </c>
      <c r="R217" s="1" t="s">
        <v>32</v>
      </c>
      <c r="S217" s="1" t="s">
        <v>33</v>
      </c>
      <c r="T217" s="1" t="s">
        <v>34</v>
      </c>
      <c r="U217" s="1" t="s">
        <v>35</v>
      </c>
      <c r="V217" s="1" t="s">
        <v>36</v>
      </c>
      <c r="W217" s="1" t="s">
        <v>37</v>
      </c>
      <c r="X217" s="1" t="s">
        <v>32</v>
      </c>
      <c r="Y217" s="1" t="s">
        <v>32</v>
      </c>
      <c r="Z217" s="1" t="s">
        <v>781</v>
      </c>
      <c r="AA217" s="1" t="s">
        <v>32</v>
      </c>
      <c r="AB217" s="1" t="s">
        <v>782</v>
      </c>
      <c r="AC217" s="1" t="s">
        <v>32</v>
      </c>
    </row>
    <row r="218" spans="1:31" x14ac:dyDescent="0.25">
      <c r="A218" s="1">
        <f>MATCH(B218,'PHIEU XT'!B:B,0)</f>
        <v>408</v>
      </c>
      <c r="B218" s="1">
        <v>9105872226</v>
      </c>
      <c r="C218" s="1" t="s">
        <v>560</v>
      </c>
      <c r="D218" s="1" t="s">
        <v>24</v>
      </c>
      <c r="E218" s="1" t="s">
        <v>25</v>
      </c>
      <c r="F218" s="1" t="s">
        <v>783</v>
      </c>
      <c r="G218" s="1">
        <f t="shared" si="3"/>
        <v>1</v>
      </c>
      <c r="H218" s="1">
        <f>SUMIF('PHIEU XT'!B:B,B218,'PHIEU XT'!AI:AI)</f>
        <v>111058</v>
      </c>
      <c r="I218" s="45">
        <v>111058</v>
      </c>
      <c r="J218" s="1" t="s">
        <v>27</v>
      </c>
      <c r="K218" s="1" t="s">
        <v>28</v>
      </c>
      <c r="L218" s="1" t="s">
        <v>784</v>
      </c>
      <c r="M218" s="1" t="s">
        <v>785</v>
      </c>
      <c r="N218" s="1" t="s">
        <v>786</v>
      </c>
      <c r="O218" s="1" t="s">
        <v>45</v>
      </c>
      <c r="P218" s="1" t="s">
        <v>32</v>
      </c>
      <c r="Q218" s="1" t="s">
        <v>32</v>
      </c>
      <c r="R218" s="1" t="s">
        <v>32</v>
      </c>
      <c r="S218" s="1" t="s">
        <v>33</v>
      </c>
      <c r="T218" s="1" t="s">
        <v>34</v>
      </c>
      <c r="U218" s="1" t="s">
        <v>35</v>
      </c>
      <c r="V218" s="1" t="s">
        <v>36</v>
      </c>
      <c r="W218" s="1" t="s">
        <v>37</v>
      </c>
      <c r="X218" s="1" t="s">
        <v>32</v>
      </c>
      <c r="Y218" s="1" t="s">
        <v>32</v>
      </c>
      <c r="Z218" s="1" t="s">
        <v>32</v>
      </c>
      <c r="AA218" s="1" t="s">
        <v>787</v>
      </c>
      <c r="AB218" s="1" t="s">
        <v>32</v>
      </c>
      <c r="AC218" s="1" t="s">
        <v>32</v>
      </c>
      <c r="AE218">
        <v>9105872226</v>
      </c>
    </row>
    <row r="219" spans="1:31" x14ac:dyDescent="0.25">
      <c r="A219" s="1">
        <f>MATCH(B219,'PHIEU XT'!B:B,0)</f>
        <v>294</v>
      </c>
      <c r="B219" s="1">
        <v>9105870270</v>
      </c>
      <c r="C219" s="1" t="s">
        <v>560</v>
      </c>
      <c r="D219" s="1" t="s">
        <v>24</v>
      </c>
      <c r="E219" s="1" t="s">
        <v>25</v>
      </c>
      <c r="F219" s="1" t="s">
        <v>788</v>
      </c>
      <c r="G219" s="1">
        <f t="shared" si="3"/>
        <v>1</v>
      </c>
      <c r="H219" s="1">
        <f>SUMIF('PHIEU XT'!B:B,B219,'PHIEU XT'!AI:AI)</f>
        <v>400423</v>
      </c>
      <c r="I219" s="45">
        <v>400423</v>
      </c>
      <c r="J219" s="1" t="s">
        <v>789</v>
      </c>
      <c r="K219" s="1" t="s">
        <v>790</v>
      </c>
      <c r="L219" s="1" t="s">
        <v>50</v>
      </c>
      <c r="M219" s="1" t="s">
        <v>51</v>
      </c>
      <c r="N219" s="1" t="s">
        <v>52</v>
      </c>
      <c r="O219" s="1" t="s">
        <v>32</v>
      </c>
      <c r="P219" s="1" t="s">
        <v>32</v>
      </c>
      <c r="Q219" s="1" t="s">
        <v>32</v>
      </c>
      <c r="R219" s="1" t="s">
        <v>32</v>
      </c>
      <c r="S219" s="1" t="s">
        <v>33</v>
      </c>
      <c r="T219" s="1" t="s">
        <v>34</v>
      </c>
      <c r="U219" s="1" t="s">
        <v>35</v>
      </c>
      <c r="V219" s="1" t="s">
        <v>36</v>
      </c>
      <c r="W219" s="1" t="s">
        <v>37</v>
      </c>
      <c r="X219" s="1" t="s">
        <v>32</v>
      </c>
      <c r="Y219" s="1" t="s">
        <v>32</v>
      </c>
      <c r="Z219" s="1" t="s">
        <v>32</v>
      </c>
      <c r="AA219" s="1" t="s">
        <v>791</v>
      </c>
      <c r="AB219" s="1" t="s">
        <v>32</v>
      </c>
      <c r="AC219" s="1" t="s">
        <v>32</v>
      </c>
      <c r="AE219">
        <v>9105870270</v>
      </c>
    </row>
    <row r="220" spans="1:31" x14ac:dyDescent="0.25">
      <c r="A220" s="1">
        <f>MATCH(B220,'PHIEU XT'!B:B,0)</f>
        <v>424</v>
      </c>
      <c r="B220" s="1">
        <v>9105872596</v>
      </c>
      <c r="C220" s="1" t="s">
        <v>560</v>
      </c>
      <c r="D220" s="1" t="s">
        <v>24</v>
      </c>
      <c r="E220" s="1" t="s">
        <v>25</v>
      </c>
      <c r="F220" s="1" t="s">
        <v>792</v>
      </c>
      <c r="G220" s="1">
        <f t="shared" si="3"/>
        <v>1</v>
      </c>
      <c r="H220" s="1">
        <f>SUMIF('PHIEU XT'!B:B,B220,'PHIEU XT'!AI:AI)</f>
        <v>298800</v>
      </c>
      <c r="I220" s="45">
        <v>298800</v>
      </c>
      <c r="J220" s="1" t="s">
        <v>793</v>
      </c>
      <c r="K220" s="1" t="s">
        <v>794</v>
      </c>
      <c r="L220" s="1" t="s">
        <v>154</v>
      </c>
      <c r="M220" s="1" t="s">
        <v>155</v>
      </c>
      <c r="N220" s="1" t="s">
        <v>156</v>
      </c>
      <c r="O220" s="1" t="s">
        <v>45</v>
      </c>
      <c r="P220" s="1" t="s">
        <v>32</v>
      </c>
      <c r="Q220" s="1" t="s">
        <v>32</v>
      </c>
      <c r="R220" s="1" t="s">
        <v>32</v>
      </c>
      <c r="S220" s="1" t="s">
        <v>33</v>
      </c>
      <c r="T220" s="1" t="s">
        <v>34</v>
      </c>
      <c r="U220" s="1" t="s">
        <v>35</v>
      </c>
      <c r="V220" s="1" t="s">
        <v>36</v>
      </c>
      <c r="W220" s="1" t="s">
        <v>37</v>
      </c>
      <c r="X220" s="1" t="s">
        <v>32</v>
      </c>
      <c r="Y220" s="1" t="s">
        <v>32</v>
      </c>
      <c r="Z220" s="1" t="s">
        <v>32</v>
      </c>
      <c r="AA220" s="1" t="s">
        <v>795</v>
      </c>
      <c r="AB220" s="1" t="s">
        <v>32</v>
      </c>
      <c r="AC220" s="1" t="s">
        <v>32</v>
      </c>
      <c r="AE220">
        <v>9105872596</v>
      </c>
    </row>
    <row r="221" spans="1:31" x14ac:dyDescent="0.25">
      <c r="A221" s="1">
        <f>MATCH(B221,'PHIEU XT'!B:B,0)</f>
        <v>472</v>
      </c>
      <c r="B221" s="1">
        <v>9105873475</v>
      </c>
      <c r="C221" s="1" t="s">
        <v>560</v>
      </c>
      <c r="D221" s="1" t="s">
        <v>24</v>
      </c>
      <c r="E221" s="1" t="s">
        <v>25</v>
      </c>
      <c r="F221" s="1" t="s">
        <v>796</v>
      </c>
      <c r="G221" s="1">
        <f t="shared" si="3"/>
        <v>1</v>
      </c>
      <c r="H221" s="1">
        <f>SUMIF('PHIEU XT'!B:B,B221,'PHIEU XT'!AI:AI)</f>
        <v>46000</v>
      </c>
      <c r="I221" s="45">
        <v>46000</v>
      </c>
      <c r="J221" s="1" t="s">
        <v>249</v>
      </c>
      <c r="K221" s="1" t="s">
        <v>250</v>
      </c>
      <c r="L221" s="1" t="s">
        <v>57</v>
      </c>
      <c r="M221" s="1" t="s">
        <v>58</v>
      </c>
      <c r="N221" s="1" t="s">
        <v>59</v>
      </c>
      <c r="O221" s="1" t="s">
        <v>45</v>
      </c>
      <c r="P221" s="1" t="s">
        <v>32</v>
      </c>
      <c r="Q221" s="1" t="s">
        <v>32</v>
      </c>
      <c r="R221" s="1" t="s">
        <v>32</v>
      </c>
      <c r="S221" s="1" t="s">
        <v>33</v>
      </c>
      <c r="T221" s="1" t="s">
        <v>34</v>
      </c>
      <c r="U221" s="1" t="s">
        <v>35</v>
      </c>
      <c r="V221" s="1" t="s">
        <v>36</v>
      </c>
      <c r="W221" s="1" t="s">
        <v>37</v>
      </c>
      <c r="X221" s="1" t="s">
        <v>32</v>
      </c>
      <c r="Y221" s="1" t="s">
        <v>32</v>
      </c>
      <c r="Z221" s="1" t="s">
        <v>32</v>
      </c>
      <c r="AA221" s="1" t="s">
        <v>797</v>
      </c>
      <c r="AB221" s="1" t="s">
        <v>32</v>
      </c>
      <c r="AC221" s="1" t="s">
        <v>32</v>
      </c>
      <c r="AE221">
        <v>9105873475</v>
      </c>
    </row>
    <row r="222" spans="1:31" x14ac:dyDescent="0.25">
      <c r="A222" s="1">
        <f>MATCH(B222,'PHIEU XT'!B:B,0)</f>
        <v>453</v>
      </c>
      <c r="B222" s="1">
        <v>9105873109</v>
      </c>
      <c r="C222" s="1" t="s">
        <v>560</v>
      </c>
      <c r="D222" s="1" t="s">
        <v>24</v>
      </c>
      <c r="E222" s="1" t="s">
        <v>25</v>
      </c>
      <c r="F222" s="1" t="s">
        <v>798</v>
      </c>
      <c r="G222" s="1">
        <f t="shared" si="3"/>
        <v>1</v>
      </c>
      <c r="H222" s="1">
        <f>SUMIF('PHIEU XT'!B:B,B222,'PHIEU XT'!AI:AI)</f>
        <v>100364</v>
      </c>
      <c r="I222" s="45">
        <v>100364</v>
      </c>
      <c r="J222" s="1" t="s">
        <v>315</v>
      </c>
      <c r="K222" s="1" t="s">
        <v>316</v>
      </c>
      <c r="L222" s="1" t="s">
        <v>482</v>
      </c>
      <c r="M222" s="1" t="s">
        <v>483</v>
      </c>
      <c r="N222" s="1" t="s">
        <v>484</v>
      </c>
      <c r="O222" s="1" t="s">
        <v>32</v>
      </c>
      <c r="P222" s="1" t="s">
        <v>32</v>
      </c>
      <c r="Q222" s="1" t="s">
        <v>32</v>
      </c>
      <c r="R222" s="1" t="s">
        <v>32</v>
      </c>
      <c r="S222" s="1" t="s">
        <v>33</v>
      </c>
      <c r="T222" s="1" t="s">
        <v>34</v>
      </c>
      <c r="U222" s="1" t="s">
        <v>35</v>
      </c>
      <c r="V222" s="1" t="s">
        <v>36</v>
      </c>
      <c r="W222" s="1" t="s">
        <v>37</v>
      </c>
      <c r="X222" s="1" t="s">
        <v>32</v>
      </c>
      <c r="Y222" s="1" t="s">
        <v>32</v>
      </c>
      <c r="Z222" s="1" t="s">
        <v>32</v>
      </c>
      <c r="AA222" s="1" t="s">
        <v>799</v>
      </c>
      <c r="AB222" s="1" t="s">
        <v>32</v>
      </c>
      <c r="AC222" s="1" t="s">
        <v>32</v>
      </c>
      <c r="AE222">
        <v>9105873109</v>
      </c>
    </row>
    <row r="223" spans="1:31" x14ac:dyDescent="0.25">
      <c r="A223" s="1">
        <f>MATCH(B223,'PHIEU XT'!B:B,0)</f>
        <v>7</v>
      </c>
      <c r="B223" s="1">
        <v>9105851133</v>
      </c>
      <c r="C223" s="1" t="s">
        <v>560</v>
      </c>
      <c r="D223" s="1" t="s">
        <v>24</v>
      </c>
      <c r="E223" s="1" t="s">
        <v>25</v>
      </c>
      <c r="F223" s="1" t="s">
        <v>800</v>
      </c>
      <c r="G223" s="1">
        <f t="shared" si="3"/>
        <v>1</v>
      </c>
      <c r="H223" s="1">
        <f>SUMIF('PHIEU XT'!B:B,B223,'PHIEU XT'!AI:AI)</f>
        <v>541000</v>
      </c>
      <c r="I223" s="45">
        <v>541000</v>
      </c>
      <c r="J223" s="1" t="s">
        <v>801</v>
      </c>
      <c r="K223" s="1" t="s">
        <v>802</v>
      </c>
      <c r="L223" s="1" t="s">
        <v>611</v>
      </c>
      <c r="M223" s="1" t="s">
        <v>612</v>
      </c>
      <c r="N223" s="1" t="s">
        <v>613</v>
      </c>
      <c r="O223" s="1" t="s">
        <v>32</v>
      </c>
      <c r="P223" s="1" t="s">
        <v>32</v>
      </c>
      <c r="Q223" s="1" t="s">
        <v>32</v>
      </c>
      <c r="R223" s="1" t="s">
        <v>32</v>
      </c>
      <c r="S223" s="1" t="s">
        <v>33</v>
      </c>
      <c r="T223" s="1" t="s">
        <v>34</v>
      </c>
      <c r="U223" s="1" t="s">
        <v>35</v>
      </c>
      <c r="V223" s="1" t="s">
        <v>36</v>
      </c>
      <c r="W223" s="1" t="s">
        <v>37</v>
      </c>
      <c r="X223" s="1" t="s">
        <v>32</v>
      </c>
      <c r="Y223" s="1" t="s">
        <v>32</v>
      </c>
      <c r="Z223" s="1" t="s">
        <v>32</v>
      </c>
      <c r="AA223" s="1" t="s">
        <v>803</v>
      </c>
      <c r="AB223" s="1" t="s">
        <v>32</v>
      </c>
      <c r="AC223" s="1" t="s">
        <v>32</v>
      </c>
      <c r="AE223">
        <v>9105851133</v>
      </c>
    </row>
    <row r="224" spans="1:31" x14ac:dyDescent="0.25">
      <c r="A224" s="1">
        <f>MATCH(B224,'PHIEU XT'!B:B,0)</f>
        <v>355</v>
      </c>
      <c r="B224" s="1">
        <v>9105871246</v>
      </c>
      <c r="C224" s="1" t="s">
        <v>560</v>
      </c>
      <c r="D224" s="1" t="s">
        <v>24</v>
      </c>
      <c r="E224" s="1" t="s">
        <v>25</v>
      </c>
      <c r="F224" s="1" t="s">
        <v>804</v>
      </c>
      <c r="G224" s="1">
        <f t="shared" si="3"/>
        <v>1</v>
      </c>
      <c r="H224" s="1">
        <f>SUMIF('PHIEU XT'!B:B,B224,'PHIEU XT'!AI:AI)</f>
        <v>111058</v>
      </c>
      <c r="I224" s="45">
        <v>111058</v>
      </c>
      <c r="J224" s="1" t="s">
        <v>27</v>
      </c>
      <c r="K224" s="1" t="s">
        <v>28</v>
      </c>
      <c r="L224" s="1" t="s">
        <v>212</v>
      </c>
      <c r="M224" s="1" t="s">
        <v>213</v>
      </c>
      <c r="N224" s="1" t="s">
        <v>214</v>
      </c>
      <c r="O224" s="1" t="s">
        <v>32</v>
      </c>
      <c r="P224" s="1" t="s">
        <v>32</v>
      </c>
      <c r="Q224" s="1" t="s">
        <v>32</v>
      </c>
      <c r="R224" s="1" t="s">
        <v>32</v>
      </c>
      <c r="S224" s="1" t="s">
        <v>33</v>
      </c>
      <c r="T224" s="1" t="s">
        <v>34</v>
      </c>
      <c r="U224" s="1" t="s">
        <v>35</v>
      </c>
      <c r="V224" s="1" t="s">
        <v>36</v>
      </c>
      <c r="W224" s="1" t="s">
        <v>37</v>
      </c>
      <c r="X224" s="1" t="s">
        <v>32</v>
      </c>
      <c r="Y224" s="1" t="s">
        <v>32</v>
      </c>
      <c r="Z224" s="1" t="s">
        <v>32</v>
      </c>
      <c r="AA224" s="1" t="s">
        <v>805</v>
      </c>
      <c r="AB224" s="1" t="s">
        <v>32</v>
      </c>
      <c r="AC224" s="1" t="s">
        <v>32</v>
      </c>
      <c r="AE224">
        <v>9105871246</v>
      </c>
    </row>
    <row r="225" spans="1:31" x14ac:dyDescent="0.25">
      <c r="A225" s="1">
        <f>MATCH(B225,'PHIEU XT'!B:B,0)</f>
        <v>465</v>
      </c>
      <c r="B225" s="1">
        <v>9105873355</v>
      </c>
      <c r="C225" s="1" t="s">
        <v>560</v>
      </c>
      <c r="D225" s="1" t="s">
        <v>24</v>
      </c>
      <c r="E225" s="1" t="s">
        <v>25</v>
      </c>
      <c r="F225" s="1" t="s">
        <v>806</v>
      </c>
      <c r="G225" s="1">
        <f t="shared" si="3"/>
        <v>1</v>
      </c>
      <c r="H225" s="1">
        <f>SUMIF('PHIEU XT'!B:B,B225,'PHIEU XT'!AI:AI)</f>
        <v>383752</v>
      </c>
      <c r="I225" s="45">
        <v>383752</v>
      </c>
      <c r="J225" s="1" t="s">
        <v>807</v>
      </c>
      <c r="K225" s="1" t="s">
        <v>808</v>
      </c>
      <c r="L225" s="1" t="s">
        <v>809</v>
      </c>
      <c r="M225" s="1" t="s">
        <v>810</v>
      </c>
      <c r="N225" s="1" t="s">
        <v>811</v>
      </c>
      <c r="O225" s="1" t="s">
        <v>32</v>
      </c>
      <c r="P225" s="1" t="s">
        <v>32</v>
      </c>
      <c r="Q225" s="1" t="s">
        <v>32</v>
      </c>
      <c r="R225" s="1" t="s">
        <v>32</v>
      </c>
      <c r="S225" s="1" t="s">
        <v>33</v>
      </c>
      <c r="T225" s="1" t="s">
        <v>34</v>
      </c>
      <c r="U225" s="1" t="s">
        <v>35</v>
      </c>
      <c r="V225" s="1" t="s">
        <v>36</v>
      </c>
      <c r="W225" s="1" t="s">
        <v>37</v>
      </c>
      <c r="X225" s="1" t="s">
        <v>32</v>
      </c>
      <c r="Y225" s="1" t="s">
        <v>32</v>
      </c>
      <c r="Z225" s="1" t="s">
        <v>32</v>
      </c>
      <c r="AA225" s="1" t="s">
        <v>812</v>
      </c>
      <c r="AB225" s="1" t="s">
        <v>32</v>
      </c>
      <c r="AC225" s="1" t="s">
        <v>32</v>
      </c>
      <c r="AE225">
        <v>9105873355</v>
      </c>
    </row>
    <row r="226" spans="1:31" x14ac:dyDescent="0.25">
      <c r="A226" s="1">
        <f>MATCH(B226,'PHIEU XT'!B:B,0)</f>
        <v>464</v>
      </c>
      <c r="B226" s="1">
        <v>9105873354</v>
      </c>
      <c r="C226" s="1" t="s">
        <v>560</v>
      </c>
      <c r="D226" s="1" t="s">
        <v>24</v>
      </c>
      <c r="E226" s="1" t="s">
        <v>25</v>
      </c>
      <c r="F226" s="1" t="s">
        <v>813</v>
      </c>
      <c r="G226" s="1">
        <f t="shared" si="3"/>
        <v>1</v>
      </c>
      <c r="H226" s="1">
        <f>SUMIF('PHIEU XT'!B:B,B226,'PHIEU XT'!AI:AI)</f>
        <v>444232</v>
      </c>
      <c r="I226" s="45">
        <v>444232</v>
      </c>
      <c r="J226" s="1" t="s">
        <v>267</v>
      </c>
      <c r="K226" s="1" t="s">
        <v>268</v>
      </c>
      <c r="L226" s="1" t="s">
        <v>809</v>
      </c>
      <c r="M226" s="1" t="s">
        <v>810</v>
      </c>
      <c r="N226" s="1" t="s">
        <v>811</v>
      </c>
      <c r="O226" s="1" t="s">
        <v>32</v>
      </c>
      <c r="P226" s="1" t="s">
        <v>32</v>
      </c>
      <c r="Q226" s="1" t="s">
        <v>32</v>
      </c>
      <c r="R226" s="1" t="s">
        <v>32</v>
      </c>
      <c r="S226" s="1" t="s">
        <v>33</v>
      </c>
      <c r="T226" s="1" t="s">
        <v>34</v>
      </c>
      <c r="U226" s="1" t="s">
        <v>35</v>
      </c>
      <c r="V226" s="1" t="s">
        <v>36</v>
      </c>
      <c r="W226" s="1" t="s">
        <v>37</v>
      </c>
      <c r="X226" s="1" t="s">
        <v>32</v>
      </c>
      <c r="Y226" s="1" t="s">
        <v>32</v>
      </c>
      <c r="Z226" s="1" t="s">
        <v>32</v>
      </c>
      <c r="AA226" s="1" t="s">
        <v>814</v>
      </c>
      <c r="AB226" s="1" t="s">
        <v>32</v>
      </c>
      <c r="AC226" s="1" t="s">
        <v>32</v>
      </c>
      <c r="AE226">
        <v>9105873354</v>
      </c>
    </row>
    <row r="227" spans="1:31" x14ac:dyDescent="0.25">
      <c r="A227" s="1">
        <f>MATCH(B227,'PHIEU XT'!B:B,0)</f>
        <v>299</v>
      </c>
      <c r="B227" s="1">
        <v>9105870277</v>
      </c>
      <c r="C227" s="1" t="s">
        <v>560</v>
      </c>
      <c r="D227" s="1" t="s">
        <v>24</v>
      </c>
      <c r="E227" s="1" t="s">
        <v>25</v>
      </c>
      <c r="F227" s="1" t="s">
        <v>815</v>
      </c>
      <c r="G227" s="1">
        <f t="shared" si="3"/>
        <v>1</v>
      </c>
      <c r="H227" s="1">
        <f>SUMIF('PHIEU XT'!B:B,B227,'PHIEU XT'!AI:AI)</f>
        <v>111058</v>
      </c>
      <c r="I227" s="45">
        <v>111058</v>
      </c>
      <c r="J227" s="1" t="s">
        <v>27</v>
      </c>
      <c r="K227" s="1" t="s">
        <v>28</v>
      </c>
      <c r="L227" s="1" t="s">
        <v>57</v>
      </c>
      <c r="M227" s="1" t="s">
        <v>58</v>
      </c>
      <c r="N227" s="1" t="s">
        <v>59</v>
      </c>
      <c r="O227" s="1" t="s">
        <v>45</v>
      </c>
      <c r="P227" s="1" t="s">
        <v>32</v>
      </c>
      <c r="Q227" s="1" t="s">
        <v>32</v>
      </c>
      <c r="R227" s="1" t="s">
        <v>32</v>
      </c>
      <c r="S227" s="1" t="s">
        <v>33</v>
      </c>
      <c r="T227" s="1" t="s">
        <v>34</v>
      </c>
      <c r="U227" s="1" t="s">
        <v>35</v>
      </c>
      <c r="V227" s="1" t="s">
        <v>36</v>
      </c>
      <c r="W227" s="1" t="s">
        <v>37</v>
      </c>
      <c r="X227" s="1" t="s">
        <v>32</v>
      </c>
      <c r="Y227" s="1" t="s">
        <v>32</v>
      </c>
      <c r="Z227" s="1" t="s">
        <v>32</v>
      </c>
      <c r="AA227" s="1" t="s">
        <v>816</v>
      </c>
      <c r="AB227" s="1" t="s">
        <v>32</v>
      </c>
      <c r="AC227" s="1" t="s">
        <v>32</v>
      </c>
      <c r="AE227">
        <v>9105870277</v>
      </c>
    </row>
    <row r="228" spans="1:31" x14ac:dyDescent="0.25">
      <c r="A228" s="1">
        <f>MATCH(B228,'PHIEU XT'!B:B,0)</f>
        <v>338</v>
      </c>
      <c r="B228" s="1">
        <v>9105871014</v>
      </c>
      <c r="C228" s="1" t="s">
        <v>560</v>
      </c>
      <c r="D228" s="1" t="s">
        <v>24</v>
      </c>
      <c r="E228" s="1" t="s">
        <v>25</v>
      </c>
      <c r="F228" s="1" t="s">
        <v>817</v>
      </c>
      <c r="G228" s="1">
        <f t="shared" si="3"/>
        <v>1</v>
      </c>
      <c r="H228" s="1">
        <f>SUMIF('PHIEU XT'!B:B,B228,'PHIEU XT'!AI:AI)</f>
        <v>222116</v>
      </c>
      <c r="I228" s="45">
        <v>222116</v>
      </c>
      <c r="J228" s="1" t="s">
        <v>82</v>
      </c>
      <c r="K228" s="1" t="s">
        <v>83</v>
      </c>
      <c r="L228" s="1" t="s">
        <v>50</v>
      </c>
      <c r="M228" s="1" t="s">
        <v>51</v>
      </c>
      <c r="N228" s="1" t="s">
        <v>52</v>
      </c>
      <c r="O228" s="1" t="s">
        <v>32</v>
      </c>
      <c r="P228" s="1" t="s">
        <v>32</v>
      </c>
      <c r="Q228" s="1" t="s">
        <v>32</v>
      </c>
      <c r="R228" s="1" t="s">
        <v>32</v>
      </c>
      <c r="S228" s="1" t="s">
        <v>33</v>
      </c>
      <c r="T228" s="1" t="s">
        <v>34</v>
      </c>
      <c r="U228" s="1" t="s">
        <v>35</v>
      </c>
      <c r="V228" s="1" t="s">
        <v>36</v>
      </c>
      <c r="W228" s="1" t="s">
        <v>37</v>
      </c>
      <c r="X228" s="1" t="s">
        <v>32</v>
      </c>
      <c r="Y228" s="1" t="s">
        <v>32</v>
      </c>
      <c r="Z228" s="1" t="s">
        <v>32</v>
      </c>
      <c r="AA228" s="1" t="s">
        <v>818</v>
      </c>
      <c r="AB228" s="1" t="s">
        <v>32</v>
      </c>
      <c r="AC228" s="1" t="s">
        <v>32</v>
      </c>
      <c r="AE228">
        <v>9105871014</v>
      </c>
    </row>
    <row r="229" spans="1:31" x14ac:dyDescent="0.25">
      <c r="A229" s="1">
        <f>MATCH(B229,'PHIEU XT'!B:B,0)</f>
        <v>346</v>
      </c>
      <c r="B229" s="1">
        <v>9105871079</v>
      </c>
      <c r="C229" s="1" t="s">
        <v>560</v>
      </c>
      <c r="D229" s="1" t="s">
        <v>24</v>
      </c>
      <c r="E229" s="1" t="s">
        <v>25</v>
      </c>
      <c r="F229" s="1" t="s">
        <v>819</v>
      </c>
      <c r="G229" s="1">
        <f t="shared" si="3"/>
        <v>1</v>
      </c>
      <c r="H229" s="1">
        <f>SUMIF('PHIEU XT'!B:B,B229,'PHIEU XT'!AI:AI)</f>
        <v>333174</v>
      </c>
      <c r="I229" s="45">
        <v>333174</v>
      </c>
      <c r="J229" s="1" t="s">
        <v>98</v>
      </c>
      <c r="K229" s="1" t="s">
        <v>99</v>
      </c>
      <c r="L229" s="1" t="s">
        <v>343</v>
      </c>
      <c r="M229" s="1" t="s">
        <v>344</v>
      </c>
      <c r="N229" s="1" t="s">
        <v>345</v>
      </c>
      <c r="O229" s="1" t="s">
        <v>32</v>
      </c>
      <c r="P229" s="1" t="s">
        <v>32</v>
      </c>
      <c r="Q229" s="1" t="s">
        <v>32</v>
      </c>
      <c r="R229" s="1" t="s">
        <v>32</v>
      </c>
      <c r="S229" s="1" t="s">
        <v>33</v>
      </c>
      <c r="T229" s="1" t="s">
        <v>34</v>
      </c>
      <c r="U229" s="1" t="s">
        <v>35</v>
      </c>
      <c r="V229" s="1" t="s">
        <v>36</v>
      </c>
      <c r="W229" s="1" t="s">
        <v>37</v>
      </c>
      <c r="X229" s="1" t="s">
        <v>32</v>
      </c>
      <c r="Y229" s="1" t="s">
        <v>32</v>
      </c>
      <c r="Z229" s="1" t="s">
        <v>32</v>
      </c>
      <c r="AA229" s="1" t="s">
        <v>820</v>
      </c>
      <c r="AB229" s="1" t="s">
        <v>32</v>
      </c>
      <c r="AC229" s="1" t="s">
        <v>32</v>
      </c>
      <c r="AE229">
        <v>9105871079</v>
      </c>
    </row>
    <row r="230" spans="1:31" x14ac:dyDescent="0.25">
      <c r="A230" s="1">
        <f>MATCH(B230,'PHIEU XT'!B:B,0)</f>
        <v>313</v>
      </c>
      <c r="B230" s="1">
        <v>9105870518</v>
      </c>
      <c r="C230" s="1" t="s">
        <v>560</v>
      </c>
      <c r="D230" s="1" t="s">
        <v>24</v>
      </c>
      <c r="E230" s="1" t="s">
        <v>25</v>
      </c>
      <c r="F230" s="1" t="s">
        <v>821</v>
      </c>
      <c r="G230" s="1">
        <f t="shared" si="3"/>
        <v>1</v>
      </c>
      <c r="H230" s="1">
        <f>SUMIF('PHIEU XT'!B:B,B230,'PHIEU XT'!AI:AI)</f>
        <v>184000</v>
      </c>
      <c r="I230" s="45">
        <v>184000</v>
      </c>
      <c r="J230" s="1" t="s">
        <v>185</v>
      </c>
      <c r="K230" s="1" t="s">
        <v>186</v>
      </c>
      <c r="L230" s="1" t="s">
        <v>50</v>
      </c>
      <c r="M230" s="1" t="s">
        <v>51</v>
      </c>
      <c r="N230" s="1" t="s">
        <v>52</v>
      </c>
      <c r="O230" s="1" t="s">
        <v>32</v>
      </c>
      <c r="P230" s="1" t="s">
        <v>32</v>
      </c>
      <c r="Q230" s="1" t="s">
        <v>32</v>
      </c>
      <c r="R230" s="1" t="s">
        <v>32</v>
      </c>
      <c r="S230" s="1" t="s">
        <v>33</v>
      </c>
      <c r="T230" s="1" t="s">
        <v>34</v>
      </c>
      <c r="U230" s="1" t="s">
        <v>35</v>
      </c>
      <c r="V230" s="1" t="s">
        <v>36</v>
      </c>
      <c r="W230" s="1" t="s">
        <v>37</v>
      </c>
      <c r="X230" s="1" t="s">
        <v>32</v>
      </c>
      <c r="Y230" s="1" t="s">
        <v>32</v>
      </c>
      <c r="Z230" s="1" t="s">
        <v>32</v>
      </c>
      <c r="AA230" s="1" t="s">
        <v>822</v>
      </c>
      <c r="AB230" s="1" t="s">
        <v>32</v>
      </c>
      <c r="AC230" s="1" t="s">
        <v>32</v>
      </c>
      <c r="AE230">
        <v>9105870518</v>
      </c>
    </row>
    <row r="231" spans="1:31" x14ac:dyDescent="0.25">
      <c r="A231" s="1">
        <f>MATCH(B231,'PHIEU XT'!B:B,0)</f>
        <v>391</v>
      </c>
      <c r="B231" s="1">
        <v>9105871831</v>
      </c>
      <c r="C231" s="1" t="s">
        <v>560</v>
      </c>
      <c r="D231" s="1" t="s">
        <v>24</v>
      </c>
      <c r="E231" s="1" t="s">
        <v>25</v>
      </c>
      <c r="F231" s="1" t="s">
        <v>823</v>
      </c>
      <c r="G231" s="1">
        <f t="shared" si="3"/>
        <v>1</v>
      </c>
      <c r="H231" s="1">
        <f>SUMIF('PHIEU XT'!B:B,B231,'PHIEU XT'!AI:AI)</f>
        <v>124432</v>
      </c>
      <c r="I231" s="45">
        <v>124432</v>
      </c>
      <c r="J231" s="1" t="s">
        <v>301</v>
      </c>
      <c r="K231" s="1" t="s">
        <v>302</v>
      </c>
      <c r="L231" s="1" t="s">
        <v>42</v>
      </c>
      <c r="M231" s="1" t="s">
        <v>43</v>
      </c>
      <c r="N231" s="1" t="s">
        <v>44</v>
      </c>
      <c r="O231" s="1" t="s">
        <v>45</v>
      </c>
      <c r="P231" s="1" t="s">
        <v>32</v>
      </c>
      <c r="Q231" s="1" t="s">
        <v>32</v>
      </c>
      <c r="R231" s="1" t="s">
        <v>32</v>
      </c>
      <c r="S231" s="1" t="s">
        <v>33</v>
      </c>
      <c r="T231" s="1" t="s">
        <v>34</v>
      </c>
      <c r="U231" s="1" t="s">
        <v>35</v>
      </c>
      <c r="V231" s="1" t="s">
        <v>36</v>
      </c>
      <c r="W231" s="1" t="s">
        <v>37</v>
      </c>
      <c r="X231" s="1" t="s">
        <v>32</v>
      </c>
      <c r="Y231" s="1" t="s">
        <v>32</v>
      </c>
      <c r="Z231" s="1" t="s">
        <v>32</v>
      </c>
      <c r="AA231" s="1" t="s">
        <v>824</v>
      </c>
      <c r="AB231" s="1" t="s">
        <v>32</v>
      </c>
      <c r="AC231" s="1" t="s">
        <v>32</v>
      </c>
      <c r="AE231">
        <v>9105871831</v>
      </c>
    </row>
    <row r="232" spans="1:31" x14ac:dyDescent="0.25">
      <c r="A232" s="1">
        <f>MATCH(B232,'PHIEU XT'!B:B,0)</f>
        <v>290</v>
      </c>
      <c r="B232" s="1">
        <v>9105870240</v>
      </c>
      <c r="C232" s="1" t="s">
        <v>560</v>
      </c>
      <c r="D232" s="1" t="s">
        <v>24</v>
      </c>
      <c r="E232" s="1" t="s">
        <v>25</v>
      </c>
      <c r="F232" s="1" t="s">
        <v>825</v>
      </c>
      <c r="G232" s="1">
        <f t="shared" si="3"/>
        <v>1</v>
      </c>
      <c r="H232" s="1">
        <f>SUMIF('PHIEU XT'!B:B,B232,'PHIEU XT'!AI:AI)</f>
        <v>425174</v>
      </c>
      <c r="I232" s="45">
        <v>425174</v>
      </c>
      <c r="J232" s="1" t="s">
        <v>147</v>
      </c>
      <c r="K232" s="1" t="s">
        <v>148</v>
      </c>
      <c r="L232" s="1" t="s">
        <v>50</v>
      </c>
      <c r="M232" s="1" t="s">
        <v>51</v>
      </c>
      <c r="N232" s="1" t="s">
        <v>52</v>
      </c>
      <c r="O232" s="1" t="s">
        <v>32</v>
      </c>
      <c r="P232" s="1" t="s">
        <v>32</v>
      </c>
      <c r="Q232" s="1" t="s">
        <v>32</v>
      </c>
      <c r="R232" s="1" t="s">
        <v>32</v>
      </c>
      <c r="S232" s="1" t="s">
        <v>33</v>
      </c>
      <c r="T232" s="1" t="s">
        <v>34</v>
      </c>
      <c r="U232" s="1" t="s">
        <v>35</v>
      </c>
      <c r="V232" s="1" t="s">
        <v>36</v>
      </c>
      <c r="W232" s="1" t="s">
        <v>37</v>
      </c>
      <c r="X232" s="1" t="s">
        <v>32</v>
      </c>
      <c r="Y232" s="1" t="s">
        <v>32</v>
      </c>
      <c r="Z232" s="1" t="s">
        <v>32</v>
      </c>
      <c r="AA232" s="1" t="s">
        <v>826</v>
      </c>
      <c r="AB232" s="1" t="s">
        <v>32</v>
      </c>
      <c r="AC232" s="1" t="s">
        <v>32</v>
      </c>
      <c r="AE232">
        <v>9105870240</v>
      </c>
    </row>
    <row r="233" spans="1:31" x14ac:dyDescent="0.25">
      <c r="A233" s="1">
        <f>MATCH(B233,'PHIEU XT'!B:B,0)</f>
        <v>292</v>
      </c>
      <c r="B233" s="1">
        <v>9105870242</v>
      </c>
      <c r="C233" s="1" t="s">
        <v>560</v>
      </c>
      <c r="D233" s="1" t="s">
        <v>24</v>
      </c>
      <c r="E233" s="1" t="s">
        <v>25</v>
      </c>
      <c r="F233" s="1" t="s">
        <v>827</v>
      </c>
      <c r="G233" s="1">
        <f t="shared" si="3"/>
        <v>1</v>
      </c>
      <c r="H233" s="1">
        <f>SUMIF('PHIEU XT'!B:B,B233,'PHIEU XT'!AI:AI)</f>
        <v>379174</v>
      </c>
      <c r="I233" s="45">
        <v>379174</v>
      </c>
      <c r="J233" s="1" t="s">
        <v>472</v>
      </c>
      <c r="K233" s="1" t="s">
        <v>473</v>
      </c>
      <c r="L233" s="1" t="s">
        <v>50</v>
      </c>
      <c r="M233" s="1" t="s">
        <v>51</v>
      </c>
      <c r="N233" s="1" t="s">
        <v>52</v>
      </c>
      <c r="O233" s="1" t="s">
        <v>32</v>
      </c>
      <c r="P233" s="1" t="s">
        <v>32</v>
      </c>
      <c r="Q233" s="1" t="s">
        <v>32</v>
      </c>
      <c r="R233" s="1" t="s">
        <v>32</v>
      </c>
      <c r="S233" s="1" t="s">
        <v>33</v>
      </c>
      <c r="T233" s="1" t="s">
        <v>34</v>
      </c>
      <c r="U233" s="1" t="s">
        <v>35</v>
      </c>
      <c r="V233" s="1" t="s">
        <v>36</v>
      </c>
      <c r="W233" s="1" t="s">
        <v>37</v>
      </c>
      <c r="X233" s="1" t="s">
        <v>32</v>
      </c>
      <c r="Y233" s="1" t="s">
        <v>32</v>
      </c>
      <c r="Z233" s="1" t="s">
        <v>32</v>
      </c>
      <c r="AA233" s="1" t="s">
        <v>828</v>
      </c>
      <c r="AB233" s="1" t="s">
        <v>32</v>
      </c>
      <c r="AC233" s="1" t="s">
        <v>32</v>
      </c>
      <c r="AE233">
        <v>9105870242</v>
      </c>
    </row>
    <row r="234" spans="1:31" x14ac:dyDescent="0.25">
      <c r="A234" s="1">
        <f>MATCH(B234,'PHIEU XT'!B:B,0)</f>
        <v>270</v>
      </c>
      <c r="B234" s="1">
        <v>9105870200</v>
      </c>
      <c r="C234" s="1" t="s">
        <v>560</v>
      </c>
      <c r="D234" s="1" t="s">
        <v>24</v>
      </c>
      <c r="E234" s="1" t="s">
        <v>25</v>
      </c>
      <c r="F234" s="1" t="s">
        <v>829</v>
      </c>
      <c r="G234" s="1">
        <f t="shared" si="3"/>
        <v>1</v>
      </c>
      <c r="H234" s="1">
        <f>SUMIF('PHIEU XT'!B:B,B234,'PHIEU XT'!AI:AI)</f>
        <v>353760</v>
      </c>
      <c r="I234" s="45">
        <v>353760</v>
      </c>
      <c r="J234" s="1" t="s">
        <v>830</v>
      </c>
      <c r="K234" s="1" t="s">
        <v>831</v>
      </c>
      <c r="L234" s="1" t="s">
        <v>832</v>
      </c>
      <c r="M234" s="1" t="s">
        <v>833</v>
      </c>
      <c r="N234" s="1" t="s">
        <v>834</v>
      </c>
      <c r="O234" s="1" t="s">
        <v>32</v>
      </c>
      <c r="P234" s="1" t="s">
        <v>32</v>
      </c>
      <c r="Q234" s="1" t="s">
        <v>32</v>
      </c>
      <c r="R234" s="1" t="s">
        <v>32</v>
      </c>
      <c r="S234" s="1" t="s">
        <v>33</v>
      </c>
      <c r="T234" s="1" t="s">
        <v>34</v>
      </c>
      <c r="U234" s="1" t="s">
        <v>35</v>
      </c>
      <c r="V234" s="1" t="s">
        <v>36</v>
      </c>
      <c r="W234" s="1" t="s">
        <v>37</v>
      </c>
      <c r="X234" s="1" t="s">
        <v>32</v>
      </c>
      <c r="Y234" s="1" t="s">
        <v>32</v>
      </c>
      <c r="Z234" s="1" t="s">
        <v>32</v>
      </c>
      <c r="AA234" s="1" t="s">
        <v>835</v>
      </c>
      <c r="AB234" s="1" t="s">
        <v>32</v>
      </c>
      <c r="AC234" s="1" t="s">
        <v>32</v>
      </c>
      <c r="AE234">
        <v>9105870200</v>
      </c>
    </row>
    <row r="235" spans="1:31" x14ac:dyDescent="0.25">
      <c r="A235" s="1">
        <f>MATCH(B235,'PHIEU XT'!B:B,0)</f>
        <v>281</v>
      </c>
      <c r="B235" s="1">
        <v>9105870205</v>
      </c>
      <c r="C235" s="1" t="s">
        <v>560</v>
      </c>
      <c r="D235" s="1" t="s">
        <v>24</v>
      </c>
      <c r="E235" s="1" t="s">
        <v>25</v>
      </c>
      <c r="F235" s="1" t="s">
        <v>836</v>
      </c>
      <c r="G235" s="1">
        <f t="shared" si="3"/>
        <v>1</v>
      </c>
      <c r="H235" s="1">
        <f>SUMIF('PHIEU XT'!B:B,B235,'PHIEU XT'!AI:AI)</f>
        <v>481347</v>
      </c>
      <c r="I235" s="45">
        <v>481347</v>
      </c>
      <c r="J235" s="1" t="s">
        <v>837</v>
      </c>
      <c r="K235" s="1" t="s">
        <v>838</v>
      </c>
      <c r="L235" s="1" t="s">
        <v>832</v>
      </c>
      <c r="M235" s="1" t="s">
        <v>833</v>
      </c>
      <c r="N235" s="1" t="s">
        <v>834</v>
      </c>
      <c r="O235" s="1" t="s">
        <v>32</v>
      </c>
      <c r="P235" s="1" t="s">
        <v>32</v>
      </c>
      <c r="Q235" s="1" t="s">
        <v>32</v>
      </c>
      <c r="R235" s="1" t="s">
        <v>32</v>
      </c>
      <c r="S235" s="1" t="s">
        <v>33</v>
      </c>
      <c r="T235" s="1" t="s">
        <v>34</v>
      </c>
      <c r="U235" s="1" t="s">
        <v>35</v>
      </c>
      <c r="V235" s="1" t="s">
        <v>36</v>
      </c>
      <c r="W235" s="1" t="s">
        <v>37</v>
      </c>
      <c r="X235" s="1" t="s">
        <v>32</v>
      </c>
      <c r="Y235" s="1" t="s">
        <v>32</v>
      </c>
      <c r="Z235" s="1" t="s">
        <v>32</v>
      </c>
      <c r="AA235" s="1" t="s">
        <v>839</v>
      </c>
      <c r="AB235" s="1" t="s">
        <v>32</v>
      </c>
      <c r="AC235" s="1" t="s">
        <v>32</v>
      </c>
      <c r="AE235">
        <v>9105870205</v>
      </c>
    </row>
    <row r="236" spans="1:31" x14ac:dyDescent="0.25">
      <c r="A236" s="1">
        <f>MATCH(B236,'PHIEU XT'!B:B,0)</f>
        <v>456</v>
      </c>
      <c r="B236" s="1">
        <v>9105873194</v>
      </c>
      <c r="C236" s="1" t="s">
        <v>560</v>
      </c>
      <c r="D236" s="1" t="s">
        <v>24</v>
      </c>
      <c r="E236" s="1" t="s">
        <v>25</v>
      </c>
      <c r="F236" s="1" t="s">
        <v>840</v>
      </c>
      <c r="G236" s="1">
        <f t="shared" si="3"/>
        <v>1</v>
      </c>
      <c r="H236" s="1">
        <f>SUMIF('PHIEU XT'!B:B,B236,'PHIEU XT'!AI:AI)</f>
        <v>169750</v>
      </c>
      <c r="I236" s="45">
        <v>169750</v>
      </c>
      <c r="J236" s="1" t="s">
        <v>841</v>
      </c>
      <c r="K236" s="1" t="s">
        <v>842</v>
      </c>
      <c r="L236" s="1" t="s">
        <v>57</v>
      </c>
      <c r="M236" s="1" t="s">
        <v>58</v>
      </c>
      <c r="N236" s="1" t="s">
        <v>59</v>
      </c>
      <c r="O236" s="1" t="s">
        <v>45</v>
      </c>
      <c r="P236" s="1" t="s">
        <v>32</v>
      </c>
      <c r="Q236" s="1" t="s">
        <v>32</v>
      </c>
      <c r="R236" s="1" t="s">
        <v>32</v>
      </c>
      <c r="S236" s="1" t="s">
        <v>33</v>
      </c>
      <c r="T236" s="1" t="s">
        <v>34</v>
      </c>
      <c r="U236" s="1" t="s">
        <v>35</v>
      </c>
      <c r="V236" s="1" t="s">
        <v>36</v>
      </c>
      <c r="W236" s="1" t="s">
        <v>37</v>
      </c>
      <c r="X236" s="1" t="s">
        <v>32</v>
      </c>
      <c r="Y236" s="1" t="s">
        <v>32</v>
      </c>
      <c r="Z236" s="1" t="s">
        <v>32</v>
      </c>
      <c r="AA236" s="1" t="s">
        <v>843</v>
      </c>
      <c r="AB236" s="1" t="s">
        <v>32</v>
      </c>
      <c r="AC236" s="1" t="s">
        <v>32</v>
      </c>
      <c r="AE236">
        <v>9105873194</v>
      </c>
    </row>
    <row r="237" spans="1:31" x14ac:dyDescent="0.25">
      <c r="A237" s="1">
        <f>MATCH(B237,'PHIEU XT'!B:B,0)</f>
        <v>389</v>
      </c>
      <c r="B237" s="1">
        <v>9105871777</v>
      </c>
      <c r="C237" s="1" t="s">
        <v>560</v>
      </c>
      <c r="D237" s="1" t="s">
        <v>24</v>
      </c>
      <c r="E237" s="1" t="s">
        <v>25</v>
      </c>
      <c r="F237" s="1" t="s">
        <v>844</v>
      </c>
      <c r="G237" s="1">
        <f t="shared" si="3"/>
        <v>1</v>
      </c>
      <c r="H237" s="1">
        <f>SUMIF('PHIEU XT'!B:B,B237,'PHIEU XT'!AI:AI)</f>
        <v>444232</v>
      </c>
      <c r="I237" s="45">
        <v>444232</v>
      </c>
      <c r="J237" s="1" t="s">
        <v>267</v>
      </c>
      <c r="K237" s="1" t="s">
        <v>268</v>
      </c>
      <c r="L237" s="1" t="s">
        <v>845</v>
      </c>
      <c r="M237" s="1" t="s">
        <v>846</v>
      </c>
      <c r="N237" s="1" t="s">
        <v>847</v>
      </c>
      <c r="O237" s="1" t="s">
        <v>45</v>
      </c>
      <c r="P237" s="1" t="s">
        <v>32</v>
      </c>
      <c r="Q237" s="1" t="s">
        <v>32</v>
      </c>
      <c r="R237" s="1" t="s">
        <v>32</v>
      </c>
      <c r="S237" s="1" t="s">
        <v>33</v>
      </c>
      <c r="T237" s="1" t="s">
        <v>34</v>
      </c>
      <c r="U237" s="1" t="s">
        <v>35</v>
      </c>
      <c r="V237" s="1" t="s">
        <v>36</v>
      </c>
      <c r="W237" s="1" t="s">
        <v>37</v>
      </c>
      <c r="X237" s="1" t="s">
        <v>32</v>
      </c>
      <c r="Y237" s="1" t="s">
        <v>32</v>
      </c>
      <c r="Z237" s="1" t="s">
        <v>32</v>
      </c>
      <c r="AA237" s="1" t="s">
        <v>848</v>
      </c>
      <c r="AB237" s="1" t="s">
        <v>32</v>
      </c>
      <c r="AC237" s="1" t="s">
        <v>32</v>
      </c>
      <c r="AE237">
        <v>9105871777</v>
      </c>
    </row>
    <row r="238" spans="1:31" x14ac:dyDescent="0.25">
      <c r="A238" s="1">
        <f>MATCH(B238,'PHIEU XT'!B:B,0)</f>
        <v>264</v>
      </c>
      <c r="B238" s="1">
        <v>9105869978</v>
      </c>
      <c r="C238" s="1" t="s">
        <v>560</v>
      </c>
      <c r="D238" s="1" t="s">
        <v>24</v>
      </c>
      <c r="E238" s="1" t="s">
        <v>25</v>
      </c>
      <c r="F238" s="1" t="s">
        <v>849</v>
      </c>
      <c r="G238" s="1">
        <f t="shared" si="3"/>
        <v>1</v>
      </c>
      <c r="H238" s="1">
        <f>SUMIF('PHIEU XT'!B:B,B238,'PHIEU XT'!AI:AI)</f>
        <v>92000</v>
      </c>
      <c r="I238" s="45">
        <v>92000</v>
      </c>
      <c r="J238" s="1" t="s">
        <v>544</v>
      </c>
      <c r="K238" s="1" t="s">
        <v>545</v>
      </c>
      <c r="L238" s="1" t="s">
        <v>104</v>
      </c>
      <c r="M238" s="1" t="s">
        <v>105</v>
      </c>
      <c r="N238" s="1" t="s">
        <v>106</v>
      </c>
      <c r="O238" s="1" t="s">
        <v>45</v>
      </c>
      <c r="P238" s="1" t="s">
        <v>32</v>
      </c>
      <c r="Q238" s="1" t="s">
        <v>32</v>
      </c>
      <c r="R238" s="1" t="s">
        <v>32</v>
      </c>
      <c r="S238" s="1" t="s">
        <v>33</v>
      </c>
      <c r="T238" s="1" t="s">
        <v>34</v>
      </c>
      <c r="U238" s="1" t="s">
        <v>35</v>
      </c>
      <c r="V238" s="1" t="s">
        <v>36</v>
      </c>
      <c r="W238" s="1" t="s">
        <v>37</v>
      </c>
      <c r="X238" s="1" t="s">
        <v>32</v>
      </c>
      <c r="Y238" s="1" t="s">
        <v>32</v>
      </c>
      <c r="Z238" s="1" t="s">
        <v>32</v>
      </c>
      <c r="AA238" s="1" t="s">
        <v>850</v>
      </c>
      <c r="AB238" s="1" t="s">
        <v>32</v>
      </c>
      <c r="AC238" s="1" t="s">
        <v>32</v>
      </c>
      <c r="AE238">
        <v>9105869978</v>
      </c>
    </row>
    <row r="239" spans="1:31" x14ac:dyDescent="0.25">
      <c r="A239" s="1">
        <f>MATCH(B239,'PHIEU XT'!B:B,0)</f>
        <v>446</v>
      </c>
      <c r="B239" s="1">
        <v>9105872998</v>
      </c>
      <c r="C239" s="1" t="s">
        <v>560</v>
      </c>
      <c r="D239" s="1" t="s">
        <v>24</v>
      </c>
      <c r="E239" s="1" t="s">
        <v>25</v>
      </c>
      <c r="F239" s="1" t="s">
        <v>851</v>
      </c>
      <c r="G239" s="1">
        <f t="shared" si="3"/>
        <v>1</v>
      </c>
      <c r="H239" s="1">
        <f>SUMIF('PHIEU XT'!B:B,B239,'PHIEU XT'!AI:AI)</f>
        <v>333174</v>
      </c>
      <c r="I239" s="45">
        <v>333174</v>
      </c>
      <c r="J239" s="1" t="s">
        <v>98</v>
      </c>
      <c r="K239" s="1" t="s">
        <v>99</v>
      </c>
      <c r="L239" s="1" t="s">
        <v>84</v>
      </c>
      <c r="M239" s="1" t="s">
        <v>85</v>
      </c>
      <c r="N239" s="1" t="s">
        <v>86</v>
      </c>
      <c r="O239" s="1" t="s">
        <v>32</v>
      </c>
      <c r="P239" s="1" t="s">
        <v>32</v>
      </c>
      <c r="Q239" s="1" t="s">
        <v>32</v>
      </c>
      <c r="R239" s="1" t="s">
        <v>32</v>
      </c>
      <c r="S239" s="1" t="s">
        <v>33</v>
      </c>
      <c r="T239" s="1" t="s">
        <v>34</v>
      </c>
      <c r="U239" s="1" t="s">
        <v>35</v>
      </c>
      <c r="V239" s="1" t="s">
        <v>36</v>
      </c>
      <c r="W239" s="1" t="s">
        <v>37</v>
      </c>
      <c r="X239" s="1" t="s">
        <v>32</v>
      </c>
      <c r="Y239" s="1" t="s">
        <v>32</v>
      </c>
      <c r="Z239" s="1" t="s">
        <v>32</v>
      </c>
      <c r="AA239" s="1" t="s">
        <v>852</v>
      </c>
      <c r="AB239" s="1" t="s">
        <v>32</v>
      </c>
      <c r="AC239" s="1" t="s">
        <v>32</v>
      </c>
      <c r="AE239">
        <v>9105872998</v>
      </c>
    </row>
    <row r="240" spans="1:31" x14ac:dyDescent="0.25">
      <c r="A240" s="1">
        <f>MATCH(B240,'PHIEU XT'!B:B,0)</f>
        <v>473</v>
      </c>
      <c r="B240" s="1">
        <v>9105873487</v>
      </c>
      <c r="C240" s="1" t="s">
        <v>560</v>
      </c>
      <c r="D240" s="1" t="s">
        <v>24</v>
      </c>
      <c r="E240" s="1" t="s">
        <v>25</v>
      </c>
      <c r="F240" s="1" t="s">
        <v>829</v>
      </c>
      <c r="G240" s="1">
        <f t="shared" si="3"/>
        <v>1</v>
      </c>
      <c r="H240" s="1">
        <f>SUMIF('PHIEU XT'!B:B,B240,'PHIEU XT'!AI:AI)</f>
        <v>222116</v>
      </c>
      <c r="I240" s="45">
        <v>222116</v>
      </c>
      <c r="J240" s="1" t="s">
        <v>82</v>
      </c>
      <c r="K240" s="1" t="s">
        <v>83</v>
      </c>
      <c r="L240" s="1" t="s">
        <v>64</v>
      </c>
      <c r="M240" s="1" t="s">
        <v>65</v>
      </c>
      <c r="N240" s="1" t="s">
        <v>66</v>
      </c>
      <c r="O240" s="1" t="s">
        <v>45</v>
      </c>
      <c r="P240" s="1" t="s">
        <v>32</v>
      </c>
      <c r="Q240" s="1" t="s">
        <v>32</v>
      </c>
      <c r="R240" s="1" t="s">
        <v>32</v>
      </c>
      <c r="S240" s="1" t="s">
        <v>33</v>
      </c>
      <c r="T240" s="1" t="s">
        <v>34</v>
      </c>
      <c r="U240" s="1" t="s">
        <v>35</v>
      </c>
      <c r="V240" s="1" t="s">
        <v>36</v>
      </c>
      <c r="W240" s="1" t="s">
        <v>37</v>
      </c>
      <c r="X240" s="1" t="s">
        <v>32</v>
      </c>
      <c r="Y240" s="1" t="s">
        <v>32</v>
      </c>
      <c r="Z240" s="1" t="s">
        <v>32</v>
      </c>
      <c r="AA240" s="1" t="s">
        <v>853</v>
      </c>
      <c r="AB240" s="1" t="s">
        <v>32</v>
      </c>
      <c r="AC240" s="1" t="s">
        <v>32</v>
      </c>
      <c r="AE240">
        <v>9105873487</v>
      </c>
    </row>
    <row r="241" spans="1:31" x14ac:dyDescent="0.25">
      <c r="A241" s="1">
        <f>MATCH(B241,'PHIEU XT'!B:B,0)</f>
        <v>267</v>
      </c>
      <c r="B241" s="1">
        <v>9105870051</v>
      </c>
      <c r="C241" s="1" t="s">
        <v>560</v>
      </c>
      <c r="D241" s="1" t="s">
        <v>24</v>
      </c>
      <c r="E241" s="1" t="s">
        <v>25</v>
      </c>
      <c r="F241" s="1" t="s">
        <v>854</v>
      </c>
      <c r="G241" s="1">
        <f t="shared" si="3"/>
        <v>1</v>
      </c>
      <c r="H241" s="1">
        <f>SUMIF('PHIEU XT'!B:B,B241,'PHIEU XT'!AI:AI)</f>
        <v>276000</v>
      </c>
      <c r="I241" s="45">
        <v>276000</v>
      </c>
      <c r="J241" s="1" t="s">
        <v>855</v>
      </c>
      <c r="K241" s="1" t="s">
        <v>856</v>
      </c>
      <c r="L241" s="1" t="s">
        <v>57</v>
      </c>
      <c r="M241" s="1" t="s">
        <v>58</v>
      </c>
      <c r="N241" s="1" t="s">
        <v>59</v>
      </c>
      <c r="O241" s="1" t="s">
        <v>45</v>
      </c>
      <c r="P241" s="1" t="s">
        <v>32</v>
      </c>
      <c r="Q241" s="1" t="s">
        <v>32</v>
      </c>
      <c r="R241" s="1" t="s">
        <v>32</v>
      </c>
      <c r="S241" s="1" t="s">
        <v>33</v>
      </c>
      <c r="T241" s="1" t="s">
        <v>34</v>
      </c>
      <c r="U241" s="1" t="s">
        <v>35</v>
      </c>
      <c r="V241" s="1" t="s">
        <v>36</v>
      </c>
      <c r="W241" s="1" t="s">
        <v>37</v>
      </c>
      <c r="X241" s="1" t="s">
        <v>32</v>
      </c>
      <c r="Y241" s="1" t="s">
        <v>32</v>
      </c>
      <c r="Z241" s="1" t="s">
        <v>32</v>
      </c>
      <c r="AA241" s="1" t="s">
        <v>857</v>
      </c>
      <c r="AB241" s="1" t="s">
        <v>32</v>
      </c>
      <c r="AC241" s="1" t="s">
        <v>32</v>
      </c>
      <c r="AE241">
        <v>9105870051</v>
      </c>
    </row>
    <row r="242" spans="1:31" x14ac:dyDescent="0.25">
      <c r="A242" s="1">
        <f>MATCH(B242,'PHIEU XT'!B:B,0)</f>
        <v>411</v>
      </c>
      <c r="B242" s="1">
        <v>9105872442</v>
      </c>
      <c r="C242" s="1" t="s">
        <v>560</v>
      </c>
      <c r="D242" s="1" t="s">
        <v>24</v>
      </c>
      <c r="E242" s="1" t="s">
        <v>25</v>
      </c>
      <c r="F242" s="1" t="s">
        <v>858</v>
      </c>
      <c r="G242" s="1">
        <f t="shared" si="3"/>
        <v>1</v>
      </c>
      <c r="H242" s="1">
        <f>SUMIF('PHIEU XT'!B:B,B242,'PHIEU XT'!AI:AI)</f>
        <v>55595</v>
      </c>
      <c r="I242" s="45">
        <v>55595</v>
      </c>
      <c r="J242" s="1" t="s">
        <v>177</v>
      </c>
      <c r="K242" s="1" t="s">
        <v>178</v>
      </c>
      <c r="L242" s="1" t="s">
        <v>288</v>
      </c>
      <c r="M242" s="1" t="s">
        <v>289</v>
      </c>
      <c r="N242" s="1" t="s">
        <v>290</v>
      </c>
      <c r="O242" s="1" t="s">
        <v>136</v>
      </c>
      <c r="P242" s="1" t="s">
        <v>32</v>
      </c>
      <c r="Q242" s="1" t="s">
        <v>32</v>
      </c>
      <c r="R242" s="1" t="s">
        <v>32</v>
      </c>
      <c r="S242" s="1" t="s">
        <v>33</v>
      </c>
      <c r="T242" s="1" t="s">
        <v>34</v>
      </c>
      <c r="U242" s="1" t="s">
        <v>35</v>
      </c>
      <c r="V242" s="1" t="s">
        <v>36</v>
      </c>
      <c r="W242" s="1" t="s">
        <v>37</v>
      </c>
      <c r="X242" s="1" t="s">
        <v>32</v>
      </c>
      <c r="Y242" s="1" t="s">
        <v>32</v>
      </c>
      <c r="Z242" s="1" t="s">
        <v>32</v>
      </c>
      <c r="AA242" s="1" t="s">
        <v>859</v>
      </c>
      <c r="AB242" s="1" t="s">
        <v>32</v>
      </c>
      <c r="AC242" s="1" t="s">
        <v>32</v>
      </c>
      <c r="AE242">
        <v>9105872442</v>
      </c>
    </row>
    <row r="243" spans="1:31" x14ac:dyDescent="0.25">
      <c r="A243" s="1">
        <f>MATCH(B243,'PHIEU XT'!B:B,0)</f>
        <v>361</v>
      </c>
      <c r="B243" s="1">
        <v>9105871334</v>
      </c>
      <c r="C243" s="1" t="s">
        <v>560</v>
      </c>
      <c r="D243" s="1" t="s">
        <v>24</v>
      </c>
      <c r="E243" s="1" t="s">
        <v>25</v>
      </c>
      <c r="F243" s="1" t="s">
        <v>860</v>
      </c>
      <c r="G243" s="1">
        <f t="shared" si="3"/>
        <v>1</v>
      </c>
      <c r="H243" s="1">
        <f>SUMIF('PHIEU XT'!B:B,B243,'PHIEU XT'!AI:AI)</f>
        <v>74250</v>
      </c>
      <c r="I243" s="45">
        <v>74250</v>
      </c>
      <c r="J243" s="1" t="s">
        <v>109</v>
      </c>
      <c r="K243" s="1" t="s">
        <v>110</v>
      </c>
      <c r="L243" s="1" t="s">
        <v>809</v>
      </c>
      <c r="M243" s="1" t="s">
        <v>810</v>
      </c>
      <c r="N243" s="1" t="s">
        <v>811</v>
      </c>
      <c r="O243" s="1" t="s">
        <v>32</v>
      </c>
      <c r="P243" s="1" t="s">
        <v>32</v>
      </c>
      <c r="Q243" s="1" t="s">
        <v>32</v>
      </c>
      <c r="R243" s="1" t="s">
        <v>32</v>
      </c>
      <c r="S243" s="1" t="s">
        <v>33</v>
      </c>
      <c r="T243" s="1" t="s">
        <v>34</v>
      </c>
      <c r="U243" s="1" t="s">
        <v>35</v>
      </c>
      <c r="V243" s="1" t="s">
        <v>36</v>
      </c>
      <c r="W243" s="1" t="s">
        <v>37</v>
      </c>
      <c r="X243" s="1" t="s">
        <v>32</v>
      </c>
      <c r="Y243" s="1" t="s">
        <v>32</v>
      </c>
      <c r="Z243" s="1" t="s">
        <v>32</v>
      </c>
      <c r="AA243" s="1" t="s">
        <v>861</v>
      </c>
      <c r="AB243" s="1" t="s">
        <v>32</v>
      </c>
      <c r="AC243" s="1" t="s">
        <v>32</v>
      </c>
      <c r="AE243">
        <v>9105871334</v>
      </c>
    </row>
    <row r="244" spans="1:31" x14ac:dyDescent="0.25">
      <c r="A244" s="1">
        <f>MATCH(B244,'PHIEU XT'!B:B,0)</f>
        <v>441</v>
      </c>
      <c r="B244" s="1">
        <v>9105872897</v>
      </c>
      <c r="C244" s="1" t="s">
        <v>560</v>
      </c>
      <c r="D244" s="1" t="s">
        <v>24</v>
      </c>
      <c r="E244" s="1" t="s">
        <v>25</v>
      </c>
      <c r="F244" s="1" t="s">
        <v>862</v>
      </c>
      <c r="G244" s="1">
        <f t="shared" si="3"/>
        <v>1</v>
      </c>
      <c r="H244" s="1">
        <f>SUMIF('PHIEU XT'!B:B,B244,'PHIEU XT'!AI:AI)</f>
        <v>333174</v>
      </c>
      <c r="I244" s="45">
        <v>333174</v>
      </c>
      <c r="J244" s="1" t="s">
        <v>98</v>
      </c>
      <c r="K244" s="1" t="s">
        <v>99</v>
      </c>
      <c r="L244" s="1" t="s">
        <v>57</v>
      </c>
      <c r="M244" s="1" t="s">
        <v>58</v>
      </c>
      <c r="N244" s="1" t="s">
        <v>59</v>
      </c>
      <c r="O244" s="1" t="s">
        <v>45</v>
      </c>
      <c r="P244" s="1" t="s">
        <v>32</v>
      </c>
      <c r="Q244" s="1" t="s">
        <v>32</v>
      </c>
      <c r="R244" s="1" t="s">
        <v>32</v>
      </c>
      <c r="S244" s="1" t="s">
        <v>33</v>
      </c>
      <c r="T244" s="1" t="s">
        <v>34</v>
      </c>
      <c r="U244" s="1" t="s">
        <v>35</v>
      </c>
      <c r="V244" s="1" t="s">
        <v>36</v>
      </c>
      <c r="W244" s="1" t="s">
        <v>37</v>
      </c>
      <c r="X244" s="1" t="s">
        <v>32</v>
      </c>
      <c r="Y244" s="1" t="s">
        <v>32</v>
      </c>
      <c r="Z244" s="1" t="s">
        <v>32</v>
      </c>
      <c r="AA244" s="1" t="s">
        <v>863</v>
      </c>
      <c r="AB244" s="1" t="s">
        <v>32</v>
      </c>
      <c r="AC244" s="1" t="s">
        <v>32</v>
      </c>
      <c r="AE244">
        <v>9105872897</v>
      </c>
    </row>
    <row r="245" spans="1:31" x14ac:dyDescent="0.25">
      <c r="A245" s="1">
        <f>MATCH(B245,'PHIEU XT'!B:B,0)</f>
        <v>439</v>
      </c>
      <c r="B245" s="1">
        <v>9105872796</v>
      </c>
      <c r="C245" s="1" t="s">
        <v>560</v>
      </c>
      <c r="D245" s="1" t="s">
        <v>24</v>
      </c>
      <c r="E245" s="1" t="s">
        <v>25</v>
      </c>
      <c r="F245" s="1" t="s">
        <v>864</v>
      </c>
      <c r="G245" s="1">
        <f t="shared" si="3"/>
        <v>1</v>
      </c>
      <c r="H245" s="1">
        <f>SUMIF('PHIEU XT'!B:B,B245,'PHIEU XT'!AI:AI)</f>
        <v>222116</v>
      </c>
      <c r="I245" s="45">
        <v>222116</v>
      </c>
      <c r="J245" s="1" t="s">
        <v>82</v>
      </c>
      <c r="K245" s="1" t="s">
        <v>83</v>
      </c>
      <c r="L245" s="1" t="s">
        <v>57</v>
      </c>
      <c r="M245" s="1" t="s">
        <v>58</v>
      </c>
      <c r="N245" s="1" t="s">
        <v>59</v>
      </c>
      <c r="O245" s="1" t="s">
        <v>45</v>
      </c>
      <c r="P245" s="1" t="s">
        <v>32</v>
      </c>
      <c r="Q245" s="1" t="s">
        <v>32</v>
      </c>
      <c r="R245" s="1" t="s">
        <v>32</v>
      </c>
      <c r="S245" s="1" t="s">
        <v>33</v>
      </c>
      <c r="T245" s="1" t="s">
        <v>34</v>
      </c>
      <c r="U245" s="1" t="s">
        <v>35</v>
      </c>
      <c r="V245" s="1" t="s">
        <v>36</v>
      </c>
      <c r="W245" s="1" t="s">
        <v>37</v>
      </c>
      <c r="X245" s="1" t="s">
        <v>32</v>
      </c>
      <c r="Y245" s="1" t="s">
        <v>32</v>
      </c>
      <c r="Z245" s="1" t="s">
        <v>32</v>
      </c>
      <c r="AA245" s="1" t="s">
        <v>865</v>
      </c>
      <c r="AB245" s="1" t="s">
        <v>32</v>
      </c>
      <c r="AC245" s="1" t="s">
        <v>32</v>
      </c>
      <c r="AE245">
        <v>9105872796</v>
      </c>
    </row>
    <row r="246" spans="1:31" x14ac:dyDescent="0.25">
      <c r="A246" s="1">
        <f>MATCH(B246,'PHIEU XT'!B:B,0)</f>
        <v>339</v>
      </c>
      <c r="B246" s="1">
        <v>9105870984</v>
      </c>
      <c r="C246" s="1" t="s">
        <v>560</v>
      </c>
      <c r="D246" s="1" t="s">
        <v>24</v>
      </c>
      <c r="E246" s="1" t="s">
        <v>25</v>
      </c>
      <c r="F246" s="1" t="s">
        <v>806</v>
      </c>
      <c r="G246" s="1">
        <f t="shared" si="3"/>
        <v>1</v>
      </c>
      <c r="H246" s="1">
        <f>SUMIF('PHIEU XT'!B:B,B246,'PHIEU XT'!AI:AI)</f>
        <v>111058</v>
      </c>
      <c r="I246" s="45">
        <v>111058</v>
      </c>
      <c r="J246" s="1" t="s">
        <v>27</v>
      </c>
      <c r="K246" s="1" t="s">
        <v>28</v>
      </c>
      <c r="L246" s="1" t="s">
        <v>556</v>
      </c>
      <c r="M246" s="1" t="s">
        <v>557</v>
      </c>
      <c r="N246" s="1" t="s">
        <v>558</v>
      </c>
      <c r="O246" s="1" t="s">
        <v>32</v>
      </c>
      <c r="P246" s="1" t="s">
        <v>32</v>
      </c>
      <c r="Q246" s="1" t="s">
        <v>32</v>
      </c>
      <c r="R246" s="1" t="s">
        <v>32</v>
      </c>
      <c r="S246" s="1" t="s">
        <v>33</v>
      </c>
      <c r="T246" s="1" t="s">
        <v>34</v>
      </c>
      <c r="U246" s="1" t="s">
        <v>35</v>
      </c>
      <c r="V246" s="1" t="s">
        <v>36</v>
      </c>
      <c r="W246" s="1" t="s">
        <v>37</v>
      </c>
      <c r="X246" s="1" t="s">
        <v>32</v>
      </c>
      <c r="Y246" s="1" t="s">
        <v>32</v>
      </c>
      <c r="Z246" s="1" t="s">
        <v>32</v>
      </c>
      <c r="AA246" s="1" t="s">
        <v>866</v>
      </c>
      <c r="AB246" s="1" t="s">
        <v>32</v>
      </c>
      <c r="AC246" s="1" t="s">
        <v>32</v>
      </c>
      <c r="AE246">
        <v>9105870984</v>
      </c>
    </row>
    <row r="247" spans="1:31" x14ac:dyDescent="0.25">
      <c r="A247" s="1">
        <f>MATCH(B247,'PHIEU XT'!B:B,0)</f>
        <v>470</v>
      </c>
      <c r="B247" s="1">
        <v>9105873365</v>
      </c>
      <c r="C247" s="1" t="s">
        <v>560</v>
      </c>
      <c r="D247" s="1" t="s">
        <v>24</v>
      </c>
      <c r="E247" s="1" t="s">
        <v>25</v>
      </c>
      <c r="F247" s="1" t="s">
        <v>867</v>
      </c>
      <c r="G247" s="1">
        <f t="shared" si="3"/>
        <v>1</v>
      </c>
      <c r="H247" s="1">
        <f>SUMIF('PHIEU XT'!B:B,B247,'PHIEU XT'!AI:AI)</f>
        <v>49500</v>
      </c>
      <c r="I247" s="45">
        <v>49500</v>
      </c>
      <c r="J247" s="1" t="s">
        <v>868</v>
      </c>
      <c r="K247" s="1" t="s">
        <v>869</v>
      </c>
      <c r="L247" s="1" t="s">
        <v>64</v>
      </c>
      <c r="M247" s="1" t="s">
        <v>65</v>
      </c>
      <c r="N247" s="1" t="s">
        <v>66</v>
      </c>
      <c r="O247" s="1" t="s">
        <v>45</v>
      </c>
      <c r="P247" s="1" t="s">
        <v>32</v>
      </c>
      <c r="Q247" s="1" t="s">
        <v>32</v>
      </c>
      <c r="R247" s="1" t="s">
        <v>32</v>
      </c>
      <c r="S247" s="1" t="s">
        <v>33</v>
      </c>
      <c r="T247" s="1" t="s">
        <v>34</v>
      </c>
      <c r="U247" s="1" t="s">
        <v>35</v>
      </c>
      <c r="V247" s="1" t="s">
        <v>36</v>
      </c>
      <c r="W247" s="1" t="s">
        <v>37</v>
      </c>
      <c r="X247" s="1" t="s">
        <v>32</v>
      </c>
      <c r="Y247" s="1" t="s">
        <v>32</v>
      </c>
      <c r="Z247" s="1" t="s">
        <v>32</v>
      </c>
      <c r="AA247" s="1" t="s">
        <v>870</v>
      </c>
      <c r="AB247" s="1" t="s">
        <v>32</v>
      </c>
      <c r="AC247" s="1" t="s">
        <v>32</v>
      </c>
      <c r="AE247">
        <v>9105873365</v>
      </c>
    </row>
    <row r="248" spans="1:31" x14ac:dyDescent="0.25">
      <c r="A248" s="1">
        <f>MATCH(B248,'PHIEU XT'!B:B,0)</f>
        <v>434</v>
      </c>
      <c r="B248" s="1">
        <v>9105872731</v>
      </c>
      <c r="C248" s="1" t="s">
        <v>560</v>
      </c>
      <c r="D248" s="1" t="s">
        <v>24</v>
      </c>
      <c r="E248" s="1" t="s">
        <v>25</v>
      </c>
      <c r="F248" s="1" t="s">
        <v>871</v>
      </c>
      <c r="G248" s="1">
        <f t="shared" si="3"/>
        <v>1</v>
      </c>
      <c r="H248" s="1">
        <f>SUMIF('PHIEU XT'!B:B,B248,'PHIEU XT'!AI:AI)</f>
        <v>389535</v>
      </c>
      <c r="I248" s="45">
        <v>389535</v>
      </c>
      <c r="J248" s="1" t="s">
        <v>872</v>
      </c>
      <c r="K248" s="1" t="s">
        <v>873</v>
      </c>
      <c r="L248" s="1" t="s">
        <v>84</v>
      </c>
      <c r="M248" s="1" t="s">
        <v>85</v>
      </c>
      <c r="N248" s="1" t="s">
        <v>86</v>
      </c>
      <c r="O248" s="1" t="s">
        <v>32</v>
      </c>
      <c r="P248" s="1" t="s">
        <v>32</v>
      </c>
      <c r="Q248" s="1" t="s">
        <v>32</v>
      </c>
      <c r="R248" s="1" t="s">
        <v>32</v>
      </c>
      <c r="S248" s="1" t="s">
        <v>33</v>
      </c>
      <c r="T248" s="1" t="s">
        <v>34</v>
      </c>
      <c r="U248" s="1" t="s">
        <v>35</v>
      </c>
      <c r="V248" s="1" t="s">
        <v>36</v>
      </c>
      <c r="W248" s="1" t="s">
        <v>37</v>
      </c>
      <c r="X248" s="1" t="s">
        <v>32</v>
      </c>
      <c r="Y248" s="1" t="s">
        <v>32</v>
      </c>
      <c r="Z248" s="1" t="s">
        <v>32</v>
      </c>
      <c r="AA248" s="1" t="s">
        <v>874</v>
      </c>
      <c r="AB248" s="1" t="s">
        <v>32</v>
      </c>
      <c r="AC248" s="1" t="s">
        <v>32</v>
      </c>
      <c r="AE248">
        <v>9105872731</v>
      </c>
    </row>
    <row r="249" spans="1:31" x14ac:dyDescent="0.25">
      <c r="A249" s="1">
        <f>MATCH(B249,'PHIEU XT'!B:B,0)</f>
        <v>387</v>
      </c>
      <c r="B249" s="1">
        <v>9105871708</v>
      </c>
      <c r="C249" s="1" t="s">
        <v>560</v>
      </c>
      <c r="D249" s="1" t="s">
        <v>24</v>
      </c>
      <c r="E249" s="1" t="s">
        <v>25</v>
      </c>
      <c r="F249" s="1" t="s">
        <v>875</v>
      </c>
      <c r="G249" s="1">
        <f t="shared" si="3"/>
        <v>1</v>
      </c>
      <c r="H249" s="1">
        <f>SUMIF('PHIEU XT'!B:B,B249,'PHIEU XT'!AI:AI)</f>
        <v>166785</v>
      </c>
      <c r="I249" s="45">
        <v>166785</v>
      </c>
      <c r="J249" s="1" t="s">
        <v>876</v>
      </c>
      <c r="K249" s="1" t="s">
        <v>877</v>
      </c>
      <c r="L249" s="1" t="s">
        <v>237</v>
      </c>
      <c r="M249" s="1" t="s">
        <v>238</v>
      </c>
      <c r="N249" s="1" t="s">
        <v>239</v>
      </c>
      <c r="O249" s="1" t="s">
        <v>240</v>
      </c>
      <c r="P249" s="1" t="s">
        <v>32</v>
      </c>
      <c r="Q249" s="1" t="s">
        <v>32</v>
      </c>
      <c r="R249" s="1" t="s">
        <v>32</v>
      </c>
      <c r="S249" s="1" t="s">
        <v>33</v>
      </c>
      <c r="T249" s="1" t="s">
        <v>34</v>
      </c>
      <c r="U249" s="1" t="s">
        <v>35</v>
      </c>
      <c r="V249" s="1" t="s">
        <v>36</v>
      </c>
      <c r="W249" s="1" t="s">
        <v>37</v>
      </c>
      <c r="X249" s="1" t="s">
        <v>32</v>
      </c>
      <c r="Y249" s="1" t="s">
        <v>32</v>
      </c>
      <c r="Z249" s="1" t="s">
        <v>32</v>
      </c>
      <c r="AA249" s="1" t="s">
        <v>878</v>
      </c>
      <c r="AB249" s="1" t="s">
        <v>32</v>
      </c>
      <c r="AC249" s="1" t="s">
        <v>32</v>
      </c>
      <c r="AE249">
        <v>9105871708</v>
      </c>
    </row>
    <row r="250" spans="1:31" x14ac:dyDescent="0.25">
      <c r="A250" s="1">
        <f>MATCH(B250,'PHIEU XT'!B:B,0)</f>
        <v>448</v>
      </c>
      <c r="B250" s="1">
        <v>9105873018</v>
      </c>
      <c r="C250" s="1" t="s">
        <v>560</v>
      </c>
      <c r="D250" s="1" t="s">
        <v>24</v>
      </c>
      <c r="E250" s="1" t="s">
        <v>25</v>
      </c>
      <c r="F250" s="1" t="s">
        <v>879</v>
      </c>
      <c r="G250" s="1">
        <f t="shared" si="3"/>
        <v>1</v>
      </c>
      <c r="H250" s="1">
        <f>SUMIF('PHIEU XT'!B:B,B250,'PHIEU XT'!AI:AI)</f>
        <v>222248</v>
      </c>
      <c r="I250" s="45">
        <v>222248</v>
      </c>
      <c r="J250" s="1" t="s">
        <v>880</v>
      </c>
      <c r="K250" s="1" t="s">
        <v>881</v>
      </c>
      <c r="L250" s="1" t="s">
        <v>77</v>
      </c>
      <c r="M250" s="1" t="s">
        <v>78</v>
      </c>
      <c r="N250" s="1" t="s">
        <v>79</v>
      </c>
      <c r="O250" s="1" t="s">
        <v>32</v>
      </c>
      <c r="P250" s="1" t="s">
        <v>32</v>
      </c>
      <c r="Q250" s="1" t="s">
        <v>32</v>
      </c>
      <c r="R250" s="1" t="s">
        <v>32</v>
      </c>
      <c r="S250" s="1" t="s">
        <v>33</v>
      </c>
      <c r="T250" s="1" t="s">
        <v>34</v>
      </c>
      <c r="U250" s="1" t="s">
        <v>35</v>
      </c>
      <c r="V250" s="1" t="s">
        <v>36</v>
      </c>
      <c r="W250" s="1" t="s">
        <v>37</v>
      </c>
      <c r="X250" s="1" t="s">
        <v>32</v>
      </c>
      <c r="Y250" s="1" t="s">
        <v>32</v>
      </c>
      <c r="Z250" s="1" t="s">
        <v>32</v>
      </c>
      <c r="AA250" s="1" t="s">
        <v>882</v>
      </c>
      <c r="AB250" s="1" t="s">
        <v>32</v>
      </c>
      <c r="AC250" s="1" t="s">
        <v>32</v>
      </c>
      <c r="AE250">
        <v>9105873018</v>
      </c>
    </row>
    <row r="251" spans="1:31" x14ac:dyDescent="0.25">
      <c r="A251" s="1">
        <f>MATCH(B251,'PHIEU XT'!B:B,0)</f>
        <v>450</v>
      </c>
      <c r="B251" s="1">
        <v>9105873042</v>
      </c>
      <c r="C251" s="1" t="s">
        <v>560</v>
      </c>
      <c r="D251" s="1" t="s">
        <v>24</v>
      </c>
      <c r="E251" s="1" t="s">
        <v>25</v>
      </c>
      <c r="F251" s="1" t="s">
        <v>883</v>
      </c>
      <c r="G251" s="1">
        <f t="shared" si="3"/>
        <v>1</v>
      </c>
      <c r="H251" s="1">
        <f>SUMIF('PHIEU XT'!B:B,B251,'PHIEU XT'!AI:AI)</f>
        <v>220293</v>
      </c>
      <c r="I251" s="45">
        <v>220293</v>
      </c>
      <c r="J251" s="1" t="s">
        <v>397</v>
      </c>
      <c r="K251" s="1" t="s">
        <v>398</v>
      </c>
      <c r="L251" s="1" t="s">
        <v>401</v>
      </c>
      <c r="M251" s="1" t="s">
        <v>402</v>
      </c>
      <c r="N251" s="1" t="s">
        <v>403</v>
      </c>
      <c r="O251" s="1" t="s">
        <v>32</v>
      </c>
      <c r="P251" s="1" t="s">
        <v>32</v>
      </c>
      <c r="Q251" s="1" t="s">
        <v>32</v>
      </c>
      <c r="R251" s="1" t="s">
        <v>32</v>
      </c>
      <c r="S251" s="1" t="s">
        <v>33</v>
      </c>
      <c r="T251" s="1" t="s">
        <v>34</v>
      </c>
      <c r="U251" s="1" t="s">
        <v>35</v>
      </c>
      <c r="V251" s="1" t="s">
        <v>36</v>
      </c>
      <c r="W251" s="1" t="s">
        <v>37</v>
      </c>
      <c r="X251" s="1" t="s">
        <v>32</v>
      </c>
      <c r="Y251" s="1" t="s">
        <v>32</v>
      </c>
      <c r="Z251" s="1" t="s">
        <v>32</v>
      </c>
      <c r="AA251" s="1" t="s">
        <v>884</v>
      </c>
      <c r="AB251" s="1" t="s">
        <v>32</v>
      </c>
      <c r="AC251" s="1" t="s">
        <v>32</v>
      </c>
      <c r="AE251">
        <v>9105873042</v>
      </c>
    </row>
    <row r="252" spans="1:31" x14ac:dyDescent="0.25">
      <c r="A252" s="1">
        <f>MATCH(B252,'PHIEU XT'!B:B,0)</f>
        <v>372</v>
      </c>
      <c r="B252" s="1">
        <v>9105871471</v>
      </c>
      <c r="C252" s="1" t="s">
        <v>560</v>
      </c>
      <c r="D252" s="1" t="s">
        <v>24</v>
      </c>
      <c r="E252" s="1" t="s">
        <v>25</v>
      </c>
      <c r="F252" s="1" t="s">
        <v>885</v>
      </c>
      <c r="G252" s="1">
        <f t="shared" si="3"/>
        <v>1</v>
      </c>
      <c r="H252" s="1">
        <f>SUMIF('PHIEU XT'!B:B,B252,'PHIEU XT'!AI:AI)</f>
        <v>73431</v>
      </c>
      <c r="I252" s="45">
        <v>73431</v>
      </c>
      <c r="J252" s="1" t="s">
        <v>168</v>
      </c>
      <c r="K252" s="1" t="s">
        <v>169</v>
      </c>
      <c r="L252" s="1" t="s">
        <v>50</v>
      </c>
      <c r="M252" s="1" t="s">
        <v>51</v>
      </c>
      <c r="N252" s="1" t="s">
        <v>52</v>
      </c>
      <c r="O252" s="1" t="s">
        <v>32</v>
      </c>
      <c r="P252" s="1" t="s">
        <v>32</v>
      </c>
      <c r="Q252" s="1" t="s">
        <v>32</v>
      </c>
      <c r="R252" s="1" t="s">
        <v>32</v>
      </c>
      <c r="S252" s="1" t="s">
        <v>33</v>
      </c>
      <c r="T252" s="1" t="s">
        <v>34</v>
      </c>
      <c r="U252" s="1" t="s">
        <v>35</v>
      </c>
      <c r="V252" s="1" t="s">
        <v>36</v>
      </c>
      <c r="W252" s="1" t="s">
        <v>37</v>
      </c>
      <c r="X252" s="1" t="s">
        <v>32</v>
      </c>
      <c r="Y252" s="1" t="s">
        <v>32</v>
      </c>
      <c r="Z252" s="1" t="s">
        <v>32</v>
      </c>
      <c r="AA252" s="1" t="s">
        <v>886</v>
      </c>
      <c r="AB252" s="1" t="s">
        <v>32</v>
      </c>
      <c r="AC252" s="1" t="s">
        <v>32</v>
      </c>
      <c r="AE252">
        <v>9105871471</v>
      </c>
    </row>
    <row r="253" spans="1:31" x14ac:dyDescent="0.25">
      <c r="A253" s="1">
        <f>MATCH(B253,'PHIEU XT'!B:B,0)</f>
        <v>259</v>
      </c>
      <c r="B253" s="1">
        <v>9105869774</v>
      </c>
      <c r="C253" s="1" t="s">
        <v>560</v>
      </c>
      <c r="D253" s="1" t="s">
        <v>24</v>
      </c>
      <c r="E253" s="1" t="s">
        <v>25</v>
      </c>
      <c r="F253" s="1" t="s">
        <v>887</v>
      </c>
      <c r="G253" s="1">
        <f t="shared" si="3"/>
        <v>1</v>
      </c>
      <c r="H253" s="1">
        <f>SUMIF('PHIEU XT'!B:B,B253,'PHIEU XT'!AI:AI)</f>
        <v>74250</v>
      </c>
      <c r="I253" s="45">
        <v>74250</v>
      </c>
      <c r="J253" s="1" t="s">
        <v>109</v>
      </c>
      <c r="K253" s="1" t="s">
        <v>110</v>
      </c>
      <c r="L253" s="1" t="s">
        <v>104</v>
      </c>
      <c r="M253" s="1" t="s">
        <v>105</v>
      </c>
      <c r="N253" s="1" t="s">
        <v>106</v>
      </c>
      <c r="O253" s="1" t="s">
        <v>45</v>
      </c>
      <c r="P253" s="1" t="s">
        <v>32</v>
      </c>
      <c r="Q253" s="1" t="s">
        <v>32</v>
      </c>
      <c r="R253" s="1" t="s">
        <v>32</v>
      </c>
      <c r="S253" s="1" t="s">
        <v>33</v>
      </c>
      <c r="T253" s="1" t="s">
        <v>34</v>
      </c>
      <c r="U253" s="1" t="s">
        <v>35</v>
      </c>
      <c r="V253" s="1" t="s">
        <v>36</v>
      </c>
      <c r="W253" s="1" t="s">
        <v>37</v>
      </c>
      <c r="X253" s="1" t="s">
        <v>32</v>
      </c>
      <c r="Y253" s="1" t="s">
        <v>32</v>
      </c>
      <c r="Z253" s="1" t="s">
        <v>32</v>
      </c>
      <c r="AA253" s="1" t="s">
        <v>888</v>
      </c>
      <c r="AB253" s="1" t="s">
        <v>32</v>
      </c>
      <c r="AC253" s="1" t="s">
        <v>32</v>
      </c>
      <c r="AE253">
        <v>9105869774</v>
      </c>
    </row>
    <row r="254" spans="1:31" x14ac:dyDescent="0.25">
      <c r="A254" s="1">
        <f>MATCH(B254,'PHIEU XT'!B:B,0)</f>
        <v>415</v>
      </c>
      <c r="B254" s="1">
        <v>9105872564</v>
      </c>
      <c r="C254" s="1" t="s">
        <v>560</v>
      </c>
      <c r="D254" s="1" t="s">
        <v>24</v>
      </c>
      <c r="E254" s="1" t="s">
        <v>25</v>
      </c>
      <c r="F254" s="1" t="s">
        <v>889</v>
      </c>
      <c r="G254" s="1">
        <f t="shared" si="3"/>
        <v>1</v>
      </c>
      <c r="H254" s="1">
        <f>SUMIF('PHIEU XT'!B:B,B254,'PHIEU XT'!AI:AI)</f>
        <v>46000</v>
      </c>
      <c r="I254" s="45">
        <v>46000</v>
      </c>
      <c r="J254" s="1" t="s">
        <v>249</v>
      </c>
      <c r="K254" s="1" t="s">
        <v>250</v>
      </c>
      <c r="L254" s="1" t="s">
        <v>482</v>
      </c>
      <c r="M254" s="1" t="s">
        <v>483</v>
      </c>
      <c r="N254" s="1" t="s">
        <v>484</v>
      </c>
      <c r="O254" s="1" t="s">
        <v>32</v>
      </c>
      <c r="P254" s="1" t="s">
        <v>32</v>
      </c>
      <c r="Q254" s="1" t="s">
        <v>32</v>
      </c>
      <c r="R254" s="1" t="s">
        <v>32</v>
      </c>
      <c r="S254" s="1" t="s">
        <v>33</v>
      </c>
      <c r="T254" s="1" t="s">
        <v>34</v>
      </c>
      <c r="U254" s="1" t="s">
        <v>35</v>
      </c>
      <c r="V254" s="1" t="s">
        <v>36</v>
      </c>
      <c r="W254" s="1" t="s">
        <v>37</v>
      </c>
      <c r="X254" s="1" t="s">
        <v>32</v>
      </c>
      <c r="Y254" s="1" t="s">
        <v>32</v>
      </c>
      <c r="Z254" s="1" t="s">
        <v>32</v>
      </c>
      <c r="AA254" s="1" t="s">
        <v>890</v>
      </c>
      <c r="AB254" s="1" t="s">
        <v>32</v>
      </c>
      <c r="AC254" s="1" t="s">
        <v>32</v>
      </c>
      <c r="AE254">
        <v>9105872564</v>
      </c>
    </row>
    <row r="255" spans="1:31" x14ac:dyDescent="0.25">
      <c r="A255" s="1">
        <f>MATCH(B255,'PHIEU XT'!B:B,0)</f>
        <v>289</v>
      </c>
      <c r="B255" s="1">
        <v>9105870222</v>
      </c>
      <c r="C255" s="1" t="s">
        <v>560</v>
      </c>
      <c r="D255" s="1" t="s">
        <v>24</v>
      </c>
      <c r="E255" s="1" t="s">
        <v>25</v>
      </c>
      <c r="F255" s="1" t="s">
        <v>891</v>
      </c>
      <c r="G255" s="1">
        <f t="shared" si="3"/>
        <v>1</v>
      </c>
      <c r="H255" s="1">
        <f>SUMIF('PHIEU XT'!B:B,B255,'PHIEU XT'!AI:AI)</f>
        <v>74250</v>
      </c>
      <c r="I255" s="45">
        <v>74250</v>
      </c>
      <c r="J255" s="1" t="s">
        <v>109</v>
      </c>
      <c r="K255" s="1" t="s">
        <v>110</v>
      </c>
      <c r="L255" s="1" t="s">
        <v>29</v>
      </c>
      <c r="M255" s="1" t="s">
        <v>30</v>
      </c>
      <c r="N255" s="1" t="s">
        <v>31</v>
      </c>
      <c r="O255" s="1" t="s">
        <v>32</v>
      </c>
      <c r="P255" s="1" t="s">
        <v>32</v>
      </c>
      <c r="Q255" s="1" t="s">
        <v>32</v>
      </c>
      <c r="R255" s="1" t="s">
        <v>32</v>
      </c>
      <c r="S255" s="1" t="s">
        <v>33</v>
      </c>
      <c r="T255" s="1" t="s">
        <v>34</v>
      </c>
      <c r="U255" s="1" t="s">
        <v>35</v>
      </c>
      <c r="V255" s="1" t="s">
        <v>36</v>
      </c>
      <c r="W255" s="1" t="s">
        <v>37</v>
      </c>
      <c r="X255" s="1" t="s">
        <v>32</v>
      </c>
      <c r="Y255" s="1" t="s">
        <v>32</v>
      </c>
      <c r="Z255" s="1" t="s">
        <v>32</v>
      </c>
      <c r="AA255" s="1" t="s">
        <v>892</v>
      </c>
      <c r="AB255" s="1" t="s">
        <v>32</v>
      </c>
      <c r="AC255" s="1" t="s">
        <v>32</v>
      </c>
      <c r="AE255">
        <v>9105870222</v>
      </c>
    </row>
    <row r="256" spans="1:31" x14ac:dyDescent="0.25">
      <c r="A256" s="1">
        <f>MATCH(B256,'PHIEU XT'!B:B,0)</f>
        <v>410</v>
      </c>
      <c r="B256" s="1">
        <v>9105872372</v>
      </c>
      <c r="C256" s="1" t="s">
        <v>560</v>
      </c>
      <c r="D256" s="1" t="s">
        <v>24</v>
      </c>
      <c r="E256" s="1" t="s">
        <v>25</v>
      </c>
      <c r="F256" s="1" t="s">
        <v>893</v>
      </c>
      <c r="G256" s="1">
        <f t="shared" si="3"/>
        <v>1</v>
      </c>
      <c r="H256" s="1">
        <f>SUMIF('PHIEU XT'!B:B,B256,'PHIEU XT'!AI:AI)</f>
        <v>89285</v>
      </c>
      <c r="I256" s="45">
        <v>89285</v>
      </c>
      <c r="J256" s="1" t="s">
        <v>143</v>
      </c>
      <c r="K256" s="1" t="s">
        <v>144</v>
      </c>
      <c r="L256" s="1" t="s">
        <v>401</v>
      </c>
      <c r="M256" s="1" t="s">
        <v>402</v>
      </c>
      <c r="N256" s="1" t="s">
        <v>403</v>
      </c>
      <c r="O256" s="1" t="s">
        <v>32</v>
      </c>
      <c r="P256" s="1" t="s">
        <v>32</v>
      </c>
      <c r="Q256" s="1" t="s">
        <v>32</v>
      </c>
      <c r="R256" s="1" t="s">
        <v>32</v>
      </c>
      <c r="S256" s="1" t="s">
        <v>33</v>
      </c>
      <c r="T256" s="1" t="s">
        <v>34</v>
      </c>
      <c r="U256" s="1" t="s">
        <v>35</v>
      </c>
      <c r="V256" s="1" t="s">
        <v>36</v>
      </c>
      <c r="W256" s="1" t="s">
        <v>37</v>
      </c>
      <c r="X256" s="1" t="s">
        <v>32</v>
      </c>
      <c r="Y256" s="1" t="s">
        <v>32</v>
      </c>
      <c r="Z256" s="1" t="s">
        <v>32</v>
      </c>
      <c r="AA256" s="1" t="s">
        <v>894</v>
      </c>
      <c r="AB256" s="1" t="s">
        <v>32</v>
      </c>
      <c r="AC256" s="1" t="s">
        <v>32</v>
      </c>
      <c r="AE256">
        <v>9105872372</v>
      </c>
    </row>
    <row r="257" spans="1:31" x14ac:dyDescent="0.25">
      <c r="A257" s="1">
        <f>MATCH(B257,'PHIEU XT'!B:B,0)</f>
        <v>413</v>
      </c>
      <c r="B257" s="1">
        <v>9105872451</v>
      </c>
      <c r="C257" s="1" t="s">
        <v>560</v>
      </c>
      <c r="D257" s="1" t="s">
        <v>24</v>
      </c>
      <c r="E257" s="1" t="s">
        <v>25</v>
      </c>
      <c r="F257" s="1" t="s">
        <v>895</v>
      </c>
      <c r="G257" s="1">
        <f t="shared" si="3"/>
        <v>1</v>
      </c>
      <c r="H257" s="1">
        <f>SUMIF('PHIEU XT'!B:B,B257,'PHIEU XT'!AI:AI)</f>
        <v>56760</v>
      </c>
      <c r="I257" s="45">
        <v>56760</v>
      </c>
      <c r="J257" s="1" t="s">
        <v>139</v>
      </c>
      <c r="K257" s="1" t="s">
        <v>140</v>
      </c>
      <c r="L257" s="1" t="s">
        <v>57</v>
      </c>
      <c r="M257" s="1" t="s">
        <v>58</v>
      </c>
      <c r="N257" s="1" t="s">
        <v>59</v>
      </c>
      <c r="O257" s="1" t="s">
        <v>45</v>
      </c>
      <c r="P257" s="1" t="s">
        <v>32</v>
      </c>
      <c r="Q257" s="1" t="s">
        <v>32</v>
      </c>
      <c r="R257" s="1" t="s">
        <v>32</v>
      </c>
      <c r="S257" s="1" t="s">
        <v>33</v>
      </c>
      <c r="T257" s="1" t="s">
        <v>34</v>
      </c>
      <c r="U257" s="1" t="s">
        <v>35</v>
      </c>
      <c r="V257" s="1" t="s">
        <v>36</v>
      </c>
      <c r="W257" s="1" t="s">
        <v>37</v>
      </c>
      <c r="X257" s="1" t="s">
        <v>32</v>
      </c>
      <c r="Y257" s="1" t="s">
        <v>32</v>
      </c>
      <c r="Z257" s="1" t="s">
        <v>32</v>
      </c>
      <c r="AA257" s="1" t="s">
        <v>896</v>
      </c>
      <c r="AB257" s="1" t="s">
        <v>32</v>
      </c>
      <c r="AC257" s="1" t="s">
        <v>32</v>
      </c>
      <c r="AE257">
        <v>9105872451</v>
      </c>
    </row>
    <row r="258" spans="1:31" x14ac:dyDescent="0.25">
      <c r="A258" s="1">
        <f>MATCH(B258,'PHIEU XT'!B:B,0)</f>
        <v>373</v>
      </c>
      <c r="B258" s="1">
        <v>9105871488</v>
      </c>
      <c r="C258" s="1" t="s">
        <v>560</v>
      </c>
      <c r="D258" s="1" t="s">
        <v>24</v>
      </c>
      <c r="E258" s="1" t="s">
        <v>25</v>
      </c>
      <c r="F258" s="1" t="s">
        <v>897</v>
      </c>
      <c r="G258" s="1">
        <f t="shared" si="3"/>
        <v>1</v>
      </c>
      <c r="H258" s="1">
        <f>SUMIF('PHIEU XT'!B:B,B258,'PHIEU XT'!AI:AI)</f>
        <v>290942</v>
      </c>
      <c r="I258" s="45">
        <v>290942</v>
      </c>
      <c r="J258" s="1" t="s">
        <v>898</v>
      </c>
      <c r="K258" s="1" t="s">
        <v>899</v>
      </c>
      <c r="L258" s="1" t="s">
        <v>42</v>
      </c>
      <c r="M258" s="1" t="s">
        <v>43</v>
      </c>
      <c r="N258" s="1" t="s">
        <v>44</v>
      </c>
      <c r="O258" s="1" t="s">
        <v>45</v>
      </c>
      <c r="P258" s="1" t="s">
        <v>32</v>
      </c>
      <c r="Q258" s="1" t="s">
        <v>32</v>
      </c>
      <c r="R258" s="1" t="s">
        <v>32</v>
      </c>
      <c r="S258" s="1" t="s">
        <v>33</v>
      </c>
      <c r="T258" s="1" t="s">
        <v>34</v>
      </c>
      <c r="U258" s="1" t="s">
        <v>35</v>
      </c>
      <c r="V258" s="1" t="s">
        <v>36</v>
      </c>
      <c r="W258" s="1" t="s">
        <v>37</v>
      </c>
      <c r="X258" s="1" t="s">
        <v>32</v>
      </c>
      <c r="Y258" s="1" t="s">
        <v>32</v>
      </c>
      <c r="Z258" s="1" t="s">
        <v>32</v>
      </c>
      <c r="AA258" s="1" t="s">
        <v>900</v>
      </c>
      <c r="AB258" s="1" t="s">
        <v>32</v>
      </c>
      <c r="AC258" s="1" t="s">
        <v>32</v>
      </c>
      <c r="AE258">
        <v>9105871488</v>
      </c>
    </row>
    <row r="259" spans="1:31" x14ac:dyDescent="0.25">
      <c r="A259" s="1">
        <f>MATCH(B259,'PHIEU XT'!B:B,0)</f>
        <v>352</v>
      </c>
      <c r="B259" s="1">
        <v>9105871096</v>
      </c>
      <c r="C259" s="1" t="s">
        <v>560</v>
      </c>
      <c r="D259" s="1" t="s">
        <v>24</v>
      </c>
      <c r="E259" s="1" t="s">
        <v>25</v>
      </c>
      <c r="F259" s="1" t="s">
        <v>901</v>
      </c>
      <c r="G259" s="1">
        <f t="shared" ref="G259:G322" si="4">IF(H259=I259,1,0)</f>
        <v>1</v>
      </c>
      <c r="H259" s="1">
        <f>SUMIF('PHIEU XT'!B:B,B259,'PHIEU XT'!AI:AI)</f>
        <v>222116</v>
      </c>
      <c r="I259" s="45">
        <v>222116</v>
      </c>
      <c r="J259" s="1" t="s">
        <v>82</v>
      </c>
      <c r="K259" s="1" t="s">
        <v>83</v>
      </c>
      <c r="L259" s="1" t="s">
        <v>237</v>
      </c>
      <c r="M259" s="1" t="s">
        <v>238</v>
      </c>
      <c r="N259" s="1" t="s">
        <v>239</v>
      </c>
      <c r="O259" s="1" t="s">
        <v>240</v>
      </c>
      <c r="P259" s="1" t="s">
        <v>32</v>
      </c>
      <c r="Q259" s="1" t="s">
        <v>32</v>
      </c>
      <c r="R259" s="1" t="s">
        <v>32</v>
      </c>
      <c r="S259" s="1" t="s">
        <v>33</v>
      </c>
      <c r="T259" s="1" t="s">
        <v>34</v>
      </c>
      <c r="U259" s="1" t="s">
        <v>35</v>
      </c>
      <c r="V259" s="1" t="s">
        <v>36</v>
      </c>
      <c r="W259" s="1" t="s">
        <v>37</v>
      </c>
      <c r="X259" s="1" t="s">
        <v>32</v>
      </c>
      <c r="Y259" s="1" t="s">
        <v>32</v>
      </c>
      <c r="Z259" s="1" t="s">
        <v>32</v>
      </c>
      <c r="AA259" s="1" t="s">
        <v>902</v>
      </c>
      <c r="AB259" s="1" t="s">
        <v>32</v>
      </c>
      <c r="AC259" s="1" t="s">
        <v>32</v>
      </c>
      <c r="AE259">
        <v>9105871096</v>
      </c>
    </row>
    <row r="260" spans="1:31" x14ac:dyDescent="0.25">
      <c r="A260" s="1">
        <f>MATCH(B260,'PHIEU XT'!B:B,0)</f>
        <v>258</v>
      </c>
      <c r="B260" s="1">
        <v>9105869789</v>
      </c>
      <c r="C260" s="1" t="s">
        <v>560</v>
      </c>
      <c r="D260" s="1" t="s">
        <v>24</v>
      </c>
      <c r="E260" s="1" t="s">
        <v>25</v>
      </c>
      <c r="F260" s="1" t="s">
        <v>903</v>
      </c>
      <c r="G260" s="1">
        <f t="shared" si="4"/>
        <v>1</v>
      </c>
      <c r="H260" s="1">
        <f>SUMIF('PHIEU XT'!B:B,B260,'PHIEU XT'!AI:AI)</f>
        <v>99000</v>
      </c>
      <c r="I260" s="45">
        <v>99000</v>
      </c>
      <c r="J260" s="1" t="s">
        <v>233</v>
      </c>
      <c r="K260" s="1" t="s">
        <v>234</v>
      </c>
      <c r="L260" s="1" t="s">
        <v>159</v>
      </c>
      <c r="M260" s="1" t="s">
        <v>160</v>
      </c>
      <c r="N260" s="1" t="s">
        <v>161</v>
      </c>
      <c r="O260" s="1" t="s">
        <v>32</v>
      </c>
      <c r="P260" s="1" t="s">
        <v>32</v>
      </c>
      <c r="Q260" s="1" t="s">
        <v>32</v>
      </c>
      <c r="R260" s="1" t="s">
        <v>32</v>
      </c>
      <c r="S260" s="1" t="s">
        <v>33</v>
      </c>
      <c r="T260" s="1" t="s">
        <v>34</v>
      </c>
      <c r="U260" s="1" t="s">
        <v>35</v>
      </c>
      <c r="V260" s="1" t="s">
        <v>36</v>
      </c>
      <c r="W260" s="1" t="s">
        <v>37</v>
      </c>
      <c r="X260" s="1" t="s">
        <v>32</v>
      </c>
      <c r="Y260" s="1" t="s">
        <v>32</v>
      </c>
      <c r="Z260" s="1" t="s">
        <v>32</v>
      </c>
      <c r="AA260" s="1" t="s">
        <v>904</v>
      </c>
      <c r="AB260" s="1" t="s">
        <v>32</v>
      </c>
      <c r="AC260" s="1" t="s">
        <v>32</v>
      </c>
      <c r="AE260">
        <v>9105869789</v>
      </c>
    </row>
    <row r="261" spans="1:31" x14ac:dyDescent="0.25">
      <c r="A261" s="1">
        <f>MATCH(B261,'PHIEU XT'!B:B,0)</f>
        <v>406</v>
      </c>
      <c r="B261" s="1">
        <v>9105872272</v>
      </c>
      <c r="C261" s="1" t="s">
        <v>560</v>
      </c>
      <c r="D261" s="1" t="s">
        <v>24</v>
      </c>
      <c r="E261" s="1" t="s">
        <v>25</v>
      </c>
      <c r="F261" s="1" t="s">
        <v>905</v>
      </c>
      <c r="G261" s="1">
        <f t="shared" si="4"/>
        <v>1</v>
      </c>
      <c r="H261" s="1">
        <f>SUMIF('PHIEU XT'!B:B,B261,'PHIEU XT'!AI:AI)</f>
        <v>222116</v>
      </c>
      <c r="I261" s="45">
        <v>222116</v>
      </c>
      <c r="J261" s="1" t="s">
        <v>82</v>
      </c>
      <c r="K261" s="1" t="s">
        <v>83</v>
      </c>
      <c r="L261" s="1" t="s">
        <v>401</v>
      </c>
      <c r="M261" s="1" t="s">
        <v>402</v>
      </c>
      <c r="N261" s="1" t="s">
        <v>403</v>
      </c>
      <c r="O261" s="1" t="s">
        <v>32</v>
      </c>
      <c r="P261" s="1" t="s">
        <v>32</v>
      </c>
      <c r="Q261" s="1" t="s">
        <v>32</v>
      </c>
      <c r="R261" s="1" t="s">
        <v>32</v>
      </c>
      <c r="S261" s="1" t="s">
        <v>33</v>
      </c>
      <c r="T261" s="1" t="s">
        <v>34</v>
      </c>
      <c r="U261" s="1" t="s">
        <v>35</v>
      </c>
      <c r="V261" s="1" t="s">
        <v>36</v>
      </c>
      <c r="W261" s="1" t="s">
        <v>37</v>
      </c>
      <c r="X261" s="1" t="s">
        <v>32</v>
      </c>
      <c r="Y261" s="1" t="s">
        <v>32</v>
      </c>
      <c r="Z261" s="1" t="s">
        <v>32</v>
      </c>
      <c r="AA261" s="1" t="s">
        <v>906</v>
      </c>
      <c r="AB261" s="1" t="s">
        <v>32</v>
      </c>
      <c r="AC261" s="1" t="s">
        <v>32</v>
      </c>
      <c r="AE261">
        <v>9105872272</v>
      </c>
    </row>
    <row r="262" spans="1:31" x14ac:dyDescent="0.25">
      <c r="A262" s="1">
        <f>MATCH(B262,'PHIEU XT'!B:B,0)</f>
        <v>393</v>
      </c>
      <c r="B262" s="1">
        <v>9105871845</v>
      </c>
      <c r="C262" s="1" t="s">
        <v>560</v>
      </c>
      <c r="D262" s="1" t="s">
        <v>24</v>
      </c>
      <c r="E262" s="1" t="s">
        <v>25</v>
      </c>
      <c r="F262" s="1" t="s">
        <v>907</v>
      </c>
      <c r="G262" s="1">
        <f t="shared" si="4"/>
        <v>1</v>
      </c>
      <c r="H262" s="1">
        <f>SUMIF('PHIEU XT'!B:B,B262,'PHIEU XT'!AI:AI)</f>
        <v>50182</v>
      </c>
      <c r="I262" s="45">
        <v>50182</v>
      </c>
      <c r="J262" s="1" t="s">
        <v>181</v>
      </c>
      <c r="K262" s="1" t="s">
        <v>182</v>
      </c>
      <c r="L262" s="1" t="s">
        <v>64</v>
      </c>
      <c r="M262" s="1" t="s">
        <v>65</v>
      </c>
      <c r="N262" s="1" t="s">
        <v>66</v>
      </c>
      <c r="O262" s="1" t="s">
        <v>45</v>
      </c>
      <c r="P262" s="1" t="s">
        <v>32</v>
      </c>
      <c r="Q262" s="1" t="s">
        <v>32</v>
      </c>
      <c r="R262" s="1" t="s">
        <v>32</v>
      </c>
      <c r="S262" s="1" t="s">
        <v>33</v>
      </c>
      <c r="T262" s="1" t="s">
        <v>34</v>
      </c>
      <c r="U262" s="1" t="s">
        <v>35</v>
      </c>
      <c r="V262" s="1" t="s">
        <v>36</v>
      </c>
      <c r="W262" s="1" t="s">
        <v>37</v>
      </c>
      <c r="X262" s="1" t="s">
        <v>32</v>
      </c>
      <c r="Y262" s="1" t="s">
        <v>32</v>
      </c>
      <c r="Z262" s="1" t="s">
        <v>32</v>
      </c>
      <c r="AA262" s="1" t="s">
        <v>908</v>
      </c>
      <c r="AB262" s="1" t="s">
        <v>32</v>
      </c>
      <c r="AC262" s="1" t="s">
        <v>32</v>
      </c>
      <c r="AE262">
        <v>9105871845</v>
      </c>
    </row>
    <row r="263" spans="1:31" x14ac:dyDescent="0.25">
      <c r="A263" s="1">
        <f>MATCH(B263,'PHIEU XT'!B:B,0)</f>
        <v>409</v>
      </c>
      <c r="B263" s="1">
        <v>9105872382</v>
      </c>
      <c r="C263" s="1" t="s">
        <v>560</v>
      </c>
      <c r="D263" s="1" t="s">
        <v>24</v>
      </c>
      <c r="E263" s="1" t="s">
        <v>25</v>
      </c>
      <c r="F263" s="1" t="s">
        <v>909</v>
      </c>
      <c r="G263" s="1">
        <f t="shared" si="4"/>
        <v>1</v>
      </c>
      <c r="H263" s="1">
        <f>SUMIF('PHIEU XT'!B:B,B263,'PHIEU XT'!AI:AI)</f>
        <v>56760</v>
      </c>
      <c r="I263" s="45">
        <v>56760</v>
      </c>
      <c r="J263" s="1" t="s">
        <v>139</v>
      </c>
      <c r="K263" s="1" t="s">
        <v>140</v>
      </c>
      <c r="L263" s="1" t="s">
        <v>84</v>
      </c>
      <c r="M263" s="1" t="s">
        <v>85</v>
      </c>
      <c r="N263" s="1" t="s">
        <v>86</v>
      </c>
      <c r="O263" s="1" t="s">
        <v>32</v>
      </c>
      <c r="P263" s="1" t="s">
        <v>32</v>
      </c>
      <c r="Q263" s="1" t="s">
        <v>32</v>
      </c>
      <c r="R263" s="1" t="s">
        <v>32</v>
      </c>
      <c r="S263" s="1" t="s">
        <v>33</v>
      </c>
      <c r="T263" s="1" t="s">
        <v>34</v>
      </c>
      <c r="U263" s="1" t="s">
        <v>35</v>
      </c>
      <c r="V263" s="1" t="s">
        <v>36</v>
      </c>
      <c r="W263" s="1" t="s">
        <v>37</v>
      </c>
      <c r="X263" s="1" t="s">
        <v>32</v>
      </c>
      <c r="Y263" s="1" t="s">
        <v>32</v>
      </c>
      <c r="Z263" s="1" t="s">
        <v>32</v>
      </c>
      <c r="AA263" s="1" t="s">
        <v>910</v>
      </c>
      <c r="AB263" s="1" t="s">
        <v>32</v>
      </c>
      <c r="AC263" s="1" t="s">
        <v>32</v>
      </c>
      <c r="AE263">
        <v>9105872382</v>
      </c>
    </row>
    <row r="264" spans="1:31" x14ac:dyDescent="0.25">
      <c r="A264" s="1">
        <f>MATCH(B264,'PHIEU XT'!B:B,0)</f>
        <v>376</v>
      </c>
      <c r="B264" s="1">
        <v>9105871515</v>
      </c>
      <c r="C264" s="1" t="s">
        <v>560</v>
      </c>
      <c r="D264" s="1" t="s">
        <v>24</v>
      </c>
      <c r="E264" s="1" t="s">
        <v>25</v>
      </c>
      <c r="F264" s="1" t="s">
        <v>911</v>
      </c>
      <c r="G264" s="1">
        <f t="shared" si="4"/>
        <v>1</v>
      </c>
      <c r="H264" s="1">
        <f>SUMIF('PHIEU XT'!B:B,B264,'PHIEU XT'!AI:AI)</f>
        <v>187500</v>
      </c>
      <c r="I264" s="45">
        <v>187500</v>
      </c>
      <c r="J264" s="1" t="s">
        <v>912</v>
      </c>
      <c r="K264" s="1" t="s">
        <v>913</v>
      </c>
      <c r="L264" s="1" t="s">
        <v>515</v>
      </c>
      <c r="M264" s="1" t="s">
        <v>516</v>
      </c>
      <c r="N264" s="1" t="s">
        <v>517</v>
      </c>
      <c r="O264" s="1" t="s">
        <v>32</v>
      </c>
      <c r="P264" s="1" t="s">
        <v>32</v>
      </c>
      <c r="Q264" s="1" t="s">
        <v>32</v>
      </c>
      <c r="R264" s="1" t="s">
        <v>32</v>
      </c>
      <c r="S264" s="1" t="s">
        <v>33</v>
      </c>
      <c r="T264" s="1" t="s">
        <v>34</v>
      </c>
      <c r="U264" s="1" t="s">
        <v>35</v>
      </c>
      <c r="V264" s="1" t="s">
        <v>36</v>
      </c>
      <c r="W264" s="1" t="s">
        <v>37</v>
      </c>
      <c r="X264" s="1" t="s">
        <v>32</v>
      </c>
      <c r="Y264" s="1" t="s">
        <v>32</v>
      </c>
      <c r="Z264" s="1" t="s">
        <v>32</v>
      </c>
      <c r="AA264" s="1" t="s">
        <v>914</v>
      </c>
      <c r="AB264" s="1" t="s">
        <v>32</v>
      </c>
      <c r="AC264" s="1" t="s">
        <v>32</v>
      </c>
      <c r="AE264">
        <v>9105871515</v>
      </c>
    </row>
    <row r="265" spans="1:31" x14ac:dyDescent="0.25">
      <c r="A265" s="1">
        <f>MATCH(B265,'PHIEU XT'!B:B,0)</f>
        <v>433</v>
      </c>
      <c r="B265" s="1">
        <v>9105872718</v>
      </c>
      <c r="C265" s="1" t="s">
        <v>560</v>
      </c>
      <c r="D265" s="1" t="s">
        <v>24</v>
      </c>
      <c r="E265" s="1" t="s">
        <v>25</v>
      </c>
      <c r="F265" s="1" t="s">
        <v>915</v>
      </c>
      <c r="G265" s="1">
        <f t="shared" si="4"/>
        <v>1</v>
      </c>
      <c r="H265" s="1">
        <f>SUMIF('PHIEU XT'!B:B,B265,'PHIEU XT'!AI:AI)</f>
        <v>222116</v>
      </c>
      <c r="I265" s="45">
        <v>222116</v>
      </c>
      <c r="J265" s="1" t="s">
        <v>82</v>
      </c>
      <c r="K265" s="1" t="s">
        <v>83</v>
      </c>
      <c r="L265" s="1" t="s">
        <v>50</v>
      </c>
      <c r="M265" s="1" t="s">
        <v>51</v>
      </c>
      <c r="N265" s="1" t="s">
        <v>52</v>
      </c>
      <c r="O265" s="1" t="s">
        <v>32</v>
      </c>
      <c r="P265" s="1" t="s">
        <v>32</v>
      </c>
      <c r="Q265" s="1" t="s">
        <v>32</v>
      </c>
      <c r="R265" s="1" t="s">
        <v>32</v>
      </c>
      <c r="S265" s="1" t="s">
        <v>33</v>
      </c>
      <c r="T265" s="1" t="s">
        <v>34</v>
      </c>
      <c r="U265" s="1" t="s">
        <v>35</v>
      </c>
      <c r="V265" s="1" t="s">
        <v>36</v>
      </c>
      <c r="W265" s="1" t="s">
        <v>37</v>
      </c>
      <c r="X265" s="1" t="s">
        <v>32</v>
      </c>
      <c r="Y265" s="1" t="s">
        <v>32</v>
      </c>
      <c r="Z265" s="1" t="s">
        <v>32</v>
      </c>
      <c r="AA265" s="1" t="s">
        <v>916</v>
      </c>
      <c r="AB265" s="1" t="s">
        <v>32</v>
      </c>
      <c r="AC265" s="1" t="s">
        <v>32</v>
      </c>
      <c r="AE265">
        <v>9105872718</v>
      </c>
    </row>
    <row r="266" spans="1:31" x14ac:dyDescent="0.25">
      <c r="A266" s="1">
        <f>MATCH(B266,'PHIEU XT'!B:B,0)</f>
        <v>378</v>
      </c>
      <c r="B266" s="1">
        <v>9105871552</v>
      </c>
      <c r="C266" s="1" t="s">
        <v>560</v>
      </c>
      <c r="D266" s="1" t="s">
        <v>24</v>
      </c>
      <c r="E266" s="1" t="s">
        <v>25</v>
      </c>
      <c r="F266" s="1" t="s">
        <v>917</v>
      </c>
      <c r="G266" s="1">
        <f t="shared" si="4"/>
        <v>1</v>
      </c>
      <c r="H266" s="1">
        <f>SUMIF('PHIEU XT'!B:B,B266,'PHIEU XT'!AI:AI)</f>
        <v>656785</v>
      </c>
      <c r="I266" s="45">
        <v>656785</v>
      </c>
      <c r="J266" s="1" t="s">
        <v>918</v>
      </c>
      <c r="K266" s="1" t="s">
        <v>919</v>
      </c>
      <c r="L266" s="1" t="s">
        <v>422</v>
      </c>
      <c r="M266" s="1" t="s">
        <v>423</v>
      </c>
      <c r="N266" s="1" t="s">
        <v>424</v>
      </c>
      <c r="O266" s="1" t="s">
        <v>32</v>
      </c>
      <c r="P266" s="1" t="s">
        <v>32</v>
      </c>
      <c r="Q266" s="1" t="s">
        <v>32</v>
      </c>
      <c r="R266" s="1" t="s">
        <v>32</v>
      </c>
      <c r="S266" s="1" t="s">
        <v>33</v>
      </c>
      <c r="T266" s="1" t="s">
        <v>34</v>
      </c>
      <c r="U266" s="1" t="s">
        <v>35</v>
      </c>
      <c r="V266" s="1" t="s">
        <v>36</v>
      </c>
      <c r="W266" s="1" t="s">
        <v>37</v>
      </c>
      <c r="X266" s="1" t="s">
        <v>32</v>
      </c>
      <c r="Y266" s="1" t="s">
        <v>32</v>
      </c>
      <c r="Z266" s="1" t="s">
        <v>32</v>
      </c>
      <c r="AA266" s="1" t="s">
        <v>920</v>
      </c>
      <c r="AB266" s="1" t="s">
        <v>32</v>
      </c>
      <c r="AC266" s="1" t="s">
        <v>32</v>
      </c>
      <c r="AE266">
        <v>9105871552</v>
      </c>
    </row>
    <row r="267" spans="1:31" x14ac:dyDescent="0.25">
      <c r="A267" s="1">
        <f>MATCH(B267,'PHIEU XT'!B:B,0)</f>
        <v>399</v>
      </c>
      <c r="B267" s="1">
        <v>9105871985</v>
      </c>
      <c r="C267" s="1" t="s">
        <v>560</v>
      </c>
      <c r="D267" s="1" t="s">
        <v>24</v>
      </c>
      <c r="E267" s="1" t="s">
        <v>25</v>
      </c>
      <c r="F267" s="1" t="s">
        <v>921</v>
      </c>
      <c r="G267" s="1">
        <f t="shared" si="4"/>
        <v>1</v>
      </c>
      <c r="H267" s="1">
        <f>SUMIF('PHIEU XT'!B:B,B267,'PHIEU XT'!AI:AI)</f>
        <v>297000</v>
      </c>
      <c r="I267" s="45">
        <v>297000</v>
      </c>
      <c r="J267" s="1" t="s">
        <v>922</v>
      </c>
      <c r="K267" s="1" t="s">
        <v>923</v>
      </c>
      <c r="L267" s="1" t="s">
        <v>50</v>
      </c>
      <c r="M267" s="1" t="s">
        <v>51</v>
      </c>
      <c r="N267" s="1" t="s">
        <v>52</v>
      </c>
      <c r="O267" s="1" t="s">
        <v>32</v>
      </c>
      <c r="P267" s="1" t="s">
        <v>32</v>
      </c>
      <c r="Q267" s="1" t="s">
        <v>32</v>
      </c>
      <c r="R267" s="1" t="s">
        <v>32</v>
      </c>
      <c r="S267" s="1" t="s">
        <v>33</v>
      </c>
      <c r="T267" s="1" t="s">
        <v>34</v>
      </c>
      <c r="U267" s="1" t="s">
        <v>35</v>
      </c>
      <c r="V267" s="1" t="s">
        <v>36</v>
      </c>
      <c r="W267" s="1" t="s">
        <v>37</v>
      </c>
      <c r="X267" s="1" t="s">
        <v>32</v>
      </c>
      <c r="Y267" s="1" t="s">
        <v>32</v>
      </c>
      <c r="Z267" s="1" t="s">
        <v>32</v>
      </c>
      <c r="AA267" s="1" t="s">
        <v>924</v>
      </c>
      <c r="AB267" s="1" t="s">
        <v>32</v>
      </c>
      <c r="AC267" s="1" t="s">
        <v>32</v>
      </c>
      <c r="AE267">
        <v>9105871985</v>
      </c>
    </row>
    <row r="268" spans="1:31" x14ac:dyDescent="0.25">
      <c r="A268" s="1">
        <f>MATCH(B268,'PHIEU XT'!B:B,0)</f>
        <v>371</v>
      </c>
      <c r="B268" s="1">
        <v>9105871395</v>
      </c>
      <c r="C268" s="1" t="s">
        <v>560</v>
      </c>
      <c r="D268" s="1" t="s">
        <v>24</v>
      </c>
      <c r="E268" s="1" t="s">
        <v>25</v>
      </c>
      <c r="F268" s="1" t="s">
        <v>925</v>
      </c>
      <c r="G268" s="1">
        <f t="shared" si="4"/>
        <v>1</v>
      </c>
      <c r="H268" s="1">
        <f>SUMIF('PHIEU XT'!B:B,B268,'PHIEU XT'!AI:AI)</f>
        <v>111058</v>
      </c>
      <c r="I268" s="45">
        <v>111058</v>
      </c>
      <c r="J268" s="1" t="s">
        <v>27</v>
      </c>
      <c r="K268" s="1" t="s">
        <v>28</v>
      </c>
      <c r="L268" s="1" t="s">
        <v>42</v>
      </c>
      <c r="M268" s="1" t="s">
        <v>43</v>
      </c>
      <c r="N268" s="1" t="s">
        <v>44</v>
      </c>
      <c r="O268" s="1" t="s">
        <v>45</v>
      </c>
      <c r="P268" s="1" t="s">
        <v>32</v>
      </c>
      <c r="Q268" s="1" t="s">
        <v>32</v>
      </c>
      <c r="R268" s="1" t="s">
        <v>32</v>
      </c>
      <c r="S268" s="1" t="s">
        <v>33</v>
      </c>
      <c r="T268" s="1" t="s">
        <v>34</v>
      </c>
      <c r="U268" s="1" t="s">
        <v>35</v>
      </c>
      <c r="V268" s="1" t="s">
        <v>36</v>
      </c>
      <c r="W268" s="1" t="s">
        <v>37</v>
      </c>
      <c r="X268" s="1" t="s">
        <v>32</v>
      </c>
      <c r="Y268" s="1" t="s">
        <v>32</v>
      </c>
      <c r="Z268" s="1" t="s">
        <v>32</v>
      </c>
      <c r="AA268" s="1" t="s">
        <v>926</v>
      </c>
      <c r="AB268" s="1" t="s">
        <v>32</v>
      </c>
      <c r="AC268" s="1" t="s">
        <v>32</v>
      </c>
      <c r="AE268">
        <v>9105871395</v>
      </c>
    </row>
    <row r="269" spans="1:31" x14ac:dyDescent="0.25">
      <c r="A269" s="1">
        <f>MATCH(B269,'PHIEU XT'!B:B,0)</f>
        <v>363</v>
      </c>
      <c r="B269" s="1">
        <v>9105871356</v>
      </c>
      <c r="C269" s="1" t="s">
        <v>560</v>
      </c>
      <c r="D269" s="1" t="s">
        <v>24</v>
      </c>
      <c r="E269" s="1" t="s">
        <v>25</v>
      </c>
      <c r="F269" s="1" t="s">
        <v>927</v>
      </c>
      <c r="G269" s="1">
        <f t="shared" si="4"/>
        <v>1</v>
      </c>
      <c r="H269" s="1">
        <f>SUMIF('PHIEU XT'!B:B,B269,'PHIEU XT'!AI:AI)</f>
        <v>570278</v>
      </c>
      <c r="I269" s="45">
        <v>570278</v>
      </c>
      <c r="J269" s="1" t="s">
        <v>928</v>
      </c>
      <c r="K269" s="1" t="s">
        <v>929</v>
      </c>
      <c r="L269" s="1" t="s">
        <v>42</v>
      </c>
      <c r="M269" s="1" t="s">
        <v>43</v>
      </c>
      <c r="N269" s="1" t="s">
        <v>44</v>
      </c>
      <c r="O269" s="1" t="s">
        <v>45</v>
      </c>
      <c r="P269" s="1" t="s">
        <v>32</v>
      </c>
      <c r="Q269" s="1" t="s">
        <v>32</v>
      </c>
      <c r="R269" s="1" t="s">
        <v>32</v>
      </c>
      <c r="S269" s="1" t="s">
        <v>33</v>
      </c>
      <c r="T269" s="1" t="s">
        <v>34</v>
      </c>
      <c r="U269" s="1" t="s">
        <v>35</v>
      </c>
      <c r="V269" s="1" t="s">
        <v>36</v>
      </c>
      <c r="W269" s="1" t="s">
        <v>37</v>
      </c>
      <c r="X269" s="1" t="s">
        <v>32</v>
      </c>
      <c r="Y269" s="1" t="s">
        <v>32</v>
      </c>
      <c r="Z269" s="1" t="s">
        <v>32</v>
      </c>
      <c r="AA269" s="1" t="s">
        <v>930</v>
      </c>
      <c r="AB269" s="1" t="s">
        <v>32</v>
      </c>
      <c r="AC269" s="1" t="s">
        <v>32</v>
      </c>
      <c r="AE269">
        <v>9105871356</v>
      </c>
    </row>
    <row r="270" spans="1:31" x14ac:dyDescent="0.25">
      <c r="A270" s="1">
        <f>MATCH(B270,'PHIEU XT'!B:B,0)</f>
        <v>330</v>
      </c>
      <c r="B270" s="1">
        <v>9105870723</v>
      </c>
      <c r="C270" s="1" t="s">
        <v>560</v>
      </c>
      <c r="D270" s="1" t="s">
        <v>24</v>
      </c>
      <c r="E270" s="1" t="s">
        <v>25</v>
      </c>
      <c r="F270" s="1" t="s">
        <v>931</v>
      </c>
      <c r="G270" s="1">
        <f t="shared" si="4"/>
        <v>1</v>
      </c>
      <c r="H270" s="1">
        <f>SUMIF('PHIEU XT'!B:B,B270,'PHIEU XT'!AI:AI)</f>
        <v>222380</v>
      </c>
      <c r="I270" s="45">
        <v>222380</v>
      </c>
      <c r="J270" s="1" t="s">
        <v>259</v>
      </c>
      <c r="K270" s="1" t="s">
        <v>260</v>
      </c>
      <c r="L270" s="1" t="s">
        <v>401</v>
      </c>
      <c r="M270" s="1" t="s">
        <v>402</v>
      </c>
      <c r="N270" s="1" t="s">
        <v>403</v>
      </c>
      <c r="O270" s="1" t="s">
        <v>32</v>
      </c>
      <c r="P270" s="1" t="s">
        <v>32</v>
      </c>
      <c r="Q270" s="1" t="s">
        <v>32</v>
      </c>
      <c r="R270" s="1" t="s">
        <v>32</v>
      </c>
      <c r="S270" s="1" t="s">
        <v>33</v>
      </c>
      <c r="T270" s="1" t="s">
        <v>34</v>
      </c>
      <c r="U270" s="1" t="s">
        <v>35</v>
      </c>
      <c r="V270" s="1" t="s">
        <v>36</v>
      </c>
      <c r="W270" s="1" t="s">
        <v>37</v>
      </c>
      <c r="X270" s="1" t="s">
        <v>32</v>
      </c>
      <c r="Y270" s="1" t="s">
        <v>32</v>
      </c>
      <c r="Z270" s="1" t="s">
        <v>32</v>
      </c>
      <c r="AA270" s="1" t="s">
        <v>932</v>
      </c>
      <c r="AB270" s="1" t="s">
        <v>32</v>
      </c>
      <c r="AC270" s="1" t="s">
        <v>32</v>
      </c>
      <c r="AE270">
        <v>9105870723</v>
      </c>
    </row>
    <row r="271" spans="1:31" x14ac:dyDescent="0.25">
      <c r="A271" s="1">
        <f>MATCH(B271,'PHIEU XT'!B:B,0)</f>
        <v>402</v>
      </c>
      <c r="B271" s="1">
        <v>9105872139</v>
      </c>
      <c r="C271" s="1" t="s">
        <v>560</v>
      </c>
      <c r="D271" s="1" t="s">
        <v>24</v>
      </c>
      <c r="E271" s="1" t="s">
        <v>25</v>
      </c>
      <c r="F271" s="1" t="s">
        <v>933</v>
      </c>
      <c r="G271" s="1">
        <f t="shared" si="4"/>
        <v>1</v>
      </c>
      <c r="H271" s="1">
        <f>SUMIF('PHIEU XT'!B:B,B271,'PHIEU XT'!AI:AI)</f>
        <v>777406</v>
      </c>
      <c r="I271" s="45">
        <v>777406</v>
      </c>
      <c r="J271" s="1" t="s">
        <v>934</v>
      </c>
      <c r="K271" s="1" t="s">
        <v>935</v>
      </c>
      <c r="L271" s="1" t="s">
        <v>84</v>
      </c>
      <c r="M271" s="1" t="s">
        <v>85</v>
      </c>
      <c r="N271" s="1" t="s">
        <v>86</v>
      </c>
      <c r="O271" s="1" t="s">
        <v>32</v>
      </c>
      <c r="P271" s="1" t="s">
        <v>32</v>
      </c>
      <c r="Q271" s="1" t="s">
        <v>32</v>
      </c>
      <c r="R271" s="1" t="s">
        <v>32</v>
      </c>
      <c r="S271" s="1" t="s">
        <v>33</v>
      </c>
      <c r="T271" s="1" t="s">
        <v>34</v>
      </c>
      <c r="U271" s="1" t="s">
        <v>35</v>
      </c>
      <c r="V271" s="1" t="s">
        <v>36</v>
      </c>
      <c r="W271" s="1" t="s">
        <v>37</v>
      </c>
      <c r="X271" s="1" t="s">
        <v>32</v>
      </c>
      <c r="Y271" s="1" t="s">
        <v>32</v>
      </c>
      <c r="Z271" s="1" t="s">
        <v>32</v>
      </c>
      <c r="AA271" s="1" t="s">
        <v>936</v>
      </c>
      <c r="AB271" s="1" t="s">
        <v>32</v>
      </c>
      <c r="AC271" s="1" t="s">
        <v>32</v>
      </c>
      <c r="AE271">
        <v>9105872139</v>
      </c>
    </row>
    <row r="272" spans="1:31" x14ac:dyDescent="0.25">
      <c r="A272" s="1">
        <f>MATCH(B272,'PHIEU XT'!B:B,0)</f>
        <v>334</v>
      </c>
      <c r="B272" s="1">
        <v>9105870861</v>
      </c>
      <c r="C272" s="1" t="s">
        <v>560</v>
      </c>
      <c r="D272" s="1" t="s">
        <v>24</v>
      </c>
      <c r="E272" s="1" t="s">
        <v>25</v>
      </c>
      <c r="F272" s="1" t="s">
        <v>937</v>
      </c>
      <c r="G272" s="1">
        <f t="shared" si="4"/>
        <v>1</v>
      </c>
      <c r="H272" s="1">
        <f>SUMIF('PHIEU XT'!B:B,B272,'PHIEU XT'!AI:AI)</f>
        <v>166785</v>
      </c>
      <c r="I272" s="45">
        <v>166785</v>
      </c>
      <c r="J272" s="1" t="s">
        <v>876</v>
      </c>
      <c r="K272" s="1" t="s">
        <v>877</v>
      </c>
      <c r="L272" s="1" t="s">
        <v>237</v>
      </c>
      <c r="M272" s="1" t="s">
        <v>238</v>
      </c>
      <c r="N272" s="1" t="s">
        <v>239</v>
      </c>
      <c r="O272" s="1" t="s">
        <v>240</v>
      </c>
      <c r="P272" s="1" t="s">
        <v>32</v>
      </c>
      <c r="Q272" s="1" t="s">
        <v>32</v>
      </c>
      <c r="R272" s="1" t="s">
        <v>32</v>
      </c>
      <c r="S272" s="1" t="s">
        <v>33</v>
      </c>
      <c r="T272" s="1" t="s">
        <v>34</v>
      </c>
      <c r="U272" s="1" t="s">
        <v>35</v>
      </c>
      <c r="V272" s="1" t="s">
        <v>36</v>
      </c>
      <c r="W272" s="1" t="s">
        <v>37</v>
      </c>
      <c r="X272" s="1" t="s">
        <v>32</v>
      </c>
      <c r="Y272" s="1" t="s">
        <v>32</v>
      </c>
      <c r="Z272" s="1" t="s">
        <v>32</v>
      </c>
      <c r="AA272" s="1" t="s">
        <v>938</v>
      </c>
      <c r="AB272" s="1" t="s">
        <v>32</v>
      </c>
      <c r="AC272" s="1" t="s">
        <v>32</v>
      </c>
      <c r="AE272">
        <v>9105870861</v>
      </c>
    </row>
    <row r="273" spans="1:31" x14ac:dyDescent="0.25">
      <c r="A273" s="1">
        <f>MATCH(B273,'PHIEU XT'!B:B,0)</f>
        <v>400</v>
      </c>
      <c r="B273" s="1">
        <v>9105872085</v>
      </c>
      <c r="C273" s="1" t="s">
        <v>560</v>
      </c>
      <c r="D273" s="1" t="s">
        <v>24</v>
      </c>
      <c r="E273" s="1" t="s">
        <v>25</v>
      </c>
      <c r="F273" s="1" t="s">
        <v>939</v>
      </c>
      <c r="G273" s="1">
        <f t="shared" si="4"/>
        <v>1</v>
      </c>
      <c r="H273" s="1">
        <f>SUMIF('PHIEU XT'!B:B,B273,'PHIEU XT'!AI:AI)</f>
        <v>610885</v>
      </c>
      <c r="I273" s="45">
        <v>610885</v>
      </c>
      <c r="J273" s="1" t="s">
        <v>940</v>
      </c>
      <c r="K273" s="1" t="s">
        <v>941</v>
      </c>
      <c r="L273" s="1" t="s">
        <v>84</v>
      </c>
      <c r="M273" s="1" t="s">
        <v>85</v>
      </c>
      <c r="N273" s="1" t="s">
        <v>86</v>
      </c>
      <c r="O273" s="1" t="s">
        <v>32</v>
      </c>
      <c r="P273" s="1" t="s">
        <v>32</v>
      </c>
      <c r="Q273" s="1" t="s">
        <v>32</v>
      </c>
      <c r="R273" s="1" t="s">
        <v>32</v>
      </c>
      <c r="S273" s="1" t="s">
        <v>33</v>
      </c>
      <c r="T273" s="1" t="s">
        <v>34</v>
      </c>
      <c r="U273" s="1" t="s">
        <v>35</v>
      </c>
      <c r="V273" s="1" t="s">
        <v>36</v>
      </c>
      <c r="W273" s="1" t="s">
        <v>37</v>
      </c>
      <c r="X273" s="1" t="s">
        <v>32</v>
      </c>
      <c r="Y273" s="1" t="s">
        <v>32</v>
      </c>
      <c r="Z273" s="1" t="s">
        <v>32</v>
      </c>
      <c r="AA273" s="1" t="s">
        <v>942</v>
      </c>
      <c r="AB273" s="1" t="s">
        <v>32</v>
      </c>
      <c r="AC273" s="1" t="s">
        <v>32</v>
      </c>
      <c r="AE273">
        <v>9105872085</v>
      </c>
    </row>
    <row r="274" spans="1:31" x14ac:dyDescent="0.25">
      <c r="A274" s="1">
        <f>MATCH(B274,'PHIEU XT'!B:B,0)</f>
        <v>331</v>
      </c>
      <c r="B274" s="1">
        <v>9105870800</v>
      </c>
      <c r="C274" s="1" t="s">
        <v>560</v>
      </c>
      <c r="D274" s="1" t="s">
        <v>24</v>
      </c>
      <c r="E274" s="1" t="s">
        <v>25</v>
      </c>
      <c r="F274" s="1" t="s">
        <v>943</v>
      </c>
      <c r="G274" s="1">
        <f t="shared" si="4"/>
        <v>1</v>
      </c>
      <c r="H274" s="1">
        <f>SUMIF('PHIEU XT'!B:B,B274,'PHIEU XT'!AI:AI)</f>
        <v>148500</v>
      </c>
      <c r="I274" s="45">
        <v>148500</v>
      </c>
      <c r="J274" s="1" t="s">
        <v>412</v>
      </c>
      <c r="K274" s="1" t="s">
        <v>413</v>
      </c>
      <c r="L274" s="1" t="s">
        <v>401</v>
      </c>
      <c r="M274" s="1" t="s">
        <v>402</v>
      </c>
      <c r="N274" s="1" t="s">
        <v>403</v>
      </c>
      <c r="O274" s="1" t="s">
        <v>32</v>
      </c>
      <c r="P274" s="1" t="s">
        <v>32</v>
      </c>
      <c r="Q274" s="1" t="s">
        <v>32</v>
      </c>
      <c r="R274" s="1" t="s">
        <v>32</v>
      </c>
      <c r="S274" s="1" t="s">
        <v>33</v>
      </c>
      <c r="T274" s="1" t="s">
        <v>34</v>
      </c>
      <c r="U274" s="1" t="s">
        <v>35</v>
      </c>
      <c r="V274" s="1" t="s">
        <v>36</v>
      </c>
      <c r="W274" s="1" t="s">
        <v>37</v>
      </c>
      <c r="X274" s="1" t="s">
        <v>32</v>
      </c>
      <c r="Y274" s="1" t="s">
        <v>32</v>
      </c>
      <c r="Z274" s="1" t="s">
        <v>32</v>
      </c>
      <c r="AA274" s="1" t="s">
        <v>944</v>
      </c>
      <c r="AB274" s="1" t="s">
        <v>32</v>
      </c>
      <c r="AC274" s="1" t="s">
        <v>32</v>
      </c>
      <c r="AE274">
        <v>9105870800</v>
      </c>
    </row>
    <row r="275" spans="1:31" x14ac:dyDescent="0.25">
      <c r="A275" s="1">
        <f>MATCH(B275,'PHIEU XT'!B:B,0)</f>
        <v>359</v>
      </c>
      <c r="B275" s="1">
        <v>9105871321</v>
      </c>
      <c r="C275" s="1" t="s">
        <v>560</v>
      </c>
      <c r="D275" s="1" t="s">
        <v>24</v>
      </c>
      <c r="E275" s="1" t="s">
        <v>25</v>
      </c>
      <c r="F275" s="1" t="s">
        <v>945</v>
      </c>
      <c r="G275" s="1">
        <f t="shared" si="4"/>
        <v>1</v>
      </c>
      <c r="H275" s="1">
        <f>SUMIF('PHIEU XT'!B:B,B275,'PHIEU XT'!AI:AI)</f>
        <v>311401</v>
      </c>
      <c r="I275" s="45">
        <v>311401</v>
      </c>
      <c r="J275" s="1" t="s">
        <v>946</v>
      </c>
      <c r="K275" s="1" t="s">
        <v>947</v>
      </c>
      <c r="L275" s="1" t="s">
        <v>29</v>
      </c>
      <c r="M275" s="1" t="s">
        <v>30</v>
      </c>
      <c r="N275" s="1" t="s">
        <v>31</v>
      </c>
      <c r="O275" s="1" t="s">
        <v>32</v>
      </c>
      <c r="P275" s="1" t="s">
        <v>32</v>
      </c>
      <c r="Q275" s="1" t="s">
        <v>32</v>
      </c>
      <c r="R275" s="1" t="s">
        <v>32</v>
      </c>
      <c r="S275" s="1" t="s">
        <v>33</v>
      </c>
      <c r="T275" s="1" t="s">
        <v>34</v>
      </c>
      <c r="U275" s="1" t="s">
        <v>35</v>
      </c>
      <c r="V275" s="1" t="s">
        <v>36</v>
      </c>
      <c r="W275" s="1" t="s">
        <v>37</v>
      </c>
      <c r="X275" s="1" t="s">
        <v>32</v>
      </c>
      <c r="Y275" s="1" t="s">
        <v>32</v>
      </c>
      <c r="Z275" s="1" t="s">
        <v>32</v>
      </c>
      <c r="AA275" s="1" t="s">
        <v>948</v>
      </c>
      <c r="AB275" s="1" t="s">
        <v>32</v>
      </c>
      <c r="AC275" s="1" t="s">
        <v>32</v>
      </c>
      <c r="AE275">
        <v>9105871321</v>
      </c>
    </row>
    <row r="276" spans="1:31" x14ac:dyDescent="0.25">
      <c r="A276" s="1">
        <f>MATCH(B276,'PHIEU XT'!B:B,0)</f>
        <v>385</v>
      </c>
      <c r="B276" s="1">
        <v>9105871665</v>
      </c>
      <c r="C276" s="1" t="s">
        <v>560</v>
      </c>
      <c r="D276" s="1" t="s">
        <v>24</v>
      </c>
      <c r="E276" s="1" t="s">
        <v>25</v>
      </c>
      <c r="F276" s="1" t="s">
        <v>949</v>
      </c>
      <c r="G276" s="1">
        <f t="shared" si="4"/>
        <v>1</v>
      </c>
      <c r="H276" s="1">
        <f>SUMIF('PHIEU XT'!B:B,B276,'PHIEU XT'!AI:AI)</f>
        <v>295547</v>
      </c>
      <c r="I276" s="45">
        <v>295547</v>
      </c>
      <c r="J276" s="1" t="s">
        <v>427</v>
      </c>
      <c r="K276" s="1" t="s">
        <v>428</v>
      </c>
      <c r="L276" s="1" t="s">
        <v>84</v>
      </c>
      <c r="M276" s="1" t="s">
        <v>85</v>
      </c>
      <c r="N276" s="1" t="s">
        <v>86</v>
      </c>
      <c r="O276" s="1" t="s">
        <v>32</v>
      </c>
      <c r="P276" s="1" t="s">
        <v>32</v>
      </c>
      <c r="Q276" s="1" t="s">
        <v>32</v>
      </c>
      <c r="R276" s="1" t="s">
        <v>32</v>
      </c>
      <c r="S276" s="1" t="s">
        <v>33</v>
      </c>
      <c r="T276" s="1" t="s">
        <v>34</v>
      </c>
      <c r="U276" s="1" t="s">
        <v>35</v>
      </c>
      <c r="V276" s="1" t="s">
        <v>36</v>
      </c>
      <c r="W276" s="1" t="s">
        <v>37</v>
      </c>
      <c r="X276" s="1" t="s">
        <v>32</v>
      </c>
      <c r="Y276" s="1" t="s">
        <v>32</v>
      </c>
      <c r="Z276" s="1" t="s">
        <v>32</v>
      </c>
      <c r="AA276" s="1" t="s">
        <v>950</v>
      </c>
      <c r="AB276" s="1" t="s">
        <v>32</v>
      </c>
      <c r="AC276" s="1" t="s">
        <v>32</v>
      </c>
      <c r="AE276">
        <v>9105871665</v>
      </c>
    </row>
    <row r="277" spans="1:31" x14ac:dyDescent="0.25">
      <c r="A277" s="1">
        <f>MATCH(B277,'PHIEU XT'!B:B,0)</f>
        <v>362</v>
      </c>
      <c r="B277" s="1">
        <v>9105871304</v>
      </c>
      <c r="C277" s="1" t="s">
        <v>560</v>
      </c>
      <c r="D277" s="1" t="s">
        <v>24</v>
      </c>
      <c r="E277" s="1" t="s">
        <v>25</v>
      </c>
      <c r="F277" s="1" t="s">
        <v>951</v>
      </c>
      <c r="G277" s="1">
        <f t="shared" si="4"/>
        <v>1</v>
      </c>
      <c r="H277" s="1">
        <f>SUMIF('PHIEU XT'!B:B,B277,'PHIEU XT'!AI:AI)</f>
        <v>111058</v>
      </c>
      <c r="I277" s="45">
        <v>111058</v>
      </c>
      <c r="J277" s="1" t="s">
        <v>27</v>
      </c>
      <c r="K277" s="1" t="s">
        <v>28</v>
      </c>
      <c r="L277" s="1" t="s">
        <v>371</v>
      </c>
      <c r="M277" s="1" t="s">
        <v>372</v>
      </c>
      <c r="N277" s="1" t="s">
        <v>373</v>
      </c>
      <c r="O277" s="1" t="s">
        <v>32</v>
      </c>
      <c r="P277" s="1" t="s">
        <v>32</v>
      </c>
      <c r="Q277" s="1" t="s">
        <v>32</v>
      </c>
      <c r="R277" s="1" t="s">
        <v>32</v>
      </c>
      <c r="S277" s="1" t="s">
        <v>33</v>
      </c>
      <c r="T277" s="1" t="s">
        <v>34</v>
      </c>
      <c r="U277" s="1" t="s">
        <v>35</v>
      </c>
      <c r="V277" s="1" t="s">
        <v>36</v>
      </c>
      <c r="W277" s="1" t="s">
        <v>37</v>
      </c>
      <c r="X277" s="1" t="s">
        <v>32</v>
      </c>
      <c r="Y277" s="1" t="s">
        <v>32</v>
      </c>
      <c r="Z277" s="1" t="s">
        <v>32</v>
      </c>
      <c r="AA277" s="1" t="s">
        <v>952</v>
      </c>
      <c r="AB277" s="1" t="s">
        <v>32</v>
      </c>
      <c r="AC277" s="1" t="s">
        <v>32</v>
      </c>
      <c r="AE277">
        <v>9105871304</v>
      </c>
    </row>
    <row r="278" spans="1:31" x14ac:dyDescent="0.25">
      <c r="A278" s="1">
        <f>MATCH(B278,'PHIEU XT'!B:B,0)</f>
        <v>516</v>
      </c>
      <c r="B278" s="1">
        <v>9105874238</v>
      </c>
      <c r="C278" s="1" t="s">
        <v>953</v>
      </c>
      <c r="D278" s="1" t="s">
        <v>24</v>
      </c>
      <c r="E278" s="1" t="s">
        <v>25</v>
      </c>
      <c r="F278" s="1" t="s">
        <v>954</v>
      </c>
      <c r="G278" s="1">
        <f t="shared" si="4"/>
        <v>1</v>
      </c>
      <c r="H278" s="1">
        <f>SUMIF('PHIEU XT'!B:B,B278,'PHIEU XT'!AI:AI)</f>
        <v>111058</v>
      </c>
      <c r="I278" s="45">
        <v>111058</v>
      </c>
      <c r="J278" s="1" t="s">
        <v>27</v>
      </c>
      <c r="K278" s="1" t="s">
        <v>28</v>
      </c>
      <c r="L278" s="1" t="s">
        <v>50</v>
      </c>
      <c r="M278" s="1" t="s">
        <v>51</v>
      </c>
      <c r="N278" s="1" t="s">
        <v>52</v>
      </c>
      <c r="O278" s="1" t="s">
        <v>32</v>
      </c>
      <c r="P278" s="1" t="s">
        <v>32</v>
      </c>
      <c r="Q278" s="1" t="s">
        <v>32</v>
      </c>
      <c r="R278" s="1" t="s">
        <v>32</v>
      </c>
      <c r="S278" s="1" t="s">
        <v>33</v>
      </c>
      <c r="T278" s="1" t="s">
        <v>34</v>
      </c>
      <c r="U278" s="1" t="s">
        <v>35</v>
      </c>
      <c r="V278" s="1" t="s">
        <v>36</v>
      </c>
      <c r="W278" s="1" t="s">
        <v>37</v>
      </c>
      <c r="X278" s="1" t="s">
        <v>32</v>
      </c>
      <c r="Y278" s="1" t="s">
        <v>32</v>
      </c>
      <c r="Z278" s="1" t="s">
        <v>32</v>
      </c>
      <c r="AA278" s="1" t="s">
        <v>955</v>
      </c>
      <c r="AB278" s="1" t="s">
        <v>32</v>
      </c>
      <c r="AC278" s="1" t="s">
        <v>32</v>
      </c>
      <c r="AE278">
        <v>9105874238</v>
      </c>
    </row>
    <row r="279" spans="1:31" x14ac:dyDescent="0.25">
      <c r="A279" s="1">
        <f>MATCH(B279,'PHIEU XT'!B:B,0)</f>
        <v>533</v>
      </c>
      <c r="B279" s="1">
        <v>9105874660</v>
      </c>
      <c r="C279" s="1" t="s">
        <v>953</v>
      </c>
      <c r="D279" s="1" t="s">
        <v>24</v>
      </c>
      <c r="E279" s="1" t="s">
        <v>25</v>
      </c>
      <c r="F279" s="1" t="s">
        <v>956</v>
      </c>
      <c r="G279" s="1">
        <f t="shared" si="4"/>
        <v>1</v>
      </c>
      <c r="H279" s="1">
        <f>SUMIF('PHIEU XT'!B:B,B279,'PHIEU XT'!AI:AI)</f>
        <v>295547</v>
      </c>
      <c r="I279" s="45">
        <v>295547</v>
      </c>
      <c r="J279" s="1" t="s">
        <v>427</v>
      </c>
      <c r="K279" s="1" t="s">
        <v>428</v>
      </c>
      <c r="L279" s="1" t="s">
        <v>50</v>
      </c>
      <c r="M279" s="1" t="s">
        <v>51</v>
      </c>
      <c r="N279" s="1" t="s">
        <v>52</v>
      </c>
      <c r="O279" s="1" t="s">
        <v>32</v>
      </c>
      <c r="P279" s="1" t="s">
        <v>32</v>
      </c>
      <c r="Q279" s="1" t="s">
        <v>32</v>
      </c>
      <c r="R279" s="1" t="s">
        <v>32</v>
      </c>
      <c r="S279" s="1" t="s">
        <v>33</v>
      </c>
      <c r="T279" s="1" t="s">
        <v>34</v>
      </c>
      <c r="U279" s="1" t="s">
        <v>35</v>
      </c>
      <c r="V279" s="1" t="s">
        <v>36</v>
      </c>
      <c r="W279" s="1" t="s">
        <v>37</v>
      </c>
      <c r="X279" s="1" t="s">
        <v>32</v>
      </c>
      <c r="Y279" s="1" t="s">
        <v>32</v>
      </c>
      <c r="Z279" s="1" t="s">
        <v>32</v>
      </c>
      <c r="AA279" s="1" t="s">
        <v>957</v>
      </c>
      <c r="AB279" s="1" t="s">
        <v>32</v>
      </c>
      <c r="AC279" s="1" t="s">
        <v>32</v>
      </c>
      <c r="AE279">
        <v>9105874660</v>
      </c>
    </row>
    <row r="280" spans="1:31" x14ac:dyDescent="0.25">
      <c r="A280" s="1">
        <f>MATCH(B280,'PHIEU XT'!B:B,0)</f>
        <v>584</v>
      </c>
      <c r="B280" s="1">
        <v>9105875619</v>
      </c>
      <c r="C280" s="1" t="s">
        <v>953</v>
      </c>
      <c r="D280" s="1" t="s">
        <v>24</v>
      </c>
      <c r="E280" s="1" t="s">
        <v>25</v>
      </c>
      <c r="F280" s="1" t="s">
        <v>958</v>
      </c>
      <c r="G280" s="1">
        <f t="shared" si="4"/>
        <v>1</v>
      </c>
      <c r="H280" s="1">
        <f>SUMIF('PHIEU XT'!B:B,B280,'PHIEU XT'!AI:AI)</f>
        <v>406750</v>
      </c>
      <c r="I280" s="45">
        <v>406750</v>
      </c>
      <c r="J280" s="1" t="s">
        <v>959</v>
      </c>
      <c r="K280" s="1" t="s">
        <v>960</v>
      </c>
      <c r="L280" s="1" t="s">
        <v>84</v>
      </c>
      <c r="M280" s="1" t="s">
        <v>85</v>
      </c>
      <c r="N280" s="1" t="s">
        <v>86</v>
      </c>
      <c r="O280" s="1" t="s">
        <v>32</v>
      </c>
      <c r="P280" s="1" t="s">
        <v>32</v>
      </c>
      <c r="Q280" s="1" t="s">
        <v>32</v>
      </c>
      <c r="R280" s="1" t="s">
        <v>32</v>
      </c>
      <c r="S280" s="1" t="s">
        <v>33</v>
      </c>
      <c r="T280" s="1" t="s">
        <v>34</v>
      </c>
      <c r="U280" s="1" t="s">
        <v>35</v>
      </c>
      <c r="V280" s="1" t="s">
        <v>36</v>
      </c>
      <c r="W280" s="1" t="s">
        <v>37</v>
      </c>
      <c r="X280" s="1" t="s">
        <v>32</v>
      </c>
      <c r="Y280" s="1" t="s">
        <v>32</v>
      </c>
      <c r="Z280" s="1" t="s">
        <v>32</v>
      </c>
      <c r="AA280" s="1" t="s">
        <v>961</v>
      </c>
      <c r="AB280" s="1" t="s">
        <v>32</v>
      </c>
      <c r="AC280" s="1" t="s">
        <v>32</v>
      </c>
      <c r="AE280">
        <v>9105875619</v>
      </c>
    </row>
    <row r="281" spans="1:31" x14ac:dyDescent="0.25">
      <c r="A281" s="1">
        <f>MATCH(B281,'PHIEU XT'!B:B,0)</f>
        <v>593</v>
      </c>
      <c r="B281" s="1">
        <v>9105875693</v>
      </c>
      <c r="C281" s="1" t="s">
        <v>953</v>
      </c>
      <c r="D281" s="1" t="s">
        <v>24</v>
      </c>
      <c r="E281" s="1" t="s">
        <v>25</v>
      </c>
      <c r="F281" s="1" t="s">
        <v>962</v>
      </c>
      <c r="G281" s="1">
        <f t="shared" si="4"/>
        <v>1</v>
      </c>
      <c r="H281" s="1">
        <f>SUMIF('PHIEU XT'!B:B,B281,'PHIEU XT'!AI:AI)</f>
        <v>56760</v>
      </c>
      <c r="I281" s="45">
        <v>56760</v>
      </c>
      <c r="J281" s="1" t="s">
        <v>139</v>
      </c>
      <c r="K281" s="1" t="s">
        <v>140</v>
      </c>
      <c r="L281" s="1" t="s">
        <v>84</v>
      </c>
      <c r="M281" s="1" t="s">
        <v>85</v>
      </c>
      <c r="N281" s="1" t="s">
        <v>86</v>
      </c>
      <c r="O281" s="1" t="s">
        <v>32</v>
      </c>
      <c r="P281" s="1" t="s">
        <v>32</v>
      </c>
      <c r="Q281" s="1" t="s">
        <v>32</v>
      </c>
      <c r="R281" s="1" t="s">
        <v>32</v>
      </c>
      <c r="S281" s="1" t="s">
        <v>33</v>
      </c>
      <c r="T281" s="1" t="s">
        <v>34</v>
      </c>
      <c r="U281" s="1" t="s">
        <v>35</v>
      </c>
      <c r="V281" s="1" t="s">
        <v>36</v>
      </c>
      <c r="W281" s="1" t="s">
        <v>37</v>
      </c>
      <c r="X281" s="1" t="s">
        <v>32</v>
      </c>
      <c r="Y281" s="1" t="s">
        <v>32</v>
      </c>
      <c r="Z281" s="1" t="s">
        <v>32</v>
      </c>
      <c r="AA281" s="1" t="s">
        <v>963</v>
      </c>
      <c r="AB281" s="1" t="s">
        <v>32</v>
      </c>
      <c r="AC281" s="1" t="s">
        <v>32</v>
      </c>
      <c r="AE281">
        <v>9105875693</v>
      </c>
    </row>
    <row r="282" spans="1:31" x14ac:dyDescent="0.25">
      <c r="A282" s="1">
        <f>MATCH(B282,'PHIEU XT'!B:B,0)</f>
        <v>580</v>
      </c>
      <c r="B282" s="1">
        <v>9105875395</v>
      </c>
      <c r="C282" s="1" t="s">
        <v>953</v>
      </c>
      <c r="D282" s="1" t="s">
        <v>24</v>
      </c>
      <c r="E282" s="1" t="s">
        <v>25</v>
      </c>
      <c r="F282" s="1" t="s">
        <v>964</v>
      </c>
      <c r="G282" s="1">
        <f t="shared" si="4"/>
        <v>1</v>
      </c>
      <c r="H282" s="1">
        <f>SUMIF('PHIEU XT'!B:B,B282,'PHIEU XT'!AI:AI)</f>
        <v>483984</v>
      </c>
      <c r="I282" s="45">
        <v>483984</v>
      </c>
      <c r="J282" s="1" t="s">
        <v>965</v>
      </c>
      <c r="K282" s="1" t="s">
        <v>966</v>
      </c>
      <c r="L282" s="1" t="s">
        <v>967</v>
      </c>
      <c r="M282" s="1" t="s">
        <v>968</v>
      </c>
      <c r="N282" s="1" t="s">
        <v>969</v>
      </c>
      <c r="O282" s="1" t="s">
        <v>32</v>
      </c>
      <c r="P282" s="1" t="s">
        <v>32</v>
      </c>
      <c r="Q282" s="1" t="s">
        <v>32</v>
      </c>
      <c r="R282" s="1" t="s">
        <v>32</v>
      </c>
      <c r="S282" s="1" t="s">
        <v>33</v>
      </c>
      <c r="T282" s="1" t="s">
        <v>34</v>
      </c>
      <c r="U282" s="1" t="s">
        <v>35</v>
      </c>
      <c r="V282" s="1" t="s">
        <v>36</v>
      </c>
      <c r="W282" s="1" t="s">
        <v>37</v>
      </c>
      <c r="X282" s="1" t="s">
        <v>32</v>
      </c>
      <c r="Y282" s="1" t="s">
        <v>32</v>
      </c>
      <c r="Z282" s="1" t="s">
        <v>32</v>
      </c>
      <c r="AA282" s="1" t="s">
        <v>970</v>
      </c>
      <c r="AB282" s="1" t="s">
        <v>32</v>
      </c>
      <c r="AC282" s="1" t="s">
        <v>32</v>
      </c>
      <c r="AE282">
        <v>9105875395</v>
      </c>
    </row>
    <row r="283" spans="1:31" x14ac:dyDescent="0.25">
      <c r="A283" s="1">
        <f>MATCH(B283,'PHIEU XT'!B:B,0)</f>
        <v>477</v>
      </c>
      <c r="B283" s="1">
        <v>9105873575</v>
      </c>
      <c r="C283" s="1" t="s">
        <v>953</v>
      </c>
      <c r="D283" s="1" t="s">
        <v>24</v>
      </c>
      <c r="E283" s="1" t="s">
        <v>25</v>
      </c>
      <c r="F283" s="1" t="s">
        <v>971</v>
      </c>
      <c r="G283" s="1">
        <f t="shared" si="4"/>
        <v>1</v>
      </c>
      <c r="H283" s="1">
        <f>SUMIF('PHIEU XT'!B:B,B283,'PHIEU XT'!AI:AI)</f>
        <v>50182</v>
      </c>
      <c r="I283" s="45">
        <v>50182</v>
      </c>
      <c r="J283" s="1" t="s">
        <v>181</v>
      </c>
      <c r="K283" s="1" t="s">
        <v>182</v>
      </c>
      <c r="L283" s="1" t="s">
        <v>29</v>
      </c>
      <c r="M283" s="1" t="s">
        <v>30</v>
      </c>
      <c r="N283" s="1" t="s">
        <v>31</v>
      </c>
      <c r="O283" s="1" t="s">
        <v>32</v>
      </c>
      <c r="P283" s="1" t="s">
        <v>32</v>
      </c>
      <c r="Q283" s="1" t="s">
        <v>32</v>
      </c>
      <c r="R283" s="1" t="s">
        <v>32</v>
      </c>
      <c r="S283" s="1" t="s">
        <v>33</v>
      </c>
      <c r="T283" s="1" t="s">
        <v>34</v>
      </c>
      <c r="U283" s="1" t="s">
        <v>35</v>
      </c>
      <c r="V283" s="1" t="s">
        <v>36</v>
      </c>
      <c r="W283" s="1" t="s">
        <v>37</v>
      </c>
      <c r="X283" s="1" t="s">
        <v>32</v>
      </c>
      <c r="Y283" s="1" t="s">
        <v>32</v>
      </c>
      <c r="Z283" s="1" t="s">
        <v>32</v>
      </c>
      <c r="AA283" s="1" t="s">
        <v>972</v>
      </c>
      <c r="AB283" s="1" t="s">
        <v>32</v>
      </c>
      <c r="AC283" s="1" t="s">
        <v>32</v>
      </c>
      <c r="AE283">
        <v>9105873575</v>
      </c>
    </row>
    <row r="284" spans="1:31" x14ac:dyDescent="0.25">
      <c r="A284" s="1">
        <f>MATCH(B284,'PHIEU XT'!B:B,0)</f>
        <v>482</v>
      </c>
      <c r="B284" s="1">
        <v>9105873686</v>
      </c>
      <c r="C284" s="1" t="s">
        <v>953</v>
      </c>
      <c r="D284" s="1" t="s">
        <v>24</v>
      </c>
      <c r="E284" s="1" t="s">
        <v>25</v>
      </c>
      <c r="F284" s="1" t="s">
        <v>973</v>
      </c>
      <c r="G284" s="1">
        <f t="shared" si="4"/>
        <v>1</v>
      </c>
      <c r="H284" s="1">
        <f>SUMIF('PHIEU XT'!B:B,B284,'PHIEU XT'!AI:AI)</f>
        <v>111058</v>
      </c>
      <c r="I284" s="45">
        <v>111058</v>
      </c>
      <c r="J284" s="1" t="s">
        <v>27</v>
      </c>
      <c r="K284" s="1" t="s">
        <v>28</v>
      </c>
      <c r="L284" s="1" t="s">
        <v>212</v>
      </c>
      <c r="M284" s="1" t="s">
        <v>213</v>
      </c>
      <c r="N284" s="1" t="s">
        <v>214</v>
      </c>
      <c r="O284" s="1" t="s">
        <v>32</v>
      </c>
      <c r="P284" s="1" t="s">
        <v>32</v>
      </c>
      <c r="Q284" s="1" t="s">
        <v>32</v>
      </c>
      <c r="R284" s="1" t="s">
        <v>32</v>
      </c>
      <c r="S284" s="1" t="s">
        <v>33</v>
      </c>
      <c r="T284" s="1" t="s">
        <v>34</v>
      </c>
      <c r="U284" s="1" t="s">
        <v>35</v>
      </c>
      <c r="V284" s="1" t="s">
        <v>36</v>
      </c>
      <c r="W284" s="1" t="s">
        <v>37</v>
      </c>
      <c r="X284" s="1" t="s">
        <v>32</v>
      </c>
      <c r="Y284" s="1" t="s">
        <v>32</v>
      </c>
      <c r="Z284" s="1" t="s">
        <v>32</v>
      </c>
      <c r="AA284" s="1" t="s">
        <v>974</v>
      </c>
      <c r="AB284" s="1" t="s">
        <v>32</v>
      </c>
      <c r="AC284" s="1" t="s">
        <v>32</v>
      </c>
      <c r="AE284">
        <v>9105873686</v>
      </c>
    </row>
    <row r="285" spans="1:31" x14ac:dyDescent="0.25">
      <c r="A285" s="1">
        <f>MATCH(B285,'PHIEU XT'!B:B,0)</f>
        <v>565</v>
      </c>
      <c r="B285" s="1">
        <v>9105875248</v>
      </c>
      <c r="C285" s="1" t="s">
        <v>953</v>
      </c>
      <c r="D285" s="1" t="s">
        <v>24</v>
      </c>
      <c r="E285" s="1" t="s">
        <v>25</v>
      </c>
      <c r="F285" s="1" t="s">
        <v>975</v>
      </c>
      <c r="G285" s="1">
        <f t="shared" si="4"/>
        <v>1</v>
      </c>
      <c r="H285" s="1">
        <f>SUMIF('PHIEU XT'!B:B,B285,'PHIEU XT'!AI:AI)</f>
        <v>322480</v>
      </c>
      <c r="I285" s="45">
        <v>322480</v>
      </c>
      <c r="J285" s="1" t="s">
        <v>976</v>
      </c>
      <c r="K285" s="1" t="s">
        <v>977</v>
      </c>
      <c r="L285" s="1" t="s">
        <v>50</v>
      </c>
      <c r="M285" s="1" t="s">
        <v>51</v>
      </c>
      <c r="N285" s="1" t="s">
        <v>52</v>
      </c>
      <c r="O285" s="1" t="s">
        <v>32</v>
      </c>
      <c r="P285" s="1" t="s">
        <v>32</v>
      </c>
      <c r="Q285" s="1" t="s">
        <v>32</v>
      </c>
      <c r="R285" s="1" t="s">
        <v>32</v>
      </c>
      <c r="S285" s="1" t="s">
        <v>33</v>
      </c>
      <c r="T285" s="1" t="s">
        <v>34</v>
      </c>
      <c r="U285" s="1" t="s">
        <v>35</v>
      </c>
      <c r="V285" s="1" t="s">
        <v>36</v>
      </c>
      <c r="W285" s="1" t="s">
        <v>37</v>
      </c>
      <c r="X285" s="1" t="s">
        <v>32</v>
      </c>
      <c r="Y285" s="1" t="s">
        <v>32</v>
      </c>
      <c r="Z285" s="1" t="s">
        <v>32</v>
      </c>
      <c r="AA285" s="1" t="s">
        <v>978</v>
      </c>
      <c r="AB285" s="1" t="s">
        <v>32</v>
      </c>
      <c r="AC285" s="1" t="s">
        <v>32</v>
      </c>
      <c r="AE285">
        <v>9105875248</v>
      </c>
    </row>
    <row r="286" spans="1:31" x14ac:dyDescent="0.25">
      <c r="A286" s="1">
        <f>MATCH(B286,'PHIEU XT'!B:B,0)</f>
        <v>496</v>
      </c>
      <c r="B286" s="1">
        <v>9105873972</v>
      </c>
      <c r="C286" s="1" t="s">
        <v>953</v>
      </c>
      <c r="D286" s="1" t="s">
        <v>24</v>
      </c>
      <c r="E286" s="1" t="s">
        <v>25</v>
      </c>
      <c r="F286" s="1" t="s">
        <v>979</v>
      </c>
      <c r="G286" s="1">
        <f t="shared" si="4"/>
        <v>1</v>
      </c>
      <c r="H286" s="1">
        <f>SUMIF('PHIEU XT'!B:B,B286,'PHIEU XT'!AI:AI)</f>
        <v>138000</v>
      </c>
      <c r="I286" s="45">
        <v>138000</v>
      </c>
      <c r="J286" s="1" t="s">
        <v>271</v>
      </c>
      <c r="K286" s="1" t="s">
        <v>272</v>
      </c>
      <c r="L286" s="1" t="s">
        <v>212</v>
      </c>
      <c r="M286" s="1" t="s">
        <v>213</v>
      </c>
      <c r="N286" s="1" t="s">
        <v>214</v>
      </c>
      <c r="O286" s="1" t="s">
        <v>32</v>
      </c>
      <c r="P286" s="1" t="s">
        <v>32</v>
      </c>
      <c r="Q286" s="1" t="s">
        <v>32</v>
      </c>
      <c r="R286" s="1" t="s">
        <v>32</v>
      </c>
      <c r="S286" s="1" t="s">
        <v>33</v>
      </c>
      <c r="T286" s="1" t="s">
        <v>34</v>
      </c>
      <c r="U286" s="1" t="s">
        <v>35</v>
      </c>
      <c r="V286" s="1" t="s">
        <v>36</v>
      </c>
      <c r="W286" s="1" t="s">
        <v>37</v>
      </c>
      <c r="X286" s="1" t="s">
        <v>32</v>
      </c>
      <c r="Y286" s="1" t="s">
        <v>32</v>
      </c>
      <c r="Z286" s="1" t="s">
        <v>32</v>
      </c>
      <c r="AA286" s="1" t="s">
        <v>980</v>
      </c>
      <c r="AB286" s="1" t="s">
        <v>32</v>
      </c>
      <c r="AC286" s="1" t="s">
        <v>32</v>
      </c>
      <c r="AE286">
        <v>9105873972</v>
      </c>
    </row>
    <row r="287" spans="1:31" x14ac:dyDescent="0.25">
      <c r="A287" s="1">
        <f>MATCH(B287,'PHIEU XT'!B:B,0)</f>
        <v>595</v>
      </c>
      <c r="B287" s="1">
        <v>9105875720</v>
      </c>
      <c r="C287" s="1" t="s">
        <v>953</v>
      </c>
      <c r="D287" s="1" t="s">
        <v>24</v>
      </c>
      <c r="E287" s="1" t="s">
        <v>25</v>
      </c>
      <c r="F287" s="1" t="s">
        <v>981</v>
      </c>
      <c r="G287" s="1">
        <f t="shared" si="4"/>
        <v>1</v>
      </c>
      <c r="H287" s="1">
        <f>SUMIF('PHIEU XT'!B:B,B287,'PHIEU XT'!AI:AI)</f>
        <v>111058</v>
      </c>
      <c r="I287" s="45">
        <v>111058</v>
      </c>
      <c r="J287" s="1" t="s">
        <v>27</v>
      </c>
      <c r="K287" s="1" t="s">
        <v>28</v>
      </c>
      <c r="L287" s="1" t="s">
        <v>57</v>
      </c>
      <c r="M287" s="1" t="s">
        <v>58</v>
      </c>
      <c r="N287" s="1" t="s">
        <v>59</v>
      </c>
      <c r="O287" s="1" t="s">
        <v>45</v>
      </c>
      <c r="P287" s="1" t="s">
        <v>32</v>
      </c>
      <c r="Q287" s="1" t="s">
        <v>32</v>
      </c>
      <c r="R287" s="1" t="s">
        <v>32</v>
      </c>
      <c r="S287" s="1" t="s">
        <v>33</v>
      </c>
      <c r="T287" s="1" t="s">
        <v>34</v>
      </c>
      <c r="U287" s="1" t="s">
        <v>35</v>
      </c>
      <c r="V287" s="1" t="s">
        <v>36</v>
      </c>
      <c r="W287" s="1" t="s">
        <v>37</v>
      </c>
      <c r="X287" s="1" t="s">
        <v>32</v>
      </c>
      <c r="Y287" s="1" t="s">
        <v>32</v>
      </c>
      <c r="Z287" s="1" t="s">
        <v>32</v>
      </c>
      <c r="AA287" s="1" t="s">
        <v>982</v>
      </c>
      <c r="AB287" s="1" t="s">
        <v>32</v>
      </c>
      <c r="AC287" s="1" t="s">
        <v>32</v>
      </c>
      <c r="AE287">
        <v>9105875720</v>
      </c>
    </row>
    <row r="288" spans="1:31" x14ac:dyDescent="0.25">
      <c r="A288" s="1">
        <f>MATCH(B288,'PHIEU XT'!B:B,0)</f>
        <v>517</v>
      </c>
      <c r="B288" s="1">
        <v>9105874212</v>
      </c>
      <c r="C288" s="1" t="s">
        <v>953</v>
      </c>
      <c r="D288" s="1" t="s">
        <v>24</v>
      </c>
      <c r="E288" s="1" t="s">
        <v>25</v>
      </c>
      <c r="F288" s="1" t="s">
        <v>983</v>
      </c>
      <c r="G288" s="1">
        <f t="shared" si="4"/>
        <v>1</v>
      </c>
      <c r="H288" s="1">
        <f>SUMIF('PHIEU XT'!B:B,B288,'PHIEU XT'!AI:AI)</f>
        <v>305884</v>
      </c>
      <c r="I288" s="45">
        <v>305884</v>
      </c>
      <c r="J288" s="1" t="s">
        <v>984</v>
      </c>
      <c r="K288" s="1" t="s">
        <v>985</v>
      </c>
      <c r="L288" s="1" t="s">
        <v>50</v>
      </c>
      <c r="M288" s="1" t="s">
        <v>51</v>
      </c>
      <c r="N288" s="1" t="s">
        <v>52</v>
      </c>
      <c r="O288" s="1" t="s">
        <v>32</v>
      </c>
      <c r="P288" s="1" t="s">
        <v>32</v>
      </c>
      <c r="Q288" s="1" t="s">
        <v>32</v>
      </c>
      <c r="R288" s="1" t="s">
        <v>32</v>
      </c>
      <c r="S288" s="1" t="s">
        <v>33</v>
      </c>
      <c r="T288" s="1" t="s">
        <v>34</v>
      </c>
      <c r="U288" s="1" t="s">
        <v>35</v>
      </c>
      <c r="V288" s="1" t="s">
        <v>36</v>
      </c>
      <c r="W288" s="1" t="s">
        <v>37</v>
      </c>
      <c r="X288" s="1" t="s">
        <v>32</v>
      </c>
      <c r="Y288" s="1" t="s">
        <v>32</v>
      </c>
      <c r="Z288" s="1" t="s">
        <v>32</v>
      </c>
      <c r="AA288" s="1" t="s">
        <v>986</v>
      </c>
      <c r="AB288" s="1" t="s">
        <v>32</v>
      </c>
      <c r="AC288" s="1" t="s">
        <v>32</v>
      </c>
      <c r="AE288">
        <v>9105874212</v>
      </c>
    </row>
    <row r="289" spans="1:31" x14ac:dyDescent="0.25">
      <c r="A289" s="1">
        <f>MATCH(B289,'PHIEU XT'!B:B,0)</f>
        <v>590</v>
      </c>
      <c r="B289" s="1">
        <v>9105875650</v>
      </c>
      <c r="C289" s="1" t="s">
        <v>953</v>
      </c>
      <c r="D289" s="1" t="s">
        <v>24</v>
      </c>
      <c r="E289" s="1" t="s">
        <v>25</v>
      </c>
      <c r="F289" s="1" t="s">
        <v>987</v>
      </c>
      <c r="G289" s="1">
        <f t="shared" si="4"/>
        <v>1</v>
      </c>
      <c r="H289" s="1">
        <f>SUMIF('PHIEU XT'!B:B,B289,'PHIEU XT'!AI:AI)</f>
        <v>323308</v>
      </c>
      <c r="I289" s="45">
        <v>323308</v>
      </c>
      <c r="J289" s="1" t="s">
        <v>988</v>
      </c>
      <c r="K289" s="1" t="s">
        <v>989</v>
      </c>
      <c r="L289" s="1" t="s">
        <v>57</v>
      </c>
      <c r="M289" s="1" t="s">
        <v>58</v>
      </c>
      <c r="N289" s="1" t="s">
        <v>59</v>
      </c>
      <c r="O289" s="1" t="s">
        <v>45</v>
      </c>
      <c r="P289" s="1" t="s">
        <v>32</v>
      </c>
      <c r="Q289" s="1" t="s">
        <v>32</v>
      </c>
      <c r="R289" s="1" t="s">
        <v>32</v>
      </c>
      <c r="S289" s="1" t="s">
        <v>33</v>
      </c>
      <c r="T289" s="1" t="s">
        <v>34</v>
      </c>
      <c r="U289" s="1" t="s">
        <v>35</v>
      </c>
      <c r="V289" s="1" t="s">
        <v>36</v>
      </c>
      <c r="W289" s="1" t="s">
        <v>37</v>
      </c>
      <c r="X289" s="1" t="s">
        <v>32</v>
      </c>
      <c r="Y289" s="1" t="s">
        <v>32</v>
      </c>
      <c r="Z289" s="1" t="s">
        <v>32</v>
      </c>
      <c r="AA289" s="1" t="s">
        <v>990</v>
      </c>
      <c r="AB289" s="1" t="s">
        <v>32</v>
      </c>
      <c r="AC289" s="1" t="s">
        <v>32</v>
      </c>
      <c r="AE289">
        <v>9105875650</v>
      </c>
    </row>
    <row r="290" spans="1:31" x14ac:dyDescent="0.25">
      <c r="A290" s="1">
        <f>MATCH(B290,'PHIEU XT'!B:B,0)</f>
        <v>497</v>
      </c>
      <c r="B290" s="1">
        <v>9105873956</v>
      </c>
      <c r="C290" s="1" t="s">
        <v>953</v>
      </c>
      <c r="D290" s="1" t="s">
        <v>24</v>
      </c>
      <c r="E290" s="1" t="s">
        <v>25</v>
      </c>
      <c r="F290" s="1" t="s">
        <v>991</v>
      </c>
      <c r="G290" s="1">
        <f t="shared" si="4"/>
        <v>1</v>
      </c>
      <c r="H290" s="1">
        <f>SUMIF('PHIEU XT'!B:B,B290,'PHIEU XT'!AI:AI)</f>
        <v>220293</v>
      </c>
      <c r="I290" s="45">
        <v>220293</v>
      </c>
      <c r="J290" s="1" t="s">
        <v>397</v>
      </c>
      <c r="K290" s="1" t="s">
        <v>398</v>
      </c>
      <c r="L290" s="1" t="s">
        <v>50</v>
      </c>
      <c r="M290" s="1" t="s">
        <v>51</v>
      </c>
      <c r="N290" s="1" t="s">
        <v>52</v>
      </c>
      <c r="O290" s="1" t="s">
        <v>32</v>
      </c>
      <c r="P290" s="1" t="s">
        <v>32</v>
      </c>
      <c r="Q290" s="1" t="s">
        <v>32</v>
      </c>
      <c r="R290" s="1" t="s">
        <v>32</v>
      </c>
      <c r="S290" s="1" t="s">
        <v>33</v>
      </c>
      <c r="T290" s="1" t="s">
        <v>34</v>
      </c>
      <c r="U290" s="1" t="s">
        <v>35</v>
      </c>
      <c r="V290" s="1" t="s">
        <v>36</v>
      </c>
      <c r="W290" s="1" t="s">
        <v>37</v>
      </c>
      <c r="X290" s="1" t="s">
        <v>32</v>
      </c>
      <c r="Y290" s="1" t="s">
        <v>32</v>
      </c>
      <c r="Z290" s="1" t="s">
        <v>32</v>
      </c>
      <c r="AA290" s="1" t="s">
        <v>992</v>
      </c>
      <c r="AB290" s="1" t="s">
        <v>32</v>
      </c>
      <c r="AC290" s="1" t="s">
        <v>32</v>
      </c>
      <c r="AE290">
        <v>9105873956</v>
      </c>
    </row>
    <row r="291" spans="1:31" x14ac:dyDescent="0.25">
      <c r="A291" s="1">
        <f>MATCH(B291,'PHIEU XT'!B:B,0)</f>
        <v>570</v>
      </c>
      <c r="B291" s="1">
        <v>9105875256</v>
      </c>
      <c r="C291" s="1" t="s">
        <v>953</v>
      </c>
      <c r="D291" s="1" t="s">
        <v>24</v>
      </c>
      <c r="E291" s="1" t="s">
        <v>25</v>
      </c>
      <c r="F291" s="1" t="s">
        <v>993</v>
      </c>
      <c r="G291" s="1">
        <f t="shared" si="4"/>
        <v>1</v>
      </c>
      <c r="H291" s="1">
        <f>SUMIF('PHIEU XT'!B:B,B291,'PHIEU XT'!AI:AI)</f>
        <v>938684</v>
      </c>
      <c r="I291" s="45">
        <v>938684</v>
      </c>
      <c r="J291" s="1" t="s">
        <v>994</v>
      </c>
      <c r="K291" s="1" t="s">
        <v>995</v>
      </c>
      <c r="L291" s="1" t="s">
        <v>50</v>
      </c>
      <c r="M291" s="1" t="s">
        <v>51</v>
      </c>
      <c r="N291" s="1" t="s">
        <v>52</v>
      </c>
      <c r="O291" s="1" t="s">
        <v>32</v>
      </c>
      <c r="P291" s="1" t="s">
        <v>32</v>
      </c>
      <c r="Q291" s="1" t="s">
        <v>32</v>
      </c>
      <c r="R291" s="1" t="s">
        <v>32</v>
      </c>
      <c r="S291" s="1" t="s">
        <v>33</v>
      </c>
      <c r="T291" s="1" t="s">
        <v>34</v>
      </c>
      <c r="U291" s="1" t="s">
        <v>35</v>
      </c>
      <c r="V291" s="1" t="s">
        <v>36</v>
      </c>
      <c r="W291" s="1" t="s">
        <v>37</v>
      </c>
      <c r="X291" s="1" t="s">
        <v>32</v>
      </c>
      <c r="Y291" s="1" t="s">
        <v>32</v>
      </c>
      <c r="Z291" s="1" t="s">
        <v>32</v>
      </c>
      <c r="AA291" s="1" t="s">
        <v>996</v>
      </c>
      <c r="AB291" s="1" t="s">
        <v>32</v>
      </c>
      <c r="AC291" s="1" t="s">
        <v>32</v>
      </c>
      <c r="AE291">
        <v>9105875256</v>
      </c>
    </row>
    <row r="292" spans="1:31" x14ac:dyDescent="0.25">
      <c r="A292" s="1">
        <f>MATCH(B292,'PHIEU XT'!B:B,0)</f>
        <v>594</v>
      </c>
      <c r="B292" s="1">
        <v>9105875644</v>
      </c>
      <c r="C292" s="1" t="s">
        <v>953</v>
      </c>
      <c r="D292" s="1" t="s">
        <v>24</v>
      </c>
      <c r="E292" s="1" t="s">
        <v>25</v>
      </c>
      <c r="F292" s="1" t="s">
        <v>997</v>
      </c>
      <c r="G292" s="1">
        <f t="shared" si="4"/>
        <v>1</v>
      </c>
      <c r="H292" s="1">
        <f>SUMIF('PHIEU XT'!B:B,B292,'PHIEU XT'!AI:AI)</f>
        <v>46000</v>
      </c>
      <c r="I292" s="45">
        <v>46000</v>
      </c>
      <c r="J292" s="1" t="s">
        <v>249</v>
      </c>
      <c r="K292" s="1" t="s">
        <v>250</v>
      </c>
      <c r="L292" s="1" t="s">
        <v>809</v>
      </c>
      <c r="M292" s="1" t="s">
        <v>810</v>
      </c>
      <c r="N292" s="1" t="s">
        <v>811</v>
      </c>
      <c r="O292" s="1" t="s">
        <v>32</v>
      </c>
      <c r="P292" s="1" t="s">
        <v>32</v>
      </c>
      <c r="Q292" s="1" t="s">
        <v>32</v>
      </c>
      <c r="R292" s="1" t="s">
        <v>32</v>
      </c>
      <c r="S292" s="1" t="s">
        <v>33</v>
      </c>
      <c r="T292" s="1" t="s">
        <v>34</v>
      </c>
      <c r="U292" s="1" t="s">
        <v>35</v>
      </c>
      <c r="V292" s="1" t="s">
        <v>36</v>
      </c>
      <c r="W292" s="1" t="s">
        <v>37</v>
      </c>
      <c r="X292" s="1" t="s">
        <v>32</v>
      </c>
      <c r="Y292" s="1" t="s">
        <v>32</v>
      </c>
      <c r="Z292" s="1" t="s">
        <v>32</v>
      </c>
      <c r="AA292" s="1" t="s">
        <v>998</v>
      </c>
      <c r="AB292" s="1" t="s">
        <v>32</v>
      </c>
      <c r="AC292" s="1" t="s">
        <v>32</v>
      </c>
      <c r="AE292">
        <v>9105875644</v>
      </c>
    </row>
    <row r="293" spans="1:31" x14ac:dyDescent="0.25">
      <c r="A293" s="1">
        <f>MATCH(B293,'PHIEU XT'!B:B,0)</f>
        <v>480</v>
      </c>
      <c r="B293" s="1">
        <v>9105873643</v>
      </c>
      <c r="C293" s="1" t="s">
        <v>953</v>
      </c>
      <c r="D293" s="1" t="s">
        <v>24</v>
      </c>
      <c r="E293" s="1" t="s">
        <v>25</v>
      </c>
      <c r="F293" s="1" t="s">
        <v>999</v>
      </c>
      <c r="G293" s="1">
        <f t="shared" si="4"/>
        <v>1</v>
      </c>
      <c r="H293" s="1">
        <f>SUMIF('PHIEU XT'!B:B,B293,'PHIEU XT'!AI:AI)</f>
        <v>50400</v>
      </c>
      <c r="I293" s="45">
        <v>50400</v>
      </c>
      <c r="J293" s="1" t="s">
        <v>1000</v>
      </c>
      <c r="K293" s="1" t="s">
        <v>1001</v>
      </c>
      <c r="L293" s="1" t="s">
        <v>149</v>
      </c>
      <c r="M293" s="1" t="s">
        <v>150</v>
      </c>
      <c r="N293" s="1" t="s">
        <v>151</v>
      </c>
      <c r="O293" s="1" t="s">
        <v>32</v>
      </c>
      <c r="P293" s="1" t="s">
        <v>32</v>
      </c>
      <c r="Q293" s="1" t="s">
        <v>32</v>
      </c>
      <c r="R293" s="1" t="s">
        <v>32</v>
      </c>
      <c r="S293" s="1" t="s">
        <v>33</v>
      </c>
      <c r="T293" s="1" t="s">
        <v>34</v>
      </c>
      <c r="U293" s="1" t="s">
        <v>35</v>
      </c>
      <c r="V293" s="1" t="s">
        <v>36</v>
      </c>
      <c r="W293" s="1" t="s">
        <v>37</v>
      </c>
      <c r="X293" s="1" t="s">
        <v>32</v>
      </c>
      <c r="Y293" s="1" t="s">
        <v>32</v>
      </c>
      <c r="Z293" s="1" t="s">
        <v>32</v>
      </c>
      <c r="AA293" s="1" t="s">
        <v>1002</v>
      </c>
      <c r="AB293" s="1" t="s">
        <v>32</v>
      </c>
      <c r="AC293" s="1" t="s">
        <v>32</v>
      </c>
      <c r="AE293">
        <v>9105873643</v>
      </c>
    </row>
    <row r="294" spans="1:31" x14ac:dyDescent="0.25">
      <c r="A294" s="1">
        <f>MATCH(B294,'PHIEU XT'!B:B,0)</f>
        <v>481</v>
      </c>
      <c r="B294" s="1">
        <v>9105873685</v>
      </c>
      <c r="C294" s="1" t="s">
        <v>953</v>
      </c>
      <c r="D294" s="1" t="s">
        <v>24</v>
      </c>
      <c r="E294" s="1" t="s">
        <v>25</v>
      </c>
      <c r="F294" s="1" t="s">
        <v>1003</v>
      </c>
      <c r="G294" s="1">
        <f t="shared" si="4"/>
        <v>1</v>
      </c>
      <c r="H294" s="1">
        <f>SUMIF('PHIEU XT'!B:B,B294,'PHIEU XT'!AI:AI)</f>
        <v>89285</v>
      </c>
      <c r="I294" s="45">
        <v>89285</v>
      </c>
      <c r="J294" s="1" t="s">
        <v>143</v>
      </c>
      <c r="K294" s="1" t="s">
        <v>144</v>
      </c>
      <c r="L294" s="1" t="s">
        <v>29</v>
      </c>
      <c r="M294" s="1" t="s">
        <v>30</v>
      </c>
      <c r="N294" s="1" t="s">
        <v>31</v>
      </c>
      <c r="O294" s="1" t="s">
        <v>32</v>
      </c>
      <c r="P294" s="1" t="s">
        <v>32</v>
      </c>
      <c r="Q294" s="1" t="s">
        <v>32</v>
      </c>
      <c r="R294" s="1" t="s">
        <v>32</v>
      </c>
      <c r="S294" s="1" t="s">
        <v>33</v>
      </c>
      <c r="T294" s="1" t="s">
        <v>34</v>
      </c>
      <c r="U294" s="1" t="s">
        <v>35</v>
      </c>
      <c r="V294" s="1" t="s">
        <v>36</v>
      </c>
      <c r="W294" s="1" t="s">
        <v>37</v>
      </c>
      <c r="X294" s="1" t="s">
        <v>32</v>
      </c>
      <c r="Y294" s="1" t="s">
        <v>32</v>
      </c>
      <c r="Z294" s="1" t="s">
        <v>32</v>
      </c>
      <c r="AA294" s="1" t="s">
        <v>1004</v>
      </c>
      <c r="AB294" s="1" t="s">
        <v>32</v>
      </c>
      <c r="AC294" s="1" t="s">
        <v>32</v>
      </c>
      <c r="AE294">
        <v>9105873685</v>
      </c>
    </row>
    <row r="295" spans="1:31" x14ac:dyDescent="0.25">
      <c r="A295" s="1">
        <f>MATCH(B295,'PHIEU XT'!B:B,0)</f>
        <v>611</v>
      </c>
      <c r="B295" s="1">
        <v>9105876028</v>
      </c>
      <c r="C295" s="1" t="s">
        <v>953</v>
      </c>
      <c r="D295" s="1" t="s">
        <v>24</v>
      </c>
      <c r="E295" s="1" t="s">
        <v>25</v>
      </c>
      <c r="F295" s="1" t="s">
        <v>1005</v>
      </c>
      <c r="G295" s="1">
        <f t="shared" si="4"/>
        <v>1</v>
      </c>
      <c r="H295" s="1">
        <f>SUMIF('PHIEU XT'!B:B,B295,'PHIEU XT'!AI:AI)</f>
        <v>449156</v>
      </c>
      <c r="I295" s="45">
        <v>449156</v>
      </c>
      <c r="J295" s="1" t="s">
        <v>1006</v>
      </c>
      <c r="K295" s="1" t="s">
        <v>1007</v>
      </c>
      <c r="L295" s="1" t="s">
        <v>50</v>
      </c>
      <c r="M295" s="1" t="s">
        <v>51</v>
      </c>
      <c r="N295" s="1" t="s">
        <v>52</v>
      </c>
      <c r="O295" s="1" t="s">
        <v>32</v>
      </c>
      <c r="P295" s="1" t="s">
        <v>32</v>
      </c>
      <c r="Q295" s="1" t="s">
        <v>32</v>
      </c>
      <c r="R295" s="1" t="s">
        <v>32</v>
      </c>
      <c r="S295" s="1" t="s">
        <v>33</v>
      </c>
      <c r="T295" s="1" t="s">
        <v>34</v>
      </c>
      <c r="U295" s="1" t="s">
        <v>35</v>
      </c>
      <c r="V295" s="1" t="s">
        <v>36</v>
      </c>
      <c r="W295" s="1" t="s">
        <v>37</v>
      </c>
      <c r="X295" s="1" t="s">
        <v>32</v>
      </c>
      <c r="Y295" s="1" t="s">
        <v>32</v>
      </c>
      <c r="Z295" s="1" t="s">
        <v>32</v>
      </c>
      <c r="AA295" s="1" t="s">
        <v>1008</v>
      </c>
      <c r="AB295" s="1" t="s">
        <v>32</v>
      </c>
      <c r="AC295" s="1" t="s">
        <v>32</v>
      </c>
      <c r="AE295">
        <v>9105876028</v>
      </c>
    </row>
    <row r="296" spans="1:31" x14ac:dyDescent="0.25">
      <c r="A296" s="1">
        <f>MATCH(B296,'PHIEU XT'!B:B,0)</f>
        <v>600</v>
      </c>
      <c r="B296" s="1">
        <v>9105875826</v>
      </c>
      <c r="C296" s="1" t="s">
        <v>953</v>
      </c>
      <c r="D296" s="1" t="s">
        <v>24</v>
      </c>
      <c r="E296" s="1" t="s">
        <v>25</v>
      </c>
      <c r="F296" s="1" t="s">
        <v>1009</v>
      </c>
      <c r="G296" s="1">
        <f t="shared" si="4"/>
        <v>1</v>
      </c>
      <c r="H296" s="1">
        <f>SUMIF('PHIEU XT'!B:B,B296,'PHIEU XT'!AI:AI)</f>
        <v>111058</v>
      </c>
      <c r="I296" s="45">
        <v>111058</v>
      </c>
      <c r="J296" s="1" t="s">
        <v>27</v>
      </c>
      <c r="K296" s="1" t="s">
        <v>28</v>
      </c>
      <c r="L296" s="1" t="s">
        <v>57</v>
      </c>
      <c r="M296" s="1" t="s">
        <v>58</v>
      </c>
      <c r="N296" s="1" t="s">
        <v>59</v>
      </c>
      <c r="O296" s="1" t="s">
        <v>45</v>
      </c>
      <c r="P296" s="1" t="s">
        <v>32</v>
      </c>
      <c r="Q296" s="1" t="s">
        <v>32</v>
      </c>
      <c r="R296" s="1" t="s">
        <v>32</v>
      </c>
      <c r="S296" s="1" t="s">
        <v>33</v>
      </c>
      <c r="T296" s="1" t="s">
        <v>34</v>
      </c>
      <c r="U296" s="1" t="s">
        <v>35</v>
      </c>
      <c r="V296" s="1" t="s">
        <v>36</v>
      </c>
      <c r="W296" s="1" t="s">
        <v>37</v>
      </c>
      <c r="X296" s="1" t="s">
        <v>32</v>
      </c>
      <c r="Y296" s="1" t="s">
        <v>32</v>
      </c>
      <c r="Z296" s="1" t="s">
        <v>32</v>
      </c>
      <c r="AA296" s="1" t="s">
        <v>1010</v>
      </c>
      <c r="AB296" s="1" t="s">
        <v>32</v>
      </c>
      <c r="AC296" s="1" t="s">
        <v>32</v>
      </c>
      <c r="AE296">
        <v>9105875826</v>
      </c>
    </row>
    <row r="297" spans="1:31" x14ac:dyDescent="0.25">
      <c r="A297" s="1">
        <f>MATCH(B297,'PHIEU XT'!B:B,0)</f>
        <v>597</v>
      </c>
      <c r="B297" s="1">
        <v>9105875740</v>
      </c>
      <c r="C297" s="1" t="s">
        <v>953</v>
      </c>
      <c r="D297" s="1" t="s">
        <v>24</v>
      </c>
      <c r="E297" s="1" t="s">
        <v>25</v>
      </c>
      <c r="F297" s="1" t="s">
        <v>1011</v>
      </c>
      <c r="G297" s="1">
        <f t="shared" si="4"/>
        <v>1</v>
      </c>
      <c r="H297" s="1">
        <f>SUMIF('PHIEU XT'!B:B,B297,'PHIEU XT'!AI:AI)</f>
        <v>148500</v>
      </c>
      <c r="I297" s="45">
        <v>148500</v>
      </c>
      <c r="J297" s="1" t="s">
        <v>412</v>
      </c>
      <c r="K297" s="1" t="s">
        <v>413</v>
      </c>
      <c r="L297" s="1" t="s">
        <v>57</v>
      </c>
      <c r="M297" s="1" t="s">
        <v>58</v>
      </c>
      <c r="N297" s="1" t="s">
        <v>59</v>
      </c>
      <c r="O297" s="1" t="s">
        <v>45</v>
      </c>
      <c r="P297" s="1" t="s">
        <v>32</v>
      </c>
      <c r="Q297" s="1" t="s">
        <v>32</v>
      </c>
      <c r="R297" s="1" t="s">
        <v>32</v>
      </c>
      <c r="S297" s="1" t="s">
        <v>33</v>
      </c>
      <c r="T297" s="1" t="s">
        <v>34</v>
      </c>
      <c r="U297" s="1" t="s">
        <v>35</v>
      </c>
      <c r="V297" s="1" t="s">
        <v>36</v>
      </c>
      <c r="W297" s="1" t="s">
        <v>37</v>
      </c>
      <c r="X297" s="1" t="s">
        <v>32</v>
      </c>
      <c r="Y297" s="1" t="s">
        <v>32</v>
      </c>
      <c r="Z297" s="1" t="s">
        <v>32</v>
      </c>
      <c r="AA297" s="1" t="s">
        <v>1012</v>
      </c>
      <c r="AB297" s="1" t="s">
        <v>32</v>
      </c>
      <c r="AC297" s="1" t="s">
        <v>32</v>
      </c>
      <c r="AE297">
        <v>9105875740</v>
      </c>
    </row>
    <row r="298" spans="1:31" x14ac:dyDescent="0.25">
      <c r="A298" s="1">
        <f>MATCH(B298,'PHIEU XT'!B:B,0)</f>
        <v>599</v>
      </c>
      <c r="B298" s="1">
        <v>9105875829</v>
      </c>
      <c r="C298" s="1" t="s">
        <v>953</v>
      </c>
      <c r="D298" s="1" t="s">
        <v>24</v>
      </c>
      <c r="E298" s="1" t="s">
        <v>25</v>
      </c>
      <c r="F298" s="1" t="s">
        <v>1013</v>
      </c>
      <c r="G298" s="1">
        <f t="shared" si="4"/>
        <v>1</v>
      </c>
      <c r="H298" s="1">
        <f>SUMIF('PHIEU XT'!B:B,B298,'PHIEU XT'!AI:AI)</f>
        <v>322000</v>
      </c>
      <c r="I298" s="45">
        <v>322000</v>
      </c>
      <c r="J298" s="1" t="s">
        <v>446</v>
      </c>
      <c r="K298" s="1" t="s">
        <v>447</v>
      </c>
      <c r="L298" s="1" t="s">
        <v>50</v>
      </c>
      <c r="M298" s="1" t="s">
        <v>51</v>
      </c>
      <c r="N298" s="1" t="s">
        <v>52</v>
      </c>
      <c r="O298" s="1" t="s">
        <v>32</v>
      </c>
      <c r="P298" s="1" t="s">
        <v>32</v>
      </c>
      <c r="Q298" s="1" t="s">
        <v>32</v>
      </c>
      <c r="R298" s="1" t="s">
        <v>32</v>
      </c>
      <c r="S298" s="1" t="s">
        <v>33</v>
      </c>
      <c r="T298" s="1" t="s">
        <v>34</v>
      </c>
      <c r="U298" s="1" t="s">
        <v>35</v>
      </c>
      <c r="V298" s="1" t="s">
        <v>36</v>
      </c>
      <c r="W298" s="1" t="s">
        <v>37</v>
      </c>
      <c r="X298" s="1" t="s">
        <v>32</v>
      </c>
      <c r="Y298" s="1" t="s">
        <v>32</v>
      </c>
      <c r="Z298" s="1" t="s">
        <v>32</v>
      </c>
      <c r="AA298" s="1" t="s">
        <v>1014</v>
      </c>
      <c r="AB298" s="1" t="s">
        <v>32</v>
      </c>
      <c r="AC298" s="1" t="s">
        <v>32</v>
      </c>
      <c r="AE298">
        <v>9105875829</v>
      </c>
    </row>
    <row r="299" spans="1:31" x14ac:dyDescent="0.25">
      <c r="A299" s="1">
        <f>MATCH(B299,'PHIEU XT'!B:B,0)</f>
        <v>486</v>
      </c>
      <c r="B299" s="1">
        <v>9105873742</v>
      </c>
      <c r="C299" s="1" t="s">
        <v>953</v>
      </c>
      <c r="D299" s="1" t="s">
        <v>24</v>
      </c>
      <c r="E299" s="1" t="s">
        <v>25</v>
      </c>
      <c r="F299" s="1" t="s">
        <v>1015</v>
      </c>
      <c r="G299" s="1">
        <f t="shared" si="4"/>
        <v>1</v>
      </c>
      <c r="H299" s="1">
        <f>SUMIF('PHIEU XT'!B:B,B299,'PHIEU XT'!AI:AI)</f>
        <v>222116</v>
      </c>
      <c r="I299" s="45">
        <v>222116</v>
      </c>
      <c r="J299" s="1" t="s">
        <v>82</v>
      </c>
      <c r="K299" s="1" t="s">
        <v>83</v>
      </c>
      <c r="L299" s="1" t="s">
        <v>685</v>
      </c>
      <c r="M299" s="1" t="s">
        <v>686</v>
      </c>
      <c r="N299" s="1" t="s">
        <v>687</v>
      </c>
      <c r="O299" s="1" t="s">
        <v>32</v>
      </c>
      <c r="P299" s="1" t="s">
        <v>32</v>
      </c>
      <c r="Q299" s="1" t="s">
        <v>32</v>
      </c>
      <c r="R299" s="1" t="s">
        <v>32</v>
      </c>
      <c r="S299" s="1" t="s">
        <v>33</v>
      </c>
      <c r="T299" s="1" t="s">
        <v>34</v>
      </c>
      <c r="U299" s="1" t="s">
        <v>35</v>
      </c>
      <c r="V299" s="1" t="s">
        <v>36</v>
      </c>
      <c r="W299" s="1" t="s">
        <v>37</v>
      </c>
      <c r="X299" s="1" t="s">
        <v>32</v>
      </c>
      <c r="Y299" s="1" t="s">
        <v>32</v>
      </c>
      <c r="Z299" s="1" t="s">
        <v>32</v>
      </c>
      <c r="AA299" s="1" t="s">
        <v>1016</v>
      </c>
      <c r="AB299" s="1" t="s">
        <v>32</v>
      </c>
      <c r="AC299" s="1" t="s">
        <v>32</v>
      </c>
      <c r="AE299">
        <v>9105873742</v>
      </c>
    </row>
    <row r="300" spans="1:31" x14ac:dyDescent="0.25">
      <c r="A300" s="1">
        <f>MATCH(B300,'PHIEU XT'!B:B,0)</f>
        <v>487</v>
      </c>
      <c r="B300" s="1">
        <v>9105873743</v>
      </c>
      <c r="C300" s="1" t="s">
        <v>953</v>
      </c>
      <c r="D300" s="1" t="s">
        <v>24</v>
      </c>
      <c r="E300" s="1" t="s">
        <v>25</v>
      </c>
      <c r="F300" s="1" t="s">
        <v>1017</v>
      </c>
      <c r="G300" s="1">
        <f t="shared" si="4"/>
        <v>1</v>
      </c>
      <c r="H300" s="1">
        <f>SUMIF('PHIEU XT'!B:B,B300,'PHIEU XT'!AI:AI)</f>
        <v>111058</v>
      </c>
      <c r="I300" s="45">
        <v>111058</v>
      </c>
      <c r="J300" s="1" t="s">
        <v>27</v>
      </c>
      <c r="K300" s="1" t="s">
        <v>28</v>
      </c>
      <c r="L300" s="1" t="s">
        <v>685</v>
      </c>
      <c r="M300" s="1" t="s">
        <v>686</v>
      </c>
      <c r="N300" s="1" t="s">
        <v>687</v>
      </c>
      <c r="O300" s="1" t="s">
        <v>32</v>
      </c>
      <c r="P300" s="1" t="s">
        <v>32</v>
      </c>
      <c r="Q300" s="1" t="s">
        <v>32</v>
      </c>
      <c r="R300" s="1" t="s">
        <v>32</v>
      </c>
      <c r="S300" s="1" t="s">
        <v>33</v>
      </c>
      <c r="T300" s="1" t="s">
        <v>34</v>
      </c>
      <c r="U300" s="1" t="s">
        <v>35</v>
      </c>
      <c r="V300" s="1" t="s">
        <v>36</v>
      </c>
      <c r="W300" s="1" t="s">
        <v>37</v>
      </c>
      <c r="X300" s="1" t="s">
        <v>32</v>
      </c>
      <c r="Y300" s="1" t="s">
        <v>32</v>
      </c>
      <c r="Z300" s="1" t="s">
        <v>32</v>
      </c>
      <c r="AA300" s="1" t="s">
        <v>1018</v>
      </c>
      <c r="AB300" s="1" t="s">
        <v>32</v>
      </c>
      <c r="AC300" s="1" t="s">
        <v>32</v>
      </c>
      <c r="AE300">
        <v>9105873743</v>
      </c>
    </row>
    <row r="301" spans="1:31" x14ac:dyDescent="0.25">
      <c r="A301" s="1">
        <f>MATCH(B301,'PHIEU XT'!B:B,0)</f>
        <v>488</v>
      </c>
      <c r="B301" s="1">
        <v>9105873772</v>
      </c>
      <c r="C301" s="1" t="s">
        <v>953</v>
      </c>
      <c r="D301" s="1" t="s">
        <v>24</v>
      </c>
      <c r="E301" s="1" t="s">
        <v>25</v>
      </c>
      <c r="F301" s="1" t="s">
        <v>1019</v>
      </c>
      <c r="G301" s="1">
        <f t="shared" si="4"/>
        <v>1</v>
      </c>
      <c r="H301" s="1">
        <f>SUMIF('PHIEU XT'!B:B,B301,'PHIEU XT'!AI:AI)</f>
        <v>333174</v>
      </c>
      <c r="I301" s="45">
        <v>333174</v>
      </c>
      <c r="J301" s="1" t="s">
        <v>98</v>
      </c>
      <c r="K301" s="1" t="s">
        <v>99</v>
      </c>
      <c r="L301" s="1" t="s">
        <v>42</v>
      </c>
      <c r="M301" s="1" t="s">
        <v>43</v>
      </c>
      <c r="N301" s="1" t="s">
        <v>44</v>
      </c>
      <c r="O301" s="1" t="s">
        <v>45</v>
      </c>
      <c r="P301" s="1" t="s">
        <v>32</v>
      </c>
      <c r="Q301" s="1" t="s">
        <v>32</v>
      </c>
      <c r="R301" s="1" t="s">
        <v>32</v>
      </c>
      <c r="S301" s="1" t="s">
        <v>33</v>
      </c>
      <c r="T301" s="1" t="s">
        <v>34</v>
      </c>
      <c r="U301" s="1" t="s">
        <v>35</v>
      </c>
      <c r="V301" s="1" t="s">
        <v>36</v>
      </c>
      <c r="W301" s="1" t="s">
        <v>37</v>
      </c>
      <c r="X301" s="1" t="s">
        <v>32</v>
      </c>
      <c r="Y301" s="1" t="s">
        <v>32</v>
      </c>
      <c r="Z301" s="1" t="s">
        <v>32</v>
      </c>
      <c r="AA301" s="1" t="s">
        <v>1020</v>
      </c>
      <c r="AB301" s="1" t="s">
        <v>32</v>
      </c>
      <c r="AC301" s="1" t="s">
        <v>32</v>
      </c>
      <c r="AE301">
        <v>9105873772</v>
      </c>
    </row>
    <row r="302" spans="1:31" x14ac:dyDescent="0.25">
      <c r="A302" s="1">
        <f>MATCH(B302,'PHIEU XT'!B:B,0)</f>
        <v>483</v>
      </c>
      <c r="B302" s="1">
        <v>9105873694</v>
      </c>
      <c r="C302" s="1" t="s">
        <v>953</v>
      </c>
      <c r="D302" s="1" t="s">
        <v>24</v>
      </c>
      <c r="E302" s="1" t="s">
        <v>25</v>
      </c>
      <c r="F302" s="1" t="s">
        <v>1021</v>
      </c>
      <c r="G302" s="1">
        <f t="shared" si="4"/>
        <v>1</v>
      </c>
      <c r="H302" s="1">
        <f>SUMIF('PHIEU XT'!B:B,B302,'PHIEU XT'!AI:AI)</f>
        <v>111058</v>
      </c>
      <c r="I302" s="45">
        <v>111058</v>
      </c>
      <c r="J302" s="1" t="s">
        <v>27</v>
      </c>
      <c r="K302" s="1" t="s">
        <v>28</v>
      </c>
      <c r="L302" s="1" t="s">
        <v>225</v>
      </c>
      <c r="M302" s="1" t="s">
        <v>226</v>
      </c>
      <c r="N302" s="1" t="s">
        <v>227</v>
      </c>
      <c r="O302" s="1" t="s">
        <v>228</v>
      </c>
      <c r="P302" s="1" t="s">
        <v>32</v>
      </c>
      <c r="Q302" s="1" t="s">
        <v>32</v>
      </c>
      <c r="R302" s="1" t="s">
        <v>32</v>
      </c>
      <c r="S302" s="1" t="s">
        <v>33</v>
      </c>
      <c r="T302" s="1" t="s">
        <v>34</v>
      </c>
      <c r="U302" s="1" t="s">
        <v>35</v>
      </c>
      <c r="V302" s="1" t="s">
        <v>36</v>
      </c>
      <c r="W302" s="1" t="s">
        <v>37</v>
      </c>
      <c r="X302" s="1" t="s">
        <v>32</v>
      </c>
      <c r="Y302" s="1" t="s">
        <v>32</v>
      </c>
      <c r="Z302" s="1" t="s">
        <v>32</v>
      </c>
      <c r="AA302" s="1" t="s">
        <v>1022</v>
      </c>
      <c r="AB302" s="1" t="s">
        <v>32</v>
      </c>
      <c r="AC302" s="1" t="s">
        <v>32</v>
      </c>
      <c r="AE302">
        <v>9105873694</v>
      </c>
    </row>
    <row r="303" spans="1:31" x14ac:dyDescent="0.25">
      <c r="A303" s="1">
        <f>MATCH(B303,'PHIEU XT'!B:B,0)</f>
        <v>498</v>
      </c>
      <c r="B303" s="1">
        <v>9105873980</v>
      </c>
      <c r="C303" s="1" t="s">
        <v>953</v>
      </c>
      <c r="D303" s="1" t="s">
        <v>24</v>
      </c>
      <c r="E303" s="1" t="s">
        <v>25</v>
      </c>
      <c r="F303" s="1" t="s">
        <v>1023</v>
      </c>
      <c r="G303" s="1">
        <f t="shared" si="4"/>
        <v>1</v>
      </c>
      <c r="H303" s="1">
        <f>SUMIF('PHIEU XT'!B:B,B303,'PHIEU XT'!AI:AI)</f>
        <v>50400</v>
      </c>
      <c r="I303" s="45">
        <v>50400</v>
      </c>
      <c r="J303" s="1" t="s">
        <v>1000</v>
      </c>
      <c r="K303" s="1" t="s">
        <v>1001</v>
      </c>
      <c r="L303" s="1" t="s">
        <v>573</v>
      </c>
      <c r="M303" s="1" t="s">
        <v>574</v>
      </c>
      <c r="N303" s="1" t="s">
        <v>575</v>
      </c>
      <c r="O303" s="1" t="s">
        <v>32</v>
      </c>
      <c r="P303" s="1" t="s">
        <v>32</v>
      </c>
      <c r="Q303" s="1" t="s">
        <v>32</v>
      </c>
      <c r="R303" s="1" t="s">
        <v>32</v>
      </c>
      <c r="S303" s="1" t="s">
        <v>33</v>
      </c>
      <c r="T303" s="1" t="s">
        <v>34</v>
      </c>
      <c r="U303" s="1" t="s">
        <v>35</v>
      </c>
      <c r="V303" s="1" t="s">
        <v>36</v>
      </c>
      <c r="W303" s="1" t="s">
        <v>37</v>
      </c>
      <c r="X303" s="1" t="s">
        <v>32</v>
      </c>
      <c r="Y303" s="1" t="s">
        <v>32</v>
      </c>
      <c r="Z303" s="1" t="s">
        <v>32</v>
      </c>
      <c r="AA303" s="1" t="s">
        <v>1024</v>
      </c>
      <c r="AB303" s="1" t="s">
        <v>32</v>
      </c>
      <c r="AC303" s="1" t="s">
        <v>32</v>
      </c>
      <c r="AE303">
        <v>9105873980</v>
      </c>
    </row>
    <row r="304" spans="1:31" x14ac:dyDescent="0.25">
      <c r="A304" s="1">
        <f>MATCH(B304,'PHIEU XT'!B:B,0)</f>
        <v>260</v>
      </c>
      <c r="B304" s="1">
        <v>9105869884</v>
      </c>
      <c r="C304" s="1" t="s">
        <v>953</v>
      </c>
      <c r="D304" s="1" t="s">
        <v>24</v>
      </c>
      <c r="E304" s="1" t="s">
        <v>25</v>
      </c>
      <c r="F304" s="1" t="s">
        <v>1025</v>
      </c>
      <c r="G304" s="1">
        <f t="shared" si="4"/>
        <v>1</v>
      </c>
      <c r="H304" s="1">
        <f>SUMIF('PHIEU XT'!B:B,B304,'PHIEU XT'!AI:AI)</f>
        <v>322916</v>
      </c>
      <c r="I304" s="45">
        <v>322916</v>
      </c>
      <c r="J304" s="1" t="s">
        <v>1026</v>
      </c>
      <c r="K304" s="1" t="s">
        <v>1027</v>
      </c>
      <c r="L304" s="1" t="s">
        <v>431</v>
      </c>
      <c r="M304" s="1" t="s">
        <v>432</v>
      </c>
      <c r="N304" s="1" t="s">
        <v>433</v>
      </c>
      <c r="O304" s="1" t="s">
        <v>201</v>
      </c>
      <c r="P304" s="1" t="s">
        <v>32</v>
      </c>
      <c r="Q304" s="1" t="s">
        <v>32</v>
      </c>
      <c r="R304" s="1" t="s">
        <v>32</v>
      </c>
      <c r="S304" s="1" t="s">
        <v>33</v>
      </c>
      <c r="T304" s="1" t="s">
        <v>34</v>
      </c>
      <c r="U304" s="1" t="s">
        <v>35</v>
      </c>
      <c r="V304" s="1" t="s">
        <v>36</v>
      </c>
      <c r="W304" s="1" t="s">
        <v>37</v>
      </c>
      <c r="X304" s="1" t="s">
        <v>32</v>
      </c>
      <c r="Y304" s="1" t="s">
        <v>32</v>
      </c>
      <c r="Z304" s="1" t="s">
        <v>32</v>
      </c>
      <c r="AA304" s="1" t="s">
        <v>1028</v>
      </c>
      <c r="AB304" s="1" t="s">
        <v>32</v>
      </c>
      <c r="AC304" s="1" t="s">
        <v>32</v>
      </c>
      <c r="AE304">
        <v>9105869884</v>
      </c>
    </row>
    <row r="305" spans="1:31" x14ac:dyDescent="0.25">
      <c r="A305" s="1">
        <f>MATCH(B305,'PHIEU XT'!B:B,0)</f>
        <v>587</v>
      </c>
      <c r="B305" s="1">
        <v>9105875565</v>
      </c>
      <c r="C305" s="1" t="s">
        <v>953</v>
      </c>
      <c r="D305" s="1" t="s">
        <v>24</v>
      </c>
      <c r="E305" s="1" t="s">
        <v>25</v>
      </c>
      <c r="F305" s="1" t="s">
        <v>1029</v>
      </c>
      <c r="G305" s="1">
        <f t="shared" si="4"/>
        <v>1</v>
      </c>
      <c r="H305" s="1">
        <f>SUMIF('PHIEU XT'!B:B,B305,'PHIEU XT'!AI:AI)</f>
        <v>46000</v>
      </c>
      <c r="I305" s="45">
        <v>46000</v>
      </c>
      <c r="J305" s="1" t="s">
        <v>249</v>
      </c>
      <c r="K305" s="1" t="s">
        <v>250</v>
      </c>
      <c r="L305" s="1" t="s">
        <v>50</v>
      </c>
      <c r="M305" s="1" t="s">
        <v>51</v>
      </c>
      <c r="N305" s="1" t="s">
        <v>52</v>
      </c>
      <c r="O305" s="1" t="s">
        <v>32</v>
      </c>
      <c r="P305" s="1" t="s">
        <v>32</v>
      </c>
      <c r="Q305" s="1" t="s">
        <v>32</v>
      </c>
      <c r="R305" s="1" t="s">
        <v>32</v>
      </c>
      <c r="S305" s="1" t="s">
        <v>33</v>
      </c>
      <c r="T305" s="1" t="s">
        <v>34</v>
      </c>
      <c r="U305" s="1" t="s">
        <v>35</v>
      </c>
      <c r="V305" s="1" t="s">
        <v>36</v>
      </c>
      <c r="W305" s="1" t="s">
        <v>37</v>
      </c>
      <c r="X305" s="1" t="s">
        <v>32</v>
      </c>
      <c r="Y305" s="1" t="s">
        <v>32</v>
      </c>
      <c r="Z305" s="1" t="s">
        <v>32</v>
      </c>
      <c r="AA305" s="1" t="s">
        <v>1030</v>
      </c>
      <c r="AB305" s="1" t="s">
        <v>32</v>
      </c>
      <c r="AC305" s="1" t="s">
        <v>32</v>
      </c>
      <c r="AE305">
        <v>9105875565</v>
      </c>
    </row>
    <row r="306" spans="1:31" x14ac:dyDescent="0.25">
      <c r="A306" s="1">
        <f>MATCH(B306,'PHIEU XT'!B:B,0)</f>
        <v>485</v>
      </c>
      <c r="B306" s="1">
        <v>9105873656</v>
      </c>
      <c r="C306" s="1" t="s">
        <v>953</v>
      </c>
      <c r="D306" s="1" t="s">
        <v>24</v>
      </c>
      <c r="E306" s="1" t="s">
        <v>25</v>
      </c>
      <c r="F306" s="1" t="s">
        <v>1031</v>
      </c>
      <c r="G306" s="1">
        <f t="shared" si="4"/>
        <v>1</v>
      </c>
      <c r="H306" s="1">
        <f>SUMIF('PHIEU XT'!B:B,B306,'PHIEU XT'!AI:AI)</f>
        <v>222116</v>
      </c>
      <c r="I306" s="45">
        <v>222116</v>
      </c>
      <c r="J306" s="1" t="s">
        <v>82</v>
      </c>
      <c r="K306" s="1" t="s">
        <v>83</v>
      </c>
      <c r="L306" s="1" t="s">
        <v>50</v>
      </c>
      <c r="M306" s="1" t="s">
        <v>51</v>
      </c>
      <c r="N306" s="1" t="s">
        <v>52</v>
      </c>
      <c r="O306" s="1" t="s">
        <v>32</v>
      </c>
      <c r="P306" s="1" t="s">
        <v>32</v>
      </c>
      <c r="Q306" s="1" t="s">
        <v>32</v>
      </c>
      <c r="R306" s="1" t="s">
        <v>32</v>
      </c>
      <c r="S306" s="1" t="s">
        <v>33</v>
      </c>
      <c r="T306" s="1" t="s">
        <v>34</v>
      </c>
      <c r="U306" s="1" t="s">
        <v>35</v>
      </c>
      <c r="V306" s="1" t="s">
        <v>36</v>
      </c>
      <c r="W306" s="1" t="s">
        <v>37</v>
      </c>
      <c r="X306" s="1" t="s">
        <v>32</v>
      </c>
      <c r="Y306" s="1" t="s">
        <v>32</v>
      </c>
      <c r="Z306" s="1" t="s">
        <v>32</v>
      </c>
      <c r="AA306" s="1" t="s">
        <v>1032</v>
      </c>
      <c r="AB306" s="1" t="s">
        <v>32</v>
      </c>
      <c r="AC306" s="1" t="s">
        <v>32</v>
      </c>
      <c r="AE306">
        <v>9105873656</v>
      </c>
    </row>
    <row r="307" spans="1:31" x14ac:dyDescent="0.25">
      <c r="A307" s="1">
        <f>MATCH(B307,'PHIEU XT'!B:B,0)</f>
        <v>547</v>
      </c>
      <c r="B307" s="1">
        <v>9105875007</v>
      </c>
      <c r="C307" s="1" t="s">
        <v>953</v>
      </c>
      <c r="D307" s="1" t="s">
        <v>24</v>
      </c>
      <c r="E307" s="1" t="s">
        <v>25</v>
      </c>
      <c r="F307" s="1" t="s">
        <v>1033</v>
      </c>
      <c r="G307" s="1">
        <f t="shared" si="4"/>
        <v>1</v>
      </c>
      <c r="H307" s="1">
        <f>SUMIF('PHIEU XT'!B:B,B307,'PHIEU XT'!AI:AI)</f>
        <v>277843</v>
      </c>
      <c r="I307" s="45">
        <v>277843</v>
      </c>
      <c r="J307" s="1" t="s">
        <v>1034</v>
      </c>
      <c r="K307" s="1" t="s">
        <v>1035</v>
      </c>
      <c r="L307" s="1" t="s">
        <v>50</v>
      </c>
      <c r="M307" s="1" t="s">
        <v>51</v>
      </c>
      <c r="N307" s="1" t="s">
        <v>52</v>
      </c>
      <c r="O307" s="1" t="s">
        <v>32</v>
      </c>
      <c r="P307" s="1" t="s">
        <v>32</v>
      </c>
      <c r="Q307" s="1" t="s">
        <v>32</v>
      </c>
      <c r="R307" s="1" t="s">
        <v>32</v>
      </c>
      <c r="S307" s="1" t="s">
        <v>33</v>
      </c>
      <c r="T307" s="1" t="s">
        <v>34</v>
      </c>
      <c r="U307" s="1" t="s">
        <v>35</v>
      </c>
      <c r="V307" s="1" t="s">
        <v>36</v>
      </c>
      <c r="W307" s="1" t="s">
        <v>37</v>
      </c>
      <c r="X307" s="1" t="s">
        <v>32</v>
      </c>
      <c r="Y307" s="1" t="s">
        <v>32</v>
      </c>
      <c r="Z307" s="1" t="s">
        <v>32</v>
      </c>
      <c r="AA307" s="1" t="s">
        <v>1036</v>
      </c>
      <c r="AB307" s="1" t="s">
        <v>32</v>
      </c>
      <c r="AC307" s="1" t="s">
        <v>32</v>
      </c>
      <c r="AE307">
        <v>9105875007</v>
      </c>
    </row>
    <row r="308" spans="1:31" x14ac:dyDescent="0.25">
      <c r="A308" s="1">
        <f>MATCH(B308,'PHIEU XT'!B:B,0)</f>
        <v>588</v>
      </c>
      <c r="B308" s="1">
        <v>9105875566</v>
      </c>
      <c r="C308" s="1" t="s">
        <v>953</v>
      </c>
      <c r="D308" s="1" t="s">
        <v>24</v>
      </c>
      <c r="E308" s="1" t="s">
        <v>25</v>
      </c>
      <c r="F308" s="1" t="s">
        <v>1037</v>
      </c>
      <c r="G308" s="1">
        <f t="shared" si="4"/>
        <v>1</v>
      </c>
      <c r="H308" s="1">
        <f>SUMIF('PHIEU XT'!B:B,B308,'PHIEU XT'!AI:AI)</f>
        <v>333306</v>
      </c>
      <c r="I308" s="45">
        <v>333306</v>
      </c>
      <c r="J308" s="1" t="s">
        <v>1038</v>
      </c>
      <c r="K308" s="1" t="s">
        <v>1039</v>
      </c>
      <c r="L308" s="1" t="s">
        <v>50</v>
      </c>
      <c r="M308" s="1" t="s">
        <v>51</v>
      </c>
      <c r="N308" s="1" t="s">
        <v>52</v>
      </c>
      <c r="O308" s="1" t="s">
        <v>32</v>
      </c>
      <c r="P308" s="1" t="s">
        <v>32</v>
      </c>
      <c r="Q308" s="1" t="s">
        <v>32</v>
      </c>
      <c r="R308" s="1" t="s">
        <v>32</v>
      </c>
      <c r="S308" s="1" t="s">
        <v>33</v>
      </c>
      <c r="T308" s="1" t="s">
        <v>34</v>
      </c>
      <c r="U308" s="1" t="s">
        <v>35</v>
      </c>
      <c r="V308" s="1" t="s">
        <v>36</v>
      </c>
      <c r="W308" s="1" t="s">
        <v>37</v>
      </c>
      <c r="X308" s="1" t="s">
        <v>32</v>
      </c>
      <c r="Y308" s="1" t="s">
        <v>32</v>
      </c>
      <c r="Z308" s="1" t="s">
        <v>32</v>
      </c>
      <c r="AA308" s="1" t="s">
        <v>1040</v>
      </c>
      <c r="AB308" s="1" t="s">
        <v>32</v>
      </c>
      <c r="AC308" s="1" t="s">
        <v>32</v>
      </c>
      <c r="AE308">
        <v>9105875566</v>
      </c>
    </row>
    <row r="309" spans="1:31" x14ac:dyDescent="0.25">
      <c r="A309" s="1">
        <f>MATCH(B309,'PHIEU XT'!B:B,0)</f>
        <v>540</v>
      </c>
      <c r="B309" s="1">
        <v>9105874735</v>
      </c>
      <c r="C309" s="1" t="s">
        <v>953</v>
      </c>
      <c r="D309" s="1" t="s">
        <v>24</v>
      </c>
      <c r="E309" s="1" t="s">
        <v>25</v>
      </c>
      <c r="F309" s="1" t="s">
        <v>1041</v>
      </c>
      <c r="G309" s="1">
        <f t="shared" si="4"/>
        <v>1</v>
      </c>
      <c r="H309" s="1">
        <f>SUMIF('PHIEU XT'!B:B,B309,'PHIEU XT'!AI:AI)</f>
        <v>591226</v>
      </c>
      <c r="I309" s="45">
        <v>591226</v>
      </c>
      <c r="J309" s="1" t="s">
        <v>1042</v>
      </c>
      <c r="K309" s="1" t="s">
        <v>1043</v>
      </c>
      <c r="L309" s="1" t="s">
        <v>50</v>
      </c>
      <c r="M309" s="1" t="s">
        <v>51</v>
      </c>
      <c r="N309" s="1" t="s">
        <v>52</v>
      </c>
      <c r="O309" s="1" t="s">
        <v>32</v>
      </c>
      <c r="P309" s="1" t="s">
        <v>32</v>
      </c>
      <c r="Q309" s="1" t="s">
        <v>32</v>
      </c>
      <c r="R309" s="1" t="s">
        <v>32</v>
      </c>
      <c r="S309" s="1" t="s">
        <v>33</v>
      </c>
      <c r="T309" s="1" t="s">
        <v>34</v>
      </c>
      <c r="U309" s="1" t="s">
        <v>35</v>
      </c>
      <c r="V309" s="1" t="s">
        <v>36</v>
      </c>
      <c r="W309" s="1" t="s">
        <v>37</v>
      </c>
      <c r="X309" s="1" t="s">
        <v>32</v>
      </c>
      <c r="Y309" s="1" t="s">
        <v>32</v>
      </c>
      <c r="Z309" s="1" t="s">
        <v>32</v>
      </c>
      <c r="AA309" s="1" t="s">
        <v>1044</v>
      </c>
      <c r="AB309" s="1" t="s">
        <v>32</v>
      </c>
      <c r="AC309" s="1" t="s">
        <v>32</v>
      </c>
      <c r="AE309">
        <v>9105874735</v>
      </c>
    </row>
    <row r="310" spans="1:31" x14ac:dyDescent="0.25">
      <c r="A310" s="1">
        <f>MATCH(B310,'PHIEU XT'!B:B,0)</f>
        <v>537</v>
      </c>
      <c r="B310" s="1">
        <v>9105874733</v>
      </c>
      <c r="C310" s="1" t="s">
        <v>953</v>
      </c>
      <c r="D310" s="1" t="s">
        <v>24</v>
      </c>
      <c r="E310" s="1" t="s">
        <v>25</v>
      </c>
      <c r="F310" s="1" t="s">
        <v>1045</v>
      </c>
      <c r="G310" s="1">
        <f t="shared" si="4"/>
        <v>1</v>
      </c>
      <c r="H310" s="1">
        <f>SUMIF('PHIEU XT'!B:B,B310,'PHIEU XT'!AI:AI)</f>
        <v>720252</v>
      </c>
      <c r="I310" s="45">
        <v>720252</v>
      </c>
      <c r="J310" s="1" t="s">
        <v>1046</v>
      </c>
      <c r="K310" s="1" t="s">
        <v>1047</v>
      </c>
      <c r="L310" s="1" t="s">
        <v>50</v>
      </c>
      <c r="M310" s="1" t="s">
        <v>51</v>
      </c>
      <c r="N310" s="1" t="s">
        <v>52</v>
      </c>
      <c r="O310" s="1" t="s">
        <v>32</v>
      </c>
      <c r="P310" s="1" t="s">
        <v>32</v>
      </c>
      <c r="Q310" s="1" t="s">
        <v>32</v>
      </c>
      <c r="R310" s="1" t="s">
        <v>32</v>
      </c>
      <c r="S310" s="1" t="s">
        <v>33</v>
      </c>
      <c r="T310" s="1" t="s">
        <v>34</v>
      </c>
      <c r="U310" s="1" t="s">
        <v>35</v>
      </c>
      <c r="V310" s="1" t="s">
        <v>36</v>
      </c>
      <c r="W310" s="1" t="s">
        <v>37</v>
      </c>
      <c r="X310" s="1" t="s">
        <v>32</v>
      </c>
      <c r="Y310" s="1" t="s">
        <v>32</v>
      </c>
      <c r="Z310" s="1" t="s">
        <v>32</v>
      </c>
      <c r="AA310" s="1" t="s">
        <v>1048</v>
      </c>
      <c r="AB310" s="1" t="s">
        <v>32</v>
      </c>
      <c r="AC310" s="1" t="s">
        <v>32</v>
      </c>
      <c r="AE310">
        <v>9105874733</v>
      </c>
    </row>
    <row r="311" spans="1:31" x14ac:dyDescent="0.25">
      <c r="A311" s="1">
        <f>MATCH(B311,'PHIEU XT'!B:B,0)</f>
        <v>549</v>
      </c>
      <c r="B311" s="1">
        <v>9105875010</v>
      </c>
      <c r="C311" s="1" t="s">
        <v>953</v>
      </c>
      <c r="D311" s="1" t="s">
        <v>24</v>
      </c>
      <c r="E311" s="1" t="s">
        <v>25</v>
      </c>
      <c r="F311" s="1" t="s">
        <v>1049</v>
      </c>
      <c r="G311" s="1">
        <f t="shared" si="4"/>
        <v>1</v>
      </c>
      <c r="H311" s="1">
        <f>SUMIF('PHIEU XT'!B:B,B311,'PHIEU XT'!AI:AI)</f>
        <v>166785</v>
      </c>
      <c r="I311" s="45">
        <v>166785</v>
      </c>
      <c r="J311" s="1" t="s">
        <v>876</v>
      </c>
      <c r="K311" s="1" t="s">
        <v>877</v>
      </c>
      <c r="L311" s="1" t="s">
        <v>50</v>
      </c>
      <c r="M311" s="1" t="s">
        <v>51</v>
      </c>
      <c r="N311" s="1" t="s">
        <v>52</v>
      </c>
      <c r="O311" s="1" t="s">
        <v>32</v>
      </c>
      <c r="P311" s="1" t="s">
        <v>32</v>
      </c>
      <c r="Q311" s="1" t="s">
        <v>32</v>
      </c>
      <c r="R311" s="1" t="s">
        <v>32</v>
      </c>
      <c r="S311" s="1" t="s">
        <v>33</v>
      </c>
      <c r="T311" s="1" t="s">
        <v>34</v>
      </c>
      <c r="U311" s="1" t="s">
        <v>35</v>
      </c>
      <c r="V311" s="1" t="s">
        <v>36</v>
      </c>
      <c r="W311" s="1" t="s">
        <v>37</v>
      </c>
      <c r="X311" s="1" t="s">
        <v>32</v>
      </c>
      <c r="Y311" s="1" t="s">
        <v>32</v>
      </c>
      <c r="Z311" s="1" t="s">
        <v>32</v>
      </c>
      <c r="AA311" s="1" t="s">
        <v>1050</v>
      </c>
      <c r="AB311" s="1" t="s">
        <v>32</v>
      </c>
      <c r="AC311" s="1" t="s">
        <v>32</v>
      </c>
      <c r="AE311">
        <v>9105875010</v>
      </c>
    </row>
    <row r="312" spans="1:31" x14ac:dyDescent="0.25">
      <c r="A312" s="1">
        <f>MATCH(B312,'PHIEU XT'!B:B,0)</f>
        <v>479</v>
      </c>
      <c r="B312" s="1">
        <v>9105873667</v>
      </c>
      <c r="C312" s="1" t="s">
        <v>953</v>
      </c>
      <c r="D312" s="1" t="s">
        <v>24</v>
      </c>
      <c r="E312" s="1" t="s">
        <v>25</v>
      </c>
      <c r="F312" s="1" t="s">
        <v>1051</v>
      </c>
      <c r="G312" s="1">
        <f t="shared" si="4"/>
        <v>1</v>
      </c>
      <c r="H312" s="1">
        <f>SUMIF('PHIEU XT'!B:B,B312,'PHIEU XT'!AI:AI)</f>
        <v>46000</v>
      </c>
      <c r="I312" s="45">
        <v>46000</v>
      </c>
      <c r="J312" s="1" t="s">
        <v>249</v>
      </c>
      <c r="K312" s="1" t="s">
        <v>250</v>
      </c>
      <c r="L312" s="1" t="s">
        <v>84</v>
      </c>
      <c r="M312" s="1" t="s">
        <v>85</v>
      </c>
      <c r="N312" s="1" t="s">
        <v>86</v>
      </c>
      <c r="O312" s="1" t="s">
        <v>32</v>
      </c>
      <c r="P312" s="1" t="s">
        <v>32</v>
      </c>
      <c r="Q312" s="1" t="s">
        <v>32</v>
      </c>
      <c r="R312" s="1" t="s">
        <v>32</v>
      </c>
      <c r="S312" s="1" t="s">
        <v>33</v>
      </c>
      <c r="T312" s="1" t="s">
        <v>34</v>
      </c>
      <c r="U312" s="1" t="s">
        <v>35</v>
      </c>
      <c r="V312" s="1" t="s">
        <v>36</v>
      </c>
      <c r="W312" s="1" t="s">
        <v>37</v>
      </c>
      <c r="X312" s="1" t="s">
        <v>32</v>
      </c>
      <c r="Y312" s="1" t="s">
        <v>32</v>
      </c>
      <c r="Z312" s="1" t="s">
        <v>32</v>
      </c>
      <c r="AA312" s="1" t="s">
        <v>1052</v>
      </c>
      <c r="AB312" s="1" t="s">
        <v>32</v>
      </c>
      <c r="AC312" s="1" t="s">
        <v>32</v>
      </c>
      <c r="AE312">
        <v>9105873667</v>
      </c>
    </row>
    <row r="313" spans="1:31" x14ac:dyDescent="0.25">
      <c r="A313" s="1">
        <f>MATCH(B313,'PHIEU XT'!B:B,0)</f>
        <v>556</v>
      </c>
      <c r="B313" s="1">
        <v>9105875032</v>
      </c>
      <c r="C313" s="1" t="s">
        <v>953</v>
      </c>
      <c r="D313" s="1" t="s">
        <v>24</v>
      </c>
      <c r="E313" s="1" t="s">
        <v>25</v>
      </c>
      <c r="F313" s="1" t="s">
        <v>1053</v>
      </c>
      <c r="G313" s="1">
        <f t="shared" si="4"/>
        <v>1</v>
      </c>
      <c r="H313" s="1">
        <f>SUMIF('PHIEU XT'!B:B,B313,'PHIEU XT'!AI:AI)</f>
        <v>111058</v>
      </c>
      <c r="I313" s="45">
        <v>111058</v>
      </c>
      <c r="J313" s="1" t="s">
        <v>27</v>
      </c>
      <c r="K313" s="1" t="s">
        <v>28</v>
      </c>
      <c r="L313" s="1" t="s">
        <v>50</v>
      </c>
      <c r="M313" s="1" t="s">
        <v>51</v>
      </c>
      <c r="N313" s="1" t="s">
        <v>52</v>
      </c>
      <c r="O313" s="1" t="s">
        <v>32</v>
      </c>
      <c r="P313" s="1" t="s">
        <v>32</v>
      </c>
      <c r="Q313" s="1" t="s">
        <v>32</v>
      </c>
      <c r="R313" s="1" t="s">
        <v>32</v>
      </c>
      <c r="S313" s="1" t="s">
        <v>33</v>
      </c>
      <c r="T313" s="1" t="s">
        <v>34</v>
      </c>
      <c r="U313" s="1" t="s">
        <v>35</v>
      </c>
      <c r="V313" s="1" t="s">
        <v>36</v>
      </c>
      <c r="W313" s="1" t="s">
        <v>37</v>
      </c>
      <c r="X313" s="1" t="s">
        <v>32</v>
      </c>
      <c r="Y313" s="1" t="s">
        <v>32</v>
      </c>
      <c r="Z313" s="1" t="s">
        <v>32</v>
      </c>
      <c r="AA313" s="1" t="s">
        <v>1054</v>
      </c>
      <c r="AB313" s="1" t="s">
        <v>32</v>
      </c>
      <c r="AC313" s="1" t="s">
        <v>32</v>
      </c>
      <c r="AE313">
        <v>9105875032</v>
      </c>
    </row>
    <row r="314" spans="1:31" x14ac:dyDescent="0.25">
      <c r="A314" s="1">
        <f>MATCH(B314,'PHIEU XT'!B:B,0)</f>
        <v>574</v>
      </c>
      <c r="B314" s="1">
        <v>9105875293</v>
      </c>
      <c r="C314" s="1" t="s">
        <v>953</v>
      </c>
      <c r="D314" s="1" t="s">
        <v>24</v>
      </c>
      <c r="E314" s="1" t="s">
        <v>25</v>
      </c>
      <c r="F314" s="1" t="s">
        <v>1055</v>
      </c>
      <c r="G314" s="1">
        <f t="shared" si="4"/>
        <v>1</v>
      </c>
      <c r="H314" s="1">
        <f>SUMIF('PHIEU XT'!B:B,B314,'PHIEU XT'!AI:AI)</f>
        <v>264066</v>
      </c>
      <c r="I314" s="45">
        <v>264066</v>
      </c>
      <c r="J314" s="1" t="s">
        <v>1056</v>
      </c>
      <c r="K314" s="1" t="s">
        <v>1057</v>
      </c>
      <c r="L314" s="1" t="s">
        <v>50</v>
      </c>
      <c r="M314" s="1" t="s">
        <v>51</v>
      </c>
      <c r="N314" s="1" t="s">
        <v>52</v>
      </c>
      <c r="O314" s="1" t="s">
        <v>32</v>
      </c>
      <c r="P314" s="1" t="s">
        <v>32</v>
      </c>
      <c r="Q314" s="1" t="s">
        <v>32</v>
      </c>
      <c r="R314" s="1" t="s">
        <v>32</v>
      </c>
      <c r="S314" s="1" t="s">
        <v>33</v>
      </c>
      <c r="T314" s="1" t="s">
        <v>34</v>
      </c>
      <c r="U314" s="1" t="s">
        <v>35</v>
      </c>
      <c r="V314" s="1" t="s">
        <v>36</v>
      </c>
      <c r="W314" s="1" t="s">
        <v>37</v>
      </c>
      <c r="X314" s="1" t="s">
        <v>32</v>
      </c>
      <c r="Y314" s="1" t="s">
        <v>32</v>
      </c>
      <c r="Z314" s="1" t="s">
        <v>32</v>
      </c>
      <c r="AA314" s="1" t="s">
        <v>1058</v>
      </c>
      <c r="AB314" s="1" t="s">
        <v>32</v>
      </c>
      <c r="AC314" s="1" t="s">
        <v>32</v>
      </c>
      <c r="AE314">
        <v>9105875293</v>
      </c>
    </row>
    <row r="315" spans="1:31" x14ac:dyDescent="0.25">
      <c r="A315" s="1">
        <f>MATCH(B315,'PHIEU XT'!B:B,0)</f>
        <v>564</v>
      </c>
      <c r="B315" s="1">
        <v>9105875156</v>
      </c>
      <c r="C315" s="1" t="s">
        <v>953</v>
      </c>
      <c r="D315" s="1" t="s">
        <v>24</v>
      </c>
      <c r="E315" s="1" t="s">
        <v>25</v>
      </c>
      <c r="F315" s="1" t="s">
        <v>1059</v>
      </c>
      <c r="G315" s="1">
        <f t="shared" si="4"/>
        <v>1</v>
      </c>
      <c r="H315" s="1">
        <f>SUMIF('PHIEU XT'!B:B,B315,'PHIEU XT'!AI:AI)</f>
        <v>222116</v>
      </c>
      <c r="I315" s="45">
        <v>222116</v>
      </c>
      <c r="J315" s="1" t="s">
        <v>82</v>
      </c>
      <c r="K315" s="1" t="s">
        <v>83</v>
      </c>
      <c r="L315" s="1" t="s">
        <v>42</v>
      </c>
      <c r="M315" s="1" t="s">
        <v>43</v>
      </c>
      <c r="N315" s="1" t="s">
        <v>44</v>
      </c>
      <c r="O315" s="1" t="s">
        <v>45</v>
      </c>
      <c r="P315" s="1" t="s">
        <v>32</v>
      </c>
      <c r="Q315" s="1" t="s">
        <v>32</v>
      </c>
      <c r="R315" s="1" t="s">
        <v>32</v>
      </c>
      <c r="S315" s="1" t="s">
        <v>33</v>
      </c>
      <c r="T315" s="1" t="s">
        <v>34</v>
      </c>
      <c r="U315" s="1" t="s">
        <v>35</v>
      </c>
      <c r="V315" s="1" t="s">
        <v>36</v>
      </c>
      <c r="W315" s="1" t="s">
        <v>37</v>
      </c>
      <c r="X315" s="1" t="s">
        <v>32</v>
      </c>
      <c r="Y315" s="1" t="s">
        <v>32</v>
      </c>
      <c r="Z315" s="1" t="s">
        <v>32</v>
      </c>
      <c r="AA315" s="1" t="s">
        <v>1060</v>
      </c>
      <c r="AB315" s="1" t="s">
        <v>32</v>
      </c>
      <c r="AC315" s="1" t="s">
        <v>32</v>
      </c>
      <c r="AE315">
        <v>9105875156</v>
      </c>
    </row>
    <row r="316" spans="1:31" x14ac:dyDescent="0.25">
      <c r="A316" s="1">
        <f>MATCH(B316,'PHIEU XT'!B:B,0)</f>
        <v>484</v>
      </c>
      <c r="B316" s="1">
        <v>9105873720</v>
      </c>
      <c r="C316" s="1" t="s">
        <v>953</v>
      </c>
      <c r="D316" s="1" t="s">
        <v>24</v>
      </c>
      <c r="E316" s="1" t="s">
        <v>25</v>
      </c>
      <c r="F316" s="1" t="s">
        <v>1061</v>
      </c>
      <c r="G316" s="1">
        <f t="shared" si="4"/>
        <v>1</v>
      </c>
      <c r="H316" s="1">
        <f>SUMIF('PHIEU XT'!B:B,B316,'PHIEU XT'!AI:AI)</f>
        <v>222116</v>
      </c>
      <c r="I316" s="45">
        <v>222116</v>
      </c>
      <c r="J316" s="1" t="s">
        <v>82</v>
      </c>
      <c r="K316" s="1" t="s">
        <v>83</v>
      </c>
      <c r="L316" s="1" t="s">
        <v>50</v>
      </c>
      <c r="M316" s="1" t="s">
        <v>51</v>
      </c>
      <c r="N316" s="1" t="s">
        <v>52</v>
      </c>
      <c r="O316" s="1" t="s">
        <v>32</v>
      </c>
      <c r="P316" s="1" t="s">
        <v>32</v>
      </c>
      <c r="Q316" s="1" t="s">
        <v>32</v>
      </c>
      <c r="R316" s="1" t="s">
        <v>32</v>
      </c>
      <c r="S316" s="1" t="s">
        <v>33</v>
      </c>
      <c r="T316" s="1" t="s">
        <v>34</v>
      </c>
      <c r="U316" s="1" t="s">
        <v>35</v>
      </c>
      <c r="V316" s="1" t="s">
        <v>36</v>
      </c>
      <c r="W316" s="1" t="s">
        <v>37</v>
      </c>
      <c r="X316" s="1" t="s">
        <v>32</v>
      </c>
      <c r="Y316" s="1" t="s">
        <v>32</v>
      </c>
      <c r="Z316" s="1" t="s">
        <v>32</v>
      </c>
      <c r="AA316" s="1" t="s">
        <v>1062</v>
      </c>
      <c r="AB316" s="1" t="s">
        <v>32</v>
      </c>
      <c r="AC316" s="1" t="s">
        <v>32</v>
      </c>
      <c r="AE316">
        <v>9105873720</v>
      </c>
    </row>
    <row r="317" spans="1:31" x14ac:dyDescent="0.25">
      <c r="A317" s="1">
        <f>MATCH(B317,'PHIEU XT'!B:B,0)</f>
        <v>576</v>
      </c>
      <c r="B317" s="1">
        <v>9105875352</v>
      </c>
      <c r="C317" s="1" t="s">
        <v>953</v>
      </c>
      <c r="D317" s="1" t="s">
        <v>24</v>
      </c>
      <c r="E317" s="1" t="s">
        <v>25</v>
      </c>
      <c r="F317" s="1" t="s">
        <v>1063</v>
      </c>
      <c r="G317" s="1">
        <f t="shared" si="4"/>
        <v>1</v>
      </c>
      <c r="H317" s="1">
        <f>SUMIF('PHIEU XT'!B:B,B317,'PHIEU XT'!AI:AI)</f>
        <v>111058</v>
      </c>
      <c r="I317" s="45">
        <v>111058</v>
      </c>
      <c r="J317" s="1" t="s">
        <v>27</v>
      </c>
      <c r="K317" s="1" t="s">
        <v>28</v>
      </c>
      <c r="L317" s="1" t="s">
        <v>42</v>
      </c>
      <c r="M317" s="1" t="s">
        <v>43</v>
      </c>
      <c r="N317" s="1" t="s">
        <v>44</v>
      </c>
      <c r="O317" s="1" t="s">
        <v>45</v>
      </c>
      <c r="P317" s="1" t="s">
        <v>32</v>
      </c>
      <c r="Q317" s="1" t="s">
        <v>32</v>
      </c>
      <c r="R317" s="1" t="s">
        <v>32</v>
      </c>
      <c r="S317" s="1" t="s">
        <v>33</v>
      </c>
      <c r="T317" s="1" t="s">
        <v>34</v>
      </c>
      <c r="U317" s="1" t="s">
        <v>35</v>
      </c>
      <c r="V317" s="1" t="s">
        <v>36</v>
      </c>
      <c r="W317" s="1" t="s">
        <v>37</v>
      </c>
      <c r="X317" s="1" t="s">
        <v>32</v>
      </c>
      <c r="Y317" s="1" t="s">
        <v>32</v>
      </c>
      <c r="Z317" s="1" t="s">
        <v>32</v>
      </c>
      <c r="AA317" s="1" t="s">
        <v>1064</v>
      </c>
      <c r="AB317" s="1" t="s">
        <v>32</v>
      </c>
      <c r="AC317" s="1" t="s">
        <v>32</v>
      </c>
      <c r="AE317">
        <v>9105875352</v>
      </c>
    </row>
    <row r="318" spans="1:31" x14ac:dyDescent="0.25">
      <c r="A318" s="1">
        <f>MATCH(B318,'PHIEU XT'!B:B,0)</f>
        <v>499</v>
      </c>
      <c r="B318" s="1">
        <v>9105874072</v>
      </c>
      <c r="C318" s="1" t="s">
        <v>953</v>
      </c>
      <c r="D318" s="1" t="s">
        <v>24</v>
      </c>
      <c r="E318" s="1" t="s">
        <v>25</v>
      </c>
      <c r="F318" s="1" t="s">
        <v>1065</v>
      </c>
      <c r="G318" s="1">
        <f t="shared" si="4"/>
        <v>1</v>
      </c>
      <c r="H318" s="1">
        <f>SUMIF('PHIEU XT'!B:B,B318,'PHIEU XT'!AI:AI)</f>
        <v>50400</v>
      </c>
      <c r="I318" s="45">
        <v>50400</v>
      </c>
      <c r="J318" s="1" t="s">
        <v>1000</v>
      </c>
      <c r="K318" s="1" t="s">
        <v>1001</v>
      </c>
      <c r="L318" s="1" t="s">
        <v>29</v>
      </c>
      <c r="M318" s="1" t="s">
        <v>30</v>
      </c>
      <c r="N318" s="1" t="s">
        <v>31</v>
      </c>
      <c r="O318" s="1" t="s">
        <v>32</v>
      </c>
      <c r="P318" s="1" t="s">
        <v>32</v>
      </c>
      <c r="Q318" s="1" t="s">
        <v>32</v>
      </c>
      <c r="R318" s="1" t="s">
        <v>32</v>
      </c>
      <c r="S318" s="1" t="s">
        <v>33</v>
      </c>
      <c r="T318" s="1" t="s">
        <v>34</v>
      </c>
      <c r="U318" s="1" t="s">
        <v>35</v>
      </c>
      <c r="V318" s="1" t="s">
        <v>36</v>
      </c>
      <c r="W318" s="1" t="s">
        <v>37</v>
      </c>
      <c r="X318" s="1" t="s">
        <v>32</v>
      </c>
      <c r="Y318" s="1" t="s">
        <v>32</v>
      </c>
      <c r="Z318" s="1" t="s">
        <v>32</v>
      </c>
      <c r="AA318" s="1" t="s">
        <v>1066</v>
      </c>
      <c r="AB318" s="1" t="s">
        <v>32</v>
      </c>
      <c r="AC318" s="1" t="s">
        <v>32</v>
      </c>
      <c r="AE318">
        <v>9105874072</v>
      </c>
    </row>
    <row r="319" spans="1:31" x14ac:dyDescent="0.25">
      <c r="A319" s="1">
        <f>MATCH(B319,'PHIEU XT'!B:B,0)</f>
        <v>528</v>
      </c>
      <c r="B319" s="1">
        <v>9105874516</v>
      </c>
      <c r="C319" s="1" t="s">
        <v>953</v>
      </c>
      <c r="D319" s="1" t="s">
        <v>24</v>
      </c>
      <c r="E319" s="1" t="s">
        <v>25</v>
      </c>
      <c r="F319" s="1" t="s">
        <v>1067</v>
      </c>
      <c r="G319" s="1">
        <f t="shared" si="4"/>
        <v>1</v>
      </c>
      <c r="H319" s="1">
        <f>SUMIF('PHIEU XT'!B:B,B319,'PHIEU XT'!AI:AI)</f>
        <v>286500</v>
      </c>
      <c r="I319" s="45">
        <v>286500</v>
      </c>
      <c r="J319" s="1" t="s">
        <v>1068</v>
      </c>
      <c r="K319" s="1" t="s">
        <v>1069</v>
      </c>
      <c r="L319" s="1" t="s">
        <v>50</v>
      </c>
      <c r="M319" s="1" t="s">
        <v>51</v>
      </c>
      <c r="N319" s="1" t="s">
        <v>52</v>
      </c>
      <c r="O319" s="1" t="s">
        <v>32</v>
      </c>
      <c r="P319" s="1" t="s">
        <v>32</v>
      </c>
      <c r="Q319" s="1" t="s">
        <v>32</v>
      </c>
      <c r="R319" s="1" t="s">
        <v>32</v>
      </c>
      <c r="S319" s="1" t="s">
        <v>33</v>
      </c>
      <c r="T319" s="1" t="s">
        <v>34</v>
      </c>
      <c r="U319" s="1" t="s">
        <v>35</v>
      </c>
      <c r="V319" s="1" t="s">
        <v>36</v>
      </c>
      <c r="W319" s="1" t="s">
        <v>37</v>
      </c>
      <c r="X319" s="1" t="s">
        <v>32</v>
      </c>
      <c r="Y319" s="1" t="s">
        <v>32</v>
      </c>
      <c r="Z319" s="1" t="s">
        <v>32</v>
      </c>
      <c r="AA319" s="1" t="s">
        <v>1070</v>
      </c>
      <c r="AB319" s="1" t="s">
        <v>32</v>
      </c>
      <c r="AC319" s="1" t="s">
        <v>32</v>
      </c>
      <c r="AE319">
        <v>9105874516</v>
      </c>
    </row>
    <row r="320" spans="1:31" x14ac:dyDescent="0.25">
      <c r="A320" s="1">
        <f>MATCH(B320,'PHIEU XT'!B:B,0)</f>
        <v>504</v>
      </c>
      <c r="B320" s="1">
        <v>9105874035</v>
      </c>
      <c r="C320" s="1" t="s">
        <v>953</v>
      </c>
      <c r="D320" s="1" t="s">
        <v>24</v>
      </c>
      <c r="E320" s="1" t="s">
        <v>25</v>
      </c>
      <c r="F320" s="1" t="s">
        <v>1071</v>
      </c>
      <c r="G320" s="1">
        <f t="shared" si="4"/>
        <v>1</v>
      </c>
      <c r="H320" s="1">
        <f>SUMIF('PHIEU XT'!B:B,B320,'PHIEU XT'!AI:AI)</f>
        <v>369110</v>
      </c>
      <c r="I320" s="45">
        <v>369110</v>
      </c>
      <c r="J320" s="1" t="s">
        <v>1072</v>
      </c>
      <c r="K320" s="1" t="s">
        <v>1073</v>
      </c>
      <c r="L320" s="1" t="s">
        <v>50</v>
      </c>
      <c r="M320" s="1" t="s">
        <v>51</v>
      </c>
      <c r="N320" s="1" t="s">
        <v>52</v>
      </c>
      <c r="O320" s="1" t="s">
        <v>32</v>
      </c>
      <c r="P320" s="1" t="s">
        <v>32</v>
      </c>
      <c r="Q320" s="1" t="s">
        <v>32</v>
      </c>
      <c r="R320" s="1" t="s">
        <v>32</v>
      </c>
      <c r="S320" s="1" t="s">
        <v>33</v>
      </c>
      <c r="T320" s="1" t="s">
        <v>34</v>
      </c>
      <c r="U320" s="1" t="s">
        <v>35</v>
      </c>
      <c r="V320" s="1" t="s">
        <v>36</v>
      </c>
      <c r="W320" s="1" t="s">
        <v>37</v>
      </c>
      <c r="X320" s="1" t="s">
        <v>32</v>
      </c>
      <c r="Y320" s="1" t="s">
        <v>32</v>
      </c>
      <c r="Z320" s="1" t="s">
        <v>32</v>
      </c>
      <c r="AA320" s="1" t="s">
        <v>1074</v>
      </c>
      <c r="AB320" s="1" t="s">
        <v>32</v>
      </c>
      <c r="AC320" s="1" t="s">
        <v>32</v>
      </c>
      <c r="AE320">
        <v>9105874035</v>
      </c>
    </row>
    <row r="321" spans="1:31" x14ac:dyDescent="0.25">
      <c r="A321" s="1">
        <f>MATCH(B321,'PHIEU XT'!B:B,0)</f>
        <v>525</v>
      </c>
      <c r="B321" s="1">
        <v>9105874511</v>
      </c>
      <c r="C321" s="1" t="s">
        <v>953</v>
      </c>
      <c r="D321" s="1" t="s">
        <v>24</v>
      </c>
      <c r="E321" s="1" t="s">
        <v>25</v>
      </c>
      <c r="F321" s="1" t="s">
        <v>1075</v>
      </c>
      <c r="G321" s="1">
        <f t="shared" si="4"/>
        <v>1</v>
      </c>
      <c r="H321" s="1">
        <f>SUMIF('PHIEU XT'!B:B,B321,'PHIEU XT'!AI:AI)</f>
        <v>334603</v>
      </c>
      <c r="I321" s="45">
        <v>334603</v>
      </c>
      <c r="J321" s="1" t="s">
        <v>1076</v>
      </c>
      <c r="K321" s="1" t="s">
        <v>1077</v>
      </c>
      <c r="L321" s="1" t="s">
        <v>50</v>
      </c>
      <c r="M321" s="1" t="s">
        <v>51</v>
      </c>
      <c r="N321" s="1" t="s">
        <v>52</v>
      </c>
      <c r="O321" s="1" t="s">
        <v>32</v>
      </c>
      <c r="P321" s="1" t="s">
        <v>32</v>
      </c>
      <c r="Q321" s="1" t="s">
        <v>32</v>
      </c>
      <c r="R321" s="1" t="s">
        <v>32</v>
      </c>
      <c r="S321" s="1" t="s">
        <v>33</v>
      </c>
      <c r="T321" s="1" t="s">
        <v>34</v>
      </c>
      <c r="U321" s="1" t="s">
        <v>35</v>
      </c>
      <c r="V321" s="1" t="s">
        <v>36</v>
      </c>
      <c r="W321" s="1" t="s">
        <v>37</v>
      </c>
      <c r="X321" s="1" t="s">
        <v>32</v>
      </c>
      <c r="Y321" s="1" t="s">
        <v>32</v>
      </c>
      <c r="Z321" s="1" t="s">
        <v>32</v>
      </c>
      <c r="AA321" s="1" t="s">
        <v>1078</v>
      </c>
      <c r="AB321" s="1" t="s">
        <v>32</v>
      </c>
      <c r="AC321" s="1" t="s">
        <v>32</v>
      </c>
      <c r="AE321">
        <v>9105874511</v>
      </c>
    </row>
    <row r="322" spans="1:31" x14ac:dyDescent="0.25">
      <c r="A322" s="1">
        <f>MATCH(B322,'PHIEU XT'!B:B,0)</f>
        <v>501</v>
      </c>
      <c r="B322" s="1">
        <v>9105874030</v>
      </c>
      <c r="C322" s="1" t="s">
        <v>953</v>
      </c>
      <c r="D322" s="1" t="s">
        <v>24</v>
      </c>
      <c r="E322" s="1" t="s">
        <v>25</v>
      </c>
      <c r="F322" s="1" t="s">
        <v>1079</v>
      </c>
      <c r="G322" s="1">
        <f t="shared" si="4"/>
        <v>1</v>
      </c>
      <c r="H322" s="1">
        <f>SUMIF('PHIEU XT'!B:B,B322,'PHIEU XT'!AI:AI)</f>
        <v>240216</v>
      </c>
      <c r="I322" s="45">
        <v>240216</v>
      </c>
      <c r="J322" s="1" t="s">
        <v>1080</v>
      </c>
      <c r="K322" s="1" t="s">
        <v>1081</v>
      </c>
      <c r="L322" s="1" t="s">
        <v>50</v>
      </c>
      <c r="M322" s="1" t="s">
        <v>51</v>
      </c>
      <c r="N322" s="1" t="s">
        <v>52</v>
      </c>
      <c r="O322" s="1" t="s">
        <v>32</v>
      </c>
      <c r="P322" s="1" t="s">
        <v>32</v>
      </c>
      <c r="Q322" s="1" t="s">
        <v>32</v>
      </c>
      <c r="R322" s="1" t="s">
        <v>32</v>
      </c>
      <c r="S322" s="1" t="s">
        <v>33</v>
      </c>
      <c r="T322" s="1" t="s">
        <v>34</v>
      </c>
      <c r="U322" s="1" t="s">
        <v>35</v>
      </c>
      <c r="V322" s="1" t="s">
        <v>36</v>
      </c>
      <c r="W322" s="1" t="s">
        <v>37</v>
      </c>
      <c r="X322" s="1" t="s">
        <v>32</v>
      </c>
      <c r="Y322" s="1" t="s">
        <v>32</v>
      </c>
      <c r="Z322" s="1" t="s">
        <v>32</v>
      </c>
      <c r="AA322" s="1" t="s">
        <v>1082</v>
      </c>
      <c r="AB322" s="1" t="s">
        <v>32</v>
      </c>
      <c r="AC322" s="1" t="s">
        <v>32</v>
      </c>
      <c r="AE322">
        <v>9105874030</v>
      </c>
    </row>
    <row r="323" spans="1:31" x14ac:dyDescent="0.25">
      <c r="A323" s="1">
        <f>MATCH(B323,'PHIEU XT'!B:B,0)</f>
        <v>494</v>
      </c>
      <c r="B323" s="1">
        <v>9105873886</v>
      </c>
      <c r="C323" s="1" t="s">
        <v>953</v>
      </c>
      <c r="D323" s="1" t="s">
        <v>24</v>
      </c>
      <c r="E323" s="1" t="s">
        <v>25</v>
      </c>
      <c r="F323" s="1" t="s">
        <v>1083</v>
      </c>
      <c r="G323" s="1">
        <f t="shared" ref="G323:G372" si="5">IF(H323=I323,1,0)</f>
        <v>1</v>
      </c>
      <c r="H323" s="1">
        <f>SUMIF('PHIEU XT'!B:B,B323,'PHIEU XT'!AI:AI)</f>
        <v>50182</v>
      </c>
      <c r="I323" s="45">
        <v>50182</v>
      </c>
      <c r="J323" s="1" t="s">
        <v>181</v>
      </c>
      <c r="K323" s="1" t="s">
        <v>182</v>
      </c>
      <c r="L323" s="1" t="s">
        <v>84</v>
      </c>
      <c r="M323" s="1" t="s">
        <v>85</v>
      </c>
      <c r="N323" s="1" t="s">
        <v>86</v>
      </c>
      <c r="O323" s="1" t="s">
        <v>32</v>
      </c>
      <c r="P323" s="1" t="s">
        <v>32</v>
      </c>
      <c r="Q323" s="1" t="s">
        <v>32</v>
      </c>
      <c r="R323" s="1" t="s">
        <v>32</v>
      </c>
      <c r="S323" s="1" t="s">
        <v>33</v>
      </c>
      <c r="T323" s="1" t="s">
        <v>34</v>
      </c>
      <c r="U323" s="1" t="s">
        <v>35</v>
      </c>
      <c r="V323" s="1" t="s">
        <v>36</v>
      </c>
      <c r="W323" s="1" t="s">
        <v>37</v>
      </c>
      <c r="X323" s="1" t="s">
        <v>32</v>
      </c>
      <c r="Y323" s="1" t="s">
        <v>32</v>
      </c>
      <c r="Z323" s="1" t="s">
        <v>32</v>
      </c>
      <c r="AA323" s="1" t="s">
        <v>1084</v>
      </c>
      <c r="AB323" s="1" t="s">
        <v>32</v>
      </c>
      <c r="AC323" s="1" t="s">
        <v>32</v>
      </c>
      <c r="AE323">
        <v>9105873886</v>
      </c>
    </row>
    <row r="324" spans="1:31" x14ac:dyDescent="0.25">
      <c r="A324" s="1">
        <f>MATCH(B324,'PHIEU XT'!B:B,0)</f>
        <v>535</v>
      </c>
      <c r="B324" s="1">
        <v>9105874744</v>
      </c>
      <c r="C324" s="1" t="s">
        <v>953</v>
      </c>
      <c r="D324" s="1" t="s">
        <v>24</v>
      </c>
      <c r="E324" s="1" t="s">
        <v>25</v>
      </c>
      <c r="F324" s="1" t="s">
        <v>1085</v>
      </c>
      <c r="G324" s="1">
        <f t="shared" si="5"/>
        <v>1</v>
      </c>
      <c r="H324" s="1">
        <f>SUMIF('PHIEU XT'!B:B,B324,'PHIEU XT'!AI:AI)</f>
        <v>258052</v>
      </c>
      <c r="I324" s="45">
        <v>258052</v>
      </c>
      <c r="J324" s="1" t="s">
        <v>1086</v>
      </c>
      <c r="K324" s="1" t="s">
        <v>1087</v>
      </c>
      <c r="L324" s="1" t="s">
        <v>50</v>
      </c>
      <c r="M324" s="1" t="s">
        <v>51</v>
      </c>
      <c r="N324" s="1" t="s">
        <v>52</v>
      </c>
      <c r="O324" s="1" t="s">
        <v>32</v>
      </c>
      <c r="P324" s="1" t="s">
        <v>32</v>
      </c>
      <c r="Q324" s="1" t="s">
        <v>32</v>
      </c>
      <c r="R324" s="1" t="s">
        <v>32</v>
      </c>
      <c r="S324" s="1" t="s">
        <v>33</v>
      </c>
      <c r="T324" s="1" t="s">
        <v>34</v>
      </c>
      <c r="U324" s="1" t="s">
        <v>35</v>
      </c>
      <c r="V324" s="1" t="s">
        <v>36</v>
      </c>
      <c r="W324" s="1" t="s">
        <v>37</v>
      </c>
      <c r="X324" s="1" t="s">
        <v>32</v>
      </c>
      <c r="Y324" s="1" t="s">
        <v>32</v>
      </c>
      <c r="Z324" s="1" t="s">
        <v>32</v>
      </c>
      <c r="AA324" s="1" t="s">
        <v>1088</v>
      </c>
      <c r="AB324" s="1" t="s">
        <v>32</v>
      </c>
      <c r="AC324" s="1" t="s">
        <v>32</v>
      </c>
      <c r="AE324">
        <v>9105874744</v>
      </c>
    </row>
    <row r="325" spans="1:31" x14ac:dyDescent="0.25">
      <c r="A325" s="1">
        <f>MATCH(B325,'PHIEU XT'!B:B,0)</f>
        <v>602</v>
      </c>
      <c r="B325" s="1">
        <v>9105875850</v>
      </c>
      <c r="C325" s="1" t="s">
        <v>953</v>
      </c>
      <c r="D325" s="1" t="s">
        <v>24</v>
      </c>
      <c r="E325" s="1" t="s">
        <v>25</v>
      </c>
      <c r="F325" s="1" t="s">
        <v>1089</v>
      </c>
      <c r="G325" s="1">
        <f t="shared" si="5"/>
        <v>1</v>
      </c>
      <c r="H325" s="1">
        <f>SUMIF('PHIEU XT'!B:B,B325,'PHIEU XT'!AI:AI)</f>
        <v>555290</v>
      </c>
      <c r="I325" s="45">
        <v>555290</v>
      </c>
      <c r="J325" s="1" t="s">
        <v>1090</v>
      </c>
      <c r="K325" s="1" t="s">
        <v>1091</v>
      </c>
      <c r="L325" s="1" t="s">
        <v>50</v>
      </c>
      <c r="M325" s="1" t="s">
        <v>51</v>
      </c>
      <c r="N325" s="1" t="s">
        <v>52</v>
      </c>
      <c r="O325" s="1" t="s">
        <v>32</v>
      </c>
      <c r="P325" s="1" t="s">
        <v>32</v>
      </c>
      <c r="Q325" s="1" t="s">
        <v>32</v>
      </c>
      <c r="R325" s="1" t="s">
        <v>32</v>
      </c>
      <c r="S325" s="1" t="s">
        <v>33</v>
      </c>
      <c r="T325" s="1" t="s">
        <v>34</v>
      </c>
      <c r="U325" s="1" t="s">
        <v>35</v>
      </c>
      <c r="V325" s="1" t="s">
        <v>36</v>
      </c>
      <c r="W325" s="1" t="s">
        <v>37</v>
      </c>
      <c r="X325" s="1" t="s">
        <v>32</v>
      </c>
      <c r="Y325" s="1" t="s">
        <v>32</v>
      </c>
      <c r="Z325" s="1" t="s">
        <v>32</v>
      </c>
      <c r="AA325" s="1" t="s">
        <v>1092</v>
      </c>
      <c r="AB325" s="1" t="s">
        <v>32</v>
      </c>
      <c r="AC325" s="1" t="s">
        <v>32</v>
      </c>
      <c r="AE325">
        <v>9105875850</v>
      </c>
    </row>
    <row r="326" spans="1:31" x14ac:dyDescent="0.25">
      <c r="A326" s="1">
        <f>MATCH(B326,'PHIEU XT'!B:B,0)</f>
        <v>508</v>
      </c>
      <c r="B326" s="1">
        <v>9105874150</v>
      </c>
      <c r="C326" s="1" t="s">
        <v>953</v>
      </c>
      <c r="D326" s="1" t="s">
        <v>24</v>
      </c>
      <c r="E326" s="1" t="s">
        <v>25</v>
      </c>
      <c r="F326" s="1" t="s">
        <v>1093</v>
      </c>
      <c r="G326" s="1">
        <f t="shared" si="5"/>
        <v>1</v>
      </c>
      <c r="H326" s="1">
        <f>SUMIF('PHIEU XT'!B:B,B326,'PHIEU XT'!AI:AI)</f>
        <v>468570</v>
      </c>
      <c r="I326" s="45">
        <v>468570</v>
      </c>
      <c r="J326" s="1" t="s">
        <v>1094</v>
      </c>
      <c r="K326" s="1" t="s">
        <v>1095</v>
      </c>
      <c r="L326" s="1" t="s">
        <v>29</v>
      </c>
      <c r="M326" s="1" t="s">
        <v>30</v>
      </c>
      <c r="N326" s="1" t="s">
        <v>31</v>
      </c>
      <c r="O326" s="1" t="s">
        <v>32</v>
      </c>
      <c r="P326" s="1" t="s">
        <v>32</v>
      </c>
      <c r="Q326" s="1" t="s">
        <v>32</v>
      </c>
      <c r="R326" s="1" t="s">
        <v>32</v>
      </c>
      <c r="S326" s="1" t="s">
        <v>33</v>
      </c>
      <c r="T326" s="1" t="s">
        <v>34</v>
      </c>
      <c r="U326" s="1" t="s">
        <v>35</v>
      </c>
      <c r="V326" s="1" t="s">
        <v>36</v>
      </c>
      <c r="W326" s="1" t="s">
        <v>37</v>
      </c>
      <c r="X326" s="1" t="s">
        <v>32</v>
      </c>
      <c r="Y326" s="1" t="s">
        <v>32</v>
      </c>
      <c r="Z326" s="1" t="s">
        <v>32</v>
      </c>
      <c r="AA326" s="1" t="s">
        <v>1096</v>
      </c>
      <c r="AB326" s="1" t="s">
        <v>32</v>
      </c>
      <c r="AC326" s="1" t="s">
        <v>32</v>
      </c>
      <c r="AE326">
        <v>9105874150</v>
      </c>
    </row>
    <row r="327" spans="1:31" x14ac:dyDescent="0.25">
      <c r="A327" s="1">
        <f>MATCH(B327,'PHIEU XT'!B:B,0)</f>
        <v>520</v>
      </c>
      <c r="B327" s="1">
        <v>9105874255</v>
      </c>
      <c r="C327" s="1" t="s">
        <v>953</v>
      </c>
      <c r="D327" s="1" t="s">
        <v>24</v>
      </c>
      <c r="E327" s="1" t="s">
        <v>25</v>
      </c>
      <c r="F327" s="1" t="s">
        <v>1097</v>
      </c>
      <c r="G327" s="1">
        <f t="shared" si="5"/>
        <v>1</v>
      </c>
      <c r="H327" s="1">
        <f>SUMIF('PHIEU XT'!B:B,B327,'PHIEU XT'!AI:AI)</f>
        <v>113520</v>
      </c>
      <c r="I327" s="45">
        <v>113520</v>
      </c>
      <c r="J327" s="1" t="s">
        <v>325</v>
      </c>
      <c r="K327" s="1" t="s">
        <v>326</v>
      </c>
      <c r="L327" s="1" t="s">
        <v>29</v>
      </c>
      <c r="M327" s="1" t="s">
        <v>30</v>
      </c>
      <c r="N327" s="1" t="s">
        <v>31</v>
      </c>
      <c r="O327" s="1" t="s">
        <v>32</v>
      </c>
      <c r="P327" s="1" t="s">
        <v>32</v>
      </c>
      <c r="Q327" s="1" t="s">
        <v>32</v>
      </c>
      <c r="R327" s="1" t="s">
        <v>32</v>
      </c>
      <c r="S327" s="1" t="s">
        <v>33</v>
      </c>
      <c r="T327" s="1" t="s">
        <v>34</v>
      </c>
      <c r="U327" s="1" t="s">
        <v>35</v>
      </c>
      <c r="V327" s="1" t="s">
        <v>36</v>
      </c>
      <c r="W327" s="1" t="s">
        <v>37</v>
      </c>
      <c r="X327" s="1" t="s">
        <v>32</v>
      </c>
      <c r="Y327" s="1" t="s">
        <v>32</v>
      </c>
      <c r="Z327" s="1" t="s">
        <v>32</v>
      </c>
      <c r="AA327" s="1" t="s">
        <v>1098</v>
      </c>
      <c r="AB327" s="1" t="s">
        <v>32</v>
      </c>
      <c r="AC327" s="1" t="s">
        <v>32</v>
      </c>
      <c r="AE327">
        <v>9105874255</v>
      </c>
    </row>
    <row r="328" spans="1:31" x14ac:dyDescent="0.25">
      <c r="A328" s="1">
        <f>MATCH(B328,'PHIEU XT'!B:B,0)</f>
        <v>550</v>
      </c>
      <c r="B328" s="1">
        <v>9105875039</v>
      </c>
      <c r="C328" s="1" t="s">
        <v>953</v>
      </c>
      <c r="D328" s="1" t="s">
        <v>24</v>
      </c>
      <c r="E328" s="1" t="s">
        <v>25</v>
      </c>
      <c r="F328" s="1" t="s">
        <v>1099</v>
      </c>
      <c r="G328" s="1">
        <f t="shared" si="5"/>
        <v>1</v>
      </c>
      <c r="H328" s="1">
        <f>SUMIF('PHIEU XT'!B:B,B328,'PHIEU XT'!AI:AI)</f>
        <v>630076</v>
      </c>
      <c r="I328" s="45">
        <v>630076</v>
      </c>
      <c r="J328" s="1" t="s">
        <v>1100</v>
      </c>
      <c r="K328" s="1" t="s">
        <v>1101</v>
      </c>
      <c r="L328" s="1" t="s">
        <v>133</v>
      </c>
      <c r="M328" s="1" t="s">
        <v>134</v>
      </c>
      <c r="N328" s="1" t="s">
        <v>135</v>
      </c>
      <c r="O328" s="1" t="s">
        <v>136</v>
      </c>
      <c r="P328" s="1" t="s">
        <v>32</v>
      </c>
      <c r="Q328" s="1" t="s">
        <v>32</v>
      </c>
      <c r="R328" s="1" t="s">
        <v>32</v>
      </c>
      <c r="S328" s="1" t="s">
        <v>33</v>
      </c>
      <c r="T328" s="1" t="s">
        <v>34</v>
      </c>
      <c r="U328" s="1" t="s">
        <v>35</v>
      </c>
      <c r="V328" s="1" t="s">
        <v>36</v>
      </c>
      <c r="W328" s="1" t="s">
        <v>37</v>
      </c>
      <c r="X328" s="1" t="s">
        <v>32</v>
      </c>
      <c r="Y328" s="1" t="s">
        <v>32</v>
      </c>
      <c r="Z328" s="1" t="s">
        <v>32</v>
      </c>
      <c r="AA328" s="1" t="s">
        <v>1102</v>
      </c>
      <c r="AB328" s="1" t="s">
        <v>32</v>
      </c>
      <c r="AC328" s="1" t="s">
        <v>32</v>
      </c>
      <c r="AE328">
        <v>9105875039</v>
      </c>
    </row>
    <row r="329" spans="1:31" x14ac:dyDescent="0.25">
      <c r="A329" s="1">
        <f>MATCH(B329,'PHIEU XT'!B:B,0)</f>
        <v>507</v>
      </c>
      <c r="B329" s="1">
        <v>9105874086</v>
      </c>
      <c r="C329" s="1" t="s">
        <v>953</v>
      </c>
      <c r="D329" s="1" t="s">
        <v>24</v>
      </c>
      <c r="E329" s="1" t="s">
        <v>25</v>
      </c>
      <c r="F329" s="1" t="s">
        <v>1103</v>
      </c>
      <c r="G329" s="1">
        <f t="shared" si="5"/>
        <v>1</v>
      </c>
      <c r="H329" s="1">
        <f>SUMIF('PHIEU XT'!B:B,B329,'PHIEU XT'!AI:AI)</f>
        <v>74250</v>
      </c>
      <c r="I329" s="45">
        <v>74250</v>
      </c>
      <c r="J329" s="1" t="s">
        <v>109</v>
      </c>
      <c r="K329" s="1" t="s">
        <v>110</v>
      </c>
      <c r="L329" s="1" t="s">
        <v>84</v>
      </c>
      <c r="M329" s="1" t="s">
        <v>85</v>
      </c>
      <c r="N329" s="1" t="s">
        <v>86</v>
      </c>
      <c r="O329" s="1" t="s">
        <v>32</v>
      </c>
      <c r="P329" s="1" t="s">
        <v>32</v>
      </c>
      <c r="Q329" s="1" t="s">
        <v>32</v>
      </c>
      <c r="R329" s="1" t="s">
        <v>32</v>
      </c>
      <c r="S329" s="1" t="s">
        <v>33</v>
      </c>
      <c r="T329" s="1" t="s">
        <v>34</v>
      </c>
      <c r="U329" s="1" t="s">
        <v>35</v>
      </c>
      <c r="V329" s="1" t="s">
        <v>36</v>
      </c>
      <c r="W329" s="1" t="s">
        <v>37</v>
      </c>
      <c r="X329" s="1" t="s">
        <v>32</v>
      </c>
      <c r="Y329" s="1" t="s">
        <v>32</v>
      </c>
      <c r="Z329" s="1" t="s">
        <v>32</v>
      </c>
      <c r="AA329" s="1" t="s">
        <v>1104</v>
      </c>
      <c r="AB329" s="1" t="s">
        <v>32</v>
      </c>
      <c r="AC329" s="1" t="s">
        <v>32</v>
      </c>
      <c r="AE329">
        <v>9105874086</v>
      </c>
    </row>
    <row r="330" spans="1:31" x14ac:dyDescent="0.25">
      <c r="A330" s="1">
        <f>MATCH(B330,'PHIEU XT'!B:B,0)</f>
        <v>601</v>
      </c>
      <c r="B330" s="1">
        <v>9105875868</v>
      </c>
      <c r="C330" s="1" t="s">
        <v>953</v>
      </c>
      <c r="D330" s="1" t="s">
        <v>24</v>
      </c>
      <c r="E330" s="1" t="s">
        <v>25</v>
      </c>
      <c r="F330" s="1" t="s">
        <v>1105</v>
      </c>
      <c r="G330" s="1">
        <f t="shared" si="5"/>
        <v>1</v>
      </c>
      <c r="H330" s="1">
        <f>SUMIF('PHIEU XT'!B:B,B330,'PHIEU XT'!AI:AI)</f>
        <v>222116</v>
      </c>
      <c r="I330" s="45">
        <v>222116</v>
      </c>
      <c r="J330" s="1" t="s">
        <v>82</v>
      </c>
      <c r="K330" s="1" t="s">
        <v>83</v>
      </c>
      <c r="L330" s="1" t="s">
        <v>50</v>
      </c>
      <c r="M330" s="1" t="s">
        <v>51</v>
      </c>
      <c r="N330" s="1" t="s">
        <v>52</v>
      </c>
      <c r="O330" s="1" t="s">
        <v>32</v>
      </c>
      <c r="P330" s="1" t="s">
        <v>32</v>
      </c>
      <c r="Q330" s="1" t="s">
        <v>32</v>
      </c>
      <c r="R330" s="1" t="s">
        <v>32</v>
      </c>
      <c r="S330" s="1" t="s">
        <v>33</v>
      </c>
      <c r="T330" s="1" t="s">
        <v>34</v>
      </c>
      <c r="U330" s="1" t="s">
        <v>35</v>
      </c>
      <c r="V330" s="1" t="s">
        <v>36</v>
      </c>
      <c r="W330" s="1" t="s">
        <v>37</v>
      </c>
      <c r="X330" s="1" t="s">
        <v>32</v>
      </c>
      <c r="Y330" s="1" t="s">
        <v>32</v>
      </c>
      <c r="Z330" s="1" t="s">
        <v>32</v>
      </c>
      <c r="AA330" s="1" t="s">
        <v>1106</v>
      </c>
      <c r="AB330" s="1" t="s">
        <v>32</v>
      </c>
      <c r="AC330" s="1" t="s">
        <v>32</v>
      </c>
      <c r="AE330">
        <v>9105875868</v>
      </c>
    </row>
    <row r="331" spans="1:31" x14ac:dyDescent="0.25">
      <c r="A331" s="1">
        <f>MATCH(B331,'PHIEU XT'!B:B,0)</f>
        <v>489</v>
      </c>
      <c r="B331" s="1">
        <v>9105873775</v>
      </c>
      <c r="C331" s="1" t="s">
        <v>953</v>
      </c>
      <c r="D331" s="1" t="s">
        <v>24</v>
      </c>
      <c r="E331" s="1" t="s">
        <v>25</v>
      </c>
      <c r="F331" s="1" t="s">
        <v>1107</v>
      </c>
      <c r="G331" s="1">
        <f t="shared" si="5"/>
        <v>1</v>
      </c>
      <c r="H331" s="1">
        <f>SUMIF('PHIEU XT'!B:B,B331,'PHIEU XT'!AI:AI)</f>
        <v>389000</v>
      </c>
      <c r="I331" s="45">
        <v>389000</v>
      </c>
      <c r="J331" s="1" t="s">
        <v>1108</v>
      </c>
      <c r="K331" s="1" t="s">
        <v>1109</v>
      </c>
      <c r="L331" s="1" t="s">
        <v>50</v>
      </c>
      <c r="M331" s="1" t="s">
        <v>51</v>
      </c>
      <c r="N331" s="1" t="s">
        <v>52</v>
      </c>
      <c r="O331" s="1" t="s">
        <v>32</v>
      </c>
      <c r="P331" s="1" t="s">
        <v>32</v>
      </c>
      <c r="Q331" s="1" t="s">
        <v>32</v>
      </c>
      <c r="R331" s="1" t="s">
        <v>32</v>
      </c>
      <c r="S331" s="1" t="s">
        <v>33</v>
      </c>
      <c r="T331" s="1" t="s">
        <v>34</v>
      </c>
      <c r="U331" s="1" t="s">
        <v>35</v>
      </c>
      <c r="V331" s="1" t="s">
        <v>36</v>
      </c>
      <c r="W331" s="1" t="s">
        <v>37</v>
      </c>
      <c r="X331" s="1" t="s">
        <v>32</v>
      </c>
      <c r="Y331" s="1" t="s">
        <v>32</v>
      </c>
      <c r="Z331" s="1" t="s">
        <v>32</v>
      </c>
      <c r="AA331" s="1" t="s">
        <v>1110</v>
      </c>
      <c r="AB331" s="1" t="s">
        <v>32</v>
      </c>
      <c r="AC331" s="1" t="s">
        <v>32</v>
      </c>
      <c r="AE331">
        <v>9105873775</v>
      </c>
    </row>
    <row r="332" spans="1:31" x14ac:dyDescent="0.25">
      <c r="A332" s="1">
        <f>MATCH(B332,'PHIEU XT'!B:B,0)</f>
        <v>513</v>
      </c>
      <c r="B332" s="1">
        <v>9105874162</v>
      </c>
      <c r="C332" s="1" t="s">
        <v>953</v>
      </c>
      <c r="D332" s="1" t="s">
        <v>24</v>
      </c>
      <c r="E332" s="1" t="s">
        <v>25</v>
      </c>
      <c r="F332" s="1" t="s">
        <v>1111</v>
      </c>
      <c r="G332" s="1">
        <f t="shared" si="5"/>
        <v>1</v>
      </c>
      <c r="H332" s="1">
        <f>SUMIF('PHIEU XT'!B:B,B332,'PHIEU XT'!AI:AI)</f>
        <v>74250</v>
      </c>
      <c r="I332" s="45">
        <v>74250</v>
      </c>
      <c r="J332" s="1" t="s">
        <v>109</v>
      </c>
      <c r="K332" s="1" t="s">
        <v>110</v>
      </c>
      <c r="L332" s="1" t="s">
        <v>84</v>
      </c>
      <c r="M332" s="1" t="s">
        <v>85</v>
      </c>
      <c r="N332" s="1" t="s">
        <v>86</v>
      </c>
      <c r="O332" s="1" t="s">
        <v>32</v>
      </c>
      <c r="P332" s="1" t="s">
        <v>32</v>
      </c>
      <c r="Q332" s="1" t="s">
        <v>32</v>
      </c>
      <c r="R332" s="1" t="s">
        <v>32</v>
      </c>
      <c r="S332" s="1" t="s">
        <v>33</v>
      </c>
      <c r="T332" s="1" t="s">
        <v>34</v>
      </c>
      <c r="U332" s="1" t="s">
        <v>35</v>
      </c>
      <c r="V332" s="1" t="s">
        <v>36</v>
      </c>
      <c r="W332" s="1" t="s">
        <v>37</v>
      </c>
      <c r="X332" s="1" t="s">
        <v>32</v>
      </c>
      <c r="Y332" s="1" t="s">
        <v>32</v>
      </c>
      <c r="Z332" s="1" t="s">
        <v>32</v>
      </c>
      <c r="AA332" s="1" t="s">
        <v>1112</v>
      </c>
      <c r="AB332" s="1" t="s">
        <v>32</v>
      </c>
      <c r="AC332" s="1" t="s">
        <v>32</v>
      </c>
      <c r="AE332">
        <v>9105874162</v>
      </c>
    </row>
    <row r="333" spans="1:31" x14ac:dyDescent="0.25">
      <c r="A333" s="1">
        <f>MATCH(B333,'PHIEU XT'!B:B,0)</f>
        <v>521</v>
      </c>
      <c r="B333" s="1">
        <v>9105874350</v>
      </c>
      <c r="C333" s="1" t="s">
        <v>953</v>
      </c>
      <c r="D333" s="1" t="s">
        <v>24</v>
      </c>
      <c r="E333" s="1" t="s">
        <v>25</v>
      </c>
      <c r="F333" s="1" t="s">
        <v>1113</v>
      </c>
      <c r="G333" s="1">
        <f t="shared" si="5"/>
        <v>1</v>
      </c>
      <c r="H333" s="1">
        <f>SUMIF('PHIEU XT'!B:B,B333,'PHIEU XT'!AI:AI)</f>
        <v>111058</v>
      </c>
      <c r="I333" s="45">
        <v>111058</v>
      </c>
      <c r="J333" s="1" t="s">
        <v>27</v>
      </c>
      <c r="K333" s="1" t="s">
        <v>28</v>
      </c>
      <c r="L333" s="1" t="s">
        <v>29</v>
      </c>
      <c r="M333" s="1" t="s">
        <v>30</v>
      </c>
      <c r="N333" s="1" t="s">
        <v>31</v>
      </c>
      <c r="O333" s="1" t="s">
        <v>32</v>
      </c>
      <c r="P333" s="1" t="s">
        <v>32</v>
      </c>
      <c r="Q333" s="1" t="s">
        <v>32</v>
      </c>
      <c r="R333" s="1" t="s">
        <v>32</v>
      </c>
      <c r="S333" s="1" t="s">
        <v>33</v>
      </c>
      <c r="T333" s="1" t="s">
        <v>34</v>
      </c>
      <c r="U333" s="1" t="s">
        <v>35</v>
      </c>
      <c r="V333" s="1" t="s">
        <v>36</v>
      </c>
      <c r="W333" s="1" t="s">
        <v>37</v>
      </c>
      <c r="X333" s="1" t="s">
        <v>32</v>
      </c>
      <c r="Y333" s="1" t="s">
        <v>32</v>
      </c>
      <c r="Z333" s="1" t="s">
        <v>32</v>
      </c>
      <c r="AA333" s="1" t="s">
        <v>1114</v>
      </c>
      <c r="AB333" s="1" t="s">
        <v>32</v>
      </c>
      <c r="AC333" s="1" t="s">
        <v>32</v>
      </c>
      <c r="AE333">
        <v>9105874350</v>
      </c>
    </row>
    <row r="334" spans="1:31" x14ac:dyDescent="0.25">
      <c r="A334" s="1">
        <f>MATCH(B334,'PHIEU XT'!B:B,0)</f>
        <v>512</v>
      </c>
      <c r="B334" s="1">
        <v>9105874160</v>
      </c>
      <c r="C334" s="1" t="s">
        <v>953</v>
      </c>
      <c r="D334" s="1" t="s">
        <v>24</v>
      </c>
      <c r="E334" s="1" t="s">
        <v>25</v>
      </c>
      <c r="F334" s="1" t="s">
        <v>1115</v>
      </c>
      <c r="G334" s="1">
        <f t="shared" si="5"/>
        <v>1</v>
      </c>
      <c r="H334" s="1">
        <f>SUMIF('PHIEU XT'!B:B,B334,'PHIEU XT'!AI:AI)</f>
        <v>148500</v>
      </c>
      <c r="I334" s="45">
        <v>148500</v>
      </c>
      <c r="J334" s="1" t="s">
        <v>412</v>
      </c>
      <c r="K334" s="1" t="s">
        <v>413</v>
      </c>
      <c r="L334" s="1" t="s">
        <v>84</v>
      </c>
      <c r="M334" s="1" t="s">
        <v>85</v>
      </c>
      <c r="N334" s="1" t="s">
        <v>86</v>
      </c>
      <c r="O334" s="1" t="s">
        <v>32</v>
      </c>
      <c r="P334" s="1" t="s">
        <v>32</v>
      </c>
      <c r="Q334" s="1" t="s">
        <v>32</v>
      </c>
      <c r="R334" s="1" t="s">
        <v>32</v>
      </c>
      <c r="S334" s="1" t="s">
        <v>33</v>
      </c>
      <c r="T334" s="1" t="s">
        <v>34</v>
      </c>
      <c r="U334" s="1" t="s">
        <v>35</v>
      </c>
      <c r="V334" s="1" t="s">
        <v>36</v>
      </c>
      <c r="W334" s="1" t="s">
        <v>37</v>
      </c>
      <c r="X334" s="1" t="s">
        <v>32</v>
      </c>
      <c r="Y334" s="1" t="s">
        <v>32</v>
      </c>
      <c r="Z334" s="1" t="s">
        <v>32</v>
      </c>
      <c r="AA334" s="1" t="s">
        <v>1116</v>
      </c>
      <c r="AB334" s="1" t="s">
        <v>32</v>
      </c>
      <c r="AC334" s="1" t="s">
        <v>32</v>
      </c>
      <c r="AE334">
        <v>9105874160</v>
      </c>
    </row>
    <row r="335" spans="1:31" x14ac:dyDescent="0.25">
      <c r="A335" s="1">
        <f>MATCH(B335,'PHIEU XT'!B:B,0)</f>
        <v>598</v>
      </c>
      <c r="B335" s="1">
        <v>9105875804</v>
      </c>
      <c r="C335" s="1" t="s">
        <v>953</v>
      </c>
      <c r="D335" s="1" t="s">
        <v>24</v>
      </c>
      <c r="E335" s="1" t="s">
        <v>25</v>
      </c>
      <c r="F335" s="1" t="s">
        <v>1117</v>
      </c>
      <c r="G335" s="1">
        <f t="shared" si="5"/>
        <v>1</v>
      </c>
      <c r="H335" s="1">
        <f>SUMIF('PHIEU XT'!B:B,B335,'PHIEU XT'!AI:AI)</f>
        <v>333174</v>
      </c>
      <c r="I335" s="45">
        <v>333174</v>
      </c>
      <c r="J335" s="1" t="s">
        <v>98</v>
      </c>
      <c r="K335" s="1" t="s">
        <v>99</v>
      </c>
      <c r="L335" s="1" t="s">
        <v>1118</v>
      </c>
      <c r="M335" s="1" t="s">
        <v>1119</v>
      </c>
      <c r="N335" s="1" t="s">
        <v>1120</v>
      </c>
      <c r="O335" s="1" t="s">
        <v>228</v>
      </c>
      <c r="P335" s="1" t="s">
        <v>32</v>
      </c>
      <c r="Q335" s="1" t="s">
        <v>32</v>
      </c>
      <c r="R335" s="1" t="s">
        <v>32</v>
      </c>
      <c r="S335" s="1" t="s">
        <v>33</v>
      </c>
      <c r="T335" s="1" t="s">
        <v>34</v>
      </c>
      <c r="U335" s="1" t="s">
        <v>35</v>
      </c>
      <c r="V335" s="1" t="s">
        <v>36</v>
      </c>
      <c r="W335" s="1" t="s">
        <v>37</v>
      </c>
      <c r="X335" s="1" t="s">
        <v>32</v>
      </c>
      <c r="Y335" s="1" t="s">
        <v>32</v>
      </c>
      <c r="Z335" s="1" t="s">
        <v>32</v>
      </c>
      <c r="AA335" s="1" t="s">
        <v>1121</v>
      </c>
      <c r="AB335" s="1" t="s">
        <v>32</v>
      </c>
      <c r="AC335" s="1" t="s">
        <v>32</v>
      </c>
      <c r="AE335">
        <v>9105875804</v>
      </c>
    </row>
    <row r="336" spans="1:31" x14ac:dyDescent="0.25">
      <c r="A336" s="1">
        <f>MATCH(B336,'PHIEU XT'!B:B,0)</f>
        <v>596</v>
      </c>
      <c r="B336" s="1">
        <v>9105875750</v>
      </c>
      <c r="C336" s="1" t="s">
        <v>953</v>
      </c>
      <c r="D336" s="1" t="s">
        <v>24</v>
      </c>
      <c r="E336" s="1" t="s">
        <v>25</v>
      </c>
      <c r="F336" s="1" t="s">
        <v>1122</v>
      </c>
      <c r="G336" s="1">
        <f t="shared" si="5"/>
        <v>1</v>
      </c>
      <c r="H336" s="1">
        <f>SUMIF('PHIEU XT'!B:B,B336,'PHIEU XT'!AI:AI)</f>
        <v>92000</v>
      </c>
      <c r="I336" s="45">
        <v>92000</v>
      </c>
      <c r="J336" s="1" t="s">
        <v>544</v>
      </c>
      <c r="K336" s="1" t="s">
        <v>545</v>
      </c>
      <c r="L336" s="1" t="s">
        <v>42</v>
      </c>
      <c r="M336" s="1" t="s">
        <v>43</v>
      </c>
      <c r="N336" s="1" t="s">
        <v>44</v>
      </c>
      <c r="O336" s="1" t="s">
        <v>45</v>
      </c>
      <c r="P336" s="1" t="s">
        <v>32</v>
      </c>
      <c r="Q336" s="1" t="s">
        <v>32</v>
      </c>
      <c r="R336" s="1" t="s">
        <v>32</v>
      </c>
      <c r="S336" s="1" t="s">
        <v>33</v>
      </c>
      <c r="T336" s="1" t="s">
        <v>34</v>
      </c>
      <c r="U336" s="1" t="s">
        <v>35</v>
      </c>
      <c r="V336" s="1" t="s">
        <v>36</v>
      </c>
      <c r="W336" s="1" t="s">
        <v>37</v>
      </c>
      <c r="X336" s="1" t="s">
        <v>32</v>
      </c>
      <c r="Y336" s="1" t="s">
        <v>32</v>
      </c>
      <c r="Z336" s="1" t="s">
        <v>32</v>
      </c>
      <c r="AA336" s="1" t="s">
        <v>1123</v>
      </c>
      <c r="AB336" s="1" t="s">
        <v>32</v>
      </c>
      <c r="AC336" s="1" t="s">
        <v>32</v>
      </c>
      <c r="AE336">
        <v>9105875750</v>
      </c>
    </row>
    <row r="337" spans="1:31" x14ac:dyDescent="0.25">
      <c r="A337" s="1">
        <f>MATCH(B337,'PHIEU XT'!B:B,0)</f>
        <v>500</v>
      </c>
      <c r="B337" s="1">
        <v>9105874053</v>
      </c>
      <c r="C337" s="1" t="s">
        <v>953</v>
      </c>
      <c r="D337" s="1" t="s">
        <v>24</v>
      </c>
      <c r="E337" s="1" t="s">
        <v>25</v>
      </c>
      <c r="F337" s="1" t="s">
        <v>1124</v>
      </c>
      <c r="G337" s="1">
        <f t="shared" si="5"/>
        <v>1</v>
      </c>
      <c r="H337" s="1">
        <f>SUMIF('PHIEU XT'!B:B,B337,'PHIEU XT'!AI:AI)</f>
        <v>73431</v>
      </c>
      <c r="I337" s="45">
        <v>73431</v>
      </c>
      <c r="J337" s="1" t="s">
        <v>168</v>
      </c>
      <c r="K337" s="1" t="s">
        <v>169</v>
      </c>
      <c r="L337" s="1" t="s">
        <v>556</v>
      </c>
      <c r="M337" s="1" t="s">
        <v>557</v>
      </c>
      <c r="N337" s="1" t="s">
        <v>558</v>
      </c>
      <c r="O337" s="1" t="s">
        <v>32</v>
      </c>
      <c r="P337" s="1" t="s">
        <v>32</v>
      </c>
      <c r="Q337" s="1" t="s">
        <v>32</v>
      </c>
      <c r="R337" s="1" t="s">
        <v>32</v>
      </c>
      <c r="S337" s="1" t="s">
        <v>33</v>
      </c>
      <c r="T337" s="1" t="s">
        <v>34</v>
      </c>
      <c r="U337" s="1" t="s">
        <v>35</v>
      </c>
      <c r="V337" s="1" t="s">
        <v>36</v>
      </c>
      <c r="W337" s="1" t="s">
        <v>37</v>
      </c>
      <c r="X337" s="1" t="s">
        <v>32</v>
      </c>
      <c r="Y337" s="1" t="s">
        <v>32</v>
      </c>
      <c r="Z337" s="1" t="s">
        <v>32</v>
      </c>
      <c r="AA337" s="1" t="s">
        <v>1125</v>
      </c>
      <c r="AB337" s="1" t="s">
        <v>32</v>
      </c>
      <c r="AC337" s="1" t="s">
        <v>32</v>
      </c>
      <c r="AE337">
        <v>9105874053</v>
      </c>
    </row>
    <row r="338" spans="1:31" x14ac:dyDescent="0.25">
      <c r="A338" s="1">
        <f>MATCH(B338,'PHIEU XT'!B:B,0)</f>
        <v>495</v>
      </c>
      <c r="B338" s="1">
        <v>9105873944</v>
      </c>
      <c r="C338" s="1" t="s">
        <v>953</v>
      </c>
      <c r="D338" s="1" t="s">
        <v>24</v>
      </c>
      <c r="E338" s="1" t="s">
        <v>25</v>
      </c>
      <c r="F338" s="1" t="s">
        <v>1126</v>
      </c>
      <c r="G338" s="1">
        <f t="shared" si="5"/>
        <v>1</v>
      </c>
      <c r="H338" s="1">
        <f>SUMIF('PHIEU XT'!B:B,B338,'PHIEU XT'!AI:AI)</f>
        <v>74250</v>
      </c>
      <c r="I338" s="45">
        <v>74250</v>
      </c>
      <c r="J338" s="1" t="s">
        <v>109</v>
      </c>
      <c r="K338" s="1" t="s">
        <v>110</v>
      </c>
      <c r="L338" s="1" t="s">
        <v>77</v>
      </c>
      <c r="M338" s="1" t="s">
        <v>78</v>
      </c>
      <c r="N338" s="1" t="s">
        <v>79</v>
      </c>
      <c r="O338" s="1" t="s">
        <v>32</v>
      </c>
      <c r="P338" s="1" t="s">
        <v>32</v>
      </c>
      <c r="Q338" s="1" t="s">
        <v>32</v>
      </c>
      <c r="R338" s="1" t="s">
        <v>32</v>
      </c>
      <c r="S338" s="1" t="s">
        <v>33</v>
      </c>
      <c r="T338" s="1" t="s">
        <v>34</v>
      </c>
      <c r="U338" s="1" t="s">
        <v>35</v>
      </c>
      <c r="V338" s="1" t="s">
        <v>36</v>
      </c>
      <c r="W338" s="1" t="s">
        <v>37</v>
      </c>
      <c r="X338" s="1" t="s">
        <v>32</v>
      </c>
      <c r="Y338" s="1" t="s">
        <v>32</v>
      </c>
      <c r="Z338" s="1" t="s">
        <v>32</v>
      </c>
      <c r="AA338" s="1" t="s">
        <v>1127</v>
      </c>
      <c r="AB338" s="1" t="s">
        <v>32</v>
      </c>
      <c r="AC338" s="1" t="s">
        <v>32</v>
      </c>
      <c r="AE338">
        <v>9105873944</v>
      </c>
    </row>
    <row r="339" spans="1:31" x14ac:dyDescent="0.25">
      <c r="A339" s="1">
        <f>MATCH(B339,'PHIEU XT'!B:B,0)</f>
        <v>561</v>
      </c>
      <c r="B339" s="1">
        <v>9105875104</v>
      </c>
      <c r="C339" s="1" t="s">
        <v>953</v>
      </c>
      <c r="D339" s="1" t="s">
        <v>24</v>
      </c>
      <c r="E339" s="1" t="s">
        <v>25</v>
      </c>
      <c r="F339" s="1" t="s">
        <v>1128</v>
      </c>
      <c r="G339" s="1">
        <f t="shared" si="5"/>
        <v>1</v>
      </c>
      <c r="H339" s="1">
        <f>SUMIF('PHIEU XT'!B:B,B339,'PHIEU XT'!AI:AI)</f>
        <v>150546</v>
      </c>
      <c r="I339" s="45">
        <v>150546</v>
      </c>
      <c r="J339" s="1" t="s">
        <v>670</v>
      </c>
      <c r="K339" s="1" t="s">
        <v>671</v>
      </c>
      <c r="L339" s="1" t="s">
        <v>50</v>
      </c>
      <c r="M339" s="1" t="s">
        <v>51</v>
      </c>
      <c r="N339" s="1" t="s">
        <v>52</v>
      </c>
      <c r="O339" s="1" t="s">
        <v>32</v>
      </c>
      <c r="P339" s="1" t="s">
        <v>32</v>
      </c>
      <c r="Q339" s="1" t="s">
        <v>32</v>
      </c>
      <c r="R339" s="1" t="s">
        <v>32</v>
      </c>
      <c r="S339" s="1" t="s">
        <v>33</v>
      </c>
      <c r="T339" s="1" t="s">
        <v>34</v>
      </c>
      <c r="U339" s="1" t="s">
        <v>35</v>
      </c>
      <c r="V339" s="1" t="s">
        <v>36</v>
      </c>
      <c r="W339" s="1" t="s">
        <v>37</v>
      </c>
      <c r="X339" s="1" t="s">
        <v>32</v>
      </c>
      <c r="Y339" s="1" t="s">
        <v>32</v>
      </c>
      <c r="Z339" s="1" t="s">
        <v>32</v>
      </c>
      <c r="AA339" s="1" t="s">
        <v>1129</v>
      </c>
      <c r="AB339" s="1" t="s">
        <v>32</v>
      </c>
      <c r="AC339" s="1" t="s">
        <v>32</v>
      </c>
      <c r="AE339">
        <v>9105875104</v>
      </c>
    </row>
    <row r="340" spans="1:31" x14ac:dyDescent="0.25">
      <c r="A340" s="1">
        <f>MATCH(B340,'PHIEU XT'!B:B,0)</f>
        <v>577</v>
      </c>
      <c r="B340" s="1">
        <v>9105875368</v>
      </c>
      <c r="C340" s="1" t="s">
        <v>953</v>
      </c>
      <c r="D340" s="1" t="s">
        <v>24</v>
      </c>
      <c r="E340" s="1" t="s">
        <v>25</v>
      </c>
      <c r="F340" s="1" t="s">
        <v>1130</v>
      </c>
      <c r="G340" s="1">
        <f t="shared" si="5"/>
        <v>1</v>
      </c>
      <c r="H340" s="1">
        <f>SUMIF('PHIEU XT'!B:B,B340,'PHIEU XT'!AI:AI)</f>
        <v>439083</v>
      </c>
      <c r="I340" s="45">
        <v>439083</v>
      </c>
      <c r="J340" s="1" t="s">
        <v>1131</v>
      </c>
      <c r="K340" s="1" t="s">
        <v>1132</v>
      </c>
      <c r="L340" s="1" t="s">
        <v>50</v>
      </c>
      <c r="M340" s="1" t="s">
        <v>51</v>
      </c>
      <c r="N340" s="1" t="s">
        <v>52</v>
      </c>
      <c r="O340" s="1" t="s">
        <v>32</v>
      </c>
      <c r="P340" s="1" t="s">
        <v>32</v>
      </c>
      <c r="Q340" s="1" t="s">
        <v>32</v>
      </c>
      <c r="R340" s="1" t="s">
        <v>32</v>
      </c>
      <c r="S340" s="1" t="s">
        <v>33</v>
      </c>
      <c r="T340" s="1" t="s">
        <v>34</v>
      </c>
      <c r="U340" s="1" t="s">
        <v>35</v>
      </c>
      <c r="V340" s="1" t="s">
        <v>36</v>
      </c>
      <c r="W340" s="1" t="s">
        <v>37</v>
      </c>
      <c r="X340" s="1" t="s">
        <v>32</v>
      </c>
      <c r="Y340" s="1" t="s">
        <v>32</v>
      </c>
      <c r="Z340" s="1" t="s">
        <v>32</v>
      </c>
      <c r="AA340" s="1" t="s">
        <v>1133</v>
      </c>
      <c r="AB340" s="1" t="s">
        <v>32</v>
      </c>
      <c r="AC340" s="1" t="s">
        <v>32</v>
      </c>
      <c r="AE340">
        <v>9105875368</v>
      </c>
    </row>
    <row r="341" spans="1:31" x14ac:dyDescent="0.25">
      <c r="A341" s="1">
        <f>MATCH(B341,'PHIEU XT'!B:B,0)</f>
        <v>610</v>
      </c>
      <c r="B341" s="1">
        <v>9105875969</v>
      </c>
      <c r="C341" s="1" t="s">
        <v>953</v>
      </c>
      <c r="D341" s="1" t="s">
        <v>24</v>
      </c>
      <c r="E341" s="1" t="s">
        <v>25</v>
      </c>
      <c r="F341" s="1" t="s">
        <v>1134</v>
      </c>
      <c r="G341" s="1">
        <f t="shared" si="5"/>
        <v>1</v>
      </c>
      <c r="H341" s="1">
        <f>SUMIF('PHIEU XT'!B:B,B341,'PHIEU XT'!AI:AI)</f>
        <v>74250</v>
      </c>
      <c r="I341" s="45">
        <v>74250</v>
      </c>
      <c r="J341" s="1" t="s">
        <v>109</v>
      </c>
      <c r="K341" s="1" t="s">
        <v>110</v>
      </c>
      <c r="L341" s="1" t="s">
        <v>685</v>
      </c>
      <c r="M341" s="1" t="s">
        <v>686</v>
      </c>
      <c r="N341" s="1" t="s">
        <v>687</v>
      </c>
      <c r="O341" s="1" t="s">
        <v>32</v>
      </c>
      <c r="P341" s="1" t="s">
        <v>32</v>
      </c>
      <c r="Q341" s="1" t="s">
        <v>32</v>
      </c>
      <c r="R341" s="1" t="s">
        <v>32</v>
      </c>
      <c r="S341" s="1" t="s">
        <v>33</v>
      </c>
      <c r="T341" s="1" t="s">
        <v>34</v>
      </c>
      <c r="U341" s="1" t="s">
        <v>35</v>
      </c>
      <c r="V341" s="1" t="s">
        <v>36</v>
      </c>
      <c r="W341" s="1" t="s">
        <v>37</v>
      </c>
      <c r="X341" s="1" t="s">
        <v>32</v>
      </c>
      <c r="Y341" s="1" t="s">
        <v>32</v>
      </c>
      <c r="Z341" s="1" t="s">
        <v>32</v>
      </c>
      <c r="AA341" s="1" t="s">
        <v>1135</v>
      </c>
      <c r="AB341" s="1" t="s">
        <v>32</v>
      </c>
      <c r="AC341" s="1" t="s">
        <v>32</v>
      </c>
      <c r="AE341">
        <v>9105875969</v>
      </c>
    </row>
    <row r="342" spans="1:31" x14ac:dyDescent="0.25">
      <c r="A342" s="1">
        <f>MATCH(B342,'PHIEU XT'!B:B,0)</f>
        <v>478</v>
      </c>
      <c r="B342" s="1">
        <v>9105873595</v>
      </c>
      <c r="C342" s="1" t="s">
        <v>953</v>
      </c>
      <c r="D342" s="1" t="s">
        <v>24</v>
      </c>
      <c r="E342" s="1" t="s">
        <v>25</v>
      </c>
      <c r="F342" s="1" t="s">
        <v>1136</v>
      </c>
      <c r="G342" s="1">
        <f t="shared" si="5"/>
        <v>1</v>
      </c>
      <c r="H342" s="1">
        <f>SUMIF('PHIEU XT'!B:B,B342,'PHIEU XT'!AI:AI)</f>
        <v>111058</v>
      </c>
      <c r="I342" s="45">
        <v>111058</v>
      </c>
      <c r="J342" s="1" t="s">
        <v>27</v>
      </c>
      <c r="K342" s="1" t="s">
        <v>28</v>
      </c>
      <c r="L342" s="1" t="s">
        <v>482</v>
      </c>
      <c r="M342" s="1" t="s">
        <v>483</v>
      </c>
      <c r="N342" s="1" t="s">
        <v>484</v>
      </c>
      <c r="O342" s="1" t="s">
        <v>32</v>
      </c>
      <c r="P342" s="1" t="s">
        <v>32</v>
      </c>
      <c r="Q342" s="1" t="s">
        <v>32</v>
      </c>
      <c r="R342" s="1" t="s">
        <v>32</v>
      </c>
      <c r="S342" s="1" t="s">
        <v>33</v>
      </c>
      <c r="T342" s="1" t="s">
        <v>34</v>
      </c>
      <c r="U342" s="1" t="s">
        <v>35</v>
      </c>
      <c r="V342" s="1" t="s">
        <v>36</v>
      </c>
      <c r="W342" s="1" t="s">
        <v>37</v>
      </c>
      <c r="X342" s="1" t="s">
        <v>32</v>
      </c>
      <c r="Y342" s="1" t="s">
        <v>32</v>
      </c>
      <c r="Z342" s="1" t="s">
        <v>32</v>
      </c>
      <c r="AA342" s="1" t="s">
        <v>1137</v>
      </c>
      <c r="AB342" s="1" t="s">
        <v>32</v>
      </c>
      <c r="AC342" s="1" t="s">
        <v>32</v>
      </c>
      <c r="AE342">
        <v>9105873595</v>
      </c>
    </row>
    <row r="343" spans="1:31" x14ac:dyDescent="0.25">
      <c r="A343" s="1">
        <f>MATCH(B343,'PHIEU XT'!B:B,0)</f>
        <v>563</v>
      </c>
      <c r="B343" s="1">
        <v>9105875200</v>
      </c>
      <c r="C343" s="1" t="s">
        <v>953</v>
      </c>
      <c r="D343" s="1" t="s">
        <v>24</v>
      </c>
      <c r="E343" s="1" t="s">
        <v>25</v>
      </c>
      <c r="F343" s="1" t="s">
        <v>1138</v>
      </c>
      <c r="G343" s="1">
        <f t="shared" si="5"/>
        <v>1</v>
      </c>
      <c r="H343" s="1">
        <f>SUMIF('PHIEU XT'!B:B,B343,'PHIEU XT'!AI:AI)</f>
        <v>92000</v>
      </c>
      <c r="I343" s="45">
        <v>92000</v>
      </c>
      <c r="J343" s="1" t="s">
        <v>544</v>
      </c>
      <c r="K343" s="1" t="s">
        <v>545</v>
      </c>
      <c r="L343" s="1" t="s">
        <v>1139</v>
      </c>
      <c r="M343" s="1" t="s">
        <v>1140</v>
      </c>
      <c r="N343" s="1" t="s">
        <v>1141</v>
      </c>
      <c r="O343" s="1" t="s">
        <v>32</v>
      </c>
      <c r="P343" s="1" t="s">
        <v>32</v>
      </c>
      <c r="Q343" s="1" t="s">
        <v>32</v>
      </c>
      <c r="R343" s="1" t="s">
        <v>32</v>
      </c>
      <c r="S343" s="1" t="s">
        <v>33</v>
      </c>
      <c r="T343" s="1" t="s">
        <v>34</v>
      </c>
      <c r="U343" s="1" t="s">
        <v>35</v>
      </c>
      <c r="V343" s="1" t="s">
        <v>36</v>
      </c>
      <c r="W343" s="1" t="s">
        <v>37</v>
      </c>
      <c r="X343" s="1" t="s">
        <v>32</v>
      </c>
      <c r="Y343" s="1" t="s">
        <v>32</v>
      </c>
      <c r="Z343" s="1" t="s">
        <v>32</v>
      </c>
      <c r="AA343" s="1" t="s">
        <v>1142</v>
      </c>
      <c r="AB343" s="1" t="s">
        <v>32</v>
      </c>
      <c r="AC343" s="1" t="s">
        <v>32</v>
      </c>
      <c r="AE343">
        <v>9105875200</v>
      </c>
    </row>
    <row r="344" spans="1:31" x14ac:dyDescent="0.25">
      <c r="A344" s="1">
        <f>MATCH(B344,'PHIEU XT'!B:B,0)</f>
        <v>609</v>
      </c>
      <c r="B344" s="1">
        <v>9105875948</v>
      </c>
      <c r="C344" s="1" t="s">
        <v>953</v>
      </c>
      <c r="D344" s="1" t="s">
        <v>24</v>
      </c>
      <c r="E344" s="1" t="s">
        <v>25</v>
      </c>
      <c r="F344" s="1" t="s">
        <v>1143</v>
      </c>
      <c r="G344" s="1">
        <f t="shared" si="5"/>
        <v>1</v>
      </c>
      <c r="H344" s="1">
        <f>SUMIF('PHIEU XT'!B:B,B344,'PHIEU XT'!AI:AI)</f>
        <v>74250</v>
      </c>
      <c r="I344" s="45">
        <v>74250</v>
      </c>
      <c r="J344" s="1" t="s">
        <v>109</v>
      </c>
      <c r="K344" s="1" t="s">
        <v>110</v>
      </c>
      <c r="L344" s="1" t="s">
        <v>556</v>
      </c>
      <c r="M344" s="1" t="s">
        <v>557</v>
      </c>
      <c r="N344" s="1" t="s">
        <v>558</v>
      </c>
      <c r="O344" s="1" t="s">
        <v>32</v>
      </c>
      <c r="P344" s="1" t="s">
        <v>32</v>
      </c>
      <c r="Q344" s="1" t="s">
        <v>32</v>
      </c>
      <c r="R344" s="1" t="s">
        <v>32</v>
      </c>
      <c r="S344" s="1" t="s">
        <v>33</v>
      </c>
      <c r="T344" s="1" t="s">
        <v>34</v>
      </c>
      <c r="U344" s="1" t="s">
        <v>35</v>
      </c>
      <c r="V344" s="1" t="s">
        <v>36</v>
      </c>
      <c r="W344" s="1" t="s">
        <v>37</v>
      </c>
      <c r="X344" s="1" t="s">
        <v>32</v>
      </c>
      <c r="Y344" s="1" t="s">
        <v>32</v>
      </c>
      <c r="Z344" s="1" t="s">
        <v>32</v>
      </c>
      <c r="AA344" s="1" t="s">
        <v>1144</v>
      </c>
      <c r="AB344" s="1" t="s">
        <v>32</v>
      </c>
      <c r="AC344" s="1" t="s">
        <v>32</v>
      </c>
      <c r="AE344">
        <v>9105875948</v>
      </c>
    </row>
    <row r="345" spans="1:31" x14ac:dyDescent="0.25">
      <c r="A345" s="1">
        <f>MATCH(B345,'PHIEU XT'!B:B,0)</f>
        <v>555</v>
      </c>
      <c r="B345" s="1">
        <v>9105875042</v>
      </c>
      <c r="C345" s="1" t="s">
        <v>953</v>
      </c>
      <c r="D345" s="1" t="s">
        <v>24</v>
      </c>
      <c r="E345" s="1" t="s">
        <v>25</v>
      </c>
      <c r="F345" s="1" t="s">
        <v>1145</v>
      </c>
      <c r="G345" s="1">
        <f t="shared" si="5"/>
        <v>1</v>
      </c>
      <c r="H345" s="1">
        <f>SUMIF('PHIEU XT'!B:B,B345,'PHIEU XT'!AI:AI)</f>
        <v>111058</v>
      </c>
      <c r="I345" s="45">
        <v>111058</v>
      </c>
      <c r="J345" s="1" t="s">
        <v>27</v>
      </c>
      <c r="K345" s="1" t="s">
        <v>28</v>
      </c>
      <c r="L345" s="1" t="s">
        <v>431</v>
      </c>
      <c r="M345" s="1" t="s">
        <v>432</v>
      </c>
      <c r="N345" s="1" t="s">
        <v>433</v>
      </c>
      <c r="O345" s="1" t="s">
        <v>201</v>
      </c>
      <c r="P345" s="1" t="s">
        <v>32</v>
      </c>
      <c r="Q345" s="1" t="s">
        <v>32</v>
      </c>
      <c r="R345" s="1" t="s">
        <v>32</v>
      </c>
      <c r="S345" s="1" t="s">
        <v>33</v>
      </c>
      <c r="T345" s="1" t="s">
        <v>34</v>
      </c>
      <c r="U345" s="1" t="s">
        <v>35</v>
      </c>
      <c r="V345" s="1" t="s">
        <v>36</v>
      </c>
      <c r="W345" s="1" t="s">
        <v>37</v>
      </c>
      <c r="X345" s="1" t="s">
        <v>32</v>
      </c>
      <c r="Y345" s="1" t="s">
        <v>32</v>
      </c>
      <c r="Z345" s="1" t="s">
        <v>32</v>
      </c>
      <c r="AA345" s="1" t="s">
        <v>1146</v>
      </c>
      <c r="AB345" s="1" t="s">
        <v>32</v>
      </c>
      <c r="AC345" s="1" t="s">
        <v>32</v>
      </c>
      <c r="AE345">
        <v>9105875042</v>
      </c>
    </row>
    <row r="346" spans="1:31" x14ac:dyDescent="0.25">
      <c r="A346" s="1">
        <f>MATCH(B346,'PHIEU XT'!B:B,0)</f>
        <v>573</v>
      </c>
      <c r="B346" s="1">
        <v>9105875312</v>
      </c>
      <c r="C346" s="1" t="s">
        <v>953</v>
      </c>
      <c r="D346" s="1" t="s">
        <v>24</v>
      </c>
      <c r="E346" s="1" t="s">
        <v>25</v>
      </c>
      <c r="F346" s="1" t="s">
        <v>1147</v>
      </c>
      <c r="G346" s="1">
        <f t="shared" si="5"/>
        <v>1</v>
      </c>
      <c r="H346" s="1">
        <f>SUMIF('PHIEU XT'!B:B,B346,'PHIEU XT'!AI:AI)</f>
        <v>50182</v>
      </c>
      <c r="I346" s="45">
        <v>50182</v>
      </c>
      <c r="J346" s="1" t="s">
        <v>181</v>
      </c>
      <c r="K346" s="1" t="s">
        <v>182</v>
      </c>
      <c r="L346" s="1" t="s">
        <v>431</v>
      </c>
      <c r="M346" s="1" t="s">
        <v>432</v>
      </c>
      <c r="N346" s="1" t="s">
        <v>433</v>
      </c>
      <c r="O346" s="1" t="s">
        <v>201</v>
      </c>
      <c r="P346" s="1" t="s">
        <v>32</v>
      </c>
      <c r="Q346" s="1" t="s">
        <v>32</v>
      </c>
      <c r="R346" s="1" t="s">
        <v>32</v>
      </c>
      <c r="S346" s="1" t="s">
        <v>33</v>
      </c>
      <c r="T346" s="1" t="s">
        <v>34</v>
      </c>
      <c r="U346" s="1" t="s">
        <v>35</v>
      </c>
      <c r="V346" s="1" t="s">
        <v>36</v>
      </c>
      <c r="W346" s="1" t="s">
        <v>37</v>
      </c>
      <c r="X346" s="1" t="s">
        <v>32</v>
      </c>
      <c r="Y346" s="1" t="s">
        <v>32</v>
      </c>
      <c r="Z346" s="1" t="s">
        <v>32</v>
      </c>
      <c r="AA346" s="1" t="s">
        <v>1148</v>
      </c>
      <c r="AB346" s="1" t="s">
        <v>32</v>
      </c>
      <c r="AC346" s="1" t="s">
        <v>32</v>
      </c>
      <c r="AE346">
        <v>9105875312</v>
      </c>
    </row>
    <row r="347" spans="1:31" x14ac:dyDescent="0.25">
      <c r="A347" s="1">
        <f>MATCH(B347,'PHIEU XT'!B:B,0)</f>
        <v>557</v>
      </c>
      <c r="B347" s="1">
        <v>9105875133</v>
      </c>
      <c r="C347" s="1" t="s">
        <v>953</v>
      </c>
      <c r="D347" s="1" t="s">
        <v>24</v>
      </c>
      <c r="E347" s="1" t="s">
        <v>25</v>
      </c>
      <c r="F347" s="1" t="s">
        <v>1149</v>
      </c>
      <c r="G347" s="1">
        <f t="shared" si="5"/>
        <v>1</v>
      </c>
      <c r="H347" s="1">
        <f>SUMIF('PHIEU XT'!B:B,B347,'PHIEU XT'!AI:AI)</f>
        <v>151777</v>
      </c>
      <c r="I347" s="45">
        <v>151777</v>
      </c>
      <c r="J347" s="1" t="s">
        <v>1150</v>
      </c>
      <c r="K347" s="1" t="s">
        <v>1151</v>
      </c>
      <c r="L347" s="1" t="s">
        <v>50</v>
      </c>
      <c r="M347" s="1" t="s">
        <v>51</v>
      </c>
      <c r="N347" s="1" t="s">
        <v>52</v>
      </c>
      <c r="O347" s="1" t="s">
        <v>32</v>
      </c>
      <c r="P347" s="1" t="s">
        <v>32</v>
      </c>
      <c r="Q347" s="1" t="s">
        <v>32</v>
      </c>
      <c r="R347" s="1" t="s">
        <v>32</v>
      </c>
      <c r="S347" s="1" t="s">
        <v>33</v>
      </c>
      <c r="T347" s="1" t="s">
        <v>34</v>
      </c>
      <c r="U347" s="1" t="s">
        <v>35</v>
      </c>
      <c r="V347" s="1" t="s">
        <v>36</v>
      </c>
      <c r="W347" s="1" t="s">
        <v>37</v>
      </c>
      <c r="X347" s="1" t="s">
        <v>32</v>
      </c>
      <c r="Y347" s="1" t="s">
        <v>32</v>
      </c>
      <c r="Z347" s="1" t="s">
        <v>32</v>
      </c>
      <c r="AA347" s="1" t="s">
        <v>1152</v>
      </c>
      <c r="AB347" s="1" t="s">
        <v>32</v>
      </c>
      <c r="AC347" s="1" t="s">
        <v>32</v>
      </c>
      <c r="AE347">
        <v>9105875133</v>
      </c>
    </row>
    <row r="348" spans="1:31" x14ac:dyDescent="0.25">
      <c r="A348" s="1">
        <f>MATCH(B348,'PHIEU XT'!B:B,0)</f>
        <v>603</v>
      </c>
      <c r="B348" s="1">
        <v>9105875883</v>
      </c>
      <c r="C348" s="1" t="s">
        <v>953</v>
      </c>
      <c r="D348" s="1" t="s">
        <v>24</v>
      </c>
      <c r="E348" s="1" t="s">
        <v>25</v>
      </c>
      <c r="F348" s="1" t="s">
        <v>1153</v>
      </c>
      <c r="G348" s="1">
        <f t="shared" si="5"/>
        <v>1</v>
      </c>
      <c r="H348" s="1">
        <f>SUMIF('PHIEU XT'!B:B,B348,'PHIEU XT'!AI:AI)</f>
        <v>548487</v>
      </c>
      <c r="I348" s="45">
        <v>548487</v>
      </c>
      <c r="J348" s="1" t="s">
        <v>1154</v>
      </c>
      <c r="K348" s="1" t="s">
        <v>1155</v>
      </c>
      <c r="L348" s="1" t="s">
        <v>50</v>
      </c>
      <c r="M348" s="1" t="s">
        <v>51</v>
      </c>
      <c r="N348" s="1" t="s">
        <v>52</v>
      </c>
      <c r="O348" s="1" t="s">
        <v>32</v>
      </c>
      <c r="P348" s="1" t="s">
        <v>32</v>
      </c>
      <c r="Q348" s="1" t="s">
        <v>32</v>
      </c>
      <c r="R348" s="1" t="s">
        <v>32</v>
      </c>
      <c r="S348" s="1" t="s">
        <v>33</v>
      </c>
      <c r="T348" s="1" t="s">
        <v>34</v>
      </c>
      <c r="U348" s="1" t="s">
        <v>35</v>
      </c>
      <c r="V348" s="1" t="s">
        <v>36</v>
      </c>
      <c r="W348" s="1" t="s">
        <v>37</v>
      </c>
      <c r="X348" s="1" t="s">
        <v>32</v>
      </c>
      <c r="Y348" s="1" t="s">
        <v>32</v>
      </c>
      <c r="Z348" s="1" t="s">
        <v>32</v>
      </c>
      <c r="AA348" s="1" t="s">
        <v>1156</v>
      </c>
      <c r="AB348" s="1" t="s">
        <v>32</v>
      </c>
      <c r="AC348" s="1" t="s">
        <v>32</v>
      </c>
      <c r="AE348">
        <v>9105875883</v>
      </c>
    </row>
    <row r="349" spans="1:31" x14ac:dyDescent="0.25">
      <c r="A349" s="1">
        <f>MATCH(B349,'PHIEU XT'!B:B,0)</f>
        <v>560</v>
      </c>
      <c r="B349" s="1">
        <v>9105875136</v>
      </c>
      <c r="C349" s="1" t="s">
        <v>953</v>
      </c>
      <c r="D349" s="1" t="s">
        <v>24</v>
      </c>
      <c r="E349" s="1" t="s">
        <v>25</v>
      </c>
      <c r="F349" s="1" t="s">
        <v>1157</v>
      </c>
      <c r="G349" s="1">
        <f t="shared" si="5"/>
        <v>1</v>
      </c>
      <c r="H349" s="1">
        <f>SUMIF('PHIEU XT'!B:B,B349,'PHIEU XT'!AI:AI)</f>
        <v>184000</v>
      </c>
      <c r="I349" s="45">
        <v>184000</v>
      </c>
      <c r="J349" s="1" t="s">
        <v>185</v>
      </c>
      <c r="K349" s="1" t="s">
        <v>186</v>
      </c>
      <c r="L349" s="1" t="s">
        <v>50</v>
      </c>
      <c r="M349" s="1" t="s">
        <v>51</v>
      </c>
      <c r="N349" s="1" t="s">
        <v>52</v>
      </c>
      <c r="O349" s="1" t="s">
        <v>32</v>
      </c>
      <c r="P349" s="1" t="s">
        <v>32</v>
      </c>
      <c r="Q349" s="1" t="s">
        <v>32</v>
      </c>
      <c r="R349" s="1" t="s">
        <v>32</v>
      </c>
      <c r="S349" s="1" t="s">
        <v>33</v>
      </c>
      <c r="T349" s="1" t="s">
        <v>34</v>
      </c>
      <c r="U349" s="1" t="s">
        <v>35</v>
      </c>
      <c r="V349" s="1" t="s">
        <v>36</v>
      </c>
      <c r="W349" s="1" t="s">
        <v>37</v>
      </c>
      <c r="X349" s="1" t="s">
        <v>32</v>
      </c>
      <c r="Y349" s="1" t="s">
        <v>32</v>
      </c>
      <c r="Z349" s="1" t="s">
        <v>32</v>
      </c>
      <c r="AA349" s="1" t="s">
        <v>1158</v>
      </c>
      <c r="AB349" s="1" t="s">
        <v>32</v>
      </c>
      <c r="AC349" s="1" t="s">
        <v>32</v>
      </c>
      <c r="AE349">
        <v>9105875136</v>
      </c>
    </row>
    <row r="350" spans="1:31" x14ac:dyDescent="0.25">
      <c r="A350" s="1">
        <f>MATCH(B350,'PHIEU XT'!B:B,0)</f>
        <v>493</v>
      </c>
      <c r="B350" s="1">
        <v>9105873918</v>
      </c>
      <c r="C350" s="1" t="s">
        <v>953</v>
      </c>
      <c r="D350" s="1" t="s">
        <v>24</v>
      </c>
      <c r="E350" s="1" t="s">
        <v>25</v>
      </c>
      <c r="F350" s="1" t="s">
        <v>1159</v>
      </c>
      <c r="G350" s="1">
        <f t="shared" si="5"/>
        <v>1</v>
      </c>
      <c r="H350" s="1">
        <f>SUMIF('PHIEU XT'!B:B,B350,'PHIEU XT'!AI:AI)</f>
        <v>222116</v>
      </c>
      <c r="I350" s="45">
        <v>222116</v>
      </c>
      <c r="J350" s="1" t="s">
        <v>82</v>
      </c>
      <c r="K350" s="1" t="s">
        <v>83</v>
      </c>
      <c r="L350" s="1" t="s">
        <v>482</v>
      </c>
      <c r="M350" s="1" t="s">
        <v>483</v>
      </c>
      <c r="N350" s="1" t="s">
        <v>484</v>
      </c>
      <c r="O350" s="1" t="s">
        <v>32</v>
      </c>
      <c r="P350" s="1" t="s">
        <v>32</v>
      </c>
      <c r="Q350" s="1" t="s">
        <v>32</v>
      </c>
      <c r="R350" s="1" t="s">
        <v>32</v>
      </c>
      <c r="S350" s="1" t="s">
        <v>33</v>
      </c>
      <c r="T350" s="1" t="s">
        <v>34</v>
      </c>
      <c r="U350" s="1" t="s">
        <v>35</v>
      </c>
      <c r="V350" s="1" t="s">
        <v>36</v>
      </c>
      <c r="W350" s="1" t="s">
        <v>37</v>
      </c>
      <c r="X350" s="1" t="s">
        <v>32</v>
      </c>
      <c r="Y350" s="1" t="s">
        <v>32</v>
      </c>
      <c r="Z350" s="1" t="s">
        <v>32</v>
      </c>
      <c r="AA350" s="1" t="s">
        <v>1160</v>
      </c>
      <c r="AB350" s="1" t="s">
        <v>32</v>
      </c>
      <c r="AC350" s="1" t="s">
        <v>32</v>
      </c>
      <c r="AE350">
        <v>9105873918</v>
      </c>
    </row>
    <row r="351" spans="1:31" x14ac:dyDescent="0.25">
      <c r="A351" s="1">
        <f>MATCH(B351,'PHIEU XT'!B:B,0)</f>
        <v>2</v>
      </c>
      <c r="B351" s="1">
        <v>9105747755</v>
      </c>
      <c r="C351" s="1" t="s">
        <v>953</v>
      </c>
      <c r="D351" s="1" t="s">
        <v>24</v>
      </c>
      <c r="E351" s="1" t="s">
        <v>25</v>
      </c>
      <c r="F351" s="1" t="s">
        <v>1161</v>
      </c>
      <c r="G351" s="1">
        <f t="shared" si="5"/>
        <v>1</v>
      </c>
      <c r="H351" s="1">
        <f>SUMIF('PHIEU XT'!B:B,B351,'PHIEU XT'!AI:AI)</f>
        <v>661067</v>
      </c>
      <c r="I351" s="45">
        <v>661067</v>
      </c>
      <c r="J351" s="1" t="s">
        <v>1162</v>
      </c>
      <c r="K351" s="1" t="s">
        <v>1163</v>
      </c>
      <c r="L351" s="1" t="s">
        <v>133</v>
      </c>
      <c r="M351" s="1" t="s">
        <v>134</v>
      </c>
      <c r="N351" s="1" t="s">
        <v>135</v>
      </c>
      <c r="O351" s="1" t="s">
        <v>136</v>
      </c>
      <c r="P351" s="1" t="s">
        <v>32</v>
      </c>
      <c r="Q351" s="1" t="s">
        <v>32</v>
      </c>
      <c r="R351" s="1" t="s">
        <v>32</v>
      </c>
      <c r="S351" s="1" t="s">
        <v>33</v>
      </c>
      <c r="T351" s="1" t="s">
        <v>34</v>
      </c>
      <c r="U351" s="1" t="s">
        <v>35</v>
      </c>
      <c r="V351" s="1" t="s">
        <v>36</v>
      </c>
      <c r="W351" s="1" t="s">
        <v>37</v>
      </c>
      <c r="X351" s="1" t="s">
        <v>32</v>
      </c>
      <c r="Y351" s="1" t="s">
        <v>32</v>
      </c>
      <c r="Z351" s="1" t="s">
        <v>32</v>
      </c>
      <c r="AA351" s="1" t="s">
        <v>1164</v>
      </c>
      <c r="AB351" s="1" t="s">
        <v>32</v>
      </c>
      <c r="AC351" s="1" t="s">
        <v>32</v>
      </c>
      <c r="AE351">
        <v>9105747755</v>
      </c>
    </row>
    <row r="352" spans="1:31" x14ac:dyDescent="0.25">
      <c r="A352" s="1">
        <f>MATCH(B352,'PHIEU XT'!B:B,0)</f>
        <v>586</v>
      </c>
      <c r="B352" s="1">
        <v>9105875620</v>
      </c>
      <c r="C352" s="1" t="s">
        <v>953</v>
      </c>
      <c r="D352" s="1" t="s">
        <v>24</v>
      </c>
      <c r="E352" s="1" t="s">
        <v>25</v>
      </c>
      <c r="F352" s="1" t="s">
        <v>1165</v>
      </c>
      <c r="G352" s="1">
        <f t="shared" si="5"/>
        <v>1</v>
      </c>
      <c r="H352" s="1">
        <f>SUMIF('PHIEU XT'!B:B,B352,'PHIEU XT'!AI:AI)</f>
        <v>74250</v>
      </c>
      <c r="I352" s="45">
        <v>74250</v>
      </c>
      <c r="J352" s="1" t="s">
        <v>109</v>
      </c>
      <c r="K352" s="1" t="s">
        <v>110</v>
      </c>
      <c r="L352" s="1" t="s">
        <v>431</v>
      </c>
      <c r="M352" s="1" t="s">
        <v>432</v>
      </c>
      <c r="N352" s="1" t="s">
        <v>433</v>
      </c>
      <c r="O352" s="1" t="s">
        <v>201</v>
      </c>
      <c r="P352" s="1" t="s">
        <v>32</v>
      </c>
      <c r="Q352" s="1" t="s">
        <v>32</v>
      </c>
      <c r="R352" s="1" t="s">
        <v>32</v>
      </c>
      <c r="S352" s="1" t="s">
        <v>33</v>
      </c>
      <c r="T352" s="1" t="s">
        <v>34</v>
      </c>
      <c r="U352" s="1" t="s">
        <v>35</v>
      </c>
      <c r="V352" s="1" t="s">
        <v>36</v>
      </c>
      <c r="W352" s="1" t="s">
        <v>37</v>
      </c>
      <c r="X352" s="1" t="s">
        <v>32</v>
      </c>
      <c r="Y352" s="1" t="s">
        <v>32</v>
      </c>
      <c r="Z352" s="1" t="s">
        <v>32</v>
      </c>
      <c r="AA352" s="1" t="s">
        <v>1166</v>
      </c>
      <c r="AB352" s="1" t="s">
        <v>32</v>
      </c>
      <c r="AC352" s="1" t="s">
        <v>32</v>
      </c>
      <c r="AE352">
        <v>9105875620</v>
      </c>
    </row>
    <row r="353" spans="1:31" x14ac:dyDescent="0.25">
      <c r="A353" s="1">
        <f>MATCH(B353,'PHIEU XT'!B:B,0)</f>
        <v>503</v>
      </c>
      <c r="B353" s="1">
        <v>9105874108</v>
      </c>
      <c r="C353" s="1" t="s">
        <v>953</v>
      </c>
      <c r="D353" s="1" t="s">
        <v>24</v>
      </c>
      <c r="E353" s="1" t="s">
        <v>25</v>
      </c>
      <c r="F353" s="1" t="s">
        <v>1167</v>
      </c>
      <c r="G353" s="1">
        <f t="shared" si="5"/>
        <v>1</v>
      </c>
      <c r="H353" s="1">
        <f>SUMIF('PHIEU XT'!B:B,B353,'PHIEU XT'!AI:AI)</f>
        <v>111058</v>
      </c>
      <c r="I353" s="45">
        <v>111058</v>
      </c>
      <c r="J353" s="1" t="s">
        <v>27</v>
      </c>
      <c r="K353" s="1" t="s">
        <v>28</v>
      </c>
      <c r="L353" s="1" t="s">
        <v>57</v>
      </c>
      <c r="M353" s="1" t="s">
        <v>58</v>
      </c>
      <c r="N353" s="1" t="s">
        <v>59</v>
      </c>
      <c r="O353" s="1" t="s">
        <v>45</v>
      </c>
      <c r="P353" s="1" t="s">
        <v>32</v>
      </c>
      <c r="Q353" s="1" t="s">
        <v>32</v>
      </c>
      <c r="R353" s="1" t="s">
        <v>32</v>
      </c>
      <c r="S353" s="1" t="s">
        <v>33</v>
      </c>
      <c r="T353" s="1" t="s">
        <v>34</v>
      </c>
      <c r="U353" s="1" t="s">
        <v>35</v>
      </c>
      <c r="V353" s="1" t="s">
        <v>36</v>
      </c>
      <c r="W353" s="1" t="s">
        <v>37</v>
      </c>
      <c r="X353" s="1" t="s">
        <v>32</v>
      </c>
      <c r="Y353" s="1" t="s">
        <v>32</v>
      </c>
      <c r="Z353" s="1" t="s">
        <v>32</v>
      </c>
      <c r="AA353" s="1" t="s">
        <v>1168</v>
      </c>
      <c r="AB353" s="1" t="s">
        <v>32</v>
      </c>
      <c r="AC353" s="1" t="s">
        <v>32</v>
      </c>
      <c r="AE353">
        <v>9105874108</v>
      </c>
    </row>
    <row r="354" spans="1:31" x14ac:dyDescent="0.25">
      <c r="A354" s="1">
        <f>MATCH(B354,'PHIEU XT'!B:B,0)</f>
        <v>607</v>
      </c>
      <c r="B354" s="1">
        <v>9105875903</v>
      </c>
      <c r="C354" s="1" t="s">
        <v>953</v>
      </c>
      <c r="D354" s="1" t="s">
        <v>24</v>
      </c>
      <c r="E354" s="1" t="s">
        <v>25</v>
      </c>
      <c r="F354" s="1" t="s">
        <v>1169</v>
      </c>
      <c r="G354" s="1">
        <f t="shared" si="5"/>
        <v>1</v>
      </c>
      <c r="H354" s="1">
        <f>SUMIF('PHIEU XT'!B:B,B354,'PHIEU XT'!AI:AI)</f>
        <v>92000</v>
      </c>
      <c r="I354" s="45">
        <v>92000</v>
      </c>
      <c r="J354" s="1" t="s">
        <v>544</v>
      </c>
      <c r="K354" s="1" t="s">
        <v>545</v>
      </c>
      <c r="L354" s="1" t="s">
        <v>50</v>
      </c>
      <c r="M354" s="1" t="s">
        <v>51</v>
      </c>
      <c r="N354" s="1" t="s">
        <v>52</v>
      </c>
      <c r="O354" s="1" t="s">
        <v>32</v>
      </c>
      <c r="P354" s="1" t="s">
        <v>32</v>
      </c>
      <c r="Q354" s="1" t="s">
        <v>32</v>
      </c>
      <c r="R354" s="1" t="s">
        <v>32</v>
      </c>
      <c r="S354" s="1" t="s">
        <v>33</v>
      </c>
      <c r="T354" s="1" t="s">
        <v>34</v>
      </c>
      <c r="U354" s="1" t="s">
        <v>35</v>
      </c>
      <c r="V354" s="1" t="s">
        <v>36</v>
      </c>
      <c r="W354" s="1" t="s">
        <v>37</v>
      </c>
      <c r="X354" s="1" t="s">
        <v>32</v>
      </c>
      <c r="Y354" s="1" t="s">
        <v>32</v>
      </c>
      <c r="Z354" s="1" t="s">
        <v>32</v>
      </c>
      <c r="AA354" s="1" t="s">
        <v>1170</v>
      </c>
      <c r="AB354" s="1" t="s">
        <v>32</v>
      </c>
      <c r="AC354" s="1" t="s">
        <v>32</v>
      </c>
      <c r="AE354">
        <v>9105875903</v>
      </c>
    </row>
    <row r="355" spans="1:31" x14ac:dyDescent="0.25">
      <c r="A355" s="1">
        <f>MATCH(B355,'PHIEU XT'!B:B,0)</f>
        <v>562</v>
      </c>
      <c r="B355" s="1">
        <v>9105875174</v>
      </c>
      <c r="C355" s="1" t="s">
        <v>953</v>
      </c>
      <c r="D355" s="1" t="s">
        <v>24</v>
      </c>
      <c r="E355" s="1" t="s">
        <v>25</v>
      </c>
      <c r="F355" s="1" t="s">
        <v>1171</v>
      </c>
      <c r="G355" s="1">
        <f t="shared" si="5"/>
        <v>1</v>
      </c>
      <c r="H355" s="1">
        <f>SUMIF('PHIEU XT'!B:B,B355,'PHIEU XT'!AI:AI)</f>
        <v>46000</v>
      </c>
      <c r="I355" s="45">
        <v>46000</v>
      </c>
      <c r="J355" s="1" t="s">
        <v>249</v>
      </c>
      <c r="K355" s="1" t="s">
        <v>250</v>
      </c>
      <c r="L355" s="1" t="s">
        <v>50</v>
      </c>
      <c r="M355" s="1" t="s">
        <v>51</v>
      </c>
      <c r="N355" s="1" t="s">
        <v>52</v>
      </c>
      <c r="O355" s="1" t="s">
        <v>32</v>
      </c>
      <c r="P355" s="1" t="s">
        <v>32</v>
      </c>
      <c r="Q355" s="1" t="s">
        <v>32</v>
      </c>
      <c r="R355" s="1" t="s">
        <v>32</v>
      </c>
      <c r="S355" s="1" t="s">
        <v>33</v>
      </c>
      <c r="T355" s="1" t="s">
        <v>34</v>
      </c>
      <c r="U355" s="1" t="s">
        <v>35</v>
      </c>
      <c r="V355" s="1" t="s">
        <v>36</v>
      </c>
      <c r="W355" s="1" t="s">
        <v>37</v>
      </c>
      <c r="X355" s="1" t="s">
        <v>32</v>
      </c>
      <c r="Y355" s="1" t="s">
        <v>32</v>
      </c>
      <c r="Z355" s="1" t="s">
        <v>32</v>
      </c>
      <c r="AA355" s="1" t="s">
        <v>1172</v>
      </c>
      <c r="AB355" s="1" t="s">
        <v>32</v>
      </c>
      <c r="AC355" s="1" t="s">
        <v>32</v>
      </c>
      <c r="AE355">
        <v>9105875174</v>
      </c>
    </row>
    <row r="356" spans="1:31" x14ac:dyDescent="0.25">
      <c r="A356" s="1">
        <f>MATCH(B356,'PHIEU XT'!B:B,0)</f>
        <v>546</v>
      </c>
      <c r="B356" s="1">
        <v>9105874982</v>
      </c>
      <c r="C356" s="1" t="s">
        <v>953</v>
      </c>
      <c r="D356" s="1" t="s">
        <v>24</v>
      </c>
      <c r="E356" s="1" t="s">
        <v>25</v>
      </c>
      <c r="F356" s="1" t="s">
        <v>1173</v>
      </c>
      <c r="G356" s="1">
        <f t="shared" si="5"/>
        <v>1</v>
      </c>
      <c r="H356" s="1">
        <f>SUMIF('PHIEU XT'!B:B,B356,'PHIEU XT'!AI:AI)</f>
        <v>111058</v>
      </c>
      <c r="I356" s="45">
        <v>111058</v>
      </c>
      <c r="J356" s="1" t="s">
        <v>27</v>
      </c>
      <c r="K356" s="1" t="s">
        <v>28</v>
      </c>
      <c r="L356" s="1" t="s">
        <v>371</v>
      </c>
      <c r="M356" s="1" t="s">
        <v>372</v>
      </c>
      <c r="N356" s="1" t="s">
        <v>373</v>
      </c>
      <c r="O356" s="1" t="s">
        <v>32</v>
      </c>
      <c r="P356" s="1" t="s">
        <v>32</v>
      </c>
      <c r="Q356" s="1" t="s">
        <v>32</v>
      </c>
      <c r="R356" s="1" t="s">
        <v>32</v>
      </c>
      <c r="S356" s="1" t="s">
        <v>33</v>
      </c>
      <c r="T356" s="1" t="s">
        <v>34</v>
      </c>
      <c r="U356" s="1" t="s">
        <v>35</v>
      </c>
      <c r="V356" s="1" t="s">
        <v>36</v>
      </c>
      <c r="W356" s="1" t="s">
        <v>37</v>
      </c>
      <c r="X356" s="1" t="s">
        <v>32</v>
      </c>
      <c r="Y356" s="1" t="s">
        <v>32</v>
      </c>
      <c r="Z356" s="1" t="s">
        <v>32</v>
      </c>
      <c r="AA356" s="1" t="s">
        <v>1174</v>
      </c>
      <c r="AB356" s="1" t="s">
        <v>32</v>
      </c>
      <c r="AC356" s="1" t="s">
        <v>32</v>
      </c>
      <c r="AE356">
        <v>9105874982</v>
      </c>
    </row>
    <row r="357" spans="1:31" x14ac:dyDescent="0.25">
      <c r="A357" s="1">
        <f>MATCH(B357,'PHIEU XT'!B:B,0)</f>
        <v>492</v>
      </c>
      <c r="B357" s="1">
        <v>9105873881</v>
      </c>
      <c r="C357" s="1" t="s">
        <v>953</v>
      </c>
      <c r="D357" s="1" t="s">
        <v>24</v>
      </c>
      <c r="E357" s="1" t="s">
        <v>25</v>
      </c>
      <c r="F357" s="1" t="s">
        <v>1175</v>
      </c>
      <c r="G357" s="1">
        <f t="shared" si="5"/>
        <v>1</v>
      </c>
      <c r="H357" s="1">
        <f>SUMIF('PHIEU XT'!B:B,B357,'PHIEU XT'!AI:AI)</f>
        <v>46000</v>
      </c>
      <c r="I357" s="45">
        <v>46000</v>
      </c>
      <c r="J357" s="1" t="s">
        <v>249</v>
      </c>
      <c r="K357" s="1" t="s">
        <v>250</v>
      </c>
      <c r="L357" s="1" t="s">
        <v>104</v>
      </c>
      <c r="M357" s="1" t="s">
        <v>105</v>
      </c>
      <c r="N357" s="1" t="s">
        <v>106</v>
      </c>
      <c r="O357" s="1" t="s">
        <v>45</v>
      </c>
      <c r="P357" s="1" t="s">
        <v>32</v>
      </c>
      <c r="Q357" s="1" t="s">
        <v>32</v>
      </c>
      <c r="R357" s="1" t="s">
        <v>32</v>
      </c>
      <c r="S357" s="1" t="s">
        <v>33</v>
      </c>
      <c r="T357" s="1" t="s">
        <v>34</v>
      </c>
      <c r="U357" s="1" t="s">
        <v>35</v>
      </c>
      <c r="V357" s="1" t="s">
        <v>36</v>
      </c>
      <c r="W357" s="1" t="s">
        <v>37</v>
      </c>
      <c r="X357" s="1" t="s">
        <v>32</v>
      </c>
      <c r="Y357" s="1" t="s">
        <v>32</v>
      </c>
      <c r="Z357" s="1" t="s">
        <v>32</v>
      </c>
      <c r="AA357" s="1" t="s">
        <v>1176</v>
      </c>
      <c r="AB357" s="1" t="s">
        <v>32</v>
      </c>
      <c r="AC357" s="1" t="s">
        <v>32</v>
      </c>
      <c r="AE357">
        <v>9105873881</v>
      </c>
    </row>
    <row r="358" spans="1:31" x14ac:dyDescent="0.25">
      <c r="A358" s="1">
        <f>MATCH(B358,'PHIEU XT'!B:B,0)</f>
        <v>491</v>
      </c>
      <c r="B358" s="1">
        <v>9105873842</v>
      </c>
      <c r="C358" s="1" t="s">
        <v>953</v>
      </c>
      <c r="D358" s="1" t="s">
        <v>24</v>
      </c>
      <c r="E358" s="1" t="s">
        <v>25</v>
      </c>
      <c r="F358" s="1" t="s">
        <v>1177</v>
      </c>
      <c r="G358" s="1">
        <f t="shared" si="5"/>
        <v>1</v>
      </c>
      <c r="H358" s="1">
        <f>SUMIF('PHIEU XT'!B:B,B358,'PHIEU XT'!AI:AI)</f>
        <v>111058</v>
      </c>
      <c r="I358" s="45">
        <v>111058</v>
      </c>
      <c r="J358" s="1" t="s">
        <v>27</v>
      </c>
      <c r="K358" s="1" t="s">
        <v>28</v>
      </c>
      <c r="L358" s="1" t="s">
        <v>50</v>
      </c>
      <c r="M358" s="1" t="s">
        <v>51</v>
      </c>
      <c r="N358" s="1" t="s">
        <v>52</v>
      </c>
      <c r="O358" s="1" t="s">
        <v>32</v>
      </c>
      <c r="P358" s="1" t="s">
        <v>32</v>
      </c>
      <c r="Q358" s="1" t="s">
        <v>32</v>
      </c>
      <c r="R358" s="1" t="s">
        <v>32</v>
      </c>
      <c r="S358" s="1" t="s">
        <v>33</v>
      </c>
      <c r="T358" s="1" t="s">
        <v>34</v>
      </c>
      <c r="U358" s="1" t="s">
        <v>35</v>
      </c>
      <c r="V358" s="1" t="s">
        <v>36</v>
      </c>
      <c r="W358" s="1" t="s">
        <v>37</v>
      </c>
      <c r="X358" s="1" t="s">
        <v>32</v>
      </c>
      <c r="Y358" s="1" t="s">
        <v>32</v>
      </c>
      <c r="Z358" s="1" t="s">
        <v>32</v>
      </c>
      <c r="AA358" s="1" t="s">
        <v>1178</v>
      </c>
      <c r="AB358" s="1" t="s">
        <v>32</v>
      </c>
      <c r="AC358" s="1" t="s">
        <v>32</v>
      </c>
      <c r="AE358">
        <v>9105873842</v>
      </c>
    </row>
    <row r="359" spans="1:31" x14ac:dyDescent="0.25">
      <c r="A359" s="1">
        <f>MATCH(B359,'PHIEU XT'!B:B,0)</f>
        <v>530</v>
      </c>
      <c r="B359" s="1">
        <v>9105874622</v>
      </c>
      <c r="C359" s="1" t="s">
        <v>953</v>
      </c>
      <c r="D359" s="1" t="s">
        <v>24</v>
      </c>
      <c r="E359" s="1" t="s">
        <v>25</v>
      </c>
      <c r="F359" s="1" t="s">
        <v>1179</v>
      </c>
      <c r="G359" s="1">
        <f t="shared" si="5"/>
        <v>1</v>
      </c>
      <c r="H359" s="1">
        <f>SUMIF('PHIEU XT'!B:B,B359,'PHIEU XT'!AI:AI)</f>
        <v>157058</v>
      </c>
      <c r="I359" s="45">
        <v>157058</v>
      </c>
      <c r="J359" s="1" t="s">
        <v>580</v>
      </c>
      <c r="K359" s="1" t="s">
        <v>581</v>
      </c>
      <c r="L359" s="1" t="s">
        <v>50</v>
      </c>
      <c r="M359" s="1" t="s">
        <v>51</v>
      </c>
      <c r="N359" s="1" t="s">
        <v>52</v>
      </c>
      <c r="O359" s="1" t="s">
        <v>32</v>
      </c>
      <c r="P359" s="1" t="s">
        <v>32</v>
      </c>
      <c r="Q359" s="1" t="s">
        <v>32</v>
      </c>
      <c r="R359" s="1" t="s">
        <v>32</v>
      </c>
      <c r="S359" s="1" t="s">
        <v>33</v>
      </c>
      <c r="T359" s="1" t="s">
        <v>34</v>
      </c>
      <c r="U359" s="1" t="s">
        <v>35</v>
      </c>
      <c r="V359" s="1" t="s">
        <v>36</v>
      </c>
      <c r="W359" s="1" t="s">
        <v>37</v>
      </c>
      <c r="X359" s="1" t="s">
        <v>32</v>
      </c>
      <c r="Y359" s="1" t="s">
        <v>32</v>
      </c>
      <c r="Z359" s="1" t="s">
        <v>32</v>
      </c>
      <c r="AA359" s="1" t="s">
        <v>1180</v>
      </c>
      <c r="AB359" s="1" t="s">
        <v>32</v>
      </c>
      <c r="AC359" s="1" t="s">
        <v>32</v>
      </c>
      <c r="AE359">
        <v>9105874622</v>
      </c>
    </row>
    <row r="360" spans="1:31" x14ac:dyDescent="0.25">
      <c r="A360" s="1">
        <f>MATCH(B360,'PHIEU XT'!B:B,0)</f>
        <v>532</v>
      </c>
      <c r="B360" s="1">
        <v>9105874624</v>
      </c>
      <c r="C360" s="1" t="s">
        <v>953</v>
      </c>
      <c r="D360" s="1" t="s">
        <v>24</v>
      </c>
      <c r="E360" s="1" t="s">
        <v>25</v>
      </c>
      <c r="F360" s="1" t="s">
        <v>1181</v>
      </c>
      <c r="G360" s="1">
        <f t="shared" si="5"/>
        <v>1</v>
      </c>
      <c r="H360" s="1">
        <f>SUMIF('PHIEU XT'!B:B,B360,'PHIEU XT'!AI:AI)</f>
        <v>277975</v>
      </c>
      <c r="I360" s="45">
        <v>277975</v>
      </c>
      <c r="J360" s="1" t="s">
        <v>1182</v>
      </c>
      <c r="K360" s="1" t="s">
        <v>1183</v>
      </c>
      <c r="L360" s="1" t="s">
        <v>50</v>
      </c>
      <c r="M360" s="1" t="s">
        <v>51</v>
      </c>
      <c r="N360" s="1" t="s">
        <v>52</v>
      </c>
      <c r="O360" s="1" t="s">
        <v>32</v>
      </c>
      <c r="P360" s="1" t="s">
        <v>32</v>
      </c>
      <c r="Q360" s="1" t="s">
        <v>32</v>
      </c>
      <c r="R360" s="1" t="s">
        <v>32</v>
      </c>
      <c r="S360" s="1" t="s">
        <v>33</v>
      </c>
      <c r="T360" s="1" t="s">
        <v>34</v>
      </c>
      <c r="U360" s="1" t="s">
        <v>35</v>
      </c>
      <c r="V360" s="1" t="s">
        <v>36</v>
      </c>
      <c r="W360" s="1" t="s">
        <v>37</v>
      </c>
      <c r="X360" s="1" t="s">
        <v>32</v>
      </c>
      <c r="Y360" s="1" t="s">
        <v>32</v>
      </c>
      <c r="Z360" s="1" t="s">
        <v>32</v>
      </c>
      <c r="AA360" s="1" t="s">
        <v>1184</v>
      </c>
      <c r="AB360" s="1" t="s">
        <v>32</v>
      </c>
      <c r="AC360" s="1" t="s">
        <v>32</v>
      </c>
      <c r="AE360">
        <v>9105874624</v>
      </c>
    </row>
    <row r="361" spans="1:31" x14ac:dyDescent="0.25">
      <c r="A361" s="1">
        <f>MATCH(B361,'PHIEU XT'!B:B,0)</f>
        <v>583</v>
      </c>
      <c r="B361" s="1">
        <v>9105875406</v>
      </c>
      <c r="C361" s="1" t="s">
        <v>953</v>
      </c>
      <c r="D361" s="1" t="s">
        <v>24</v>
      </c>
      <c r="E361" s="1" t="s">
        <v>25</v>
      </c>
      <c r="F361" s="1" t="s">
        <v>1185</v>
      </c>
      <c r="G361" s="1">
        <f t="shared" si="5"/>
        <v>1</v>
      </c>
      <c r="H361" s="1">
        <f>SUMIF('PHIEU XT'!B:B,B361,'PHIEU XT'!AI:AI)</f>
        <v>777406</v>
      </c>
      <c r="I361" s="45">
        <v>777406</v>
      </c>
      <c r="J361" s="1" t="s">
        <v>934</v>
      </c>
      <c r="K361" s="1" t="s">
        <v>935</v>
      </c>
      <c r="L361" s="1" t="s">
        <v>84</v>
      </c>
      <c r="M361" s="1" t="s">
        <v>85</v>
      </c>
      <c r="N361" s="1" t="s">
        <v>86</v>
      </c>
      <c r="O361" s="1" t="s">
        <v>32</v>
      </c>
      <c r="P361" s="1" t="s">
        <v>32</v>
      </c>
      <c r="Q361" s="1" t="s">
        <v>32</v>
      </c>
      <c r="R361" s="1" t="s">
        <v>32</v>
      </c>
      <c r="S361" s="1" t="s">
        <v>33</v>
      </c>
      <c r="T361" s="1" t="s">
        <v>34</v>
      </c>
      <c r="U361" s="1" t="s">
        <v>35</v>
      </c>
      <c r="V361" s="1" t="s">
        <v>36</v>
      </c>
      <c r="W361" s="1" t="s">
        <v>37</v>
      </c>
      <c r="X361" s="1" t="s">
        <v>32</v>
      </c>
      <c r="Y361" s="1" t="s">
        <v>32</v>
      </c>
      <c r="Z361" s="1" t="s">
        <v>32</v>
      </c>
      <c r="AA361" s="1" t="s">
        <v>1186</v>
      </c>
      <c r="AB361" s="1" t="s">
        <v>32</v>
      </c>
      <c r="AC361" s="1" t="s">
        <v>32</v>
      </c>
      <c r="AE361">
        <v>9105875406</v>
      </c>
    </row>
    <row r="362" spans="1:31" x14ac:dyDescent="0.25">
      <c r="A362" s="1">
        <f>MATCH(B362,'PHIEU XT'!B:B,0)</f>
        <v>608</v>
      </c>
      <c r="B362" s="1">
        <v>9105875930</v>
      </c>
      <c r="C362" s="1" t="s">
        <v>953</v>
      </c>
      <c r="D362" s="1" t="s">
        <v>24</v>
      </c>
      <c r="E362" s="1" t="s">
        <v>25</v>
      </c>
      <c r="F362" s="1" t="s">
        <v>1187</v>
      </c>
      <c r="G362" s="1">
        <f t="shared" si="5"/>
        <v>1</v>
      </c>
      <c r="H362" s="1">
        <f>SUMIF('PHIEU XT'!B:B,B362,'PHIEU XT'!AI:AI)</f>
        <v>55595</v>
      </c>
      <c r="I362" s="45">
        <v>55595</v>
      </c>
      <c r="J362" s="1" t="s">
        <v>177</v>
      </c>
      <c r="K362" s="1" t="s">
        <v>178</v>
      </c>
      <c r="L362" s="1" t="s">
        <v>50</v>
      </c>
      <c r="M362" s="1" t="s">
        <v>51</v>
      </c>
      <c r="N362" s="1" t="s">
        <v>52</v>
      </c>
      <c r="O362" s="1" t="s">
        <v>32</v>
      </c>
      <c r="P362" s="1" t="s">
        <v>32</v>
      </c>
      <c r="Q362" s="1" t="s">
        <v>32</v>
      </c>
      <c r="R362" s="1" t="s">
        <v>32</v>
      </c>
      <c r="S362" s="1" t="s">
        <v>33</v>
      </c>
      <c r="T362" s="1" t="s">
        <v>34</v>
      </c>
      <c r="U362" s="1" t="s">
        <v>35</v>
      </c>
      <c r="V362" s="1" t="s">
        <v>36</v>
      </c>
      <c r="W362" s="1" t="s">
        <v>37</v>
      </c>
      <c r="X362" s="1" t="s">
        <v>32</v>
      </c>
      <c r="Y362" s="1" t="s">
        <v>32</v>
      </c>
      <c r="Z362" s="1" t="s">
        <v>32</v>
      </c>
      <c r="AA362" s="1" t="s">
        <v>1188</v>
      </c>
      <c r="AB362" s="1" t="s">
        <v>32</v>
      </c>
      <c r="AC362" s="1" t="s">
        <v>32</v>
      </c>
      <c r="AE362">
        <v>9105875930</v>
      </c>
    </row>
    <row r="363" spans="1:31" x14ac:dyDescent="0.25">
      <c r="A363" s="1">
        <f>MATCH(B363,'PHIEU XT'!B:B,0)</f>
        <v>524</v>
      </c>
      <c r="B363" s="1">
        <v>9105874421</v>
      </c>
      <c r="C363" s="1" t="s">
        <v>953</v>
      </c>
      <c r="D363" s="1" t="s">
        <v>24</v>
      </c>
      <c r="E363" s="1" t="s">
        <v>25</v>
      </c>
      <c r="F363" s="1" t="s">
        <v>1189</v>
      </c>
      <c r="G363" s="1">
        <f t="shared" si="5"/>
        <v>1</v>
      </c>
      <c r="H363" s="1">
        <f>SUMIF('PHIEU XT'!B:B,B363,'PHIEU XT'!AI:AI)</f>
        <v>73431</v>
      </c>
      <c r="I363" s="45">
        <v>73431</v>
      </c>
      <c r="J363" s="1" t="s">
        <v>168</v>
      </c>
      <c r="K363" s="1" t="s">
        <v>169</v>
      </c>
      <c r="L363" s="1" t="s">
        <v>133</v>
      </c>
      <c r="M363" s="1" t="s">
        <v>134</v>
      </c>
      <c r="N363" s="1" t="s">
        <v>135</v>
      </c>
      <c r="O363" s="1" t="s">
        <v>136</v>
      </c>
      <c r="P363" s="1" t="s">
        <v>32</v>
      </c>
      <c r="Q363" s="1" t="s">
        <v>32</v>
      </c>
      <c r="R363" s="1" t="s">
        <v>32</v>
      </c>
      <c r="S363" s="1" t="s">
        <v>33</v>
      </c>
      <c r="T363" s="1" t="s">
        <v>34</v>
      </c>
      <c r="U363" s="1" t="s">
        <v>35</v>
      </c>
      <c r="V363" s="1" t="s">
        <v>36</v>
      </c>
      <c r="W363" s="1" t="s">
        <v>37</v>
      </c>
      <c r="X363" s="1" t="s">
        <v>32</v>
      </c>
      <c r="Y363" s="1" t="s">
        <v>32</v>
      </c>
      <c r="Z363" s="1" t="s">
        <v>32</v>
      </c>
      <c r="AA363" s="1" t="s">
        <v>1190</v>
      </c>
      <c r="AB363" s="1" t="s">
        <v>32</v>
      </c>
      <c r="AC363" s="1" t="s">
        <v>32</v>
      </c>
      <c r="AE363">
        <v>9105874421</v>
      </c>
    </row>
    <row r="364" spans="1:31" x14ac:dyDescent="0.25">
      <c r="A364" s="1">
        <f>MATCH(B364,'PHIEU XT'!B:B,0)</f>
        <v>522</v>
      </c>
      <c r="B364" s="1">
        <v>9105874382</v>
      </c>
      <c r="C364" s="1" t="s">
        <v>953</v>
      </c>
      <c r="D364" s="1" t="s">
        <v>24</v>
      </c>
      <c r="E364" s="1" t="s">
        <v>25</v>
      </c>
      <c r="F364" s="1" t="s">
        <v>1191</v>
      </c>
      <c r="G364" s="1">
        <f t="shared" si="5"/>
        <v>1</v>
      </c>
      <c r="H364" s="1">
        <f>SUMIF('PHIEU XT'!B:B,B364,'PHIEU XT'!AI:AI)</f>
        <v>111058</v>
      </c>
      <c r="I364" s="45">
        <v>111058</v>
      </c>
      <c r="J364" s="1" t="s">
        <v>27</v>
      </c>
      <c r="K364" s="1" t="s">
        <v>28</v>
      </c>
      <c r="L364" s="1" t="s">
        <v>1192</v>
      </c>
      <c r="M364" s="1" t="s">
        <v>1193</v>
      </c>
      <c r="N364" s="1" t="s">
        <v>1194</v>
      </c>
      <c r="O364" s="1" t="s">
        <v>32</v>
      </c>
      <c r="P364" s="1" t="s">
        <v>32</v>
      </c>
      <c r="Q364" s="1" t="s">
        <v>32</v>
      </c>
      <c r="R364" s="1" t="s">
        <v>32</v>
      </c>
      <c r="S364" s="1" t="s">
        <v>33</v>
      </c>
      <c r="T364" s="1" t="s">
        <v>34</v>
      </c>
      <c r="U364" s="1" t="s">
        <v>35</v>
      </c>
      <c r="V364" s="1" t="s">
        <v>36</v>
      </c>
      <c r="W364" s="1" t="s">
        <v>37</v>
      </c>
      <c r="X364" s="1" t="s">
        <v>32</v>
      </c>
      <c r="Y364" s="1" t="s">
        <v>32</v>
      </c>
      <c r="Z364" s="1" t="s">
        <v>32</v>
      </c>
      <c r="AA364" s="1" t="s">
        <v>1195</v>
      </c>
      <c r="AB364" s="1" t="s">
        <v>32</v>
      </c>
      <c r="AC364" s="1" t="s">
        <v>32</v>
      </c>
      <c r="AE364">
        <v>9105874382</v>
      </c>
    </row>
    <row r="365" spans="1:31" x14ac:dyDescent="0.25">
      <c r="A365" s="1">
        <f>MATCH(B365,'PHIEU XT'!B:B,0)</f>
        <v>5</v>
      </c>
      <c r="B365" s="1">
        <v>9105825475</v>
      </c>
      <c r="C365" s="1" t="s">
        <v>953</v>
      </c>
      <c r="D365" s="1" t="s">
        <v>24</v>
      </c>
      <c r="E365" s="1" t="s">
        <v>25</v>
      </c>
      <c r="F365" s="1" t="s">
        <v>1196</v>
      </c>
      <c r="G365" s="1">
        <f t="shared" si="5"/>
        <v>1</v>
      </c>
      <c r="H365" s="1">
        <f>SUMIF('PHIEU XT'!B:B,B365,'PHIEU XT'!AI:AI)</f>
        <v>339724</v>
      </c>
      <c r="I365" s="45">
        <v>339724</v>
      </c>
      <c r="J365" s="1" t="s">
        <v>1197</v>
      </c>
      <c r="K365" s="1" t="s">
        <v>1198</v>
      </c>
      <c r="L365" s="1" t="s">
        <v>50</v>
      </c>
      <c r="M365" s="1" t="s">
        <v>51</v>
      </c>
      <c r="N365" s="1" t="s">
        <v>52</v>
      </c>
      <c r="O365" s="1" t="s">
        <v>32</v>
      </c>
      <c r="P365" s="1" t="s">
        <v>32</v>
      </c>
      <c r="Q365" s="1" t="s">
        <v>32</v>
      </c>
      <c r="R365" s="1" t="s">
        <v>32</v>
      </c>
      <c r="S365" s="1" t="s">
        <v>33</v>
      </c>
      <c r="T365" s="1" t="s">
        <v>34</v>
      </c>
      <c r="U365" s="1" t="s">
        <v>35</v>
      </c>
      <c r="V365" s="1" t="s">
        <v>36</v>
      </c>
      <c r="W365" s="1" t="s">
        <v>37</v>
      </c>
      <c r="X365" s="1" t="s">
        <v>32</v>
      </c>
      <c r="Y365" s="1" t="s">
        <v>32</v>
      </c>
      <c r="Z365" s="1" t="s">
        <v>32</v>
      </c>
      <c r="AA365" s="1" t="s">
        <v>1199</v>
      </c>
      <c r="AB365" s="1" t="s">
        <v>32</v>
      </c>
      <c r="AC365" s="1" t="s">
        <v>32</v>
      </c>
      <c r="AE365">
        <v>9105825475</v>
      </c>
    </row>
    <row r="366" spans="1:31" x14ac:dyDescent="0.25">
      <c r="A366" s="1">
        <f>MATCH(B366,'PHIEU XT'!B:B,0)</f>
        <v>523</v>
      </c>
      <c r="B366" s="1">
        <v>9105874385</v>
      </c>
      <c r="C366" s="1" t="s">
        <v>953</v>
      </c>
      <c r="D366" s="1" t="s">
        <v>24</v>
      </c>
      <c r="E366" s="1" t="s">
        <v>25</v>
      </c>
      <c r="F366" s="1" t="s">
        <v>1200</v>
      </c>
      <c r="G366" s="1">
        <f t="shared" si="5"/>
        <v>1</v>
      </c>
      <c r="H366" s="1">
        <f>SUMIF('PHIEU XT'!B:B,B366,'PHIEU XT'!AI:AI)</f>
        <v>111058</v>
      </c>
      <c r="I366" s="45">
        <v>111058</v>
      </c>
      <c r="J366" s="1" t="s">
        <v>27</v>
      </c>
      <c r="K366" s="1" t="s">
        <v>28</v>
      </c>
      <c r="L366" s="1" t="s">
        <v>1192</v>
      </c>
      <c r="M366" s="1" t="s">
        <v>1193</v>
      </c>
      <c r="N366" s="1" t="s">
        <v>1194</v>
      </c>
      <c r="O366" s="1" t="s">
        <v>32</v>
      </c>
      <c r="P366" s="1" t="s">
        <v>32</v>
      </c>
      <c r="Q366" s="1" t="s">
        <v>32</v>
      </c>
      <c r="R366" s="1" t="s">
        <v>32</v>
      </c>
      <c r="S366" s="1" t="s">
        <v>33</v>
      </c>
      <c r="T366" s="1" t="s">
        <v>34</v>
      </c>
      <c r="U366" s="1" t="s">
        <v>35</v>
      </c>
      <c r="V366" s="1" t="s">
        <v>36</v>
      </c>
      <c r="W366" s="1" t="s">
        <v>37</v>
      </c>
      <c r="X366" s="1" t="s">
        <v>32</v>
      </c>
      <c r="Y366" s="1" t="s">
        <v>32</v>
      </c>
      <c r="Z366" s="1" t="s">
        <v>32</v>
      </c>
      <c r="AA366" s="1" t="s">
        <v>1201</v>
      </c>
      <c r="AB366" s="1" t="s">
        <v>32</v>
      </c>
      <c r="AC366" s="1" t="s">
        <v>32</v>
      </c>
      <c r="AE366">
        <v>9105874385</v>
      </c>
    </row>
    <row r="367" spans="1:31" x14ac:dyDescent="0.25">
      <c r="A367" s="1">
        <f>MATCH(B367,'PHIEU XT'!B:B,0)</f>
        <v>514</v>
      </c>
      <c r="B367" s="1">
        <v>9105874188</v>
      </c>
      <c r="C367" s="1" t="s">
        <v>953</v>
      </c>
      <c r="D367" s="1" t="s">
        <v>24</v>
      </c>
      <c r="E367" s="1" t="s">
        <v>25</v>
      </c>
      <c r="F367" s="1" t="s">
        <v>1202</v>
      </c>
      <c r="G367" s="1">
        <f t="shared" si="5"/>
        <v>1</v>
      </c>
      <c r="H367" s="1">
        <f>SUMIF('PHIEU XT'!B:B,B367,'PHIEU XT'!AI:AI)</f>
        <v>515840</v>
      </c>
      <c r="I367" s="45">
        <v>515840</v>
      </c>
      <c r="J367" s="1" t="s">
        <v>1203</v>
      </c>
      <c r="K367" s="1" t="s">
        <v>1204</v>
      </c>
      <c r="L367" s="1" t="s">
        <v>50</v>
      </c>
      <c r="M367" s="1" t="s">
        <v>51</v>
      </c>
      <c r="N367" s="1" t="s">
        <v>52</v>
      </c>
      <c r="O367" s="1" t="s">
        <v>32</v>
      </c>
      <c r="P367" s="1" t="s">
        <v>32</v>
      </c>
      <c r="Q367" s="1" t="s">
        <v>32</v>
      </c>
      <c r="R367" s="1" t="s">
        <v>32</v>
      </c>
      <c r="S367" s="1" t="s">
        <v>33</v>
      </c>
      <c r="T367" s="1" t="s">
        <v>34</v>
      </c>
      <c r="U367" s="1" t="s">
        <v>35</v>
      </c>
      <c r="V367" s="1" t="s">
        <v>36</v>
      </c>
      <c r="W367" s="1" t="s">
        <v>37</v>
      </c>
      <c r="X367" s="1" t="s">
        <v>32</v>
      </c>
      <c r="Y367" s="1" t="s">
        <v>32</v>
      </c>
      <c r="Z367" s="1" t="s">
        <v>32</v>
      </c>
      <c r="AA367" s="1" t="s">
        <v>1205</v>
      </c>
      <c r="AB367" s="1" t="s">
        <v>32</v>
      </c>
      <c r="AC367" s="1" t="s">
        <v>32</v>
      </c>
      <c r="AE367">
        <v>9105874188</v>
      </c>
    </row>
    <row r="368" spans="1:31" x14ac:dyDescent="0.25">
      <c r="A368" s="1">
        <f>MATCH(B368,'PHIEU XT'!B:B,0)</f>
        <v>567</v>
      </c>
      <c r="B368" s="1">
        <v>9105875196</v>
      </c>
      <c r="C368" s="1" t="s">
        <v>953</v>
      </c>
      <c r="D368" s="1" t="s">
        <v>24</v>
      </c>
      <c r="E368" s="1" t="s">
        <v>25</v>
      </c>
      <c r="F368" s="1" t="s">
        <v>1206</v>
      </c>
      <c r="G368" s="1">
        <f t="shared" si="5"/>
        <v>1</v>
      </c>
      <c r="H368" s="1">
        <f>SUMIF('PHIEU XT'!B:B,B368,'PHIEU XT'!AI:AI)</f>
        <v>352093</v>
      </c>
      <c r="I368" s="45">
        <v>352093</v>
      </c>
      <c r="J368" s="1" t="s">
        <v>1207</v>
      </c>
      <c r="K368" s="1" t="s">
        <v>1208</v>
      </c>
      <c r="L368" s="1" t="s">
        <v>50</v>
      </c>
      <c r="M368" s="1" t="s">
        <v>51</v>
      </c>
      <c r="N368" s="1" t="s">
        <v>52</v>
      </c>
      <c r="O368" s="1" t="s">
        <v>32</v>
      </c>
      <c r="P368" s="1" t="s">
        <v>32</v>
      </c>
      <c r="Q368" s="1" t="s">
        <v>32</v>
      </c>
      <c r="R368" s="1" t="s">
        <v>32</v>
      </c>
      <c r="S368" s="1" t="s">
        <v>33</v>
      </c>
      <c r="T368" s="1" t="s">
        <v>34</v>
      </c>
      <c r="U368" s="1" t="s">
        <v>35</v>
      </c>
      <c r="V368" s="1" t="s">
        <v>36</v>
      </c>
      <c r="W368" s="1" t="s">
        <v>37</v>
      </c>
      <c r="X368" s="1" t="s">
        <v>32</v>
      </c>
      <c r="Y368" s="1" t="s">
        <v>32</v>
      </c>
      <c r="Z368" s="1" t="s">
        <v>32</v>
      </c>
      <c r="AA368" s="1" t="s">
        <v>1209</v>
      </c>
      <c r="AB368" s="1" t="s">
        <v>32</v>
      </c>
      <c r="AC368" s="1" t="s">
        <v>32</v>
      </c>
      <c r="AE368">
        <v>9105875196</v>
      </c>
    </row>
    <row r="369" spans="1:31" x14ac:dyDescent="0.25">
      <c r="A369" s="1">
        <f>MATCH(B369,'PHIEU XT'!B:B,0)</f>
        <v>543</v>
      </c>
      <c r="B369" s="1">
        <v>9105874832</v>
      </c>
      <c r="C369" s="1" t="s">
        <v>953</v>
      </c>
      <c r="D369" s="1" t="s">
        <v>24</v>
      </c>
      <c r="E369" s="1" t="s">
        <v>25</v>
      </c>
      <c r="F369" s="1" t="s">
        <v>1210</v>
      </c>
      <c r="G369" s="1">
        <f t="shared" si="5"/>
        <v>1</v>
      </c>
      <c r="H369" s="1">
        <f>SUMIF('PHIEU XT'!B:B,B369,'PHIEU XT'!AI:AI)</f>
        <v>238364</v>
      </c>
      <c r="I369" s="45">
        <v>238364</v>
      </c>
      <c r="J369" s="1" t="s">
        <v>1211</v>
      </c>
      <c r="K369" s="1" t="s">
        <v>1212</v>
      </c>
      <c r="L369" s="1" t="s">
        <v>57</v>
      </c>
      <c r="M369" s="1" t="s">
        <v>58</v>
      </c>
      <c r="N369" s="1" t="s">
        <v>59</v>
      </c>
      <c r="O369" s="1" t="s">
        <v>45</v>
      </c>
      <c r="P369" s="1" t="s">
        <v>32</v>
      </c>
      <c r="Q369" s="1" t="s">
        <v>32</v>
      </c>
      <c r="R369" s="1" t="s">
        <v>32</v>
      </c>
      <c r="S369" s="1" t="s">
        <v>33</v>
      </c>
      <c r="T369" s="1" t="s">
        <v>34</v>
      </c>
      <c r="U369" s="1" t="s">
        <v>35</v>
      </c>
      <c r="V369" s="1" t="s">
        <v>36</v>
      </c>
      <c r="W369" s="1" t="s">
        <v>37</v>
      </c>
      <c r="X369" s="1" t="s">
        <v>32</v>
      </c>
      <c r="Y369" s="1" t="s">
        <v>32</v>
      </c>
      <c r="Z369" s="1" t="s">
        <v>32</v>
      </c>
      <c r="AA369" s="1" t="s">
        <v>1213</v>
      </c>
      <c r="AB369" s="1" t="s">
        <v>32</v>
      </c>
      <c r="AC369" s="1" t="s">
        <v>32</v>
      </c>
      <c r="AE369">
        <v>9105874832</v>
      </c>
    </row>
    <row r="370" spans="1:31" x14ac:dyDescent="0.25">
      <c r="A370" s="1">
        <f>MATCH(B370,'PHIEU XT'!B:B,0)</f>
        <v>394</v>
      </c>
      <c r="B370" s="1">
        <v>9105871949</v>
      </c>
      <c r="C370" s="1" t="s">
        <v>953</v>
      </c>
      <c r="D370" s="1" t="s">
        <v>24</v>
      </c>
      <c r="E370" s="1" t="s">
        <v>25</v>
      </c>
      <c r="F370" s="1" t="s">
        <v>1214</v>
      </c>
      <c r="G370" s="1">
        <f t="shared" si="5"/>
        <v>1</v>
      </c>
      <c r="H370" s="1">
        <f>SUMIF('PHIEU XT'!B:B,B370,'PHIEU XT'!AI:AI)</f>
        <v>487611</v>
      </c>
      <c r="I370" s="45">
        <v>487611</v>
      </c>
      <c r="J370" s="1" t="s">
        <v>1215</v>
      </c>
      <c r="K370" s="1" t="s">
        <v>1216</v>
      </c>
      <c r="L370" s="1" t="s">
        <v>50</v>
      </c>
      <c r="M370" s="1" t="s">
        <v>51</v>
      </c>
      <c r="N370" s="1" t="s">
        <v>52</v>
      </c>
      <c r="O370" s="1" t="s">
        <v>32</v>
      </c>
      <c r="P370" s="1" t="s">
        <v>32</v>
      </c>
      <c r="Q370" s="1" t="s">
        <v>32</v>
      </c>
      <c r="R370" s="1" t="s">
        <v>32</v>
      </c>
      <c r="S370" s="1" t="s">
        <v>33</v>
      </c>
      <c r="T370" s="1" t="s">
        <v>34</v>
      </c>
      <c r="U370" s="1" t="s">
        <v>35</v>
      </c>
      <c r="V370" s="1" t="s">
        <v>36</v>
      </c>
      <c r="W370" s="1" t="s">
        <v>37</v>
      </c>
      <c r="X370" s="1" t="s">
        <v>32</v>
      </c>
      <c r="Y370" s="1" t="s">
        <v>32</v>
      </c>
      <c r="Z370" s="1" t="s">
        <v>32</v>
      </c>
      <c r="AA370" s="1" t="s">
        <v>1217</v>
      </c>
      <c r="AB370" s="1" t="s">
        <v>32</v>
      </c>
      <c r="AC370" s="1" t="s">
        <v>32</v>
      </c>
      <c r="AE370">
        <v>9105871949</v>
      </c>
    </row>
    <row r="371" spans="1:31" x14ac:dyDescent="0.25">
      <c r="A371" s="1">
        <f>MATCH(B371,'PHIEU XT'!B:B,0)</f>
        <v>397</v>
      </c>
      <c r="B371" s="1">
        <v>9105871950</v>
      </c>
      <c r="C371" s="1" t="s">
        <v>953</v>
      </c>
      <c r="D371" s="1" t="s">
        <v>24</v>
      </c>
      <c r="E371" s="1" t="s">
        <v>25</v>
      </c>
      <c r="F371" s="1" t="s">
        <v>1218</v>
      </c>
      <c r="G371" s="1">
        <f t="shared" si="5"/>
        <v>1</v>
      </c>
      <c r="H371" s="1">
        <f>SUMIF('PHIEU XT'!B:B,B371,'PHIEU XT'!AI:AI)</f>
        <v>148500</v>
      </c>
      <c r="I371" s="45">
        <v>148500</v>
      </c>
      <c r="J371" s="1" t="s">
        <v>412</v>
      </c>
      <c r="K371" s="1" t="s">
        <v>413</v>
      </c>
      <c r="L371" s="1" t="s">
        <v>50</v>
      </c>
      <c r="M371" s="1" t="s">
        <v>51</v>
      </c>
      <c r="N371" s="1" t="s">
        <v>52</v>
      </c>
      <c r="O371" s="1" t="s">
        <v>32</v>
      </c>
      <c r="P371" s="1" t="s">
        <v>32</v>
      </c>
      <c r="Q371" s="1" t="s">
        <v>32</v>
      </c>
      <c r="R371" s="1" t="s">
        <v>32</v>
      </c>
      <c r="S371" s="1" t="s">
        <v>33</v>
      </c>
      <c r="T371" s="1" t="s">
        <v>34</v>
      </c>
      <c r="U371" s="1" t="s">
        <v>35</v>
      </c>
      <c r="V371" s="1" t="s">
        <v>36</v>
      </c>
      <c r="W371" s="1" t="s">
        <v>37</v>
      </c>
      <c r="X371" s="1" t="s">
        <v>32</v>
      </c>
      <c r="Y371" s="1" t="s">
        <v>32</v>
      </c>
      <c r="Z371" s="1" t="s">
        <v>32</v>
      </c>
      <c r="AA371" s="1" t="s">
        <v>1219</v>
      </c>
      <c r="AB371" s="1" t="s">
        <v>32</v>
      </c>
      <c r="AC371" s="1" t="s">
        <v>32</v>
      </c>
      <c r="AE371">
        <v>9105871950</v>
      </c>
    </row>
    <row r="372" spans="1:31" x14ac:dyDescent="0.25">
      <c r="A372" s="1">
        <f>MATCH(B372,'PHIEU XT'!B:B,0)</f>
        <v>545</v>
      </c>
      <c r="B372" s="1">
        <v>9105874939</v>
      </c>
      <c r="C372" s="1" t="s">
        <v>953</v>
      </c>
      <c r="D372" s="1" t="s">
        <v>24</v>
      </c>
      <c r="E372" s="1" t="s">
        <v>25</v>
      </c>
      <c r="F372" s="1" t="s">
        <v>1220</v>
      </c>
      <c r="G372" s="1">
        <f t="shared" si="5"/>
        <v>1</v>
      </c>
      <c r="H372" s="1">
        <f>SUMIF('PHIEU XT'!B:B,B372,'PHIEU XT'!AI:AI)</f>
        <v>73431</v>
      </c>
      <c r="I372" s="45">
        <v>73431</v>
      </c>
      <c r="J372" s="1" t="s">
        <v>168</v>
      </c>
      <c r="K372" s="1" t="s">
        <v>169</v>
      </c>
      <c r="L372" s="1" t="s">
        <v>50</v>
      </c>
      <c r="M372" s="1" t="s">
        <v>51</v>
      </c>
      <c r="N372" s="1" t="s">
        <v>52</v>
      </c>
      <c r="O372" s="1" t="s">
        <v>32</v>
      </c>
      <c r="P372" s="1" t="s">
        <v>32</v>
      </c>
      <c r="Q372" s="1" t="s">
        <v>32</v>
      </c>
      <c r="R372" s="1" t="s">
        <v>32</v>
      </c>
      <c r="S372" s="1" t="s">
        <v>33</v>
      </c>
      <c r="T372" s="1" t="s">
        <v>34</v>
      </c>
      <c r="U372" s="1" t="s">
        <v>35</v>
      </c>
      <c r="V372" s="1" t="s">
        <v>36</v>
      </c>
      <c r="W372" s="1" t="s">
        <v>37</v>
      </c>
      <c r="X372" s="1" t="s">
        <v>32</v>
      </c>
      <c r="Y372" s="1" t="s">
        <v>32</v>
      </c>
      <c r="Z372" s="1" t="s">
        <v>32</v>
      </c>
      <c r="AA372" s="1" t="s">
        <v>1221</v>
      </c>
      <c r="AB372" s="1" t="s">
        <v>32</v>
      </c>
      <c r="AC372" s="1" t="s">
        <v>32</v>
      </c>
      <c r="AE372">
        <v>9105874939</v>
      </c>
    </row>
  </sheetData>
  <autoFilter ref="A1:AE37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12"/>
  <sheetViews>
    <sheetView topLeftCell="A106" workbookViewId="0">
      <selection activeCell="Z14" sqref="Z14"/>
    </sheetView>
  </sheetViews>
  <sheetFormatPr defaultRowHeight="15" x14ac:dyDescent="0.25"/>
  <cols>
    <col min="1" max="1" width="9" style="3"/>
    <col min="2" max="2" width="13.25" style="3" customWidth="1"/>
    <col min="3" max="3" width="13.875" style="3" bestFit="1" customWidth="1"/>
    <col min="4" max="4" width="19.125" style="3" bestFit="1" customWidth="1"/>
    <col min="5" max="5" width="19.25" style="3" bestFit="1" customWidth="1"/>
    <col min="6" max="6" width="9" style="8"/>
    <col min="7" max="7" width="9" style="3"/>
    <col min="8" max="8" width="21.375" style="3" bestFit="1" customWidth="1"/>
    <col min="9" max="16" width="9" style="3"/>
    <col min="17" max="17" width="21.875" style="3" customWidth="1"/>
    <col min="18" max="29" width="9" style="3"/>
    <col min="30" max="30" width="21.875" style="3" customWidth="1"/>
    <col min="31" max="16384" width="9" style="3"/>
  </cols>
  <sheetData>
    <row r="1" spans="1:35" x14ac:dyDescent="0.25">
      <c r="A1" s="2" t="s">
        <v>2723</v>
      </c>
      <c r="B1" s="2" t="s">
        <v>1222</v>
      </c>
      <c r="C1" s="2" t="s">
        <v>2724</v>
      </c>
      <c r="D1" s="2" t="s">
        <v>2725</v>
      </c>
      <c r="E1" s="2" t="s">
        <v>2726</v>
      </c>
      <c r="F1" s="7" t="s">
        <v>1223</v>
      </c>
      <c r="G1" s="2" t="s">
        <v>1224</v>
      </c>
      <c r="H1" s="2" t="s">
        <v>6</v>
      </c>
      <c r="I1" s="2" t="s">
        <v>2723</v>
      </c>
      <c r="J1" s="2" t="s">
        <v>1225</v>
      </c>
      <c r="K1" s="2" t="s">
        <v>1226</v>
      </c>
      <c r="L1" s="2" t="s">
        <v>1227</v>
      </c>
      <c r="M1" s="2" t="s">
        <v>1228</v>
      </c>
      <c r="N1" s="2" t="s">
        <v>1229</v>
      </c>
      <c r="O1" s="2" t="s">
        <v>1230</v>
      </c>
      <c r="P1" s="2" t="s">
        <v>1231</v>
      </c>
      <c r="Q1" s="2" t="s">
        <v>1232</v>
      </c>
      <c r="R1" s="2" t="s">
        <v>1233</v>
      </c>
      <c r="S1" s="2" t="s">
        <v>1234</v>
      </c>
      <c r="T1" s="2" t="s">
        <v>1235</v>
      </c>
      <c r="U1" s="2" t="s">
        <v>1236</v>
      </c>
      <c r="V1" s="2" t="s">
        <v>1237</v>
      </c>
      <c r="W1" s="2" t="s">
        <v>1238</v>
      </c>
      <c r="X1" s="2" t="s">
        <v>1239</v>
      </c>
      <c r="Y1" s="2" t="s">
        <v>1240</v>
      </c>
      <c r="Z1" s="2" t="s">
        <v>1241</v>
      </c>
      <c r="AA1" s="2" t="s">
        <v>1242</v>
      </c>
      <c r="AB1" s="3" t="s">
        <v>3184</v>
      </c>
      <c r="AD1" s="2"/>
      <c r="AH1" s="3" t="s">
        <v>3184</v>
      </c>
      <c r="AI1" s="3" t="s">
        <v>3185</v>
      </c>
    </row>
    <row r="2" spans="1:35" x14ac:dyDescent="0.25">
      <c r="A2" s="3" t="str">
        <f>VLOOKUP(B2,'HĐ TRA'!$B:$C,2,0)</f>
        <v>31/08/2025</v>
      </c>
      <c r="B2" s="4">
        <v>9105747755</v>
      </c>
      <c r="C2" s="3" t="s">
        <v>1161</v>
      </c>
      <c r="D2" s="5" t="str">
        <f>VLOOKUP(B2,'HĐ TRA'!$B:$L,11,0)</f>
        <v>0104918404</v>
      </c>
      <c r="E2" s="6" t="str">
        <f>IF(D2="#N/A","",IF(D2="0104918404","WIN","WIN-"&amp;RIGHT(D2,3)))</f>
        <v>WIN</v>
      </c>
      <c r="F2" s="8" t="str">
        <f t="shared" ref="F2:F4" si="0">L2&amp;" "&amp;M2</f>
        <v>3392 WM+ HCM 26/4B Ấp Đông Lân</v>
      </c>
      <c r="G2" s="5"/>
      <c r="H2" s="3" t="s">
        <v>1243</v>
      </c>
      <c r="I2" s="4" t="s">
        <v>953</v>
      </c>
      <c r="J2" s="3" t="s">
        <v>1244</v>
      </c>
      <c r="K2" s="3" t="s">
        <v>1245</v>
      </c>
      <c r="L2" s="4" t="s">
        <v>2412</v>
      </c>
      <c r="M2" s="3" t="s">
        <v>2413</v>
      </c>
      <c r="N2" s="3" t="s">
        <v>2414</v>
      </c>
      <c r="O2" s="3">
        <v>10</v>
      </c>
      <c r="P2" s="4" t="s">
        <v>1246</v>
      </c>
      <c r="Q2" s="3" t="s">
        <v>1247</v>
      </c>
      <c r="R2" s="4" t="s">
        <v>1248</v>
      </c>
      <c r="S2" s="4" t="s">
        <v>1249</v>
      </c>
      <c r="T2" s="3">
        <v>111058</v>
      </c>
      <c r="U2" s="3">
        <v>5</v>
      </c>
      <c r="V2" s="3">
        <v>0</v>
      </c>
      <c r="W2" s="3" t="s">
        <v>2413</v>
      </c>
      <c r="X2" s="3" t="s">
        <v>2415</v>
      </c>
      <c r="Y2" s="5">
        <v>45873.690835995403</v>
      </c>
      <c r="AA2" s="3" t="s">
        <v>1250</v>
      </c>
      <c r="AB2" s="3">
        <v>111058</v>
      </c>
      <c r="AC2" s="3" t="s">
        <v>2824</v>
      </c>
      <c r="AD2" s="3" t="s">
        <v>2825</v>
      </c>
      <c r="AE2" s="3" t="str">
        <f t="shared" ref="AE2:AE33" si="1">P2</f>
        <v>10005986</v>
      </c>
      <c r="AF2" s="3" t="str">
        <f>VLOOKUP(AD2,Vat_tu__hang_hoa__dich_vu!$C:$D,2,0)</f>
        <v>GM500</v>
      </c>
      <c r="AH2" s="3">
        <f>T2</f>
        <v>111058</v>
      </c>
      <c r="AI2" s="3">
        <f>T2*U2</f>
        <v>555290</v>
      </c>
    </row>
    <row r="3" spans="1:35" x14ac:dyDescent="0.25">
      <c r="A3" s="3" t="str">
        <f>VLOOKUP(B3,'HĐ TRA'!$B:$C,2,0)</f>
        <v>31/08/2025</v>
      </c>
      <c r="B3" s="4">
        <v>9105747755</v>
      </c>
      <c r="C3" s="3" t="s">
        <v>1161</v>
      </c>
      <c r="D3" s="5" t="str">
        <f>VLOOKUP(B3,'HĐ TRA'!$B:$L,11,0)</f>
        <v>0104918404</v>
      </c>
      <c r="E3" s="6" t="str">
        <f t="shared" ref="E3:E66" si="2">IF(D3="#N/A","",IF(D3="0104918404","WIN","WIN-"&amp;RIGHT(D3,3)))</f>
        <v>WIN</v>
      </c>
      <c r="F3" s="8" t="str">
        <f t="shared" si="0"/>
        <v>3392 WM+ HCM 26/4B Ấp Đông Lân</v>
      </c>
      <c r="G3" s="5"/>
      <c r="H3" s="3" t="s">
        <v>1243</v>
      </c>
      <c r="I3" s="4" t="s">
        <v>953</v>
      </c>
      <c r="J3" s="3" t="s">
        <v>1244</v>
      </c>
      <c r="K3" s="3" t="s">
        <v>1245</v>
      </c>
      <c r="L3" s="4" t="s">
        <v>2412</v>
      </c>
      <c r="M3" s="3" t="s">
        <v>2413</v>
      </c>
      <c r="N3" s="3" t="s">
        <v>2414</v>
      </c>
      <c r="O3" s="3">
        <v>20</v>
      </c>
      <c r="P3" s="4" t="s">
        <v>1251</v>
      </c>
      <c r="Q3" s="3" t="s">
        <v>1252</v>
      </c>
      <c r="R3" s="4" t="s">
        <v>1253</v>
      </c>
      <c r="S3" s="4" t="s">
        <v>1249</v>
      </c>
      <c r="T3" s="3">
        <v>50182</v>
      </c>
      <c r="U3" s="3">
        <v>1</v>
      </c>
      <c r="V3" s="3">
        <v>0</v>
      </c>
      <c r="W3" s="3" t="s">
        <v>2413</v>
      </c>
      <c r="X3" s="3" t="s">
        <v>2415</v>
      </c>
      <c r="Y3" s="5">
        <v>45873.690835995403</v>
      </c>
      <c r="AA3" s="3" t="s">
        <v>1250</v>
      </c>
      <c r="AB3" s="3">
        <v>50182</v>
      </c>
      <c r="AC3" s="3" t="s">
        <v>2826</v>
      </c>
      <c r="AD3" s="3" t="s">
        <v>3179</v>
      </c>
      <c r="AE3" s="3" t="str">
        <f t="shared" si="1"/>
        <v>10638307</v>
      </c>
      <c r="AF3" s="3" t="str">
        <f>VLOOKUP(AD3,Vat_tu__hang_hoa__dich_vu!$C:$D,2,0)</f>
        <v>GTLX250G</v>
      </c>
      <c r="AH3" s="3">
        <f t="shared" ref="AH3:AH66" si="3">T3</f>
        <v>50182</v>
      </c>
      <c r="AI3" s="3">
        <f t="shared" ref="AI3:AI66" si="4">T3*U3</f>
        <v>50182</v>
      </c>
    </row>
    <row r="4" spans="1:35" x14ac:dyDescent="0.25">
      <c r="A4" s="3" t="str">
        <f>VLOOKUP(B4,'HĐ TRA'!$B:$C,2,0)</f>
        <v>31/08/2025</v>
      </c>
      <c r="B4" s="4">
        <v>9105747755</v>
      </c>
      <c r="C4" s="3" t="s">
        <v>1161</v>
      </c>
      <c r="D4" s="5" t="str">
        <f>VLOOKUP(B4,'HĐ TRA'!$B:$L,11,0)</f>
        <v>0104918404</v>
      </c>
      <c r="E4" s="6" t="str">
        <f t="shared" si="2"/>
        <v>WIN</v>
      </c>
      <c r="F4" s="8" t="str">
        <f t="shared" si="0"/>
        <v>3392 WM+ HCM 26/4B Ấp Đông Lân</v>
      </c>
      <c r="G4" s="5"/>
      <c r="H4" s="3" t="s">
        <v>1243</v>
      </c>
      <c r="I4" s="4" t="s">
        <v>953</v>
      </c>
      <c r="J4" s="3" t="s">
        <v>1244</v>
      </c>
      <c r="K4" s="3" t="s">
        <v>1245</v>
      </c>
      <c r="L4" s="4" t="s">
        <v>2412</v>
      </c>
      <c r="M4" s="3" t="s">
        <v>2413</v>
      </c>
      <c r="N4" s="3" t="s">
        <v>2414</v>
      </c>
      <c r="O4" s="3">
        <v>30</v>
      </c>
      <c r="P4" s="4" t="s">
        <v>1257</v>
      </c>
      <c r="Q4" s="3" t="s">
        <v>1258</v>
      </c>
      <c r="R4" s="4" t="s">
        <v>1259</v>
      </c>
      <c r="S4" s="4" t="s">
        <v>1249</v>
      </c>
      <c r="T4" s="3">
        <v>55595</v>
      </c>
      <c r="U4" s="3">
        <v>1</v>
      </c>
      <c r="V4" s="3">
        <v>0</v>
      </c>
      <c r="W4" s="3" t="s">
        <v>2413</v>
      </c>
      <c r="X4" s="3" t="s">
        <v>2415</v>
      </c>
      <c r="Y4" s="5">
        <v>45873.690835995403</v>
      </c>
      <c r="AA4" s="3" t="s">
        <v>1250</v>
      </c>
      <c r="AB4" s="3">
        <v>55595</v>
      </c>
      <c r="AC4" s="3" t="s">
        <v>3047</v>
      </c>
      <c r="AD4" s="3" t="s">
        <v>3046</v>
      </c>
      <c r="AE4" s="3" t="str">
        <f t="shared" si="1"/>
        <v>10005987</v>
      </c>
      <c r="AF4" s="3" t="str">
        <f>VLOOKUP(AD4,Vat_tu__hang_hoa__dich_vu!$C:$D,2,0)</f>
        <v>TH200</v>
      </c>
      <c r="AH4" s="3">
        <f t="shared" si="3"/>
        <v>55595</v>
      </c>
      <c r="AI4" s="3">
        <f t="shared" si="4"/>
        <v>55595</v>
      </c>
    </row>
    <row r="5" spans="1:35" x14ac:dyDescent="0.25">
      <c r="A5" s="3" t="str">
        <f>VLOOKUP(B5,'HĐ TRA'!$B:$C,2,0)</f>
        <v>31/08/2025</v>
      </c>
      <c r="B5" s="4">
        <v>9105825475</v>
      </c>
      <c r="C5" s="3" t="s">
        <v>1196</v>
      </c>
      <c r="D5" s="5" t="str">
        <f>VLOOKUP(B5,'HĐ TRA'!$B:$L,11,0)</f>
        <v>0104918404-002</v>
      </c>
      <c r="E5" s="6" t="str">
        <f t="shared" si="2"/>
        <v>WIN-002</v>
      </c>
      <c r="F5" s="8" t="str">
        <f t="shared" ref="F5:F6" si="5">L5&amp;" "&amp;M5</f>
        <v>1539 WM VCC HNI Bà Triệu</v>
      </c>
      <c r="G5" s="5"/>
      <c r="H5" s="3" t="s">
        <v>1243</v>
      </c>
      <c r="I5" s="4" t="s">
        <v>953</v>
      </c>
      <c r="J5" s="3" t="s">
        <v>1244</v>
      </c>
      <c r="K5" s="3" t="s">
        <v>1245</v>
      </c>
      <c r="L5" s="4" t="s">
        <v>1324</v>
      </c>
      <c r="M5" s="3" t="s">
        <v>1325</v>
      </c>
      <c r="N5" s="3" t="s">
        <v>1326</v>
      </c>
      <c r="O5" s="3">
        <v>10</v>
      </c>
      <c r="P5" s="4" t="s">
        <v>1254</v>
      </c>
      <c r="Q5" s="3" t="s">
        <v>1255</v>
      </c>
      <c r="R5" s="4" t="s">
        <v>1256</v>
      </c>
      <c r="S5" s="4" t="s">
        <v>1249</v>
      </c>
      <c r="T5" s="3">
        <v>46000</v>
      </c>
      <c r="U5" s="3">
        <v>1</v>
      </c>
      <c r="V5" s="3">
        <v>0</v>
      </c>
      <c r="W5" s="3" t="s">
        <v>1327</v>
      </c>
      <c r="Y5" s="5">
        <v>45900.477294213</v>
      </c>
      <c r="Z5" s="3" t="s">
        <v>2512</v>
      </c>
      <c r="AA5" s="3" t="s">
        <v>1250</v>
      </c>
      <c r="AB5" s="3">
        <v>46000</v>
      </c>
      <c r="AC5" s="3" t="s">
        <v>3013</v>
      </c>
      <c r="AD5" s="3" t="s">
        <v>3181</v>
      </c>
      <c r="AE5" s="3" t="str">
        <f t="shared" si="1"/>
        <v>10638308</v>
      </c>
      <c r="AF5" s="3" t="str">
        <f>VLOOKUP(AD5,Vat_tu__hang_hoa__dich_vu!$C:$D,2,0)</f>
        <v>MNH250</v>
      </c>
      <c r="AH5" s="3">
        <f t="shared" si="3"/>
        <v>46000</v>
      </c>
      <c r="AI5" s="3">
        <f t="shared" si="4"/>
        <v>46000</v>
      </c>
    </row>
    <row r="6" spans="1:35" x14ac:dyDescent="0.25">
      <c r="A6" s="3" t="str">
        <f>VLOOKUP(B6,'HĐ TRA'!$B:$C,2,0)</f>
        <v>31/08/2025</v>
      </c>
      <c r="B6" s="4">
        <v>9105825475</v>
      </c>
      <c r="C6" s="3" t="s">
        <v>1196</v>
      </c>
      <c r="D6" s="5" t="str">
        <f>VLOOKUP(B6,'HĐ TRA'!$B:$L,11,0)</f>
        <v>0104918404-002</v>
      </c>
      <c r="E6" s="6" t="str">
        <f t="shared" si="2"/>
        <v>WIN-002</v>
      </c>
      <c r="F6" s="8" t="str">
        <f t="shared" si="5"/>
        <v>1539 WM VCC HNI Bà Triệu</v>
      </c>
      <c r="G6" s="5"/>
      <c r="H6" s="3" t="s">
        <v>1243</v>
      </c>
      <c r="I6" s="4" t="s">
        <v>953</v>
      </c>
      <c r="J6" s="3" t="s">
        <v>1244</v>
      </c>
      <c r="K6" s="3" t="s">
        <v>1245</v>
      </c>
      <c r="L6" s="4" t="s">
        <v>1324</v>
      </c>
      <c r="M6" s="3" t="s">
        <v>1325</v>
      </c>
      <c r="N6" s="3" t="s">
        <v>1326</v>
      </c>
      <c r="O6" s="3">
        <v>20</v>
      </c>
      <c r="P6" s="4" t="s">
        <v>1260</v>
      </c>
      <c r="Q6" s="3" t="s">
        <v>1261</v>
      </c>
      <c r="R6" s="4" t="s">
        <v>1262</v>
      </c>
      <c r="S6" s="4" t="s">
        <v>1249</v>
      </c>
      <c r="T6" s="3">
        <v>73431</v>
      </c>
      <c r="U6" s="3">
        <v>4</v>
      </c>
      <c r="V6" s="3">
        <v>0</v>
      </c>
      <c r="W6" s="3" t="s">
        <v>1327</v>
      </c>
      <c r="Y6" s="5">
        <v>45900.477294213</v>
      </c>
      <c r="Z6" s="3" t="s">
        <v>2512</v>
      </c>
      <c r="AA6" s="3" t="s">
        <v>1250</v>
      </c>
      <c r="AB6" s="3">
        <v>73431</v>
      </c>
      <c r="AC6" s="3" t="s">
        <v>2779</v>
      </c>
      <c r="AD6" s="3" t="s">
        <v>2778</v>
      </c>
      <c r="AE6" s="3" t="str">
        <f t="shared" si="1"/>
        <v>10005984</v>
      </c>
      <c r="AF6" s="3" t="str">
        <f>VLOOKUP(AD6,Vat_tu__hang_hoa__dich_vu!$C:$D,2,0)</f>
        <v>CGM300</v>
      </c>
      <c r="AH6" s="3">
        <f t="shared" si="3"/>
        <v>73431</v>
      </c>
      <c r="AI6" s="3">
        <f t="shared" si="4"/>
        <v>293724</v>
      </c>
    </row>
    <row r="7" spans="1:35" x14ac:dyDescent="0.25">
      <c r="A7" s="3" t="str">
        <f>VLOOKUP(B7,'HĐ TRA'!$B:$C,2,0)</f>
        <v>30/08/2025</v>
      </c>
      <c r="B7" s="4">
        <v>9105851133</v>
      </c>
      <c r="C7" s="3" t="s">
        <v>800</v>
      </c>
      <c r="D7" s="5" t="str">
        <f>VLOOKUP(B7,'HĐ TRA'!$B:$L,11,0)</f>
        <v>0104918404-028</v>
      </c>
      <c r="E7" s="6" t="str">
        <f t="shared" si="2"/>
        <v>WIN-028</v>
      </c>
      <c r="F7" s="8" t="str">
        <f t="shared" ref="F7:F9" si="6">L7&amp;" "&amp;M7</f>
        <v>1679 WM VC+ KHA Ninh Hòa</v>
      </c>
      <c r="G7" s="5"/>
      <c r="H7" s="3" t="s">
        <v>1243</v>
      </c>
      <c r="I7" s="4" t="s">
        <v>560</v>
      </c>
      <c r="J7" s="3" t="s">
        <v>1244</v>
      </c>
      <c r="K7" s="3" t="s">
        <v>1245</v>
      </c>
      <c r="L7" s="4" t="s">
        <v>2284</v>
      </c>
      <c r="M7" s="3" t="s">
        <v>2285</v>
      </c>
      <c r="N7" s="3" t="s">
        <v>2286</v>
      </c>
      <c r="O7" s="3">
        <v>10</v>
      </c>
      <c r="P7" s="4" t="s">
        <v>1266</v>
      </c>
      <c r="Q7" s="3" t="s">
        <v>1267</v>
      </c>
      <c r="R7" s="4" t="s">
        <v>1268</v>
      </c>
      <c r="S7" s="4" t="s">
        <v>1249</v>
      </c>
      <c r="T7" s="3">
        <v>49500</v>
      </c>
      <c r="U7" s="3">
        <v>7</v>
      </c>
      <c r="V7" s="3">
        <v>0</v>
      </c>
      <c r="W7" s="3" t="s">
        <v>2287</v>
      </c>
      <c r="Y7" s="5">
        <v>45894.679567326399</v>
      </c>
      <c r="Z7" s="3" t="s">
        <v>2536</v>
      </c>
      <c r="AA7" s="3" t="s">
        <v>1250</v>
      </c>
      <c r="AB7" s="3">
        <v>49500</v>
      </c>
      <c r="AC7" s="3" t="s">
        <v>2873</v>
      </c>
      <c r="AD7" s="3" t="s">
        <v>2872</v>
      </c>
      <c r="AE7" s="3" t="str">
        <f t="shared" si="1"/>
        <v>10182348</v>
      </c>
      <c r="AF7" s="3" t="str">
        <f>VLOOKUP(AD7,Vat_tu__hang_hoa__dich_vu!$C:$D,2,0)</f>
        <v>GL250KT</v>
      </c>
      <c r="AH7" s="3">
        <f t="shared" si="3"/>
        <v>49500</v>
      </c>
      <c r="AI7" s="3">
        <f t="shared" si="4"/>
        <v>346500</v>
      </c>
    </row>
    <row r="8" spans="1:35" x14ac:dyDescent="0.25">
      <c r="A8" s="3" t="str">
        <f>VLOOKUP(B8,'HĐ TRA'!$B:$C,2,0)</f>
        <v>30/08/2025</v>
      </c>
      <c r="B8" s="4">
        <v>9105851133</v>
      </c>
      <c r="C8" s="3" t="s">
        <v>800</v>
      </c>
      <c r="D8" s="5" t="str">
        <f>VLOOKUP(B8,'HĐ TRA'!$B:$L,11,0)</f>
        <v>0104918404-028</v>
      </c>
      <c r="E8" s="6" t="str">
        <f t="shared" si="2"/>
        <v>WIN-028</v>
      </c>
      <c r="F8" s="8" t="str">
        <f t="shared" si="6"/>
        <v>1679 WM VC+ KHA Ninh Hòa</v>
      </c>
      <c r="G8" s="5"/>
      <c r="H8" s="3" t="s">
        <v>1243</v>
      </c>
      <c r="I8" s="4" t="s">
        <v>560</v>
      </c>
      <c r="J8" s="3" t="s">
        <v>1244</v>
      </c>
      <c r="K8" s="3" t="s">
        <v>1245</v>
      </c>
      <c r="L8" s="4" t="s">
        <v>2284</v>
      </c>
      <c r="M8" s="3" t="s">
        <v>2285</v>
      </c>
      <c r="N8" s="3" t="s">
        <v>2286</v>
      </c>
      <c r="O8" s="3">
        <v>20</v>
      </c>
      <c r="P8" s="4" t="s">
        <v>1274</v>
      </c>
      <c r="Q8" s="3" t="s">
        <v>1275</v>
      </c>
      <c r="R8" s="4" t="s">
        <v>1276</v>
      </c>
      <c r="S8" s="4" t="s">
        <v>1249</v>
      </c>
      <c r="T8" s="3">
        <v>74250</v>
      </c>
      <c r="U8" s="3">
        <v>2</v>
      </c>
      <c r="V8" s="3">
        <v>0</v>
      </c>
      <c r="W8" s="3" t="s">
        <v>2287</v>
      </c>
      <c r="Y8" s="5">
        <v>45894.679567326399</v>
      </c>
      <c r="Z8" s="3" t="s">
        <v>2536</v>
      </c>
      <c r="AA8" s="3" t="s">
        <v>1250</v>
      </c>
      <c r="AB8" s="3">
        <v>74250</v>
      </c>
      <c r="AC8" s="3" t="s">
        <v>2771</v>
      </c>
      <c r="AD8" s="3" t="s">
        <v>2770</v>
      </c>
      <c r="AE8" s="3" t="str">
        <f t="shared" si="1"/>
        <v>10182351</v>
      </c>
      <c r="AF8" s="3" t="str">
        <f>VLOOKUP(AD8,Vat_tu__hang_hoa__dich_vu!$C:$D,2,0)</f>
        <v>CC300</v>
      </c>
      <c r="AH8" s="3">
        <f t="shared" si="3"/>
        <v>74250</v>
      </c>
      <c r="AI8" s="3">
        <f t="shared" si="4"/>
        <v>148500</v>
      </c>
    </row>
    <row r="9" spans="1:35" x14ac:dyDescent="0.25">
      <c r="A9" s="3" t="str">
        <f>VLOOKUP(B9,'HĐ TRA'!$B:$C,2,0)</f>
        <v>30/08/2025</v>
      </c>
      <c r="B9" s="4">
        <v>9105851133</v>
      </c>
      <c r="C9" s="3" t="s">
        <v>800</v>
      </c>
      <c r="D9" s="5" t="str">
        <f>VLOOKUP(B9,'HĐ TRA'!$B:$L,11,0)</f>
        <v>0104918404-028</v>
      </c>
      <c r="E9" s="6" t="str">
        <f t="shared" si="2"/>
        <v>WIN-028</v>
      </c>
      <c r="F9" s="8" t="str">
        <f t="shared" si="6"/>
        <v>1679 WM VC+ KHA Ninh Hòa</v>
      </c>
      <c r="G9" s="5"/>
      <c r="H9" s="3" t="s">
        <v>1243</v>
      </c>
      <c r="I9" s="4" t="s">
        <v>560</v>
      </c>
      <c r="J9" s="3" t="s">
        <v>1244</v>
      </c>
      <c r="K9" s="3" t="s">
        <v>1245</v>
      </c>
      <c r="L9" s="4" t="s">
        <v>2284</v>
      </c>
      <c r="M9" s="3" t="s">
        <v>2285</v>
      </c>
      <c r="N9" s="3" t="s">
        <v>2286</v>
      </c>
      <c r="O9" s="3">
        <v>30</v>
      </c>
      <c r="P9" s="4" t="s">
        <v>1254</v>
      </c>
      <c r="Q9" s="3" t="s">
        <v>1255</v>
      </c>
      <c r="R9" s="4" t="s">
        <v>1256</v>
      </c>
      <c r="S9" s="4" t="s">
        <v>1249</v>
      </c>
      <c r="T9" s="3">
        <v>46000</v>
      </c>
      <c r="U9" s="3">
        <v>1</v>
      </c>
      <c r="V9" s="3">
        <v>0</v>
      </c>
      <c r="W9" s="3" t="s">
        <v>2287</v>
      </c>
      <c r="Y9" s="5">
        <v>45894.679567326399</v>
      </c>
      <c r="Z9" s="3" t="s">
        <v>2536</v>
      </c>
      <c r="AA9" s="3" t="s">
        <v>1250</v>
      </c>
      <c r="AB9" s="3">
        <v>46000</v>
      </c>
      <c r="AC9" s="3" t="s">
        <v>3013</v>
      </c>
      <c r="AD9" s="3" t="s">
        <v>3181</v>
      </c>
      <c r="AE9" s="3" t="str">
        <f t="shared" si="1"/>
        <v>10638308</v>
      </c>
      <c r="AF9" s="3" t="str">
        <f>VLOOKUP(AD9,Vat_tu__hang_hoa__dich_vu!$C:$D,2,0)</f>
        <v>MNH250</v>
      </c>
      <c r="AH9" s="3">
        <f t="shared" si="3"/>
        <v>46000</v>
      </c>
      <c r="AI9" s="3">
        <f t="shared" si="4"/>
        <v>46000</v>
      </c>
    </row>
    <row r="10" spans="1:35" x14ac:dyDescent="0.25">
      <c r="A10" s="3" t="str">
        <f>VLOOKUP(B10,'HĐ TRA'!$B:$C,2,0)</f>
        <v>30/08/2025</v>
      </c>
      <c r="B10" s="4">
        <v>9105859201</v>
      </c>
      <c r="C10" s="3" t="s">
        <v>591</v>
      </c>
      <c r="D10" s="5" t="str">
        <f>VLOOKUP(B10,'HĐ TRA'!$B:$L,11,0)</f>
        <v>0104918404-071</v>
      </c>
      <c r="E10" s="6" t="str">
        <f t="shared" si="2"/>
        <v>WIN-071</v>
      </c>
      <c r="F10" s="8" t="str">
        <f t="shared" ref="F10" si="7">L10&amp;" "&amp;M10</f>
        <v>1682 WM BDH Quy Nhơn</v>
      </c>
      <c r="G10" s="5"/>
      <c r="H10" s="3" t="s">
        <v>1243</v>
      </c>
      <c r="I10" s="4" t="s">
        <v>560</v>
      </c>
      <c r="J10" s="3" t="s">
        <v>1244</v>
      </c>
      <c r="K10" s="3" t="s">
        <v>1245</v>
      </c>
      <c r="L10" s="4" t="s">
        <v>1624</v>
      </c>
      <c r="M10" s="3" t="s">
        <v>1625</v>
      </c>
      <c r="N10" s="3" t="s">
        <v>1626</v>
      </c>
      <c r="O10" s="3">
        <v>10</v>
      </c>
      <c r="P10" s="4" t="s">
        <v>1251</v>
      </c>
      <c r="Q10" s="3" t="s">
        <v>1252</v>
      </c>
      <c r="R10" s="4" t="s">
        <v>1253</v>
      </c>
      <c r="S10" s="4" t="s">
        <v>1249</v>
      </c>
      <c r="T10" s="3">
        <v>50182</v>
      </c>
      <c r="U10" s="3">
        <v>1</v>
      </c>
      <c r="V10" s="3">
        <v>0</v>
      </c>
      <c r="W10" s="3" t="s">
        <v>1627</v>
      </c>
      <c r="X10" s="3" t="s">
        <v>1628</v>
      </c>
      <c r="Y10" s="5">
        <v>45899.464766782403</v>
      </c>
      <c r="AA10" s="3" t="s">
        <v>1250</v>
      </c>
      <c r="AB10" s="3">
        <v>50182</v>
      </c>
      <c r="AC10" s="3" t="s">
        <v>2826</v>
      </c>
      <c r="AD10" s="3" t="s">
        <v>3179</v>
      </c>
      <c r="AE10" s="3" t="str">
        <f t="shared" si="1"/>
        <v>10638307</v>
      </c>
      <c r="AF10" s="3" t="str">
        <f>VLOOKUP(AD10,Vat_tu__hang_hoa__dich_vu!$C:$D,2,0)</f>
        <v>GTLX250G</v>
      </c>
      <c r="AH10" s="3">
        <f t="shared" si="3"/>
        <v>50182</v>
      </c>
      <c r="AI10" s="3">
        <f t="shared" si="4"/>
        <v>50182</v>
      </c>
    </row>
    <row r="11" spans="1:35" x14ac:dyDescent="0.25">
      <c r="A11" s="3" t="str">
        <f>VLOOKUP(B11,'HĐ TRA'!$B:$C,2,0)</f>
        <v>29/08/2025</v>
      </c>
      <c r="B11" s="4">
        <v>9105861209</v>
      </c>
      <c r="C11" s="3" t="s">
        <v>479</v>
      </c>
      <c r="D11" s="5" t="str">
        <f>VLOOKUP(B11,'HĐ TRA'!$B:$L,11,0)</f>
        <v>0104918404-025</v>
      </c>
      <c r="E11" s="6" t="str">
        <f t="shared" si="2"/>
        <v>WIN-025</v>
      </c>
      <c r="F11" s="8" t="str">
        <f t="shared" ref="F11:F14" si="8">L11&amp;" "&amp;M11</f>
        <v>1628 WM VCP HPG Imperia Hải Phòng</v>
      </c>
      <c r="G11" s="5"/>
      <c r="H11" s="3" t="s">
        <v>1243</v>
      </c>
      <c r="I11" s="4" t="s">
        <v>23</v>
      </c>
      <c r="J11" s="3" t="s">
        <v>1244</v>
      </c>
      <c r="K11" s="3" t="s">
        <v>1245</v>
      </c>
      <c r="L11" s="4" t="s">
        <v>1621</v>
      </c>
      <c r="M11" s="3" t="s">
        <v>1622</v>
      </c>
      <c r="N11" s="3" t="s">
        <v>1623</v>
      </c>
      <c r="O11" s="3">
        <v>10</v>
      </c>
      <c r="P11" s="4" t="s">
        <v>1266</v>
      </c>
      <c r="Q11" s="3" t="s">
        <v>1267</v>
      </c>
      <c r="R11" s="4" t="s">
        <v>1268</v>
      </c>
      <c r="S11" s="4" t="s">
        <v>1249</v>
      </c>
      <c r="T11" s="3">
        <v>49500</v>
      </c>
      <c r="U11" s="3">
        <v>2</v>
      </c>
      <c r="V11" s="3">
        <v>0</v>
      </c>
      <c r="W11" s="3" t="s">
        <v>2544</v>
      </c>
      <c r="X11" s="3" t="s">
        <v>1721</v>
      </c>
      <c r="Y11" s="5">
        <v>45896.883075428203</v>
      </c>
      <c r="AA11" s="3" t="s">
        <v>1250</v>
      </c>
      <c r="AB11" s="3">
        <v>49500</v>
      </c>
      <c r="AC11" s="3" t="s">
        <v>2873</v>
      </c>
      <c r="AD11" s="3" t="s">
        <v>2872</v>
      </c>
      <c r="AE11" s="3" t="str">
        <f t="shared" si="1"/>
        <v>10182348</v>
      </c>
      <c r="AF11" s="3" t="str">
        <f>VLOOKUP(AD11,Vat_tu__hang_hoa__dich_vu!$C:$D,2,0)</f>
        <v>GL250KT</v>
      </c>
      <c r="AH11" s="3">
        <f t="shared" si="3"/>
        <v>49500</v>
      </c>
      <c r="AI11" s="3">
        <f t="shared" si="4"/>
        <v>99000</v>
      </c>
    </row>
    <row r="12" spans="1:35" x14ac:dyDescent="0.25">
      <c r="A12" s="3" t="str">
        <f>VLOOKUP(B12,'HĐ TRA'!$B:$C,2,0)</f>
        <v>29/08/2025</v>
      </c>
      <c r="B12" s="4">
        <v>9105861209</v>
      </c>
      <c r="C12" s="3" t="s">
        <v>479</v>
      </c>
      <c r="D12" s="5" t="str">
        <f>VLOOKUP(B12,'HĐ TRA'!$B:$L,11,0)</f>
        <v>0104918404-025</v>
      </c>
      <c r="E12" s="6" t="str">
        <f t="shared" si="2"/>
        <v>WIN-025</v>
      </c>
      <c r="F12" s="8" t="str">
        <f t="shared" si="8"/>
        <v>1628 WM VCP HPG Imperia Hải Phòng</v>
      </c>
      <c r="G12" s="5"/>
      <c r="H12" s="3" t="s">
        <v>1243</v>
      </c>
      <c r="I12" s="4" t="s">
        <v>23</v>
      </c>
      <c r="J12" s="3" t="s">
        <v>1244</v>
      </c>
      <c r="K12" s="3" t="s">
        <v>1245</v>
      </c>
      <c r="L12" s="4" t="s">
        <v>1621</v>
      </c>
      <c r="M12" s="3" t="s">
        <v>1622</v>
      </c>
      <c r="N12" s="3" t="s">
        <v>1623</v>
      </c>
      <c r="O12" s="3">
        <v>20</v>
      </c>
      <c r="P12" s="4" t="s">
        <v>1296</v>
      </c>
      <c r="Q12" s="3" t="s">
        <v>1297</v>
      </c>
      <c r="R12" s="4" t="s">
        <v>1298</v>
      </c>
      <c r="S12" s="4" t="s">
        <v>1249</v>
      </c>
      <c r="T12" s="3">
        <v>50400</v>
      </c>
      <c r="U12" s="3">
        <v>2</v>
      </c>
      <c r="V12" s="3">
        <v>0</v>
      </c>
      <c r="W12" s="3" t="s">
        <v>2544</v>
      </c>
      <c r="X12" s="3" t="s">
        <v>1721</v>
      </c>
      <c r="Y12" s="5">
        <v>45896.883075428203</v>
      </c>
      <c r="AA12" s="3" t="s">
        <v>1250</v>
      </c>
      <c r="AB12" s="3">
        <v>50400</v>
      </c>
      <c r="AC12" s="3" t="s">
        <v>2883</v>
      </c>
      <c r="AD12" s="3" t="s">
        <v>2882</v>
      </c>
      <c r="AE12" s="3" t="str">
        <f t="shared" si="1"/>
        <v>10182349</v>
      </c>
      <c r="AF12" s="3" t="str">
        <f>VLOOKUP(AD12,Vat_tu__hang_hoa__dich_vu!$C:$D,2,0)</f>
        <v>GSG250</v>
      </c>
      <c r="AH12" s="3">
        <f t="shared" si="3"/>
        <v>50400</v>
      </c>
      <c r="AI12" s="3">
        <f t="shared" si="4"/>
        <v>100800</v>
      </c>
    </row>
    <row r="13" spans="1:35" x14ac:dyDescent="0.25">
      <c r="A13" s="3" t="str">
        <f>VLOOKUP(B13,'HĐ TRA'!$B:$C,2,0)</f>
        <v>29/08/2025</v>
      </c>
      <c r="B13" s="4">
        <v>9105861209</v>
      </c>
      <c r="C13" s="3" t="s">
        <v>479</v>
      </c>
      <c r="D13" s="5" t="str">
        <f>VLOOKUP(B13,'HĐ TRA'!$B:$L,11,0)</f>
        <v>0104918404-025</v>
      </c>
      <c r="E13" s="6" t="str">
        <f t="shared" si="2"/>
        <v>WIN-025</v>
      </c>
      <c r="F13" s="8" t="str">
        <f t="shared" si="8"/>
        <v>1628 WM VCP HPG Imperia Hải Phòng</v>
      </c>
      <c r="G13" s="5"/>
      <c r="H13" s="3" t="s">
        <v>1243</v>
      </c>
      <c r="I13" s="4" t="s">
        <v>23</v>
      </c>
      <c r="J13" s="3" t="s">
        <v>1244</v>
      </c>
      <c r="K13" s="3" t="s">
        <v>1245</v>
      </c>
      <c r="L13" s="4" t="s">
        <v>1621</v>
      </c>
      <c r="M13" s="3" t="s">
        <v>1622</v>
      </c>
      <c r="N13" s="3" t="s">
        <v>1623</v>
      </c>
      <c r="O13" s="3">
        <v>30</v>
      </c>
      <c r="P13" s="4" t="s">
        <v>1269</v>
      </c>
      <c r="Q13" s="3" t="s">
        <v>1270</v>
      </c>
      <c r="R13" s="4" t="s">
        <v>1271</v>
      </c>
      <c r="S13" s="4" t="s">
        <v>1249</v>
      </c>
      <c r="T13" s="3">
        <v>56760</v>
      </c>
      <c r="U13" s="3">
        <v>1</v>
      </c>
      <c r="V13" s="3">
        <v>0</v>
      </c>
      <c r="W13" s="3" t="s">
        <v>2544</v>
      </c>
      <c r="X13" s="3" t="s">
        <v>1721</v>
      </c>
      <c r="Y13" s="5">
        <v>45896.883075428203</v>
      </c>
      <c r="AA13" s="3" t="s">
        <v>1250</v>
      </c>
      <c r="AB13" s="3">
        <v>56760</v>
      </c>
      <c r="AC13" s="3" t="s">
        <v>2819</v>
      </c>
      <c r="AD13" s="3" t="s">
        <v>2818</v>
      </c>
      <c r="AE13" s="3" t="str">
        <f t="shared" si="1"/>
        <v>10182350</v>
      </c>
      <c r="AF13" s="3" t="str">
        <f>VLOOKUP(AD13,Vat_tu__hang_hoa__dich_vu!$C:$D,2,0)</f>
        <v>CN300</v>
      </c>
      <c r="AH13" s="3">
        <f t="shared" si="3"/>
        <v>56760</v>
      </c>
      <c r="AI13" s="3">
        <f t="shared" si="4"/>
        <v>56760</v>
      </c>
    </row>
    <row r="14" spans="1:35" x14ac:dyDescent="0.25">
      <c r="A14" s="3" t="str">
        <f>VLOOKUP(B14,'HĐ TRA'!$B:$C,2,0)</f>
        <v>29/08/2025</v>
      </c>
      <c r="B14" s="4">
        <v>9105861209</v>
      </c>
      <c r="C14" s="3" t="s">
        <v>479</v>
      </c>
      <c r="D14" s="5" t="str">
        <f>VLOOKUP(B14,'HĐ TRA'!$B:$L,11,0)</f>
        <v>0104918404-025</v>
      </c>
      <c r="E14" s="6" t="str">
        <f t="shared" si="2"/>
        <v>WIN-025</v>
      </c>
      <c r="F14" s="8" t="str">
        <f t="shared" si="8"/>
        <v>1628 WM VCP HPG Imperia Hải Phòng</v>
      </c>
      <c r="G14" s="5"/>
      <c r="H14" s="3" t="s">
        <v>1243</v>
      </c>
      <c r="I14" s="4" t="s">
        <v>23</v>
      </c>
      <c r="J14" s="3" t="s">
        <v>1244</v>
      </c>
      <c r="K14" s="3" t="s">
        <v>1245</v>
      </c>
      <c r="L14" s="4" t="s">
        <v>1621</v>
      </c>
      <c r="M14" s="3" t="s">
        <v>1622</v>
      </c>
      <c r="N14" s="3" t="s">
        <v>1623</v>
      </c>
      <c r="O14" s="3">
        <v>40</v>
      </c>
      <c r="P14" s="4" t="s">
        <v>1263</v>
      </c>
      <c r="Q14" s="3" t="s">
        <v>1264</v>
      </c>
      <c r="R14" s="4" t="s">
        <v>1265</v>
      </c>
      <c r="S14" s="4" t="s">
        <v>1249</v>
      </c>
      <c r="T14" s="3">
        <v>89285</v>
      </c>
      <c r="U14" s="3">
        <v>4</v>
      </c>
      <c r="V14" s="3">
        <v>0</v>
      </c>
      <c r="W14" s="3" t="s">
        <v>2544</v>
      </c>
      <c r="X14" s="3" t="s">
        <v>1721</v>
      </c>
      <c r="Y14" s="5">
        <v>45896.883075428203</v>
      </c>
      <c r="AA14" s="3" t="s">
        <v>1250</v>
      </c>
      <c r="AB14" s="3">
        <v>89285</v>
      </c>
      <c r="AC14" s="3" t="s">
        <v>2899</v>
      </c>
      <c r="AD14" s="3" t="s">
        <v>3180</v>
      </c>
      <c r="AE14" s="3" t="str">
        <f t="shared" si="1"/>
        <v>10184167</v>
      </c>
      <c r="AF14" s="3" t="str">
        <f>VLOOKUP(AD14,Vat_tu__hang_hoa__dich_vu!$C:$D,2,0)</f>
        <v>GXD500</v>
      </c>
      <c r="AH14" s="3">
        <f t="shared" si="3"/>
        <v>89285</v>
      </c>
      <c r="AI14" s="3">
        <f t="shared" si="4"/>
        <v>357140</v>
      </c>
    </row>
    <row r="15" spans="1:35" x14ac:dyDescent="0.25">
      <c r="A15" s="3" t="str">
        <f>VLOOKUP(B15,'HĐ TRA'!$B:$C,2,0)</f>
        <v>29/08/2025</v>
      </c>
      <c r="B15" s="4">
        <v>9105865288</v>
      </c>
      <c r="C15" s="3" t="s">
        <v>328</v>
      </c>
      <c r="D15" s="5" t="str">
        <f>VLOOKUP(B15,'HĐ TRA'!$B:$L,11,0)</f>
        <v>0104918404-002</v>
      </c>
      <c r="E15" s="6" t="str">
        <f t="shared" si="2"/>
        <v>WIN-002</v>
      </c>
      <c r="F15" s="8" t="str">
        <f t="shared" ref="F15:F57" si="9">L15&amp;" "&amp;M15</f>
        <v>4356 WM+ HNI 103-105 Đa Phúc</v>
      </c>
      <c r="G15" s="5"/>
      <c r="H15" s="3" t="s">
        <v>1243</v>
      </c>
      <c r="I15" s="4" t="s">
        <v>23</v>
      </c>
      <c r="J15" s="3" t="s">
        <v>1244</v>
      </c>
      <c r="K15" s="3" t="s">
        <v>1245</v>
      </c>
      <c r="L15" s="4" t="s">
        <v>2546</v>
      </c>
      <c r="M15" s="3" t="s">
        <v>2547</v>
      </c>
      <c r="N15" s="3" t="s">
        <v>2548</v>
      </c>
      <c r="O15" s="3">
        <v>10</v>
      </c>
      <c r="P15" s="4" t="s">
        <v>1246</v>
      </c>
      <c r="Q15" s="3" t="s">
        <v>1247</v>
      </c>
      <c r="R15" s="4" t="s">
        <v>1248</v>
      </c>
      <c r="S15" s="4" t="s">
        <v>1249</v>
      </c>
      <c r="T15" s="3">
        <v>111058</v>
      </c>
      <c r="U15" s="3">
        <v>4</v>
      </c>
      <c r="V15" s="3">
        <v>0</v>
      </c>
      <c r="W15" s="3" t="s">
        <v>2547</v>
      </c>
      <c r="X15" s="3" t="s">
        <v>2549</v>
      </c>
      <c r="Y15" s="5">
        <v>45897.935036574097</v>
      </c>
      <c r="Z15" s="3" t="s">
        <v>2550</v>
      </c>
      <c r="AA15" s="3" t="s">
        <v>1250</v>
      </c>
      <c r="AB15" s="3">
        <v>111058</v>
      </c>
      <c r="AC15" s="3" t="s">
        <v>2824</v>
      </c>
      <c r="AD15" s="3" t="s">
        <v>2825</v>
      </c>
      <c r="AE15" s="3" t="str">
        <f t="shared" si="1"/>
        <v>10005986</v>
      </c>
      <c r="AF15" s="3" t="str">
        <f>VLOOKUP(AD15,Vat_tu__hang_hoa__dich_vu!$C:$D,2,0)</f>
        <v>GM500</v>
      </c>
      <c r="AH15" s="3">
        <f t="shared" si="3"/>
        <v>111058</v>
      </c>
      <c r="AI15" s="3">
        <f t="shared" si="4"/>
        <v>444232</v>
      </c>
    </row>
    <row r="16" spans="1:35" x14ac:dyDescent="0.25">
      <c r="A16" s="3" t="str">
        <f>VLOOKUP(B16,'HĐ TRA'!$B:$C,2,0)</f>
        <v>29/08/2025</v>
      </c>
      <c r="B16" s="4">
        <v>9105865407</v>
      </c>
      <c r="C16" s="3" t="s">
        <v>437</v>
      </c>
      <c r="D16" s="5" t="str">
        <f>VLOOKUP(B16,'HĐ TRA'!$B:$L,11,0)</f>
        <v>0104918404</v>
      </c>
      <c r="E16" s="6" t="str">
        <f t="shared" si="2"/>
        <v>WIN</v>
      </c>
      <c r="F16" s="8" t="str">
        <f t="shared" si="9"/>
        <v>3305 WIN HCM Vinhomes Central Park P7</v>
      </c>
      <c r="G16" s="5"/>
      <c r="H16" s="3" t="s">
        <v>1243</v>
      </c>
      <c r="I16" s="4" t="s">
        <v>23</v>
      </c>
      <c r="J16" s="3" t="s">
        <v>1244</v>
      </c>
      <c r="K16" s="3" t="s">
        <v>1245</v>
      </c>
      <c r="L16" s="4" t="s">
        <v>1772</v>
      </c>
      <c r="M16" s="3" t="s">
        <v>1773</v>
      </c>
      <c r="N16" s="3" t="s">
        <v>1774</v>
      </c>
      <c r="O16" s="3">
        <v>10</v>
      </c>
      <c r="P16" s="4" t="s">
        <v>1274</v>
      </c>
      <c r="Q16" s="3" t="s">
        <v>1275</v>
      </c>
      <c r="R16" s="4" t="s">
        <v>1276</v>
      </c>
      <c r="S16" s="4" t="s">
        <v>1249</v>
      </c>
      <c r="T16" s="3">
        <v>74250</v>
      </c>
      <c r="U16" s="3">
        <v>2</v>
      </c>
      <c r="V16" s="3">
        <v>0</v>
      </c>
      <c r="W16" s="3" t="s">
        <v>1775</v>
      </c>
      <c r="Y16" s="5">
        <v>45898.312481944398</v>
      </c>
      <c r="AA16" s="3" t="s">
        <v>1250</v>
      </c>
      <c r="AB16" s="3">
        <v>74250</v>
      </c>
      <c r="AC16" s="3" t="s">
        <v>2771</v>
      </c>
      <c r="AD16" s="3" t="s">
        <v>2770</v>
      </c>
      <c r="AE16" s="3" t="str">
        <f t="shared" si="1"/>
        <v>10182351</v>
      </c>
      <c r="AF16" s="3" t="str">
        <f>VLOOKUP(AD16,Vat_tu__hang_hoa__dich_vu!$C:$D,2,0)</f>
        <v>CC300</v>
      </c>
      <c r="AH16" s="3">
        <f t="shared" si="3"/>
        <v>74250</v>
      </c>
      <c r="AI16" s="3">
        <f t="shared" si="4"/>
        <v>148500</v>
      </c>
    </row>
    <row r="17" spans="1:35" x14ac:dyDescent="0.25">
      <c r="A17" s="3" t="str">
        <f>VLOOKUP(B17,'HĐ TRA'!$B:$C,2,0)</f>
        <v>29/08/2025</v>
      </c>
      <c r="B17" s="4">
        <v>9105865407</v>
      </c>
      <c r="C17" s="3" t="s">
        <v>437</v>
      </c>
      <c r="D17" s="5" t="str">
        <f>VLOOKUP(B17,'HĐ TRA'!$B:$L,11,0)</f>
        <v>0104918404</v>
      </c>
      <c r="E17" s="6" t="str">
        <f t="shared" si="2"/>
        <v>WIN</v>
      </c>
      <c r="F17" s="8" t="str">
        <f t="shared" si="9"/>
        <v>3305 WIN HCM Vinhomes Central Park P7</v>
      </c>
      <c r="G17" s="5"/>
      <c r="H17" s="3" t="s">
        <v>1243</v>
      </c>
      <c r="I17" s="4" t="s">
        <v>23</v>
      </c>
      <c r="J17" s="3" t="s">
        <v>1244</v>
      </c>
      <c r="K17" s="3" t="s">
        <v>1245</v>
      </c>
      <c r="L17" s="4" t="s">
        <v>1772</v>
      </c>
      <c r="M17" s="3" t="s">
        <v>1773</v>
      </c>
      <c r="N17" s="3" t="s">
        <v>1774</v>
      </c>
      <c r="O17" s="3">
        <v>20</v>
      </c>
      <c r="P17" s="4" t="s">
        <v>1246</v>
      </c>
      <c r="Q17" s="3" t="s">
        <v>1247</v>
      </c>
      <c r="R17" s="4" t="s">
        <v>1248</v>
      </c>
      <c r="S17" s="4" t="s">
        <v>1249</v>
      </c>
      <c r="T17" s="3">
        <v>111058</v>
      </c>
      <c r="U17" s="3">
        <v>1</v>
      </c>
      <c r="V17" s="3">
        <v>0</v>
      </c>
      <c r="W17" s="3" t="s">
        <v>1775</v>
      </c>
      <c r="Y17" s="5">
        <v>45898.312481944398</v>
      </c>
      <c r="AA17" s="3" t="s">
        <v>1250</v>
      </c>
      <c r="AB17" s="3">
        <v>111058</v>
      </c>
      <c r="AC17" s="3" t="s">
        <v>2824</v>
      </c>
      <c r="AD17" s="3" t="s">
        <v>2825</v>
      </c>
      <c r="AE17" s="3" t="str">
        <f t="shared" si="1"/>
        <v>10005986</v>
      </c>
      <c r="AF17" s="3" t="str">
        <f>VLOOKUP(AD17,Vat_tu__hang_hoa__dich_vu!$C:$D,2,0)</f>
        <v>GM500</v>
      </c>
      <c r="AH17" s="3">
        <f t="shared" si="3"/>
        <v>111058</v>
      </c>
      <c r="AI17" s="3">
        <f t="shared" si="4"/>
        <v>111058</v>
      </c>
    </row>
    <row r="18" spans="1:35" x14ac:dyDescent="0.25">
      <c r="A18" s="3" t="str">
        <f>VLOOKUP(B18,'HĐ TRA'!$B:$C,2,0)</f>
        <v>29/08/2025</v>
      </c>
      <c r="B18" s="4">
        <v>9105865407</v>
      </c>
      <c r="C18" s="3" t="s">
        <v>437</v>
      </c>
      <c r="D18" s="5" t="str">
        <f>VLOOKUP(B18,'HĐ TRA'!$B:$L,11,0)</f>
        <v>0104918404</v>
      </c>
      <c r="E18" s="6" t="str">
        <f t="shared" si="2"/>
        <v>WIN</v>
      </c>
      <c r="F18" s="8" t="str">
        <f t="shared" si="9"/>
        <v>3305 WIN HCM Vinhomes Central Park P7</v>
      </c>
      <c r="G18" s="5"/>
      <c r="H18" s="3" t="s">
        <v>1243</v>
      </c>
      <c r="I18" s="4" t="s">
        <v>23</v>
      </c>
      <c r="J18" s="3" t="s">
        <v>1244</v>
      </c>
      <c r="K18" s="3" t="s">
        <v>1245</v>
      </c>
      <c r="L18" s="4" t="s">
        <v>1772</v>
      </c>
      <c r="M18" s="3" t="s">
        <v>1773</v>
      </c>
      <c r="N18" s="3" t="s">
        <v>1774</v>
      </c>
      <c r="O18" s="3">
        <v>30</v>
      </c>
      <c r="P18" s="4" t="s">
        <v>1254</v>
      </c>
      <c r="Q18" s="3" t="s">
        <v>1255</v>
      </c>
      <c r="R18" s="4" t="s">
        <v>1256</v>
      </c>
      <c r="S18" s="4" t="s">
        <v>1249</v>
      </c>
      <c r="T18" s="3">
        <v>46000</v>
      </c>
      <c r="U18" s="3">
        <v>1</v>
      </c>
      <c r="V18" s="3">
        <v>0</v>
      </c>
      <c r="W18" s="3" t="s">
        <v>1775</v>
      </c>
      <c r="Y18" s="5">
        <v>45898.312481944398</v>
      </c>
      <c r="AA18" s="3" t="s">
        <v>1250</v>
      </c>
      <c r="AB18" s="3">
        <v>46000</v>
      </c>
      <c r="AC18" s="3" t="s">
        <v>3013</v>
      </c>
      <c r="AD18" s="3" t="s">
        <v>3181</v>
      </c>
      <c r="AE18" s="3" t="str">
        <f t="shared" si="1"/>
        <v>10638308</v>
      </c>
      <c r="AF18" s="3" t="str">
        <f>VLOOKUP(AD18,Vat_tu__hang_hoa__dich_vu!$C:$D,2,0)</f>
        <v>MNH250</v>
      </c>
      <c r="AH18" s="3">
        <f t="shared" si="3"/>
        <v>46000</v>
      </c>
      <c r="AI18" s="3">
        <f t="shared" si="4"/>
        <v>46000</v>
      </c>
    </row>
    <row r="19" spans="1:35" x14ac:dyDescent="0.25">
      <c r="A19" s="3" t="str">
        <f>VLOOKUP(B19,'HĐ TRA'!$B:$C,2,0)</f>
        <v>29/08/2025</v>
      </c>
      <c r="B19" s="4">
        <v>9105865407</v>
      </c>
      <c r="C19" s="3" t="s">
        <v>437</v>
      </c>
      <c r="D19" s="5" t="str">
        <f>VLOOKUP(B19,'HĐ TRA'!$B:$L,11,0)</f>
        <v>0104918404</v>
      </c>
      <c r="E19" s="6" t="str">
        <f t="shared" si="2"/>
        <v>WIN</v>
      </c>
      <c r="F19" s="8" t="str">
        <f t="shared" si="9"/>
        <v>3305 WIN HCM Vinhomes Central Park P7</v>
      </c>
      <c r="G19" s="5"/>
      <c r="H19" s="3" t="s">
        <v>1243</v>
      </c>
      <c r="I19" s="4" t="s">
        <v>23</v>
      </c>
      <c r="J19" s="3" t="s">
        <v>1244</v>
      </c>
      <c r="K19" s="3" t="s">
        <v>1245</v>
      </c>
      <c r="L19" s="4" t="s">
        <v>1772</v>
      </c>
      <c r="M19" s="3" t="s">
        <v>1773</v>
      </c>
      <c r="N19" s="3" t="s">
        <v>1774</v>
      </c>
      <c r="O19" s="3">
        <v>40</v>
      </c>
      <c r="P19" s="4" t="s">
        <v>1269</v>
      </c>
      <c r="Q19" s="3" t="s">
        <v>1270</v>
      </c>
      <c r="R19" s="4" t="s">
        <v>1271</v>
      </c>
      <c r="S19" s="4" t="s">
        <v>1249</v>
      </c>
      <c r="T19" s="3">
        <v>56760</v>
      </c>
      <c r="U19" s="3">
        <v>3</v>
      </c>
      <c r="V19" s="3">
        <v>0</v>
      </c>
      <c r="W19" s="3" t="s">
        <v>1775</v>
      </c>
      <c r="Y19" s="5">
        <v>45898.312481944398</v>
      </c>
      <c r="AA19" s="3" t="s">
        <v>1250</v>
      </c>
      <c r="AB19" s="3">
        <v>56760</v>
      </c>
      <c r="AC19" s="3" t="s">
        <v>2819</v>
      </c>
      <c r="AD19" s="3" t="s">
        <v>2818</v>
      </c>
      <c r="AE19" s="3" t="str">
        <f t="shared" si="1"/>
        <v>10182350</v>
      </c>
      <c r="AF19" s="3" t="str">
        <f>VLOOKUP(AD19,Vat_tu__hang_hoa__dich_vu!$C:$D,2,0)</f>
        <v>CN300</v>
      </c>
      <c r="AH19" s="3">
        <f t="shared" si="3"/>
        <v>56760</v>
      </c>
      <c r="AI19" s="3">
        <f t="shared" si="4"/>
        <v>170280</v>
      </c>
    </row>
    <row r="20" spans="1:35" x14ac:dyDescent="0.25">
      <c r="A20" s="3" t="str">
        <f>VLOOKUP(B20,'HĐ TRA'!$B:$C,2,0)</f>
        <v>29/08/2025</v>
      </c>
      <c r="B20" s="4">
        <v>9105865478</v>
      </c>
      <c r="C20" s="3" t="s">
        <v>370</v>
      </c>
      <c r="D20" s="5" t="str">
        <f>VLOOKUP(B20,'HĐ TRA'!$B:$L,11,0)</f>
        <v>0104918404-044</v>
      </c>
      <c r="E20" s="6" t="str">
        <f t="shared" si="2"/>
        <v>WIN-044</v>
      </c>
      <c r="F20" s="8" t="str">
        <f t="shared" si="9"/>
        <v>2ALP WM+ TBH Man Đích, Vũ Lễ</v>
      </c>
      <c r="G20" s="5"/>
      <c r="H20" s="3" t="s">
        <v>1243</v>
      </c>
      <c r="I20" s="4" t="s">
        <v>23</v>
      </c>
      <c r="J20" s="3" t="s">
        <v>1244</v>
      </c>
      <c r="K20" s="3" t="s">
        <v>1245</v>
      </c>
      <c r="L20" s="4" t="s">
        <v>2125</v>
      </c>
      <c r="M20" s="3" t="s">
        <v>2126</v>
      </c>
      <c r="N20" s="3" t="s">
        <v>2127</v>
      </c>
      <c r="O20" s="3">
        <v>10</v>
      </c>
      <c r="P20" s="4" t="s">
        <v>1246</v>
      </c>
      <c r="Q20" s="3" t="s">
        <v>1247</v>
      </c>
      <c r="R20" s="4" t="s">
        <v>1248</v>
      </c>
      <c r="S20" s="4" t="s">
        <v>1249</v>
      </c>
      <c r="T20" s="3">
        <v>111058</v>
      </c>
      <c r="U20" s="3">
        <v>2</v>
      </c>
      <c r="V20" s="3">
        <v>0</v>
      </c>
      <c r="W20" s="3" t="s">
        <v>2126</v>
      </c>
      <c r="X20" s="3" t="s">
        <v>2128</v>
      </c>
      <c r="Y20" s="5">
        <v>45898.344015543997</v>
      </c>
      <c r="AA20" s="3" t="s">
        <v>1250</v>
      </c>
      <c r="AB20" s="3">
        <v>111058</v>
      </c>
      <c r="AC20" s="3" t="s">
        <v>2824</v>
      </c>
      <c r="AD20" s="3" t="s">
        <v>2825</v>
      </c>
      <c r="AE20" s="3" t="str">
        <f t="shared" si="1"/>
        <v>10005986</v>
      </c>
      <c r="AF20" s="3" t="str">
        <f>VLOOKUP(AD20,Vat_tu__hang_hoa__dich_vu!$C:$D,2,0)</f>
        <v>GM500</v>
      </c>
      <c r="AH20" s="3">
        <f t="shared" si="3"/>
        <v>111058</v>
      </c>
      <c r="AI20" s="3">
        <f t="shared" si="4"/>
        <v>222116</v>
      </c>
    </row>
    <row r="21" spans="1:35" x14ac:dyDescent="0.25">
      <c r="A21" s="3" t="str">
        <f>VLOOKUP(B21,'HĐ TRA'!$B:$C,2,0)</f>
        <v>29/08/2025</v>
      </c>
      <c r="B21" s="4">
        <v>9105865478</v>
      </c>
      <c r="C21" s="3" t="s">
        <v>370</v>
      </c>
      <c r="D21" s="5" t="str">
        <f>VLOOKUP(B21,'HĐ TRA'!$B:$L,11,0)</f>
        <v>0104918404-044</v>
      </c>
      <c r="E21" s="6" t="str">
        <f t="shared" si="2"/>
        <v>WIN-044</v>
      </c>
      <c r="F21" s="8" t="str">
        <f t="shared" si="9"/>
        <v>2ALP WM+ TBH Man Đích, Vũ Lễ</v>
      </c>
      <c r="G21" s="5"/>
      <c r="H21" s="3" t="s">
        <v>1243</v>
      </c>
      <c r="I21" s="4" t="s">
        <v>23</v>
      </c>
      <c r="J21" s="3" t="s">
        <v>1244</v>
      </c>
      <c r="K21" s="3" t="s">
        <v>1245</v>
      </c>
      <c r="L21" s="4" t="s">
        <v>2125</v>
      </c>
      <c r="M21" s="3" t="s">
        <v>2126</v>
      </c>
      <c r="N21" s="3" t="s">
        <v>2127</v>
      </c>
      <c r="O21" s="3">
        <v>20</v>
      </c>
      <c r="P21" s="4" t="s">
        <v>1254</v>
      </c>
      <c r="Q21" s="3" t="s">
        <v>1255</v>
      </c>
      <c r="R21" s="4" t="s">
        <v>1256</v>
      </c>
      <c r="S21" s="4" t="s">
        <v>1249</v>
      </c>
      <c r="T21" s="3">
        <v>46000</v>
      </c>
      <c r="U21" s="3">
        <v>1</v>
      </c>
      <c r="V21" s="3">
        <v>0</v>
      </c>
      <c r="W21" s="3" t="s">
        <v>2126</v>
      </c>
      <c r="X21" s="3" t="s">
        <v>2128</v>
      </c>
      <c r="Y21" s="5">
        <v>45898.344015543997</v>
      </c>
      <c r="AA21" s="3" t="s">
        <v>1250</v>
      </c>
      <c r="AB21" s="3">
        <v>46000</v>
      </c>
      <c r="AC21" s="3" t="s">
        <v>3013</v>
      </c>
      <c r="AD21" s="3" t="s">
        <v>3181</v>
      </c>
      <c r="AE21" s="3" t="str">
        <f t="shared" si="1"/>
        <v>10638308</v>
      </c>
      <c r="AF21" s="3" t="str">
        <f>VLOOKUP(AD21,Vat_tu__hang_hoa__dich_vu!$C:$D,2,0)</f>
        <v>MNH250</v>
      </c>
      <c r="AH21" s="3">
        <f t="shared" si="3"/>
        <v>46000</v>
      </c>
      <c r="AI21" s="3">
        <f t="shared" si="4"/>
        <v>46000</v>
      </c>
    </row>
    <row r="22" spans="1:35" x14ac:dyDescent="0.25">
      <c r="A22" s="3" t="str">
        <f>VLOOKUP(B22,'HĐ TRA'!$B:$C,2,0)</f>
        <v>29/08/2025</v>
      </c>
      <c r="B22" s="4">
        <v>9105865542</v>
      </c>
      <c r="C22" s="3" t="s">
        <v>246</v>
      </c>
      <c r="D22" s="5" t="str">
        <f>VLOOKUP(B22,'HĐ TRA'!$B:$L,11,0)</f>
        <v>0104918404-058</v>
      </c>
      <c r="E22" s="6" t="str">
        <f t="shared" si="2"/>
        <v>WIN-058</v>
      </c>
      <c r="F22" s="8" t="str">
        <f t="shared" si="9"/>
        <v>6243 WM+ NAN 238 Vạn Lộc</v>
      </c>
      <c r="G22" s="5"/>
      <c r="H22" s="3" t="s">
        <v>1243</v>
      </c>
      <c r="I22" s="4" t="s">
        <v>23</v>
      </c>
      <c r="J22" s="3" t="s">
        <v>1244</v>
      </c>
      <c r="K22" s="3" t="s">
        <v>1245</v>
      </c>
      <c r="L22" s="4" t="s">
        <v>2103</v>
      </c>
      <c r="M22" s="3" t="s">
        <v>2104</v>
      </c>
      <c r="N22" s="3" t="s">
        <v>2105</v>
      </c>
      <c r="O22" s="3">
        <v>10</v>
      </c>
      <c r="P22" s="4" t="s">
        <v>1246</v>
      </c>
      <c r="Q22" s="3" t="s">
        <v>1247</v>
      </c>
      <c r="R22" s="4" t="s">
        <v>1248</v>
      </c>
      <c r="S22" s="4" t="s">
        <v>1249</v>
      </c>
      <c r="T22" s="3">
        <v>111058</v>
      </c>
      <c r="U22" s="3">
        <v>1</v>
      </c>
      <c r="V22" s="3">
        <v>0</v>
      </c>
      <c r="W22" s="3" t="s">
        <v>2104</v>
      </c>
      <c r="X22" s="3" t="s">
        <v>2106</v>
      </c>
      <c r="Y22" s="5">
        <v>45898.366799189796</v>
      </c>
      <c r="AA22" s="3" t="s">
        <v>1250</v>
      </c>
      <c r="AB22" s="3">
        <v>111058</v>
      </c>
      <c r="AC22" s="3" t="s">
        <v>2824</v>
      </c>
      <c r="AD22" s="3" t="s">
        <v>2825</v>
      </c>
      <c r="AE22" s="3" t="str">
        <f t="shared" si="1"/>
        <v>10005986</v>
      </c>
      <c r="AF22" s="3" t="str">
        <f>VLOOKUP(AD22,Vat_tu__hang_hoa__dich_vu!$C:$D,2,0)</f>
        <v>GM500</v>
      </c>
      <c r="AH22" s="3">
        <f t="shared" si="3"/>
        <v>111058</v>
      </c>
      <c r="AI22" s="3">
        <f t="shared" si="4"/>
        <v>111058</v>
      </c>
    </row>
    <row r="23" spans="1:35" x14ac:dyDescent="0.25">
      <c r="A23" s="3" t="str">
        <f>VLOOKUP(B23,'HĐ TRA'!$B:$C,2,0)</f>
        <v>29/08/2025</v>
      </c>
      <c r="B23" s="4">
        <v>9105865471</v>
      </c>
      <c r="C23" s="3" t="s">
        <v>270</v>
      </c>
      <c r="D23" s="5" t="str">
        <f>VLOOKUP(B23,'HĐ TRA'!$B:$L,11,0)</f>
        <v>0104918404-020</v>
      </c>
      <c r="E23" s="6" t="str">
        <f t="shared" si="2"/>
        <v>WIN-020</v>
      </c>
      <c r="F23" s="8" t="str">
        <f t="shared" si="9"/>
        <v>2B39 WM+ THA Mậu Đông, Quảng Lưu</v>
      </c>
      <c r="G23" s="5"/>
      <c r="H23" s="3" t="s">
        <v>1243</v>
      </c>
      <c r="I23" s="4" t="s">
        <v>23</v>
      </c>
      <c r="J23" s="3" t="s">
        <v>1244</v>
      </c>
      <c r="K23" s="3" t="s">
        <v>1245</v>
      </c>
      <c r="L23" s="4" t="s">
        <v>2457</v>
      </c>
      <c r="M23" s="3" t="s">
        <v>2458</v>
      </c>
      <c r="N23" s="3" t="s">
        <v>2459</v>
      </c>
      <c r="O23" s="3">
        <v>10</v>
      </c>
      <c r="P23" s="4" t="s">
        <v>1254</v>
      </c>
      <c r="Q23" s="3" t="s">
        <v>1255</v>
      </c>
      <c r="R23" s="4" t="s">
        <v>1256</v>
      </c>
      <c r="S23" s="4" t="s">
        <v>1249</v>
      </c>
      <c r="T23" s="3">
        <v>46000</v>
      </c>
      <c r="U23" s="3">
        <v>3</v>
      </c>
      <c r="V23" s="3">
        <v>0</v>
      </c>
      <c r="W23" s="3" t="s">
        <v>2458</v>
      </c>
      <c r="Y23" s="5">
        <v>45898.369676585702</v>
      </c>
      <c r="AA23" s="3" t="s">
        <v>1250</v>
      </c>
      <c r="AB23" s="3">
        <v>46000</v>
      </c>
      <c r="AC23" s="3" t="s">
        <v>3013</v>
      </c>
      <c r="AD23" s="3" t="s">
        <v>3181</v>
      </c>
      <c r="AE23" s="3" t="str">
        <f t="shared" si="1"/>
        <v>10638308</v>
      </c>
      <c r="AF23" s="3" t="str">
        <f>VLOOKUP(AD23,Vat_tu__hang_hoa__dich_vu!$C:$D,2,0)</f>
        <v>MNH250</v>
      </c>
      <c r="AH23" s="3">
        <f t="shared" si="3"/>
        <v>46000</v>
      </c>
      <c r="AI23" s="3">
        <f t="shared" si="4"/>
        <v>138000</v>
      </c>
    </row>
    <row r="24" spans="1:35" x14ac:dyDescent="0.25">
      <c r="A24" s="3" t="str">
        <f>VLOOKUP(B24,'HĐ TRA'!$B:$C,2,0)</f>
        <v>29/08/2025</v>
      </c>
      <c r="B24" s="4">
        <v>9105865546</v>
      </c>
      <c r="C24" s="3" t="s">
        <v>514</v>
      </c>
      <c r="D24" s="5" t="str">
        <f>VLOOKUP(B24,'HĐ TRA'!$B:$L,11,0)</f>
        <v>0104918404-045</v>
      </c>
      <c r="E24" s="6" t="str">
        <f t="shared" si="2"/>
        <v>WIN-045</v>
      </c>
      <c r="F24" s="8" t="str">
        <f t="shared" si="9"/>
        <v>2A04 WM+ QBH Trần Hưng Đạo, Bảo Ninh</v>
      </c>
      <c r="G24" s="5"/>
      <c r="H24" s="3" t="s">
        <v>1243</v>
      </c>
      <c r="I24" s="4" t="s">
        <v>23</v>
      </c>
      <c r="J24" s="3" t="s">
        <v>1244</v>
      </c>
      <c r="K24" s="3" t="s">
        <v>1245</v>
      </c>
      <c r="L24" s="4" t="s">
        <v>2027</v>
      </c>
      <c r="M24" s="3" t="s">
        <v>2028</v>
      </c>
      <c r="N24" s="3" t="s">
        <v>2029</v>
      </c>
      <c r="O24" s="3">
        <v>10</v>
      </c>
      <c r="P24" s="4" t="s">
        <v>1246</v>
      </c>
      <c r="Q24" s="3" t="s">
        <v>1247</v>
      </c>
      <c r="R24" s="4" t="s">
        <v>1248</v>
      </c>
      <c r="S24" s="4" t="s">
        <v>1249</v>
      </c>
      <c r="T24" s="3">
        <v>111058</v>
      </c>
      <c r="U24" s="3">
        <v>2</v>
      </c>
      <c r="V24" s="3">
        <v>0</v>
      </c>
      <c r="W24" s="3" t="s">
        <v>2030</v>
      </c>
      <c r="Y24" s="5">
        <v>45898.370363310198</v>
      </c>
      <c r="AA24" s="3" t="s">
        <v>1250</v>
      </c>
      <c r="AB24" s="3">
        <v>111058</v>
      </c>
      <c r="AC24" s="3" t="s">
        <v>2824</v>
      </c>
      <c r="AD24" s="3" t="s">
        <v>2825</v>
      </c>
      <c r="AE24" s="3" t="str">
        <f t="shared" si="1"/>
        <v>10005986</v>
      </c>
      <c r="AF24" s="3" t="str">
        <f>VLOOKUP(AD24,Vat_tu__hang_hoa__dich_vu!$C:$D,2,0)</f>
        <v>GM500</v>
      </c>
      <c r="AH24" s="3">
        <f t="shared" si="3"/>
        <v>111058</v>
      </c>
      <c r="AI24" s="3">
        <f t="shared" si="4"/>
        <v>222116</v>
      </c>
    </row>
    <row r="25" spans="1:35" x14ac:dyDescent="0.25">
      <c r="A25" s="3" t="str">
        <f>VLOOKUP(B25,'HĐ TRA'!$B:$C,2,0)</f>
        <v>29/08/2025</v>
      </c>
      <c r="B25" s="4">
        <v>9105865695</v>
      </c>
      <c r="C25" s="3" t="s">
        <v>375</v>
      </c>
      <c r="D25" s="5" t="str">
        <f>VLOOKUP(B25,'HĐ TRA'!$B:$L,11,0)</f>
        <v>0104918404-020</v>
      </c>
      <c r="E25" s="6" t="str">
        <f t="shared" si="2"/>
        <v>WIN-020</v>
      </c>
      <c r="F25" s="8" t="str">
        <f t="shared" si="9"/>
        <v>6893 WM+ THA TDP Đại Đồng, Cẩm Thủy</v>
      </c>
      <c r="G25" s="5"/>
      <c r="H25" s="3" t="s">
        <v>1243</v>
      </c>
      <c r="I25" s="4" t="s">
        <v>23</v>
      </c>
      <c r="J25" s="3" t="s">
        <v>1244</v>
      </c>
      <c r="K25" s="3" t="s">
        <v>1245</v>
      </c>
      <c r="L25" s="4" t="s">
        <v>2063</v>
      </c>
      <c r="M25" s="3" t="s">
        <v>2064</v>
      </c>
      <c r="N25" s="3" t="s">
        <v>2065</v>
      </c>
      <c r="O25" s="3">
        <v>10</v>
      </c>
      <c r="P25" s="4" t="s">
        <v>1246</v>
      </c>
      <c r="Q25" s="3" t="s">
        <v>1247</v>
      </c>
      <c r="R25" s="4" t="s">
        <v>1248</v>
      </c>
      <c r="S25" s="4" t="s">
        <v>1249</v>
      </c>
      <c r="T25" s="3">
        <v>111058</v>
      </c>
      <c r="U25" s="3">
        <v>4</v>
      </c>
      <c r="V25" s="3">
        <v>0</v>
      </c>
      <c r="W25" s="3" t="s">
        <v>2064</v>
      </c>
      <c r="Y25" s="5">
        <v>45898.399389351798</v>
      </c>
      <c r="AA25" s="3" t="s">
        <v>1250</v>
      </c>
      <c r="AB25" s="3">
        <v>111058</v>
      </c>
      <c r="AC25" s="3" t="s">
        <v>2824</v>
      </c>
      <c r="AD25" s="3" t="s">
        <v>2825</v>
      </c>
      <c r="AE25" s="3" t="str">
        <f t="shared" si="1"/>
        <v>10005986</v>
      </c>
      <c r="AF25" s="3" t="str">
        <f>VLOOKUP(AD25,Vat_tu__hang_hoa__dich_vu!$C:$D,2,0)</f>
        <v>GM500</v>
      </c>
      <c r="AH25" s="3">
        <f t="shared" si="3"/>
        <v>111058</v>
      </c>
      <c r="AI25" s="3">
        <f t="shared" si="4"/>
        <v>444232</v>
      </c>
    </row>
    <row r="26" spans="1:35" x14ac:dyDescent="0.25">
      <c r="A26" s="3" t="str">
        <f>VLOOKUP(B26,'HĐ TRA'!$B:$C,2,0)</f>
        <v>29/08/2025</v>
      </c>
      <c r="B26" s="4">
        <v>9105865850</v>
      </c>
      <c r="C26" s="3" t="s">
        <v>174</v>
      </c>
      <c r="D26" s="5" t="str">
        <f>VLOOKUP(B26,'HĐ TRA'!$B:$L,11,0)</f>
        <v>0104918404-002</v>
      </c>
      <c r="E26" s="6" t="str">
        <f t="shared" si="2"/>
        <v>WIN-002</v>
      </c>
      <c r="F26" s="8" t="str">
        <f t="shared" si="9"/>
        <v>2565 WM+ HNI 101/13/1 Kh Duy Tiến</v>
      </c>
      <c r="G26" s="5"/>
      <c r="H26" s="3" t="s">
        <v>1243</v>
      </c>
      <c r="I26" s="4" t="s">
        <v>23</v>
      </c>
      <c r="J26" s="3" t="s">
        <v>1244</v>
      </c>
      <c r="K26" s="3" t="s">
        <v>1245</v>
      </c>
      <c r="L26" s="4" t="s">
        <v>1829</v>
      </c>
      <c r="M26" s="3" t="s">
        <v>1830</v>
      </c>
      <c r="N26" s="3" t="s">
        <v>1831</v>
      </c>
      <c r="O26" s="3">
        <v>10</v>
      </c>
      <c r="P26" s="4" t="s">
        <v>1274</v>
      </c>
      <c r="Q26" s="3" t="s">
        <v>1275</v>
      </c>
      <c r="R26" s="4" t="s">
        <v>1276</v>
      </c>
      <c r="S26" s="4" t="s">
        <v>1249</v>
      </c>
      <c r="T26" s="3">
        <v>74250</v>
      </c>
      <c r="U26" s="3">
        <v>1</v>
      </c>
      <c r="V26" s="3">
        <v>0</v>
      </c>
      <c r="W26" s="3" t="s">
        <v>1830</v>
      </c>
      <c r="X26" s="3" t="s">
        <v>1832</v>
      </c>
      <c r="Y26" s="5">
        <v>45898.416520520797</v>
      </c>
      <c r="AA26" s="3" t="s">
        <v>1250</v>
      </c>
      <c r="AB26" s="3">
        <v>74250</v>
      </c>
      <c r="AC26" s="3" t="s">
        <v>2771</v>
      </c>
      <c r="AD26" s="3" t="s">
        <v>2770</v>
      </c>
      <c r="AE26" s="3" t="str">
        <f t="shared" si="1"/>
        <v>10182351</v>
      </c>
      <c r="AF26" s="3" t="str">
        <f>VLOOKUP(AD26,Vat_tu__hang_hoa__dich_vu!$C:$D,2,0)</f>
        <v>CC300</v>
      </c>
      <c r="AH26" s="3">
        <f t="shared" si="3"/>
        <v>74250</v>
      </c>
      <c r="AI26" s="3">
        <f t="shared" si="4"/>
        <v>74250</v>
      </c>
    </row>
    <row r="27" spans="1:35" x14ac:dyDescent="0.25">
      <c r="A27" s="3" t="str">
        <f>VLOOKUP(B27,'HĐ TRA'!$B:$C,2,0)</f>
        <v>29/08/2025</v>
      </c>
      <c r="B27" s="4">
        <v>9105865816</v>
      </c>
      <c r="C27" s="3" t="s">
        <v>118</v>
      </c>
      <c r="D27" s="5" t="str">
        <f>VLOOKUP(B27,'HĐ TRA'!$B:$L,11,0)</f>
        <v>0104918404-002</v>
      </c>
      <c r="E27" s="6" t="str">
        <f t="shared" si="2"/>
        <v>WIN-002</v>
      </c>
      <c r="F27" s="8" t="str">
        <f t="shared" si="9"/>
        <v>5224 WM+ HNI T1 Tòa Trung Yên Smile</v>
      </c>
      <c r="G27" s="5"/>
      <c r="H27" s="3" t="s">
        <v>1243</v>
      </c>
      <c r="I27" s="4" t="s">
        <v>23</v>
      </c>
      <c r="J27" s="3" t="s">
        <v>1244</v>
      </c>
      <c r="K27" s="3" t="s">
        <v>1245</v>
      </c>
      <c r="L27" s="4" t="s">
        <v>1698</v>
      </c>
      <c r="M27" s="3" t="s">
        <v>1699</v>
      </c>
      <c r="N27" s="3" t="s">
        <v>1700</v>
      </c>
      <c r="O27" s="3">
        <v>10</v>
      </c>
      <c r="P27" s="4" t="s">
        <v>1246</v>
      </c>
      <c r="Q27" s="3" t="s">
        <v>1247</v>
      </c>
      <c r="R27" s="4" t="s">
        <v>1248</v>
      </c>
      <c r="S27" s="4" t="s">
        <v>1249</v>
      </c>
      <c r="T27" s="3">
        <v>111058</v>
      </c>
      <c r="U27" s="3">
        <v>2</v>
      </c>
      <c r="V27" s="3">
        <v>0</v>
      </c>
      <c r="W27" s="3" t="s">
        <v>1699</v>
      </c>
      <c r="X27" s="3" t="s">
        <v>1701</v>
      </c>
      <c r="Y27" s="5">
        <v>45898.416715081003</v>
      </c>
      <c r="AA27" s="3" t="s">
        <v>1250</v>
      </c>
      <c r="AB27" s="3">
        <v>111058</v>
      </c>
      <c r="AC27" s="3" t="s">
        <v>2824</v>
      </c>
      <c r="AD27" s="3" t="s">
        <v>2825</v>
      </c>
      <c r="AE27" s="3" t="str">
        <f t="shared" si="1"/>
        <v>10005986</v>
      </c>
      <c r="AF27" s="3" t="str">
        <f>VLOOKUP(AD27,Vat_tu__hang_hoa__dich_vu!$C:$D,2,0)</f>
        <v>GM500</v>
      </c>
      <c r="AH27" s="3">
        <f t="shared" si="3"/>
        <v>111058</v>
      </c>
      <c r="AI27" s="3">
        <f t="shared" si="4"/>
        <v>222116</v>
      </c>
    </row>
    <row r="28" spans="1:35" x14ac:dyDescent="0.25">
      <c r="A28" s="3" t="str">
        <f>VLOOKUP(B28,'HĐ TRA'!$B:$C,2,0)</f>
        <v>29/08/2025</v>
      </c>
      <c r="B28" s="4">
        <v>9105865786</v>
      </c>
      <c r="C28" s="3" t="s">
        <v>549</v>
      </c>
      <c r="D28" s="5" t="str">
        <f>VLOOKUP(B28,'HĐ TRA'!$B:$L,11,0)</f>
        <v>0104918404-002</v>
      </c>
      <c r="E28" s="6" t="str">
        <f t="shared" si="2"/>
        <v>WIN-002</v>
      </c>
      <c r="F28" s="8" t="str">
        <f t="shared" si="9"/>
        <v>5472 WM+ HNI 87 ngõ 322 Mỹ Đình</v>
      </c>
      <c r="G28" s="5"/>
      <c r="H28" s="3" t="s">
        <v>1243</v>
      </c>
      <c r="I28" s="4" t="s">
        <v>23</v>
      </c>
      <c r="J28" s="3" t="s">
        <v>1244</v>
      </c>
      <c r="K28" s="3" t="s">
        <v>1245</v>
      </c>
      <c r="L28" s="4" t="s">
        <v>1732</v>
      </c>
      <c r="M28" s="3" t="s">
        <v>1733</v>
      </c>
      <c r="N28" s="3" t="s">
        <v>1734</v>
      </c>
      <c r="O28" s="3">
        <v>10</v>
      </c>
      <c r="P28" s="4" t="s">
        <v>1257</v>
      </c>
      <c r="Q28" s="3" t="s">
        <v>1258</v>
      </c>
      <c r="R28" s="4" t="s">
        <v>1259</v>
      </c>
      <c r="S28" s="4" t="s">
        <v>1249</v>
      </c>
      <c r="T28" s="3">
        <v>55595</v>
      </c>
      <c r="U28" s="3">
        <v>1</v>
      </c>
      <c r="V28" s="3">
        <v>0</v>
      </c>
      <c r="W28" s="3" t="s">
        <v>1733</v>
      </c>
      <c r="X28" s="3" t="s">
        <v>1735</v>
      </c>
      <c r="Y28" s="5">
        <v>45898.417270023201</v>
      </c>
      <c r="AA28" s="3" t="s">
        <v>1250</v>
      </c>
      <c r="AB28" s="3">
        <v>55595</v>
      </c>
      <c r="AC28" s="3" t="s">
        <v>3047</v>
      </c>
      <c r="AD28" s="3" t="s">
        <v>3046</v>
      </c>
      <c r="AE28" s="3" t="str">
        <f t="shared" si="1"/>
        <v>10005987</v>
      </c>
      <c r="AF28" s="3" t="str">
        <f>VLOOKUP(AD28,Vat_tu__hang_hoa__dich_vu!$C:$D,2,0)</f>
        <v>TH200</v>
      </c>
      <c r="AH28" s="3">
        <f t="shared" si="3"/>
        <v>55595</v>
      </c>
      <c r="AI28" s="3">
        <f t="shared" si="4"/>
        <v>55595</v>
      </c>
    </row>
    <row r="29" spans="1:35" x14ac:dyDescent="0.25">
      <c r="A29" s="3" t="str">
        <f>VLOOKUP(B29,'HĐ TRA'!$B:$C,2,0)</f>
        <v>29/08/2025</v>
      </c>
      <c r="B29" s="4">
        <v>9105865869</v>
      </c>
      <c r="C29" s="3" t="s">
        <v>400</v>
      </c>
      <c r="D29" s="5" t="str">
        <f>VLOOKUP(B29,'HĐ TRA'!$B:$L,11,0)</f>
        <v>0104918404-071</v>
      </c>
      <c r="E29" s="6" t="str">
        <f t="shared" si="2"/>
        <v>WIN-071</v>
      </c>
      <c r="F29" s="8" t="str">
        <f t="shared" si="9"/>
        <v>2ABS WM+ BDH 206 Trần Phú</v>
      </c>
      <c r="G29" s="5"/>
      <c r="H29" s="3" t="s">
        <v>1243</v>
      </c>
      <c r="I29" s="4" t="s">
        <v>23</v>
      </c>
      <c r="J29" s="3" t="s">
        <v>1244</v>
      </c>
      <c r="K29" s="3" t="s">
        <v>1245</v>
      </c>
      <c r="L29" s="4" t="s">
        <v>1388</v>
      </c>
      <c r="M29" s="3" t="s">
        <v>1389</v>
      </c>
      <c r="N29" s="3" t="s">
        <v>1390</v>
      </c>
      <c r="O29" s="3">
        <v>10</v>
      </c>
      <c r="P29" s="4" t="s">
        <v>1246</v>
      </c>
      <c r="Q29" s="3" t="s">
        <v>1247</v>
      </c>
      <c r="R29" s="4" t="s">
        <v>1248</v>
      </c>
      <c r="S29" s="4" t="s">
        <v>1249</v>
      </c>
      <c r="T29" s="3">
        <v>111058</v>
      </c>
      <c r="U29" s="3">
        <v>3</v>
      </c>
      <c r="V29" s="3">
        <v>0</v>
      </c>
      <c r="W29" s="3" t="s">
        <v>1389</v>
      </c>
      <c r="Y29" s="5">
        <v>45898.421459756901</v>
      </c>
      <c r="AA29" s="3" t="s">
        <v>1250</v>
      </c>
      <c r="AB29" s="3">
        <v>111058</v>
      </c>
      <c r="AC29" s="3" t="s">
        <v>2824</v>
      </c>
      <c r="AD29" s="3" t="s">
        <v>2825</v>
      </c>
      <c r="AE29" s="3" t="str">
        <f t="shared" si="1"/>
        <v>10005986</v>
      </c>
      <c r="AF29" s="3" t="str">
        <f>VLOOKUP(AD29,Vat_tu__hang_hoa__dich_vu!$C:$D,2,0)</f>
        <v>GM500</v>
      </c>
      <c r="AH29" s="3">
        <f t="shared" si="3"/>
        <v>111058</v>
      </c>
      <c r="AI29" s="3">
        <f t="shared" si="4"/>
        <v>333174</v>
      </c>
    </row>
    <row r="30" spans="1:35" x14ac:dyDescent="0.25">
      <c r="A30" s="3" t="str">
        <f>VLOOKUP(B30,'HĐ TRA'!$B:$C,2,0)</f>
        <v>29/08/2025</v>
      </c>
      <c r="B30" s="4">
        <v>9105865901</v>
      </c>
      <c r="C30" s="3" t="s">
        <v>224</v>
      </c>
      <c r="D30" s="5" t="str">
        <f>VLOOKUP(B30,'HĐ TRA'!$B:$L,11,0)</f>
        <v>0104918404-031</v>
      </c>
      <c r="E30" s="6" t="str">
        <f t="shared" si="2"/>
        <v>WIN-031</v>
      </c>
      <c r="F30" s="8" t="str">
        <f t="shared" si="9"/>
        <v>6790 WM+ BNH Chi Hồ, Tiên Du</v>
      </c>
      <c r="G30" s="5"/>
      <c r="H30" s="3" t="s">
        <v>1243</v>
      </c>
      <c r="I30" s="4" t="s">
        <v>23</v>
      </c>
      <c r="J30" s="3" t="s">
        <v>1244</v>
      </c>
      <c r="K30" s="3" t="s">
        <v>1245</v>
      </c>
      <c r="L30" s="4" t="s">
        <v>2409</v>
      </c>
      <c r="M30" s="3" t="s">
        <v>2410</v>
      </c>
      <c r="N30" s="3" t="s">
        <v>2411</v>
      </c>
      <c r="O30" s="3">
        <v>10</v>
      </c>
      <c r="P30" s="4" t="s">
        <v>1246</v>
      </c>
      <c r="Q30" s="3" t="s">
        <v>1247</v>
      </c>
      <c r="R30" s="4" t="s">
        <v>1248</v>
      </c>
      <c r="S30" s="4" t="s">
        <v>1249</v>
      </c>
      <c r="T30" s="3">
        <v>111058</v>
      </c>
      <c r="U30" s="3">
        <v>1</v>
      </c>
      <c r="V30" s="3">
        <v>0</v>
      </c>
      <c r="W30" s="3" t="s">
        <v>2410</v>
      </c>
      <c r="Y30" s="5">
        <v>45898.422661192097</v>
      </c>
      <c r="AA30" s="3" t="s">
        <v>1250</v>
      </c>
      <c r="AB30" s="3">
        <v>111058</v>
      </c>
      <c r="AC30" s="3" t="s">
        <v>2824</v>
      </c>
      <c r="AD30" s="3" t="s">
        <v>2825</v>
      </c>
      <c r="AE30" s="3" t="str">
        <f t="shared" si="1"/>
        <v>10005986</v>
      </c>
      <c r="AF30" s="3" t="str">
        <f>VLOOKUP(AD30,Vat_tu__hang_hoa__dich_vu!$C:$D,2,0)</f>
        <v>GM500</v>
      </c>
      <c r="AH30" s="3">
        <f t="shared" si="3"/>
        <v>111058</v>
      </c>
      <c r="AI30" s="3">
        <f t="shared" si="4"/>
        <v>111058</v>
      </c>
    </row>
    <row r="31" spans="1:35" x14ac:dyDescent="0.25">
      <c r="A31" s="3" t="str">
        <f>VLOOKUP(B31,'HĐ TRA'!$B:$C,2,0)</f>
        <v>29/08/2025</v>
      </c>
      <c r="B31" s="4">
        <v>9105865934</v>
      </c>
      <c r="C31" s="3" t="s">
        <v>409</v>
      </c>
      <c r="D31" s="5" t="str">
        <f>VLOOKUP(B31,'HĐ TRA'!$B:$L,11,0)</f>
        <v>0104918404-020</v>
      </c>
      <c r="E31" s="6" t="str">
        <f t="shared" si="2"/>
        <v>WIN-020</v>
      </c>
      <c r="F31" s="8" t="str">
        <f t="shared" si="9"/>
        <v>2AME WM+ THA TDP 8, TT Quý Lộc</v>
      </c>
      <c r="G31" s="5"/>
      <c r="H31" s="3" t="s">
        <v>1243</v>
      </c>
      <c r="I31" s="4" t="s">
        <v>23</v>
      </c>
      <c r="J31" s="3" t="s">
        <v>1244</v>
      </c>
      <c r="K31" s="3" t="s">
        <v>1245</v>
      </c>
      <c r="L31" s="4" t="s">
        <v>1412</v>
      </c>
      <c r="M31" s="3" t="s">
        <v>1413</v>
      </c>
      <c r="N31" s="3" t="s">
        <v>1414</v>
      </c>
      <c r="O31" s="3">
        <v>10</v>
      </c>
      <c r="P31" s="4" t="s">
        <v>1246</v>
      </c>
      <c r="Q31" s="3" t="s">
        <v>1247</v>
      </c>
      <c r="R31" s="4" t="s">
        <v>1248</v>
      </c>
      <c r="S31" s="4" t="s">
        <v>1249</v>
      </c>
      <c r="T31" s="3">
        <v>111058</v>
      </c>
      <c r="U31" s="3">
        <v>2</v>
      </c>
      <c r="V31" s="3">
        <v>0</v>
      </c>
      <c r="W31" s="3" t="s">
        <v>1413</v>
      </c>
      <c r="Y31" s="5">
        <v>45898.433545335603</v>
      </c>
      <c r="AA31" s="3" t="s">
        <v>1250</v>
      </c>
      <c r="AB31" s="3">
        <v>111058</v>
      </c>
      <c r="AC31" s="3" t="s">
        <v>2824</v>
      </c>
      <c r="AD31" s="3" t="s">
        <v>2825</v>
      </c>
      <c r="AE31" s="3" t="str">
        <f t="shared" si="1"/>
        <v>10005986</v>
      </c>
      <c r="AF31" s="3" t="str">
        <f>VLOOKUP(AD31,Vat_tu__hang_hoa__dich_vu!$C:$D,2,0)</f>
        <v>GM500</v>
      </c>
      <c r="AH31" s="3">
        <f t="shared" si="3"/>
        <v>111058</v>
      </c>
      <c r="AI31" s="3">
        <f t="shared" si="4"/>
        <v>222116</v>
      </c>
    </row>
    <row r="32" spans="1:35" x14ac:dyDescent="0.25">
      <c r="A32" s="3" t="str">
        <f>VLOOKUP(B32,'HĐ TRA'!$B:$C,2,0)</f>
        <v>29/08/2025</v>
      </c>
      <c r="B32" s="4">
        <v>9105865956</v>
      </c>
      <c r="C32" s="3" t="s">
        <v>167</v>
      </c>
      <c r="D32" s="5" t="str">
        <f>VLOOKUP(B32,'HĐ TRA'!$B:$L,11,0)</f>
        <v>0104918404-057</v>
      </c>
      <c r="E32" s="6" t="str">
        <f t="shared" si="2"/>
        <v>WIN-057</v>
      </c>
      <c r="F32" s="8" t="str">
        <f t="shared" si="9"/>
        <v>4960 WM+ KGG 79 Quang Trung</v>
      </c>
      <c r="G32" s="5"/>
      <c r="H32" s="3" t="s">
        <v>1243</v>
      </c>
      <c r="I32" s="4" t="s">
        <v>23</v>
      </c>
      <c r="J32" s="3" t="s">
        <v>1244</v>
      </c>
      <c r="K32" s="3" t="s">
        <v>1245</v>
      </c>
      <c r="L32" s="4" t="s">
        <v>2172</v>
      </c>
      <c r="M32" s="3" t="s">
        <v>2173</v>
      </c>
      <c r="N32" s="3" t="s">
        <v>2174</v>
      </c>
      <c r="O32" s="3">
        <v>10</v>
      </c>
      <c r="P32" s="4" t="s">
        <v>1260</v>
      </c>
      <c r="Q32" s="3" t="s">
        <v>1261</v>
      </c>
      <c r="R32" s="4" t="s">
        <v>1262</v>
      </c>
      <c r="S32" s="4" t="s">
        <v>1249</v>
      </c>
      <c r="T32" s="3">
        <v>73431</v>
      </c>
      <c r="U32" s="3">
        <v>1</v>
      </c>
      <c r="V32" s="3">
        <v>0</v>
      </c>
      <c r="W32" s="3" t="s">
        <v>2173</v>
      </c>
      <c r="Y32" s="5">
        <v>45898.436358715298</v>
      </c>
      <c r="AA32" s="3" t="s">
        <v>1250</v>
      </c>
      <c r="AB32" s="3">
        <v>73431</v>
      </c>
      <c r="AC32" s="3" t="s">
        <v>2779</v>
      </c>
      <c r="AD32" s="3" t="s">
        <v>2778</v>
      </c>
      <c r="AE32" s="3" t="str">
        <f t="shared" si="1"/>
        <v>10005984</v>
      </c>
      <c r="AF32" s="3" t="str">
        <f>VLOOKUP(AD32,Vat_tu__hang_hoa__dich_vu!$C:$D,2,0)</f>
        <v>CGM300</v>
      </c>
      <c r="AH32" s="3">
        <f t="shared" si="3"/>
        <v>73431</v>
      </c>
      <c r="AI32" s="3">
        <f t="shared" si="4"/>
        <v>73431</v>
      </c>
    </row>
    <row r="33" spans="1:35" x14ac:dyDescent="0.25">
      <c r="A33" s="3" t="str">
        <f>VLOOKUP(B33,'HĐ TRA'!$B:$C,2,0)</f>
        <v>29/08/2025</v>
      </c>
      <c r="B33" s="4">
        <v>9105865991</v>
      </c>
      <c r="C33" s="3" t="s">
        <v>496</v>
      </c>
      <c r="D33" s="5" t="str">
        <f>VLOOKUP(B33,'HĐ TRA'!$B:$L,11,0)</f>
        <v>0104918404</v>
      </c>
      <c r="E33" s="6" t="str">
        <f t="shared" si="2"/>
        <v>WIN</v>
      </c>
      <c r="F33" s="8" t="str">
        <f t="shared" si="9"/>
        <v>5360 WM+ HCM 15 Võ Văn Kiệt</v>
      </c>
      <c r="G33" s="5"/>
      <c r="H33" s="3" t="s">
        <v>1243</v>
      </c>
      <c r="I33" s="4" t="s">
        <v>23</v>
      </c>
      <c r="J33" s="3" t="s">
        <v>1244</v>
      </c>
      <c r="K33" s="3" t="s">
        <v>1245</v>
      </c>
      <c r="L33" s="4" t="s">
        <v>1884</v>
      </c>
      <c r="M33" s="3" t="s">
        <v>1885</v>
      </c>
      <c r="N33" s="3" t="s">
        <v>1886</v>
      </c>
      <c r="O33" s="3">
        <v>10</v>
      </c>
      <c r="P33" s="4" t="s">
        <v>1274</v>
      </c>
      <c r="Q33" s="3" t="s">
        <v>1275</v>
      </c>
      <c r="R33" s="4" t="s">
        <v>1276</v>
      </c>
      <c r="S33" s="4" t="s">
        <v>1249</v>
      </c>
      <c r="T33" s="3">
        <v>74250</v>
      </c>
      <c r="U33" s="3">
        <v>1</v>
      </c>
      <c r="V33" s="3">
        <v>0</v>
      </c>
      <c r="W33" s="3" t="s">
        <v>1885</v>
      </c>
      <c r="X33" s="3" t="s">
        <v>1273</v>
      </c>
      <c r="Y33" s="5">
        <v>45898.436893865699</v>
      </c>
      <c r="AA33" s="3" t="s">
        <v>1250</v>
      </c>
      <c r="AB33" s="3">
        <v>74250</v>
      </c>
      <c r="AC33" s="3" t="s">
        <v>2771</v>
      </c>
      <c r="AD33" s="3" t="s">
        <v>2770</v>
      </c>
      <c r="AE33" s="3" t="str">
        <f t="shared" si="1"/>
        <v>10182351</v>
      </c>
      <c r="AF33" s="3" t="str">
        <f>VLOOKUP(AD33,Vat_tu__hang_hoa__dich_vu!$C:$D,2,0)</f>
        <v>CC300</v>
      </c>
      <c r="AH33" s="3">
        <f t="shared" si="3"/>
        <v>74250</v>
      </c>
      <c r="AI33" s="3">
        <f t="shared" si="4"/>
        <v>74250</v>
      </c>
    </row>
    <row r="34" spans="1:35" x14ac:dyDescent="0.25">
      <c r="A34" s="3" t="str">
        <f>VLOOKUP(B34,'HĐ TRA'!$B:$C,2,0)</f>
        <v>29/08/2025</v>
      </c>
      <c r="B34" s="4">
        <v>9105865991</v>
      </c>
      <c r="C34" s="3" t="s">
        <v>496</v>
      </c>
      <c r="D34" s="5" t="str">
        <f>VLOOKUP(B34,'HĐ TRA'!$B:$L,11,0)</f>
        <v>0104918404</v>
      </c>
      <c r="E34" s="6" t="str">
        <f t="shared" si="2"/>
        <v>WIN</v>
      </c>
      <c r="F34" s="8" t="str">
        <f t="shared" si="9"/>
        <v>5360 WM+ HCM 15 Võ Văn Kiệt</v>
      </c>
      <c r="G34" s="5"/>
      <c r="H34" s="3" t="s">
        <v>1243</v>
      </c>
      <c r="I34" s="4" t="s">
        <v>23</v>
      </c>
      <c r="J34" s="3" t="s">
        <v>1244</v>
      </c>
      <c r="K34" s="3" t="s">
        <v>1245</v>
      </c>
      <c r="L34" s="4" t="s">
        <v>1884</v>
      </c>
      <c r="M34" s="3" t="s">
        <v>1885</v>
      </c>
      <c r="N34" s="3" t="s">
        <v>1886</v>
      </c>
      <c r="O34" s="3">
        <v>20</v>
      </c>
      <c r="P34" s="4" t="s">
        <v>1269</v>
      </c>
      <c r="Q34" s="3" t="s">
        <v>1270</v>
      </c>
      <c r="R34" s="4" t="s">
        <v>1271</v>
      </c>
      <c r="S34" s="4" t="s">
        <v>1249</v>
      </c>
      <c r="T34" s="3">
        <v>56760</v>
      </c>
      <c r="U34" s="3">
        <v>1</v>
      </c>
      <c r="V34" s="3">
        <v>0</v>
      </c>
      <c r="W34" s="3" t="s">
        <v>1885</v>
      </c>
      <c r="X34" s="3" t="s">
        <v>1273</v>
      </c>
      <c r="Y34" s="5">
        <v>45898.436893865699</v>
      </c>
      <c r="AA34" s="3" t="s">
        <v>1250</v>
      </c>
      <c r="AB34" s="3">
        <v>56760</v>
      </c>
      <c r="AC34" s="3" t="s">
        <v>2819</v>
      </c>
      <c r="AD34" s="3" t="s">
        <v>2818</v>
      </c>
      <c r="AE34" s="3" t="str">
        <f t="shared" ref="AE34:AE65" si="10">P34</f>
        <v>10182350</v>
      </c>
      <c r="AF34" s="3" t="str">
        <f>VLOOKUP(AD34,Vat_tu__hang_hoa__dich_vu!$C:$D,2,0)</f>
        <v>CN300</v>
      </c>
      <c r="AH34" s="3">
        <f t="shared" si="3"/>
        <v>56760</v>
      </c>
      <c r="AI34" s="3">
        <f t="shared" si="4"/>
        <v>56760</v>
      </c>
    </row>
    <row r="35" spans="1:35" x14ac:dyDescent="0.25">
      <c r="A35" s="3" t="str">
        <f>VLOOKUP(B35,'HĐ TRA'!$B:$C,2,0)</f>
        <v>29/08/2025</v>
      </c>
      <c r="B35" s="4">
        <v>9105865991</v>
      </c>
      <c r="C35" s="3" t="s">
        <v>496</v>
      </c>
      <c r="D35" s="5" t="str">
        <f>VLOOKUP(B35,'HĐ TRA'!$B:$L,11,0)</f>
        <v>0104918404</v>
      </c>
      <c r="E35" s="6" t="str">
        <f t="shared" si="2"/>
        <v>WIN</v>
      </c>
      <c r="F35" s="8" t="str">
        <f t="shared" si="9"/>
        <v>5360 WM+ HCM 15 Võ Văn Kiệt</v>
      </c>
      <c r="G35" s="5"/>
      <c r="H35" s="3" t="s">
        <v>1243</v>
      </c>
      <c r="I35" s="4" t="s">
        <v>23</v>
      </c>
      <c r="J35" s="3" t="s">
        <v>1244</v>
      </c>
      <c r="K35" s="3" t="s">
        <v>1245</v>
      </c>
      <c r="L35" s="4" t="s">
        <v>1884</v>
      </c>
      <c r="M35" s="3" t="s">
        <v>1885</v>
      </c>
      <c r="N35" s="3" t="s">
        <v>1886</v>
      </c>
      <c r="O35" s="3">
        <v>30</v>
      </c>
      <c r="P35" s="4" t="s">
        <v>1254</v>
      </c>
      <c r="Q35" s="3" t="s">
        <v>1255</v>
      </c>
      <c r="R35" s="4" t="s">
        <v>1256</v>
      </c>
      <c r="S35" s="4" t="s">
        <v>1249</v>
      </c>
      <c r="T35" s="3">
        <v>46000</v>
      </c>
      <c r="U35" s="3">
        <v>1</v>
      </c>
      <c r="V35" s="3">
        <v>0</v>
      </c>
      <c r="W35" s="3" t="s">
        <v>1885</v>
      </c>
      <c r="X35" s="3" t="s">
        <v>1273</v>
      </c>
      <c r="Y35" s="5">
        <v>45898.436893865699</v>
      </c>
      <c r="AA35" s="3" t="s">
        <v>1250</v>
      </c>
      <c r="AB35" s="3">
        <v>46000</v>
      </c>
      <c r="AC35" s="3" t="s">
        <v>3013</v>
      </c>
      <c r="AD35" s="3" t="s">
        <v>3181</v>
      </c>
      <c r="AE35" s="3" t="str">
        <f t="shared" si="10"/>
        <v>10638308</v>
      </c>
      <c r="AF35" s="3" t="str">
        <f>VLOOKUP(AD35,Vat_tu__hang_hoa__dich_vu!$C:$D,2,0)</f>
        <v>MNH250</v>
      </c>
      <c r="AH35" s="3">
        <f t="shared" si="3"/>
        <v>46000</v>
      </c>
      <c r="AI35" s="3">
        <f t="shared" si="4"/>
        <v>46000</v>
      </c>
    </row>
    <row r="36" spans="1:35" x14ac:dyDescent="0.25">
      <c r="A36" s="3" t="str">
        <f>VLOOKUP(B36,'HĐ TRA'!$B:$C,2,0)</f>
        <v>29/08/2025</v>
      </c>
      <c r="B36" s="4">
        <v>9105865991</v>
      </c>
      <c r="C36" s="3" t="s">
        <v>496</v>
      </c>
      <c r="D36" s="5" t="str">
        <f>VLOOKUP(B36,'HĐ TRA'!$B:$L,11,0)</f>
        <v>0104918404</v>
      </c>
      <c r="E36" s="6" t="str">
        <f t="shared" si="2"/>
        <v>WIN</v>
      </c>
      <c r="F36" s="8" t="str">
        <f t="shared" si="9"/>
        <v>5360 WM+ HCM 15 Võ Văn Kiệt</v>
      </c>
      <c r="G36" s="5"/>
      <c r="H36" s="3" t="s">
        <v>1243</v>
      </c>
      <c r="I36" s="4" t="s">
        <v>23</v>
      </c>
      <c r="J36" s="3" t="s">
        <v>1244</v>
      </c>
      <c r="K36" s="3" t="s">
        <v>1245</v>
      </c>
      <c r="L36" s="4" t="s">
        <v>1884</v>
      </c>
      <c r="M36" s="3" t="s">
        <v>1885</v>
      </c>
      <c r="N36" s="3" t="s">
        <v>1886</v>
      </c>
      <c r="O36" s="3">
        <v>40</v>
      </c>
      <c r="P36" s="4" t="s">
        <v>1263</v>
      </c>
      <c r="Q36" s="3" t="s">
        <v>1264</v>
      </c>
      <c r="R36" s="4" t="s">
        <v>1265</v>
      </c>
      <c r="S36" s="4" t="s">
        <v>1249</v>
      </c>
      <c r="T36" s="3">
        <v>89285</v>
      </c>
      <c r="U36" s="3">
        <v>2</v>
      </c>
      <c r="V36" s="3">
        <v>0</v>
      </c>
      <c r="W36" s="3" t="s">
        <v>1885</v>
      </c>
      <c r="X36" s="3" t="s">
        <v>1273</v>
      </c>
      <c r="Y36" s="5">
        <v>45898.436893865699</v>
      </c>
      <c r="AA36" s="3" t="s">
        <v>1250</v>
      </c>
      <c r="AB36" s="3">
        <v>89285</v>
      </c>
      <c r="AC36" s="3" t="s">
        <v>2899</v>
      </c>
      <c r="AD36" s="3" t="s">
        <v>3180</v>
      </c>
      <c r="AE36" s="3" t="str">
        <f t="shared" si="10"/>
        <v>10184167</v>
      </c>
      <c r="AF36" s="3" t="str">
        <f>VLOOKUP(AD36,Vat_tu__hang_hoa__dich_vu!$C:$D,2,0)</f>
        <v>GXD500</v>
      </c>
      <c r="AH36" s="3">
        <f t="shared" si="3"/>
        <v>89285</v>
      </c>
      <c r="AI36" s="3">
        <f t="shared" si="4"/>
        <v>178570</v>
      </c>
    </row>
    <row r="37" spans="1:35" x14ac:dyDescent="0.25">
      <c r="A37" s="3" t="str">
        <f>VLOOKUP(B37,'HĐ TRA'!$B:$C,2,0)</f>
        <v>29/08/2025</v>
      </c>
      <c r="B37" s="4">
        <v>9105866094</v>
      </c>
      <c r="C37" s="3" t="s">
        <v>126</v>
      </c>
      <c r="D37" s="5" t="str">
        <f>VLOOKUP(B37,'HĐ TRA'!$B:$L,11,0)</f>
        <v>0104918404-007</v>
      </c>
      <c r="E37" s="6" t="str">
        <f t="shared" si="2"/>
        <v>WIN-007</v>
      </c>
      <c r="F37" s="8" t="str">
        <f t="shared" si="9"/>
        <v>2AUA WM+ QNH 89 -91 Cao Thắng</v>
      </c>
      <c r="G37" s="5"/>
      <c r="H37" s="3" t="s">
        <v>1243</v>
      </c>
      <c r="I37" s="4" t="s">
        <v>23</v>
      </c>
      <c r="J37" s="3" t="s">
        <v>1244</v>
      </c>
      <c r="K37" s="3" t="s">
        <v>1245</v>
      </c>
      <c r="L37" s="4" t="s">
        <v>1972</v>
      </c>
      <c r="M37" s="3" t="s">
        <v>1973</v>
      </c>
      <c r="N37" s="3" t="s">
        <v>1974</v>
      </c>
      <c r="O37" s="3">
        <v>10</v>
      </c>
      <c r="P37" s="4" t="s">
        <v>1246</v>
      </c>
      <c r="Q37" s="3" t="s">
        <v>1247</v>
      </c>
      <c r="R37" s="4" t="s">
        <v>1248</v>
      </c>
      <c r="S37" s="4" t="s">
        <v>1249</v>
      </c>
      <c r="T37" s="3">
        <v>111058</v>
      </c>
      <c r="U37" s="3">
        <v>3</v>
      </c>
      <c r="V37" s="3">
        <v>0</v>
      </c>
      <c r="W37" s="3" t="s">
        <v>1973</v>
      </c>
      <c r="Y37" s="5">
        <v>45898.449747650498</v>
      </c>
      <c r="AA37" s="3" t="s">
        <v>1250</v>
      </c>
      <c r="AB37" s="3">
        <v>111058</v>
      </c>
      <c r="AC37" s="3" t="s">
        <v>2824</v>
      </c>
      <c r="AD37" s="3" t="s">
        <v>2825</v>
      </c>
      <c r="AE37" s="3" t="str">
        <f t="shared" si="10"/>
        <v>10005986</v>
      </c>
      <c r="AF37" s="3" t="str">
        <f>VLOOKUP(AD37,Vat_tu__hang_hoa__dich_vu!$C:$D,2,0)</f>
        <v>GM500</v>
      </c>
      <c r="AH37" s="3">
        <f t="shared" si="3"/>
        <v>111058</v>
      </c>
      <c r="AI37" s="3">
        <f t="shared" si="4"/>
        <v>333174</v>
      </c>
    </row>
    <row r="38" spans="1:35" x14ac:dyDescent="0.25">
      <c r="A38" s="3" t="str">
        <f>VLOOKUP(B38,'HĐ TRA'!$B:$C,2,0)</f>
        <v>29/08/2025</v>
      </c>
      <c r="B38" s="4">
        <v>9105866231</v>
      </c>
      <c r="C38" s="3" t="s">
        <v>364</v>
      </c>
      <c r="D38" s="5" t="str">
        <f>VLOOKUP(B38,'HĐ TRA'!$B:$L,11,0)</f>
        <v>0104918404-002</v>
      </c>
      <c r="E38" s="6" t="str">
        <f t="shared" si="2"/>
        <v>WIN-002</v>
      </c>
      <c r="F38" s="8" t="str">
        <f t="shared" si="9"/>
        <v>3029 WM+ HNI N03 T2 Đoàn Ngoại Giao</v>
      </c>
      <c r="G38" s="5"/>
      <c r="H38" s="3" t="s">
        <v>1243</v>
      </c>
      <c r="I38" s="4" t="s">
        <v>23</v>
      </c>
      <c r="J38" s="3" t="s">
        <v>1244</v>
      </c>
      <c r="K38" s="3" t="s">
        <v>1245</v>
      </c>
      <c r="L38" s="4" t="s">
        <v>2333</v>
      </c>
      <c r="M38" s="3" t="s">
        <v>2334</v>
      </c>
      <c r="N38" s="3" t="s">
        <v>2335</v>
      </c>
      <c r="O38" s="3">
        <v>10</v>
      </c>
      <c r="P38" s="4" t="s">
        <v>1246</v>
      </c>
      <c r="Q38" s="3" t="s">
        <v>1247</v>
      </c>
      <c r="R38" s="4" t="s">
        <v>1248</v>
      </c>
      <c r="S38" s="4" t="s">
        <v>1249</v>
      </c>
      <c r="T38" s="3">
        <v>111058</v>
      </c>
      <c r="U38" s="3">
        <v>4</v>
      </c>
      <c r="V38" s="3">
        <v>0</v>
      </c>
      <c r="W38" s="3" t="s">
        <v>2334</v>
      </c>
      <c r="X38" s="3" t="s">
        <v>1273</v>
      </c>
      <c r="Y38" s="5">
        <v>45898.461212534698</v>
      </c>
      <c r="AA38" s="3" t="s">
        <v>1250</v>
      </c>
      <c r="AB38" s="3">
        <v>111058</v>
      </c>
      <c r="AC38" s="3" t="s">
        <v>2824</v>
      </c>
      <c r="AD38" s="3" t="s">
        <v>2825</v>
      </c>
      <c r="AE38" s="3" t="str">
        <f t="shared" si="10"/>
        <v>10005986</v>
      </c>
      <c r="AF38" s="3" t="str">
        <f>VLOOKUP(AD38,Vat_tu__hang_hoa__dich_vu!$C:$D,2,0)</f>
        <v>GM500</v>
      </c>
      <c r="AH38" s="3">
        <f t="shared" si="3"/>
        <v>111058</v>
      </c>
      <c r="AI38" s="3">
        <f t="shared" si="4"/>
        <v>444232</v>
      </c>
    </row>
    <row r="39" spans="1:35" x14ac:dyDescent="0.25">
      <c r="A39" s="3" t="str">
        <f>VLOOKUP(B39,'HĐ TRA'!$B:$C,2,0)</f>
        <v>29/08/2025</v>
      </c>
      <c r="B39" s="4">
        <v>9105866231</v>
      </c>
      <c r="C39" s="3" t="s">
        <v>364</v>
      </c>
      <c r="D39" s="5" t="str">
        <f>VLOOKUP(B39,'HĐ TRA'!$B:$L,11,0)</f>
        <v>0104918404-002</v>
      </c>
      <c r="E39" s="6" t="str">
        <f t="shared" si="2"/>
        <v>WIN-002</v>
      </c>
      <c r="F39" s="8" t="str">
        <f t="shared" si="9"/>
        <v>3029 WM+ HNI N03 T2 Đoàn Ngoại Giao</v>
      </c>
      <c r="G39" s="5"/>
      <c r="H39" s="3" t="s">
        <v>1243</v>
      </c>
      <c r="I39" s="4" t="s">
        <v>23</v>
      </c>
      <c r="J39" s="3" t="s">
        <v>1244</v>
      </c>
      <c r="K39" s="3" t="s">
        <v>1245</v>
      </c>
      <c r="L39" s="4" t="s">
        <v>2333</v>
      </c>
      <c r="M39" s="3" t="s">
        <v>2334</v>
      </c>
      <c r="N39" s="3" t="s">
        <v>2335</v>
      </c>
      <c r="O39" s="3">
        <v>20</v>
      </c>
      <c r="P39" s="4" t="s">
        <v>1260</v>
      </c>
      <c r="Q39" s="3" t="s">
        <v>1261</v>
      </c>
      <c r="R39" s="4" t="s">
        <v>1262</v>
      </c>
      <c r="S39" s="4" t="s">
        <v>1249</v>
      </c>
      <c r="T39" s="3">
        <v>73431</v>
      </c>
      <c r="U39" s="3">
        <v>1</v>
      </c>
      <c r="V39" s="3">
        <v>0</v>
      </c>
      <c r="W39" s="3" t="s">
        <v>2334</v>
      </c>
      <c r="X39" s="3" t="s">
        <v>1273</v>
      </c>
      <c r="Y39" s="5">
        <v>45898.461212534698</v>
      </c>
      <c r="AA39" s="3" t="s">
        <v>1250</v>
      </c>
      <c r="AB39" s="3">
        <v>73431</v>
      </c>
      <c r="AC39" s="3" t="s">
        <v>2779</v>
      </c>
      <c r="AD39" s="3" t="s">
        <v>2778</v>
      </c>
      <c r="AE39" s="3" t="str">
        <f t="shared" si="10"/>
        <v>10005984</v>
      </c>
      <c r="AF39" s="3" t="str">
        <f>VLOOKUP(AD39,Vat_tu__hang_hoa__dich_vu!$C:$D,2,0)</f>
        <v>CGM300</v>
      </c>
      <c r="AH39" s="3">
        <f t="shared" si="3"/>
        <v>73431</v>
      </c>
      <c r="AI39" s="3">
        <f t="shared" si="4"/>
        <v>73431</v>
      </c>
    </row>
    <row r="40" spans="1:35" x14ac:dyDescent="0.25">
      <c r="A40" s="3" t="str">
        <f>VLOOKUP(B40,'HĐ TRA'!$B:$C,2,0)</f>
        <v>29/08/2025</v>
      </c>
      <c r="B40" s="4">
        <v>9105866235</v>
      </c>
      <c r="C40" s="3" t="s">
        <v>274</v>
      </c>
      <c r="D40" s="5" t="str">
        <f>VLOOKUP(B40,'HĐ TRA'!$B:$L,11,0)</f>
        <v>0104918404-021</v>
      </c>
      <c r="E40" s="6" t="str">
        <f t="shared" si="2"/>
        <v>WIN-021</v>
      </c>
      <c r="F40" s="8" t="str">
        <f t="shared" si="9"/>
        <v>5179 WM+ TTH 102 Điện Biên Phủ</v>
      </c>
      <c r="G40" s="5"/>
      <c r="H40" s="3" t="s">
        <v>1243</v>
      </c>
      <c r="I40" s="4" t="s">
        <v>23</v>
      </c>
      <c r="J40" s="3" t="s">
        <v>1244</v>
      </c>
      <c r="K40" s="3" t="s">
        <v>1245</v>
      </c>
      <c r="L40" s="4" t="s">
        <v>1527</v>
      </c>
      <c r="M40" s="3" t="s">
        <v>1528</v>
      </c>
      <c r="N40" s="3" t="s">
        <v>1529</v>
      </c>
      <c r="O40" s="3">
        <v>10</v>
      </c>
      <c r="P40" s="4" t="s">
        <v>1263</v>
      </c>
      <c r="Q40" s="3" t="s">
        <v>1264</v>
      </c>
      <c r="R40" s="4" t="s">
        <v>1265</v>
      </c>
      <c r="S40" s="4" t="s">
        <v>1249</v>
      </c>
      <c r="T40" s="3">
        <v>89285</v>
      </c>
      <c r="U40" s="3">
        <v>1</v>
      </c>
      <c r="V40" s="3">
        <v>0</v>
      </c>
      <c r="W40" s="3" t="s">
        <v>1528</v>
      </c>
      <c r="X40" s="3" t="s">
        <v>1273</v>
      </c>
      <c r="Y40" s="5">
        <v>45898.463550578701</v>
      </c>
      <c r="AA40" s="3" t="s">
        <v>1250</v>
      </c>
      <c r="AB40" s="3">
        <v>89285</v>
      </c>
      <c r="AC40" s="3" t="s">
        <v>2899</v>
      </c>
      <c r="AD40" s="3" t="s">
        <v>3180</v>
      </c>
      <c r="AE40" s="3" t="str">
        <f t="shared" si="10"/>
        <v>10184167</v>
      </c>
      <c r="AF40" s="3" t="str">
        <f>VLOOKUP(AD40,Vat_tu__hang_hoa__dich_vu!$C:$D,2,0)</f>
        <v>GXD500</v>
      </c>
      <c r="AH40" s="3">
        <f t="shared" si="3"/>
        <v>89285</v>
      </c>
      <c r="AI40" s="3">
        <f t="shared" si="4"/>
        <v>89285</v>
      </c>
    </row>
    <row r="41" spans="1:35" x14ac:dyDescent="0.25">
      <c r="A41" s="3" t="str">
        <f>VLOOKUP(B41,'HĐ TRA'!$B:$C,2,0)</f>
        <v>29/08/2025</v>
      </c>
      <c r="B41" s="4">
        <v>9105866239</v>
      </c>
      <c r="C41" s="3" t="s">
        <v>296</v>
      </c>
      <c r="D41" s="5" t="str">
        <f>VLOOKUP(B41,'HĐ TRA'!$B:$L,11,0)</f>
        <v>0104918404-058</v>
      </c>
      <c r="E41" s="6" t="str">
        <f t="shared" si="2"/>
        <v>WIN-058</v>
      </c>
      <c r="F41" s="8" t="str">
        <f t="shared" si="9"/>
        <v>2AG0 WM+ NAN Khối 4, TT Yên Thành</v>
      </c>
      <c r="G41" s="5"/>
      <c r="H41" s="3" t="s">
        <v>1243</v>
      </c>
      <c r="I41" s="4" t="s">
        <v>23</v>
      </c>
      <c r="J41" s="3" t="s">
        <v>1244</v>
      </c>
      <c r="K41" s="3" t="s">
        <v>1245</v>
      </c>
      <c r="L41" s="4" t="s">
        <v>1804</v>
      </c>
      <c r="M41" s="3" t="s">
        <v>1805</v>
      </c>
      <c r="N41" s="3" t="s">
        <v>1806</v>
      </c>
      <c r="O41" s="3">
        <v>10</v>
      </c>
      <c r="P41" s="4" t="s">
        <v>1260</v>
      </c>
      <c r="Q41" s="3" t="s">
        <v>1261</v>
      </c>
      <c r="R41" s="4" t="s">
        <v>1262</v>
      </c>
      <c r="S41" s="4" t="s">
        <v>1249</v>
      </c>
      <c r="T41" s="3">
        <v>73431</v>
      </c>
      <c r="U41" s="3">
        <v>4</v>
      </c>
      <c r="V41" s="3">
        <v>0</v>
      </c>
      <c r="W41" s="3" t="s">
        <v>1805</v>
      </c>
      <c r="Y41" s="5">
        <v>45898.4654465278</v>
      </c>
      <c r="Z41" s="3" t="s">
        <v>2551</v>
      </c>
      <c r="AA41" s="3" t="s">
        <v>1250</v>
      </c>
      <c r="AB41" s="3">
        <v>73431</v>
      </c>
      <c r="AC41" s="3" t="s">
        <v>2779</v>
      </c>
      <c r="AD41" s="3" t="s">
        <v>2778</v>
      </c>
      <c r="AE41" s="3" t="str">
        <f t="shared" si="10"/>
        <v>10005984</v>
      </c>
      <c r="AF41" s="3" t="str">
        <f>VLOOKUP(AD41,Vat_tu__hang_hoa__dich_vu!$C:$D,2,0)</f>
        <v>CGM300</v>
      </c>
      <c r="AH41" s="3">
        <f t="shared" si="3"/>
        <v>73431</v>
      </c>
      <c r="AI41" s="3">
        <f t="shared" si="4"/>
        <v>293724</v>
      </c>
    </row>
    <row r="42" spans="1:35" x14ac:dyDescent="0.25">
      <c r="A42" s="3" t="str">
        <f>VLOOKUP(B42,'HĐ TRA'!$B:$C,2,0)</f>
        <v>29/08/2025</v>
      </c>
      <c r="B42" s="4">
        <v>9105866214</v>
      </c>
      <c r="C42" s="3" t="s">
        <v>304</v>
      </c>
      <c r="D42" s="5" t="str">
        <f>VLOOKUP(B42,'HĐ TRA'!$B:$L,11,0)</f>
        <v>0104918404-002</v>
      </c>
      <c r="E42" s="6" t="str">
        <f t="shared" si="2"/>
        <v>WIN-002</v>
      </c>
      <c r="F42" s="8" t="str">
        <f t="shared" si="9"/>
        <v>6157 WM+ HNI 15 Yên Sơn, Chương Mỹ</v>
      </c>
      <c r="G42" s="5"/>
      <c r="H42" s="3" t="s">
        <v>1243</v>
      </c>
      <c r="I42" s="4" t="s">
        <v>23</v>
      </c>
      <c r="J42" s="3" t="s">
        <v>1244</v>
      </c>
      <c r="K42" s="3" t="s">
        <v>1245</v>
      </c>
      <c r="L42" s="4" t="s">
        <v>1302</v>
      </c>
      <c r="M42" s="3" t="s">
        <v>1303</v>
      </c>
      <c r="N42" s="3" t="s">
        <v>1304</v>
      </c>
      <c r="O42" s="3">
        <v>10</v>
      </c>
      <c r="P42" s="4" t="s">
        <v>1260</v>
      </c>
      <c r="Q42" s="3" t="s">
        <v>1261</v>
      </c>
      <c r="R42" s="4" t="s">
        <v>1262</v>
      </c>
      <c r="S42" s="4" t="s">
        <v>1249</v>
      </c>
      <c r="T42" s="3">
        <v>73431</v>
      </c>
      <c r="U42" s="3">
        <v>2</v>
      </c>
      <c r="V42" s="3">
        <v>0</v>
      </c>
      <c r="W42" s="3" t="s">
        <v>1303</v>
      </c>
      <c r="X42" s="3" t="s">
        <v>1305</v>
      </c>
      <c r="Y42" s="5">
        <v>45898.467099733803</v>
      </c>
      <c r="AA42" s="3" t="s">
        <v>1250</v>
      </c>
      <c r="AB42" s="3">
        <v>73431</v>
      </c>
      <c r="AC42" s="3" t="s">
        <v>2779</v>
      </c>
      <c r="AD42" s="3" t="s">
        <v>2778</v>
      </c>
      <c r="AE42" s="3" t="str">
        <f t="shared" si="10"/>
        <v>10005984</v>
      </c>
      <c r="AF42" s="3" t="str">
        <f>VLOOKUP(AD42,Vat_tu__hang_hoa__dich_vu!$C:$D,2,0)</f>
        <v>CGM300</v>
      </c>
      <c r="AH42" s="3">
        <f t="shared" si="3"/>
        <v>73431</v>
      </c>
      <c r="AI42" s="3">
        <f t="shared" si="4"/>
        <v>146862</v>
      </c>
    </row>
    <row r="43" spans="1:35" x14ac:dyDescent="0.25">
      <c r="A43" s="3" t="str">
        <f>VLOOKUP(B43,'HĐ TRA'!$B:$C,2,0)</f>
        <v>29/08/2025</v>
      </c>
      <c r="B43" s="4">
        <v>9105866287</v>
      </c>
      <c r="C43" s="3" t="s">
        <v>435</v>
      </c>
      <c r="D43" s="5" t="str">
        <f>VLOOKUP(B43,'HĐ TRA'!$B:$L,11,0)</f>
        <v>0104918404-002</v>
      </c>
      <c r="E43" s="6" t="str">
        <f t="shared" si="2"/>
        <v>WIN-002</v>
      </c>
      <c r="F43" s="8" t="str">
        <f t="shared" si="9"/>
        <v>4277 WM+ HNI 67 đường 2 khu 2 Phú Minh</v>
      </c>
      <c r="G43" s="5"/>
      <c r="H43" s="3" t="s">
        <v>1243</v>
      </c>
      <c r="I43" s="4" t="s">
        <v>23</v>
      </c>
      <c r="J43" s="3" t="s">
        <v>1244</v>
      </c>
      <c r="K43" s="3" t="s">
        <v>1245</v>
      </c>
      <c r="L43" s="4" t="s">
        <v>1452</v>
      </c>
      <c r="M43" s="3" t="s">
        <v>1453</v>
      </c>
      <c r="N43" s="3" t="s">
        <v>1454</v>
      </c>
      <c r="O43" s="3">
        <v>10</v>
      </c>
      <c r="P43" s="4" t="s">
        <v>1254</v>
      </c>
      <c r="Q43" s="3" t="s">
        <v>1255</v>
      </c>
      <c r="R43" s="4" t="s">
        <v>1256</v>
      </c>
      <c r="S43" s="4" t="s">
        <v>1249</v>
      </c>
      <c r="T43" s="3">
        <v>46000</v>
      </c>
      <c r="U43" s="3">
        <v>1</v>
      </c>
      <c r="V43" s="3">
        <v>0</v>
      </c>
      <c r="W43" s="3" t="s">
        <v>1455</v>
      </c>
      <c r="X43" s="3" t="s">
        <v>1273</v>
      </c>
      <c r="Y43" s="5">
        <v>45898.470034756901</v>
      </c>
      <c r="AA43" s="3" t="s">
        <v>1250</v>
      </c>
      <c r="AB43" s="3">
        <v>46000</v>
      </c>
      <c r="AC43" s="3" t="s">
        <v>3013</v>
      </c>
      <c r="AD43" s="3" t="s">
        <v>3181</v>
      </c>
      <c r="AE43" s="3" t="str">
        <f t="shared" si="10"/>
        <v>10638308</v>
      </c>
      <c r="AF43" s="3" t="str">
        <f>VLOOKUP(AD43,Vat_tu__hang_hoa__dich_vu!$C:$D,2,0)</f>
        <v>MNH250</v>
      </c>
      <c r="AH43" s="3">
        <f t="shared" si="3"/>
        <v>46000</v>
      </c>
      <c r="AI43" s="3">
        <f t="shared" si="4"/>
        <v>46000</v>
      </c>
    </row>
    <row r="44" spans="1:35" x14ac:dyDescent="0.25">
      <c r="A44" s="3" t="str">
        <f>VLOOKUP(B44,'HĐ TRA'!$B:$C,2,0)</f>
        <v>29/08/2025</v>
      </c>
      <c r="B44" s="4">
        <v>9105866311</v>
      </c>
      <c r="C44" s="3" t="s">
        <v>475</v>
      </c>
      <c r="D44" s="5" t="str">
        <f>VLOOKUP(B44,'HĐ TRA'!$B:$L,11,0)</f>
        <v>0104918404-002</v>
      </c>
      <c r="E44" s="6" t="str">
        <f t="shared" si="2"/>
        <v>WIN-002</v>
      </c>
      <c r="F44" s="8" t="str">
        <f t="shared" si="9"/>
        <v>6321 WM+ HNI 118 Hòa Sơn</v>
      </c>
      <c r="G44" s="5"/>
      <c r="H44" s="3" t="s">
        <v>1243</v>
      </c>
      <c r="I44" s="4" t="s">
        <v>23</v>
      </c>
      <c r="J44" s="3" t="s">
        <v>1244</v>
      </c>
      <c r="K44" s="3" t="s">
        <v>1245</v>
      </c>
      <c r="L44" s="4" t="s">
        <v>1391</v>
      </c>
      <c r="M44" s="3" t="s">
        <v>1392</v>
      </c>
      <c r="N44" s="3" t="s">
        <v>1393</v>
      </c>
      <c r="O44" s="3">
        <v>10</v>
      </c>
      <c r="P44" s="4" t="s">
        <v>1246</v>
      </c>
      <c r="Q44" s="3" t="s">
        <v>1247</v>
      </c>
      <c r="R44" s="4" t="s">
        <v>1248</v>
      </c>
      <c r="S44" s="4" t="s">
        <v>1249</v>
      </c>
      <c r="T44" s="3">
        <v>111058</v>
      </c>
      <c r="U44" s="3">
        <v>3</v>
      </c>
      <c r="V44" s="3">
        <v>0</v>
      </c>
      <c r="W44" s="3" t="s">
        <v>1392</v>
      </c>
      <c r="Y44" s="5">
        <v>45898.474679710598</v>
      </c>
      <c r="AA44" s="3" t="s">
        <v>1250</v>
      </c>
      <c r="AB44" s="3">
        <v>111058</v>
      </c>
      <c r="AC44" s="3" t="s">
        <v>2824</v>
      </c>
      <c r="AD44" s="3" t="s">
        <v>2825</v>
      </c>
      <c r="AE44" s="3" t="str">
        <f t="shared" si="10"/>
        <v>10005986</v>
      </c>
      <c r="AF44" s="3" t="str">
        <f>VLOOKUP(AD44,Vat_tu__hang_hoa__dich_vu!$C:$D,2,0)</f>
        <v>GM500</v>
      </c>
      <c r="AH44" s="3">
        <f t="shared" si="3"/>
        <v>111058</v>
      </c>
      <c r="AI44" s="3">
        <f t="shared" si="4"/>
        <v>333174</v>
      </c>
    </row>
    <row r="45" spans="1:35" x14ac:dyDescent="0.25">
      <c r="A45" s="3" t="str">
        <f>VLOOKUP(B45,'HĐ TRA'!$B:$C,2,0)</f>
        <v>29/08/2025</v>
      </c>
      <c r="B45" s="4">
        <v>9105866350</v>
      </c>
      <c r="C45" s="3" t="s">
        <v>381</v>
      </c>
      <c r="D45" s="5" t="str">
        <f>VLOOKUP(B45,'HĐ TRA'!$B:$L,11,0)</f>
        <v>0104918404-023</v>
      </c>
      <c r="E45" s="6" t="str">
        <f t="shared" si="2"/>
        <v>WIN-023</v>
      </c>
      <c r="F45" s="8" t="str">
        <f t="shared" si="9"/>
        <v>3146 WM+ DNI 042 Tổ 2</v>
      </c>
      <c r="G45" s="5"/>
      <c r="H45" s="3" t="s">
        <v>1243</v>
      </c>
      <c r="I45" s="4" t="s">
        <v>23</v>
      </c>
      <c r="J45" s="3" t="s">
        <v>1244</v>
      </c>
      <c r="K45" s="3" t="s">
        <v>1245</v>
      </c>
      <c r="L45" s="4" t="s">
        <v>2130</v>
      </c>
      <c r="M45" s="3" t="s">
        <v>2131</v>
      </c>
      <c r="N45" s="3" t="s">
        <v>2132</v>
      </c>
      <c r="O45" s="3">
        <v>10</v>
      </c>
      <c r="P45" s="4" t="s">
        <v>1257</v>
      </c>
      <c r="Q45" s="3" t="s">
        <v>1258</v>
      </c>
      <c r="R45" s="4" t="s">
        <v>1259</v>
      </c>
      <c r="S45" s="4" t="s">
        <v>1249</v>
      </c>
      <c r="T45" s="3">
        <v>55595</v>
      </c>
      <c r="U45" s="3">
        <v>2</v>
      </c>
      <c r="V45" s="3">
        <v>0</v>
      </c>
      <c r="W45" s="3" t="s">
        <v>2131</v>
      </c>
      <c r="X45" s="3" t="s">
        <v>1272</v>
      </c>
      <c r="Y45" s="5">
        <v>45898.479959988399</v>
      </c>
      <c r="Z45" s="3" t="s">
        <v>2552</v>
      </c>
      <c r="AA45" s="3" t="s">
        <v>1250</v>
      </c>
      <c r="AB45" s="3">
        <v>55595</v>
      </c>
      <c r="AC45" s="3" t="s">
        <v>3047</v>
      </c>
      <c r="AD45" s="3" t="s">
        <v>3046</v>
      </c>
      <c r="AE45" s="3" t="str">
        <f t="shared" si="10"/>
        <v>10005987</v>
      </c>
      <c r="AF45" s="3" t="str">
        <f>VLOOKUP(AD45,Vat_tu__hang_hoa__dich_vu!$C:$D,2,0)</f>
        <v>TH200</v>
      </c>
      <c r="AH45" s="3">
        <f t="shared" si="3"/>
        <v>55595</v>
      </c>
      <c r="AI45" s="3">
        <f t="shared" si="4"/>
        <v>111190</v>
      </c>
    </row>
    <row r="46" spans="1:35" x14ac:dyDescent="0.25">
      <c r="A46" s="3" t="str">
        <f>VLOOKUP(B46,'HĐ TRA'!$B:$C,2,0)</f>
        <v>29/08/2025</v>
      </c>
      <c r="B46" s="4">
        <v>9105866305</v>
      </c>
      <c r="C46" s="3" t="s">
        <v>300</v>
      </c>
      <c r="D46" s="5" t="str">
        <f>VLOOKUP(B46,'HĐ TRA'!$B:$L,11,0)</f>
        <v>0104918404-021</v>
      </c>
      <c r="E46" s="6" t="str">
        <f t="shared" si="2"/>
        <v>WIN-021</v>
      </c>
      <c r="F46" s="8" t="str">
        <f t="shared" si="9"/>
        <v>5179 WM+ TTH 102 Điện Biên Phủ</v>
      </c>
      <c r="G46" s="5"/>
      <c r="H46" s="3" t="s">
        <v>1243</v>
      </c>
      <c r="I46" s="4" t="s">
        <v>23</v>
      </c>
      <c r="J46" s="3" t="s">
        <v>1244</v>
      </c>
      <c r="K46" s="3" t="s">
        <v>1245</v>
      </c>
      <c r="L46" s="4" t="s">
        <v>1527</v>
      </c>
      <c r="M46" s="3" t="s">
        <v>1528</v>
      </c>
      <c r="N46" s="3" t="s">
        <v>1529</v>
      </c>
      <c r="O46" s="3">
        <v>10</v>
      </c>
      <c r="P46" s="4" t="s">
        <v>1274</v>
      </c>
      <c r="Q46" s="3" t="s">
        <v>1275</v>
      </c>
      <c r="R46" s="4" t="s">
        <v>1276</v>
      </c>
      <c r="S46" s="4" t="s">
        <v>1249</v>
      </c>
      <c r="T46" s="3">
        <v>74250</v>
      </c>
      <c r="U46" s="3">
        <v>1</v>
      </c>
      <c r="V46" s="3">
        <v>0</v>
      </c>
      <c r="W46" s="3" t="s">
        <v>1528</v>
      </c>
      <c r="X46" s="3" t="s">
        <v>1273</v>
      </c>
      <c r="Y46" s="5">
        <v>45898.4801079514</v>
      </c>
      <c r="AA46" s="3" t="s">
        <v>1250</v>
      </c>
      <c r="AB46" s="3">
        <v>74250</v>
      </c>
      <c r="AC46" s="3" t="s">
        <v>2771</v>
      </c>
      <c r="AD46" s="3" t="s">
        <v>2770</v>
      </c>
      <c r="AE46" s="3" t="str">
        <f t="shared" si="10"/>
        <v>10182351</v>
      </c>
      <c r="AF46" s="3" t="str">
        <f>VLOOKUP(AD46,Vat_tu__hang_hoa__dich_vu!$C:$D,2,0)</f>
        <v>CC300</v>
      </c>
      <c r="AH46" s="3">
        <f t="shared" si="3"/>
        <v>74250</v>
      </c>
      <c r="AI46" s="3">
        <f t="shared" si="4"/>
        <v>74250</v>
      </c>
    </row>
    <row r="47" spans="1:35" x14ac:dyDescent="0.25">
      <c r="A47" s="3" t="str">
        <f>VLOOKUP(B47,'HĐ TRA'!$B:$C,2,0)</f>
        <v>29/08/2025</v>
      </c>
      <c r="B47" s="4">
        <v>9105866305</v>
      </c>
      <c r="C47" s="3" t="s">
        <v>300</v>
      </c>
      <c r="D47" s="5" t="str">
        <f>VLOOKUP(B47,'HĐ TRA'!$B:$L,11,0)</f>
        <v>0104918404-021</v>
      </c>
      <c r="E47" s="6" t="str">
        <f t="shared" si="2"/>
        <v>WIN-021</v>
      </c>
      <c r="F47" s="8" t="str">
        <f t="shared" si="9"/>
        <v>5179 WM+ TTH 102 Điện Biên Phủ</v>
      </c>
      <c r="G47" s="5"/>
      <c r="H47" s="3" t="s">
        <v>1243</v>
      </c>
      <c r="I47" s="4" t="s">
        <v>23</v>
      </c>
      <c r="J47" s="3" t="s">
        <v>1244</v>
      </c>
      <c r="K47" s="3" t="s">
        <v>1245</v>
      </c>
      <c r="L47" s="4" t="s">
        <v>1527</v>
      </c>
      <c r="M47" s="3" t="s">
        <v>1528</v>
      </c>
      <c r="N47" s="3" t="s">
        <v>1529</v>
      </c>
      <c r="O47" s="3">
        <v>20</v>
      </c>
      <c r="P47" s="4" t="s">
        <v>1251</v>
      </c>
      <c r="Q47" s="3" t="s">
        <v>1252</v>
      </c>
      <c r="R47" s="4" t="s">
        <v>1253</v>
      </c>
      <c r="S47" s="4" t="s">
        <v>1249</v>
      </c>
      <c r="T47" s="3">
        <v>50182</v>
      </c>
      <c r="U47" s="3">
        <v>1</v>
      </c>
      <c r="V47" s="3">
        <v>0</v>
      </c>
      <c r="W47" s="3" t="s">
        <v>1528</v>
      </c>
      <c r="X47" s="3" t="s">
        <v>1273</v>
      </c>
      <c r="Y47" s="5">
        <v>45898.4801079514</v>
      </c>
      <c r="AA47" s="3" t="s">
        <v>1250</v>
      </c>
      <c r="AB47" s="3">
        <v>50182</v>
      </c>
      <c r="AC47" s="3" t="s">
        <v>2826</v>
      </c>
      <c r="AD47" s="3" t="s">
        <v>3179</v>
      </c>
      <c r="AE47" s="3" t="str">
        <f t="shared" si="10"/>
        <v>10638307</v>
      </c>
      <c r="AF47" s="3" t="str">
        <f>VLOOKUP(AD47,Vat_tu__hang_hoa__dich_vu!$C:$D,2,0)</f>
        <v>GTLX250G</v>
      </c>
      <c r="AH47" s="3">
        <f t="shared" si="3"/>
        <v>50182</v>
      </c>
      <c r="AI47" s="3">
        <f t="shared" si="4"/>
        <v>50182</v>
      </c>
    </row>
    <row r="48" spans="1:35" x14ac:dyDescent="0.25">
      <c r="A48" s="3" t="str">
        <f>VLOOKUP(B48,'HĐ TRA'!$B:$C,2,0)</f>
        <v>29/08/2025</v>
      </c>
      <c r="B48" s="4">
        <v>9105866429</v>
      </c>
      <c r="C48" s="3" t="s">
        <v>312</v>
      </c>
      <c r="D48" s="5" t="str">
        <f>VLOOKUP(B48,'HĐ TRA'!$B:$L,11,0)</f>
        <v>0104918404-058</v>
      </c>
      <c r="E48" s="6" t="str">
        <f t="shared" si="2"/>
        <v>WIN-058</v>
      </c>
      <c r="F48" s="8" t="str">
        <f t="shared" si="9"/>
        <v>5601 WM+ NAN 62 Phạm Hồng Thái</v>
      </c>
      <c r="G48" s="5"/>
      <c r="H48" s="3" t="s">
        <v>1243</v>
      </c>
      <c r="I48" s="4" t="s">
        <v>23</v>
      </c>
      <c r="J48" s="3" t="s">
        <v>1244</v>
      </c>
      <c r="K48" s="3" t="s">
        <v>1245</v>
      </c>
      <c r="L48" s="4" t="s">
        <v>1975</v>
      </c>
      <c r="M48" s="3" t="s">
        <v>1976</v>
      </c>
      <c r="N48" s="3" t="s">
        <v>1977</v>
      </c>
      <c r="O48" s="3">
        <v>10</v>
      </c>
      <c r="P48" s="4" t="s">
        <v>1246</v>
      </c>
      <c r="Q48" s="3" t="s">
        <v>1247</v>
      </c>
      <c r="R48" s="4" t="s">
        <v>1248</v>
      </c>
      <c r="S48" s="4" t="s">
        <v>1249</v>
      </c>
      <c r="T48" s="3">
        <v>111058</v>
      </c>
      <c r="U48" s="3">
        <v>1</v>
      </c>
      <c r="V48" s="3">
        <v>0</v>
      </c>
      <c r="W48" s="3" t="s">
        <v>1976</v>
      </c>
      <c r="X48" s="3" t="s">
        <v>1978</v>
      </c>
      <c r="Y48" s="5">
        <v>45898.487127349501</v>
      </c>
      <c r="Z48" s="3" t="s">
        <v>2553</v>
      </c>
      <c r="AA48" s="3" t="s">
        <v>1250</v>
      </c>
      <c r="AB48" s="3">
        <v>111058</v>
      </c>
      <c r="AC48" s="3" t="s">
        <v>2824</v>
      </c>
      <c r="AD48" s="3" t="s">
        <v>2825</v>
      </c>
      <c r="AE48" s="3" t="str">
        <f t="shared" si="10"/>
        <v>10005986</v>
      </c>
      <c r="AF48" s="3" t="str">
        <f>VLOOKUP(AD48,Vat_tu__hang_hoa__dich_vu!$C:$D,2,0)</f>
        <v>GM500</v>
      </c>
      <c r="AH48" s="3">
        <f t="shared" si="3"/>
        <v>111058</v>
      </c>
      <c r="AI48" s="3">
        <f t="shared" si="4"/>
        <v>111058</v>
      </c>
    </row>
    <row r="49" spans="1:35" x14ac:dyDescent="0.25">
      <c r="A49" s="3" t="str">
        <f>VLOOKUP(B49,'HĐ TRA'!$B:$C,2,0)</f>
        <v>29/08/2025</v>
      </c>
      <c r="B49" s="4">
        <v>9105866559</v>
      </c>
      <c r="C49" s="3" t="s">
        <v>76</v>
      </c>
      <c r="D49" s="5" t="str">
        <f>VLOOKUP(B49,'HĐ TRA'!$B:$L,11,0)</f>
        <v>0104918404-029</v>
      </c>
      <c r="E49" s="6" t="str">
        <f t="shared" si="2"/>
        <v>WIN-029</v>
      </c>
      <c r="F49" s="8" t="str">
        <f t="shared" si="9"/>
        <v>2AFQ WM+ VPC Khu Chợ Đầm, Thái Hòa</v>
      </c>
      <c r="G49" s="5"/>
      <c r="H49" s="3" t="s">
        <v>1243</v>
      </c>
      <c r="I49" s="4" t="s">
        <v>23</v>
      </c>
      <c r="J49" s="3" t="s">
        <v>1244</v>
      </c>
      <c r="K49" s="3" t="s">
        <v>1245</v>
      </c>
      <c r="L49" s="4" t="s">
        <v>2448</v>
      </c>
      <c r="M49" s="3" t="s">
        <v>2449</v>
      </c>
      <c r="N49" s="3" t="s">
        <v>2450</v>
      </c>
      <c r="O49" s="3">
        <v>10</v>
      </c>
      <c r="P49" s="4" t="s">
        <v>1246</v>
      </c>
      <c r="Q49" s="3" t="s">
        <v>1247</v>
      </c>
      <c r="R49" s="4" t="s">
        <v>1248</v>
      </c>
      <c r="S49" s="4" t="s">
        <v>1249</v>
      </c>
      <c r="T49" s="3">
        <v>111058</v>
      </c>
      <c r="U49" s="3">
        <v>1</v>
      </c>
      <c r="V49" s="3">
        <v>0</v>
      </c>
      <c r="W49" s="3" t="s">
        <v>2449</v>
      </c>
      <c r="Y49" s="5">
        <v>45898.501544907398</v>
      </c>
      <c r="AA49" s="3" t="s">
        <v>1250</v>
      </c>
      <c r="AB49" s="3">
        <v>111058</v>
      </c>
      <c r="AC49" s="3" t="s">
        <v>2824</v>
      </c>
      <c r="AD49" s="3" t="s">
        <v>2825</v>
      </c>
      <c r="AE49" s="3" t="str">
        <f t="shared" si="10"/>
        <v>10005986</v>
      </c>
      <c r="AF49" s="3" t="str">
        <f>VLOOKUP(AD49,Vat_tu__hang_hoa__dich_vu!$C:$D,2,0)</f>
        <v>GM500</v>
      </c>
      <c r="AH49" s="3">
        <f t="shared" si="3"/>
        <v>111058</v>
      </c>
      <c r="AI49" s="3">
        <f t="shared" si="4"/>
        <v>111058</v>
      </c>
    </row>
    <row r="50" spans="1:35" x14ac:dyDescent="0.25">
      <c r="A50" s="3" t="str">
        <f>VLOOKUP(B50,'HĐ TRA'!$B:$C,2,0)</f>
        <v>29/08/2025</v>
      </c>
      <c r="B50" s="4">
        <v>9105866540</v>
      </c>
      <c r="C50" s="3" t="s">
        <v>153</v>
      </c>
      <c r="D50" s="5" t="str">
        <f>VLOOKUP(B50,'HĐ TRA'!$B:$L,11,0)</f>
        <v>0104918404-061</v>
      </c>
      <c r="E50" s="6" t="str">
        <f t="shared" si="2"/>
        <v>WIN-061</v>
      </c>
      <c r="F50" s="8" t="str">
        <f t="shared" si="9"/>
        <v>2AQ9 WM+ QNM 1140 Hùng Vương</v>
      </c>
      <c r="G50" s="5"/>
      <c r="H50" s="3" t="s">
        <v>1243</v>
      </c>
      <c r="I50" s="4" t="s">
        <v>23</v>
      </c>
      <c r="J50" s="3" t="s">
        <v>1244</v>
      </c>
      <c r="K50" s="3" t="s">
        <v>1245</v>
      </c>
      <c r="L50" s="4" t="s">
        <v>1683</v>
      </c>
      <c r="M50" s="3" t="s">
        <v>1684</v>
      </c>
      <c r="N50" s="3" t="s">
        <v>1685</v>
      </c>
      <c r="O50" s="3">
        <v>10</v>
      </c>
      <c r="P50" s="4" t="s">
        <v>1274</v>
      </c>
      <c r="Q50" s="3" t="s">
        <v>1275</v>
      </c>
      <c r="R50" s="4" t="s">
        <v>1276</v>
      </c>
      <c r="S50" s="4" t="s">
        <v>1249</v>
      </c>
      <c r="T50" s="3">
        <v>74250</v>
      </c>
      <c r="U50" s="3">
        <v>1</v>
      </c>
      <c r="V50" s="3">
        <v>0</v>
      </c>
      <c r="W50" s="3" t="s">
        <v>1684</v>
      </c>
      <c r="Y50" s="5">
        <v>45898.5021835648</v>
      </c>
      <c r="AA50" s="3" t="s">
        <v>1250</v>
      </c>
      <c r="AB50" s="3">
        <v>74250</v>
      </c>
      <c r="AC50" s="3" t="s">
        <v>2771</v>
      </c>
      <c r="AD50" s="3" t="s">
        <v>2770</v>
      </c>
      <c r="AE50" s="3" t="str">
        <f t="shared" si="10"/>
        <v>10182351</v>
      </c>
      <c r="AF50" s="3" t="str">
        <f>VLOOKUP(AD50,Vat_tu__hang_hoa__dich_vu!$C:$D,2,0)</f>
        <v>CC300</v>
      </c>
      <c r="AH50" s="3">
        <f t="shared" si="3"/>
        <v>74250</v>
      </c>
      <c r="AI50" s="3">
        <f t="shared" si="4"/>
        <v>74250</v>
      </c>
    </row>
    <row r="51" spans="1:35" x14ac:dyDescent="0.25">
      <c r="A51" s="3" t="str">
        <f>VLOOKUP(B51,'HĐ TRA'!$B:$C,2,0)</f>
        <v>29/08/2025</v>
      </c>
      <c r="B51" s="4">
        <v>9105866546</v>
      </c>
      <c r="C51" s="3" t="s">
        <v>97</v>
      </c>
      <c r="D51" s="5" t="str">
        <f>VLOOKUP(B51,'HĐ TRA'!$B:$L,11,0)</f>
        <v>0104918404-029</v>
      </c>
      <c r="E51" s="6" t="str">
        <f t="shared" si="2"/>
        <v>WIN-029</v>
      </c>
      <c r="F51" s="8" t="str">
        <f t="shared" si="9"/>
        <v>4523 WM+ VPC 38 Bà Triệu</v>
      </c>
      <c r="G51" s="5"/>
      <c r="H51" s="3" t="s">
        <v>1243</v>
      </c>
      <c r="I51" s="4" t="s">
        <v>23</v>
      </c>
      <c r="J51" s="3" t="s">
        <v>1244</v>
      </c>
      <c r="K51" s="3" t="s">
        <v>1245</v>
      </c>
      <c r="L51" s="4" t="s">
        <v>1664</v>
      </c>
      <c r="M51" s="3" t="s">
        <v>1665</v>
      </c>
      <c r="N51" s="3" t="s">
        <v>1666</v>
      </c>
      <c r="O51" s="3">
        <v>10</v>
      </c>
      <c r="P51" s="4" t="s">
        <v>1246</v>
      </c>
      <c r="Q51" s="3" t="s">
        <v>1247</v>
      </c>
      <c r="R51" s="4" t="s">
        <v>1248</v>
      </c>
      <c r="S51" s="4" t="s">
        <v>1249</v>
      </c>
      <c r="T51" s="3">
        <v>111058</v>
      </c>
      <c r="U51" s="3">
        <v>3</v>
      </c>
      <c r="V51" s="3">
        <v>0</v>
      </c>
      <c r="W51" s="3" t="s">
        <v>1665</v>
      </c>
      <c r="X51" s="3" t="s">
        <v>1273</v>
      </c>
      <c r="Y51" s="5">
        <v>45898.506646030102</v>
      </c>
      <c r="AA51" s="3" t="s">
        <v>1250</v>
      </c>
      <c r="AB51" s="3">
        <v>111058</v>
      </c>
      <c r="AC51" s="3" t="s">
        <v>2824</v>
      </c>
      <c r="AD51" s="3" t="s">
        <v>2825</v>
      </c>
      <c r="AE51" s="3" t="str">
        <f t="shared" si="10"/>
        <v>10005986</v>
      </c>
      <c r="AF51" s="3" t="str">
        <f>VLOOKUP(AD51,Vat_tu__hang_hoa__dich_vu!$C:$D,2,0)</f>
        <v>GM500</v>
      </c>
      <c r="AH51" s="3">
        <f t="shared" si="3"/>
        <v>111058</v>
      </c>
      <c r="AI51" s="3">
        <f t="shared" si="4"/>
        <v>333174</v>
      </c>
    </row>
    <row r="52" spans="1:35" x14ac:dyDescent="0.25">
      <c r="A52" s="3" t="str">
        <f>VLOOKUP(B52,'HĐ TRA'!$B:$C,2,0)</f>
        <v>29/08/2025</v>
      </c>
      <c r="B52" s="4">
        <v>9105866575</v>
      </c>
      <c r="C52" s="3" t="s">
        <v>506</v>
      </c>
      <c r="D52" s="5" t="str">
        <f>VLOOKUP(B52,'HĐ TRA'!$B:$L,11,0)</f>
        <v>0104918404-002</v>
      </c>
      <c r="E52" s="6" t="str">
        <f t="shared" si="2"/>
        <v>WIN-002</v>
      </c>
      <c r="F52" s="8" t="str">
        <f t="shared" si="9"/>
        <v>6462 WM+ HNI Khê Ngoại 1, Mê Linh</v>
      </c>
      <c r="G52" s="5"/>
      <c r="H52" s="3" t="s">
        <v>1243</v>
      </c>
      <c r="I52" s="4" t="s">
        <v>23</v>
      </c>
      <c r="J52" s="3" t="s">
        <v>1244</v>
      </c>
      <c r="K52" s="3" t="s">
        <v>1245</v>
      </c>
      <c r="L52" s="4" t="s">
        <v>2207</v>
      </c>
      <c r="M52" s="3" t="s">
        <v>2208</v>
      </c>
      <c r="N52" s="3" t="s">
        <v>2209</v>
      </c>
      <c r="O52" s="3">
        <v>10</v>
      </c>
      <c r="P52" s="4" t="s">
        <v>1246</v>
      </c>
      <c r="Q52" s="3" t="s">
        <v>1247</v>
      </c>
      <c r="R52" s="4" t="s">
        <v>1248</v>
      </c>
      <c r="S52" s="4" t="s">
        <v>1249</v>
      </c>
      <c r="T52" s="3">
        <v>111058</v>
      </c>
      <c r="U52" s="3">
        <v>1</v>
      </c>
      <c r="V52" s="3">
        <v>0</v>
      </c>
      <c r="W52" s="3" t="s">
        <v>2208</v>
      </c>
      <c r="Y52" s="5">
        <v>45898.509584375002</v>
      </c>
      <c r="Z52" s="3" t="s">
        <v>2554</v>
      </c>
      <c r="AA52" s="3" t="s">
        <v>1250</v>
      </c>
      <c r="AB52" s="3">
        <v>111058</v>
      </c>
      <c r="AC52" s="3" t="s">
        <v>2824</v>
      </c>
      <c r="AD52" s="3" t="s">
        <v>2825</v>
      </c>
      <c r="AE52" s="3" t="str">
        <f t="shared" si="10"/>
        <v>10005986</v>
      </c>
      <c r="AF52" s="3" t="str">
        <f>VLOOKUP(AD52,Vat_tu__hang_hoa__dich_vu!$C:$D,2,0)</f>
        <v>GM500</v>
      </c>
      <c r="AH52" s="3">
        <f t="shared" si="3"/>
        <v>111058</v>
      </c>
      <c r="AI52" s="3">
        <f t="shared" si="4"/>
        <v>111058</v>
      </c>
    </row>
    <row r="53" spans="1:35" x14ac:dyDescent="0.25">
      <c r="A53" s="3" t="str">
        <f>VLOOKUP(B53,'HĐ TRA'!$B:$C,2,0)</f>
        <v>29/08/2025</v>
      </c>
      <c r="B53" s="4">
        <v>9105866575</v>
      </c>
      <c r="C53" s="3" t="s">
        <v>506</v>
      </c>
      <c r="D53" s="5" t="str">
        <f>VLOOKUP(B53,'HĐ TRA'!$B:$L,11,0)</f>
        <v>0104918404-002</v>
      </c>
      <c r="E53" s="6" t="str">
        <f t="shared" si="2"/>
        <v>WIN-002</v>
      </c>
      <c r="F53" s="8" t="str">
        <f t="shared" si="9"/>
        <v>6462 WM+ HNI Khê Ngoại 1, Mê Linh</v>
      </c>
      <c r="G53" s="5"/>
      <c r="H53" s="3" t="s">
        <v>1243</v>
      </c>
      <c r="I53" s="4" t="s">
        <v>23</v>
      </c>
      <c r="J53" s="3" t="s">
        <v>1244</v>
      </c>
      <c r="K53" s="3" t="s">
        <v>1245</v>
      </c>
      <c r="L53" s="4" t="s">
        <v>2207</v>
      </c>
      <c r="M53" s="3" t="s">
        <v>2208</v>
      </c>
      <c r="N53" s="3" t="s">
        <v>2209</v>
      </c>
      <c r="O53" s="3">
        <v>20</v>
      </c>
      <c r="P53" s="4" t="s">
        <v>1251</v>
      </c>
      <c r="Q53" s="3" t="s">
        <v>1252</v>
      </c>
      <c r="R53" s="4" t="s">
        <v>1253</v>
      </c>
      <c r="S53" s="4" t="s">
        <v>1249</v>
      </c>
      <c r="T53" s="3">
        <v>50182</v>
      </c>
      <c r="U53" s="3">
        <v>1</v>
      </c>
      <c r="V53" s="3">
        <v>0</v>
      </c>
      <c r="W53" s="3" t="s">
        <v>2208</v>
      </c>
      <c r="Y53" s="5">
        <v>45898.509584375002</v>
      </c>
      <c r="Z53" s="3" t="s">
        <v>2554</v>
      </c>
      <c r="AA53" s="3" t="s">
        <v>1250</v>
      </c>
      <c r="AB53" s="3">
        <v>50182</v>
      </c>
      <c r="AC53" s="3" t="s">
        <v>2826</v>
      </c>
      <c r="AD53" s="3" t="s">
        <v>3179</v>
      </c>
      <c r="AE53" s="3" t="str">
        <f t="shared" si="10"/>
        <v>10638307</v>
      </c>
      <c r="AF53" s="3" t="str">
        <f>VLOOKUP(AD53,Vat_tu__hang_hoa__dich_vu!$C:$D,2,0)</f>
        <v>GTLX250G</v>
      </c>
      <c r="AH53" s="3">
        <f t="shared" si="3"/>
        <v>50182</v>
      </c>
      <c r="AI53" s="3">
        <f t="shared" si="4"/>
        <v>50182</v>
      </c>
    </row>
    <row r="54" spans="1:35" x14ac:dyDescent="0.25">
      <c r="A54" s="3" t="str">
        <f>VLOOKUP(B54,'HĐ TRA'!$B:$C,2,0)</f>
        <v>29/08/2025</v>
      </c>
      <c r="B54" s="4">
        <v>9105866659</v>
      </c>
      <c r="C54" s="3" t="s">
        <v>368</v>
      </c>
      <c r="D54" s="5" t="str">
        <f>VLOOKUP(B54,'HĐ TRA'!$B:$L,11,0)</f>
        <v>0104918404-058</v>
      </c>
      <c r="E54" s="6" t="str">
        <f t="shared" si="2"/>
        <v>WIN-058</v>
      </c>
      <c r="F54" s="8" t="str">
        <f t="shared" si="9"/>
        <v>4633 WM+ NAN 67 Nguyễn Phong Sắc</v>
      </c>
      <c r="G54" s="5"/>
      <c r="H54" s="3" t="s">
        <v>1243</v>
      </c>
      <c r="I54" s="4" t="s">
        <v>23</v>
      </c>
      <c r="J54" s="3" t="s">
        <v>1244</v>
      </c>
      <c r="K54" s="3" t="s">
        <v>1245</v>
      </c>
      <c r="L54" s="4" t="s">
        <v>2217</v>
      </c>
      <c r="M54" s="3" t="s">
        <v>2218</v>
      </c>
      <c r="N54" s="3" t="s">
        <v>2219</v>
      </c>
      <c r="O54" s="3">
        <v>10</v>
      </c>
      <c r="P54" s="4" t="s">
        <v>1246</v>
      </c>
      <c r="Q54" s="3" t="s">
        <v>1247</v>
      </c>
      <c r="R54" s="4" t="s">
        <v>1248</v>
      </c>
      <c r="S54" s="4" t="s">
        <v>1249</v>
      </c>
      <c r="T54" s="3">
        <v>111058</v>
      </c>
      <c r="U54" s="3">
        <v>2</v>
      </c>
      <c r="V54" s="3">
        <v>0</v>
      </c>
      <c r="W54" s="3" t="s">
        <v>2218</v>
      </c>
      <c r="X54" s="3" t="s">
        <v>1273</v>
      </c>
      <c r="Y54" s="5">
        <v>45898.517324803201</v>
      </c>
      <c r="AA54" s="3" t="s">
        <v>1250</v>
      </c>
      <c r="AB54" s="3">
        <v>111058</v>
      </c>
      <c r="AC54" s="3" t="s">
        <v>2824</v>
      </c>
      <c r="AD54" s="3" t="s">
        <v>2825</v>
      </c>
      <c r="AE54" s="3" t="str">
        <f t="shared" si="10"/>
        <v>10005986</v>
      </c>
      <c r="AF54" s="3" t="str">
        <f>VLOOKUP(AD54,Vat_tu__hang_hoa__dich_vu!$C:$D,2,0)</f>
        <v>GM500</v>
      </c>
      <c r="AH54" s="3">
        <f t="shared" si="3"/>
        <v>111058</v>
      </c>
      <c r="AI54" s="3">
        <f t="shared" si="4"/>
        <v>222116</v>
      </c>
    </row>
    <row r="55" spans="1:35" x14ac:dyDescent="0.25">
      <c r="A55" s="3" t="str">
        <f>VLOOKUP(B55,'HĐ TRA'!$B:$C,2,0)</f>
        <v>29/08/2025</v>
      </c>
      <c r="B55" s="4">
        <v>9105866724</v>
      </c>
      <c r="C55" s="3" t="s">
        <v>128</v>
      </c>
      <c r="D55" s="5" t="str">
        <f>VLOOKUP(B55,'HĐ TRA'!$B:$L,11,0)</f>
        <v>0104918404-009</v>
      </c>
      <c r="E55" s="6" t="str">
        <f t="shared" si="2"/>
        <v>WIN-009</v>
      </c>
      <c r="F55" s="8" t="str">
        <f t="shared" si="9"/>
        <v>3835 WIN DNG 234 Lê Văn Hiến</v>
      </c>
      <c r="G55" s="5"/>
      <c r="H55" s="3" t="s">
        <v>1243</v>
      </c>
      <c r="I55" s="4" t="s">
        <v>23</v>
      </c>
      <c r="J55" s="3" t="s">
        <v>1244</v>
      </c>
      <c r="K55" s="3" t="s">
        <v>1245</v>
      </c>
      <c r="L55" s="4" t="s">
        <v>1852</v>
      </c>
      <c r="M55" s="3" t="s">
        <v>1853</v>
      </c>
      <c r="N55" s="3" t="s">
        <v>1854</v>
      </c>
      <c r="O55" s="3">
        <v>10</v>
      </c>
      <c r="P55" s="4" t="s">
        <v>1246</v>
      </c>
      <c r="Q55" s="3" t="s">
        <v>1247</v>
      </c>
      <c r="R55" s="4" t="s">
        <v>1248</v>
      </c>
      <c r="S55" s="4" t="s">
        <v>1249</v>
      </c>
      <c r="T55" s="3">
        <v>111058</v>
      </c>
      <c r="U55" s="3">
        <v>1</v>
      </c>
      <c r="V55" s="3">
        <v>0</v>
      </c>
      <c r="W55" s="3" t="s">
        <v>1855</v>
      </c>
      <c r="X55" s="3" t="s">
        <v>1856</v>
      </c>
      <c r="Y55" s="5">
        <v>45898.531789432898</v>
      </c>
      <c r="AA55" s="3" t="s">
        <v>1250</v>
      </c>
      <c r="AB55" s="3">
        <v>111058</v>
      </c>
      <c r="AC55" s="3" t="s">
        <v>2824</v>
      </c>
      <c r="AD55" s="3" t="s">
        <v>2825</v>
      </c>
      <c r="AE55" s="3" t="str">
        <f t="shared" si="10"/>
        <v>10005986</v>
      </c>
      <c r="AF55" s="3" t="str">
        <f>VLOOKUP(AD55,Vat_tu__hang_hoa__dich_vu!$C:$D,2,0)</f>
        <v>GM500</v>
      </c>
      <c r="AH55" s="3">
        <f t="shared" si="3"/>
        <v>111058</v>
      </c>
      <c r="AI55" s="3">
        <f t="shared" si="4"/>
        <v>111058</v>
      </c>
    </row>
    <row r="56" spans="1:35" x14ac:dyDescent="0.25">
      <c r="A56" s="3" t="str">
        <f>VLOOKUP(B56,'HĐ TRA'!$B:$C,2,0)</f>
        <v>29/08/2025</v>
      </c>
      <c r="B56" s="4">
        <v>9105866724</v>
      </c>
      <c r="C56" s="3" t="s">
        <v>128</v>
      </c>
      <c r="D56" s="5" t="str">
        <f>VLOOKUP(B56,'HĐ TRA'!$B:$L,11,0)</f>
        <v>0104918404-009</v>
      </c>
      <c r="E56" s="6" t="str">
        <f t="shared" si="2"/>
        <v>WIN-009</v>
      </c>
      <c r="F56" s="8" t="str">
        <f t="shared" si="9"/>
        <v>3835 WIN DNG 234 Lê Văn Hiến</v>
      </c>
      <c r="G56" s="5"/>
      <c r="H56" s="3" t="s">
        <v>1243</v>
      </c>
      <c r="I56" s="4" t="s">
        <v>23</v>
      </c>
      <c r="J56" s="3" t="s">
        <v>1244</v>
      </c>
      <c r="K56" s="3" t="s">
        <v>1245</v>
      </c>
      <c r="L56" s="4" t="s">
        <v>1852</v>
      </c>
      <c r="M56" s="3" t="s">
        <v>1853</v>
      </c>
      <c r="N56" s="3" t="s">
        <v>1854</v>
      </c>
      <c r="O56" s="3">
        <v>20</v>
      </c>
      <c r="P56" s="4" t="s">
        <v>1246</v>
      </c>
      <c r="Q56" s="3" t="s">
        <v>1247</v>
      </c>
      <c r="R56" s="4" t="s">
        <v>1248</v>
      </c>
      <c r="S56" s="4" t="s">
        <v>1249</v>
      </c>
      <c r="T56" s="3">
        <v>111058</v>
      </c>
      <c r="U56" s="3">
        <v>1</v>
      </c>
      <c r="V56" s="3">
        <v>0</v>
      </c>
      <c r="W56" s="3" t="s">
        <v>1855</v>
      </c>
      <c r="X56" s="3" t="s">
        <v>1856</v>
      </c>
      <c r="Y56" s="5">
        <v>45898.531789432898</v>
      </c>
      <c r="AA56" s="3" t="s">
        <v>1250</v>
      </c>
      <c r="AB56" s="3">
        <v>111058</v>
      </c>
      <c r="AC56" s="3" t="s">
        <v>2824</v>
      </c>
      <c r="AD56" s="3" t="s">
        <v>2825</v>
      </c>
      <c r="AE56" s="3" t="str">
        <f t="shared" si="10"/>
        <v>10005986</v>
      </c>
      <c r="AF56" s="3" t="str">
        <f>VLOOKUP(AD56,Vat_tu__hang_hoa__dich_vu!$C:$D,2,0)</f>
        <v>GM500</v>
      </c>
      <c r="AH56" s="3">
        <f t="shared" si="3"/>
        <v>111058</v>
      </c>
      <c r="AI56" s="3">
        <f t="shared" si="4"/>
        <v>111058</v>
      </c>
    </row>
    <row r="57" spans="1:35" x14ac:dyDescent="0.25">
      <c r="A57" s="3" t="str">
        <f>VLOOKUP(B57,'HĐ TRA'!$B:$C,2,0)</f>
        <v>29/08/2025</v>
      </c>
      <c r="B57" s="4">
        <v>9105866780</v>
      </c>
      <c r="C57" s="3" t="s">
        <v>180</v>
      </c>
      <c r="D57" s="5" t="str">
        <f>VLOOKUP(B57,'HĐ TRA'!$B:$L,11,0)</f>
        <v>0104918404-009</v>
      </c>
      <c r="E57" s="6" t="str">
        <f t="shared" si="2"/>
        <v>WIN-009</v>
      </c>
      <c r="F57" s="8" t="str">
        <f t="shared" si="9"/>
        <v>3835 WIN DNG 234 Lê Văn Hiến</v>
      </c>
      <c r="G57" s="5"/>
      <c r="H57" s="3" t="s">
        <v>1243</v>
      </c>
      <c r="I57" s="4" t="s">
        <v>23</v>
      </c>
      <c r="J57" s="3" t="s">
        <v>1244</v>
      </c>
      <c r="K57" s="3" t="s">
        <v>1245</v>
      </c>
      <c r="L57" s="4" t="s">
        <v>1852</v>
      </c>
      <c r="M57" s="3" t="s">
        <v>1853</v>
      </c>
      <c r="N57" s="3" t="s">
        <v>1854</v>
      </c>
      <c r="O57" s="3">
        <v>10</v>
      </c>
      <c r="P57" s="4" t="s">
        <v>1251</v>
      </c>
      <c r="Q57" s="3" t="s">
        <v>1252</v>
      </c>
      <c r="R57" s="4" t="s">
        <v>1253</v>
      </c>
      <c r="S57" s="4" t="s">
        <v>1249</v>
      </c>
      <c r="T57" s="3">
        <v>50182</v>
      </c>
      <c r="U57" s="3">
        <v>1</v>
      </c>
      <c r="V57" s="3">
        <v>0</v>
      </c>
      <c r="W57" s="3" t="s">
        <v>1855</v>
      </c>
      <c r="X57" s="3" t="s">
        <v>1856</v>
      </c>
      <c r="Y57" s="5">
        <v>45898.537232025497</v>
      </c>
      <c r="AA57" s="3" t="s">
        <v>1250</v>
      </c>
      <c r="AB57" s="3">
        <v>50182</v>
      </c>
      <c r="AC57" s="3" t="s">
        <v>2826</v>
      </c>
      <c r="AD57" s="3" t="s">
        <v>3179</v>
      </c>
      <c r="AE57" s="3" t="str">
        <f t="shared" si="10"/>
        <v>10638307</v>
      </c>
      <c r="AF57" s="3" t="str">
        <f>VLOOKUP(AD57,Vat_tu__hang_hoa__dich_vu!$C:$D,2,0)</f>
        <v>GTLX250G</v>
      </c>
      <c r="AH57" s="3">
        <f t="shared" si="3"/>
        <v>50182</v>
      </c>
      <c r="AI57" s="3">
        <f t="shared" si="4"/>
        <v>50182</v>
      </c>
    </row>
    <row r="58" spans="1:35" x14ac:dyDescent="0.25">
      <c r="A58" s="3" t="str">
        <f>VLOOKUP(B58,'HĐ TRA'!$B:$C,2,0)</f>
        <v>29/08/2025</v>
      </c>
      <c r="B58" s="4">
        <v>9105866807</v>
      </c>
      <c r="C58" s="3" t="s">
        <v>388</v>
      </c>
      <c r="D58" s="5" t="str">
        <f>VLOOKUP(B58,'HĐ TRA'!$B:$L,11,0)</f>
        <v>0104918404-002</v>
      </c>
      <c r="E58" s="6" t="str">
        <f t="shared" si="2"/>
        <v>WIN-002</v>
      </c>
      <c r="F58" s="8" t="str">
        <f t="shared" ref="F58:F119" si="11">L58&amp;" "&amp;M58</f>
        <v>5176 WM+ HNI Thôn Chằm-Bình Minh</v>
      </c>
      <c r="G58" s="5"/>
      <c r="H58" s="3" t="s">
        <v>1243</v>
      </c>
      <c r="I58" s="4" t="s">
        <v>23</v>
      </c>
      <c r="J58" s="3" t="s">
        <v>1244</v>
      </c>
      <c r="K58" s="3" t="s">
        <v>1245</v>
      </c>
      <c r="L58" s="4" t="s">
        <v>1865</v>
      </c>
      <c r="M58" s="3" t="s">
        <v>1866</v>
      </c>
      <c r="N58" s="3" t="s">
        <v>1867</v>
      </c>
      <c r="O58" s="3">
        <v>10</v>
      </c>
      <c r="P58" s="4" t="s">
        <v>1246</v>
      </c>
      <c r="Q58" s="3" t="s">
        <v>1247</v>
      </c>
      <c r="R58" s="4" t="s">
        <v>1248</v>
      </c>
      <c r="S58" s="4" t="s">
        <v>1249</v>
      </c>
      <c r="T58" s="3">
        <v>111058</v>
      </c>
      <c r="U58" s="3">
        <v>1</v>
      </c>
      <c r="V58" s="3">
        <v>0</v>
      </c>
      <c r="W58" s="3" t="s">
        <v>1866</v>
      </c>
      <c r="X58" s="3" t="s">
        <v>1273</v>
      </c>
      <c r="Y58" s="5">
        <v>45898.537790312497</v>
      </c>
      <c r="AA58" s="3" t="s">
        <v>1250</v>
      </c>
      <c r="AB58" s="3">
        <v>111058</v>
      </c>
      <c r="AC58" s="3" t="s">
        <v>2824</v>
      </c>
      <c r="AD58" s="3" t="s">
        <v>2825</v>
      </c>
      <c r="AE58" s="3" t="str">
        <f t="shared" si="10"/>
        <v>10005986</v>
      </c>
      <c r="AF58" s="3" t="str">
        <f>VLOOKUP(AD58,Vat_tu__hang_hoa__dich_vu!$C:$D,2,0)</f>
        <v>GM500</v>
      </c>
      <c r="AH58" s="3">
        <f t="shared" si="3"/>
        <v>111058</v>
      </c>
      <c r="AI58" s="3">
        <f t="shared" si="4"/>
        <v>111058</v>
      </c>
    </row>
    <row r="59" spans="1:35" x14ac:dyDescent="0.25">
      <c r="A59" s="3" t="str">
        <f>VLOOKUP(B59,'HĐ TRA'!$B:$C,2,0)</f>
        <v>29/08/2025</v>
      </c>
      <c r="B59" s="4">
        <v>9105866840</v>
      </c>
      <c r="C59" s="3" t="s">
        <v>216</v>
      </c>
      <c r="D59" s="5" t="str">
        <f>VLOOKUP(B59,'HĐ TRA'!$B:$L,11,0)</f>
        <v>0104918404-009</v>
      </c>
      <c r="E59" s="6" t="str">
        <f t="shared" si="2"/>
        <v>WIN-009</v>
      </c>
      <c r="F59" s="8" t="str">
        <f t="shared" si="11"/>
        <v>6811 WM+ DNG 193 Hà Huy Tập</v>
      </c>
      <c r="G59" s="5"/>
      <c r="H59" s="3" t="s">
        <v>1243</v>
      </c>
      <c r="I59" s="4" t="s">
        <v>23</v>
      </c>
      <c r="J59" s="3" t="s">
        <v>1244</v>
      </c>
      <c r="K59" s="3" t="s">
        <v>1245</v>
      </c>
      <c r="L59" s="4" t="s">
        <v>1449</v>
      </c>
      <c r="M59" s="3" t="s">
        <v>1450</v>
      </c>
      <c r="N59" s="3" t="s">
        <v>1451</v>
      </c>
      <c r="O59" s="3">
        <v>10</v>
      </c>
      <c r="P59" s="4" t="s">
        <v>1246</v>
      </c>
      <c r="Q59" s="3" t="s">
        <v>1247</v>
      </c>
      <c r="R59" s="4" t="s">
        <v>1248</v>
      </c>
      <c r="S59" s="4" t="s">
        <v>1249</v>
      </c>
      <c r="T59" s="3">
        <v>111058</v>
      </c>
      <c r="U59" s="3">
        <v>1</v>
      </c>
      <c r="V59" s="3">
        <v>0</v>
      </c>
      <c r="W59" s="3" t="s">
        <v>1450</v>
      </c>
      <c r="Y59" s="5">
        <v>45898.5443711806</v>
      </c>
      <c r="AA59" s="3" t="s">
        <v>1250</v>
      </c>
      <c r="AB59" s="3">
        <v>111058</v>
      </c>
      <c r="AC59" s="3" t="s">
        <v>2824</v>
      </c>
      <c r="AD59" s="3" t="s">
        <v>2825</v>
      </c>
      <c r="AE59" s="3" t="str">
        <f t="shared" si="10"/>
        <v>10005986</v>
      </c>
      <c r="AF59" s="3" t="str">
        <f>VLOOKUP(AD59,Vat_tu__hang_hoa__dich_vu!$C:$D,2,0)</f>
        <v>GM500</v>
      </c>
      <c r="AH59" s="3">
        <f t="shared" si="3"/>
        <v>111058</v>
      </c>
      <c r="AI59" s="3">
        <f t="shared" si="4"/>
        <v>111058</v>
      </c>
    </row>
    <row r="60" spans="1:35" x14ac:dyDescent="0.25">
      <c r="A60" s="3" t="str">
        <f>VLOOKUP(B60,'HĐ TRA'!$B:$C,2,0)</f>
        <v>29/08/2025</v>
      </c>
      <c r="B60" s="4">
        <v>9105866899</v>
      </c>
      <c r="C60" s="3" t="s">
        <v>195</v>
      </c>
      <c r="D60" s="5" t="str">
        <f>VLOOKUP(B60,'HĐ TRA'!$B:$L,11,0)</f>
        <v>0104918404-017</v>
      </c>
      <c r="E60" s="6" t="str">
        <f t="shared" si="2"/>
        <v>WIN-017</v>
      </c>
      <c r="F60" s="8" t="str">
        <f t="shared" si="11"/>
        <v>1529 WM VCP DLK Buôn Mê Thuột</v>
      </c>
      <c r="G60" s="5"/>
      <c r="H60" s="3" t="s">
        <v>1243</v>
      </c>
      <c r="I60" s="4" t="s">
        <v>23</v>
      </c>
      <c r="J60" s="3" t="s">
        <v>1244</v>
      </c>
      <c r="K60" s="3" t="s">
        <v>1245</v>
      </c>
      <c r="L60" s="4" t="s">
        <v>1902</v>
      </c>
      <c r="M60" s="3" t="s">
        <v>1903</v>
      </c>
      <c r="N60" s="3" t="s">
        <v>1904</v>
      </c>
      <c r="O60" s="3">
        <v>10</v>
      </c>
      <c r="P60" s="4" t="s">
        <v>1269</v>
      </c>
      <c r="Q60" s="3" t="s">
        <v>1270</v>
      </c>
      <c r="R60" s="4" t="s">
        <v>1271</v>
      </c>
      <c r="S60" s="4" t="s">
        <v>1249</v>
      </c>
      <c r="T60" s="3">
        <v>56760</v>
      </c>
      <c r="U60" s="3">
        <v>5</v>
      </c>
      <c r="V60" s="3">
        <v>0</v>
      </c>
      <c r="W60" s="3" t="s">
        <v>1905</v>
      </c>
      <c r="X60" s="3" t="s">
        <v>1906</v>
      </c>
      <c r="Y60" s="5">
        <v>45898.552034687498</v>
      </c>
      <c r="Z60" s="3" t="s">
        <v>2555</v>
      </c>
      <c r="AA60" s="3" t="s">
        <v>1250</v>
      </c>
      <c r="AB60" s="3">
        <v>56760</v>
      </c>
      <c r="AC60" s="3" t="s">
        <v>2819</v>
      </c>
      <c r="AD60" s="3" t="s">
        <v>2818</v>
      </c>
      <c r="AE60" s="3" t="str">
        <f t="shared" si="10"/>
        <v>10182350</v>
      </c>
      <c r="AF60" s="3" t="str">
        <f>VLOOKUP(AD60,Vat_tu__hang_hoa__dich_vu!$C:$D,2,0)</f>
        <v>CN300</v>
      </c>
      <c r="AH60" s="3">
        <f t="shared" si="3"/>
        <v>56760</v>
      </c>
      <c r="AI60" s="3">
        <f t="shared" si="4"/>
        <v>283800</v>
      </c>
    </row>
    <row r="61" spans="1:35" x14ac:dyDescent="0.25">
      <c r="A61" s="3" t="str">
        <f>VLOOKUP(B61,'HĐ TRA'!$B:$C,2,0)</f>
        <v>29/08/2025</v>
      </c>
      <c r="B61" s="4">
        <v>9105866899</v>
      </c>
      <c r="C61" s="3" t="s">
        <v>195</v>
      </c>
      <c r="D61" s="5" t="str">
        <f>VLOOKUP(B61,'HĐ TRA'!$B:$L,11,0)</f>
        <v>0104918404-017</v>
      </c>
      <c r="E61" s="6" t="str">
        <f t="shared" si="2"/>
        <v>WIN-017</v>
      </c>
      <c r="F61" s="8" t="str">
        <f t="shared" si="11"/>
        <v>1529 WM VCP DLK Buôn Mê Thuột</v>
      </c>
      <c r="G61" s="5"/>
      <c r="H61" s="3" t="s">
        <v>1243</v>
      </c>
      <c r="I61" s="4" t="s">
        <v>23</v>
      </c>
      <c r="J61" s="3" t="s">
        <v>1244</v>
      </c>
      <c r="K61" s="3" t="s">
        <v>1245</v>
      </c>
      <c r="L61" s="4" t="s">
        <v>1902</v>
      </c>
      <c r="M61" s="3" t="s">
        <v>1903</v>
      </c>
      <c r="N61" s="3" t="s">
        <v>1904</v>
      </c>
      <c r="O61" s="3">
        <v>20</v>
      </c>
      <c r="P61" s="4" t="s">
        <v>1251</v>
      </c>
      <c r="Q61" s="3" t="s">
        <v>1252</v>
      </c>
      <c r="R61" s="4" t="s">
        <v>1253</v>
      </c>
      <c r="S61" s="4" t="s">
        <v>1249</v>
      </c>
      <c r="T61" s="3">
        <v>50182</v>
      </c>
      <c r="U61" s="3">
        <v>2</v>
      </c>
      <c r="V61" s="3">
        <v>0</v>
      </c>
      <c r="W61" s="3" t="s">
        <v>1905</v>
      </c>
      <c r="X61" s="3" t="s">
        <v>1906</v>
      </c>
      <c r="Y61" s="5">
        <v>45898.552034687498</v>
      </c>
      <c r="Z61" s="3" t="s">
        <v>2555</v>
      </c>
      <c r="AA61" s="3" t="s">
        <v>1250</v>
      </c>
      <c r="AB61" s="3">
        <v>50182</v>
      </c>
      <c r="AC61" s="3" t="s">
        <v>2826</v>
      </c>
      <c r="AD61" s="3" t="s">
        <v>3179</v>
      </c>
      <c r="AE61" s="3" t="str">
        <f t="shared" si="10"/>
        <v>10638307</v>
      </c>
      <c r="AF61" s="3" t="str">
        <f>VLOOKUP(AD61,Vat_tu__hang_hoa__dich_vu!$C:$D,2,0)</f>
        <v>GTLX250G</v>
      </c>
      <c r="AH61" s="3">
        <f t="shared" si="3"/>
        <v>50182</v>
      </c>
      <c r="AI61" s="3">
        <f t="shared" si="4"/>
        <v>100364</v>
      </c>
    </row>
    <row r="62" spans="1:35" x14ac:dyDescent="0.25">
      <c r="A62" s="3" t="str">
        <f>VLOOKUP(B62,'HĐ TRA'!$B:$C,2,0)</f>
        <v>29/08/2025</v>
      </c>
      <c r="B62" s="4">
        <v>9105866938</v>
      </c>
      <c r="C62" s="3" t="s">
        <v>184</v>
      </c>
      <c r="D62" s="5" t="str">
        <f>VLOOKUP(B62,'HĐ TRA'!$B:$L,11,0)</f>
        <v>0104918404-042</v>
      </c>
      <c r="E62" s="6" t="str">
        <f t="shared" si="2"/>
        <v>WIN-042</v>
      </c>
      <c r="F62" s="8" t="str">
        <f t="shared" si="11"/>
        <v>2AGC WM+ QNI 129 Lê Thánh Tôn</v>
      </c>
      <c r="G62" s="5"/>
      <c r="H62" s="3" t="s">
        <v>1243</v>
      </c>
      <c r="I62" s="4" t="s">
        <v>23</v>
      </c>
      <c r="J62" s="3" t="s">
        <v>1244</v>
      </c>
      <c r="K62" s="3" t="s">
        <v>1245</v>
      </c>
      <c r="L62" s="4" t="s">
        <v>2479</v>
      </c>
      <c r="M62" s="3" t="s">
        <v>2480</v>
      </c>
      <c r="N62" s="3" t="s">
        <v>2481</v>
      </c>
      <c r="O62" s="3">
        <v>10</v>
      </c>
      <c r="P62" s="4" t="s">
        <v>1254</v>
      </c>
      <c r="Q62" s="3" t="s">
        <v>1255</v>
      </c>
      <c r="R62" s="4" t="s">
        <v>1256</v>
      </c>
      <c r="S62" s="4" t="s">
        <v>1249</v>
      </c>
      <c r="T62" s="3">
        <v>46000</v>
      </c>
      <c r="U62" s="3">
        <v>4</v>
      </c>
      <c r="V62" s="3">
        <v>0</v>
      </c>
      <c r="W62" s="3" t="s">
        <v>2480</v>
      </c>
      <c r="Y62" s="5">
        <v>45898.558128356497</v>
      </c>
      <c r="AA62" s="3" t="s">
        <v>1250</v>
      </c>
      <c r="AB62" s="3">
        <v>46000</v>
      </c>
      <c r="AC62" s="3" t="s">
        <v>3013</v>
      </c>
      <c r="AD62" s="3" t="s">
        <v>3181</v>
      </c>
      <c r="AE62" s="3" t="str">
        <f t="shared" si="10"/>
        <v>10638308</v>
      </c>
      <c r="AF62" s="3" t="str">
        <f>VLOOKUP(AD62,Vat_tu__hang_hoa__dich_vu!$C:$D,2,0)</f>
        <v>MNH250</v>
      </c>
      <c r="AH62" s="3">
        <f t="shared" si="3"/>
        <v>46000</v>
      </c>
      <c r="AI62" s="3">
        <f t="shared" si="4"/>
        <v>184000</v>
      </c>
    </row>
    <row r="63" spans="1:35" x14ac:dyDescent="0.25">
      <c r="A63" s="3" t="str">
        <f>VLOOKUP(B63,'HĐ TRA'!$B:$C,2,0)</f>
        <v>29/08/2025</v>
      </c>
      <c r="B63" s="4">
        <v>9105866916</v>
      </c>
      <c r="C63" s="3" t="s">
        <v>551</v>
      </c>
      <c r="D63" s="5" t="str">
        <f>VLOOKUP(B63,'HĐ TRA'!$B:$L,11,0)</f>
        <v>0104918404-002</v>
      </c>
      <c r="E63" s="6" t="str">
        <f t="shared" si="2"/>
        <v>WIN-002</v>
      </c>
      <c r="F63" s="8" t="str">
        <f t="shared" si="11"/>
        <v>2AN1 WIN HNI ED.104 Eco Dream</v>
      </c>
      <c r="G63" s="5"/>
      <c r="H63" s="3" t="s">
        <v>1243</v>
      </c>
      <c r="I63" s="4" t="s">
        <v>23</v>
      </c>
      <c r="J63" s="3" t="s">
        <v>1244</v>
      </c>
      <c r="K63" s="3" t="s">
        <v>1245</v>
      </c>
      <c r="L63" s="4" t="s">
        <v>2066</v>
      </c>
      <c r="M63" s="3" t="s">
        <v>2067</v>
      </c>
      <c r="N63" s="3" t="s">
        <v>2068</v>
      </c>
      <c r="O63" s="3">
        <v>10</v>
      </c>
      <c r="P63" s="4" t="s">
        <v>1246</v>
      </c>
      <c r="Q63" s="3" t="s">
        <v>1247</v>
      </c>
      <c r="R63" s="4" t="s">
        <v>1248</v>
      </c>
      <c r="S63" s="4" t="s">
        <v>1249</v>
      </c>
      <c r="T63" s="3">
        <v>111058</v>
      </c>
      <c r="U63" s="3">
        <v>2</v>
      </c>
      <c r="V63" s="3">
        <v>0</v>
      </c>
      <c r="W63" s="3" t="s">
        <v>2067</v>
      </c>
      <c r="Y63" s="5">
        <v>45898.558927662001</v>
      </c>
      <c r="AA63" s="3" t="s">
        <v>1250</v>
      </c>
      <c r="AB63" s="3">
        <v>111058</v>
      </c>
      <c r="AC63" s="3" t="s">
        <v>2824</v>
      </c>
      <c r="AD63" s="3" t="s">
        <v>2825</v>
      </c>
      <c r="AE63" s="3" t="str">
        <f t="shared" si="10"/>
        <v>10005986</v>
      </c>
      <c r="AF63" s="3" t="str">
        <f>VLOOKUP(AD63,Vat_tu__hang_hoa__dich_vu!$C:$D,2,0)</f>
        <v>GM500</v>
      </c>
      <c r="AH63" s="3">
        <f t="shared" si="3"/>
        <v>111058</v>
      </c>
      <c r="AI63" s="3">
        <f t="shared" si="4"/>
        <v>222116</v>
      </c>
    </row>
    <row r="64" spans="1:35" x14ac:dyDescent="0.25">
      <c r="A64" s="3" t="str">
        <f>VLOOKUP(B64,'HĐ TRA'!$B:$C,2,0)</f>
        <v>29/08/2025</v>
      </c>
      <c r="B64" s="4">
        <v>9105866916</v>
      </c>
      <c r="C64" s="3" t="s">
        <v>551</v>
      </c>
      <c r="D64" s="5" t="str">
        <f>VLOOKUP(B64,'HĐ TRA'!$B:$L,11,0)</f>
        <v>0104918404-002</v>
      </c>
      <c r="E64" s="6" t="str">
        <f t="shared" si="2"/>
        <v>WIN-002</v>
      </c>
      <c r="F64" s="8" t="str">
        <f t="shared" si="11"/>
        <v>2AN1 WIN HNI ED.104 Eco Dream</v>
      </c>
      <c r="G64" s="5"/>
      <c r="H64" s="3" t="s">
        <v>1243</v>
      </c>
      <c r="I64" s="4" t="s">
        <v>23</v>
      </c>
      <c r="J64" s="3" t="s">
        <v>1244</v>
      </c>
      <c r="K64" s="3" t="s">
        <v>1245</v>
      </c>
      <c r="L64" s="4" t="s">
        <v>2066</v>
      </c>
      <c r="M64" s="3" t="s">
        <v>2067</v>
      </c>
      <c r="N64" s="3" t="s">
        <v>2068</v>
      </c>
      <c r="O64" s="3">
        <v>20</v>
      </c>
      <c r="P64" s="4" t="s">
        <v>1257</v>
      </c>
      <c r="Q64" s="3" t="s">
        <v>1258</v>
      </c>
      <c r="R64" s="4" t="s">
        <v>1259</v>
      </c>
      <c r="S64" s="4" t="s">
        <v>1249</v>
      </c>
      <c r="T64" s="3">
        <v>55595</v>
      </c>
      <c r="U64" s="3">
        <v>1</v>
      </c>
      <c r="V64" s="3">
        <v>0</v>
      </c>
      <c r="W64" s="3" t="s">
        <v>2067</v>
      </c>
      <c r="Y64" s="5">
        <v>45898.558927662001</v>
      </c>
      <c r="AA64" s="3" t="s">
        <v>1250</v>
      </c>
      <c r="AB64" s="3">
        <v>55595</v>
      </c>
      <c r="AC64" s="3" t="s">
        <v>3047</v>
      </c>
      <c r="AD64" s="3" t="s">
        <v>3046</v>
      </c>
      <c r="AE64" s="3" t="str">
        <f t="shared" si="10"/>
        <v>10005987</v>
      </c>
      <c r="AF64" s="3" t="str">
        <f>VLOOKUP(AD64,Vat_tu__hang_hoa__dich_vu!$C:$D,2,0)</f>
        <v>TH200</v>
      </c>
      <c r="AH64" s="3">
        <f t="shared" si="3"/>
        <v>55595</v>
      </c>
      <c r="AI64" s="3">
        <f t="shared" si="4"/>
        <v>55595</v>
      </c>
    </row>
    <row r="65" spans="1:35" x14ac:dyDescent="0.25">
      <c r="A65" s="3" t="str">
        <f>VLOOKUP(B65,'HĐ TRA'!$B:$C,2,0)</f>
        <v>29/08/2025</v>
      </c>
      <c r="B65" s="4">
        <v>9105866916</v>
      </c>
      <c r="C65" s="3" t="s">
        <v>551</v>
      </c>
      <c r="D65" s="5" t="str">
        <f>VLOOKUP(B65,'HĐ TRA'!$B:$L,11,0)</f>
        <v>0104918404-002</v>
      </c>
      <c r="E65" s="6" t="str">
        <f t="shared" si="2"/>
        <v>WIN-002</v>
      </c>
      <c r="F65" s="8" t="str">
        <f t="shared" si="11"/>
        <v>2AN1 WIN HNI ED.104 Eco Dream</v>
      </c>
      <c r="G65" s="5"/>
      <c r="H65" s="3" t="s">
        <v>1243</v>
      </c>
      <c r="I65" s="4" t="s">
        <v>23</v>
      </c>
      <c r="J65" s="3" t="s">
        <v>1244</v>
      </c>
      <c r="K65" s="3" t="s">
        <v>1245</v>
      </c>
      <c r="L65" s="4" t="s">
        <v>2066</v>
      </c>
      <c r="M65" s="3" t="s">
        <v>2067</v>
      </c>
      <c r="N65" s="3" t="s">
        <v>2068</v>
      </c>
      <c r="O65" s="3">
        <v>30</v>
      </c>
      <c r="P65" s="4" t="s">
        <v>1269</v>
      </c>
      <c r="Q65" s="3" t="s">
        <v>1270</v>
      </c>
      <c r="R65" s="4" t="s">
        <v>1271</v>
      </c>
      <c r="S65" s="4" t="s">
        <v>1249</v>
      </c>
      <c r="T65" s="3">
        <v>56760</v>
      </c>
      <c r="U65" s="3">
        <v>2</v>
      </c>
      <c r="V65" s="3">
        <v>0</v>
      </c>
      <c r="W65" s="3" t="s">
        <v>2067</v>
      </c>
      <c r="Y65" s="5">
        <v>45898.558927662001</v>
      </c>
      <c r="AA65" s="3" t="s">
        <v>1250</v>
      </c>
      <c r="AB65" s="3">
        <v>56760</v>
      </c>
      <c r="AC65" s="3" t="s">
        <v>2819</v>
      </c>
      <c r="AD65" s="3" t="s">
        <v>2818</v>
      </c>
      <c r="AE65" s="3" t="str">
        <f t="shared" si="10"/>
        <v>10182350</v>
      </c>
      <c r="AF65" s="3" t="str">
        <f>VLOOKUP(AD65,Vat_tu__hang_hoa__dich_vu!$C:$D,2,0)</f>
        <v>CN300</v>
      </c>
      <c r="AH65" s="3">
        <f t="shared" si="3"/>
        <v>56760</v>
      </c>
      <c r="AI65" s="3">
        <f t="shared" si="4"/>
        <v>113520</v>
      </c>
    </row>
    <row r="66" spans="1:35" x14ac:dyDescent="0.25">
      <c r="A66" s="3" t="str">
        <f>VLOOKUP(B66,'HĐ TRA'!$B:$C,2,0)</f>
        <v>29/08/2025</v>
      </c>
      <c r="B66" s="4">
        <v>9105867000</v>
      </c>
      <c r="C66" s="3" t="s">
        <v>287</v>
      </c>
      <c r="D66" s="5" t="str">
        <f>VLOOKUP(B66,'HĐ TRA'!$B:$L,11,0)</f>
        <v>0104918404-016</v>
      </c>
      <c r="E66" s="6" t="str">
        <f t="shared" si="2"/>
        <v>WIN-016</v>
      </c>
      <c r="F66" s="8" t="str">
        <f t="shared" si="11"/>
        <v>4501 WM+ CTO13-15 Xuân Thủy</v>
      </c>
      <c r="G66" s="5"/>
      <c r="H66" s="3" t="s">
        <v>1243</v>
      </c>
      <c r="I66" s="4" t="s">
        <v>23</v>
      </c>
      <c r="J66" s="3" t="s">
        <v>1244</v>
      </c>
      <c r="K66" s="3" t="s">
        <v>1245</v>
      </c>
      <c r="L66" s="4" t="s">
        <v>1787</v>
      </c>
      <c r="M66" s="3" t="s">
        <v>1788</v>
      </c>
      <c r="N66" s="3" t="s">
        <v>1789</v>
      </c>
      <c r="O66" s="3">
        <v>10</v>
      </c>
      <c r="P66" s="4" t="s">
        <v>1251</v>
      </c>
      <c r="Q66" s="3" t="s">
        <v>1252</v>
      </c>
      <c r="R66" s="4" t="s">
        <v>1253</v>
      </c>
      <c r="S66" s="4" t="s">
        <v>1249</v>
      </c>
      <c r="T66" s="3">
        <v>50182</v>
      </c>
      <c r="U66" s="3">
        <v>1</v>
      </c>
      <c r="V66" s="3">
        <v>0</v>
      </c>
      <c r="W66" s="3" t="s">
        <v>1788</v>
      </c>
      <c r="X66" s="3" t="s">
        <v>1790</v>
      </c>
      <c r="Y66" s="5">
        <v>45898.5636544792</v>
      </c>
      <c r="AA66" s="3" t="s">
        <v>1250</v>
      </c>
      <c r="AB66" s="3">
        <v>50182</v>
      </c>
      <c r="AC66" s="3" t="s">
        <v>2826</v>
      </c>
      <c r="AD66" s="3" t="s">
        <v>3179</v>
      </c>
      <c r="AE66" s="3" t="str">
        <f t="shared" ref="AE66:AE97" si="12">P66</f>
        <v>10638307</v>
      </c>
      <c r="AF66" s="3" t="str">
        <f>VLOOKUP(AD66,Vat_tu__hang_hoa__dich_vu!$C:$D,2,0)</f>
        <v>GTLX250G</v>
      </c>
      <c r="AH66" s="3">
        <f t="shared" si="3"/>
        <v>50182</v>
      </c>
      <c r="AI66" s="3">
        <f t="shared" si="4"/>
        <v>50182</v>
      </c>
    </row>
    <row r="67" spans="1:35" x14ac:dyDescent="0.25">
      <c r="A67" s="3" t="str">
        <f>VLOOKUP(B67,'HĐ TRA'!$B:$C,2,0)</f>
        <v>29/08/2025</v>
      </c>
      <c r="B67" s="4">
        <v>9105866990</v>
      </c>
      <c r="C67" s="3" t="s">
        <v>258</v>
      </c>
      <c r="D67" s="5" t="str">
        <f>VLOOKUP(B67,'HĐ TRA'!$B:$L,11,0)</f>
        <v>0104918404-009</v>
      </c>
      <c r="E67" s="6" t="str">
        <f t="shared" ref="E67:E130" si="13">IF(D67="#N/A","",IF(D67="0104918404","WIN","WIN-"&amp;RIGHT(D67,3)))</f>
        <v>WIN-009</v>
      </c>
      <c r="F67" s="8" t="str">
        <f t="shared" si="11"/>
        <v>2B01 WM+ DNG 5 Lê Trọng Tấn</v>
      </c>
      <c r="G67" s="5"/>
      <c r="H67" s="3" t="s">
        <v>1243</v>
      </c>
      <c r="I67" s="4" t="s">
        <v>23</v>
      </c>
      <c r="J67" s="3" t="s">
        <v>1244</v>
      </c>
      <c r="K67" s="3" t="s">
        <v>1245</v>
      </c>
      <c r="L67" s="4" t="s">
        <v>1993</v>
      </c>
      <c r="M67" s="3" t="s">
        <v>1994</v>
      </c>
      <c r="N67" s="3" t="s">
        <v>1995</v>
      </c>
      <c r="O67" s="3">
        <v>10</v>
      </c>
      <c r="P67" s="4" t="s">
        <v>1257</v>
      </c>
      <c r="Q67" s="3" t="s">
        <v>1258</v>
      </c>
      <c r="R67" s="4" t="s">
        <v>1259</v>
      </c>
      <c r="S67" s="4" t="s">
        <v>1249</v>
      </c>
      <c r="T67" s="3">
        <v>55595</v>
      </c>
      <c r="U67" s="3">
        <v>4</v>
      </c>
      <c r="V67" s="3">
        <v>0</v>
      </c>
      <c r="W67" s="3" t="s">
        <v>1994</v>
      </c>
      <c r="Y67" s="5">
        <v>45898.5641042477</v>
      </c>
      <c r="AA67" s="3" t="s">
        <v>1250</v>
      </c>
      <c r="AB67" s="3">
        <v>55595</v>
      </c>
      <c r="AC67" s="3" t="s">
        <v>3047</v>
      </c>
      <c r="AD67" s="3" t="s">
        <v>3046</v>
      </c>
      <c r="AE67" s="3" t="str">
        <f t="shared" si="12"/>
        <v>10005987</v>
      </c>
      <c r="AF67" s="3" t="str">
        <f>VLOOKUP(AD67,Vat_tu__hang_hoa__dich_vu!$C:$D,2,0)</f>
        <v>TH200</v>
      </c>
      <c r="AH67" s="3">
        <f t="shared" ref="AH67:AH130" si="14">T67</f>
        <v>55595</v>
      </c>
      <c r="AI67" s="3">
        <f t="shared" ref="AI67:AI130" si="15">T67*U67</f>
        <v>222380</v>
      </c>
    </row>
    <row r="68" spans="1:35" x14ac:dyDescent="0.25">
      <c r="A68" s="3" t="str">
        <f>VLOOKUP(B68,'HĐ TRA'!$B:$C,2,0)</f>
        <v>29/08/2025</v>
      </c>
      <c r="B68" s="4">
        <v>9105866965</v>
      </c>
      <c r="C68" s="3" t="s">
        <v>209</v>
      </c>
      <c r="D68" s="5" t="str">
        <f>VLOOKUP(B68,'HĐ TRA'!$B:$L,11,0)</f>
        <v>0104918404-065</v>
      </c>
      <c r="E68" s="6" t="str">
        <f t="shared" si="13"/>
        <v>WIN-065</v>
      </c>
      <c r="F68" s="8" t="str">
        <f t="shared" si="11"/>
        <v>2AT9 WM+ BGG 41 Trần Quang Khải</v>
      </c>
      <c r="G68" s="5"/>
      <c r="H68" s="3" t="s">
        <v>1243</v>
      </c>
      <c r="I68" s="4" t="s">
        <v>23</v>
      </c>
      <c r="J68" s="3" t="s">
        <v>1244</v>
      </c>
      <c r="K68" s="3" t="s">
        <v>1245</v>
      </c>
      <c r="L68" s="4" t="s">
        <v>2021</v>
      </c>
      <c r="M68" s="3" t="s">
        <v>2022</v>
      </c>
      <c r="N68" s="3" t="s">
        <v>2023</v>
      </c>
      <c r="O68" s="3">
        <v>10</v>
      </c>
      <c r="P68" s="4" t="s">
        <v>1269</v>
      </c>
      <c r="Q68" s="3" t="s">
        <v>1270</v>
      </c>
      <c r="R68" s="4" t="s">
        <v>1271</v>
      </c>
      <c r="S68" s="4" t="s">
        <v>1249</v>
      </c>
      <c r="T68" s="3">
        <v>56760</v>
      </c>
      <c r="U68" s="3">
        <v>1</v>
      </c>
      <c r="V68" s="3">
        <v>0</v>
      </c>
      <c r="W68" s="3" t="s">
        <v>2022</v>
      </c>
      <c r="Y68" s="5">
        <v>45898.565971643497</v>
      </c>
      <c r="AA68" s="3" t="s">
        <v>1250</v>
      </c>
      <c r="AB68" s="3">
        <v>56760</v>
      </c>
      <c r="AC68" s="3" t="s">
        <v>2819</v>
      </c>
      <c r="AD68" s="3" t="s">
        <v>2818</v>
      </c>
      <c r="AE68" s="3" t="str">
        <f t="shared" si="12"/>
        <v>10182350</v>
      </c>
      <c r="AF68" s="3" t="str">
        <f>VLOOKUP(AD68,Vat_tu__hang_hoa__dich_vu!$C:$D,2,0)</f>
        <v>CN300</v>
      </c>
      <c r="AH68" s="3">
        <f t="shared" si="14"/>
        <v>56760</v>
      </c>
      <c r="AI68" s="3">
        <f t="shared" si="15"/>
        <v>56760</v>
      </c>
    </row>
    <row r="69" spans="1:35" x14ac:dyDescent="0.25">
      <c r="A69" s="3" t="str">
        <f>VLOOKUP(B69,'HĐ TRA'!$B:$C,2,0)</f>
        <v>29/08/2025</v>
      </c>
      <c r="B69" s="4">
        <v>9105866965</v>
      </c>
      <c r="C69" s="3" t="s">
        <v>209</v>
      </c>
      <c r="D69" s="5" t="str">
        <f>VLOOKUP(B69,'HĐ TRA'!$B:$L,11,0)</f>
        <v>0104918404-065</v>
      </c>
      <c r="E69" s="6" t="str">
        <f t="shared" si="13"/>
        <v>WIN-065</v>
      </c>
      <c r="F69" s="8" t="str">
        <f t="shared" si="11"/>
        <v>2AT9 WM+ BGG 41 Trần Quang Khải</v>
      </c>
      <c r="G69" s="5"/>
      <c r="H69" s="3" t="s">
        <v>1243</v>
      </c>
      <c r="I69" s="4" t="s">
        <v>23</v>
      </c>
      <c r="J69" s="3" t="s">
        <v>1244</v>
      </c>
      <c r="K69" s="3" t="s">
        <v>1245</v>
      </c>
      <c r="L69" s="4" t="s">
        <v>2021</v>
      </c>
      <c r="M69" s="3" t="s">
        <v>2022</v>
      </c>
      <c r="N69" s="3" t="s">
        <v>2023</v>
      </c>
      <c r="O69" s="3">
        <v>20</v>
      </c>
      <c r="P69" s="4" t="s">
        <v>1274</v>
      </c>
      <c r="Q69" s="3" t="s">
        <v>1275</v>
      </c>
      <c r="R69" s="4" t="s">
        <v>1276</v>
      </c>
      <c r="S69" s="4" t="s">
        <v>1249</v>
      </c>
      <c r="T69" s="3">
        <v>74250</v>
      </c>
      <c r="U69" s="3">
        <v>1</v>
      </c>
      <c r="V69" s="3">
        <v>0</v>
      </c>
      <c r="W69" s="3" t="s">
        <v>2022</v>
      </c>
      <c r="Y69" s="5">
        <v>45898.565971643497</v>
      </c>
      <c r="AA69" s="3" t="s">
        <v>1250</v>
      </c>
      <c r="AB69" s="3">
        <v>74250</v>
      </c>
      <c r="AC69" s="3" t="s">
        <v>2771</v>
      </c>
      <c r="AD69" s="3" t="s">
        <v>2770</v>
      </c>
      <c r="AE69" s="3" t="str">
        <f t="shared" si="12"/>
        <v>10182351</v>
      </c>
      <c r="AF69" s="3" t="str">
        <f>VLOOKUP(AD69,Vat_tu__hang_hoa__dich_vu!$C:$D,2,0)</f>
        <v>CC300</v>
      </c>
      <c r="AH69" s="3">
        <f t="shared" si="14"/>
        <v>74250</v>
      </c>
      <c r="AI69" s="3">
        <f t="shared" si="15"/>
        <v>74250</v>
      </c>
    </row>
    <row r="70" spans="1:35" x14ac:dyDescent="0.25">
      <c r="A70" s="3" t="str">
        <f>VLOOKUP(B70,'HĐ TRA'!$B:$C,2,0)</f>
        <v>29/08/2025</v>
      </c>
      <c r="B70" s="4">
        <v>9105867057</v>
      </c>
      <c r="C70" s="3" t="s">
        <v>342</v>
      </c>
      <c r="D70" s="5" t="str">
        <f>VLOOKUP(B70,'HĐ TRA'!$B:$L,11,0)</f>
        <v>0104918404-006</v>
      </c>
      <c r="E70" s="6" t="str">
        <f t="shared" si="13"/>
        <v>WIN-006</v>
      </c>
      <c r="F70" s="8" t="str">
        <f t="shared" si="11"/>
        <v>5903 WM+ HDG 394 TT Phủ, Bình Giang</v>
      </c>
      <c r="G70" s="5"/>
      <c r="H70" s="3" t="s">
        <v>1243</v>
      </c>
      <c r="I70" s="4" t="s">
        <v>23</v>
      </c>
      <c r="J70" s="3" t="s">
        <v>1244</v>
      </c>
      <c r="K70" s="3" t="s">
        <v>1245</v>
      </c>
      <c r="L70" s="4" t="s">
        <v>2483</v>
      </c>
      <c r="M70" s="3" t="s">
        <v>2484</v>
      </c>
      <c r="N70" s="3" t="s">
        <v>2485</v>
      </c>
      <c r="O70" s="3">
        <v>10</v>
      </c>
      <c r="P70" s="4" t="s">
        <v>1246</v>
      </c>
      <c r="Q70" s="3" t="s">
        <v>1247</v>
      </c>
      <c r="R70" s="4" t="s">
        <v>1248</v>
      </c>
      <c r="S70" s="4" t="s">
        <v>1249</v>
      </c>
      <c r="T70" s="3">
        <v>111058</v>
      </c>
      <c r="U70" s="3">
        <v>2</v>
      </c>
      <c r="V70" s="3">
        <v>0</v>
      </c>
      <c r="W70" s="3" t="s">
        <v>2484</v>
      </c>
      <c r="Y70" s="5">
        <v>45898.5705109954</v>
      </c>
      <c r="AA70" s="3" t="s">
        <v>1250</v>
      </c>
      <c r="AB70" s="3">
        <v>111058</v>
      </c>
      <c r="AC70" s="3" t="s">
        <v>2824</v>
      </c>
      <c r="AD70" s="3" t="s">
        <v>2825</v>
      </c>
      <c r="AE70" s="3" t="str">
        <f t="shared" si="12"/>
        <v>10005986</v>
      </c>
      <c r="AF70" s="3" t="str">
        <f>VLOOKUP(AD70,Vat_tu__hang_hoa__dich_vu!$C:$D,2,0)</f>
        <v>GM500</v>
      </c>
      <c r="AH70" s="3">
        <f t="shared" si="14"/>
        <v>111058</v>
      </c>
      <c r="AI70" s="3">
        <f t="shared" si="15"/>
        <v>222116</v>
      </c>
    </row>
    <row r="71" spans="1:35" x14ac:dyDescent="0.25">
      <c r="A71" s="3" t="str">
        <f>VLOOKUP(B71,'HĐ TRA'!$B:$C,2,0)</f>
        <v>29/08/2025</v>
      </c>
      <c r="B71" s="4">
        <v>9105867071</v>
      </c>
      <c r="C71" s="3" t="s">
        <v>547</v>
      </c>
      <c r="D71" s="5" t="str">
        <f>VLOOKUP(B71,'HĐ TRA'!$B:$L,11,0)</f>
        <v>0104918404-041</v>
      </c>
      <c r="E71" s="6" t="str">
        <f t="shared" si="13"/>
        <v>WIN-041</v>
      </c>
      <c r="F71" s="8" t="str">
        <f t="shared" si="11"/>
        <v>5984 WM+ LAN 78 Nguyễn Cửu Vân</v>
      </c>
      <c r="G71" s="5"/>
      <c r="H71" s="3" t="s">
        <v>1243</v>
      </c>
      <c r="I71" s="4" t="s">
        <v>23</v>
      </c>
      <c r="J71" s="3" t="s">
        <v>1244</v>
      </c>
      <c r="K71" s="3" t="s">
        <v>1245</v>
      </c>
      <c r="L71" s="4" t="s">
        <v>1395</v>
      </c>
      <c r="M71" s="3" t="s">
        <v>1396</v>
      </c>
      <c r="N71" s="3" t="s">
        <v>1397</v>
      </c>
      <c r="O71" s="3">
        <v>10</v>
      </c>
      <c r="P71" s="4" t="s">
        <v>1246</v>
      </c>
      <c r="Q71" s="3" t="s">
        <v>1247</v>
      </c>
      <c r="R71" s="4" t="s">
        <v>1248</v>
      </c>
      <c r="S71" s="4" t="s">
        <v>1249</v>
      </c>
      <c r="T71" s="3">
        <v>111058</v>
      </c>
      <c r="U71" s="3">
        <v>1</v>
      </c>
      <c r="V71" s="3">
        <v>0</v>
      </c>
      <c r="W71" s="3" t="s">
        <v>1396</v>
      </c>
      <c r="Y71" s="5">
        <v>45898.572584571797</v>
      </c>
      <c r="AA71" s="3" t="s">
        <v>1250</v>
      </c>
      <c r="AB71" s="3">
        <v>111058</v>
      </c>
      <c r="AC71" s="3" t="s">
        <v>2824</v>
      </c>
      <c r="AD71" s="3" t="s">
        <v>2825</v>
      </c>
      <c r="AE71" s="3" t="str">
        <f t="shared" si="12"/>
        <v>10005986</v>
      </c>
      <c r="AF71" s="3" t="str">
        <f>VLOOKUP(AD71,Vat_tu__hang_hoa__dich_vu!$C:$D,2,0)</f>
        <v>GM500</v>
      </c>
      <c r="AH71" s="3">
        <f t="shared" si="14"/>
        <v>111058</v>
      </c>
      <c r="AI71" s="3">
        <f t="shared" si="15"/>
        <v>111058</v>
      </c>
    </row>
    <row r="72" spans="1:35" x14ac:dyDescent="0.25">
      <c r="A72" s="3" t="str">
        <f>VLOOKUP(B72,'HĐ TRA'!$B:$C,2,0)</f>
        <v>29/08/2025</v>
      </c>
      <c r="B72" s="4">
        <v>9105867101</v>
      </c>
      <c r="C72" s="3" t="s">
        <v>236</v>
      </c>
      <c r="D72" s="5" t="str">
        <f>VLOOKUP(B72,'HĐ TRA'!$B:$L,11,0)</f>
        <v>0104918404-063</v>
      </c>
      <c r="E72" s="6" t="str">
        <f t="shared" si="13"/>
        <v>WIN-063</v>
      </c>
      <c r="F72" s="8" t="str">
        <f t="shared" si="11"/>
        <v>3604 WM+ TGG 152 Lý Thường Kiệt</v>
      </c>
      <c r="G72" s="5"/>
      <c r="H72" s="3" t="s">
        <v>1243</v>
      </c>
      <c r="I72" s="4" t="s">
        <v>23</v>
      </c>
      <c r="J72" s="3" t="s">
        <v>1244</v>
      </c>
      <c r="K72" s="3" t="s">
        <v>1245</v>
      </c>
      <c r="L72" s="4" t="s">
        <v>2210</v>
      </c>
      <c r="M72" s="3" t="s">
        <v>2211</v>
      </c>
      <c r="N72" s="3" t="s">
        <v>2212</v>
      </c>
      <c r="O72" s="3">
        <v>10</v>
      </c>
      <c r="P72" s="4" t="s">
        <v>1269</v>
      </c>
      <c r="Q72" s="3" t="s">
        <v>1270</v>
      </c>
      <c r="R72" s="4" t="s">
        <v>1271</v>
      </c>
      <c r="S72" s="4" t="s">
        <v>1249</v>
      </c>
      <c r="T72" s="3">
        <v>56760</v>
      </c>
      <c r="U72" s="3">
        <v>1</v>
      </c>
      <c r="V72" s="3">
        <v>0</v>
      </c>
      <c r="W72" s="3" t="s">
        <v>2211</v>
      </c>
      <c r="X72" s="3" t="s">
        <v>1273</v>
      </c>
      <c r="Y72" s="5">
        <v>45898.577878124997</v>
      </c>
      <c r="Z72" s="3" t="s">
        <v>2556</v>
      </c>
      <c r="AA72" s="3" t="s">
        <v>1250</v>
      </c>
      <c r="AB72" s="3">
        <v>56760</v>
      </c>
      <c r="AC72" s="3" t="s">
        <v>2819</v>
      </c>
      <c r="AD72" s="3" t="s">
        <v>2818</v>
      </c>
      <c r="AE72" s="3" t="str">
        <f t="shared" si="12"/>
        <v>10182350</v>
      </c>
      <c r="AF72" s="3" t="str">
        <f>VLOOKUP(AD72,Vat_tu__hang_hoa__dich_vu!$C:$D,2,0)</f>
        <v>CN300</v>
      </c>
      <c r="AH72" s="3">
        <f t="shared" si="14"/>
        <v>56760</v>
      </c>
      <c r="AI72" s="3">
        <f t="shared" si="15"/>
        <v>56760</v>
      </c>
    </row>
    <row r="73" spans="1:35" x14ac:dyDescent="0.25">
      <c r="A73" s="3" t="str">
        <f>VLOOKUP(B73,'HĐ TRA'!$B:$C,2,0)</f>
        <v>29/08/2025</v>
      </c>
      <c r="B73" s="4">
        <v>9105867066</v>
      </c>
      <c r="C73" s="3" t="s">
        <v>292</v>
      </c>
      <c r="D73" s="5" t="str">
        <f>VLOOKUP(B73,'HĐ TRA'!$B:$L,11,0)</f>
        <v>0104918404-007</v>
      </c>
      <c r="E73" s="6" t="str">
        <f t="shared" si="13"/>
        <v>WIN-007</v>
      </c>
      <c r="F73" s="8" t="str">
        <f t="shared" si="11"/>
        <v>3967 WM+ QNH 112 Thanh Niên</v>
      </c>
      <c r="G73" s="5"/>
      <c r="H73" s="3" t="s">
        <v>1243</v>
      </c>
      <c r="I73" s="4" t="s">
        <v>23</v>
      </c>
      <c r="J73" s="3" t="s">
        <v>1244</v>
      </c>
      <c r="K73" s="3" t="s">
        <v>1245</v>
      </c>
      <c r="L73" s="4" t="s">
        <v>1506</v>
      </c>
      <c r="M73" s="3" t="s">
        <v>1507</v>
      </c>
      <c r="N73" s="3" t="s">
        <v>1508</v>
      </c>
      <c r="O73" s="3">
        <v>10</v>
      </c>
      <c r="P73" s="4" t="s">
        <v>1246</v>
      </c>
      <c r="Q73" s="3" t="s">
        <v>1247</v>
      </c>
      <c r="R73" s="4" t="s">
        <v>1248</v>
      </c>
      <c r="S73" s="4" t="s">
        <v>1249</v>
      </c>
      <c r="T73" s="3">
        <v>111058</v>
      </c>
      <c r="U73" s="3">
        <v>1</v>
      </c>
      <c r="V73" s="3">
        <v>0</v>
      </c>
      <c r="W73" s="3" t="s">
        <v>1507</v>
      </c>
      <c r="X73" s="3" t="s">
        <v>1509</v>
      </c>
      <c r="Y73" s="5">
        <v>45898.578168831002</v>
      </c>
      <c r="AA73" s="3" t="s">
        <v>1250</v>
      </c>
      <c r="AB73" s="3">
        <v>111058</v>
      </c>
      <c r="AC73" s="3" t="s">
        <v>2824</v>
      </c>
      <c r="AD73" s="3" t="s">
        <v>2825</v>
      </c>
      <c r="AE73" s="3" t="str">
        <f t="shared" si="12"/>
        <v>10005986</v>
      </c>
      <c r="AF73" s="3" t="str">
        <f>VLOOKUP(AD73,Vat_tu__hang_hoa__dich_vu!$C:$D,2,0)</f>
        <v>GM500</v>
      </c>
      <c r="AH73" s="3">
        <f t="shared" si="14"/>
        <v>111058</v>
      </c>
      <c r="AI73" s="3">
        <f t="shared" si="15"/>
        <v>111058</v>
      </c>
    </row>
    <row r="74" spans="1:35" x14ac:dyDescent="0.25">
      <c r="A74" s="3" t="str">
        <f>VLOOKUP(B74,'HĐ TRA'!$B:$C,2,0)</f>
        <v>29/08/2025</v>
      </c>
      <c r="B74" s="4">
        <v>9105867066</v>
      </c>
      <c r="C74" s="3" t="s">
        <v>292</v>
      </c>
      <c r="D74" s="5" t="str">
        <f>VLOOKUP(B74,'HĐ TRA'!$B:$L,11,0)</f>
        <v>0104918404-007</v>
      </c>
      <c r="E74" s="6" t="str">
        <f t="shared" si="13"/>
        <v>WIN-007</v>
      </c>
      <c r="F74" s="8" t="str">
        <f t="shared" si="11"/>
        <v>3967 WM+ QNH 112 Thanh Niên</v>
      </c>
      <c r="G74" s="5"/>
      <c r="H74" s="3" t="s">
        <v>1243</v>
      </c>
      <c r="I74" s="4" t="s">
        <v>23</v>
      </c>
      <c r="J74" s="3" t="s">
        <v>1244</v>
      </c>
      <c r="K74" s="3" t="s">
        <v>1245</v>
      </c>
      <c r="L74" s="4" t="s">
        <v>1506</v>
      </c>
      <c r="M74" s="3" t="s">
        <v>1507</v>
      </c>
      <c r="N74" s="3" t="s">
        <v>1508</v>
      </c>
      <c r="O74" s="3">
        <v>20</v>
      </c>
      <c r="P74" s="4" t="s">
        <v>1274</v>
      </c>
      <c r="Q74" s="3" t="s">
        <v>1275</v>
      </c>
      <c r="R74" s="4" t="s">
        <v>1276</v>
      </c>
      <c r="S74" s="4" t="s">
        <v>1249</v>
      </c>
      <c r="T74" s="3">
        <v>74250</v>
      </c>
      <c r="U74" s="3">
        <v>3</v>
      </c>
      <c r="V74" s="3">
        <v>0</v>
      </c>
      <c r="W74" s="3" t="s">
        <v>1507</v>
      </c>
      <c r="X74" s="3" t="s">
        <v>1509</v>
      </c>
      <c r="Y74" s="5">
        <v>45898.578168831002</v>
      </c>
      <c r="AA74" s="3" t="s">
        <v>1250</v>
      </c>
      <c r="AB74" s="3">
        <v>74250</v>
      </c>
      <c r="AC74" s="3" t="s">
        <v>2771</v>
      </c>
      <c r="AD74" s="3" t="s">
        <v>2770</v>
      </c>
      <c r="AE74" s="3" t="str">
        <f t="shared" si="12"/>
        <v>10182351</v>
      </c>
      <c r="AF74" s="3" t="str">
        <f>VLOOKUP(AD74,Vat_tu__hang_hoa__dich_vu!$C:$D,2,0)</f>
        <v>CC300</v>
      </c>
      <c r="AH74" s="3">
        <f t="shared" si="14"/>
        <v>74250</v>
      </c>
      <c r="AI74" s="3">
        <f t="shared" si="15"/>
        <v>222750</v>
      </c>
    </row>
    <row r="75" spans="1:35" x14ac:dyDescent="0.25">
      <c r="A75" s="3" t="str">
        <f>VLOOKUP(B75,'HĐ TRA'!$B:$C,2,0)</f>
        <v>29/08/2025</v>
      </c>
      <c r="B75" s="4">
        <v>9105867066</v>
      </c>
      <c r="C75" s="3" t="s">
        <v>292</v>
      </c>
      <c r="D75" s="5" t="str">
        <f>VLOOKUP(B75,'HĐ TRA'!$B:$L,11,0)</f>
        <v>0104918404-007</v>
      </c>
      <c r="E75" s="6" t="str">
        <f t="shared" si="13"/>
        <v>WIN-007</v>
      </c>
      <c r="F75" s="8" t="str">
        <f t="shared" si="11"/>
        <v>3967 WM+ QNH 112 Thanh Niên</v>
      </c>
      <c r="G75" s="5"/>
      <c r="H75" s="3" t="s">
        <v>1243</v>
      </c>
      <c r="I75" s="4" t="s">
        <v>23</v>
      </c>
      <c r="J75" s="3" t="s">
        <v>1244</v>
      </c>
      <c r="K75" s="3" t="s">
        <v>1245</v>
      </c>
      <c r="L75" s="4" t="s">
        <v>1506</v>
      </c>
      <c r="M75" s="3" t="s">
        <v>1507</v>
      </c>
      <c r="N75" s="3" t="s">
        <v>1508</v>
      </c>
      <c r="O75" s="3">
        <v>30</v>
      </c>
      <c r="P75" s="4" t="s">
        <v>1254</v>
      </c>
      <c r="Q75" s="3" t="s">
        <v>1255</v>
      </c>
      <c r="R75" s="4" t="s">
        <v>1256</v>
      </c>
      <c r="S75" s="4" t="s">
        <v>1249</v>
      </c>
      <c r="T75" s="3">
        <v>46000</v>
      </c>
      <c r="U75" s="3">
        <v>2</v>
      </c>
      <c r="V75" s="3">
        <v>0</v>
      </c>
      <c r="W75" s="3" t="s">
        <v>1507</v>
      </c>
      <c r="X75" s="3" t="s">
        <v>1509</v>
      </c>
      <c r="Y75" s="5">
        <v>45898.578168831002</v>
      </c>
      <c r="AA75" s="3" t="s">
        <v>1250</v>
      </c>
      <c r="AB75" s="3">
        <v>46000</v>
      </c>
      <c r="AC75" s="3" t="s">
        <v>3013</v>
      </c>
      <c r="AD75" s="3" t="s">
        <v>3181</v>
      </c>
      <c r="AE75" s="3" t="str">
        <f t="shared" si="12"/>
        <v>10638308</v>
      </c>
      <c r="AF75" s="3" t="str">
        <f>VLOOKUP(AD75,Vat_tu__hang_hoa__dich_vu!$C:$D,2,0)</f>
        <v>MNH250</v>
      </c>
      <c r="AH75" s="3">
        <f t="shared" si="14"/>
        <v>46000</v>
      </c>
      <c r="AI75" s="3">
        <f t="shared" si="15"/>
        <v>92000</v>
      </c>
    </row>
    <row r="76" spans="1:35" x14ac:dyDescent="0.25">
      <c r="A76" s="3" t="str">
        <f>VLOOKUP(B76,'HĐ TRA'!$B:$C,2,0)</f>
        <v>29/08/2025</v>
      </c>
      <c r="B76" s="4">
        <v>9105867096</v>
      </c>
      <c r="C76" s="3" t="s">
        <v>519</v>
      </c>
      <c r="D76" s="5" t="str">
        <f>VLOOKUP(B76,'HĐ TRA'!$B:$L,11,0)</f>
        <v>0104918404-041</v>
      </c>
      <c r="E76" s="6" t="str">
        <f t="shared" si="13"/>
        <v>WIN-041</v>
      </c>
      <c r="F76" s="8" t="str">
        <f t="shared" si="11"/>
        <v>5984 WM+ LAN 78 Nguyễn Cửu Vân</v>
      </c>
      <c r="G76" s="5"/>
      <c r="H76" s="3" t="s">
        <v>1243</v>
      </c>
      <c r="I76" s="4" t="s">
        <v>23</v>
      </c>
      <c r="J76" s="3" t="s">
        <v>1244</v>
      </c>
      <c r="K76" s="3" t="s">
        <v>1245</v>
      </c>
      <c r="L76" s="4" t="s">
        <v>1395</v>
      </c>
      <c r="M76" s="3" t="s">
        <v>1396</v>
      </c>
      <c r="N76" s="3" t="s">
        <v>1397</v>
      </c>
      <c r="O76" s="3">
        <v>10</v>
      </c>
      <c r="P76" s="4" t="s">
        <v>1257</v>
      </c>
      <c r="Q76" s="3" t="s">
        <v>1258</v>
      </c>
      <c r="R76" s="4" t="s">
        <v>1259</v>
      </c>
      <c r="S76" s="4" t="s">
        <v>1249</v>
      </c>
      <c r="T76" s="3">
        <v>55595</v>
      </c>
      <c r="U76" s="3">
        <v>1</v>
      </c>
      <c r="V76" s="3">
        <v>0</v>
      </c>
      <c r="W76" s="3" t="s">
        <v>1396</v>
      </c>
      <c r="Y76" s="5">
        <v>45898.580663622699</v>
      </c>
      <c r="AA76" s="3" t="s">
        <v>1250</v>
      </c>
      <c r="AB76" s="3">
        <v>55595</v>
      </c>
      <c r="AC76" s="3" t="s">
        <v>3047</v>
      </c>
      <c r="AD76" s="3" t="s">
        <v>3046</v>
      </c>
      <c r="AE76" s="3" t="str">
        <f t="shared" si="12"/>
        <v>10005987</v>
      </c>
      <c r="AF76" s="3" t="str">
        <f>VLOOKUP(AD76,Vat_tu__hang_hoa__dich_vu!$C:$D,2,0)</f>
        <v>TH200</v>
      </c>
      <c r="AH76" s="3">
        <f t="shared" si="14"/>
        <v>55595</v>
      </c>
      <c r="AI76" s="3">
        <f t="shared" si="15"/>
        <v>55595</v>
      </c>
    </row>
    <row r="77" spans="1:35" x14ac:dyDescent="0.25">
      <c r="A77" s="3" t="str">
        <f>VLOOKUP(B77,'HĐ TRA'!$B:$C,2,0)</f>
        <v>29/08/2025</v>
      </c>
      <c r="B77" s="4">
        <v>9105867096</v>
      </c>
      <c r="C77" s="3" t="s">
        <v>519</v>
      </c>
      <c r="D77" s="5" t="str">
        <f>VLOOKUP(B77,'HĐ TRA'!$B:$L,11,0)</f>
        <v>0104918404-041</v>
      </c>
      <c r="E77" s="6" t="str">
        <f t="shared" si="13"/>
        <v>WIN-041</v>
      </c>
      <c r="F77" s="8" t="str">
        <f t="shared" si="11"/>
        <v>5984 WM+ LAN 78 Nguyễn Cửu Vân</v>
      </c>
      <c r="G77" s="5"/>
      <c r="H77" s="3" t="s">
        <v>1243</v>
      </c>
      <c r="I77" s="4" t="s">
        <v>23</v>
      </c>
      <c r="J77" s="3" t="s">
        <v>1244</v>
      </c>
      <c r="K77" s="3" t="s">
        <v>1245</v>
      </c>
      <c r="L77" s="4" t="s">
        <v>1395</v>
      </c>
      <c r="M77" s="3" t="s">
        <v>1396</v>
      </c>
      <c r="N77" s="3" t="s">
        <v>1397</v>
      </c>
      <c r="O77" s="3">
        <v>20</v>
      </c>
      <c r="P77" s="4" t="s">
        <v>1260</v>
      </c>
      <c r="Q77" s="3" t="s">
        <v>1261</v>
      </c>
      <c r="R77" s="4" t="s">
        <v>1262</v>
      </c>
      <c r="S77" s="4" t="s">
        <v>1249</v>
      </c>
      <c r="T77" s="3">
        <v>73431</v>
      </c>
      <c r="U77" s="3">
        <v>1</v>
      </c>
      <c r="V77" s="3">
        <v>0</v>
      </c>
      <c r="W77" s="3" t="s">
        <v>1396</v>
      </c>
      <c r="Y77" s="5">
        <v>45898.580663622699</v>
      </c>
      <c r="AA77" s="3" t="s">
        <v>1250</v>
      </c>
      <c r="AB77" s="3">
        <v>73431</v>
      </c>
      <c r="AC77" s="3" t="s">
        <v>2779</v>
      </c>
      <c r="AD77" s="3" t="s">
        <v>2778</v>
      </c>
      <c r="AE77" s="3" t="str">
        <f t="shared" si="12"/>
        <v>10005984</v>
      </c>
      <c r="AF77" s="3" t="str">
        <f>VLOOKUP(AD77,Vat_tu__hang_hoa__dich_vu!$C:$D,2,0)</f>
        <v>CGM300</v>
      </c>
      <c r="AH77" s="3">
        <f t="shared" si="14"/>
        <v>73431</v>
      </c>
      <c r="AI77" s="3">
        <f t="shared" si="15"/>
        <v>73431</v>
      </c>
    </row>
    <row r="78" spans="1:35" x14ac:dyDescent="0.25">
      <c r="A78" s="3" t="str">
        <f>VLOOKUP(B78,'HĐ TRA'!$B:$C,2,0)</f>
        <v>29/08/2025</v>
      </c>
      <c r="B78" s="4">
        <v>9105867096</v>
      </c>
      <c r="C78" s="3" t="s">
        <v>519</v>
      </c>
      <c r="D78" s="5" t="str">
        <f>VLOOKUP(B78,'HĐ TRA'!$B:$L,11,0)</f>
        <v>0104918404-041</v>
      </c>
      <c r="E78" s="6" t="str">
        <f t="shared" si="13"/>
        <v>WIN-041</v>
      </c>
      <c r="F78" s="8" t="str">
        <f t="shared" si="11"/>
        <v>5984 WM+ LAN 78 Nguyễn Cửu Vân</v>
      </c>
      <c r="G78" s="5"/>
      <c r="H78" s="3" t="s">
        <v>1243</v>
      </c>
      <c r="I78" s="4" t="s">
        <v>23</v>
      </c>
      <c r="J78" s="3" t="s">
        <v>1244</v>
      </c>
      <c r="K78" s="3" t="s">
        <v>1245</v>
      </c>
      <c r="L78" s="4" t="s">
        <v>1395</v>
      </c>
      <c r="M78" s="3" t="s">
        <v>1396</v>
      </c>
      <c r="N78" s="3" t="s">
        <v>1397</v>
      </c>
      <c r="O78" s="3">
        <v>30</v>
      </c>
      <c r="P78" s="4" t="s">
        <v>1246</v>
      </c>
      <c r="Q78" s="3" t="s">
        <v>1247</v>
      </c>
      <c r="R78" s="4" t="s">
        <v>1248</v>
      </c>
      <c r="S78" s="4" t="s">
        <v>1249</v>
      </c>
      <c r="T78" s="3">
        <v>111058</v>
      </c>
      <c r="U78" s="3">
        <v>1</v>
      </c>
      <c r="V78" s="3">
        <v>0</v>
      </c>
      <c r="W78" s="3" t="s">
        <v>1396</v>
      </c>
      <c r="Y78" s="5">
        <v>45898.580663622699</v>
      </c>
      <c r="AA78" s="3" t="s">
        <v>1250</v>
      </c>
      <c r="AB78" s="3">
        <v>111058</v>
      </c>
      <c r="AC78" s="3" t="s">
        <v>2824</v>
      </c>
      <c r="AD78" s="3" t="s">
        <v>2825</v>
      </c>
      <c r="AE78" s="3" t="str">
        <f t="shared" si="12"/>
        <v>10005986</v>
      </c>
      <c r="AF78" s="3" t="str">
        <f>VLOOKUP(AD78,Vat_tu__hang_hoa__dich_vu!$C:$D,2,0)</f>
        <v>GM500</v>
      </c>
      <c r="AH78" s="3">
        <f t="shared" si="14"/>
        <v>111058</v>
      </c>
      <c r="AI78" s="3">
        <f t="shared" si="15"/>
        <v>111058</v>
      </c>
    </row>
    <row r="79" spans="1:35" x14ac:dyDescent="0.25">
      <c r="A79" s="3" t="str">
        <f>VLOOKUP(B79,'HĐ TRA'!$B:$C,2,0)</f>
        <v>29/08/2025</v>
      </c>
      <c r="B79" s="4">
        <v>9105867184</v>
      </c>
      <c r="C79" s="3" t="s">
        <v>525</v>
      </c>
      <c r="D79" s="5" t="str">
        <f>VLOOKUP(B79,'HĐ TRA'!$B:$L,11,0)</f>
        <v>0104918404-059</v>
      </c>
      <c r="E79" s="6" t="str">
        <f t="shared" si="13"/>
        <v>WIN-059</v>
      </c>
      <c r="F79" s="8" t="str">
        <f t="shared" si="11"/>
        <v>6762 WM+ TNN 425 Bãi Á , TT Chợ Chu</v>
      </c>
      <c r="G79" s="5"/>
      <c r="H79" s="3" t="s">
        <v>1243</v>
      </c>
      <c r="I79" s="4" t="s">
        <v>23</v>
      </c>
      <c r="J79" s="3" t="s">
        <v>1244</v>
      </c>
      <c r="K79" s="3" t="s">
        <v>1245</v>
      </c>
      <c r="L79" s="4" t="s">
        <v>2557</v>
      </c>
      <c r="M79" s="3" t="s">
        <v>2558</v>
      </c>
      <c r="N79" s="3" t="s">
        <v>2559</v>
      </c>
      <c r="O79" s="3">
        <v>10</v>
      </c>
      <c r="P79" s="4" t="s">
        <v>1246</v>
      </c>
      <c r="Q79" s="3" t="s">
        <v>1247</v>
      </c>
      <c r="R79" s="4" t="s">
        <v>1248</v>
      </c>
      <c r="S79" s="4" t="s">
        <v>1249</v>
      </c>
      <c r="T79" s="3">
        <v>111058</v>
      </c>
      <c r="U79" s="3">
        <v>3</v>
      </c>
      <c r="V79" s="3">
        <v>0</v>
      </c>
      <c r="W79" s="3" t="s">
        <v>2558</v>
      </c>
      <c r="Y79" s="5">
        <v>45898.590490162002</v>
      </c>
      <c r="AA79" s="3" t="s">
        <v>1250</v>
      </c>
      <c r="AB79" s="3">
        <v>111058</v>
      </c>
      <c r="AC79" s="3" t="s">
        <v>2824</v>
      </c>
      <c r="AD79" s="3" t="s">
        <v>2825</v>
      </c>
      <c r="AE79" s="3" t="str">
        <f t="shared" si="12"/>
        <v>10005986</v>
      </c>
      <c r="AF79" s="3" t="str">
        <f>VLOOKUP(AD79,Vat_tu__hang_hoa__dich_vu!$C:$D,2,0)</f>
        <v>GM500</v>
      </c>
      <c r="AH79" s="3">
        <f t="shared" si="14"/>
        <v>111058</v>
      </c>
      <c r="AI79" s="3">
        <f t="shared" si="15"/>
        <v>333174</v>
      </c>
    </row>
    <row r="80" spans="1:35" x14ac:dyDescent="0.25">
      <c r="A80" s="3" t="str">
        <f>VLOOKUP(B80,'HĐ TRA'!$B:$C,2,0)</f>
        <v>29/08/2025</v>
      </c>
      <c r="B80" s="4">
        <v>9105867317</v>
      </c>
      <c r="C80" s="3" t="s">
        <v>252</v>
      </c>
      <c r="D80" s="5" t="str">
        <f>VLOOKUP(B80,'HĐ TRA'!$B:$L,11,0)</f>
        <v>0104918404-065</v>
      </c>
      <c r="E80" s="6" t="str">
        <f t="shared" si="13"/>
        <v>WIN-065</v>
      </c>
      <c r="F80" s="8" t="str">
        <f t="shared" si="11"/>
        <v>2AX3 WM+ BGG Mai Thượng, Việt Yên</v>
      </c>
      <c r="G80" s="5"/>
      <c r="H80" s="3" t="s">
        <v>1243</v>
      </c>
      <c r="I80" s="4" t="s">
        <v>23</v>
      </c>
      <c r="J80" s="3" t="s">
        <v>1244</v>
      </c>
      <c r="K80" s="3" t="s">
        <v>1245</v>
      </c>
      <c r="L80" s="4" t="s">
        <v>1561</v>
      </c>
      <c r="M80" s="3" t="s">
        <v>1562</v>
      </c>
      <c r="N80" s="3" t="s">
        <v>1563</v>
      </c>
      <c r="O80" s="3">
        <v>10</v>
      </c>
      <c r="P80" s="4" t="s">
        <v>1254</v>
      </c>
      <c r="Q80" s="3" t="s">
        <v>1255</v>
      </c>
      <c r="R80" s="4" t="s">
        <v>1256</v>
      </c>
      <c r="S80" s="4" t="s">
        <v>1249</v>
      </c>
      <c r="T80" s="3">
        <v>46000</v>
      </c>
      <c r="U80" s="3">
        <v>1</v>
      </c>
      <c r="V80" s="3">
        <v>0</v>
      </c>
      <c r="W80" s="3" t="s">
        <v>1562</v>
      </c>
      <c r="Y80" s="5">
        <v>45898.596552743104</v>
      </c>
      <c r="AA80" s="3" t="s">
        <v>1250</v>
      </c>
      <c r="AB80" s="3">
        <v>46000</v>
      </c>
      <c r="AC80" s="3" t="s">
        <v>3013</v>
      </c>
      <c r="AD80" s="3" t="s">
        <v>3181</v>
      </c>
      <c r="AE80" s="3" t="str">
        <f t="shared" si="12"/>
        <v>10638308</v>
      </c>
      <c r="AF80" s="3" t="str">
        <f>VLOOKUP(AD80,Vat_tu__hang_hoa__dich_vu!$C:$D,2,0)</f>
        <v>MNH250</v>
      </c>
      <c r="AH80" s="3">
        <f t="shared" si="14"/>
        <v>46000</v>
      </c>
      <c r="AI80" s="3">
        <f t="shared" si="15"/>
        <v>46000</v>
      </c>
    </row>
    <row r="81" spans="1:35" x14ac:dyDescent="0.25">
      <c r="A81" s="3" t="str">
        <f>VLOOKUP(B81,'HĐ TRA'!$B:$C,2,0)</f>
        <v>29/08/2025</v>
      </c>
      <c r="B81" s="4">
        <v>9105867300</v>
      </c>
      <c r="C81" s="3" t="s">
        <v>362</v>
      </c>
      <c r="D81" s="5" t="str">
        <f>VLOOKUP(B81,'HĐ TRA'!$B:$L,11,0)</f>
        <v>0104918404-006</v>
      </c>
      <c r="E81" s="6" t="str">
        <f t="shared" si="13"/>
        <v>WIN-006</v>
      </c>
      <c r="F81" s="8" t="str">
        <f t="shared" si="11"/>
        <v>3351 WM+ HDG 7C Nguyễn Du</v>
      </c>
      <c r="G81" s="5"/>
      <c r="H81" s="3" t="s">
        <v>1243</v>
      </c>
      <c r="I81" s="4" t="s">
        <v>23</v>
      </c>
      <c r="J81" s="3" t="s">
        <v>1244</v>
      </c>
      <c r="K81" s="3" t="s">
        <v>1245</v>
      </c>
      <c r="L81" s="4" t="s">
        <v>1359</v>
      </c>
      <c r="M81" s="3" t="s">
        <v>1360</v>
      </c>
      <c r="N81" s="3" t="s">
        <v>1361</v>
      </c>
      <c r="O81" s="3">
        <v>10</v>
      </c>
      <c r="P81" s="4" t="s">
        <v>1254</v>
      </c>
      <c r="Q81" s="3" t="s">
        <v>1255</v>
      </c>
      <c r="R81" s="4" t="s">
        <v>1256</v>
      </c>
      <c r="S81" s="4" t="s">
        <v>1249</v>
      </c>
      <c r="T81" s="3">
        <v>46000</v>
      </c>
      <c r="U81" s="3">
        <v>3</v>
      </c>
      <c r="V81" s="3">
        <v>0</v>
      </c>
      <c r="W81" s="3" t="s">
        <v>1360</v>
      </c>
      <c r="X81" s="3" t="s">
        <v>1362</v>
      </c>
      <c r="Y81" s="5">
        <v>45898.596557442099</v>
      </c>
      <c r="AA81" s="3" t="s">
        <v>1250</v>
      </c>
      <c r="AB81" s="3">
        <v>46000</v>
      </c>
      <c r="AC81" s="3" t="s">
        <v>3013</v>
      </c>
      <c r="AD81" s="3" t="s">
        <v>3181</v>
      </c>
      <c r="AE81" s="3" t="str">
        <f t="shared" si="12"/>
        <v>10638308</v>
      </c>
      <c r="AF81" s="3" t="str">
        <f>VLOOKUP(AD81,Vat_tu__hang_hoa__dich_vu!$C:$D,2,0)</f>
        <v>MNH250</v>
      </c>
      <c r="AH81" s="3">
        <f t="shared" si="14"/>
        <v>46000</v>
      </c>
      <c r="AI81" s="3">
        <f t="shared" si="15"/>
        <v>138000</v>
      </c>
    </row>
    <row r="82" spans="1:35" x14ac:dyDescent="0.25">
      <c r="A82" s="3" t="str">
        <f>VLOOKUP(B82,'HĐ TRA'!$B:$C,2,0)</f>
        <v>29/08/2025</v>
      </c>
      <c r="B82" s="4">
        <v>9105867285</v>
      </c>
      <c r="C82" s="3" t="s">
        <v>340</v>
      </c>
      <c r="D82" s="5" t="str">
        <f>VLOOKUP(B82,'HĐ TRA'!$B:$L,11,0)</f>
        <v>0104918404-009</v>
      </c>
      <c r="E82" s="6" t="str">
        <f t="shared" si="13"/>
        <v>WIN-009</v>
      </c>
      <c r="F82" s="8" t="str">
        <f t="shared" si="11"/>
        <v>4544 WM+ DNG 2 Đinh Công Trứ</v>
      </c>
      <c r="G82" s="5"/>
      <c r="H82" s="3" t="s">
        <v>1243</v>
      </c>
      <c r="I82" s="4" t="s">
        <v>23</v>
      </c>
      <c r="J82" s="3" t="s">
        <v>1244</v>
      </c>
      <c r="K82" s="3" t="s">
        <v>1245</v>
      </c>
      <c r="L82" s="4" t="s">
        <v>2055</v>
      </c>
      <c r="M82" s="3" t="s">
        <v>2056</v>
      </c>
      <c r="N82" s="3" t="s">
        <v>2057</v>
      </c>
      <c r="O82" s="3">
        <v>10</v>
      </c>
      <c r="P82" s="4" t="s">
        <v>1269</v>
      </c>
      <c r="Q82" s="3" t="s">
        <v>1270</v>
      </c>
      <c r="R82" s="4" t="s">
        <v>1271</v>
      </c>
      <c r="S82" s="4" t="s">
        <v>1249</v>
      </c>
      <c r="T82" s="3">
        <v>56760</v>
      </c>
      <c r="U82" s="3">
        <v>2</v>
      </c>
      <c r="V82" s="3">
        <v>0</v>
      </c>
      <c r="W82" s="3" t="s">
        <v>2056</v>
      </c>
      <c r="X82" s="3" t="s">
        <v>2058</v>
      </c>
      <c r="Y82" s="5">
        <v>45898.597345023103</v>
      </c>
      <c r="AA82" s="3" t="s">
        <v>1250</v>
      </c>
      <c r="AB82" s="3">
        <v>56760</v>
      </c>
      <c r="AC82" s="3" t="s">
        <v>2819</v>
      </c>
      <c r="AD82" s="3" t="s">
        <v>2818</v>
      </c>
      <c r="AE82" s="3" t="str">
        <f t="shared" si="12"/>
        <v>10182350</v>
      </c>
      <c r="AF82" s="3" t="str">
        <f>VLOOKUP(AD82,Vat_tu__hang_hoa__dich_vu!$C:$D,2,0)</f>
        <v>CN300</v>
      </c>
      <c r="AH82" s="3">
        <f t="shared" si="14"/>
        <v>56760</v>
      </c>
      <c r="AI82" s="3">
        <f t="shared" si="15"/>
        <v>113520</v>
      </c>
    </row>
    <row r="83" spans="1:35" x14ac:dyDescent="0.25">
      <c r="A83" s="3" t="str">
        <f>VLOOKUP(B83,'HĐ TRA'!$B:$C,2,0)</f>
        <v>29/08/2025</v>
      </c>
      <c r="B83" s="4">
        <v>9105867295</v>
      </c>
      <c r="C83" s="3" t="s">
        <v>283</v>
      </c>
      <c r="D83" s="5" t="str">
        <f>VLOOKUP(B83,'HĐ TRA'!$B:$L,11,0)</f>
        <v>0104918404-020</v>
      </c>
      <c r="E83" s="6" t="str">
        <f t="shared" si="13"/>
        <v>WIN-020</v>
      </c>
      <c r="F83" s="8" t="str">
        <f t="shared" si="11"/>
        <v>6789 WM+ THA Lô 01A35 Lê Lợi</v>
      </c>
      <c r="G83" s="5"/>
      <c r="H83" s="3" t="s">
        <v>1243</v>
      </c>
      <c r="I83" s="4" t="s">
        <v>23</v>
      </c>
      <c r="J83" s="3" t="s">
        <v>1244</v>
      </c>
      <c r="K83" s="3" t="s">
        <v>1245</v>
      </c>
      <c r="L83" s="4" t="s">
        <v>1938</v>
      </c>
      <c r="M83" s="3" t="s">
        <v>1939</v>
      </c>
      <c r="N83" s="3" t="s">
        <v>1940</v>
      </c>
      <c r="O83" s="3">
        <v>10</v>
      </c>
      <c r="P83" s="4" t="s">
        <v>1246</v>
      </c>
      <c r="Q83" s="3" t="s">
        <v>1247</v>
      </c>
      <c r="R83" s="4" t="s">
        <v>1248</v>
      </c>
      <c r="S83" s="4" t="s">
        <v>1249</v>
      </c>
      <c r="T83" s="3">
        <v>111058</v>
      </c>
      <c r="U83" s="3">
        <v>1</v>
      </c>
      <c r="V83" s="3">
        <v>0</v>
      </c>
      <c r="W83" s="3" t="s">
        <v>1939</v>
      </c>
      <c r="Y83" s="5">
        <v>45898.598927233797</v>
      </c>
      <c r="AA83" s="3" t="s">
        <v>1250</v>
      </c>
      <c r="AB83" s="3">
        <v>111058</v>
      </c>
      <c r="AC83" s="3" t="s">
        <v>2824</v>
      </c>
      <c r="AD83" s="3" t="s">
        <v>2825</v>
      </c>
      <c r="AE83" s="3" t="str">
        <f t="shared" si="12"/>
        <v>10005986</v>
      </c>
      <c r="AF83" s="3" t="str">
        <f>VLOOKUP(AD83,Vat_tu__hang_hoa__dich_vu!$C:$D,2,0)</f>
        <v>GM500</v>
      </c>
      <c r="AH83" s="3">
        <f t="shared" si="14"/>
        <v>111058</v>
      </c>
      <c r="AI83" s="3">
        <f t="shared" si="15"/>
        <v>111058</v>
      </c>
    </row>
    <row r="84" spans="1:35" x14ac:dyDescent="0.25">
      <c r="A84" s="3" t="str">
        <f>VLOOKUP(B84,'HĐ TRA'!$B:$C,2,0)</f>
        <v>29/08/2025</v>
      </c>
      <c r="B84" s="4">
        <v>9105867389</v>
      </c>
      <c r="C84" s="3" t="s">
        <v>463</v>
      </c>
      <c r="D84" s="5" t="str">
        <f>VLOOKUP(B84,'HĐ TRA'!$B:$L,11,0)</f>
        <v>0104918404-056</v>
      </c>
      <c r="E84" s="6" t="str">
        <f t="shared" si="13"/>
        <v>WIN-056</v>
      </c>
      <c r="F84" s="8" t="str">
        <f t="shared" si="11"/>
        <v>5977 WM+ HYN Thanh Xá, Yên Mỹ</v>
      </c>
      <c r="G84" s="5"/>
      <c r="H84" s="3" t="s">
        <v>1243</v>
      </c>
      <c r="I84" s="4" t="s">
        <v>23</v>
      </c>
      <c r="J84" s="3" t="s">
        <v>1244</v>
      </c>
      <c r="K84" s="3" t="s">
        <v>1245</v>
      </c>
      <c r="L84" s="4" t="s">
        <v>1922</v>
      </c>
      <c r="M84" s="3" t="s">
        <v>1923</v>
      </c>
      <c r="N84" s="3" t="s">
        <v>1924</v>
      </c>
      <c r="O84" s="3">
        <v>10</v>
      </c>
      <c r="P84" s="4" t="s">
        <v>1260</v>
      </c>
      <c r="Q84" s="3" t="s">
        <v>1261</v>
      </c>
      <c r="R84" s="4" t="s">
        <v>1262</v>
      </c>
      <c r="S84" s="4" t="s">
        <v>1249</v>
      </c>
      <c r="T84" s="3">
        <v>73431</v>
      </c>
      <c r="U84" s="3">
        <v>1</v>
      </c>
      <c r="V84" s="3">
        <v>0</v>
      </c>
      <c r="W84" s="3" t="s">
        <v>1923</v>
      </c>
      <c r="Y84" s="5">
        <v>45898.603230208297</v>
      </c>
      <c r="AA84" s="3" t="s">
        <v>1250</v>
      </c>
      <c r="AB84" s="3">
        <v>73431</v>
      </c>
      <c r="AC84" s="3" t="s">
        <v>2779</v>
      </c>
      <c r="AD84" s="3" t="s">
        <v>2778</v>
      </c>
      <c r="AE84" s="3" t="str">
        <f t="shared" si="12"/>
        <v>10005984</v>
      </c>
      <c r="AF84" s="3" t="str">
        <f>VLOOKUP(AD84,Vat_tu__hang_hoa__dich_vu!$C:$D,2,0)</f>
        <v>CGM300</v>
      </c>
      <c r="AH84" s="3">
        <f t="shared" si="14"/>
        <v>73431</v>
      </c>
      <c r="AI84" s="3">
        <f t="shared" si="15"/>
        <v>73431</v>
      </c>
    </row>
    <row r="85" spans="1:35" x14ac:dyDescent="0.25">
      <c r="A85" s="3" t="str">
        <f>VLOOKUP(B85,'HĐ TRA'!$B:$C,2,0)</f>
        <v>29/08/2025</v>
      </c>
      <c r="B85" s="4">
        <v>9105867389</v>
      </c>
      <c r="C85" s="3" t="s">
        <v>463</v>
      </c>
      <c r="D85" s="5" t="str">
        <f>VLOOKUP(B85,'HĐ TRA'!$B:$L,11,0)</f>
        <v>0104918404-056</v>
      </c>
      <c r="E85" s="6" t="str">
        <f t="shared" si="13"/>
        <v>WIN-056</v>
      </c>
      <c r="F85" s="8" t="str">
        <f t="shared" si="11"/>
        <v>5977 WM+ HYN Thanh Xá, Yên Mỹ</v>
      </c>
      <c r="G85" s="5"/>
      <c r="H85" s="3" t="s">
        <v>1243</v>
      </c>
      <c r="I85" s="4" t="s">
        <v>23</v>
      </c>
      <c r="J85" s="3" t="s">
        <v>1244</v>
      </c>
      <c r="K85" s="3" t="s">
        <v>1245</v>
      </c>
      <c r="L85" s="4" t="s">
        <v>1922</v>
      </c>
      <c r="M85" s="3" t="s">
        <v>1923</v>
      </c>
      <c r="N85" s="3" t="s">
        <v>1924</v>
      </c>
      <c r="O85" s="3">
        <v>20</v>
      </c>
      <c r="P85" s="4" t="s">
        <v>1246</v>
      </c>
      <c r="Q85" s="3" t="s">
        <v>1247</v>
      </c>
      <c r="R85" s="4" t="s">
        <v>1248</v>
      </c>
      <c r="S85" s="4" t="s">
        <v>1249</v>
      </c>
      <c r="T85" s="3">
        <v>111058</v>
      </c>
      <c r="U85" s="3">
        <v>2</v>
      </c>
      <c r="V85" s="3">
        <v>0</v>
      </c>
      <c r="W85" s="3" t="s">
        <v>1923</v>
      </c>
      <c r="Y85" s="5">
        <v>45898.603230208297</v>
      </c>
      <c r="AA85" s="3" t="s">
        <v>1250</v>
      </c>
      <c r="AB85" s="3">
        <v>111058</v>
      </c>
      <c r="AC85" s="3" t="s">
        <v>2824</v>
      </c>
      <c r="AD85" s="3" t="s">
        <v>2825</v>
      </c>
      <c r="AE85" s="3" t="str">
        <f t="shared" si="12"/>
        <v>10005986</v>
      </c>
      <c r="AF85" s="3" t="str">
        <f>VLOOKUP(AD85,Vat_tu__hang_hoa__dich_vu!$C:$D,2,0)</f>
        <v>GM500</v>
      </c>
      <c r="AH85" s="3">
        <f t="shared" si="14"/>
        <v>111058</v>
      </c>
      <c r="AI85" s="3">
        <f t="shared" si="15"/>
        <v>222116</v>
      </c>
    </row>
    <row r="86" spans="1:35" x14ac:dyDescent="0.25">
      <c r="A86" s="3" t="str">
        <f>VLOOKUP(B86,'HĐ TRA'!$B:$C,2,0)</f>
        <v>29/08/2025</v>
      </c>
      <c r="B86" s="4">
        <v>9105867412</v>
      </c>
      <c r="C86" s="3" t="s">
        <v>358</v>
      </c>
      <c r="D86" s="5" t="str">
        <f>VLOOKUP(B86,'HĐ TRA'!$B:$L,11,0)</f>
        <v>0104918404-009</v>
      </c>
      <c r="E86" s="6" t="str">
        <f t="shared" si="13"/>
        <v>WIN-009</v>
      </c>
      <c r="F86" s="8" t="str">
        <f t="shared" si="11"/>
        <v>4439 WM+ DNG 376-378 Kinh Dương Vương</v>
      </c>
      <c r="G86" s="5"/>
      <c r="H86" s="3" t="s">
        <v>1243</v>
      </c>
      <c r="I86" s="4" t="s">
        <v>23</v>
      </c>
      <c r="J86" s="3" t="s">
        <v>1244</v>
      </c>
      <c r="K86" s="3" t="s">
        <v>1245</v>
      </c>
      <c r="L86" s="4" t="s">
        <v>1581</v>
      </c>
      <c r="M86" s="3" t="s">
        <v>1582</v>
      </c>
      <c r="N86" s="3" t="s">
        <v>1583</v>
      </c>
      <c r="O86" s="3">
        <v>10</v>
      </c>
      <c r="P86" s="4" t="s">
        <v>1274</v>
      </c>
      <c r="Q86" s="3" t="s">
        <v>1275</v>
      </c>
      <c r="R86" s="4" t="s">
        <v>1276</v>
      </c>
      <c r="S86" s="4" t="s">
        <v>1249</v>
      </c>
      <c r="T86" s="3">
        <v>74250</v>
      </c>
      <c r="U86" s="3">
        <v>1</v>
      </c>
      <c r="V86" s="3">
        <v>0</v>
      </c>
      <c r="W86" s="3" t="s">
        <v>1584</v>
      </c>
      <c r="X86" s="3" t="s">
        <v>1273</v>
      </c>
      <c r="Y86" s="5">
        <v>45898.606726770799</v>
      </c>
      <c r="AA86" s="3" t="s">
        <v>1250</v>
      </c>
      <c r="AB86" s="3">
        <v>74250</v>
      </c>
      <c r="AC86" s="3" t="s">
        <v>2771</v>
      </c>
      <c r="AD86" s="3" t="s">
        <v>2770</v>
      </c>
      <c r="AE86" s="3" t="str">
        <f t="shared" si="12"/>
        <v>10182351</v>
      </c>
      <c r="AF86" s="3" t="str">
        <f>VLOOKUP(AD86,Vat_tu__hang_hoa__dich_vu!$C:$D,2,0)</f>
        <v>CC300</v>
      </c>
      <c r="AH86" s="3">
        <f t="shared" si="14"/>
        <v>74250</v>
      </c>
      <c r="AI86" s="3">
        <f t="shared" si="15"/>
        <v>74250</v>
      </c>
    </row>
    <row r="87" spans="1:35" x14ac:dyDescent="0.25">
      <c r="A87" s="3" t="str">
        <f>VLOOKUP(B87,'HĐ TRA'!$B:$C,2,0)</f>
        <v>29/08/2025</v>
      </c>
      <c r="B87" s="4">
        <v>9105867412</v>
      </c>
      <c r="C87" s="3" t="s">
        <v>358</v>
      </c>
      <c r="D87" s="5" t="str">
        <f>VLOOKUP(B87,'HĐ TRA'!$B:$L,11,0)</f>
        <v>0104918404-009</v>
      </c>
      <c r="E87" s="6" t="str">
        <f t="shared" si="13"/>
        <v>WIN-009</v>
      </c>
      <c r="F87" s="8" t="str">
        <f t="shared" si="11"/>
        <v>4439 WM+ DNG 376-378 Kinh Dương Vương</v>
      </c>
      <c r="G87" s="5"/>
      <c r="H87" s="3" t="s">
        <v>1243</v>
      </c>
      <c r="I87" s="4" t="s">
        <v>23</v>
      </c>
      <c r="J87" s="3" t="s">
        <v>1244</v>
      </c>
      <c r="K87" s="3" t="s">
        <v>1245</v>
      </c>
      <c r="L87" s="4" t="s">
        <v>1581</v>
      </c>
      <c r="M87" s="3" t="s">
        <v>1582</v>
      </c>
      <c r="N87" s="3" t="s">
        <v>1583</v>
      </c>
      <c r="O87" s="3">
        <v>20</v>
      </c>
      <c r="P87" s="4" t="s">
        <v>1263</v>
      </c>
      <c r="Q87" s="3" t="s">
        <v>1264</v>
      </c>
      <c r="R87" s="4" t="s">
        <v>1265</v>
      </c>
      <c r="S87" s="4" t="s">
        <v>1249</v>
      </c>
      <c r="T87" s="3">
        <v>89285</v>
      </c>
      <c r="U87" s="3">
        <v>5</v>
      </c>
      <c r="V87" s="3">
        <v>0</v>
      </c>
      <c r="W87" s="3" t="s">
        <v>1584</v>
      </c>
      <c r="X87" s="3" t="s">
        <v>1273</v>
      </c>
      <c r="Y87" s="5">
        <v>45898.606726770799</v>
      </c>
      <c r="AA87" s="3" t="s">
        <v>1250</v>
      </c>
      <c r="AB87" s="3">
        <v>89285</v>
      </c>
      <c r="AC87" s="3" t="s">
        <v>2899</v>
      </c>
      <c r="AD87" s="3" t="s">
        <v>3180</v>
      </c>
      <c r="AE87" s="3" t="str">
        <f t="shared" si="12"/>
        <v>10184167</v>
      </c>
      <c r="AF87" s="3" t="str">
        <f>VLOOKUP(AD87,Vat_tu__hang_hoa__dich_vu!$C:$D,2,0)</f>
        <v>GXD500</v>
      </c>
      <c r="AH87" s="3">
        <f t="shared" si="14"/>
        <v>89285</v>
      </c>
      <c r="AI87" s="3">
        <f t="shared" si="15"/>
        <v>446425</v>
      </c>
    </row>
    <row r="88" spans="1:35" x14ac:dyDescent="0.25">
      <c r="A88" s="3" t="str">
        <f>VLOOKUP(B88,'HĐ TRA'!$B:$C,2,0)</f>
        <v>29/08/2025</v>
      </c>
      <c r="B88" s="4">
        <v>9105867412</v>
      </c>
      <c r="C88" s="3" t="s">
        <v>358</v>
      </c>
      <c r="D88" s="5" t="str">
        <f>VLOOKUP(B88,'HĐ TRA'!$B:$L,11,0)</f>
        <v>0104918404-009</v>
      </c>
      <c r="E88" s="6" t="str">
        <f t="shared" si="13"/>
        <v>WIN-009</v>
      </c>
      <c r="F88" s="8" t="str">
        <f t="shared" si="11"/>
        <v>4439 WM+ DNG 376-378 Kinh Dương Vương</v>
      </c>
      <c r="G88" s="5"/>
      <c r="H88" s="3" t="s">
        <v>1243</v>
      </c>
      <c r="I88" s="4" t="s">
        <v>23</v>
      </c>
      <c r="J88" s="3" t="s">
        <v>1244</v>
      </c>
      <c r="K88" s="3" t="s">
        <v>1245</v>
      </c>
      <c r="L88" s="4" t="s">
        <v>1581</v>
      </c>
      <c r="M88" s="3" t="s">
        <v>1582</v>
      </c>
      <c r="N88" s="3" t="s">
        <v>1583</v>
      </c>
      <c r="O88" s="3">
        <v>30</v>
      </c>
      <c r="P88" s="4" t="s">
        <v>1254</v>
      </c>
      <c r="Q88" s="3" t="s">
        <v>1255</v>
      </c>
      <c r="R88" s="4" t="s">
        <v>1256</v>
      </c>
      <c r="S88" s="4" t="s">
        <v>1249</v>
      </c>
      <c r="T88" s="3">
        <v>46000</v>
      </c>
      <c r="U88" s="3">
        <v>2</v>
      </c>
      <c r="V88" s="3">
        <v>0</v>
      </c>
      <c r="W88" s="3" t="s">
        <v>1584</v>
      </c>
      <c r="X88" s="3" t="s">
        <v>1273</v>
      </c>
      <c r="Y88" s="5">
        <v>45898.606726770799</v>
      </c>
      <c r="AA88" s="3" t="s">
        <v>1250</v>
      </c>
      <c r="AB88" s="3">
        <v>46000</v>
      </c>
      <c r="AC88" s="3" t="s">
        <v>3013</v>
      </c>
      <c r="AD88" s="3" t="s">
        <v>3181</v>
      </c>
      <c r="AE88" s="3" t="str">
        <f t="shared" si="12"/>
        <v>10638308</v>
      </c>
      <c r="AF88" s="3" t="str">
        <f>VLOOKUP(AD88,Vat_tu__hang_hoa__dich_vu!$C:$D,2,0)</f>
        <v>MNH250</v>
      </c>
      <c r="AH88" s="3">
        <f t="shared" si="14"/>
        <v>46000</v>
      </c>
      <c r="AI88" s="3">
        <f t="shared" si="15"/>
        <v>92000</v>
      </c>
    </row>
    <row r="89" spans="1:35" x14ac:dyDescent="0.25">
      <c r="A89" s="3" t="str">
        <f>VLOOKUP(B89,'HĐ TRA'!$B:$C,2,0)</f>
        <v>29/08/2025</v>
      </c>
      <c r="B89" s="4">
        <v>9105867452</v>
      </c>
      <c r="C89" s="3" t="s">
        <v>146</v>
      </c>
      <c r="D89" s="5" t="str">
        <f>VLOOKUP(B89,'HĐ TRA'!$B:$L,11,0)</f>
        <v>0104918404-030</v>
      </c>
      <c r="E89" s="6" t="str">
        <f t="shared" si="13"/>
        <v>WIN-030</v>
      </c>
      <c r="F89" s="8" t="str">
        <f t="shared" si="11"/>
        <v>5015 WM+ HNM 414 Lý Thường Kiệt</v>
      </c>
      <c r="G89" s="5"/>
      <c r="H89" s="3" t="s">
        <v>1243</v>
      </c>
      <c r="I89" s="4" t="s">
        <v>23</v>
      </c>
      <c r="J89" s="3" t="s">
        <v>1244</v>
      </c>
      <c r="K89" s="3" t="s">
        <v>1245</v>
      </c>
      <c r="L89" s="4" t="s">
        <v>2560</v>
      </c>
      <c r="M89" s="3" t="s">
        <v>2561</v>
      </c>
      <c r="N89" s="3" t="s">
        <v>2562</v>
      </c>
      <c r="O89" s="3">
        <v>10</v>
      </c>
      <c r="P89" s="4" t="s">
        <v>1246</v>
      </c>
      <c r="Q89" s="3" t="s">
        <v>1247</v>
      </c>
      <c r="R89" s="4" t="s">
        <v>1248</v>
      </c>
      <c r="S89" s="4" t="s">
        <v>1249</v>
      </c>
      <c r="T89" s="3">
        <v>111058</v>
      </c>
      <c r="U89" s="3">
        <v>3</v>
      </c>
      <c r="V89" s="3">
        <v>0</v>
      </c>
      <c r="W89" s="3" t="s">
        <v>2561</v>
      </c>
      <c r="X89" s="3" t="s">
        <v>2563</v>
      </c>
      <c r="Y89" s="5">
        <v>45898.614089965296</v>
      </c>
      <c r="AA89" s="3" t="s">
        <v>1250</v>
      </c>
      <c r="AB89" s="3">
        <v>111058</v>
      </c>
      <c r="AC89" s="3" t="s">
        <v>2824</v>
      </c>
      <c r="AD89" s="3" t="s">
        <v>2825</v>
      </c>
      <c r="AE89" s="3" t="str">
        <f t="shared" si="12"/>
        <v>10005986</v>
      </c>
      <c r="AF89" s="3" t="str">
        <f>VLOOKUP(AD89,Vat_tu__hang_hoa__dich_vu!$C:$D,2,0)</f>
        <v>GM500</v>
      </c>
      <c r="AH89" s="3">
        <f t="shared" si="14"/>
        <v>111058</v>
      </c>
      <c r="AI89" s="3">
        <f t="shared" si="15"/>
        <v>333174</v>
      </c>
    </row>
    <row r="90" spans="1:35" x14ac:dyDescent="0.25">
      <c r="A90" s="3" t="str">
        <f>VLOOKUP(B90,'HĐ TRA'!$B:$C,2,0)</f>
        <v>29/08/2025</v>
      </c>
      <c r="B90" s="4">
        <v>9105867452</v>
      </c>
      <c r="C90" s="3" t="s">
        <v>146</v>
      </c>
      <c r="D90" s="5" t="str">
        <f>VLOOKUP(B90,'HĐ TRA'!$B:$L,11,0)</f>
        <v>0104918404-030</v>
      </c>
      <c r="E90" s="6" t="str">
        <f t="shared" si="13"/>
        <v>WIN-030</v>
      </c>
      <c r="F90" s="8" t="str">
        <f t="shared" si="11"/>
        <v>5015 WM+ HNM 414 Lý Thường Kiệt</v>
      </c>
      <c r="G90" s="5"/>
      <c r="H90" s="3" t="s">
        <v>1243</v>
      </c>
      <c r="I90" s="4" t="s">
        <v>23</v>
      </c>
      <c r="J90" s="3" t="s">
        <v>1244</v>
      </c>
      <c r="K90" s="3" t="s">
        <v>1245</v>
      </c>
      <c r="L90" s="4" t="s">
        <v>2560</v>
      </c>
      <c r="M90" s="3" t="s">
        <v>2561</v>
      </c>
      <c r="N90" s="3" t="s">
        <v>2562</v>
      </c>
      <c r="O90" s="3">
        <v>20</v>
      </c>
      <c r="P90" s="4" t="s">
        <v>1254</v>
      </c>
      <c r="Q90" s="3" t="s">
        <v>1255</v>
      </c>
      <c r="R90" s="4" t="s">
        <v>1256</v>
      </c>
      <c r="S90" s="4" t="s">
        <v>1249</v>
      </c>
      <c r="T90" s="3">
        <v>46000</v>
      </c>
      <c r="U90" s="3">
        <v>2</v>
      </c>
      <c r="V90" s="3">
        <v>0</v>
      </c>
      <c r="W90" s="3" t="s">
        <v>2561</v>
      </c>
      <c r="X90" s="3" t="s">
        <v>2563</v>
      </c>
      <c r="Y90" s="5">
        <v>45898.614089965296</v>
      </c>
      <c r="AA90" s="3" t="s">
        <v>1250</v>
      </c>
      <c r="AB90" s="3">
        <v>46000</v>
      </c>
      <c r="AC90" s="3" t="s">
        <v>3013</v>
      </c>
      <c r="AD90" s="3" t="s">
        <v>3181</v>
      </c>
      <c r="AE90" s="3" t="str">
        <f t="shared" si="12"/>
        <v>10638308</v>
      </c>
      <c r="AF90" s="3" t="str">
        <f>VLOOKUP(AD90,Vat_tu__hang_hoa__dich_vu!$C:$D,2,0)</f>
        <v>MNH250</v>
      </c>
      <c r="AH90" s="3">
        <f t="shared" si="14"/>
        <v>46000</v>
      </c>
      <c r="AI90" s="3">
        <f t="shared" si="15"/>
        <v>92000</v>
      </c>
    </row>
    <row r="91" spans="1:35" x14ac:dyDescent="0.25">
      <c r="A91" s="3" t="str">
        <f>VLOOKUP(B91,'HĐ TRA'!$B:$C,2,0)</f>
        <v>29/08/2025</v>
      </c>
      <c r="B91" s="4">
        <v>9105867541</v>
      </c>
      <c r="C91" s="3" t="s">
        <v>453</v>
      </c>
      <c r="D91" s="5" t="str">
        <f>VLOOKUP(B91,'HĐ TRA'!$B:$L,11,0)</f>
        <v>0104918404-058</v>
      </c>
      <c r="E91" s="6" t="str">
        <f t="shared" si="13"/>
        <v>WIN-058</v>
      </c>
      <c r="F91" s="8" t="str">
        <f t="shared" si="11"/>
        <v>5692 WM+ NAN Xóm 9 Diễn Thành, Diễn Châu</v>
      </c>
      <c r="G91" s="5"/>
      <c r="H91" s="3" t="s">
        <v>1243</v>
      </c>
      <c r="I91" s="4" t="s">
        <v>23</v>
      </c>
      <c r="J91" s="3" t="s">
        <v>1244</v>
      </c>
      <c r="K91" s="3" t="s">
        <v>1245</v>
      </c>
      <c r="L91" s="4" t="s">
        <v>1577</v>
      </c>
      <c r="M91" s="3" t="s">
        <v>1578</v>
      </c>
      <c r="N91" s="3" t="s">
        <v>1579</v>
      </c>
      <c r="O91" s="3">
        <v>10</v>
      </c>
      <c r="P91" s="4" t="s">
        <v>1246</v>
      </c>
      <c r="Q91" s="3" t="s">
        <v>1247</v>
      </c>
      <c r="R91" s="4" t="s">
        <v>1248</v>
      </c>
      <c r="S91" s="4" t="s">
        <v>1249</v>
      </c>
      <c r="T91" s="3">
        <v>111058</v>
      </c>
      <c r="U91" s="3">
        <v>1</v>
      </c>
      <c r="V91" s="3">
        <v>0</v>
      </c>
      <c r="W91" s="3" t="s">
        <v>1580</v>
      </c>
      <c r="X91" s="3" t="s">
        <v>1273</v>
      </c>
      <c r="Y91" s="5">
        <v>45898.6191551273</v>
      </c>
      <c r="AA91" s="3" t="s">
        <v>1250</v>
      </c>
      <c r="AB91" s="3">
        <v>111058</v>
      </c>
      <c r="AC91" s="3" t="s">
        <v>2824</v>
      </c>
      <c r="AD91" s="3" t="s">
        <v>2825</v>
      </c>
      <c r="AE91" s="3" t="str">
        <f t="shared" si="12"/>
        <v>10005986</v>
      </c>
      <c r="AF91" s="3" t="str">
        <f>VLOOKUP(AD91,Vat_tu__hang_hoa__dich_vu!$C:$D,2,0)</f>
        <v>GM500</v>
      </c>
      <c r="AH91" s="3">
        <f t="shared" si="14"/>
        <v>111058</v>
      </c>
      <c r="AI91" s="3">
        <f t="shared" si="15"/>
        <v>111058</v>
      </c>
    </row>
    <row r="92" spans="1:35" x14ac:dyDescent="0.25">
      <c r="A92" s="3" t="str">
        <f>VLOOKUP(B92,'HĐ TRA'!$B:$C,2,0)</f>
        <v>29/08/2025</v>
      </c>
      <c r="B92" s="4">
        <v>9105867560</v>
      </c>
      <c r="C92" s="3" t="s">
        <v>390</v>
      </c>
      <c r="D92" s="5" t="str">
        <f>VLOOKUP(B92,'HĐ TRA'!$B:$L,11,0)</f>
        <v>0104918404-002</v>
      </c>
      <c r="E92" s="6" t="str">
        <f t="shared" si="13"/>
        <v>WIN-002</v>
      </c>
      <c r="F92" s="8" t="str">
        <f t="shared" si="11"/>
        <v>3229 WM+ HNI CT7K Parkview Dương Nội</v>
      </c>
      <c r="G92" s="5"/>
      <c r="H92" s="3" t="s">
        <v>1243</v>
      </c>
      <c r="I92" s="4" t="s">
        <v>23</v>
      </c>
      <c r="J92" s="3" t="s">
        <v>1244</v>
      </c>
      <c r="K92" s="3" t="s">
        <v>1245</v>
      </c>
      <c r="L92" s="4" t="s">
        <v>2114</v>
      </c>
      <c r="M92" s="3" t="s">
        <v>2115</v>
      </c>
      <c r="N92" s="3" t="s">
        <v>2116</v>
      </c>
      <c r="O92" s="3">
        <v>10</v>
      </c>
      <c r="P92" s="4" t="s">
        <v>1246</v>
      </c>
      <c r="Q92" s="3" t="s">
        <v>1247</v>
      </c>
      <c r="R92" s="4" t="s">
        <v>1248</v>
      </c>
      <c r="S92" s="4" t="s">
        <v>1249</v>
      </c>
      <c r="T92" s="3">
        <v>111058</v>
      </c>
      <c r="U92" s="3">
        <v>1</v>
      </c>
      <c r="V92" s="3">
        <v>0</v>
      </c>
      <c r="W92" s="3" t="s">
        <v>2117</v>
      </c>
      <c r="X92" s="3" t="s">
        <v>2118</v>
      </c>
      <c r="Y92" s="5">
        <v>45898.6205519676</v>
      </c>
      <c r="AA92" s="3" t="s">
        <v>1250</v>
      </c>
      <c r="AB92" s="3">
        <v>111058</v>
      </c>
      <c r="AC92" s="3" t="s">
        <v>2824</v>
      </c>
      <c r="AD92" s="3" t="s">
        <v>2825</v>
      </c>
      <c r="AE92" s="3" t="str">
        <f t="shared" si="12"/>
        <v>10005986</v>
      </c>
      <c r="AF92" s="3" t="str">
        <f>VLOOKUP(AD92,Vat_tu__hang_hoa__dich_vu!$C:$D,2,0)</f>
        <v>GM500</v>
      </c>
      <c r="AH92" s="3">
        <f t="shared" si="14"/>
        <v>111058</v>
      </c>
      <c r="AI92" s="3">
        <f t="shared" si="15"/>
        <v>111058</v>
      </c>
    </row>
    <row r="93" spans="1:35" x14ac:dyDescent="0.25">
      <c r="A93" s="3" t="str">
        <f>VLOOKUP(B93,'HĐ TRA'!$B:$C,2,0)</f>
        <v>29/08/2025</v>
      </c>
      <c r="B93" s="4">
        <v>9105867560</v>
      </c>
      <c r="C93" s="3" t="s">
        <v>390</v>
      </c>
      <c r="D93" s="5" t="str">
        <f>VLOOKUP(B93,'HĐ TRA'!$B:$L,11,0)</f>
        <v>0104918404-002</v>
      </c>
      <c r="E93" s="6" t="str">
        <f t="shared" si="13"/>
        <v>WIN-002</v>
      </c>
      <c r="F93" s="8" t="str">
        <f t="shared" si="11"/>
        <v>3229 WM+ HNI CT7K Parkview Dương Nội</v>
      </c>
      <c r="G93" s="5"/>
      <c r="H93" s="3" t="s">
        <v>1243</v>
      </c>
      <c r="I93" s="4" t="s">
        <v>23</v>
      </c>
      <c r="J93" s="3" t="s">
        <v>1244</v>
      </c>
      <c r="K93" s="3" t="s">
        <v>1245</v>
      </c>
      <c r="L93" s="4" t="s">
        <v>2114</v>
      </c>
      <c r="M93" s="3" t="s">
        <v>2115</v>
      </c>
      <c r="N93" s="3" t="s">
        <v>2116</v>
      </c>
      <c r="O93" s="3">
        <v>20</v>
      </c>
      <c r="P93" s="4" t="s">
        <v>1257</v>
      </c>
      <c r="Q93" s="3" t="s">
        <v>1258</v>
      </c>
      <c r="R93" s="4" t="s">
        <v>1259</v>
      </c>
      <c r="S93" s="4" t="s">
        <v>1249</v>
      </c>
      <c r="T93" s="3">
        <v>55595</v>
      </c>
      <c r="U93" s="3">
        <v>2</v>
      </c>
      <c r="V93" s="3">
        <v>0</v>
      </c>
      <c r="W93" s="3" t="s">
        <v>2117</v>
      </c>
      <c r="X93" s="3" t="s">
        <v>2118</v>
      </c>
      <c r="Y93" s="5">
        <v>45898.6205519676</v>
      </c>
      <c r="AA93" s="3" t="s">
        <v>1250</v>
      </c>
      <c r="AB93" s="3">
        <v>55595</v>
      </c>
      <c r="AC93" s="3" t="s">
        <v>3047</v>
      </c>
      <c r="AD93" s="3" t="s">
        <v>3046</v>
      </c>
      <c r="AE93" s="3" t="str">
        <f t="shared" si="12"/>
        <v>10005987</v>
      </c>
      <c r="AF93" s="3" t="str">
        <f>VLOOKUP(AD93,Vat_tu__hang_hoa__dich_vu!$C:$D,2,0)</f>
        <v>TH200</v>
      </c>
      <c r="AH93" s="3">
        <f t="shared" si="14"/>
        <v>55595</v>
      </c>
      <c r="AI93" s="3">
        <f t="shared" si="15"/>
        <v>111190</v>
      </c>
    </row>
    <row r="94" spans="1:35" x14ac:dyDescent="0.25">
      <c r="A94" s="3" t="str">
        <f>VLOOKUP(B94,'HĐ TRA'!$B:$C,2,0)</f>
        <v>29/08/2025</v>
      </c>
      <c r="B94" s="4">
        <v>9105867560</v>
      </c>
      <c r="C94" s="3" t="s">
        <v>390</v>
      </c>
      <c r="D94" s="5" t="str">
        <f>VLOOKUP(B94,'HĐ TRA'!$B:$L,11,0)</f>
        <v>0104918404-002</v>
      </c>
      <c r="E94" s="6" t="str">
        <f t="shared" si="13"/>
        <v>WIN-002</v>
      </c>
      <c r="F94" s="8" t="str">
        <f t="shared" si="11"/>
        <v>3229 WM+ HNI CT7K Parkview Dương Nội</v>
      </c>
      <c r="G94" s="5"/>
      <c r="H94" s="3" t="s">
        <v>1243</v>
      </c>
      <c r="I94" s="4" t="s">
        <v>23</v>
      </c>
      <c r="J94" s="3" t="s">
        <v>1244</v>
      </c>
      <c r="K94" s="3" t="s">
        <v>1245</v>
      </c>
      <c r="L94" s="4" t="s">
        <v>2114</v>
      </c>
      <c r="M94" s="3" t="s">
        <v>2115</v>
      </c>
      <c r="N94" s="3" t="s">
        <v>2116</v>
      </c>
      <c r="O94" s="3">
        <v>30</v>
      </c>
      <c r="P94" s="4" t="s">
        <v>1251</v>
      </c>
      <c r="Q94" s="3" t="s">
        <v>1252</v>
      </c>
      <c r="R94" s="4" t="s">
        <v>1253</v>
      </c>
      <c r="S94" s="4" t="s">
        <v>1249</v>
      </c>
      <c r="T94" s="3">
        <v>50182</v>
      </c>
      <c r="U94" s="3">
        <v>1</v>
      </c>
      <c r="V94" s="3">
        <v>0</v>
      </c>
      <c r="W94" s="3" t="s">
        <v>2117</v>
      </c>
      <c r="X94" s="3" t="s">
        <v>2118</v>
      </c>
      <c r="Y94" s="5">
        <v>45898.6205519676</v>
      </c>
      <c r="AA94" s="3" t="s">
        <v>1250</v>
      </c>
      <c r="AB94" s="3">
        <v>50182</v>
      </c>
      <c r="AC94" s="3" t="s">
        <v>2826</v>
      </c>
      <c r="AD94" s="3" t="s">
        <v>3179</v>
      </c>
      <c r="AE94" s="3" t="str">
        <f t="shared" si="12"/>
        <v>10638307</v>
      </c>
      <c r="AF94" s="3" t="str">
        <f>VLOOKUP(AD94,Vat_tu__hang_hoa__dich_vu!$C:$D,2,0)</f>
        <v>GTLX250G</v>
      </c>
      <c r="AH94" s="3">
        <f t="shared" si="14"/>
        <v>50182</v>
      </c>
      <c r="AI94" s="3">
        <f t="shared" si="15"/>
        <v>50182</v>
      </c>
    </row>
    <row r="95" spans="1:35" x14ac:dyDescent="0.25">
      <c r="A95" s="3" t="str">
        <f>VLOOKUP(B95,'HĐ TRA'!$B:$C,2,0)</f>
        <v>29/08/2025</v>
      </c>
      <c r="B95" s="4">
        <v>9105867560</v>
      </c>
      <c r="C95" s="3" t="s">
        <v>390</v>
      </c>
      <c r="D95" s="5" t="str">
        <f>VLOOKUP(B95,'HĐ TRA'!$B:$L,11,0)</f>
        <v>0104918404-002</v>
      </c>
      <c r="E95" s="6" t="str">
        <f t="shared" si="13"/>
        <v>WIN-002</v>
      </c>
      <c r="F95" s="8" t="str">
        <f t="shared" si="11"/>
        <v>3229 WM+ HNI CT7K Parkview Dương Nội</v>
      </c>
      <c r="G95" s="5"/>
      <c r="H95" s="3" t="s">
        <v>1243</v>
      </c>
      <c r="I95" s="4" t="s">
        <v>23</v>
      </c>
      <c r="J95" s="3" t="s">
        <v>1244</v>
      </c>
      <c r="K95" s="3" t="s">
        <v>1245</v>
      </c>
      <c r="L95" s="4" t="s">
        <v>2114</v>
      </c>
      <c r="M95" s="3" t="s">
        <v>2115</v>
      </c>
      <c r="N95" s="3" t="s">
        <v>2116</v>
      </c>
      <c r="O95" s="3">
        <v>40</v>
      </c>
      <c r="P95" s="4" t="s">
        <v>1274</v>
      </c>
      <c r="Q95" s="3" t="s">
        <v>1275</v>
      </c>
      <c r="R95" s="4" t="s">
        <v>1276</v>
      </c>
      <c r="S95" s="4" t="s">
        <v>1249</v>
      </c>
      <c r="T95" s="3">
        <v>74250</v>
      </c>
      <c r="U95" s="3">
        <v>1</v>
      </c>
      <c r="V95" s="3">
        <v>0</v>
      </c>
      <c r="W95" s="3" t="s">
        <v>2117</v>
      </c>
      <c r="X95" s="3" t="s">
        <v>2118</v>
      </c>
      <c r="Y95" s="5">
        <v>45898.6205519676</v>
      </c>
      <c r="AA95" s="3" t="s">
        <v>1250</v>
      </c>
      <c r="AB95" s="3">
        <v>74250</v>
      </c>
      <c r="AC95" s="3" t="s">
        <v>2771</v>
      </c>
      <c r="AD95" s="3" t="s">
        <v>2770</v>
      </c>
      <c r="AE95" s="3" t="str">
        <f t="shared" si="12"/>
        <v>10182351</v>
      </c>
      <c r="AF95" s="3" t="str">
        <f>VLOOKUP(AD95,Vat_tu__hang_hoa__dich_vu!$C:$D,2,0)</f>
        <v>CC300</v>
      </c>
      <c r="AH95" s="3">
        <f t="shared" si="14"/>
        <v>74250</v>
      </c>
      <c r="AI95" s="3">
        <f t="shared" si="15"/>
        <v>74250</v>
      </c>
    </row>
    <row r="96" spans="1:35" x14ac:dyDescent="0.25">
      <c r="A96" s="3" t="str">
        <f>VLOOKUP(B96,'HĐ TRA'!$B:$C,2,0)</f>
        <v>29/08/2025</v>
      </c>
      <c r="B96" s="4">
        <v>9105867560</v>
      </c>
      <c r="C96" s="3" t="s">
        <v>390</v>
      </c>
      <c r="D96" s="5" t="str">
        <f>VLOOKUP(B96,'HĐ TRA'!$B:$L,11,0)</f>
        <v>0104918404-002</v>
      </c>
      <c r="E96" s="6" t="str">
        <f t="shared" si="13"/>
        <v>WIN-002</v>
      </c>
      <c r="F96" s="8" t="str">
        <f t="shared" si="11"/>
        <v>3229 WM+ HNI CT7K Parkview Dương Nội</v>
      </c>
      <c r="G96" s="5"/>
      <c r="H96" s="3" t="s">
        <v>1243</v>
      </c>
      <c r="I96" s="4" t="s">
        <v>23</v>
      </c>
      <c r="J96" s="3" t="s">
        <v>1244</v>
      </c>
      <c r="K96" s="3" t="s">
        <v>1245</v>
      </c>
      <c r="L96" s="4" t="s">
        <v>2114</v>
      </c>
      <c r="M96" s="3" t="s">
        <v>2115</v>
      </c>
      <c r="N96" s="3" t="s">
        <v>2116</v>
      </c>
      <c r="O96" s="3">
        <v>50</v>
      </c>
      <c r="P96" s="4" t="s">
        <v>1269</v>
      </c>
      <c r="Q96" s="3" t="s">
        <v>1270</v>
      </c>
      <c r="R96" s="4" t="s">
        <v>1271</v>
      </c>
      <c r="S96" s="4" t="s">
        <v>1249</v>
      </c>
      <c r="T96" s="3">
        <v>56760</v>
      </c>
      <c r="U96" s="3">
        <v>2</v>
      </c>
      <c r="V96" s="3">
        <v>0</v>
      </c>
      <c r="W96" s="3" t="s">
        <v>2117</v>
      </c>
      <c r="X96" s="3" t="s">
        <v>2118</v>
      </c>
      <c r="Y96" s="5">
        <v>45898.6205519676</v>
      </c>
      <c r="AA96" s="3" t="s">
        <v>1250</v>
      </c>
      <c r="AB96" s="3">
        <v>56760</v>
      </c>
      <c r="AC96" s="3" t="s">
        <v>2819</v>
      </c>
      <c r="AD96" s="3" t="s">
        <v>2818</v>
      </c>
      <c r="AE96" s="3" t="str">
        <f t="shared" si="12"/>
        <v>10182350</v>
      </c>
      <c r="AF96" s="3" t="str">
        <f>VLOOKUP(AD96,Vat_tu__hang_hoa__dich_vu!$C:$D,2,0)</f>
        <v>CN300</v>
      </c>
      <c r="AH96" s="3">
        <f t="shared" si="14"/>
        <v>56760</v>
      </c>
      <c r="AI96" s="3">
        <f t="shared" si="15"/>
        <v>113520</v>
      </c>
    </row>
    <row r="97" spans="1:35" x14ac:dyDescent="0.25">
      <c r="A97" s="3" t="str">
        <f>VLOOKUP(B97,'HĐ TRA'!$B:$C,2,0)</f>
        <v>29/08/2025</v>
      </c>
      <c r="B97" s="4">
        <v>9105867571</v>
      </c>
      <c r="C97" s="3" t="s">
        <v>354</v>
      </c>
      <c r="D97" s="5" t="str">
        <f>VLOOKUP(B97,'HĐ TRA'!$B:$L,11,0)</f>
        <v>0104918404-020</v>
      </c>
      <c r="E97" s="6" t="str">
        <f t="shared" si="13"/>
        <v>WIN-020</v>
      </c>
      <c r="F97" s="8" t="str">
        <f t="shared" si="11"/>
        <v>6167 WM+ THA Chợ Đông Vệ</v>
      </c>
      <c r="G97" s="5"/>
      <c r="H97" s="3" t="s">
        <v>1243</v>
      </c>
      <c r="I97" s="4" t="s">
        <v>23</v>
      </c>
      <c r="J97" s="3" t="s">
        <v>1244</v>
      </c>
      <c r="K97" s="3" t="s">
        <v>1245</v>
      </c>
      <c r="L97" s="4" t="s">
        <v>1641</v>
      </c>
      <c r="M97" s="3" t="s">
        <v>1642</v>
      </c>
      <c r="N97" s="3" t="s">
        <v>1643</v>
      </c>
      <c r="O97" s="3">
        <v>10</v>
      </c>
      <c r="P97" s="4" t="s">
        <v>1246</v>
      </c>
      <c r="Q97" s="3" t="s">
        <v>1247</v>
      </c>
      <c r="R97" s="4" t="s">
        <v>1248</v>
      </c>
      <c r="S97" s="4" t="s">
        <v>1249</v>
      </c>
      <c r="T97" s="3">
        <v>111058</v>
      </c>
      <c r="U97" s="3">
        <v>1</v>
      </c>
      <c r="V97" s="3">
        <v>0</v>
      </c>
      <c r="W97" s="3" t="s">
        <v>1642</v>
      </c>
      <c r="Y97" s="5">
        <v>45898.621788773104</v>
      </c>
      <c r="Z97" s="3" t="s">
        <v>2564</v>
      </c>
      <c r="AA97" s="3" t="s">
        <v>1250</v>
      </c>
      <c r="AB97" s="3">
        <v>111058</v>
      </c>
      <c r="AC97" s="3" t="s">
        <v>2824</v>
      </c>
      <c r="AD97" s="3" t="s">
        <v>2825</v>
      </c>
      <c r="AE97" s="3" t="str">
        <f t="shared" si="12"/>
        <v>10005986</v>
      </c>
      <c r="AF97" s="3" t="str">
        <f>VLOOKUP(AD97,Vat_tu__hang_hoa__dich_vu!$C:$D,2,0)</f>
        <v>GM500</v>
      </c>
      <c r="AH97" s="3">
        <f t="shared" si="14"/>
        <v>111058</v>
      </c>
      <c r="AI97" s="3">
        <f t="shared" si="15"/>
        <v>111058</v>
      </c>
    </row>
    <row r="98" spans="1:35" x14ac:dyDescent="0.25">
      <c r="A98" s="3" t="str">
        <f>VLOOKUP(B98,'HĐ TRA'!$B:$C,2,0)</f>
        <v>29/08/2025</v>
      </c>
      <c r="B98" s="4">
        <v>9105867571</v>
      </c>
      <c r="C98" s="3" t="s">
        <v>354</v>
      </c>
      <c r="D98" s="5" t="str">
        <f>VLOOKUP(B98,'HĐ TRA'!$B:$L,11,0)</f>
        <v>0104918404-020</v>
      </c>
      <c r="E98" s="6" t="str">
        <f t="shared" si="13"/>
        <v>WIN-020</v>
      </c>
      <c r="F98" s="8" t="str">
        <f t="shared" si="11"/>
        <v>6167 WM+ THA Chợ Đông Vệ</v>
      </c>
      <c r="G98" s="5"/>
      <c r="H98" s="3" t="s">
        <v>1243</v>
      </c>
      <c r="I98" s="4" t="s">
        <v>23</v>
      </c>
      <c r="J98" s="3" t="s">
        <v>1244</v>
      </c>
      <c r="K98" s="3" t="s">
        <v>1245</v>
      </c>
      <c r="L98" s="4" t="s">
        <v>1641</v>
      </c>
      <c r="M98" s="3" t="s">
        <v>1642</v>
      </c>
      <c r="N98" s="3" t="s">
        <v>1643</v>
      </c>
      <c r="O98" s="3">
        <v>20</v>
      </c>
      <c r="P98" s="4" t="s">
        <v>1269</v>
      </c>
      <c r="Q98" s="3" t="s">
        <v>1270</v>
      </c>
      <c r="R98" s="4" t="s">
        <v>1271</v>
      </c>
      <c r="S98" s="4" t="s">
        <v>1249</v>
      </c>
      <c r="T98" s="3">
        <v>56760</v>
      </c>
      <c r="U98" s="3">
        <v>3</v>
      </c>
      <c r="V98" s="3">
        <v>0</v>
      </c>
      <c r="W98" s="3" t="s">
        <v>1642</v>
      </c>
      <c r="Y98" s="5">
        <v>45898.621788773104</v>
      </c>
      <c r="Z98" s="3" t="s">
        <v>2564</v>
      </c>
      <c r="AA98" s="3" t="s">
        <v>1250</v>
      </c>
      <c r="AB98" s="3">
        <v>56760</v>
      </c>
      <c r="AC98" s="3" t="s">
        <v>2819</v>
      </c>
      <c r="AD98" s="3" t="s">
        <v>2818</v>
      </c>
      <c r="AE98" s="3" t="str">
        <f t="shared" ref="AE98:AE119" si="16">P98</f>
        <v>10182350</v>
      </c>
      <c r="AF98" s="3" t="str">
        <f>VLOOKUP(AD98,Vat_tu__hang_hoa__dich_vu!$C:$D,2,0)</f>
        <v>CN300</v>
      </c>
      <c r="AH98" s="3">
        <f t="shared" si="14"/>
        <v>56760</v>
      </c>
      <c r="AI98" s="3">
        <f t="shared" si="15"/>
        <v>170280</v>
      </c>
    </row>
    <row r="99" spans="1:35" x14ac:dyDescent="0.25">
      <c r="A99" s="3" t="str">
        <f>VLOOKUP(B99,'HĐ TRA'!$B:$C,2,0)</f>
        <v>29/08/2025</v>
      </c>
      <c r="B99" s="4">
        <v>9105867565</v>
      </c>
      <c r="C99" s="3" t="s">
        <v>405</v>
      </c>
      <c r="D99" s="5" t="str">
        <f>VLOOKUP(B99,'HĐ TRA'!$B:$L,11,0)</f>
        <v>0104918404-002</v>
      </c>
      <c r="E99" s="6" t="str">
        <f t="shared" si="13"/>
        <v>WIN-002</v>
      </c>
      <c r="F99" s="8" t="str">
        <f t="shared" si="11"/>
        <v>5582 WM+ HNI S2.06 Ocean Park</v>
      </c>
      <c r="G99" s="5"/>
      <c r="H99" s="3" t="s">
        <v>1243</v>
      </c>
      <c r="I99" s="4" t="s">
        <v>23</v>
      </c>
      <c r="J99" s="3" t="s">
        <v>1244</v>
      </c>
      <c r="K99" s="3" t="s">
        <v>1245</v>
      </c>
      <c r="L99" s="4" t="s">
        <v>1435</v>
      </c>
      <c r="M99" s="3" t="s">
        <v>1436</v>
      </c>
      <c r="N99" s="3" t="s">
        <v>1437</v>
      </c>
      <c r="O99" s="3">
        <v>10</v>
      </c>
      <c r="P99" s="4" t="s">
        <v>1274</v>
      </c>
      <c r="Q99" s="3" t="s">
        <v>1275</v>
      </c>
      <c r="R99" s="4" t="s">
        <v>1276</v>
      </c>
      <c r="S99" s="4" t="s">
        <v>1249</v>
      </c>
      <c r="T99" s="3">
        <v>74250</v>
      </c>
      <c r="U99" s="3">
        <v>2</v>
      </c>
      <c r="V99" s="3">
        <v>0</v>
      </c>
      <c r="W99" s="3" t="s">
        <v>1436</v>
      </c>
      <c r="X99" s="3" t="s">
        <v>1273</v>
      </c>
      <c r="Y99" s="5">
        <v>45898.621984143501</v>
      </c>
      <c r="AA99" s="3" t="s">
        <v>1250</v>
      </c>
      <c r="AB99" s="3">
        <v>74250</v>
      </c>
      <c r="AC99" s="3" t="s">
        <v>2771</v>
      </c>
      <c r="AD99" s="3" t="s">
        <v>2770</v>
      </c>
      <c r="AE99" s="3" t="str">
        <f t="shared" si="16"/>
        <v>10182351</v>
      </c>
      <c r="AF99" s="3" t="str">
        <f>VLOOKUP(AD99,Vat_tu__hang_hoa__dich_vu!$C:$D,2,0)</f>
        <v>CC300</v>
      </c>
      <c r="AH99" s="3">
        <f t="shared" si="14"/>
        <v>74250</v>
      </c>
      <c r="AI99" s="3">
        <f t="shared" si="15"/>
        <v>148500</v>
      </c>
    </row>
    <row r="100" spans="1:35" x14ac:dyDescent="0.25">
      <c r="A100" s="3" t="str">
        <f>VLOOKUP(B100,'HĐ TRA'!$B:$C,2,0)</f>
        <v>29/08/2025</v>
      </c>
      <c r="B100" s="4">
        <v>9105867565</v>
      </c>
      <c r="C100" s="3" t="s">
        <v>405</v>
      </c>
      <c r="D100" s="5" t="str">
        <f>VLOOKUP(B100,'HĐ TRA'!$B:$L,11,0)</f>
        <v>0104918404-002</v>
      </c>
      <c r="E100" s="6" t="str">
        <f t="shared" si="13"/>
        <v>WIN-002</v>
      </c>
      <c r="F100" s="8" t="str">
        <f t="shared" si="11"/>
        <v>5582 WM+ HNI S2.06 Ocean Park</v>
      </c>
      <c r="G100" s="5"/>
      <c r="H100" s="3" t="s">
        <v>1243</v>
      </c>
      <c r="I100" s="4" t="s">
        <v>23</v>
      </c>
      <c r="J100" s="3" t="s">
        <v>1244</v>
      </c>
      <c r="K100" s="3" t="s">
        <v>1245</v>
      </c>
      <c r="L100" s="4" t="s">
        <v>1435</v>
      </c>
      <c r="M100" s="3" t="s">
        <v>1436</v>
      </c>
      <c r="N100" s="3" t="s">
        <v>1437</v>
      </c>
      <c r="O100" s="3">
        <v>20</v>
      </c>
      <c r="P100" s="4" t="s">
        <v>1254</v>
      </c>
      <c r="Q100" s="3" t="s">
        <v>1255</v>
      </c>
      <c r="R100" s="4" t="s">
        <v>1256</v>
      </c>
      <c r="S100" s="4" t="s">
        <v>1249</v>
      </c>
      <c r="T100" s="3">
        <v>46000</v>
      </c>
      <c r="U100" s="3">
        <v>1</v>
      </c>
      <c r="V100" s="3">
        <v>0</v>
      </c>
      <c r="W100" s="3" t="s">
        <v>1436</v>
      </c>
      <c r="X100" s="3" t="s">
        <v>1273</v>
      </c>
      <c r="Y100" s="5">
        <v>45898.621984143501</v>
      </c>
      <c r="AA100" s="3" t="s">
        <v>1250</v>
      </c>
      <c r="AB100" s="3">
        <v>46000</v>
      </c>
      <c r="AC100" s="3" t="s">
        <v>3013</v>
      </c>
      <c r="AD100" s="3" t="s">
        <v>3181</v>
      </c>
      <c r="AE100" s="3" t="str">
        <f t="shared" si="16"/>
        <v>10638308</v>
      </c>
      <c r="AF100" s="3" t="str">
        <f>VLOOKUP(AD100,Vat_tu__hang_hoa__dich_vu!$C:$D,2,0)</f>
        <v>MNH250</v>
      </c>
      <c r="AH100" s="3">
        <f t="shared" si="14"/>
        <v>46000</v>
      </c>
      <c r="AI100" s="3">
        <f t="shared" si="15"/>
        <v>46000</v>
      </c>
    </row>
    <row r="101" spans="1:35" x14ac:dyDescent="0.25">
      <c r="A101" s="3" t="str">
        <f>VLOOKUP(B101,'HĐ TRA'!$B:$C,2,0)</f>
        <v>29/08/2025</v>
      </c>
      <c r="B101" s="4">
        <v>9105867565</v>
      </c>
      <c r="C101" s="3" t="s">
        <v>405</v>
      </c>
      <c r="D101" s="5" t="str">
        <f>VLOOKUP(B101,'HĐ TRA'!$B:$L,11,0)</f>
        <v>0104918404-002</v>
      </c>
      <c r="E101" s="6" t="str">
        <f t="shared" si="13"/>
        <v>WIN-002</v>
      </c>
      <c r="F101" s="8" t="str">
        <f t="shared" si="11"/>
        <v>5582 WM+ HNI S2.06 Ocean Park</v>
      </c>
      <c r="G101" s="5"/>
      <c r="H101" s="3" t="s">
        <v>1243</v>
      </c>
      <c r="I101" s="4" t="s">
        <v>23</v>
      </c>
      <c r="J101" s="3" t="s">
        <v>1244</v>
      </c>
      <c r="K101" s="3" t="s">
        <v>1245</v>
      </c>
      <c r="L101" s="4" t="s">
        <v>1435</v>
      </c>
      <c r="M101" s="3" t="s">
        <v>1436</v>
      </c>
      <c r="N101" s="3" t="s">
        <v>1437</v>
      </c>
      <c r="O101" s="3">
        <v>30</v>
      </c>
      <c r="P101" s="4" t="s">
        <v>1269</v>
      </c>
      <c r="Q101" s="3" t="s">
        <v>1270</v>
      </c>
      <c r="R101" s="4" t="s">
        <v>1271</v>
      </c>
      <c r="S101" s="4" t="s">
        <v>1249</v>
      </c>
      <c r="T101" s="3">
        <v>56760</v>
      </c>
      <c r="U101" s="3">
        <v>2</v>
      </c>
      <c r="V101" s="3">
        <v>0</v>
      </c>
      <c r="W101" s="3" t="s">
        <v>1436</v>
      </c>
      <c r="X101" s="3" t="s">
        <v>1273</v>
      </c>
      <c r="Y101" s="5">
        <v>45898.621984143501</v>
      </c>
      <c r="AA101" s="3" t="s">
        <v>1250</v>
      </c>
      <c r="AB101" s="3">
        <v>56760</v>
      </c>
      <c r="AC101" s="3" t="s">
        <v>2819</v>
      </c>
      <c r="AD101" s="3" t="s">
        <v>2818</v>
      </c>
      <c r="AE101" s="3" t="str">
        <f t="shared" si="16"/>
        <v>10182350</v>
      </c>
      <c r="AF101" s="3" t="str">
        <f>VLOOKUP(AD101,Vat_tu__hang_hoa__dich_vu!$C:$D,2,0)</f>
        <v>CN300</v>
      </c>
      <c r="AH101" s="3">
        <f t="shared" si="14"/>
        <v>56760</v>
      </c>
      <c r="AI101" s="3">
        <f t="shared" si="15"/>
        <v>113520</v>
      </c>
    </row>
    <row r="102" spans="1:35" x14ac:dyDescent="0.25">
      <c r="A102" s="3" t="str">
        <f>VLOOKUP(B102,'HĐ TRA'!$B:$C,2,0)</f>
        <v>29/08/2025</v>
      </c>
      <c r="B102" s="4">
        <v>9105867565</v>
      </c>
      <c r="C102" s="3" t="s">
        <v>405</v>
      </c>
      <c r="D102" s="5" t="str">
        <f>VLOOKUP(B102,'HĐ TRA'!$B:$L,11,0)</f>
        <v>0104918404-002</v>
      </c>
      <c r="E102" s="6" t="str">
        <f t="shared" si="13"/>
        <v>WIN-002</v>
      </c>
      <c r="F102" s="8" t="str">
        <f t="shared" si="11"/>
        <v>5582 WM+ HNI S2.06 Ocean Park</v>
      </c>
      <c r="G102" s="5"/>
      <c r="H102" s="3" t="s">
        <v>1243</v>
      </c>
      <c r="I102" s="4" t="s">
        <v>23</v>
      </c>
      <c r="J102" s="3" t="s">
        <v>1244</v>
      </c>
      <c r="K102" s="3" t="s">
        <v>1245</v>
      </c>
      <c r="L102" s="4" t="s">
        <v>1435</v>
      </c>
      <c r="M102" s="3" t="s">
        <v>1436</v>
      </c>
      <c r="N102" s="3" t="s">
        <v>1437</v>
      </c>
      <c r="O102" s="3">
        <v>40</v>
      </c>
      <c r="P102" s="4" t="s">
        <v>1257</v>
      </c>
      <c r="Q102" s="3" t="s">
        <v>1258</v>
      </c>
      <c r="R102" s="4" t="s">
        <v>1259</v>
      </c>
      <c r="S102" s="4" t="s">
        <v>1249</v>
      </c>
      <c r="T102" s="3">
        <v>55595</v>
      </c>
      <c r="U102" s="3">
        <v>1</v>
      </c>
      <c r="V102" s="3">
        <v>0</v>
      </c>
      <c r="W102" s="3" t="s">
        <v>1436</v>
      </c>
      <c r="X102" s="3" t="s">
        <v>1273</v>
      </c>
      <c r="Y102" s="5">
        <v>45898.621984143501</v>
      </c>
      <c r="AA102" s="3" t="s">
        <v>1250</v>
      </c>
      <c r="AB102" s="3">
        <v>55595</v>
      </c>
      <c r="AC102" s="3" t="s">
        <v>3047</v>
      </c>
      <c r="AD102" s="3" t="s">
        <v>3046</v>
      </c>
      <c r="AE102" s="3" t="str">
        <f t="shared" si="16"/>
        <v>10005987</v>
      </c>
      <c r="AF102" s="3" t="str">
        <f>VLOOKUP(AD102,Vat_tu__hang_hoa__dich_vu!$C:$D,2,0)</f>
        <v>TH200</v>
      </c>
      <c r="AH102" s="3">
        <f t="shared" si="14"/>
        <v>55595</v>
      </c>
      <c r="AI102" s="3">
        <f t="shared" si="15"/>
        <v>55595</v>
      </c>
    </row>
    <row r="103" spans="1:35" x14ac:dyDescent="0.25">
      <c r="A103" s="3" t="str">
        <f>VLOOKUP(B103,'HĐ TRA'!$B:$C,2,0)</f>
        <v>29/08/2025</v>
      </c>
      <c r="B103" s="4">
        <v>9105867505</v>
      </c>
      <c r="C103" s="3" t="s">
        <v>394</v>
      </c>
      <c r="D103" s="5" t="str">
        <f>VLOOKUP(B103,'HĐ TRA'!$B:$L,11,0)</f>
        <v>0104918404-009</v>
      </c>
      <c r="E103" s="6" t="str">
        <f t="shared" si="13"/>
        <v>WIN-009</v>
      </c>
      <c r="F103" s="8" t="str">
        <f t="shared" si="11"/>
        <v>2B02 WIN DNG 51 - 53 Dương Thị Xuân Quý</v>
      </c>
      <c r="G103" s="5"/>
      <c r="H103" s="3" t="s">
        <v>1243</v>
      </c>
      <c r="I103" s="4" t="s">
        <v>23</v>
      </c>
      <c r="J103" s="3" t="s">
        <v>1244</v>
      </c>
      <c r="K103" s="3" t="s">
        <v>1245</v>
      </c>
      <c r="L103" s="4" t="s">
        <v>2350</v>
      </c>
      <c r="M103" s="3" t="s">
        <v>2351</v>
      </c>
      <c r="N103" s="3" t="s">
        <v>2352</v>
      </c>
      <c r="O103" s="3">
        <v>10</v>
      </c>
      <c r="P103" s="4" t="s">
        <v>1269</v>
      </c>
      <c r="Q103" s="3" t="s">
        <v>1270</v>
      </c>
      <c r="R103" s="4" t="s">
        <v>1271</v>
      </c>
      <c r="S103" s="4" t="s">
        <v>1249</v>
      </c>
      <c r="T103" s="3">
        <v>56760</v>
      </c>
      <c r="U103" s="3">
        <v>1</v>
      </c>
      <c r="V103" s="3">
        <v>0</v>
      </c>
      <c r="W103" s="3" t="s">
        <v>2353</v>
      </c>
      <c r="Y103" s="5">
        <v>45898.623533182901</v>
      </c>
      <c r="AA103" s="3" t="s">
        <v>1250</v>
      </c>
      <c r="AB103" s="3">
        <v>56760</v>
      </c>
      <c r="AC103" s="3" t="s">
        <v>2819</v>
      </c>
      <c r="AD103" s="3" t="s">
        <v>2818</v>
      </c>
      <c r="AE103" s="3" t="str">
        <f t="shared" si="16"/>
        <v>10182350</v>
      </c>
      <c r="AF103" s="3" t="str">
        <f>VLOOKUP(AD103,Vat_tu__hang_hoa__dich_vu!$C:$D,2,0)</f>
        <v>CN300</v>
      </c>
      <c r="AH103" s="3">
        <f t="shared" si="14"/>
        <v>56760</v>
      </c>
      <c r="AI103" s="3">
        <f t="shared" si="15"/>
        <v>56760</v>
      </c>
    </row>
    <row r="104" spans="1:35" x14ac:dyDescent="0.25">
      <c r="A104" s="3" t="str">
        <f>VLOOKUP(B104,'HĐ TRA'!$B:$C,2,0)</f>
        <v>29/08/2025</v>
      </c>
      <c r="B104" s="4">
        <v>9105867506</v>
      </c>
      <c r="C104" s="3" t="s">
        <v>411</v>
      </c>
      <c r="D104" s="5" t="str">
        <f>VLOOKUP(B104,'HĐ TRA'!$B:$L,11,0)</f>
        <v>0104918404-058</v>
      </c>
      <c r="E104" s="6" t="str">
        <f t="shared" si="13"/>
        <v>WIN-058</v>
      </c>
      <c r="F104" s="8" t="str">
        <f t="shared" si="11"/>
        <v>2AR1 WM+ NAN Trung Tâm, Yên Thành</v>
      </c>
      <c r="G104" s="5"/>
      <c r="H104" s="3" t="s">
        <v>1243</v>
      </c>
      <c r="I104" s="4" t="s">
        <v>23</v>
      </c>
      <c r="J104" s="3" t="s">
        <v>1244</v>
      </c>
      <c r="K104" s="3" t="s">
        <v>1245</v>
      </c>
      <c r="L104" s="4" t="s">
        <v>1983</v>
      </c>
      <c r="M104" s="3" t="s">
        <v>1984</v>
      </c>
      <c r="N104" s="3" t="s">
        <v>1985</v>
      </c>
      <c r="O104" s="3">
        <v>10</v>
      </c>
      <c r="P104" s="4" t="s">
        <v>1274</v>
      </c>
      <c r="Q104" s="3" t="s">
        <v>1275</v>
      </c>
      <c r="R104" s="4" t="s">
        <v>1276</v>
      </c>
      <c r="S104" s="4" t="s">
        <v>1249</v>
      </c>
      <c r="T104" s="3">
        <v>74250</v>
      </c>
      <c r="U104" s="3">
        <v>2</v>
      </c>
      <c r="V104" s="3">
        <v>0</v>
      </c>
      <c r="W104" s="3" t="s">
        <v>1984</v>
      </c>
      <c r="Y104" s="5">
        <v>45898.623734918998</v>
      </c>
      <c r="AA104" s="3" t="s">
        <v>1250</v>
      </c>
      <c r="AB104" s="3">
        <v>74250</v>
      </c>
      <c r="AC104" s="3" t="s">
        <v>2771</v>
      </c>
      <c r="AD104" s="3" t="s">
        <v>2770</v>
      </c>
      <c r="AE104" s="3" t="str">
        <f t="shared" si="16"/>
        <v>10182351</v>
      </c>
      <c r="AF104" s="3" t="str">
        <f>VLOOKUP(AD104,Vat_tu__hang_hoa__dich_vu!$C:$D,2,0)</f>
        <v>CC300</v>
      </c>
      <c r="AH104" s="3">
        <f t="shared" si="14"/>
        <v>74250</v>
      </c>
      <c r="AI104" s="3">
        <f t="shared" si="15"/>
        <v>148500</v>
      </c>
    </row>
    <row r="105" spans="1:35" x14ac:dyDescent="0.25">
      <c r="A105" s="3" t="str">
        <f>VLOOKUP(B105,'HĐ TRA'!$B:$C,2,0)</f>
        <v>29/08/2025</v>
      </c>
      <c r="B105" s="4">
        <v>9105867628</v>
      </c>
      <c r="C105" s="3" t="s">
        <v>191</v>
      </c>
      <c r="D105" s="5" t="str">
        <f>VLOOKUP(B105,'HĐ TRA'!$B:$L,11,0)</f>
        <v>0104918404-042</v>
      </c>
      <c r="E105" s="6" t="str">
        <f t="shared" si="13"/>
        <v>WIN-042</v>
      </c>
      <c r="F105" s="8" t="str">
        <f t="shared" si="11"/>
        <v>2AKM WM+ QNI Thửa 1465, TBĐ 3</v>
      </c>
      <c r="G105" s="5"/>
      <c r="H105" s="3" t="s">
        <v>1243</v>
      </c>
      <c r="I105" s="4" t="s">
        <v>23</v>
      </c>
      <c r="J105" s="3" t="s">
        <v>1244</v>
      </c>
      <c r="K105" s="3" t="s">
        <v>1245</v>
      </c>
      <c r="L105" s="4" t="s">
        <v>1541</v>
      </c>
      <c r="M105" s="3" t="s">
        <v>1542</v>
      </c>
      <c r="N105" s="3" t="s">
        <v>1543</v>
      </c>
      <c r="O105" s="3">
        <v>10</v>
      </c>
      <c r="P105" s="4" t="s">
        <v>1274</v>
      </c>
      <c r="Q105" s="3" t="s">
        <v>1275</v>
      </c>
      <c r="R105" s="4" t="s">
        <v>1276</v>
      </c>
      <c r="S105" s="4" t="s">
        <v>1249</v>
      </c>
      <c r="T105" s="3">
        <v>74250</v>
      </c>
      <c r="U105" s="3">
        <v>1</v>
      </c>
      <c r="V105" s="3">
        <v>0</v>
      </c>
      <c r="W105" s="3" t="s">
        <v>1542</v>
      </c>
      <c r="Y105" s="5">
        <v>45898.625227511598</v>
      </c>
      <c r="AA105" s="3" t="s">
        <v>1250</v>
      </c>
      <c r="AB105" s="3">
        <v>74250</v>
      </c>
      <c r="AC105" s="3" t="s">
        <v>2771</v>
      </c>
      <c r="AD105" s="3" t="s">
        <v>2770</v>
      </c>
      <c r="AE105" s="3" t="str">
        <f t="shared" si="16"/>
        <v>10182351</v>
      </c>
      <c r="AF105" s="3" t="str">
        <f>VLOOKUP(AD105,Vat_tu__hang_hoa__dich_vu!$C:$D,2,0)</f>
        <v>CC300</v>
      </c>
      <c r="AH105" s="3">
        <f t="shared" si="14"/>
        <v>74250</v>
      </c>
      <c r="AI105" s="3">
        <f t="shared" si="15"/>
        <v>74250</v>
      </c>
    </row>
    <row r="106" spans="1:35" x14ac:dyDescent="0.25">
      <c r="A106" s="3" t="str">
        <f>VLOOKUP(B106,'HĐ TRA'!$B:$C,2,0)</f>
        <v>29/08/2025</v>
      </c>
      <c r="B106" s="4">
        <v>9105867628</v>
      </c>
      <c r="C106" s="3" t="s">
        <v>191</v>
      </c>
      <c r="D106" s="5" t="str">
        <f>VLOOKUP(B106,'HĐ TRA'!$B:$L,11,0)</f>
        <v>0104918404-042</v>
      </c>
      <c r="E106" s="6" t="str">
        <f t="shared" si="13"/>
        <v>WIN-042</v>
      </c>
      <c r="F106" s="8" t="str">
        <f t="shared" si="11"/>
        <v>2AKM WM+ QNI Thửa 1465, TBĐ 3</v>
      </c>
      <c r="G106" s="5"/>
      <c r="H106" s="3" t="s">
        <v>1243</v>
      </c>
      <c r="I106" s="4" t="s">
        <v>23</v>
      </c>
      <c r="J106" s="3" t="s">
        <v>1244</v>
      </c>
      <c r="K106" s="3" t="s">
        <v>1245</v>
      </c>
      <c r="L106" s="4" t="s">
        <v>1541</v>
      </c>
      <c r="M106" s="3" t="s">
        <v>1542</v>
      </c>
      <c r="N106" s="3" t="s">
        <v>1543</v>
      </c>
      <c r="O106" s="3">
        <v>20</v>
      </c>
      <c r="P106" s="4" t="s">
        <v>1296</v>
      </c>
      <c r="Q106" s="3" t="s">
        <v>1297</v>
      </c>
      <c r="R106" s="4" t="s">
        <v>1298</v>
      </c>
      <c r="S106" s="4" t="s">
        <v>1249</v>
      </c>
      <c r="T106" s="3">
        <v>50400</v>
      </c>
      <c r="U106" s="3">
        <v>2</v>
      </c>
      <c r="V106" s="3">
        <v>0</v>
      </c>
      <c r="W106" s="3" t="s">
        <v>1542</v>
      </c>
      <c r="Y106" s="5">
        <v>45898.625227511598</v>
      </c>
      <c r="AA106" s="3" t="s">
        <v>1250</v>
      </c>
      <c r="AB106" s="3">
        <v>50400</v>
      </c>
      <c r="AC106" s="3" t="s">
        <v>2883</v>
      </c>
      <c r="AD106" s="3" t="s">
        <v>2882</v>
      </c>
      <c r="AE106" s="3" t="str">
        <f t="shared" si="16"/>
        <v>10182349</v>
      </c>
      <c r="AF106" s="3" t="str">
        <f>VLOOKUP(AD106,Vat_tu__hang_hoa__dich_vu!$C:$D,2,0)</f>
        <v>GSG250</v>
      </c>
      <c r="AH106" s="3">
        <f t="shared" si="14"/>
        <v>50400</v>
      </c>
      <c r="AI106" s="3">
        <f t="shared" si="15"/>
        <v>100800</v>
      </c>
    </row>
    <row r="107" spans="1:35" x14ac:dyDescent="0.25">
      <c r="A107" s="3" t="str">
        <f>VLOOKUP(B107,'HĐ TRA'!$B:$C,2,0)</f>
        <v>29/08/2025</v>
      </c>
      <c r="B107" s="4">
        <v>9105867574</v>
      </c>
      <c r="C107" s="3" t="s">
        <v>459</v>
      </c>
      <c r="D107" s="5" t="str">
        <f>VLOOKUP(B107,'HĐ TRA'!$B:$L,11,0)</f>
        <v>0104918404-009</v>
      </c>
      <c r="E107" s="6" t="str">
        <f t="shared" si="13"/>
        <v>WIN-009</v>
      </c>
      <c r="F107" s="8" t="str">
        <f t="shared" si="11"/>
        <v>4475 WM+ DNG 220 Thanh Thủy</v>
      </c>
      <c r="G107" s="5"/>
      <c r="H107" s="3" t="s">
        <v>1243</v>
      </c>
      <c r="I107" s="4" t="s">
        <v>23</v>
      </c>
      <c r="J107" s="3" t="s">
        <v>1244</v>
      </c>
      <c r="K107" s="3" t="s">
        <v>1245</v>
      </c>
      <c r="L107" s="4" t="s">
        <v>1384</v>
      </c>
      <c r="M107" s="3" t="s">
        <v>1385</v>
      </c>
      <c r="N107" s="3" t="s">
        <v>1386</v>
      </c>
      <c r="O107" s="3">
        <v>10</v>
      </c>
      <c r="P107" s="4" t="s">
        <v>1251</v>
      </c>
      <c r="Q107" s="3" t="s">
        <v>1252</v>
      </c>
      <c r="R107" s="4" t="s">
        <v>1253</v>
      </c>
      <c r="S107" s="4" t="s">
        <v>1249</v>
      </c>
      <c r="T107" s="3">
        <v>50182</v>
      </c>
      <c r="U107" s="3">
        <v>1</v>
      </c>
      <c r="V107" s="3">
        <v>0</v>
      </c>
      <c r="W107" s="3" t="s">
        <v>1385</v>
      </c>
      <c r="X107" s="3" t="s">
        <v>1387</v>
      </c>
      <c r="Y107" s="5">
        <v>45898.625231365702</v>
      </c>
      <c r="Z107" s="3" t="s">
        <v>2565</v>
      </c>
      <c r="AA107" s="3" t="s">
        <v>1250</v>
      </c>
      <c r="AB107" s="3">
        <v>50182</v>
      </c>
      <c r="AC107" s="3" t="s">
        <v>2826</v>
      </c>
      <c r="AD107" s="3" t="s">
        <v>3179</v>
      </c>
      <c r="AE107" s="3" t="str">
        <f t="shared" si="16"/>
        <v>10638307</v>
      </c>
      <c r="AF107" s="3" t="str">
        <f>VLOOKUP(AD107,Vat_tu__hang_hoa__dich_vu!$C:$D,2,0)</f>
        <v>GTLX250G</v>
      </c>
      <c r="AH107" s="3">
        <f t="shared" si="14"/>
        <v>50182</v>
      </c>
      <c r="AI107" s="3">
        <f t="shared" si="15"/>
        <v>50182</v>
      </c>
    </row>
    <row r="108" spans="1:35" x14ac:dyDescent="0.25">
      <c r="A108" s="3" t="str">
        <f>VLOOKUP(B108,'HĐ TRA'!$B:$C,2,0)</f>
        <v>29/08/2025</v>
      </c>
      <c r="B108" s="4">
        <v>9105867632</v>
      </c>
      <c r="C108" s="3" t="s">
        <v>486</v>
      </c>
      <c r="D108" s="5" t="str">
        <f>VLOOKUP(B108,'HĐ TRA'!$B:$L,11,0)</f>
        <v>0104918404-002</v>
      </c>
      <c r="E108" s="6" t="str">
        <f t="shared" si="13"/>
        <v>WIN-002</v>
      </c>
      <c r="F108" s="8" t="str">
        <f t="shared" si="11"/>
        <v>5582 WM+ HNI S2.06 Ocean Park</v>
      </c>
      <c r="G108" s="5"/>
      <c r="H108" s="3" t="s">
        <v>1243</v>
      </c>
      <c r="I108" s="4" t="s">
        <v>23</v>
      </c>
      <c r="J108" s="3" t="s">
        <v>1244</v>
      </c>
      <c r="K108" s="3" t="s">
        <v>1245</v>
      </c>
      <c r="L108" s="4" t="s">
        <v>1435</v>
      </c>
      <c r="M108" s="3" t="s">
        <v>1436</v>
      </c>
      <c r="N108" s="3" t="s">
        <v>1437</v>
      </c>
      <c r="O108" s="3">
        <v>10</v>
      </c>
      <c r="P108" s="4" t="s">
        <v>1246</v>
      </c>
      <c r="Q108" s="3" t="s">
        <v>1247</v>
      </c>
      <c r="R108" s="4" t="s">
        <v>1248</v>
      </c>
      <c r="S108" s="4" t="s">
        <v>1249</v>
      </c>
      <c r="T108" s="3">
        <v>111058</v>
      </c>
      <c r="U108" s="3">
        <v>1</v>
      </c>
      <c r="V108" s="3">
        <v>0</v>
      </c>
      <c r="W108" s="3" t="s">
        <v>1436</v>
      </c>
      <c r="X108" s="3" t="s">
        <v>1273</v>
      </c>
      <c r="Y108" s="5">
        <v>45898.627050844902</v>
      </c>
      <c r="AA108" s="3" t="s">
        <v>1250</v>
      </c>
      <c r="AB108" s="3">
        <v>111058</v>
      </c>
      <c r="AC108" s="3" t="s">
        <v>2824</v>
      </c>
      <c r="AD108" s="3" t="s">
        <v>2825</v>
      </c>
      <c r="AE108" s="3" t="str">
        <f t="shared" si="16"/>
        <v>10005986</v>
      </c>
      <c r="AF108" s="3" t="str">
        <f>VLOOKUP(AD108,Vat_tu__hang_hoa__dich_vu!$C:$D,2,0)</f>
        <v>GM500</v>
      </c>
      <c r="AH108" s="3">
        <f t="shared" si="14"/>
        <v>111058</v>
      </c>
      <c r="AI108" s="3">
        <f t="shared" si="15"/>
        <v>111058</v>
      </c>
    </row>
    <row r="109" spans="1:35" x14ac:dyDescent="0.25">
      <c r="A109" s="3" t="str">
        <f>VLOOKUP(B109,'HĐ TRA'!$B:$C,2,0)</f>
        <v>29/08/2025</v>
      </c>
      <c r="B109" s="4">
        <v>9105867632</v>
      </c>
      <c r="C109" s="3" t="s">
        <v>486</v>
      </c>
      <c r="D109" s="5" t="str">
        <f>VLOOKUP(B109,'HĐ TRA'!$B:$L,11,0)</f>
        <v>0104918404-002</v>
      </c>
      <c r="E109" s="6" t="str">
        <f t="shared" si="13"/>
        <v>WIN-002</v>
      </c>
      <c r="F109" s="8" t="str">
        <f t="shared" si="11"/>
        <v>5582 WM+ HNI S2.06 Ocean Park</v>
      </c>
      <c r="G109" s="5"/>
      <c r="H109" s="3" t="s">
        <v>1243</v>
      </c>
      <c r="I109" s="4" t="s">
        <v>23</v>
      </c>
      <c r="J109" s="3" t="s">
        <v>1244</v>
      </c>
      <c r="K109" s="3" t="s">
        <v>1245</v>
      </c>
      <c r="L109" s="4" t="s">
        <v>1435</v>
      </c>
      <c r="M109" s="3" t="s">
        <v>1436</v>
      </c>
      <c r="N109" s="3" t="s">
        <v>1437</v>
      </c>
      <c r="O109" s="3">
        <v>20</v>
      </c>
      <c r="P109" s="4" t="s">
        <v>1274</v>
      </c>
      <c r="Q109" s="3" t="s">
        <v>1275</v>
      </c>
      <c r="R109" s="4" t="s">
        <v>1276</v>
      </c>
      <c r="S109" s="4" t="s">
        <v>1249</v>
      </c>
      <c r="T109" s="3">
        <v>74250</v>
      </c>
      <c r="U109" s="3">
        <v>2</v>
      </c>
      <c r="V109" s="3">
        <v>0</v>
      </c>
      <c r="W109" s="3" t="s">
        <v>1436</v>
      </c>
      <c r="X109" s="3" t="s">
        <v>1273</v>
      </c>
      <c r="Y109" s="5">
        <v>45898.627050844902</v>
      </c>
      <c r="AA109" s="3" t="s">
        <v>1250</v>
      </c>
      <c r="AB109" s="3">
        <v>74250</v>
      </c>
      <c r="AC109" s="3" t="s">
        <v>2771</v>
      </c>
      <c r="AD109" s="3" t="s">
        <v>2770</v>
      </c>
      <c r="AE109" s="3" t="str">
        <f t="shared" si="16"/>
        <v>10182351</v>
      </c>
      <c r="AF109" s="3" t="str">
        <f>VLOOKUP(AD109,Vat_tu__hang_hoa__dich_vu!$C:$D,2,0)</f>
        <v>CC300</v>
      </c>
      <c r="AH109" s="3">
        <f t="shared" si="14"/>
        <v>74250</v>
      </c>
      <c r="AI109" s="3">
        <f t="shared" si="15"/>
        <v>148500</v>
      </c>
    </row>
    <row r="110" spans="1:35" x14ac:dyDescent="0.25">
      <c r="A110" s="3" t="str">
        <f>VLOOKUP(B110,'HĐ TRA'!$B:$C,2,0)</f>
        <v>29/08/2025</v>
      </c>
      <c r="B110" s="4">
        <v>9105867632</v>
      </c>
      <c r="C110" s="3" t="s">
        <v>486</v>
      </c>
      <c r="D110" s="5" t="str">
        <f>VLOOKUP(B110,'HĐ TRA'!$B:$L,11,0)</f>
        <v>0104918404-002</v>
      </c>
      <c r="E110" s="6" t="str">
        <f t="shared" si="13"/>
        <v>WIN-002</v>
      </c>
      <c r="F110" s="8" t="str">
        <f t="shared" si="11"/>
        <v>5582 WM+ HNI S2.06 Ocean Park</v>
      </c>
      <c r="G110" s="5"/>
      <c r="H110" s="3" t="s">
        <v>1243</v>
      </c>
      <c r="I110" s="4" t="s">
        <v>23</v>
      </c>
      <c r="J110" s="3" t="s">
        <v>1244</v>
      </c>
      <c r="K110" s="3" t="s">
        <v>1245</v>
      </c>
      <c r="L110" s="4" t="s">
        <v>1435</v>
      </c>
      <c r="M110" s="3" t="s">
        <v>1436</v>
      </c>
      <c r="N110" s="3" t="s">
        <v>1437</v>
      </c>
      <c r="O110" s="3">
        <v>30</v>
      </c>
      <c r="P110" s="4" t="s">
        <v>1269</v>
      </c>
      <c r="Q110" s="3" t="s">
        <v>1270</v>
      </c>
      <c r="R110" s="4" t="s">
        <v>1271</v>
      </c>
      <c r="S110" s="4" t="s">
        <v>1249</v>
      </c>
      <c r="T110" s="3">
        <v>56760</v>
      </c>
      <c r="U110" s="3">
        <v>1</v>
      </c>
      <c r="V110" s="3">
        <v>0</v>
      </c>
      <c r="W110" s="3" t="s">
        <v>1436</v>
      </c>
      <c r="X110" s="3" t="s">
        <v>1273</v>
      </c>
      <c r="Y110" s="5">
        <v>45898.627050844902</v>
      </c>
      <c r="AA110" s="3" t="s">
        <v>1250</v>
      </c>
      <c r="AB110" s="3">
        <v>56760</v>
      </c>
      <c r="AC110" s="3" t="s">
        <v>2819</v>
      </c>
      <c r="AD110" s="3" t="s">
        <v>2818</v>
      </c>
      <c r="AE110" s="3" t="str">
        <f t="shared" si="16"/>
        <v>10182350</v>
      </c>
      <c r="AF110" s="3" t="str">
        <f>VLOOKUP(AD110,Vat_tu__hang_hoa__dich_vu!$C:$D,2,0)</f>
        <v>CN300</v>
      </c>
      <c r="AH110" s="3">
        <f t="shared" si="14"/>
        <v>56760</v>
      </c>
      <c r="AI110" s="3">
        <f t="shared" si="15"/>
        <v>56760</v>
      </c>
    </row>
    <row r="111" spans="1:35" x14ac:dyDescent="0.25">
      <c r="A111" s="3" t="str">
        <f>VLOOKUP(B111,'HĐ TRA'!$B:$C,2,0)</f>
        <v>29/08/2025</v>
      </c>
      <c r="B111" s="4">
        <v>9105867632</v>
      </c>
      <c r="C111" s="3" t="s">
        <v>486</v>
      </c>
      <c r="D111" s="5" t="str">
        <f>VLOOKUP(B111,'HĐ TRA'!$B:$L,11,0)</f>
        <v>0104918404-002</v>
      </c>
      <c r="E111" s="6" t="str">
        <f t="shared" si="13"/>
        <v>WIN-002</v>
      </c>
      <c r="F111" s="8" t="str">
        <f t="shared" si="11"/>
        <v>5582 WM+ HNI S2.06 Ocean Park</v>
      </c>
      <c r="G111" s="5"/>
      <c r="H111" s="3" t="s">
        <v>1243</v>
      </c>
      <c r="I111" s="4" t="s">
        <v>23</v>
      </c>
      <c r="J111" s="3" t="s">
        <v>1244</v>
      </c>
      <c r="K111" s="3" t="s">
        <v>1245</v>
      </c>
      <c r="L111" s="4" t="s">
        <v>1435</v>
      </c>
      <c r="M111" s="3" t="s">
        <v>1436</v>
      </c>
      <c r="N111" s="3" t="s">
        <v>1437</v>
      </c>
      <c r="O111" s="3">
        <v>40</v>
      </c>
      <c r="P111" s="4" t="s">
        <v>1257</v>
      </c>
      <c r="Q111" s="3" t="s">
        <v>1258</v>
      </c>
      <c r="R111" s="4" t="s">
        <v>1259</v>
      </c>
      <c r="S111" s="4" t="s">
        <v>1249</v>
      </c>
      <c r="T111" s="3">
        <v>55595</v>
      </c>
      <c r="U111" s="3">
        <v>1</v>
      </c>
      <c r="V111" s="3">
        <v>0</v>
      </c>
      <c r="W111" s="3" t="s">
        <v>1436</v>
      </c>
      <c r="X111" s="3" t="s">
        <v>1273</v>
      </c>
      <c r="Y111" s="5">
        <v>45898.627050844902</v>
      </c>
      <c r="AA111" s="3" t="s">
        <v>1250</v>
      </c>
      <c r="AB111" s="3">
        <v>55595</v>
      </c>
      <c r="AC111" s="3" t="s">
        <v>3047</v>
      </c>
      <c r="AD111" s="3" t="s">
        <v>3046</v>
      </c>
      <c r="AE111" s="3" t="str">
        <f t="shared" si="16"/>
        <v>10005987</v>
      </c>
      <c r="AF111" s="3" t="str">
        <f>VLOOKUP(AD111,Vat_tu__hang_hoa__dich_vu!$C:$D,2,0)</f>
        <v>TH200</v>
      </c>
      <c r="AH111" s="3">
        <f t="shared" si="14"/>
        <v>55595</v>
      </c>
      <c r="AI111" s="3">
        <f t="shared" si="15"/>
        <v>55595</v>
      </c>
    </row>
    <row r="112" spans="1:35" x14ac:dyDescent="0.25">
      <c r="A112" s="3" t="str">
        <f>VLOOKUP(B112,'HĐ TRA'!$B:$C,2,0)</f>
        <v>29/08/2025</v>
      </c>
      <c r="B112" s="4">
        <v>9105867632</v>
      </c>
      <c r="C112" s="3" t="s">
        <v>486</v>
      </c>
      <c r="D112" s="5" t="str">
        <f>VLOOKUP(B112,'HĐ TRA'!$B:$L,11,0)</f>
        <v>0104918404-002</v>
      </c>
      <c r="E112" s="6" t="str">
        <f t="shared" si="13"/>
        <v>WIN-002</v>
      </c>
      <c r="F112" s="8" t="str">
        <f t="shared" si="11"/>
        <v>5582 WM+ HNI S2.06 Ocean Park</v>
      </c>
      <c r="G112" s="5"/>
      <c r="H112" s="3" t="s">
        <v>1243</v>
      </c>
      <c r="I112" s="4" t="s">
        <v>23</v>
      </c>
      <c r="J112" s="3" t="s">
        <v>1244</v>
      </c>
      <c r="K112" s="3" t="s">
        <v>1245</v>
      </c>
      <c r="L112" s="4" t="s">
        <v>1435</v>
      </c>
      <c r="M112" s="3" t="s">
        <v>1436</v>
      </c>
      <c r="N112" s="3" t="s">
        <v>1437</v>
      </c>
      <c r="O112" s="3">
        <v>50</v>
      </c>
      <c r="P112" s="4" t="s">
        <v>1251</v>
      </c>
      <c r="Q112" s="3" t="s">
        <v>1252</v>
      </c>
      <c r="R112" s="4" t="s">
        <v>1253</v>
      </c>
      <c r="S112" s="4" t="s">
        <v>1249</v>
      </c>
      <c r="T112" s="3">
        <v>50182</v>
      </c>
      <c r="U112" s="3">
        <v>2</v>
      </c>
      <c r="V112" s="3">
        <v>0</v>
      </c>
      <c r="W112" s="3" t="s">
        <v>1436</v>
      </c>
      <c r="X112" s="3" t="s">
        <v>1273</v>
      </c>
      <c r="Y112" s="5">
        <v>45898.627050844902</v>
      </c>
      <c r="AA112" s="3" t="s">
        <v>1250</v>
      </c>
      <c r="AB112" s="3">
        <v>50182</v>
      </c>
      <c r="AC112" s="3" t="s">
        <v>2826</v>
      </c>
      <c r="AD112" s="3" t="s">
        <v>3179</v>
      </c>
      <c r="AE112" s="3" t="str">
        <f t="shared" si="16"/>
        <v>10638307</v>
      </c>
      <c r="AF112" s="3" t="str">
        <f>VLOOKUP(AD112,Vat_tu__hang_hoa__dich_vu!$C:$D,2,0)</f>
        <v>GTLX250G</v>
      </c>
      <c r="AH112" s="3">
        <f t="shared" si="14"/>
        <v>50182</v>
      </c>
      <c r="AI112" s="3">
        <f t="shared" si="15"/>
        <v>100364</v>
      </c>
    </row>
    <row r="113" spans="1:35" x14ac:dyDescent="0.25">
      <c r="A113" s="3" t="str">
        <f>VLOOKUP(B113,'HĐ TRA'!$B:$C,2,0)</f>
        <v>29/08/2025</v>
      </c>
      <c r="B113" s="4">
        <v>9105867634</v>
      </c>
      <c r="C113" s="3" t="s">
        <v>232</v>
      </c>
      <c r="D113" s="5" t="str">
        <f>VLOOKUP(B113,'HĐ TRA'!$B:$L,11,0)</f>
        <v>0104918404-042</v>
      </c>
      <c r="E113" s="6" t="str">
        <f t="shared" si="13"/>
        <v>WIN-042</v>
      </c>
      <c r="F113" s="8" t="str">
        <f t="shared" si="11"/>
        <v>2AKM WM+ QNI Thửa 1465, TBĐ 3</v>
      </c>
      <c r="G113" s="5"/>
      <c r="H113" s="3" t="s">
        <v>1243</v>
      </c>
      <c r="I113" s="4" t="s">
        <v>23</v>
      </c>
      <c r="J113" s="3" t="s">
        <v>1244</v>
      </c>
      <c r="K113" s="3" t="s">
        <v>1245</v>
      </c>
      <c r="L113" s="4" t="s">
        <v>1541</v>
      </c>
      <c r="M113" s="3" t="s">
        <v>1542</v>
      </c>
      <c r="N113" s="3" t="s">
        <v>1543</v>
      </c>
      <c r="O113" s="3">
        <v>10</v>
      </c>
      <c r="P113" s="4" t="s">
        <v>1266</v>
      </c>
      <c r="Q113" s="3" t="s">
        <v>1267</v>
      </c>
      <c r="R113" s="4" t="s">
        <v>1268</v>
      </c>
      <c r="S113" s="4" t="s">
        <v>1249</v>
      </c>
      <c r="T113" s="3">
        <v>49500</v>
      </c>
      <c r="U113" s="3">
        <v>2</v>
      </c>
      <c r="V113" s="3">
        <v>0</v>
      </c>
      <c r="W113" s="3" t="s">
        <v>1542</v>
      </c>
      <c r="Y113" s="5">
        <v>45898.6272437847</v>
      </c>
      <c r="AA113" s="3" t="s">
        <v>1250</v>
      </c>
      <c r="AB113" s="3">
        <v>49500</v>
      </c>
      <c r="AC113" s="3" t="s">
        <v>2873</v>
      </c>
      <c r="AD113" s="3" t="s">
        <v>2872</v>
      </c>
      <c r="AE113" s="3" t="str">
        <f t="shared" si="16"/>
        <v>10182348</v>
      </c>
      <c r="AF113" s="3" t="str">
        <f>VLOOKUP(AD113,Vat_tu__hang_hoa__dich_vu!$C:$D,2,0)</f>
        <v>GL250KT</v>
      </c>
      <c r="AH113" s="3">
        <f t="shared" si="14"/>
        <v>49500</v>
      </c>
      <c r="AI113" s="3">
        <f t="shared" si="15"/>
        <v>99000</v>
      </c>
    </row>
    <row r="114" spans="1:35" x14ac:dyDescent="0.25">
      <c r="A114" s="3" t="str">
        <f>VLOOKUP(B114,'HĐ TRA'!$B:$C,2,0)</f>
        <v>29/08/2025</v>
      </c>
      <c r="B114" s="4">
        <v>9105867687</v>
      </c>
      <c r="C114" s="3" t="s">
        <v>445</v>
      </c>
      <c r="D114" s="5" t="str">
        <f>VLOOKUP(B114,'HĐ TRA'!$B:$L,11,0)</f>
        <v>0104918404-007</v>
      </c>
      <c r="E114" s="6" t="str">
        <f t="shared" si="13"/>
        <v>WIN-007</v>
      </c>
      <c r="F114" s="8" t="str">
        <f t="shared" si="11"/>
        <v>5543 WM+ QNH 154 Đặng Châu Tuệ</v>
      </c>
      <c r="G114" s="5"/>
      <c r="H114" s="3" t="s">
        <v>1243</v>
      </c>
      <c r="I114" s="4" t="s">
        <v>23</v>
      </c>
      <c r="J114" s="3" t="s">
        <v>1244</v>
      </c>
      <c r="K114" s="3" t="s">
        <v>1245</v>
      </c>
      <c r="L114" s="4" t="s">
        <v>2384</v>
      </c>
      <c r="M114" s="3" t="s">
        <v>2385</v>
      </c>
      <c r="N114" s="3" t="s">
        <v>2386</v>
      </c>
      <c r="O114" s="3">
        <v>10</v>
      </c>
      <c r="P114" s="4" t="s">
        <v>1254</v>
      </c>
      <c r="Q114" s="3" t="s">
        <v>1255</v>
      </c>
      <c r="R114" s="4" t="s">
        <v>1256</v>
      </c>
      <c r="S114" s="4" t="s">
        <v>1249</v>
      </c>
      <c r="T114" s="3">
        <v>46000</v>
      </c>
      <c r="U114" s="3">
        <v>7</v>
      </c>
      <c r="V114" s="3">
        <v>0</v>
      </c>
      <c r="W114" s="3" t="s">
        <v>2385</v>
      </c>
      <c r="X114" s="3" t="s">
        <v>2387</v>
      </c>
      <c r="Y114" s="5">
        <v>45898.628395636602</v>
      </c>
      <c r="AA114" s="3" t="s">
        <v>1250</v>
      </c>
      <c r="AB114" s="3">
        <v>46000</v>
      </c>
      <c r="AC114" s="3" t="s">
        <v>3013</v>
      </c>
      <c r="AD114" s="3" t="s">
        <v>3181</v>
      </c>
      <c r="AE114" s="3" t="str">
        <f t="shared" si="16"/>
        <v>10638308</v>
      </c>
      <c r="AF114" s="3" t="str">
        <f>VLOOKUP(AD114,Vat_tu__hang_hoa__dich_vu!$C:$D,2,0)</f>
        <v>MNH250</v>
      </c>
      <c r="AH114" s="3">
        <f t="shared" si="14"/>
        <v>46000</v>
      </c>
      <c r="AI114" s="3">
        <f t="shared" si="15"/>
        <v>322000</v>
      </c>
    </row>
    <row r="115" spans="1:35" x14ac:dyDescent="0.25">
      <c r="A115" s="3" t="str">
        <f>VLOOKUP(B115,'HĐ TRA'!$B:$C,2,0)</f>
        <v>29/08/2025</v>
      </c>
      <c r="B115" s="4">
        <v>9105867643</v>
      </c>
      <c r="C115" s="3" t="s">
        <v>477</v>
      </c>
      <c r="D115" s="5" t="str">
        <f>VLOOKUP(B115,'HĐ TRA'!$B:$L,11,0)</f>
        <v>0104918404-002</v>
      </c>
      <c r="E115" s="6" t="str">
        <f t="shared" si="13"/>
        <v>WIN-002</v>
      </c>
      <c r="F115" s="8" t="str">
        <f t="shared" si="11"/>
        <v>6776 WM+ HNI H3 Hope Residences</v>
      </c>
      <c r="G115" s="5"/>
      <c r="H115" s="3" t="s">
        <v>1243</v>
      </c>
      <c r="I115" s="4" t="s">
        <v>23</v>
      </c>
      <c r="J115" s="3" t="s">
        <v>1244</v>
      </c>
      <c r="K115" s="3" t="s">
        <v>1245</v>
      </c>
      <c r="L115" s="4" t="s">
        <v>2523</v>
      </c>
      <c r="M115" s="3" t="s">
        <v>2524</v>
      </c>
      <c r="N115" s="3" t="s">
        <v>2525</v>
      </c>
      <c r="O115" s="3">
        <v>10</v>
      </c>
      <c r="P115" s="4" t="s">
        <v>1274</v>
      </c>
      <c r="Q115" s="3" t="s">
        <v>1275</v>
      </c>
      <c r="R115" s="4" t="s">
        <v>1276</v>
      </c>
      <c r="S115" s="4" t="s">
        <v>1249</v>
      </c>
      <c r="T115" s="3">
        <v>74250</v>
      </c>
      <c r="U115" s="3">
        <v>2</v>
      </c>
      <c r="V115" s="3">
        <v>0</v>
      </c>
      <c r="W115" s="3" t="s">
        <v>2524</v>
      </c>
      <c r="Y115" s="5">
        <v>45898.629258911998</v>
      </c>
      <c r="AA115" s="3" t="s">
        <v>1250</v>
      </c>
      <c r="AB115" s="3">
        <v>74250</v>
      </c>
      <c r="AC115" s="3" t="s">
        <v>2771</v>
      </c>
      <c r="AD115" s="3" t="s">
        <v>2770</v>
      </c>
      <c r="AE115" s="3" t="str">
        <f t="shared" si="16"/>
        <v>10182351</v>
      </c>
      <c r="AF115" s="3" t="str">
        <f>VLOOKUP(AD115,Vat_tu__hang_hoa__dich_vu!$C:$D,2,0)</f>
        <v>CC300</v>
      </c>
      <c r="AH115" s="3">
        <f t="shared" si="14"/>
        <v>74250</v>
      </c>
      <c r="AI115" s="3">
        <f t="shared" si="15"/>
        <v>148500</v>
      </c>
    </row>
    <row r="116" spans="1:35" x14ac:dyDescent="0.25">
      <c r="A116" s="3" t="str">
        <f>VLOOKUP(B116,'HĐ TRA'!$B:$C,2,0)</f>
        <v>29/08/2025</v>
      </c>
      <c r="B116" s="4">
        <v>9105867721</v>
      </c>
      <c r="C116" s="3" t="s">
        <v>541</v>
      </c>
      <c r="D116" s="5" t="str">
        <f>VLOOKUP(B116,'HĐ TRA'!$B:$L,11,0)</f>
        <v>0104918404-059</v>
      </c>
      <c r="E116" s="6" t="str">
        <f t="shared" si="13"/>
        <v>WIN-059</v>
      </c>
      <c r="F116" s="8" t="str">
        <f t="shared" si="11"/>
        <v>6377 WM+ TNN 610 Thống Nhất</v>
      </c>
      <c r="G116" s="5"/>
      <c r="H116" s="3" t="s">
        <v>1243</v>
      </c>
      <c r="I116" s="4" t="s">
        <v>23</v>
      </c>
      <c r="J116" s="3" t="s">
        <v>1244</v>
      </c>
      <c r="K116" s="3" t="s">
        <v>1245</v>
      </c>
      <c r="L116" s="4" t="s">
        <v>1781</v>
      </c>
      <c r="M116" s="3" t="s">
        <v>1782</v>
      </c>
      <c r="N116" s="3" t="s">
        <v>1783</v>
      </c>
      <c r="O116" s="3">
        <v>10</v>
      </c>
      <c r="P116" s="4" t="s">
        <v>1254</v>
      </c>
      <c r="Q116" s="3" t="s">
        <v>1255</v>
      </c>
      <c r="R116" s="4" t="s">
        <v>1256</v>
      </c>
      <c r="S116" s="4" t="s">
        <v>1249</v>
      </c>
      <c r="T116" s="3">
        <v>46000</v>
      </c>
      <c r="U116" s="3">
        <v>1</v>
      </c>
      <c r="V116" s="3">
        <v>0</v>
      </c>
      <c r="W116" s="3" t="s">
        <v>1782</v>
      </c>
      <c r="Y116" s="5">
        <v>45898.634761261601</v>
      </c>
      <c r="AA116" s="3" t="s">
        <v>1250</v>
      </c>
      <c r="AB116" s="3">
        <v>46000</v>
      </c>
      <c r="AC116" s="3" t="s">
        <v>3013</v>
      </c>
      <c r="AD116" s="3" t="s">
        <v>3181</v>
      </c>
      <c r="AE116" s="3" t="str">
        <f t="shared" si="16"/>
        <v>10638308</v>
      </c>
      <c r="AF116" s="3" t="str">
        <f>VLOOKUP(AD116,Vat_tu__hang_hoa__dich_vu!$C:$D,2,0)</f>
        <v>MNH250</v>
      </c>
      <c r="AH116" s="3">
        <f t="shared" si="14"/>
        <v>46000</v>
      </c>
      <c r="AI116" s="3">
        <f t="shared" si="15"/>
        <v>46000</v>
      </c>
    </row>
    <row r="117" spans="1:35" x14ac:dyDescent="0.25">
      <c r="A117" s="3" t="str">
        <f>VLOOKUP(B117,'HĐ TRA'!$B:$C,2,0)</f>
        <v>29/08/2025</v>
      </c>
      <c r="B117" s="4">
        <v>9105867727</v>
      </c>
      <c r="C117" s="3" t="s">
        <v>449</v>
      </c>
      <c r="D117" s="5" t="str">
        <f>VLOOKUP(B117,'HĐ TRA'!$B:$L,11,0)</f>
        <v>0104918404-007</v>
      </c>
      <c r="E117" s="6" t="str">
        <f t="shared" si="13"/>
        <v>WIN-007</v>
      </c>
      <c r="F117" s="8" t="str">
        <f t="shared" si="11"/>
        <v>2A90 WM+ QNH 12-13 Lô A6 KDC đô thị, Cao</v>
      </c>
      <c r="G117" s="5"/>
      <c r="H117" s="3" t="s">
        <v>1243</v>
      </c>
      <c r="I117" s="4" t="s">
        <v>23</v>
      </c>
      <c r="J117" s="3" t="s">
        <v>1244</v>
      </c>
      <c r="K117" s="3" t="s">
        <v>1245</v>
      </c>
      <c r="L117" s="4" t="s">
        <v>1530</v>
      </c>
      <c r="M117" s="3" t="s">
        <v>1531</v>
      </c>
      <c r="N117" s="3" t="s">
        <v>1532</v>
      </c>
      <c r="O117" s="3">
        <v>10</v>
      </c>
      <c r="P117" s="4" t="s">
        <v>1246</v>
      </c>
      <c r="Q117" s="3" t="s">
        <v>1247</v>
      </c>
      <c r="R117" s="4" t="s">
        <v>1248</v>
      </c>
      <c r="S117" s="4" t="s">
        <v>1249</v>
      </c>
      <c r="T117" s="3">
        <v>111058</v>
      </c>
      <c r="U117" s="3">
        <v>1</v>
      </c>
      <c r="V117" s="3">
        <v>0</v>
      </c>
      <c r="W117" s="3" t="s">
        <v>1533</v>
      </c>
      <c r="Y117" s="5">
        <v>45898.635400810199</v>
      </c>
      <c r="AA117" s="3" t="s">
        <v>1250</v>
      </c>
      <c r="AB117" s="3">
        <v>111058</v>
      </c>
      <c r="AC117" s="3" t="s">
        <v>2824</v>
      </c>
      <c r="AD117" s="3" t="s">
        <v>2825</v>
      </c>
      <c r="AE117" s="3" t="str">
        <f t="shared" si="16"/>
        <v>10005986</v>
      </c>
      <c r="AF117" s="3" t="str">
        <f>VLOOKUP(AD117,Vat_tu__hang_hoa__dich_vu!$C:$D,2,0)</f>
        <v>GM500</v>
      </c>
      <c r="AH117" s="3">
        <f t="shared" si="14"/>
        <v>111058</v>
      </c>
      <c r="AI117" s="3">
        <f t="shared" si="15"/>
        <v>111058</v>
      </c>
    </row>
    <row r="118" spans="1:35" x14ac:dyDescent="0.25">
      <c r="A118" s="3" t="str">
        <f>VLOOKUP(B118,'HĐ TRA'!$B:$C,2,0)</f>
        <v>29/08/2025</v>
      </c>
      <c r="B118" s="4">
        <v>9105867706</v>
      </c>
      <c r="C118" s="3" t="s">
        <v>308</v>
      </c>
      <c r="D118" s="5" t="str">
        <f>VLOOKUP(B118,'HĐ TRA'!$B:$L,11,0)</f>
        <v>0104918404-031</v>
      </c>
      <c r="E118" s="6" t="str">
        <f t="shared" si="13"/>
        <v>WIN-031</v>
      </c>
      <c r="F118" s="8" t="str">
        <f t="shared" si="11"/>
        <v>3550 WM+ BNH Lê Quang Đạo, Từ Sơn</v>
      </c>
      <c r="G118" s="5"/>
      <c r="H118" s="3" t="s">
        <v>1243</v>
      </c>
      <c r="I118" s="4" t="s">
        <v>23</v>
      </c>
      <c r="J118" s="3" t="s">
        <v>1244</v>
      </c>
      <c r="K118" s="3" t="s">
        <v>1245</v>
      </c>
      <c r="L118" s="4" t="s">
        <v>1979</v>
      </c>
      <c r="M118" s="3" t="s">
        <v>1980</v>
      </c>
      <c r="N118" s="3" t="s">
        <v>1981</v>
      </c>
      <c r="O118" s="3">
        <v>10</v>
      </c>
      <c r="P118" s="4" t="s">
        <v>1246</v>
      </c>
      <c r="Q118" s="3" t="s">
        <v>1247</v>
      </c>
      <c r="R118" s="4" t="s">
        <v>1248</v>
      </c>
      <c r="S118" s="4" t="s">
        <v>1249</v>
      </c>
      <c r="T118" s="3">
        <v>111058</v>
      </c>
      <c r="U118" s="3">
        <v>1</v>
      </c>
      <c r="V118" s="3">
        <v>0</v>
      </c>
      <c r="W118" s="3" t="s">
        <v>1980</v>
      </c>
      <c r="X118" s="3" t="s">
        <v>1982</v>
      </c>
      <c r="Y118" s="5">
        <v>45898.636893830997</v>
      </c>
      <c r="AA118" s="3" t="s">
        <v>1250</v>
      </c>
      <c r="AB118" s="3">
        <v>111058</v>
      </c>
      <c r="AC118" s="3" t="s">
        <v>2824</v>
      </c>
      <c r="AD118" s="3" t="s">
        <v>2825</v>
      </c>
      <c r="AE118" s="3" t="str">
        <f t="shared" si="16"/>
        <v>10005986</v>
      </c>
      <c r="AF118" s="3" t="str">
        <f>VLOOKUP(AD118,Vat_tu__hang_hoa__dich_vu!$C:$D,2,0)</f>
        <v>GM500</v>
      </c>
      <c r="AH118" s="3">
        <f t="shared" si="14"/>
        <v>111058</v>
      </c>
      <c r="AI118" s="3">
        <f t="shared" si="15"/>
        <v>111058</v>
      </c>
    </row>
    <row r="119" spans="1:35" x14ac:dyDescent="0.25">
      <c r="A119" s="3" t="str">
        <f>VLOOKUP(B119,'HĐ TRA'!$B:$C,2,0)</f>
        <v>29/08/2025</v>
      </c>
      <c r="B119" s="4">
        <v>9105867779</v>
      </c>
      <c r="C119" s="3" t="s">
        <v>242</v>
      </c>
      <c r="D119" s="5" t="str">
        <f>VLOOKUP(B119,'HĐ TRA'!$B:$L,11,0)</f>
        <v>0104918404-002</v>
      </c>
      <c r="E119" s="6" t="str">
        <f t="shared" si="13"/>
        <v>WIN-002</v>
      </c>
      <c r="F119" s="8" t="str">
        <f t="shared" si="11"/>
        <v>6312 WM+ HNI Thiết Bình, Đông Anh</v>
      </c>
      <c r="G119" s="5"/>
      <c r="H119" s="3" t="s">
        <v>1243</v>
      </c>
      <c r="I119" s="4" t="s">
        <v>23</v>
      </c>
      <c r="J119" s="3" t="s">
        <v>1244</v>
      </c>
      <c r="K119" s="3" t="s">
        <v>1245</v>
      </c>
      <c r="L119" s="4" t="s">
        <v>1710</v>
      </c>
      <c r="M119" s="3" t="s">
        <v>1711</v>
      </c>
      <c r="N119" s="3" t="s">
        <v>1712</v>
      </c>
      <c r="O119" s="3">
        <v>10</v>
      </c>
      <c r="P119" s="4" t="s">
        <v>1246</v>
      </c>
      <c r="Q119" s="3" t="s">
        <v>1247</v>
      </c>
      <c r="R119" s="4" t="s">
        <v>1248</v>
      </c>
      <c r="S119" s="4" t="s">
        <v>1249</v>
      </c>
      <c r="T119" s="3">
        <v>111058</v>
      </c>
      <c r="U119" s="3">
        <v>1</v>
      </c>
      <c r="V119" s="3">
        <v>0</v>
      </c>
      <c r="W119" s="3" t="s">
        <v>1711</v>
      </c>
      <c r="Y119" s="5">
        <v>45898.637559837996</v>
      </c>
      <c r="Z119" s="3" t="s">
        <v>2566</v>
      </c>
      <c r="AA119" s="3" t="s">
        <v>1250</v>
      </c>
      <c r="AB119" s="3">
        <v>111058</v>
      </c>
      <c r="AC119" s="3" t="s">
        <v>2824</v>
      </c>
      <c r="AD119" s="3" t="s">
        <v>2825</v>
      </c>
      <c r="AE119" s="3" t="str">
        <f t="shared" si="16"/>
        <v>10005986</v>
      </c>
      <c r="AF119" s="3" t="str">
        <f>VLOOKUP(AD119,Vat_tu__hang_hoa__dich_vu!$C:$D,2,0)</f>
        <v>GM500</v>
      </c>
      <c r="AH119" s="3">
        <f t="shared" si="14"/>
        <v>111058</v>
      </c>
      <c r="AI119" s="3">
        <f t="shared" si="15"/>
        <v>111058</v>
      </c>
    </row>
    <row r="120" spans="1:35" x14ac:dyDescent="0.25">
      <c r="A120" s="3" t="str">
        <f>VLOOKUP(B120,'HĐ TRA'!$B:$C,2,0)</f>
        <v>29/08/2025</v>
      </c>
      <c r="B120" s="4">
        <v>9105867779</v>
      </c>
      <c r="C120" s="3" t="s">
        <v>242</v>
      </c>
      <c r="D120" s="5" t="str">
        <f>VLOOKUP(B120,'HĐ TRA'!$B:$L,11,0)</f>
        <v>0104918404-002</v>
      </c>
      <c r="E120" s="6" t="str">
        <f t="shared" si="13"/>
        <v>WIN-002</v>
      </c>
      <c r="F120" s="8" t="str">
        <f t="shared" ref="F120:F183" si="17">L120&amp;" "&amp;M120</f>
        <v>6312 WM+ HNI Thiết Bình, Đông Anh</v>
      </c>
      <c r="G120" s="5"/>
      <c r="H120" s="3" t="s">
        <v>1243</v>
      </c>
      <c r="I120" s="4" t="s">
        <v>23</v>
      </c>
      <c r="J120" s="3" t="s">
        <v>1244</v>
      </c>
      <c r="K120" s="3" t="s">
        <v>1245</v>
      </c>
      <c r="L120" s="4" t="s">
        <v>1710</v>
      </c>
      <c r="M120" s="3" t="s">
        <v>1711</v>
      </c>
      <c r="N120" s="3" t="s">
        <v>1712</v>
      </c>
      <c r="O120" s="3">
        <v>20</v>
      </c>
      <c r="P120" s="4" t="s">
        <v>1260</v>
      </c>
      <c r="Q120" s="3" t="s">
        <v>1261</v>
      </c>
      <c r="R120" s="4" t="s">
        <v>1262</v>
      </c>
      <c r="S120" s="4" t="s">
        <v>1249</v>
      </c>
      <c r="T120" s="3">
        <v>73431</v>
      </c>
      <c r="U120" s="3">
        <v>2</v>
      </c>
      <c r="V120" s="3">
        <v>0</v>
      </c>
      <c r="W120" s="3" t="s">
        <v>1711</v>
      </c>
      <c r="Y120" s="5">
        <v>45898.637559837996</v>
      </c>
      <c r="Z120" s="3" t="s">
        <v>2566</v>
      </c>
      <c r="AA120" s="3" t="s">
        <v>1250</v>
      </c>
      <c r="AB120" s="3">
        <v>73431</v>
      </c>
      <c r="AC120" s="3" t="s">
        <v>2779</v>
      </c>
      <c r="AD120" s="3" t="s">
        <v>2778</v>
      </c>
      <c r="AE120" s="3" t="str">
        <f t="shared" ref="AE120:AE183" si="18">P120</f>
        <v>10005984</v>
      </c>
      <c r="AF120" s="3" t="str">
        <f>VLOOKUP(AD120,Vat_tu__hang_hoa__dich_vu!$C:$D,2,0)</f>
        <v>CGM300</v>
      </c>
      <c r="AH120" s="3">
        <f t="shared" si="14"/>
        <v>73431</v>
      </c>
      <c r="AI120" s="3">
        <f t="shared" si="15"/>
        <v>146862</v>
      </c>
    </row>
    <row r="121" spans="1:35" x14ac:dyDescent="0.25">
      <c r="A121" s="3" t="str">
        <f>VLOOKUP(B121,'HĐ TRA'!$B:$C,2,0)</f>
        <v>29/08/2025</v>
      </c>
      <c r="B121" s="4">
        <v>9105867768</v>
      </c>
      <c r="C121" s="3" t="s">
        <v>285</v>
      </c>
      <c r="D121" s="5" t="str">
        <f>VLOOKUP(B121,'HĐ TRA'!$B:$L,11,0)</f>
        <v>0104918404-061</v>
      </c>
      <c r="E121" s="6" t="str">
        <f t="shared" si="13"/>
        <v>WIN-061</v>
      </c>
      <c r="F121" s="8" t="str">
        <f t="shared" si="17"/>
        <v>2APQ WM+ QNM TĐ 1774, TBĐ 19, Đường DH3</v>
      </c>
      <c r="G121" s="5"/>
      <c r="H121" s="3" t="s">
        <v>1243</v>
      </c>
      <c r="I121" s="4" t="s">
        <v>23</v>
      </c>
      <c r="J121" s="3" t="s">
        <v>1244</v>
      </c>
      <c r="K121" s="3" t="s">
        <v>1245</v>
      </c>
      <c r="L121" s="4" t="s">
        <v>2342</v>
      </c>
      <c r="M121" s="3" t="s">
        <v>2343</v>
      </c>
      <c r="N121" s="3" t="s">
        <v>2344</v>
      </c>
      <c r="O121" s="3">
        <v>10</v>
      </c>
      <c r="P121" s="4" t="s">
        <v>1246</v>
      </c>
      <c r="Q121" s="3" t="s">
        <v>1247</v>
      </c>
      <c r="R121" s="4" t="s">
        <v>1248</v>
      </c>
      <c r="S121" s="4" t="s">
        <v>1249</v>
      </c>
      <c r="T121" s="3">
        <v>111058</v>
      </c>
      <c r="U121" s="3">
        <v>1</v>
      </c>
      <c r="V121" s="3">
        <v>0</v>
      </c>
      <c r="W121" s="3" t="s">
        <v>2345</v>
      </c>
      <c r="Y121" s="5">
        <v>45898.638911840302</v>
      </c>
      <c r="AA121" s="3" t="s">
        <v>1250</v>
      </c>
      <c r="AB121" s="3">
        <v>111058</v>
      </c>
      <c r="AC121" s="3" t="s">
        <v>2824</v>
      </c>
      <c r="AD121" s="3" t="s">
        <v>2825</v>
      </c>
      <c r="AE121" s="3" t="str">
        <f t="shared" si="18"/>
        <v>10005986</v>
      </c>
      <c r="AF121" s="3" t="str">
        <f>VLOOKUP(AD121,Vat_tu__hang_hoa__dich_vu!$C:$D,2,0)</f>
        <v>GM500</v>
      </c>
      <c r="AH121" s="3">
        <f t="shared" si="14"/>
        <v>111058</v>
      </c>
      <c r="AI121" s="3">
        <f t="shared" si="15"/>
        <v>111058</v>
      </c>
    </row>
    <row r="122" spans="1:35" x14ac:dyDescent="0.25">
      <c r="A122" s="3" t="str">
        <f>VLOOKUP(B122,'HĐ TRA'!$B:$C,2,0)</f>
        <v>29/08/2025</v>
      </c>
      <c r="B122" s="4">
        <v>9105867754</v>
      </c>
      <c r="C122" s="3" t="s">
        <v>310</v>
      </c>
      <c r="D122" s="5" t="str">
        <f>VLOOKUP(B122,'HĐ TRA'!$B:$L,11,0)</f>
        <v>0104918404-031</v>
      </c>
      <c r="E122" s="6" t="str">
        <f t="shared" si="13"/>
        <v>WIN-031</v>
      </c>
      <c r="F122" s="8" t="str">
        <f t="shared" si="17"/>
        <v>5128 WM+ BNH Số 74 Đường Nguyễn Đăng Đạo</v>
      </c>
      <c r="G122" s="5"/>
      <c r="H122" s="3" t="s">
        <v>1243</v>
      </c>
      <c r="I122" s="4" t="s">
        <v>23</v>
      </c>
      <c r="J122" s="3" t="s">
        <v>1244</v>
      </c>
      <c r="K122" s="3" t="s">
        <v>1245</v>
      </c>
      <c r="L122" s="4" t="s">
        <v>2388</v>
      </c>
      <c r="M122" s="3" t="s">
        <v>2389</v>
      </c>
      <c r="N122" s="3" t="s">
        <v>2390</v>
      </c>
      <c r="O122" s="3">
        <v>10</v>
      </c>
      <c r="P122" s="4" t="s">
        <v>1254</v>
      </c>
      <c r="Q122" s="3" t="s">
        <v>1255</v>
      </c>
      <c r="R122" s="4" t="s">
        <v>1256</v>
      </c>
      <c r="S122" s="4" t="s">
        <v>1249</v>
      </c>
      <c r="T122" s="3">
        <v>46000</v>
      </c>
      <c r="U122" s="3">
        <v>1</v>
      </c>
      <c r="V122" s="3">
        <v>0</v>
      </c>
      <c r="W122" s="3" t="s">
        <v>2391</v>
      </c>
      <c r="X122" s="3" t="s">
        <v>2392</v>
      </c>
      <c r="Y122" s="5">
        <v>45898.640645370397</v>
      </c>
      <c r="AA122" s="3" t="s">
        <v>1250</v>
      </c>
      <c r="AB122" s="3">
        <v>46000</v>
      </c>
      <c r="AC122" s="3" t="s">
        <v>3013</v>
      </c>
      <c r="AD122" s="3" t="s">
        <v>3181</v>
      </c>
      <c r="AE122" s="3" t="str">
        <f t="shared" si="18"/>
        <v>10638308</v>
      </c>
      <c r="AF122" s="3" t="str">
        <f>VLOOKUP(AD122,Vat_tu__hang_hoa__dich_vu!$C:$D,2,0)</f>
        <v>MNH250</v>
      </c>
      <c r="AH122" s="3">
        <f t="shared" si="14"/>
        <v>46000</v>
      </c>
      <c r="AI122" s="3">
        <f t="shared" si="15"/>
        <v>46000</v>
      </c>
    </row>
    <row r="123" spans="1:35" x14ac:dyDescent="0.25">
      <c r="A123" s="3" t="str">
        <f>VLOOKUP(B123,'HĐ TRA'!$B:$C,2,0)</f>
        <v>29/08/2025</v>
      </c>
      <c r="B123" s="4">
        <v>9105867799</v>
      </c>
      <c r="C123" s="3" t="s">
        <v>332</v>
      </c>
      <c r="D123" s="5" t="str">
        <f>VLOOKUP(B123,'HĐ TRA'!$B:$L,11,0)</f>
        <v>0104918404-031</v>
      </c>
      <c r="E123" s="6" t="str">
        <f t="shared" si="13"/>
        <v>WIN-031</v>
      </c>
      <c r="F123" s="8" t="str">
        <f t="shared" si="17"/>
        <v>2AU2 WM+ BNH Tam Tảo, Tiên Du</v>
      </c>
      <c r="G123" s="5"/>
      <c r="H123" s="3" t="s">
        <v>1243</v>
      </c>
      <c r="I123" s="4" t="s">
        <v>23</v>
      </c>
      <c r="J123" s="3" t="s">
        <v>1244</v>
      </c>
      <c r="K123" s="3" t="s">
        <v>1245</v>
      </c>
      <c r="L123" s="4" t="s">
        <v>1960</v>
      </c>
      <c r="M123" s="3" t="s">
        <v>1961</v>
      </c>
      <c r="N123" s="3" t="s">
        <v>1962</v>
      </c>
      <c r="O123" s="3">
        <v>10</v>
      </c>
      <c r="P123" s="4" t="s">
        <v>1260</v>
      </c>
      <c r="Q123" s="3" t="s">
        <v>1261</v>
      </c>
      <c r="R123" s="4" t="s">
        <v>1262</v>
      </c>
      <c r="S123" s="4" t="s">
        <v>1249</v>
      </c>
      <c r="T123" s="3">
        <v>73431</v>
      </c>
      <c r="U123" s="3">
        <v>5</v>
      </c>
      <c r="V123" s="3">
        <v>0</v>
      </c>
      <c r="W123" s="3" t="s">
        <v>1961</v>
      </c>
      <c r="X123" s="3" t="s">
        <v>1963</v>
      </c>
      <c r="Y123" s="5">
        <v>45898.642758831003</v>
      </c>
      <c r="AA123" s="3" t="s">
        <v>1250</v>
      </c>
      <c r="AB123" s="3">
        <v>73431</v>
      </c>
      <c r="AC123" s="3" t="s">
        <v>2779</v>
      </c>
      <c r="AD123" s="3" t="s">
        <v>2778</v>
      </c>
      <c r="AE123" s="3" t="str">
        <f t="shared" si="18"/>
        <v>10005984</v>
      </c>
      <c r="AF123" s="3" t="str">
        <f>VLOOKUP(AD123,Vat_tu__hang_hoa__dich_vu!$C:$D,2,0)</f>
        <v>CGM300</v>
      </c>
      <c r="AH123" s="3">
        <f t="shared" si="14"/>
        <v>73431</v>
      </c>
      <c r="AI123" s="3">
        <f t="shared" si="15"/>
        <v>367155</v>
      </c>
    </row>
    <row r="124" spans="1:35" x14ac:dyDescent="0.25">
      <c r="A124" s="3" t="str">
        <f>VLOOKUP(B124,'HĐ TRA'!$B:$C,2,0)</f>
        <v>29/08/2025</v>
      </c>
      <c r="B124" s="4">
        <v>9105867799</v>
      </c>
      <c r="C124" s="3" t="s">
        <v>332</v>
      </c>
      <c r="D124" s="5" t="str">
        <f>VLOOKUP(B124,'HĐ TRA'!$B:$L,11,0)</f>
        <v>0104918404-031</v>
      </c>
      <c r="E124" s="6" t="str">
        <f t="shared" si="13"/>
        <v>WIN-031</v>
      </c>
      <c r="F124" s="8" t="str">
        <f t="shared" si="17"/>
        <v>2AU2 WM+ BNH Tam Tảo, Tiên Du</v>
      </c>
      <c r="G124" s="5"/>
      <c r="H124" s="3" t="s">
        <v>1243</v>
      </c>
      <c r="I124" s="4" t="s">
        <v>23</v>
      </c>
      <c r="J124" s="3" t="s">
        <v>1244</v>
      </c>
      <c r="K124" s="3" t="s">
        <v>1245</v>
      </c>
      <c r="L124" s="4" t="s">
        <v>1960</v>
      </c>
      <c r="M124" s="3" t="s">
        <v>1961</v>
      </c>
      <c r="N124" s="3" t="s">
        <v>1962</v>
      </c>
      <c r="O124" s="3">
        <v>20</v>
      </c>
      <c r="P124" s="4" t="s">
        <v>1246</v>
      </c>
      <c r="Q124" s="3" t="s">
        <v>1247</v>
      </c>
      <c r="R124" s="4" t="s">
        <v>1248</v>
      </c>
      <c r="S124" s="4" t="s">
        <v>1249</v>
      </c>
      <c r="T124" s="3">
        <v>111058</v>
      </c>
      <c r="U124" s="3">
        <v>4</v>
      </c>
      <c r="V124" s="3">
        <v>0</v>
      </c>
      <c r="W124" s="3" t="s">
        <v>1961</v>
      </c>
      <c r="X124" s="3" t="s">
        <v>1963</v>
      </c>
      <c r="Y124" s="5">
        <v>45898.642758831003</v>
      </c>
      <c r="AA124" s="3" t="s">
        <v>1250</v>
      </c>
      <c r="AB124" s="3">
        <v>111058</v>
      </c>
      <c r="AC124" s="3" t="s">
        <v>2824</v>
      </c>
      <c r="AD124" s="3" t="s">
        <v>2825</v>
      </c>
      <c r="AE124" s="3" t="str">
        <f t="shared" si="18"/>
        <v>10005986</v>
      </c>
      <c r="AF124" s="3" t="str">
        <f>VLOOKUP(AD124,Vat_tu__hang_hoa__dich_vu!$C:$D,2,0)</f>
        <v>GM500</v>
      </c>
      <c r="AH124" s="3">
        <f t="shared" si="14"/>
        <v>111058</v>
      </c>
      <c r="AI124" s="3">
        <f t="shared" si="15"/>
        <v>444232</v>
      </c>
    </row>
    <row r="125" spans="1:35" x14ac:dyDescent="0.25">
      <c r="A125" s="3" t="str">
        <f>VLOOKUP(B125,'HĐ TRA'!$B:$C,2,0)</f>
        <v>29/08/2025</v>
      </c>
      <c r="B125" s="4">
        <v>9105867755</v>
      </c>
      <c r="C125" s="3" t="s">
        <v>314</v>
      </c>
      <c r="D125" s="5" t="str">
        <f>VLOOKUP(B125,'HĐ TRA'!$B:$L,11,0)</f>
        <v>0104918404-031</v>
      </c>
      <c r="E125" s="6" t="str">
        <f t="shared" si="13"/>
        <v>WIN-031</v>
      </c>
      <c r="F125" s="8" t="str">
        <f t="shared" si="17"/>
        <v>5128 WM+ BNH Số 74 Đường Nguyễn Đăng Đạo</v>
      </c>
      <c r="G125" s="5"/>
      <c r="H125" s="3" t="s">
        <v>1243</v>
      </c>
      <c r="I125" s="4" t="s">
        <v>23</v>
      </c>
      <c r="J125" s="3" t="s">
        <v>1244</v>
      </c>
      <c r="K125" s="3" t="s">
        <v>1245</v>
      </c>
      <c r="L125" s="4" t="s">
        <v>2388</v>
      </c>
      <c r="M125" s="3" t="s">
        <v>2389</v>
      </c>
      <c r="N125" s="3" t="s">
        <v>2390</v>
      </c>
      <c r="O125" s="3">
        <v>10</v>
      </c>
      <c r="P125" s="4" t="s">
        <v>1251</v>
      </c>
      <c r="Q125" s="3" t="s">
        <v>1252</v>
      </c>
      <c r="R125" s="4" t="s">
        <v>1253</v>
      </c>
      <c r="S125" s="4" t="s">
        <v>1249</v>
      </c>
      <c r="T125" s="3">
        <v>50182</v>
      </c>
      <c r="U125" s="3">
        <v>2</v>
      </c>
      <c r="V125" s="3">
        <v>0</v>
      </c>
      <c r="W125" s="3" t="s">
        <v>2391</v>
      </c>
      <c r="X125" s="3" t="s">
        <v>2392</v>
      </c>
      <c r="Y125" s="5">
        <v>45898.6452019676</v>
      </c>
      <c r="AA125" s="3" t="s">
        <v>1250</v>
      </c>
      <c r="AB125" s="3">
        <v>50182</v>
      </c>
      <c r="AC125" s="3" t="s">
        <v>2826</v>
      </c>
      <c r="AD125" s="3" t="s">
        <v>3179</v>
      </c>
      <c r="AE125" s="3" t="str">
        <f t="shared" si="18"/>
        <v>10638307</v>
      </c>
      <c r="AF125" s="3" t="str">
        <f>VLOOKUP(AD125,Vat_tu__hang_hoa__dich_vu!$C:$D,2,0)</f>
        <v>GTLX250G</v>
      </c>
      <c r="AH125" s="3">
        <f t="shared" si="14"/>
        <v>50182</v>
      </c>
      <c r="AI125" s="3">
        <f t="shared" si="15"/>
        <v>100364</v>
      </c>
    </row>
    <row r="126" spans="1:35" x14ac:dyDescent="0.25">
      <c r="A126" s="3" t="str">
        <f>VLOOKUP(B126,'HĐ TRA'!$B:$C,2,0)</f>
        <v>29/08/2025</v>
      </c>
      <c r="B126" s="4">
        <v>9105867845</v>
      </c>
      <c r="C126" s="3" t="s">
        <v>465</v>
      </c>
      <c r="D126" s="5" t="str">
        <f>VLOOKUP(B126,'HĐ TRA'!$B:$L,11,0)</f>
        <v>0104918404-058</v>
      </c>
      <c r="E126" s="6" t="str">
        <f t="shared" si="13"/>
        <v>WIN-058</v>
      </c>
      <c r="F126" s="8" t="str">
        <f t="shared" si="17"/>
        <v>2B20 WM+ NAN 184-186 Hồ Văn Sinh</v>
      </c>
      <c r="G126" s="5"/>
      <c r="H126" s="3" t="s">
        <v>1243</v>
      </c>
      <c r="I126" s="4" t="s">
        <v>23</v>
      </c>
      <c r="J126" s="3" t="s">
        <v>1244</v>
      </c>
      <c r="K126" s="3" t="s">
        <v>1245</v>
      </c>
      <c r="L126" s="4" t="s">
        <v>2430</v>
      </c>
      <c r="M126" s="3" t="s">
        <v>2431</v>
      </c>
      <c r="N126" s="3" t="s">
        <v>2432</v>
      </c>
      <c r="O126" s="3">
        <v>10</v>
      </c>
      <c r="P126" s="4" t="s">
        <v>1266</v>
      </c>
      <c r="Q126" s="3" t="s">
        <v>1267</v>
      </c>
      <c r="R126" s="4" t="s">
        <v>1268</v>
      </c>
      <c r="S126" s="4" t="s">
        <v>1249</v>
      </c>
      <c r="T126" s="3">
        <v>49500</v>
      </c>
      <c r="U126" s="3">
        <v>2</v>
      </c>
      <c r="V126" s="3">
        <v>0</v>
      </c>
      <c r="W126" s="3" t="s">
        <v>2431</v>
      </c>
      <c r="Y126" s="5">
        <v>45898.647539965299</v>
      </c>
      <c r="AA126" s="3" t="s">
        <v>1250</v>
      </c>
      <c r="AB126" s="3">
        <v>49500</v>
      </c>
      <c r="AC126" s="3" t="s">
        <v>2873</v>
      </c>
      <c r="AD126" s="3" t="s">
        <v>2872</v>
      </c>
      <c r="AE126" s="3" t="str">
        <f t="shared" si="18"/>
        <v>10182348</v>
      </c>
      <c r="AF126" s="3" t="str">
        <f>VLOOKUP(AD126,Vat_tu__hang_hoa__dich_vu!$C:$D,2,0)</f>
        <v>GL250KT</v>
      </c>
      <c r="AH126" s="3">
        <f t="shared" si="14"/>
        <v>49500</v>
      </c>
      <c r="AI126" s="3">
        <f t="shared" si="15"/>
        <v>99000</v>
      </c>
    </row>
    <row r="127" spans="1:35" x14ac:dyDescent="0.25">
      <c r="A127" s="3" t="str">
        <f>VLOOKUP(B127,'HĐ TRA'!$B:$C,2,0)</f>
        <v>29/08/2025</v>
      </c>
      <c r="B127" s="4">
        <v>9105867909</v>
      </c>
      <c r="C127" s="3" t="s">
        <v>510</v>
      </c>
      <c r="D127" s="5" t="str">
        <f>VLOOKUP(B127,'HĐ TRA'!$B:$L,11,0)</f>
        <v>0104918404-002</v>
      </c>
      <c r="E127" s="6" t="str">
        <f t="shared" si="13"/>
        <v>WIN-002</v>
      </c>
      <c r="F127" s="8" t="str">
        <f t="shared" si="17"/>
        <v>3196 WM+ HNI 1B Nguyễn Duy Trinh</v>
      </c>
      <c r="G127" s="5"/>
      <c r="H127" s="3" t="s">
        <v>1243</v>
      </c>
      <c r="I127" s="4" t="s">
        <v>23</v>
      </c>
      <c r="J127" s="3" t="s">
        <v>1244</v>
      </c>
      <c r="K127" s="3" t="s">
        <v>1245</v>
      </c>
      <c r="L127" s="4" t="s">
        <v>2567</v>
      </c>
      <c r="M127" s="3" t="s">
        <v>2568</v>
      </c>
      <c r="N127" s="3" t="s">
        <v>2569</v>
      </c>
      <c r="O127" s="3">
        <v>10</v>
      </c>
      <c r="P127" s="4" t="s">
        <v>1246</v>
      </c>
      <c r="Q127" s="3" t="s">
        <v>1247</v>
      </c>
      <c r="R127" s="4" t="s">
        <v>1248</v>
      </c>
      <c r="S127" s="4" t="s">
        <v>1249</v>
      </c>
      <c r="T127" s="3">
        <v>111058</v>
      </c>
      <c r="U127" s="3">
        <v>2</v>
      </c>
      <c r="V127" s="3">
        <v>0</v>
      </c>
      <c r="W127" s="3" t="s">
        <v>2568</v>
      </c>
      <c r="X127" s="3" t="s">
        <v>1273</v>
      </c>
      <c r="Y127" s="5">
        <v>45898.651810648102</v>
      </c>
      <c r="AA127" s="3" t="s">
        <v>1250</v>
      </c>
      <c r="AB127" s="3">
        <v>111058</v>
      </c>
      <c r="AC127" s="3" t="s">
        <v>2824</v>
      </c>
      <c r="AD127" s="3" t="s">
        <v>2825</v>
      </c>
      <c r="AE127" s="3" t="str">
        <f t="shared" si="18"/>
        <v>10005986</v>
      </c>
      <c r="AF127" s="3" t="str">
        <f>VLOOKUP(AD127,Vat_tu__hang_hoa__dich_vu!$C:$D,2,0)</f>
        <v>GM500</v>
      </c>
      <c r="AH127" s="3">
        <f t="shared" si="14"/>
        <v>111058</v>
      </c>
      <c r="AI127" s="3">
        <f t="shared" si="15"/>
        <v>222116</v>
      </c>
    </row>
    <row r="128" spans="1:35" x14ac:dyDescent="0.25">
      <c r="A128" s="3" t="str">
        <f>VLOOKUP(B128,'HĐ TRA'!$B:$C,2,0)</f>
        <v>29/08/2025</v>
      </c>
      <c r="B128" s="4">
        <v>9105867909</v>
      </c>
      <c r="C128" s="3" t="s">
        <v>510</v>
      </c>
      <c r="D128" s="5" t="str">
        <f>VLOOKUP(B128,'HĐ TRA'!$B:$L,11,0)</f>
        <v>0104918404-002</v>
      </c>
      <c r="E128" s="6" t="str">
        <f t="shared" si="13"/>
        <v>WIN-002</v>
      </c>
      <c r="F128" s="8" t="str">
        <f t="shared" si="17"/>
        <v>3196 WM+ HNI 1B Nguyễn Duy Trinh</v>
      </c>
      <c r="G128" s="5"/>
      <c r="H128" s="3" t="s">
        <v>1243</v>
      </c>
      <c r="I128" s="4" t="s">
        <v>23</v>
      </c>
      <c r="J128" s="3" t="s">
        <v>1244</v>
      </c>
      <c r="K128" s="3" t="s">
        <v>1245</v>
      </c>
      <c r="L128" s="4" t="s">
        <v>2567</v>
      </c>
      <c r="M128" s="3" t="s">
        <v>2568</v>
      </c>
      <c r="N128" s="3" t="s">
        <v>2569</v>
      </c>
      <c r="O128" s="3">
        <v>20</v>
      </c>
      <c r="P128" s="4" t="s">
        <v>1251</v>
      </c>
      <c r="Q128" s="3" t="s">
        <v>1252</v>
      </c>
      <c r="R128" s="4" t="s">
        <v>1253</v>
      </c>
      <c r="S128" s="4" t="s">
        <v>1249</v>
      </c>
      <c r="T128" s="3">
        <v>50182</v>
      </c>
      <c r="U128" s="3">
        <v>2</v>
      </c>
      <c r="V128" s="3">
        <v>0</v>
      </c>
      <c r="W128" s="3" t="s">
        <v>2568</v>
      </c>
      <c r="X128" s="3" t="s">
        <v>1273</v>
      </c>
      <c r="Y128" s="5">
        <v>45898.651810648102</v>
      </c>
      <c r="AA128" s="3" t="s">
        <v>1250</v>
      </c>
      <c r="AB128" s="3">
        <v>50182</v>
      </c>
      <c r="AC128" s="3" t="s">
        <v>2826</v>
      </c>
      <c r="AD128" s="3" t="s">
        <v>3179</v>
      </c>
      <c r="AE128" s="3" t="str">
        <f t="shared" si="18"/>
        <v>10638307</v>
      </c>
      <c r="AF128" s="3" t="str">
        <f>VLOOKUP(AD128,Vat_tu__hang_hoa__dich_vu!$C:$D,2,0)</f>
        <v>GTLX250G</v>
      </c>
      <c r="AH128" s="3">
        <f t="shared" si="14"/>
        <v>50182</v>
      </c>
      <c r="AI128" s="3">
        <f t="shared" si="15"/>
        <v>100364</v>
      </c>
    </row>
    <row r="129" spans="1:35" x14ac:dyDescent="0.25">
      <c r="A129" s="3" t="str">
        <f>VLOOKUP(B129,'HĐ TRA'!$B:$C,2,0)</f>
        <v>29/08/2025</v>
      </c>
      <c r="B129" s="4">
        <v>9105867909</v>
      </c>
      <c r="C129" s="3" t="s">
        <v>510</v>
      </c>
      <c r="D129" s="5" t="str">
        <f>VLOOKUP(B129,'HĐ TRA'!$B:$L,11,0)</f>
        <v>0104918404-002</v>
      </c>
      <c r="E129" s="6" t="str">
        <f t="shared" si="13"/>
        <v>WIN-002</v>
      </c>
      <c r="F129" s="8" t="str">
        <f t="shared" si="17"/>
        <v>3196 WM+ HNI 1B Nguyễn Duy Trinh</v>
      </c>
      <c r="G129" s="5"/>
      <c r="H129" s="3" t="s">
        <v>1243</v>
      </c>
      <c r="I129" s="4" t="s">
        <v>23</v>
      </c>
      <c r="J129" s="3" t="s">
        <v>1244</v>
      </c>
      <c r="K129" s="3" t="s">
        <v>1245</v>
      </c>
      <c r="L129" s="4" t="s">
        <v>2567</v>
      </c>
      <c r="M129" s="3" t="s">
        <v>2568</v>
      </c>
      <c r="N129" s="3" t="s">
        <v>2569</v>
      </c>
      <c r="O129" s="3">
        <v>30</v>
      </c>
      <c r="P129" s="4" t="s">
        <v>1254</v>
      </c>
      <c r="Q129" s="3" t="s">
        <v>1255</v>
      </c>
      <c r="R129" s="4" t="s">
        <v>1256</v>
      </c>
      <c r="S129" s="4" t="s">
        <v>1249</v>
      </c>
      <c r="T129" s="3">
        <v>46000</v>
      </c>
      <c r="U129" s="3">
        <v>1</v>
      </c>
      <c r="V129" s="3">
        <v>0</v>
      </c>
      <c r="W129" s="3" t="s">
        <v>2568</v>
      </c>
      <c r="X129" s="3" t="s">
        <v>1273</v>
      </c>
      <c r="Y129" s="5">
        <v>45898.651810648102</v>
      </c>
      <c r="AA129" s="3" t="s">
        <v>1250</v>
      </c>
      <c r="AB129" s="3">
        <v>46000</v>
      </c>
      <c r="AC129" s="3" t="s">
        <v>3013</v>
      </c>
      <c r="AD129" s="3" t="s">
        <v>3181</v>
      </c>
      <c r="AE129" s="3" t="str">
        <f t="shared" si="18"/>
        <v>10638308</v>
      </c>
      <c r="AF129" s="3" t="str">
        <f>VLOOKUP(AD129,Vat_tu__hang_hoa__dich_vu!$C:$D,2,0)</f>
        <v>MNH250</v>
      </c>
      <c r="AH129" s="3">
        <f t="shared" si="14"/>
        <v>46000</v>
      </c>
      <c r="AI129" s="3">
        <f t="shared" si="15"/>
        <v>46000</v>
      </c>
    </row>
    <row r="130" spans="1:35" x14ac:dyDescent="0.25">
      <c r="A130" s="3" t="str">
        <f>VLOOKUP(B130,'HĐ TRA'!$B:$C,2,0)</f>
        <v>29/08/2025</v>
      </c>
      <c r="B130" s="4">
        <v>9105867929</v>
      </c>
      <c r="C130" s="3" t="s">
        <v>47</v>
      </c>
      <c r="D130" s="5" t="str">
        <f>VLOOKUP(B130,'HĐ TRA'!$B:$L,11,0)</f>
        <v>0104918404-002</v>
      </c>
      <c r="E130" s="6" t="str">
        <f t="shared" si="13"/>
        <v>WIN-002</v>
      </c>
      <c r="F130" s="8" t="str">
        <f t="shared" si="17"/>
        <v>2256 WM+ HNI 27 Ngô Thì Nhậm</v>
      </c>
      <c r="G130" s="5"/>
      <c r="H130" s="3" t="s">
        <v>1243</v>
      </c>
      <c r="I130" s="4" t="s">
        <v>23</v>
      </c>
      <c r="J130" s="3" t="s">
        <v>1244</v>
      </c>
      <c r="K130" s="3" t="s">
        <v>1245</v>
      </c>
      <c r="L130" s="4" t="s">
        <v>2261</v>
      </c>
      <c r="M130" s="3" t="s">
        <v>2262</v>
      </c>
      <c r="N130" s="3" t="s">
        <v>2263</v>
      </c>
      <c r="O130" s="3">
        <v>10</v>
      </c>
      <c r="P130" s="4" t="s">
        <v>1246</v>
      </c>
      <c r="Q130" s="3" t="s">
        <v>1247</v>
      </c>
      <c r="R130" s="4" t="s">
        <v>1248</v>
      </c>
      <c r="S130" s="4" t="s">
        <v>1249</v>
      </c>
      <c r="T130" s="3">
        <v>111058</v>
      </c>
      <c r="U130" s="3">
        <v>2</v>
      </c>
      <c r="V130" s="3">
        <v>0</v>
      </c>
      <c r="W130" s="3" t="s">
        <v>2262</v>
      </c>
      <c r="X130" s="3" t="s">
        <v>2264</v>
      </c>
      <c r="Y130" s="5">
        <v>45898.653443055598</v>
      </c>
      <c r="AA130" s="3" t="s">
        <v>1250</v>
      </c>
      <c r="AB130" s="3">
        <v>111058</v>
      </c>
      <c r="AC130" s="3" t="s">
        <v>2824</v>
      </c>
      <c r="AD130" s="3" t="s">
        <v>2825</v>
      </c>
      <c r="AE130" s="3" t="str">
        <f t="shared" si="18"/>
        <v>10005986</v>
      </c>
      <c r="AF130" s="3" t="str">
        <f>VLOOKUP(AD130,Vat_tu__hang_hoa__dich_vu!$C:$D,2,0)</f>
        <v>GM500</v>
      </c>
      <c r="AH130" s="3">
        <f t="shared" si="14"/>
        <v>111058</v>
      </c>
      <c r="AI130" s="3">
        <f t="shared" si="15"/>
        <v>222116</v>
      </c>
    </row>
    <row r="131" spans="1:35" x14ac:dyDescent="0.25">
      <c r="A131" s="3" t="str">
        <f>VLOOKUP(B131,'HĐ TRA'!$B:$C,2,0)</f>
        <v>29/08/2025</v>
      </c>
      <c r="B131" s="4">
        <v>9105867929</v>
      </c>
      <c r="C131" s="3" t="s">
        <v>47</v>
      </c>
      <c r="D131" s="5" t="str">
        <f>VLOOKUP(B131,'HĐ TRA'!$B:$L,11,0)</f>
        <v>0104918404-002</v>
      </c>
      <c r="E131" s="6" t="str">
        <f t="shared" ref="E131:E194" si="19">IF(D131="#N/A","",IF(D131="0104918404","WIN","WIN-"&amp;RIGHT(D131,3)))</f>
        <v>WIN-002</v>
      </c>
      <c r="F131" s="8" t="str">
        <f t="shared" si="17"/>
        <v>2256 WM+ HNI 27 Ngô Thì Nhậm</v>
      </c>
      <c r="G131" s="5"/>
      <c r="H131" s="3" t="s">
        <v>1243</v>
      </c>
      <c r="I131" s="4" t="s">
        <v>23</v>
      </c>
      <c r="J131" s="3" t="s">
        <v>1244</v>
      </c>
      <c r="K131" s="3" t="s">
        <v>1245</v>
      </c>
      <c r="L131" s="4" t="s">
        <v>2261</v>
      </c>
      <c r="M131" s="3" t="s">
        <v>2262</v>
      </c>
      <c r="N131" s="3" t="s">
        <v>2263</v>
      </c>
      <c r="O131" s="3">
        <v>20</v>
      </c>
      <c r="P131" s="4" t="s">
        <v>1251</v>
      </c>
      <c r="Q131" s="3" t="s">
        <v>1252</v>
      </c>
      <c r="R131" s="4" t="s">
        <v>1253</v>
      </c>
      <c r="S131" s="4" t="s">
        <v>1249</v>
      </c>
      <c r="T131" s="3">
        <v>50182</v>
      </c>
      <c r="U131" s="3">
        <v>1</v>
      </c>
      <c r="V131" s="3">
        <v>0</v>
      </c>
      <c r="W131" s="3" t="s">
        <v>2262</v>
      </c>
      <c r="X131" s="3" t="s">
        <v>2264</v>
      </c>
      <c r="Y131" s="5">
        <v>45898.653443055598</v>
      </c>
      <c r="AA131" s="3" t="s">
        <v>1250</v>
      </c>
      <c r="AB131" s="3">
        <v>50182</v>
      </c>
      <c r="AC131" s="3" t="s">
        <v>2826</v>
      </c>
      <c r="AD131" s="3" t="s">
        <v>3179</v>
      </c>
      <c r="AE131" s="3" t="str">
        <f t="shared" si="18"/>
        <v>10638307</v>
      </c>
      <c r="AF131" s="3" t="str">
        <f>VLOOKUP(AD131,Vat_tu__hang_hoa__dich_vu!$C:$D,2,0)</f>
        <v>GTLX250G</v>
      </c>
      <c r="AH131" s="3">
        <f t="shared" ref="AH131:AH194" si="20">T131</f>
        <v>50182</v>
      </c>
      <c r="AI131" s="3">
        <f t="shared" ref="AI131:AI194" si="21">T131*U131</f>
        <v>50182</v>
      </c>
    </row>
    <row r="132" spans="1:35" x14ac:dyDescent="0.25">
      <c r="A132" s="3" t="str">
        <f>VLOOKUP(B132,'HĐ TRA'!$B:$C,2,0)</f>
        <v>29/08/2025</v>
      </c>
      <c r="B132" s="4">
        <v>9105867929</v>
      </c>
      <c r="C132" s="3" t="s">
        <v>47</v>
      </c>
      <c r="D132" s="5" t="str">
        <f>VLOOKUP(B132,'HĐ TRA'!$B:$L,11,0)</f>
        <v>0104918404-002</v>
      </c>
      <c r="E132" s="6" t="str">
        <f t="shared" si="19"/>
        <v>WIN-002</v>
      </c>
      <c r="F132" s="8" t="str">
        <f t="shared" si="17"/>
        <v>2256 WM+ HNI 27 Ngô Thì Nhậm</v>
      </c>
      <c r="G132" s="5"/>
      <c r="H132" s="3" t="s">
        <v>1243</v>
      </c>
      <c r="I132" s="4" t="s">
        <v>23</v>
      </c>
      <c r="J132" s="3" t="s">
        <v>1244</v>
      </c>
      <c r="K132" s="3" t="s">
        <v>1245</v>
      </c>
      <c r="L132" s="4" t="s">
        <v>2261</v>
      </c>
      <c r="M132" s="3" t="s">
        <v>2262</v>
      </c>
      <c r="N132" s="3" t="s">
        <v>2263</v>
      </c>
      <c r="O132" s="3">
        <v>30</v>
      </c>
      <c r="P132" s="4" t="s">
        <v>1269</v>
      </c>
      <c r="Q132" s="3" t="s">
        <v>1270</v>
      </c>
      <c r="R132" s="4" t="s">
        <v>1271</v>
      </c>
      <c r="S132" s="4" t="s">
        <v>1249</v>
      </c>
      <c r="T132" s="3">
        <v>56760</v>
      </c>
      <c r="U132" s="3">
        <v>1</v>
      </c>
      <c r="V132" s="3">
        <v>0</v>
      </c>
      <c r="W132" s="3" t="s">
        <v>2262</v>
      </c>
      <c r="X132" s="3" t="s">
        <v>2264</v>
      </c>
      <c r="Y132" s="5">
        <v>45898.653443055598</v>
      </c>
      <c r="AA132" s="3" t="s">
        <v>1250</v>
      </c>
      <c r="AB132" s="3">
        <v>56760</v>
      </c>
      <c r="AC132" s="3" t="s">
        <v>2819</v>
      </c>
      <c r="AD132" s="3" t="s">
        <v>2818</v>
      </c>
      <c r="AE132" s="3" t="str">
        <f t="shared" si="18"/>
        <v>10182350</v>
      </c>
      <c r="AF132" s="3" t="str">
        <f>VLOOKUP(AD132,Vat_tu__hang_hoa__dich_vu!$C:$D,2,0)</f>
        <v>CN300</v>
      </c>
      <c r="AH132" s="3">
        <f t="shared" si="20"/>
        <v>56760</v>
      </c>
      <c r="AI132" s="3">
        <f t="shared" si="21"/>
        <v>56760</v>
      </c>
    </row>
    <row r="133" spans="1:35" x14ac:dyDescent="0.25">
      <c r="A133" s="3" t="str">
        <f>VLOOKUP(B133,'HĐ TRA'!$B:$C,2,0)</f>
        <v>29/08/2025</v>
      </c>
      <c r="B133" s="4">
        <v>9105867929</v>
      </c>
      <c r="C133" s="3" t="s">
        <v>47</v>
      </c>
      <c r="D133" s="5" t="str">
        <f>VLOOKUP(B133,'HĐ TRA'!$B:$L,11,0)</f>
        <v>0104918404-002</v>
      </c>
      <c r="E133" s="6" t="str">
        <f t="shared" si="19"/>
        <v>WIN-002</v>
      </c>
      <c r="F133" s="8" t="str">
        <f t="shared" si="17"/>
        <v>2256 WM+ HNI 27 Ngô Thì Nhậm</v>
      </c>
      <c r="G133" s="5"/>
      <c r="H133" s="3" t="s">
        <v>1243</v>
      </c>
      <c r="I133" s="4" t="s">
        <v>23</v>
      </c>
      <c r="J133" s="3" t="s">
        <v>1244</v>
      </c>
      <c r="K133" s="3" t="s">
        <v>1245</v>
      </c>
      <c r="L133" s="4" t="s">
        <v>2261</v>
      </c>
      <c r="M133" s="3" t="s">
        <v>2262</v>
      </c>
      <c r="N133" s="3" t="s">
        <v>2263</v>
      </c>
      <c r="O133" s="3">
        <v>40</v>
      </c>
      <c r="P133" s="4" t="s">
        <v>1254</v>
      </c>
      <c r="Q133" s="3" t="s">
        <v>1255</v>
      </c>
      <c r="R133" s="4" t="s">
        <v>1256</v>
      </c>
      <c r="S133" s="4" t="s">
        <v>1249</v>
      </c>
      <c r="T133" s="3">
        <v>46000</v>
      </c>
      <c r="U133" s="3">
        <v>2</v>
      </c>
      <c r="V133" s="3">
        <v>0</v>
      </c>
      <c r="W133" s="3" t="s">
        <v>2262</v>
      </c>
      <c r="X133" s="3" t="s">
        <v>2264</v>
      </c>
      <c r="Y133" s="5">
        <v>45898.653443055598</v>
      </c>
      <c r="AA133" s="3" t="s">
        <v>1250</v>
      </c>
      <c r="AB133" s="3">
        <v>46000</v>
      </c>
      <c r="AC133" s="3" t="s">
        <v>3013</v>
      </c>
      <c r="AD133" s="3" t="s">
        <v>3181</v>
      </c>
      <c r="AE133" s="3" t="str">
        <f t="shared" si="18"/>
        <v>10638308</v>
      </c>
      <c r="AF133" s="3" t="str">
        <f>VLOOKUP(AD133,Vat_tu__hang_hoa__dich_vu!$C:$D,2,0)</f>
        <v>MNH250</v>
      </c>
      <c r="AH133" s="3">
        <f t="shared" si="20"/>
        <v>46000</v>
      </c>
      <c r="AI133" s="3">
        <f t="shared" si="21"/>
        <v>92000</v>
      </c>
    </row>
    <row r="134" spans="1:35" x14ac:dyDescent="0.25">
      <c r="A134" s="3" t="str">
        <f>VLOOKUP(B134,'HĐ TRA'!$B:$C,2,0)</f>
        <v>29/08/2025</v>
      </c>
      <c r="B134" s="4">
        <v>9105867929</v>
      </c>
      <c r="C134" s="3" t="s">
        <v>47</v>
      </c>
      <c r="D134" s="5" t="str">
        <f>VLOOKUP(B134,'HĐ TRA'!$B:$L,11,0)</f>
        <v>0104918404-002</v>
      </c>
      <c r="E134" s="6" t="str">
        <f t="shared" si="19"/>
        <v>WIN-002</v>
      </c>
      <c r="F134" s="8" t="str">
        <f t="shared" si="17"/>
        <v>2256 WM+ HNI 27 Ngô Thì Nhậm</v>
      </c>
      <c r="G134" s="5"/>
      <c r="H134" s="3" t="s">
        <v>1243</v>
      </c>
      <c r="I134" s="4" t="s">
        <v>23</v>
      </c>
      <c r="J134" s="3" t="s">
        <v>1244</v>
      </c>
      <c r="K134" s="3" t="s">
        <v>1245</v>
      </c>
      <c r="L134" s="4" t="s">
        <v>2261</v>
      </c>
      <c r="M134" s="3" t="s">
        <v>2262</v>
      </c>
      <c r="N134" s="3" t="s">
        <v>2263</v>
      </c>
      <c r="O134" s="3">
        <v>50</v>
      </c>
      <c r="P134" s="4" t="s">
        <v>1260</v>
      </c>
      <c r="Q134" s="3" t="s">
        <v>1261</v>
      </c>
      <c r="R134" s="4" t="s">
        <v>1262</v>
      </c>
      <c r="S134" s="4" t="s">
        <v>1249</v>
      </c>
      <c r="T134" s="3">
        <v>73431</v>
      </c>
      <c r="U134" s="3">
        <v>1</v>
      </c>
      <c r="V134" s="3">
        <v>0</v>
      </c>
      <c r="W134" s="3" t="s">
        <v>2262</v>
      </c>
      <c r="X134" s="3" t="s">
        <v>2264</v>
      </c>
      <c r="Y134" s="5">
        <v>45898.653443055598</v>
      </c>
      <c r="AA134" s="3" t="s">
        <v>1250</v>
      </c>
      <c r="AB134" s="3">
        <v>73431</v>
      </c>
      <c r="AC134" s="3" t="s">
        <v>2779</v>
      </c>
      <c r="AD134" s="3" t="s">
        <v>2778</v>
      </c>
      <c r="AE134" s="3" t="str">
        <f t="shared" si="18"/>
        <v>10005984</v>
      </c>
      <c r="AF134" s="3" t="str">
        <f>VLOOKUP(AD134,Vat_tu__hang_hoa__dich_vu!$C:$D,2,0)</f>
        <v>CGM300</v>
      </c>
      <c r="AH134" s="3">
        <f t="shared" si="20"/>
        <v>73431</v>
      </c>
      <c r="AI134" s="3">
        <f t="shared" si="21"/>
        <v>73431</v>
      </c>
    </row>
    <row r="135" spans="1:35" x14ac:dyDescent="0.25">
      <c r="A135" s="3" t="str">
        <f>VLOOKUP(B135,'HĐ TRA'!$B:$C,2,0)</f>
        <v>29/08/2025</v>
      </c>
      <c r="B135" s="4">
        <v>9105867929</v>
      </c>
      <c r="C135" s="3" t="s">
        <v>47</v>
      </c>
      <c r="D135" s="5" t="str">
        <f>VLOOKUP(B135,'HĐ TRA'!$B:$L,11,0)</f>
        <v>0104918404-002</v>
      </c>
      <c r="E135" s="6" t="str">
        <f t="shared" si="19"/>
        <v>WIN-002</v>
      </c>
      <c r="F135" s="8" t="str">
        <f t="shared" si="17"/>
        <v>2256 WM+ HNI 27 Ngô Thì Nhậm</v>
      </c>
      <c r="G135" s="5"/>
      <c r="H135" s="3" t="s">
        <v>1243</v>
      </c>
      <c r="I135" s="4" t="s">
        <v>23</v>
      </c>
      <c r="J135" s="3" t="s">
        <v>1244</v>
      </c>
      <c r="K135" s="3" t="s">
        <v>1245</v>
      </c>
      <c r="L135" s="4" t="s">
        <v>2261</v>
      </c>
      <c r="M135" s="3" t="s">
        <v>2262</v>
      </c>
      <c r="N135" s="3" t="s">
        <v>2263</v>
      </c>
      <c r="O135" s="3">
        <v>60</v>
      </c>
      <c r="P135" s="4" t="s">
        <v>1274</v>
      </c>
      <c r="Q135" s="3" t="s">
        <v>1275</v>
      </c>
      <c r="R135" s="4" t="s">
        <v>1276</v>
      </c>
      <c r="S135" s="4" t="s">
        <v>1249</v>
      </c>
      <c r="T135" s="3">
        <v>74250</v>
      </c>
      <c r="U135" s="3">
        <v>1</v>
      </c>
      <c r="V135" s="3">
        <v>0</v>
      </c>
      <c r="W135" s="3" t="s">
        <v>2262</v>
      </c>
      <c r="X135" s="3" t="s">
        <v>2264</v>
      </c>
      <c r="Y135" s="5">
        <v>45898.653443055598</v>
      </c>
      <c r="AA135" s="3" t="s">
        <v>1250</v>
      </c>
      <c r="AB135" s="3">
        <v>74250</v>
      </c>
      <c r="AC135" s="3" t="s">
        <v>2771</v>
      </c>
      <c r="AD135" s="3" t="s">
        <v>2770</v>
      </c>
      <c r="AE135" s="3" t="str">
        <f t="shared" si="18"/>
        <v>10182351</v>
      </c>
      <c r="AF135" s="3" t="str">
        <f>VLOOKUP(AD135,Vat_tu__hang_hoa__dich_vu!$C:$D,2,0)</f>
        <v>CC300</v>
      </c>
      <c r="AH135" s="3">
        <f t="shared" si="20"/>
        <v>74250</v>
      </c>
      <c r="AI135" s="3">
        <f t="shared" si="21"/>
        <v>74250</v>
      </c>
    </row>
    <row r="136" spans="1:35" x14ac:dyDescent="0.25">
      <c r="A136" s="3" t="str">
        <f>VLOOKUP(B136,'HĐ TRA'!$B:$C,2,0)</f>
        <v>29/08/2025</v>
      </c>
      <c r="B136" s="4">
        <v>9105867993</v>
      </c>
      <c r="C136" s="3" t="s">
        <v>441</v>
      </c>
      <c r="D136" s="5" t="str">
        <f>VLOOKUP(B136,'HĐ TRA'!$B:$L,11,0)</f>
        <v>0104918404-006</v>
      </c>
      <c r="E136" s="6" t="str">
        <f t="shared" si="19"/>
        <v>WIN-006</v>
      </c>
      <c r="F136" s="8" t="str">
        <f t="shared" si="17"/>
        <v>5969 WM+ HDG Ngã ba Lai Khê, Kim Thành</v>
      </c>
      <c r="G136" s="5"/>
      <c r="H136" s="3" t="s">
        <v>1243</v>
      </c>
      <c r="I136" s="4" t="s">
        <v>23</v>
      </c>
      <c r="J136" s="3" t="s">
        <v>1244</v>
      </c>
      <c r="K136" s="3" t="s">
        <v>1245</v>
      </c>
      <c r="L136" s="4" t="s">
        <v>1653</v>
      </c>
      <c r="M136" s="3" t="s">
        <v>1654</v>
      </c>
      <c r="N136" s="3" t="s">
        <v>1655</v>
      </c>
      <c r="O136" s="3">
        <v>10</v>
      </c>
      <c r="P136" s="4" t="s">
        <v>1260</v>
      </c>
      <c r="Q136" s="3" t="s">
        <v>1261</v>
      </c>
      <c r="R136" s="4" t="s">
        <v>1262</v>
      </c>
      <c r="S136" s="4" t="s">
        <v>1249</v>
      </c>
      <c r="T136" s="3">
        <v>73431</v>
      </c>
      <c r="U136" s="3">
        <v>2</v>
      </c>
      <c r="V136" s="3">
        <v>0</v>
      </c>
      <c r="W136" s="3" t="s">
        <v>1656</v>
      </c>
      <c r="Y136" s="5">
        <v>45898.658119097199</v>
      </c>
      <c r="AA136" s="3" t="s">
        <v>1250</v>
      </c>
      <c r="AB136" s="3">
        <v>73431</v>
      </c>
      <c r="AC136" s="3" t="s">
        <v>2779</v>
      </c>
      <c r="AD136" s="3" t="s">
        <v>2778</v>
      </c>
      <c r="AE136" s="3" t="str">
        <f t="shared" si="18"/>
        <v>10005984</v>
      </c>
      <c r="AF136" s="3" t="str">
        <f>VLOOKUP(AD136,Vat_tu__hang_hoa__dich_vu!$C:$D,2,0)</f>
        <v>CGM300</v>
      </c>
      <c r="AH136" s="3">
        <f t="shared" si="20"/>
        <v>73431</v>
      </c>
      <c r="AI136" s="3">
        <f t="shared" si="21"/>
        <v>146862</v>
      </c>
    </row>
    <row r="137" spans="1:35" x14ac:dyDescent="0.25">
      <c r="A137" s="3" t="str">
        <f>VLOOKUP(B137,'HĐ TRA'!$B:$C,2,0)</f>
        <v>29/08/2025</v>
      </c>
      <c r="B137" s="4">
        <v>9105868024</v>
      </c>
      <c r="C137" s="3" t="s">
        <v>430</v>
      </c>
      <c r="D137" s="5" t="str">
        <f>VLOOKUP(B137,'HĐ TRA'!$B:$L,11,0)</f>
        <v>0104918404-004</v>
      </c>
      <c r="E137" s="6" t="str">
        <f t="shared" si="19"/>
        <v>WIN-004</v>
      </c>
      <c r="F137" s="8" t="str">
        <f t="shared" si="17"/>
        <v>2ATO WM+ HTH Đông Thịnh, Hồng Lộc</v>
      </c>
      <c r="G137" s="5"/>
      <c r="H137" s="3" t="s">
        <v>1243</v>
      </c>
      <c r="I137" s="4" t="s">
        <v>23</v>
      </c>
      <c r="J137" s="3" t="s">
        <v>1244</v>
      </c>
      <c r="K137" s="3" t="s">
        <v>1245</v>
      </c>
      <c r="L137" s="4" t="s">
        <v>1431</v>
      </c>
      <c r="M137" s="3" t="s">
        <v>1432</v>
      </c>
      <c r="N137" s="3" t="s">
        <v>1433</v>
      </c>
      <c r="O137" s="3">
        <v>10</v>
      </c>
      <c r="P137" s="4" t="s">
        <v>1254</v>
      </c>
      <c r="Q137" s="3" t="s">
        <v>1255</v>
      </c>
      <c r="R137" s="4" t="s">
        <v>1256</v>
      </c>
      <c r="S137" s="4" t="s">
        <v>1249</v>
      </c>
      <c r="T137" s="3">
        <v>46000</v>
      </c>
      <c r="U137" s="3">
        <v>1</v>
      </c>
      <c r="V137" s="3">
        <v>0</v>
      </c>
      <c r="W137" s="3" t="s">
        <v>1434</v>
      </c>
      <c r="Y137" s="5">
        <v>45898.660421840301</v>
      </c>
      <c r="AA137" s="3" t="s">
        <v>1250</v>
      </c>
      <c r="AB137" s="3">
        <v>46000</v>
      </c>
      <c r="AC137" s="3" t="s">
        <v>3013</v>
      </c>
      <c r="AD137" s="3" t="s">
        <v>3181</v>
      </c>
      <c r="AE137" s="3" t="str">
        <f t="shared" si="18"/>
        <v>10638308</v>
      </c>
      <c r="AF137" s="3" t="str">
        <f>VLOOKUP(AD137,Vat_tu__hang_hoa__dich_vu!$C:$D,2,0)</f>
        <v>MNH250</v>
      </c>
      <c r="AH137" s="3">
        <f t="shared" si="20"/>
        <v>46000</v>
      </c>
      <c r="AI137" s="3">
        <f t="shared" si="21"/>
        <v>46000</v>
      </c>
    </row>
    <row r="138" spans="1:35" x14ac:dyDescent="0.25">
      <c r="A138" s="3" t="str">
        <f>VLOOKUP(B138,'HĐ TRA'!$B:$C,2,0)</f>
        <v>29/08/2025</v>
      </c>
      <c r="B138" s="4">
        <v>9105868013</v>
      </c>
      <c r="C138" s="3" t="s">
        <v>72</v>
      </c>
      <c r="D138" s="5" t="str">
        <f>VLOOKUP(B138,'HĐ TRA'!$B:$L,11,0)</f>
        <v>0104918404-009</v>
      </c>
      <c r="E138" s="6" t="str">
        <f t="shared" si="19"/>
        <v>WIN-009</v>
      </c>
      <c r="F138" s="8" t="str">
        <f t="shared" si="17"/>
        <v>2592 WM+ DNG 55 Cao Thắng</v>
      </c>
      <c r="G138" s="5"/>
      <c r="H138" s="3" t="s">
        <v>1243</v>
      </c>
      <c r="I138" s="4" t="s">
        <v>23</v>
      </c>
      <c r="J138" s="3" t="s">
        <v>1244</v>
      </c>
      <c r="K138" s="3" t="s">
        <v>1245</v>
      </c>
      <c r="L138" s="4" t="s">
        <v>2059</v>
      </c>
      <c r="M138" s="3" t="s">
        <v>2060</v>
      </c>
      <c r="N138" s="3" t="s">
        <v>2061</v>
      </c>
      <c r="O138" s="3">
        <v>10</v>
      </c>
      <c r="P138" s="4" t="s">
        <v>1266</v>
      </c>
      <c r="Q138" s="3" t="s">
        <v>1267</v>
      </c>
      <c r="R138" s="4" t="s">
        <v>1268</v>
      </c>
      <c r="S138" s="4" t="s">
        <v>1249</v>
      </c>
      <c r="T138" s="3">
        <v>49500</v>
      </c>
      <c r="U138" s="3">
        <v>2</v>
      </c>
      <c r="V138" s="3">
        <v>0</v>
      </c>
      <c r="W138" s="3" t="s">
        <v>2060</v>
      </c>
      <c r="X138" s="3" t="s">
        <v>2062</v>
      </c>
      <c r="Y138" s="5">
        <v>45898.6613699421</v>
      </c>
      <c r="AA138" s="3" t="s">
        <v>1250</v>
      </c>
      <c r="AB138" s="3">
        <v>49500</v>
      </c>
      <c r="AC138" s="3" t="s">
        <v>2873</v>
      </c>
      <c r="AD138" s="3" t="s">
        <v>2872</v>
      </c>
      <c r="AE138" s="3" t="str">
        <f t="shared" si="18"/>
        <v>10182348</v>
      </c>
      <c r="AF138" s="3" t="str">
        <f>VLOOKUP(AD138,Vat_tu__hang_hoa__dich_vu!$C:$D,2,0)</f>
        <v>GL250KT</v>
      </c>
      <c r="AH138" s="3">
        <f t="shared" si="20"/>
        <v>49500</v>
      </c>
      <c r="AI138" s="3">
        <f t="shared" si="21"/>
        <v>99000</v>
      </c>
    </row>
    <row r="139" spans="1:35" x14ac:dyDescent="0.25">
      <c r="A139" s="3" t="str">
        <f>VLOOKUP(B139,'HĐ TRA'!$B:$C,2,0)</f>
        <v>29/08/2025</v>
      </c>
      <c r="B139" s="4">
        <v>9105868013</v>
      </c>
      <c r="C139" s="3" t="s">
        <v>72</v>
      </c>
      <c r="D139" s="5" t="str">
        <f>VLOOKUP(B139,'HĐ TRA'!$B:$L,11,0)</f>
        <v>0104918404-009</v>
      </c>
      <c r="E139" s="6" t="str">
        <f t="shared" si="19"/>
        <v>WIN-009</v>
      </c>
      <c r="F139" s="8" t="str">
        <f t="shared" si="17"/>
        <v>2592 WM+ DNG 55 Cao Thắng</v>
      </c>
      <c r="G139" s="5"/>
      <c r="H139" s="3" t="s">
        <v>1243</v>
      </c>
      <c r="I139" s="4" t="s">
        <v>23</v>
      </c>
      <c r="J139" s="3" t="s">
        <v>1244</v>
      </c>
      <c r="K139" s="3" t="s">
        <v>1245</v>
      </c>
      <c r="L139" s="4" t="s">
        <v>2059</v>
      </c>
      <c r="M139" s="3" t="s">
        <v>2060</v>
      </c>
      <c r="N139" s="3" t="s">
        <v>2061</v>
      </c>
      <c r="O139" s="3">
        <v>20</v>
      </c>
      <c r="P139" s="4" t="s">
        <v>1274</v>
      </c>
      <c r="Q139" s="3" t="s">
        <v>1275</v>
      </c>
      <c r="R139" s="4" t="s">
        <v>1276</v>
      </c>
      <c r="S139" s="4" t="s">
        <v>1249</v>
      </c>
      <c r="T139" s="3">
        <v>74250</v>
      </c>
      <c r="U139" s="3">
        <v>1</v>
      </c>
      <c r="V139" s="3">
        <v>0</v>
      </c>
      <c r="W139" s="3" t="s">
        <v>2060</v>
      </c>
      <c r="X139" s="3" t="s">
        <v>2062</v>
      </c>
      <c r="Y139" s="5">
        <v>45898.6613699421</v>
      </c>
      <c r="AA139" s="3" t="s">
        <v>1250</v>
      </c>
      <c r="AB139" s="3">
        <v>74250</v>
      </c>
      <c r="AC139" s="3" t="s">
        <v>2771</v>
      </c>
      <c r="AD139" s="3" t="s">
        <v>2770</v>
      </c>
      <c r="AE139" s="3" t="str">
        <f t="shared" si="18"/>
        <v>10182351</v>
      </c>
      <c r="AF139" s="3" t="str">
        <f>VLOOKUP(AD139,Vat_tu__hang_hoa__dich_vu!$C:$D,2,0)</f>
        <v>CC300</v>
      </c>
      <c r="AH139" s="3">
        <f t="shared" si="20"/>
        <v>74250</v>
      </c>
      <c r="AI139" s="3">
        <f t="shared" si="21"/>
        <v>74250</v>
      </c>
    </row>
    <row r="140" spans="1:35" x14ac:dyDescent="0.25">
      <c r="A140" s="3" t="str">
        <f>VLOOKUP(B140,'HĐ TRA'!$B:$C,2,0)</f>
        <v>29/08/2025</v>
      </c>
      <c r="B140" s="4">
        <v>9105868013</v>
      </c>
      <c r="C140" s="3" t="s">
        <v>72</v>
      </c>
      <c r="D140" s="5" t="str">
        <f>VLOOKUP(B140,'HĐ TRA'!$B:$L,11,0)</f>
        <v>0104918404-009</v>
      </c>
      <c r="E140" s="6" t="str">
        <f t="shared" si="19"/>
        <v>WIN-009</v>
      </c>
      <c r="F140" s="8" t="str">
        <f t="shared" si="17"/>
        <v>2592 WM+ DNG 55 Cao Thắng</v>
      </c>
      <c r="G140" s="5"/>
      <c r="H140" s="3" t="s">
        <v>1243</v>
      </c>
      <c r="I140" s="4" t="s">
        <v>23</v>
      </c>
      <c r="J140" s="3" t="s">
        <v>1244</v>
      </c>
      <c r="K140" s="3" t="s">
        <v>1245</v>
      </c>
      <c r="L140" s="4" t="s">
        <v>2059</v>
      </c>
      <c r="M140" s="3" t="s">
        <v>2060</v>
      </c>
      <c r="N140" s="3" t="s">
        <v>2061</v>
      </c>
      <c r="O140" s="3">
        <v>30</v>
      </c>
      <c r="P140" s="4" t="s">
        <v>1257</v>
      </c>
      <c r="Q140" s="3" t="s">
        <v>1258</v>
      </c>
      <c r="R140" s="4" t="s">
        <v>1259</v>
      </c>
      <c r="S140" s="4" t="s">
        <v>1249</v>
      </c>
      <c r="T140" s="3">
        <v>55595</v>
      </c>
      <c r="U140" s="3">
        <v>1</v>
      </c>
      <c r="V140" s="3">
        <v>0</v>
      </c>
      <c r="W140" s="3" t="s">
        <v>2060</v>
      </c>
      <c r="X140" s="3" t="s">
        <v>2062</v>
      </c>
      <c r="Y140" s="5">
        <v>45898.6613699421</v>
      </c>
      <c r="AA140" s="3" t="s">
        <v>1250</v>
      </c>
      <c r="AB140" s="3">
        <v>55595</v>
      </c>
      <c r="AC140" s="3" t="s">
        <v>3047</v>
      </c>
      <c r="AD140" s="3" t="s">
        <v>3046</v>
      </c>
      <c r="AE140" s="3" t="str">
        <f t="shared" si="18"/>
        <v>10005987</v>
      </c>
      <c r="AF140" s="3" t="str">
        <f>VLOOKUP(AD140,Vat_tu__hang_hoa__dich_vu!$C:$D,2,0)</f>
        <v>TH200</v>
      </c>
      <c r="AH140" s="3">
        <f t="shared" si="20"/>
        <v>55595</v>
      </c>
      <c r="AI140" s="3">
        <f t="shared" si="21"/>
        <v>55595</v>
      </c>
    </row>
    <row r="141" spans="1:35" x14ac:dyDescent="0.25">
      <c r="A141" s="3" t="str">
        <f>VLOOKUP(B141,'HĐ TRA'!$B:$C,2,0)</f>
        <v>29/08/2025</v>
      </c>
      <c r="B141" s="4">
        <v>9105868118</v>
      </c>
      <c r="C141" s="3" t="s">
        <v>377</v>
      </c>
      <c r="D141" s="5" t="str">
        <f>VLOOKUP(B141,'HĐ TRA'!$B:$L,11,0)</f>
        <v>0104918404-021</v>
      </c>
      <c r="E141" s="6" t="str">
        <f t="shared" si="19"/>
        <v>WIN-021</v>
      </c>
      <c r="F141" s="8" t="str">
        <f t="shared" si="17"/>
        <v>2AXN WM+ TTH Shop S1, Tòa CT3, CC Aranya</v>
      </c>
      <c r="G141" s="5"/>
      <c r="H141" s="3" t="s">
        <v>1243</v>
      </c>
      <c r="I141" s="4" t="s">
        <v>23</v>
      </c>
      <c r="J141" s="3" t="s">
        <v>1244</v>
      </c>
      <c r="K141" s="3" t="s">
        <v>1245</v>
      </c>
      <c r="L141" s="4" t="s">
        <v>2146</v>
      </c>
      <c r="M141" s="3" t="s">
        <v>2147</v>
      </c>
      <c r="N141" s="3" t="s">
        <v>2148</v>
      </c>
      <c r="O141" s="3">
        <v>10</v>
      </c>
      <c r="P141" s="4" t="s">
        <v>1269</v>
      </c>
      <c r="Q141" s="3" t="s">
        <v>1270</v>
      </c>
      <c r="R141" s="4" t="s">
        <v>1271</v>
      </c>
      <c r="S141" s="4" t="s">
        <v>1249</v>
      </c>
      <c r="T141" s="3">
        <v>56760</v>
      </c>
      <c r="U141" s="3">
        <v>2</v>
      </c>
      <c r="V141" s="3">
        <v>0</v>
      </c>
      <c r="W141" s="3" t="s">
        <v>2149</v>
      </c>
      <c r="Y141" s="5">
        <v>45898.6678356134</v>
      </c>
      <c r="Z141" s="3" t="s">
        <v>2570</v>
      </c>
      <c r="AA141" s="3" t="s">
        <v>1250</v>
      </c>
      <c r="AB141" s="3">
        <v>56760</v>
      </c>
      <c r="AC141" s="3" t="s">
        <v>2819</v>
      </c>
      <c r="AD141" s="3" t="s">
        <v>2818</v>
      </c>
      <c r="AE141" s="3" t="str">
        <f t="shared" si="18"/>
        <v>10182350</v>
      </c>
      <c r="AF141" s="3" t="str">
        <f>VLOOKUP(AD141,Vat_tu__hang_hoa__dich_vu!$C:$D,2,0)</f>
        <v>CN300</v>
      </c>
      <c r="AH141" s="3">
        <f t="shared" si="20"/>
        <v>56760</v>
      </c>
      <c r="AI141" s="3">
        <f t="shared" si="21"/>
        <v>113520</v>
      </c>
    </row>
    <row r="142" spans="1:35" x14ac:dyDescent="0.25">
      <c r="A142" s="3" t="str">
        <f>VLOOKUP(B142,'HĐ TRA'!$B:$C,2,0)</f>
        <v>29/08/2025</v>
      </c>
      <c r="B142" s="4">
        <v>9105868118</v>
      </c>
      <c r="C142" s="3" t="s">
        <v>377</v>
      </c>
      <c r="D142" s="5" t="str">
        <f>VLOOKUP(B142,'HĐ TRA'!$B:$L,11,0)</f>
        <v>0104918404-021</v>
      </c>
      <c r="E142" s="6" t="str">
        <f t="shared" si="19"/>
        <v>WIN-021</v>
      </c>
      <c r="F142" s="8" t="str">
        <f t="shared" si="17"/>
        <v>2AXN WM+ TTH Shop S1, Tòa CT3, CC Aranya</v>
      </c>
      <c r="G142" s="5"/>
      <c r="H142" s="3" t="s">
        <v>1243</v>
      </c>
      <c r="I142" s="4" t="s">
        <v>23</v>
      </c>
      <c r="J142" s="3" t="s">
        <v>1244</v>
      </c>
      <c r="K142" s="3" t="s">
        <v>1245</v>
      </c>
      <c r="L142" s="4" t="s">
        <v>2146</v>
      </c>
      <c r="M142" s="3" t="s">
        <v>2147</v>
      </c>
      <c r="N142" s="3" t="s">
        <v>2148</v>
      </c>
      <c r="O142" s="3">
        <v>20</v>
      </c>
      <c r="P142" s="4" t="s">
        <v>1251</v>
      </c>
      <c r="Q142" s="3" t="s">
        <v>1252</v>
      </c>
      <c r="R142" s="4" t="s">
        <v>1253</v>
      </c>
      <c r="S142" s="4" t="s">
        <v>1249</v>
      </c>
      <c r="T142" s="3">
        <v>50182</v>
      </c>
      <c r="U142" s="3">
        <v>1</v>
      </c>
      <c r="V142" s="3">
        <v>0</v>
      </c>
      <c r="W142" s="3" t="s">
        <v>2149</v>
      </c>
      <c r="Y142" s="5">
        <v>45898.6678356134</v>
      </c>
      <c r="Z142" s="3" t="s">
        <v>2570</v>
      </c>
      <c r="AA142" s="3" t="s">
        <v>1250</v>
      </c>
      <c r="AB142" s="3">
        <v>50182</v>
      </c>
      <c r="AC142" s="3" t="s">
        <v>2826</v>
      </c>
      <c r="AD142" s="3" t="s">
        <v>3179</v>
      </c>
      <c r="AE142" s="3" t="str">
        <f t="shared" si="18"/>
        <v>10638307</v>
      </c>
      <c r="AF142" s="3" t="str">
        <f>VLOOKUP(AD142,Vat_tu__hang_hoa__dich_vu!$C:$D,2,0)</f>
        <v>GTLX250G</v>
      </c>
      <c r="AH142" s="3">
        <f t="shared" si="20"/>
        <v>50182</v>
      </c>
      <c r="AI142" s="3">
        <f t="shared" si="21"/>
        <v>50182</v>
      </c>
    </row>
    <row r="143" spans="1:35" x14ac:dyDescent="0.25">
      <c r="A143" s="3" t="str">
        <f>VLOOKUP(B143,'HĐ TRA'!$B:$C,2,0)</f>
        <v>29/08/2025</v>
      </c>
      <c r="B143" s="4">
        <v>9105868118</v>
      </c>
      <c r="C143" s="3" t="s">
        <v>377</v>
      </c>
      <c r="D143" s="5" t="str">
        <f>VLOOKUP(B143,'HĐ TRA'!$B:$L,11,0)</f>
        <v>0104918404-021</v>
      </c>
      <c r="E143" s="6" t="str">
        <f t="shared" si="19"/>
        <v>WIN-021</v>
      </c>
      <c r="F143" s="8" t="str">
        <f t="shared" si="17"/>
        <v>2AXN WM+ TTH Shop S1, Tòa CT3, CC Aranya</v>
      </c>
      <c r="G143" s="5"/>
      <c r="H143" s="3" t="s">
        <v>1243</v>
      </c>
      <c r="I143" s="4" t="s">
        <v>23</v>
      </c>
      <c r="J143" s="3" t="s">
        <v>1244</v>
      </c>
      <c r="K143" s="3" t="s">
        <v>1245</v>
      </c>
      <c r="L143" s="4" t="s">
        <v>2146</v>
      </c>
      <c r="M143" s="3" t="s">
        <v>2147</v>
      </c>
      <c r="N143" s="3" t="s">
        <v>2148</v>
      </c>
      <c r="O143" s="3">
        <v>30</v>
      </c>
      <c r="P143" s="4" t="s">
        <v>1274</v>
      </c>
      <c r="Q143" s="3" t="s">
        <v>1275</v>
      </c>
      <c r="R143" s="4" t="s">
        <v>1276</v>
      </c>
      <c r="S143" s="4" t="s">
        <v>1249</v>
      </c>
      <c r="T143" s="3">
        <v>74250</v>
      </c>
      <c r="U143" s="3">
        <v>2</v>
      </c>
      <c r="V143" s="3">
        <v>0</v>
      </c>
      <c r="W143" s="3" t="s">
        <v>2149</v>
      </c>
      <c r="Y143" s="5">
        <v>45898.6678356134</v>
      </c>
      <c r="Z143" s="3" t="s">
        <v>2570</v>
      </c>
      <c r="AA143" s="3" t="s">
        <v>1250</v>
      </c>
      <c r="AB143" s="3">
        <v>74250</v>
      </c>
      <c r="AC143" s="3" t="s">
        <v>2771</v>
      </c>
      <c r="AD143" s="3" t="s">
        <v>2770</v>
      </c>
      <c r="AE143" s="3" t="str">
        <f t="shared" si="18"/>
        <v>10182351</v>
      </c>
      <c r="AF143" s="3" t="str">
        <f>VLOOKUP(AD143,Vat_tu__hang_hoa__dich_vu!$C:$D,2,0)</f>
        <v>CC300</v>
      </c>
      <c r="AH143" s="3">
        <f t="shared" si="20"/>
        <v>74250</v>
      </c>
      <c r="AI143" s="3">
        <f t="shared" si="21"/>
        <v>148500</v>
      </c>
    </row>
    <row r="144" spans="1:35" x14ac:dyDescent="0.25">
      <c r="A144" s="3" t="str">
        <f>VLOOKUP(B144,'HĐ TRA'!$B:$C,2,0)</f>
        <v>29/08/2025</v>
      </c>
      <c r="B144" s="4">
        <v>9105868118</v>
      </c>
      <c r="C144" s="3" t="s">
        <v>377</v>
      </c>
      <c r="D144" s="5" t="str">
        <f>VLOOKUP(B144,'HĐ TRA'!$B:$L,11,0)</f>
        <v>0104918404-021</v>
      </c>
      <c r="E144" s="6" t="str">
        <f t="shared" si="19"/>
        <v>WIN-021</v>
      </c>
      <c r="F144" s="8" t="str">
        <f t="shared" si="17"/>
        <v>2AXN WM+ TTH Shop S1, Tòa CT3, CC Aranya</v>
      </c>
      <c r="G144" s="5"/>
      <c r="H144" s="3" t="s">
        <v>1243</v>
      </c>
      <c r="I144" s="4" t="s">
        <v>23</v>
      </c>
      <c r="J144" s="3" t="s">
        <v>1244</v>
      </c>
      <c r="K144" s="3" t="s">
        <v>1245</v>
      </c>
      <c r="L144" s="4" t="s">
        <v>2146</v>
      </c>
      <c r="M144" s="3" t="s">
        <v>2147</v>
      </c>
      <c r="N144" s="3" t="s">
        <v>2148</v>
      </c>
      <c r="O144" s="3">
        <v>40</v>
      </c>
      <c r="P144" s="4" t="s">
        <v>1254</v>
      </c>
      <c r="Q144" s="3" t="s">
        <v>1255</v>
      </c>
      <c r="R144" s="4" t="s">
        <v>1256</v>
      </c>
      <c r="S144" s="4" t="s">
        <v>1249</v>
      </c>
      <c r="T144" s="3">
        <v>46000</v>
      </c>
      <c r="U144" s="3">
        <v>2</v>
      </c>
      <c r="V144" s="3">
        <v>0</v>
      </c>
      <c r="W144" s="3" t="s">
        <v>2149</v>
      </c>
      <c r="Y144" s="5">
        <v>45898.6678356134</v>
      </c>
      <c r="Z144" s="3" t="s">
        <v>2570</v>
      </c>
      <c r="AA144" s="3" t="s">
        <v>1250</v>
      </c>
      <c r="AB144" s="3">
        <v>46000</v>
      </c>
      <c r="AC144" s="3" t="s">
        <v>3013</v>
      </c>
      <c r="AD144" s="3" t="s">
        <v>3181</v>
      </c>
      <c r="AE144" s="3" t="str">
        <f t="shared" si="18"/>
        <v>10638308</v>
      </c>
      <c r="AF144" s="3" t="str">
        <f>VLOOKUP(AD144,Vat_tu__hang_hoa__dich_vu!$C:$D,2,0)</f>
        <v>MNH250</v>
      </c>
      <c r="AH144" s="3">
        <f t="shared" si="20"/>
        <v>46000</v>
      </c>
      <c r="AI144" s="3">
        <f t="shared" si="21"/>
        <v>92000</v>
      </c>
    </row>
    <row r="145" spans="1:35" x14ac:dyDescent="0.25">
      <c r="A145" s="3" t="str">
        <f>VLOOKUP(B145,'HĐ TRA'!$B:$C,2,0)</f>
        <v>29/08/2025</v>
      </c>
      <c r="B145" s="4">
        <v>9105868095</v>
      </c>
      <c r="C145" s="3" t="s">
        <v>338</v>
      </c>
      <c r="D145" s="5" t="str">
        <f>VLOOKUP(B145,'HĐ TRA'!$B:$L,11,0)</f>
        <v>0104918404-061</v>
      </c>
      <c r="E145" s="6" t="str">
        <f t="shared" si="19"/>
        <v>WIN-061</v>
      </c>
      <c r="F145" s="8" t="str">
        <f t="shared" si="17"/>
        <v>6555 WM+ QNM 65 Đỗ Đăng Tuyển, Đại Lộc</v>
      </c>
      <c r="G145" s="5"/>
      <c r="H145" s="3" t="s">
        <v>1243</v>
      </c>
      <c r="I145" s="4" t="s">
        <v>23</v>
      </c>
      <c r="J145" s="3" t="s">
        <v>1244</v>
      </c>
      <c r="K145" s="3" t="s">
        <v>1245</v>
      </c>
      <c r="L145" s="4" t="s">
        <v>1519</v>
      </c>
      <c r="M145" s="3" t="s">
        <v>1520</v>
      </c>
      <c r="N145" s="3" t="s">
        <v>1521</v>
      </c>
      <c r="O145" s="3">
        <v>10</v>
      </c>
      <c r="P145" s="4" t="s">
        <v>1246</v>
      </c>
      <c r="Q145" s="3" t="s">
        <v>1247</v>
      </c>
      <c r="R145" s="4" t="s">
        <v>1248</v>
      </c>
      <c r="S145" s="4" t="s">
        <v>1249</v>
      </c>
      <c r="T145" s="3">
        <v>111058</v>
      </c>
      <c r="U145" s="3">
        <v>2</v>
      </c>
      <c r="V145" s="3">
        <v>0</v>
      </c>
      <c r="W145" s="3" t="s">
        <v>1522</v>
      </c>
      <c r="Y145" s="5">
        <v>45898.6685721412</v>
      </c>
      <c r="AA145" s="3" t="s">
        <v>1250</v>
      </c>
      <c r="AB145" s="3">
        <v>111058</v>
      </c>
      <c r="AC145" s="3" t="s">
        <v>2824</v>
      </c>
      <c r="AD145" s="3" t="s">
        <v>2825</v>
      </c>
      <c r="AE145" s="3" t="str">
        <f t="shared" si="18"/>
        <v>10005986</v>
      </c>
      <c r="AF145" s="3" t="str">
        <f>VLOOKUP(AD145,Vat_tu__hang_hoa__dich_vu!$C:$D,2,0)</f>
        <v>GM500</v>
      </c>
      <c r="AH145" s="3">
        <f t="shared" si="20"/>
        <v>111058</v>
      </c>
      <c r="AI145" s="3">
        <f t="shared" si="21"/>
        <v>222116</v>
      </c>
    </row>
    <row r="146" spans="1:35" x14ac:dyDescent="0.25">
      <c r="A146" s="3" t="str">
        <f>VLOOKUP(B146,'HĐ TRA'!$B:$C,2,0)</f>
        <v>29/08/2025</v>
      </c>
      <c r="B146" s="4">
        <v>9105868144</v>
      </c>
      <c r="C146" s="3" t="s">
        <v>461</v>
      </c>
      <c r="D146" s="5" t="str">
        <f>VLOOKUP(B146,'HĐ TRA'!$B:$L,11,0)</f>
        <v>0104918404-002</v>
      </c>
      <c r="E146" s="6" t="str">
        <f t="shared" si="19"/>
        <v>WIN-002</v>
      </c>
      <c r="F146" s="8" t="str">
        <f t="shared" si="17"/>
        <v>3761 WM+ HNI 75 Yên Xá, Thanh Trì</v>
      </c>
      <c r="G146" s="5"/>
      <c r="H146" s="3" t="s">
        <v>1243</v>
      </c>
      <c r="I146" s="4" t="s">
        <v>23</v>
      </c>
      <c r="J146" s="3" t="s">
        <v>1244</v>
      </c>
      <c r="K146" s="3" t="s">
        <v>1245</v>
      </c>
      <c r="L146" s="4" t="s">
        <v>1768</v>
      </c>
      <c r="M146" s="3" t="s">
        <v>1769</v>
      </c>
      <c r="N146" s="3" t="s">
        <v>1770</v>
      </c>
      <c r="O146" s="3">
        <v>10</v>
      </c>
      <c r="P146" s="4" t="s">
        <v>1246</v>
      </c>
      <c r="Q146" s="3" t="s">
        <v>1247</v>
      </c>
      <c r="R146" s="4" t="s">
        <v>1248</v>
      </c>
      <c r="S146" s="4" t="s">
        <v>1249</v>
      </c>
      <c r="T146" s="3">
        <v>111058</v>
      </c>
      <c r="U146" s="3">
        <v>2</v>
      </c>
      <c r="V146" s="3">
        <v>0</v>
      </c>
      <c r="W146" s="3" t="s">
        <v>1769</v>
      </c>
      <c r="X146" s="3" t="s">
        <v>1771</v>
      </c>
      <c r="Y146" s="5">
        <v>45898.671870023201</v>
      </c>
      <c r="AA146" s="3" t="s">
        <v>1250</v>
      </c>
      <c r="AB146" s="3">
        <v>111058</v>
      </c>
      <c r="AC146" s="3" t="s">
        <v>2824</v>
      </c>
      <c r="AD146" s="3" t="s">
        <v>2825</v>
      </c>
      <c r="AE146" s="3" t="str">
        <f t="shared" si="18"/>
        <v>10005986</v>
      </c>
      <c r="AF146" s="3" t="str">
        <f>VLOOKUP(AD146,Vat_tu__hang_hoa__dich_vu!$C:$D,2,0)</f>
        <v>GM500</v>
      </c>
      <c r="AH146" s="3">
        <f t="shared" si="20"/>
        <v>111058</v>
      </c>
      <c r="AI146" s="3">
        <f t="shared" si="21"/>
        <v>222116</v>
      </c>
    </row>
    <row r="147" spans="1:35" x14ac:dyDescent="0.25">
      <c r="A147" s="3" t="str">
        <f>VLOOKUP(B147,'HĐ TRA'!$B:$C,2,0)</f>
        <v>29/08/2025</v>
      </c>
      <c r="B147" s="4">
        <v>9105868145</v>
      </c>
      <c r="C147" s="3" t="s">
        <v>318</v>
      </c>
      <c r="D147" s="5" t="str">
        <f>VLOOKUP(B147,'HĐ TRA'!$B:$L,11,0)</f>
        <v>0104918404-061</v>
      </c>
      <c r="E147" s="6" t="str">
        <f t="shared" si="19"/>
        <v>WIN-061</v>
      </c>
      <c r="F147" s="8" t="str">
        <f t="shared" si="17"/>
        <v>6555 WM+ QNM 65 Đỗ Đăng Tuyển, Đại Lộc</v>
      </c>
      <c r="G147" s="5"/>
      <c r="H147" s="3" t="s">
        <v>1243</v>
      </c>
      <c r="I147" s="4" t="s">
        <v>23</v>
      </c>
      <c r="J147" s="3" t="s">
        <v>1244</v>
      </c>
      <c r="K147" s="3" t="s">
        <v>1245</v>
      </c>
      <c r="L147" s="4" t="s">
        <v>1519</v>
      </c>
      <c r="M147" s="3" t="s">
        <v>1520</v>
      </c>
      <c r="N147" s="3" t="s">
        <v>1521</v>
      </c>
      <c r="O147" s="3">
        <v>10</v>
      </c>
      <c r="P147" s="4" t="s">
        <v>1251</v>
      </c>
      <c r="Q147" s="3" t="s">
        <v>1252</v>
      </c>
      <c r="R147" s="4" t="s">
        <v>1253</v>
      </c>
      <c r="S147" s="4" t="s">
        <v>1249</v>
      </c>
      <c r="T147" s="3">
        <v>50182</v>
      </c>
      <c r="U147" s="3">
        <v>2</v>
      </c>
      <c r="V147" s="3">
        <v>0</v>
      </c>
      <c r="W147" s="3" t="s">
        <v>1522</v>
      </c>
      <c r="Y147" s="5">
        <v>45898.672171180602</v>
      </c>
      <c r="AA147" s="3" t="s">
        <v>1250</v>
      </c>
      <c r="AB147" s="3">
        <v>50182</v>
      </c>
      <c r="AC147" s="3" t="s">
        <v>2826</v>
      </c>
      <c r="AD147" s="3" t="s">
        <v>3179</v>
      </c>
      <c r="AE147" s="3" t="str">
        <f t="shared" si="18"/>
        <v>10638307</v>
      </c>
      <c r="AF147" s="3" t="str">
        <f>VLOOKUP(AD147,Vat_tu__hang_hoa__dich_vu!$C:$D,2,0)</f>
        <v>GTLX250G</v>
      </c>
      <c r="AH147" s="3">
        <f t="shared" si="20"/>
        <v>50182</v>
      </c>
      <c r="AI147" s="3">
        <f t="shared" si="21"/>
        <v>100364</v>
      </c>
    </row>
    <row r="148" spans="1:35" x14ac:dyDescent="0.25">
      <c r="A148" s="3" t="str">
        <f>VLOOKUP(B148,'HĐ TRA'!$B:$C,2,0)</f>
        <v>29/08/2025</v>
      </c>
      <c r="B148" s="4">
        <v>9105868171</v>
      </c>
      <c r="C148" s="3" t="s">
        <v>451</v>
      </c>
      <c r="D148" s="5" t="str">
        <f>VLOOKUP(B148,'HĐ TRA'!$B:$L,11,0)</f>
        <v>0104918404-020</v>
      </c>
      <c r="E148" s="6" t="str">
        <f t="shared" si="19"/>
        <v>WIN-020</v>
      </c>
      <c r="F148" s="8" t="str">
        <f t="shared" si="17"/>
        <v>2AYB WM+ THA Đông Phú, Xã Hoằng Lộc</v>
      </c>
      <c r="G148" s="5"/>
      <c r="H148" s="3" t="s">
        <v>1243</v>
      </c>
      <c r="I148" s="4" t="s">
        <v>23</v>
      </c>
      <c r="J148" s="3" t="s">
        <v>1244</v>
      </c>
      <c r="K148" s="3" t="s">
        <v>1245</v>
      </c>
      <c r="L148" s="4" t="s">
        <v>2443</v>
      </c>
      <c r="M148" s="3" t="s">
        <v>2444</v>
      </c>
      <c r="N148" s="3" t="s">
        <v>2445</v>
      </c>
      <c r="O148" s="3">
        <v>10</v>
      </c>
      <c r="P148" s="4" t="s">
        <v>1246</v>
      </c>
      <c r="Q148" s="3" t="s">
        <v>1247</v>
      </c>
      <c r="R148" s="4" t="s">
        <v>1248</v>
      </c>
      <c r="S148" s="4" t="s">
        <v>1249</v>
      </c>
      <c r="T148" s="3">
        <v>111058</v>
      </c>
      <c r="U148" s="3">
        <v>1</v>
      </c>
      <c r="V148" s="3">
        <v>0</v>
      </c>
      <c r="W148" s="3" t="s">
        <v>2444</v>
      </c>
      <c r="Y148" s="5">
        <v>45898.673934455997</v>
      </c>
      <c r="AA148" s="3" t="s">
        <v>1250</v>
      </c>
      <c r="AB148" s="3">
        <v>111058</v>
      </c>
      <c r="AC148" s="3" t="s">
        <v>2824</v>
      </c>
      <c r="AD148" s="3" t="s">
        <v>2825</v>
      </c>
      <c r="AE148" s="3" t="str">
        <f t="shared" si="18"/>
        <v>10005986</v>
      </c>
      <c r="AF148" s="3" t="str">
        <f>VLOOKUP(AD148,Vat_tu__hang_hoa__dich_vu!$C:$D,2,0)</f>
        <v>GM500</v>
      </c>
      <c r="AH148" s="3">
        <f t="shared" si="20"/>
        <v>111058</v>
      </c>
      <c r="AI148" s="3">
        <f t="shared" si="21"/>
        <v>111058</v>
      </c>
    </row>
    <row r="149" spans="1:35" x14ac:dyDescent="0.25">
      <c r="A149" s="3" t="str">
        <f>VLOOKUP(B149,'HĐ TRA'!$B:$C,2,0)</f>
        <v>29/08/2025</v>
      </c>
      <c r="B149" s="4">
        <v>9105868164</v>
      </c>
      <c r="C149" s="3" t="s">
        <v>142</v>
      </c>
      <c r="D149" s="5" t="str">
        <f>VLOOKUP(B149,'HĐ TRA'!$B:$L,11,0)</f>
        <v>0104918404-009</v>
      </c>
      <c r="E149" s="6" t="str">
        <f t="shared" si="19"/>
        <v>WIN-009</v>
      </c>
      <c r="F149" s="8" t="str">
        <f t="shared" si="17"/>
        <v>3739 WIN DNG 76B-76C Bà Huyện Thanh Quan</v>
      </c>
      <c r="G149" s="5"/>
      <c r="H149" s="3" t="s">
        <v>1243</v>
      </c>
      <c r="I149" s="4" t="s">
        <v>23</v>
      </c>
      <c r="J149" s="3" t="s">
        <v>1244</v>
      </c>
      <c r="K149" s="3" t="s">
        <v>1245</v>
      </c>
      <c r="L149" s="4" t="s">
        <v>1463</v>
      </c>
      <c r="M149" s="3" t="s">
        <v>1464</v>
      </c>
      <c r="N149" s="3" t="s">
        <v>1465</v>
      </c>
      <c r="O149" s="3">
        <v>10</v>
      </c>
      <c r="P149" s="4" t="s">
        <v>1263</v>
      </c>
      <c r="Q149" s="3" t="s">
        <v>1264</v>
      </c>
      <c r="R149" s="4" t="s">
        <v>1265</v>
      </c>
      <c r="S149" s="4" t="s">
        <v>1249</v>
      </c>
      <c r="T149" s="3">
        <v>89285</v>
      </c>
      <c r="U149" s="3">
        <v>1</v>
      </c>
      <c r="V149" s="3">
        <v>0</v>
      </c>
      <c r="W149" s="3" t="s">
        <v>1466</v>
      </c>
      <c r="Y149" s="5">
        <v>45898.6756453704</v>
      </c>
      <c r="AA149" s="3" t="s">
        <v>1250</v>
      </c>
      <c r="AB149" s="3">
        <v>89285</v>
      </c>
      <c r="AC149" s="3" t="s">
        <v>2899</v>
      </c>
      <c r="AD149" s="3" t="s">
        <v>3180</v>
      </c>
      <c r="AE149" s="3" t="str">
        <f t="shared" si="18"/>
        <v>10184167</v>
      </c>
      <c r="AF149" s="3" t="str">
        <f>VLOOKUP(AD149,Vat_tu__hang_hoa__dich_vu!$C:$D,2,0)</f>
        <v>GXD500</v>
      </c>
      <c r="AH149" s="3">
        <f t="shared" si="20"/>
        <v>89285</v>
      </c>
      <c r="AI149" s="3">
        <f t="shared" si="21"/>
        <v>89285</v>
      </c>
    </row>
    <row r="150" spans="1:35" x14ac:dyDescent="0.25">
      <c r="A150" s="3" t="str">
        <f>VLOOKUP(B150,'HĐ TRA'!$B:$C,2,0)</f>
        <v>29/08/2025</v>
      </c>
      <c r="B150" s="4">
        <v>9105868249</v>
      </c>
      <c r="C150" s="3" t="s">
        <v>61</v>
      </c>
      <c r="D150" s="5" t="str">
        <f>VLOOKUP(B150,'HĐ TRA'!$B:$L,11,0)</f>
        <v>0104918404-059</v>
      </c>
      <c r="E150" s="6" t="str">
        <f t="shared" si="19"/>
        <v>WIN-059</v>
      </c>
      <c r="F150" s="8" t="str">
        <f t="shared" si="17"/>
        <v>2ANF WM+ TNN 228 Thắng Lợi</v>
      </c>
      <c r="G150" s="5"/>
      <c r="H150" s="3" t="s">
        <v>1243</v>
      </c>
      <c r="I150" s="4" t="s">
        <v>23</v>
      </c>
      <c r="J150" s="3" t="s">
        <v>1244</v>
      </c>
      <c r="K150" s="3" t="s">
        <v>1245</v>
      </c>
      <c r="L150" s="4" t="s">
        <v>2469</v>
      </c>
      <c r="M150" s="3" t="s">
        <v>2470</v>
      </c>
      <c r="N150" s="3" t="s">
        <v>2471</v>
      </c>
      <c r="O150" s="3">
        <v>10</v>
      </c>
      <c r="P150" s="4" t="s">
        <v>1257</v>
      </c>
      <c r="Q150" s="3" t="s">
        <v>1258</v>
      </c>
      <c r="R150" s="4" t="s">
        <v>1259</v>
      </c>
      <c r="S150" s="4" t="s">
        <v>1249</v>
      </c>
      <c r="T150" s="3">
        <v>55595</v>
      </c>
      <c r="U150" s="3">
        <v>1</v>
      </c>
      <c r="V150" s="3">
        <v>0</v>
      </c>
      <c r="W150" s="3" t="s">
        <v>2472</v>
      </c>
      <c r="Y150" s="5">
        <v>45898.678375312498</v>
      </c>
      <c r="Z150" s="3" t="s">
        <v>2571</v>
      </c>
      <c r="AA150" s="3" t="s">
        <v>1250</v>
      </c>
      <c r="AB150" s="3">
        <v>55595</v>
      </c>
      <c r="AC150" s="3" t="s">
        <v>3047</v>
      </c>
      <c r="AD150" s="3" t="s">
        <v>3046</v>
      </c>
      <c r="AE150" s="3" t="str">
        <f t="shared" si="18"/>
        <v>10005987</v>
      </c>
      <c r="AF150" s="3" t="str">
        <f>VLOOKUP(AD150,Vat_tu__hang_hoa__dich_vu!$C:$D,2,0)</f>
        <v>TH200</v>
      </c>
      <c r="AH150" s="3">
        <f t="shared" si="20"/>
        <v>55595</v>
      </c>
      <c r="AI150" s="3">
        <f t="shared" si="21"/>
        <v>55595</v>
      </c>
    </row>
    <row r="151" spans="1:35" x14ac:dyDescent="0.25">
      <c r="A151" s="3" t="str">
        <f>VLOOKUP(B151,'HĐ TRA'!$B:$C,2,0)</f>
        <v>29/08/2025</v>
      </c>
      <c r="B151" s="4">
        <v>9105868249</v>
      </c>
      <c r="C151" s="3" t="s">
        <v>61</v>
      </c>
      <c r="D151" s="5" t="str">
        <f>VLOOKUP(B151,'HĐ TRA'!$B:$L,11,0)</f>
        <v>0104918404-059</v>
      </c>
      <c r="E151" s="6" t="str">
        <f t="shared" si="19"/>
        <v>WIN-059</v>
      </c>
      <c r="F151" s="8" t="str">
        <f t="shared" si="17"/>
        <v>2ANF WM+ TNN 228 Thắng Lợi</v>
      </c>
      <c r="G151" s="5"/>
      <c r="H151" s="3" t="s">
        <v>1243</v>
      </c>
      <c r="I151" s="4" t="s">
        <v>23</v>
      </c>
      <c r="J151" s="3" t="s">
        <v>1244</v>
      </c>
      <c r="K151" s="3" t="s">
        <v>1245</v>
      </c>
      <c r="L151" s="4" t="s">
        <v>2469</v>
      </c>
      <c r="M151" s="3" t="s">
        <v>2470</v>
      </c>
      <c r="N151" s="3" t="s">
        <v>2471</v>
      </c>
      <c r="O151" s="3">
        <v>20</v>
      </c>
      <c r="P151" s="4" t="s">
        <v>1251</v>
      </c>
      <c r="Q151" s="3" t="s">
        <v>1252</v>
      </c>
      <c r="R151" s="4" t="s">
        <v>1253</v>
      </c>
      <c r="S151" s="4" t="s">
        <v>1249</v>
      </c>
      <c r="T151" s="3">
        <v>50182</v>
      </c>
      <c r="U151" s="3">
        <v>1</v>
      </c>
      <c r="V151" s="3">
        <v>0</v>
      </c>
      <c r="W151" s="3" t="s">
        <v>2472</v>
      </c>
      <c r="Y151" s="5">
        <v>45898.678375312498</v>
      </c>
      <c r="Z151" s="3" t="s">
        <v>2571</v>
      </c>
      <c r="AA151" s="3" t="s">
        <v>1250</v>
      </c>
      <c r="AB151" s="3">
        <v>50182</v>
      </c>
      <c r="AC151" s="3" t="s">
        <v>2826</v>
      </c>
      <c r="AD151" s="3" t="s">
        <v>3179</v>
      </c>
      <c r="AE151" s="3" t="str">
        <f t="shared" si="18"/>
        <v>10638307</v>
      </c>
      <c r="AF151" s="3" t="str">
        <f>VLOOKUP(AD151,Vat_tu__hang_hoa__dich_vu!$C:$D,2,0)</f>
        <v>GTLX250G</v>
      </c>
      <c r="AH151" s="3">
        <f t="shared" si="20"/>
        <v>50182</v>
      </c>
      <c r="AI151" s="3">
        <f t="shared" si="21"/>
        <v>50182</v>
      </c>
    </row>
    <row r="152" spans="1:35" x14ac:dyDescent="0.25">
      <c r="A152" s="3" t="str">
        <f>VLOOKUP(B152,'HĐ TRA'!$B:$C,2,0)</f>
        <v>29/08/2025</v>
      </c>
      <c r="B152" s="4">
        <v>9105868249</v>
      </c>
      <c r="C152" s="3" t="s">
        <v>61</v>
      </c>
      <c r="D152" s="5" t="str">
        <f>VLOOKUP(B152,'HĐ TRA'!$B:$L,11,0)</f>
        <v>0104918404-059</v>
      </c>
      <c r="E152" s="6" t="str">
        <f t="shared" si="19"/>
        <v>WIN-059</v>
      </c>
      <c r="F152" s="8" t="str">
        <f t="shared" si="17"/>
        <v>2ANF WM+ TNN 228 Thắng Lợi</v>
      </c>
      <c r="G152" s="5"/>
      <c r="H152" s="3" t="s">
        <v>1243</v>
      </c>
      <c r="I152" s="4" t="s">
        <v>23</v>
      </c>
      <c r="J152" s="3" t="s">
        <v>1244</v>
      </c>
      <c r="K152" s="3" t="s">
        <v>1245</v>
      </c>
      <c r="L152" s="4" t="s">
        <v>2469</v>
      </c>
      <c r="M152" s="3" t="s">
        <v>2470</v>
      </c>
      <c r="N152" s="3" t="s">
        <v>2471</v>
      </c>
      <c r="O152" s="3">
        <v>30</v>
      </c>
      <c r="P152" s="4" t="s">
        <v>1266</v>
      </c>
      <c r="Q152" s="3" t="s">
        <v>1267</v>
      </c>
      <c r="R152" s="4" t="s">
        <v>1268</v>
      </c>
      <c r="S152" s="4" t="s">
        <v>1249</v>
      </c>
      <c r="T152" s="3">
        <v>49500</v>
      </c>
      <c r="U152" s="3">
        <v>1</v>
      </c>
      <c r="V152" s="3">
        <v>0</v>
      </c>
      <c r="W152" s="3" t="s">
        <v>2472</v>
      </c>
      <c r="Y152" s="5">
        <v>45898.678375312498</v>
      </c>
      <c r="Z152" s="3" t="s">
        <v>2571</v>
      </c>
      <c r="AA152" s="3" t="s">
        <v>1250</v>
      </c>
      <c r="AB152" s="3">
        <v>49500</v>
      </c>
      <c r="AC152" s="3" t="s">
        <v>2873</v>
      </c>
      <c r="AD152" s="3" t="s">
        <v>2872</v>
      </c>
      <c r="AE152" s="3" t="str">
        <f t="shared" si="18"/>
        <v>10182348</v>
      </c>
      <c r="AF152" s="3" t="str">
        <f>VLOOKUP(AD152,Vat_tu__hang_hoa__dich_vu!$C:$D,2,0)</f>
        <v>GL250KT</v>
      </c>
      <c r="AH152" s="3">
        <f t="shared" si="20"/>
        <v>49500</v>
      </c>
      <c r="AI152" s="3">
        <f t="shared" si="21"/>
        <v>49500</v>
      </c>
    </row>
    <row r="153" spans="1:35" x14ac:dyDescent="0.25">
      <c r="A153" s="3" t="str">
        <f>VLOOKUP(B153,'HĐ TRA'!$B:$C,2,0)</f>
        <v>29/08/2025</v>
      </c>
      <c r="B153" s="4">
        <v>9105868249</v>
      </c>
      <c r="C153" s="3" t="s">
        <v>61</v>
      </c>
      <c r="D153" s="5" t="str">
        <f>VLOOKUP(B153,'HĐ TRA'!$B:$L,11,0)</f>
        <v>0104918404-059</v>
      </c>
      <c r="E153" s="6" t="str">
        <f t="shared" si="19"/>
        <v>WIN-059</v>
      </c>
      <c r="F153" s="8" t="str">
        <f t="shared" si="17"/>
        <v>2ANF WM+ TNN 228 Thắng Lợi</v>
      </c>
      <c r="G153" s="5"/>
      <c r="H153" s="3" t="s">
        <v>1243</v>
      </c>
      <c r="I153" s="4" t="s">
        <v>23</v>
      </c>
      <c r="J153" s="3" t="s">
        <v>1244</v>
      </c>
      <c r="K153" s="3" t="s">
        <v>1245</v>
      </c>
      <c r="L153" s="4" t="s">
        <v>2469</v>
      </c>
      <c r="M153" s="3" t="s">
        <v>2470</v>
      </c>
      <c r="N153" s="3" t="s">
        <v>2471</v>
      </c>
      <c r="O153" s="3">
        <v>40</v>
      </c>
      <c r="P153" s="4" t="s">
        <v>1296</v>
      </c>
      <c r="Q153" s="3" t="s">
        <v>1297</v>
      </c>
      <c r="R153" s="4" t="s">
        <v>1298</v>
      </c>
      <c r="S153" s="4" t="s">
        <v>1249</v>
      </c>
      <c r="T153" s="3">
        <v>50400</v>
      </c>
      <c r="U153" s="3">
        <v>2</v>
      </c>
      <c r="V153" s="3">
        <v>0</v>
      </c>
      <c r="W153" s="3" t="s">
        <v>2472</v>
      </c>
      <c r="Y153" s="5">
        <v>45898.678375312498</v>
      </c>
      <c r="Z153" s="3" t="s">
        <v>2571</v>
      </c>
      <c r="AA153" s="3" t="s">
        <v>1250</v>
      </c>
      <c r="AB153" s="3">
        <v>50400</v>
      </c>
      <c r="AC153" s="3" t="s">
        <v>2883</v>
      </c>
      <c r="AD153" s="3" t="s">
        <v>2882</v>
      </c>
      <c r="AE153" s="3" t="str">
        <f t="shared" si="18"/>
        <v>10182349</v>
      </c>
      <c r="AF153" s="3" t="str">
        <f>VLOOKUP(AD153,Vat_tu__hang_hoa__dich_vu!$C:$D,2,0)</f>
        <v>GSG250</v>
      </c>
      <c r="AH153" s="3">
        <f t="shared" si="20"/>
        <v>50400</v>
      </c>
      <c r="AI153" s="3">
        <f t="shared" si="21"/>
        <v>100800</v>
      </c>
    </row>
    <row r="154" spans="1:35" x14ac:dyDescent="0.25">
      <c r="A154" s="3" t="str">
        <f>VLOOKUP(B154,'HĐ TRA'!$B:$C,2,0)</f>
        <v>29/08/2025</v>
      </c>
      <c r="B154" s="4">
        <v>9105868244</v>
      </c>
      <c r="C154" s="3" t="s">
        <v>349</v>
      </c>
      <c r="D154" s="5" t="str">
        <f>VLOOKUP(B154,'HĐ TRA'!$B:$L,11,0)</f>
        <v>0104918404-001</v>
      </c>
      <c r="E154" s="6" t="str">
        <f t="shared" si="19"/>
        <v>WIN-001</v>
      </c>
      <c r="F154" s="8" t="str">
        <f t="shared" si="17"/>
        <v>2B66 WM+ NBH Xóm 2, Khánh Hội</v>
      </c>
      <c r="G154" s="5"/>
      <c r="H154" s="3" t="s">
        <v>1243</v>
      </c>
      <c r="I154" s="4" t="s">
        <v>23</v>
      </c>
      <c r="J154" s="3" t="s">
        <v>1244</v>
      </c>
      <c r="K154" s="3" t="s">
        <v>1245</v>
      </c>
      <c r="L154" s="4" t="s">
        <v>2572</v>
      </c>
      <c r="M154" s="3" t="s">
        <v>2573</v>
      </c>
      <c r="N154" s="3" t="s">
        <v>2574</v>
      </c>
      <c r="O154" s="3">
        <v>10</v>
      </c>
      <c r="P154" s="4" t="s">
        <v>1246</v>
      </c>
      <c r="Q154" s="3" t="s">
        <v>1247</v>
      </c>
      <c r="R154" s="4" t="s">
        <v>1248</v>
      </c>
      <c r="S154" s="4" t="s">
        <v>1249</v>
      </c>
      <c r="T154" s="3">
        <v>111058</v>
      </c>
      <c r="U154" s="3">
        <v>2</v>
      </c>
      <c r="V154" s="3">
        <v>0</v>
      </c>
      <c r="W154" s="3" t="s">
        <v>2573</v>
      </c>
      <c r="Y154" s="5">
        <v>45898.681926932899</v>
      </c>
      <c r="AA154" s="3" t="s">
        <v>1250</v>
      </c>
      <c r="AB154" s="3">
        <v>111058</v>
      </c>
      <c r="AC154" s="3" t="s">
        <v>2824</v>
      </c>
      <c r="AD154" s="3" t="s">
        <v>2825</v>
      </c>
      <c r="AE154" s="3" t="str">
        <f t="shared" si="18"/>
        <v>10005986</v>
      </c>
      <c r="AF154" s="3" t="str">
        <f>VLOOKUP(AD154,Vat_tu__hang_hoa__dich_vu!$C:$D,2,0)</f>
        <v>GM500</v>
      </c>
      <c r="AH154" s="3">
        <f t="shared" si="20"/>
        <v>111058</v>
      </c>
      <c r="AI154" s="3">
        <f t="shared" si="21"/>
        <v>222116</v>
      </c>
    </row>
    <row r="155" spans="1:35" x14ac:dyDescent="0.25">
      <c r="A155" s="3" t="str">
        <f>VLOOKUP(B155,'HĐ TRA'!$B:$C,2,0)</f>
        <v>29/08/2025</v>
      </c>
      <c r="B155" s="4">
        <v>9105868299</v>
      </c>
      <c r="C155" s="3" t="s">
        <v>218</v>
      </c>
      <c r="D155" s="5" t="str">
        <f>VLOOKUP(B155,'HĐ TRA'!$B:$L,11,0)</f>
        <v>0104918404-009</v>
      </c>
      <c r="E155" s="6" t="str">
        <f t="shared" si="19"/>
        <v>WIN-009</v>
      </c>
      <c r="F155" s="8" t="str">
        <f t="shared" si="17"/>
        <v>6718 WM+ DNG 40 Trần Bình Trọng</v>
      </c>
      <c r="G155" s="5"/>
      <c r="H155" s="3" t="s">
        <v>1243</v>
      </c>
      <c r="I155" s="4" t="s">
        <v>23</v>
      </c>
      <c r="J155" s="3" t="s">
        <v>1244</v>
      </c>
      <c r="K155" s="3" t="s">
        <v>1245</v>
      </c>
      <c r="L155" s="4" t="s">
        <v>1318</v>
      </c>
      <c r="M155" s="3" t="s">
        <v>1319</v>
      </c>
      <c r="N155" s="3" t="s">
        <v>1320</v>
      </c>
      <c r="O155" s="3">
        <v>10</v>
      </c>
      <c r="P155" s="4" t="s">
        <v>1274</v>
      </c>
      <c r="Q155" s="3" t="s">
        <v>1275</v>
      </c>
      <c r="R155" s="4" t="s">
        <v>1276</v>
      </c>
      <c r="S155" s="4" t="s">
        <v>1249</v>
      </c>
      <c r="T155" s="3">
        <v>74250</v>
      </c>
      <c r="U155" s="3">
        <v>5</v>
      </c>
      <c r="V155" s="3">
        <v>0</v>
      </c>
      <c r="W155" s="3" t="s">
        <v>1319</v>
      </c>
      <c r="Y155" s="5">
        <v>45898.687339004602</v>
      </c>
      <c r="AA155" s="3" t="s">
        <v>1250</v>
      </c>
      <c r="AB155" s="3">
        <v>74250</v>
      </c>
      <c r="AC155" s="3" t="s">
        <v>2771</v>
      </c>
      <c r="AD155" s="3" t="s">
        <v>2770</v>
      </c>
      <c r="AE155" s="3" t="str">
        <f t="shared" si="18"/>
        <v>10182351</v>
      </c>
      <c r="AF155" s="3" t="str">
        <f>VLOOKUP(AD155,Vat_tu__hang_hoa__dich_vu!$C:$D,2,0)</f>
        <v>CC300</v>
      </c>
      <c r="AH155" s="3">
        <f t="shared" si="20"/>
        <v>74250</v>
      </c>
      <c r="AI155" s="3">
        <f t="shared" si="21"/>
        <v>371250</v>
      </c>
    </row>
    <row r="156" spans="1:35" x14ac:dyDescent="0.25">
      <c r="A156" s="3" t="str">
        <f>VLOOKUP(B156,'HĐ TRA'!$B:$C,2,0)</f>
        <v>29/08/2025</v>
      </c>
      <c r="B156" s="4">
        <v>9105868299</v>
      </c>
      <c r="C156" s="3" t="s">
        <v>218</v>
      </c>
      <c r="D156" s="5" t="str">
        <f>VLOOKUP(B156,'HĐ TRA'!$B:$L,11,0)</f>
        <v>0104918404-009</v>
      </c>
      <c r="E156" s="6" t="str">
        <f t="shared" si="19"/>
        <v>WIN-009</v>
      </c>
      <c r="F156" s="8" t="str">
        <f t="shared" si="17"/>
        <v>6718 WM+ DNG 40 Trần Bình Trọng</v>
      </c>
      <c r="G156" s="5"/>
      <c r="H156" s="3" t="s">
        <v>1243</v>
      </c>
      <c r="I156" s="4" t="s">
        <v>23</v>
      </c>
      <c r="J156" s="3" t="s">
        <v>1244</v>
      </c>
      <c r="K156" s="3" t="s">
        <v>1245</v>
      </c>
      <c r="L156" s="4" t="s">
        <v>1318</v>
      </c>
      <c r="M156" s="3" t="s">
        <v>1319</v>
      </c>
      <c r="N156" s="3" t="s">
        <v>1320</v>
      </c>
      <c r="O156" s="3">
        <v>20</v>
      </c>
      <c r="P156" s="4" t="s">
        <v>1251</v>
      </c>
      <c r="Q156" s="3" t="s">
        <v>1252</v>
      </c>
      <c r="R156" s="4" t="s">
        <v>1253</v>
      </c>
      <c r="S156" s="4" t="s">
        <v>1249</v>
      </c>
      <c r="T156" s="3">
        <v>50182</v>
      </c>
      <c r="U156" s="3">
        <v>1</v>
      </c>
      <c r="V156" s="3">
        <v>0</v>
      </c>
      <c r="W156" s="3" t="s">
        <v>1319</v>
      </c>
      <c r="Y156" s="5">
        <v>45898.687339004602</v>
      </c>
      <c r="AA156" s="3" t="s">
        <v>1250</v>
      </c>
      <c r="AB156" s="3">
        <v>50182</v>
      </c>
      <c r="AC156" s="3" t="s">
        <v>2826</v>
      </c>
      <c r="AD156" s="3" t="s">
        <v>3179</v>
      </c>
      <c r="AE156" s="3" t="str">
        <f t="shared" si="18"/>
        <v>10638307</v>
      </c>
      <c r="AF156" s="3" t="str">
        <f>VLOOKUP(AD156,Vat_tu__hang_hoa__dich_vu!$C:$D,2,0)</f>
        <v>GTLX250G</v>
      </c>
      <c r="AH156" s="3">
        <f t="shared" si="20"/>
        <v>50182</v>
      </c>
      <c r="AI156" s="3">
        <f t="shared" si="21"/>
        <v>50182</v>
      </c>
    </row>
    <row r="157" spans="1:35" x14ac:dyDescent="0.25">
      <c r="A157" s="3" t="str">
        <f>VLOOKUP(B157,'HĐ TRA'!$B:$C,2,0)</f>
        <v>29/08/2025</v>
      </c>
      <c r="B157" s="4">
        <v>9105868299</v>
      </c>
      <c r="C157" s="3" t="s">
        <v>218</v>
      </c>
      <c r="D157" s="5" t="str">
        <f>VLOOKUP(B157,'HĐ TRA'!$B:$L,11,0)</f>
        <v>0104918404-009</v>
      </c>
      <c r="E157" s="6" t="str">
        <f t="shared" si="19"/>
        <v>WIN-009</v>
      </c>
      <c r="F157" s="8" t="str">
        <f t="shared" si="17"/>
        <v>6718 WM+ DNG 40 Trần Bình Trọng</v>
      </c>
      <c r="G157" s="5"/>
      <c r="H157" s="3" t="s">
        <v>1243</v>
      </c>
      <c r="I157" s="4" t="s">
        <v>23</v>
      </c>
      <c r="J157" s="3" t="s">
        <v>1244</v>
      </c>
      <c r="K157" s="3" t="s">
        <v>1245</v>
      </c>
      <c r="L157" s="4" t="s">
        <v>1318</v>
      </c>
      <c r="M157" s="3" t="s">
        <v>1319</v>
      </c>
      <c r="N157" s="3" t="s">
        <v>1320</v>
      </c>
      <c r="O157" s="3">
        <v>30</v>
      </c>
      <c r="P157" s="4" t="s">
        <v>1266</v>
      </c>
      <c r="Q157" s="3" t="s">
        <v>1267</v>
      </c>
      <c r="R157" s="4" t="s">
        <v>1268</v>
      </c>
      <c r="S157" s="4" t="s">
        <v>1249</v>
      </c>
      <c r="T157" s="3">
        <v>49500</v>
      </c>
      <c r="U157" s="3">
        <v>4</v>
      </c>
      <c r="V157" s="3">
        <v>0</v>
      </c>
      <c r="W157" s="3" t="s">
        <v>1319</v>
      </c>
      <c r="Y157" s="5">
        <v>45898.687339004602</v>
      </c>
      <c r="AA157" s="3" t="s">
        <v>1250</v>
      </c>
      <c r="AB157" s="3">
        <v>49500</v>
      </c>
      <c r="AC157" s="3" t="s">
        <v>2873</v>
      </c>
      <c r="AD157" s="3" t="s">
        <v>2872</v>
      </c>
      <c r="AE157" s="3" t="str">
        <f t="shared" si="18"/>
        <v>10182348</v>
      </c>
      <c r="AF157" s="3" t="str">
        <f>VLOOKUP(AD157,Vat_tu__hang_hoa__dich_vu!$C:$D,2,0)</f>
        <v>GL250KT</v>
      </c>
      <c r="AH157" s="3">
        <f t="shared" si="20"/>
        <v>49500</v>
      </c>
      <c r="AI157" s="3">
        <f t="shared" si="21"/>
        <v>198000</v>
      </c>
    </row>
    <row r="158" spans="1:35" x14ac:dyDescent="0.25">
      <c r="A158" s="3" t="str">
        <f>VLOOKUP(B158,'HĐ TRA'!$B:$C,2,0)</f>
        <v>29/08/2025</v>
      </c>
      <c r="B158" s="4">
        <v>9105868299</v>
      </c>
      <c r="C158" s="3" t="s">
        <v>218</v>
      </c>
      <c r="D158" s="5" t="str">
        <f>VLOOKUP(B158,'HĐ TRA'!$B:$L,11,0)</f>
        <v>0104918404-009</v>
      </c>
      <c r="E158" s="6" t="str">
        <f t="shared" si="19"/>
        <v>WIN-009</v>
      </c>
      <c r="F158" s="8" t="str">
        <f t="shared" si="17"/>
        <v>6718 WM+ DNG 40 Trần Bình Trọng</v>
      </c>
      <c r="G158" s="5"/>
      <c r="H158" s="3" t="s">
        <v>1243</v>
      </c>
      <c r="I158" s="4" t="s">
        <v>23</v>
      </c>
      <c r="J158" s="3" t="s">
        <v>1244</v>
      </c>
      <c r="K158" s="3" t="s">
        <v>1245</v>
      </c>
      <c r="L158" s="4" t="s">
        <v>1318</v>
      </c>
      <c r="M158" s="3" t="s">
        <v>1319</v>
      </c>
      <c r="N158" s="3" t="s">
        <v>1320</v>
      </c>
      <c r="O158" s="3">
        <v>40</v>
      </c>
      <c r="P158" s="4" t="s">
        <v>1269</v>
      </c>
      <c r="Q158" s="3" t="s">
        <v>1270</v>
      </c>
      <c r="R158" s="4" t="s">
        <v>1271</v>
      </c>
      <c r="S158" s="4" t="s">
        <v>1249</v>
      </c>
      <c r="T158" s="3">
        <v>56760</v>
      </c>
      <c r="U158" s="3">
        <v>5</v>
      </c>
      <c r="V158" s="3">
        <v>0</v>
      </c>
      <c r="W158" s="3" t="s">
        <v>1319</v>
      </c>
      <c r="Y158" s="5">
        <v>45898.687339004602</v>
      </c>
      <c r="AA158" s="3" t="s">
        <v>1250</v>
      </c>
      <c r="AB158" s="3">
        <v>56760</v>
      </c>
      <c r="AC158" s="3" t="s">
        <v>2819</v>
      </c>
      <c r="AD158" s="3" t="s">
        <v>2818</v>
      </c>
      <c r="AE158" s="3" t="str">
        <f t="shared" si="18"/>
        <v>10182350</v>
      </c>
      <c r="AF158" s="3" t="str">
        <f>VLOOKUP(AD158,Vat_tu__hang_hoa__dich_vu!$C:$D,2,0)</f>
        <v>CN300</v>
      </c>
      <c r="AH158" s="3">
        <f t="shared" si="20"/>
        <v>56760</v>
      </c>
      <c r="AI158" s="3">
        <f t="shared" si="21"/>
        <v>283800</v>
      </c>
    </row>
    <row r="159" spans="1:35" x14ac:dyDescent="0.25">
      <c r="A159" s="3" t="str">
        <f>VLOOKUP(B159,'HĐ TRA'!$B:$C,2,0)</f>
        <v>29/08/2025</v>
      </c>
      <c r="B159" s="4">
        <v>9105868299</v>
      </c>
      <c r="C159" s="3" t="s">
        <v>218</v>
      </c>
      <c r="D159" s="5" t="str">
        <f>VLOOKUP(B159,'HĐ TRA'!$B:$L,11,0)</f>
        <v>0104918404-009</v>
      </c>
      <c r="E159" s="6" t="str">
        <f t="shared" si="19"/>
        <v>WIN-009</v>
      </c>
      <c r="F159" s="8" t="str">
        <f t="shared" si="17"/>
        <v>6718 WM+ DNG 40 Trần Bình Trọng</v>
      </c>
      <c r="G159" s="5"/>
      <c r="H159" s="3" t="s">
        <v>1243</v>
      </c>
      <c r="I159" s="4" t="s">
        <v>23</v>
      </c>
      <c r="J159" s="3" t="s">
        <v>1244</v>
      </c>
      <c r="K159" s="3" t="s">
        <v>1245</v>
      </c>
      <c r="L159" s="4" t="s">
        <v>1318</v>
      </c>
      <c r="M159" s="3" t="s">
        <v>1319</v>
      </c>
      <c r="N159" s="3" t="s">
        <v>1320</v>
      </c>
      <c r="O159" s="3">
        <v>50</v>
      </c>
      <c r="P159" s="4" t="s">
        <v>1254</v>
      </c>
      <c r="Q159" s="3" t="s">
        <v>1255</v>
      </c>
      <c r="R159" s="4" t="s">
        <v>1256</v>
      </c>
      <c r="S159" s="4" t="s">
        <v>1249</v>
      </c>
      <c r="T159" s="3">
        <v>46000</v>
      </c>
      <c r="U159" s="3">
        <v>5</v>
      </c>
      <c r="V159" s="3">
        <v>0</v>
      </c>
      <c r="W159" s="3" t="s">
        <v>1319</v>
      </c>
      <c r="Y159" s="5">
        <v>45898.687339004602</v>
      </c>
      <c r="AA159" s="3" t="s">
        <v>1250</v>
      </c>
      <c r="AB159" s="3">
        <v>46000</v>
      </c>
      <c r="AC159" s="3" t="s">
        <v>3013</v>
      </c>
      <c r="AD159" s="3" t="s">
        <v>3181</v>
      </c>
      <c r="AE159" s="3" t="str">
        <f t="shared" si="18"/>
        <v>10638308</v>
      </c>
      <c r="AF159" s="3" t="str">
        <f>VLOOKUP(AD159,Vat_tu__hang_hoa__dich_vu!$C:$D,2,0)</f>
        <v>MNH250</v>
      </c>
      <c r="AH159" s="3">
        <f t="shared" si="20"/>
        <v>46000</v>
      </c>
      <c r="AI159" s="3">
        <f t="shared" si="21"/>
        <v>230000</v>
      </c>
    </row>
    <row r="160" spans="1:35" x14ac:dyDescent="0.25">
      <c r="A160" s="3" t="str">
        <f>VLOOKUP(B160,'HĐ TRA'!$B:$C,2,0)</f>
        <v>29/08/2025</v>
      </c>
      <c r="B160" s="4">
        <v>9105868299</v>
      </c>
      <c r="C160" s="3" t="s">
        <v>218</v>
      </c>
      <c r="D160" s="5" t="str">
        <f>VLOOKUP(B160,'HĐ TRA'!$B:$L,11,0)</f>
        <v>0104918404-009</v>
      </c>
      <c r="E160" s="6" t="str">
        <f t="shared" si="19"/>
        <v>WIN-009</v>
      </c>
      <c r="F160" s="8" t="str">
        <f t="shared" si="17"/>
        <v>6718 WM+ DNG 40 Trần Bình Trọng</v>
      </c>
      <c r="G160" s="5"/>
      <c r="H160" s="3" t="s">
        <v>1243</v>
      </c>
      <c r="I160" s="4" t="s">
        <v>23</v>
      </c>
      <c r="J160" s="3" t="s">
        <v>1244</v>
      </c>
      <c r="K160" s="3" t="s">
        <v>1245</v>
      </c>
      <c r="L160" s="4" t="s">
        <v>1318</v>
      </c>
      <c r="M160" s="3" t="s">
        <v>1319</v>
      </c>
      <c r="N160" s="3" t="s">
        <v>1320</v>
      </c>
      <c r="O160" s="3">
        <v>60</v>
      </c>
      <c r="P160" s="4" t="s">
        <v>1263</v>
      </c>
      <c r="Q160" s="3" t="s">
        <v>1264</v>
      </c>
      <c r="R160" s="4" t="s">
        <v>1265</v>
      </c>
      <c r="S160" s="4" t="s">
        <v>1249</v>
      </c>
      <c r="T160" s="3">
        <v>89285</v>
      </c>
      <c r="U160" s="3">
        <v>5</v>
      </c>
      <c r="V160" s="3">
        <v>0</v>
      </c>
      <c r="W160" s="3" t="s">
        <v>1319</v>
      </c>
      <c r="Y160" s="5">
        <v>45898.687339004602</v>
      </c>
      <c r="AA160" s="3" t="s">
        <v>1250</v>
      </c>
      <c r="AB160" s="3">
        <v>89285</v>
      </c>
      <c r="AC160" s="3" t="s">
        <v>2899</v>
      </c>
      <c r="AD160" s="3" t="s">
        <v>3180</v>
      </c>
      <c r="AE160" s="3" t="str">
        <f t="shared" si="18"/>
        <v>10184167</v>
      </c>
      <c r="AF160" s="3" t="str">
        <f>VLOOKUP(AD160,Vat_tu__hang_hoa__dich_vu!$C:$D,2,0)</f>
        <v>GXD500</v>
      </c>
      <c r="AH160" s="3">
        <f t="shared" si="20"/>
        <v>89285</v>
      </c>
      <c r="AI160" s="3">
        <f t="shared" si="21"/>
        <v>446425</v>
      </c>
    </row>
    <row r="161" spans="1:35" x14ac:dyDescent="0.25">
      <c r="A161" s="3" t="str">
        <f>VLOOKUP(B161,'HĐ TRA'!$B:$C,2,0)</f>
        <v>29/08/2025</v>
      </c>
      <c r="B161" s="4">
        <v>9105868303</v>
      </c>
      <c r="C161" s="3" t="s">
        <v>222</v>
      </c>
      <c r="D161" s="5" t="str">
        <f>VLOOKUP(B161,'HĐ TRA'!$B:$L,11,0)</f>
        <v>0104918404-009</v>
      </c>
      <c r="E161" s="6" t="str">
        <f t="shared" si="19"/>
        <v>WIN-009</v>
      </c>
      <c r="F161" s="8" t="str">
        <f t="shared" si="17"/>
        <v>4071 WM+ DNG 164 Kỳ Đồng</v>
      </c>
      <c r="G161" s="5"/>
      <c r="H161" s="3" t="s">
        <v>1243</v>
      </c>
      <c r="I161" s="4" t="s">
        <v>23</v>
      </c>
      <c r="J161" s="3" t="s">
        <v>1244</v>
      </c>
      <c r="K161" s="3" t="s">
        <v>1245</v>
      </c>
      <c r="L161" s="4" t="s">
        <v>1415</v>
      </c>
      <c r="M161" s="3" t="s">
        <v>1416</v>
      </c>
      <c r="N161" s="3" t="s">
        <v>1417</v>
      </c>
      <c r="O161" s="3">
        <v>10</v>
      </c>
      <c r="P161" s="4" t="s">
        <v>1246</v>
      </c>
      <c r="Q161" s="3" t="s">
        <v>1247</v>
      </c>
      <c r="R161" s="4" t="s">
        <v>1248</v>
      </c>
      <c r="S161" s="4" t="s">
        <v>1249</v>
      </c>
      <c r="T161" s="3">
        <v>111058</v>
      </c>
      <c r="U161" s="3">
        <v>3</v>
      </c>
      <c r="V161" s="3">
        <v>0</v>
      </c>
      <c r="W161" s="3" t="s">
        <v>1416</v>
      </c>
      <c r="X161" s="3" t="s">
        <v>1418</v>
      </c>
      <c r="Y161" s="5">
        <v>45898.689307025503</v>
      </c>
      <c r="AA161" s="3" t="s">
        <v>1250</v>
      </c>
      <c r="AB161" s="3">
        <v>111058</v>
      </c>
      <c r="AC161" s="3" t="s">
        <v>2824</v>
      </c>
      <c r="AD161" s="3" t="s">
        <v>2825</v>
      </c>
      <c r="AE161" s="3" t="str">
        <f t="shared" si="18"/>
        <v>10005986</v>
      </c>
      <c r="AF161" s="3" t="str">
        <f>VLOOKUP(AD161,Vat_tu__hang_hoa__dich_vu!$C:$D,2,0)</f>
        <v>GM500</v>
      </c>
      <c r="AH161" s="3">
        <f t="shared" si="20"/>
        <v>111058</v>
      </c>
      <c r="AI161" s="3">
        <f t="shared" si="21"/>
        <v>333174</v>
      </c>
    </row>
    <row r="162" spans="1:35" x14ac:dyDescent="0.25">
      <c r="A162" s="3" t="str">
        <f>VLOOKUP(B162,'HĐ TRA'!$B:$C,2,0)</f>
        <v>29/08/2025</v>
      </c>
      <c r="B162" s="4">
        <v>9105868407</v>
      </c>
      <c r="C162" s="3" t="s">
        <v>555</v>
      </c>
      <c r="D162" s="5" t="str">
        <f>VLOOKUP(B162,'HĐ TRA'!$B:$L,11,0)</f>
        <v>0104918404-022</v>
      </c>
      <c r="E162" s="6" t="str">
        <f t="shared" si="19"/>
        <v>WIN-022</v>
      </c>
      <c r="F162" s="8" t="str">
        <f t="shared" si="17"/>
        <v>4907 WM+ GLI 339 Trường Chinh</v>
      </c>
      <c r="G162" s="5"/>
      <c r="H162" s="3" t="s">
        <v>1243</v>
      </c>
      <c r="I162" s="4" t="s">
        <v>23</v>
      </c>
      <c r="J162" s="3" t="s">
        <v>1244</v>
      </c>
      <c r="K162" s="3" t="s">
        <v>1245</v>
      </c>
      <c r="L162" s="4" t="s">
        <v>1925</v>
      </c>
      <c r="M162" s="3" t="s">
        <v>1926</v>
      </c>
      <c r="N162" s="3" t="s">
        <v>1927</v>
      </c>
      <c r="O162" s="3">
        <v>10</v>
      </c>
      <c r="P162" s="4" t="s">
        <v>1254</v>
      </c>
      <c r="Q162" s="3" t="s">
        <v>1255</v>
      </c>
      <c r="R162" s="4" t="s">
        <v>1256</v>
      </c>
      <c r="S162" s="4" t="s">
        <v>1249</v>
      </c>
      <c r="T162" s="3">
        <v>46000</v>
      </c>
      <c r="U162" s="3">
        <v>2</v>
      </c>
      <c r="V162" s="3">
        <v>0</v>
      </c>
      <c r="W162" s="3" t="s">
        <v>1926</v>
      </c>
      <c r="X162" s="3" t="s">
        <v>1273</v>
      </c>
      <c r="Y162" s="5">
        <v>45898.697650891198</v>
      </c>
      <c r="AA162" s="3" t="s">
        <v>1250</v>
      </c>
      <c r="AB162" s="3">
        <v>46000</v>
      </c>
      <c r="AC162" s="3" t="s">
        <v>3013</v>
      </c>
      <c r="AD162" s="3" t="s">
        <v>3181</v>
      </c>
      <c r="AE162" s="3" t="str">
        <f t="shared" si="18"/>
        <v>10638308</v>
      </c>
      <c r="AF162" s="3" t="str">
        <f>VLOOKUP(AD162,Vat_tu__hang_hoa__dich_vu!$C:$D,2,0)</f>
        <v>MNH250</v>
      </c>
      <c r="AH162" s="3">
        <f t="shared" si="20"/>
        <v>46000</v>
      </c>
      <c r="AI162" s="3">
        <f t="shared" si="21"/>
        <v>92000</v>
      </c>
    </row>
    <row r="163" spans="1:35" x14ac:dyDescent="0.25">
      <c r="A163" s="3" t="str">
        <f>VLOOKUP(B163,'HĐ TRA'!$B:$C,2,0)</f>
        <v>29/08/2025</v>
      </c>
      <c r="B163" s="4">
        <v>9105868447</v>
      </c>
      <c r="C163" s="3" t="s">
        <v>279</v>
      </c>
      <c r="D163" s="5" t="str">
        <f>VLOOKUP(B163,'HĐ TRA'!$B:$L,11,0)</f>
        <v>0104918404-009</v>
      </c>
      <c r="E163" s="6" t="str">
        <f t="shared" si="19"/>
        <v>WIN-009</v>
      </c>
      <c r="F163" s="8" t="str">
        <f t="shared" si="17"/>
        <v>6945 WM+ DNG 110 Lương Trúc Đàm</v>
      </c>
      <c r="G163" s="5"/>
      <c r="H163" s="3" t="s">
        <v>1243</v>
      </c>
      <c r="I163" s="4" t="s">
        <v>23</v>
      </c>
      <c r="J163" s="3" t="s">
        <v>1244</v>
      </c>
      <c r="K163" s="3" t="s">
        <v>1245</v>
      </c>
      <c r="L163" s="4" t="s">
        <v>2006</v>
      </c>
      <c r="M163" s="3" t="s">
        <v>2007</v>
      </c>
      <c r="N163" s="3" t="s">
        <v>2008</v>
      </c>
      <c r="O163" s="3">
        <v>10</v>
      </c>
      <c r="P163" s="4" t="s">
        <v>1269</v>
      </c>
      <c r="Q163" s="3" t="s">
        <v>1270</v>
      </c>
      <c r="R163" s="4" t="s">
        <v>1271</v>
      </c>
      <c r="S163" s="4" t="s">
        <v>1249</v>
      </c>
      <c r="T163" s="3">
        <v>56760</v>
      </c>
      <c r="U163" s="3">
        <v>1</v>
      </c>
      <c r="V163" s="3">
        <v>0</v>
      </c>
      <c r="W163" s="3" t="s">
        <v>2007</v>
      </c>
      <c r="Y163" s="5">
        <v>45898.699112534698</v>
      </c>
      <c r="Z163" s="3" t="s">
        <v>2575</v>
      </c>
      <c r="AA163" s="3" t="s">
        <v>1250</v>
      </c>
      <c r="AB163" s="3">
        <v>56760</v>
      </c>
      <c r="AC163" s="3" t="s">
        <v>2819</v>
      </c>
      <c r="AD163" s="3" t="s">
        <v>2818</v>
      </c>
      <c r="AE163" s="3" t="str">
        <f t="shared" si="18"/>
        <v>10182350</v>
      </c>
      <c r="AF163" s="3" t="str">
        <f>VLOOKUP(AD163,Vat_tu__hang_hoa__dich_vu!$C:$D,2,0)</f>
        <v>CN300</v>
      </c>
      <c r="AH163" s="3">
        <f t="shared" si="20"/>
        <v>56760</v>
      </c>
      <c r="AI163" s="3">
        <f t="shared" si="21"/>
        <v>56760</v>
      </c>
    </row>
    <row r="164" spans="1:35" x14ac:dyDescent="0.25">
      <c r="A164" s="3" t="str">
        <f>VLOOKUP(B164,'HĐ TRA'!$B:$C,2,0)</f>
        <v>29/08/2025</v>
      </c>
      <c r="B164" s="4">
        <v>9105868447</v>
      </c>
      <c r="C164" s="3" t="s">
        <v>279</v>
      </c>
      <c r="D164" s="5" t="str">
        <f>VLOOKUP(B164,'HĐ TRA'!$B:$L,11,0)</f>
        <v>0104918404-009</v>
      </c>
      <c r="E164" s="6" t="str">
        <f t="shared" si="19"/>
        <v>WIN-009</v>
      </c>
      <c r="F164" s="8" t="str">
        <f t="shared" si="17"/>
        <v>6945 WM+ DNG 110 Lương Trúc Đàm</v>
      </c>
      <c r="G164" s="5"/>
      <c r="H164" s="3" t="s">
        <v>1243</v>
      </c>
      <c r="I164" s="4" t="s">
        <v>23</v>
      </c>
      <c r="J164" s="3" t="s">
        <v>1244</v>
      </c>
      <c r="K164" s="3" t="s">
        <v>1245</v>
      </c>
      <c r="L164" s="4" t="s">
        <v>2006</v>
      </c>
      <c r="M164" s="3" t="s">
        <v>2007</v>
      </c>
      <c r="N164" s="3" t="s">
        <v>2008</v>
      </c>
      <c r="O164" s="3">
        <v>20</v>
      </c>
      <c r="P164" s="4" t="s">
        <v>1266</v>
      </c>
      <c r="Q164" s="3" t="s">
        <v>1267</v>
      </c>
      <c r="R164" s="4" t="s">
        <v>1268</v>
      </c>
      <c r="S164" s="4" t="s">
        <v>1249</v>
      </c>
      <c r="T164" s="3">
        <v>49500</v>
      </c>
      <c r="U164" s="3">
        <v>1</v>
      </c>
      <c r="V164" s="3">
        <v>0</v>
      </c>
      <c r="W164" s="3" t="s">
        <v>2007</v>
      </c>
      <c r="Y164" s="5">
        <v>45898.699112534698</v>
      </c>
      <c r="Z164" s="3" t="s">
        <v>2575</v>
      </c>
      <c r="AA164" s="3" t="s">
        <v>1250</v>
      </c>
      <c r="AB164" s="3">
        <v>49500</v>
      </c>
      <c r="AC164" s="3" t="s">
        <v>2873</v>
      </c>
      <c r="AD164" s="3" t="s">
        <v>2872</v>
      </c>
      <c r="AE164" s="3" t="str">
        <f t="shared" si="18"/>
        <v>10182348</v>
      </c>
      <c r="AF164" s="3" t="str">
        <f>VLOOKUP(AD164,Vat_tu__hang_hoa__dich_vu!$C:$D,2,0)</f>
        <v>GL250KT</v>
      </c>
      <c r="AH164" s="3">
        <f t="shared" si="20"/>
        <v>49500</v>
      </c>
      <c r="AI164" s="3">
        <f t="shared" si="21"/>
        <v>49500</v>
      </c>
    </row>
    <row r="165" spans="1:35" x14ac:dyDescent="0.25">
      <c r="A165" s="3" t="str">
        <f>VLOOKUP(B165,'HĐ TRA'!$B:$C,2,0)</f>
        <v>29/08/2025</v>
      </c>
      <c r="B165" s="4">
        <v>9105868447</v>
      </c>
      <c r="C165" s="3" t="s">
        <v>279</v>
      </c>
      <c r="D165" s="5" t="str">
        <f>VLOOKUP(B165,'HĐ TRA'!$B:$L,11,0)</f>
        <v>0104918404-009</v>
      </c>
      <c r="E165" s="6" t="str">
        <f t="shared" si="19"/>
        <v>WIN-009</v>
      </c>
      <c r="F165" s="8" t="str">
        <f t="shared" si="17"/>
        <v>6945 WM+ DNG 110 Lương Trúc Đàm</v>
      </c>
      <c r="G165" s="5"/>
      <c r="H165" s="3" t="s">
        <v>1243</v>
      </c>
      <c r="I165" s="4" t="s">
        <v>23</v>
      </c>
      <c r="J165" s="3" t="s">
        <v>1244</v>
      </c>
      <c r="K165" s="3" t="s">
        <v>1245</v>
      </c>
      <c r="L165" s="4" t="s">
        <v>2006</v>
      </c>
      <c r="M165" s="3" t="s">
        <v>2007</v>
      </c>
      <c r="N165" s="3" t="s">
        <v>2008</v>
      </c>
      <c r="O165" s="3">
        <v>30</v>
      </c>
      <c r="P165" s="4" t="s">
        <v>1254</v>
      </c>
      <c r="Q165" s="3" t="s">
        <v>1255</v>
      </c>
      <c r="R165" s="4" t="s">
        <v>1256</v>
      </c>
      <c r="S165" s="4" t="s">
        <v>1249</v>
      </c>
      <c r="T165" s="3">
        <v>46000</v>
      </c>
      <c r="U165" s="3">
        <v>1</v>
      </c>
      <c r="V165" s="3">
        <v>0</v>
      </c>
      <c r="W165" s="3" t="s">
        <v>2007</v>
      </c>
      <c r="Y165" s="5">
        <v>45898.699112534698</v>
      </c>
      <c r="Z165" s="3" t="s">
        <v>2575</v>
      </c>
      <c r="AA165" s="3" t="s">
        <v>1250</v>
      </c>
      <c r="AB165" s="3">
        <v>46000</v>
      </c>
      <c r="AC165" s="3" t="s">
        <v>3013</v>
      </c>
      <c r="AD165" s="3" t="s">
        <v>3181</v>
      </c>
      <c r="AE165" s="3" t="str">
        <f t="shared" si="18"/>
        <v>10638308</v>
      </c>
      <c r="AF165" s="3" t="str">
        <f>VLOOKUP(AD165,Vat_tu__hang_hoa__dich_vu!$C:$D,2,0)</f>
        <v>MNH250</v>
      </c>
      <c r="AH165" s="3">
        <f t="shared" si="20"/>
        <v>46000</v>
      </c>
      <c r="AI165" s="3">
        <f t="shared" si="21"/>
        <v>46000</v>
      </c>
    </row>
    <row r="166" spans="1:35" x14ac:dyDescent="0.25">
      <c r="A166" s="3" t="str">
        <f>VLOOKUP(B166,'HĐ TRA'!$B:$C,2,0)</f>
        <v>29/08/2025</v>
      </c>
      <c r="B166" s="4">
        <v>9105868447</v>
      </c>
      <c r="C166" s="3" t="s">
        <v>279</v>
      </c>
      <c r="D166" s="5" t="str">
        <f>VLOOKUP(B166,'HĐ TRA'!$B:$L,11,0)</f>
        <v>0104918404-009</v>
      </c>
      <c r="E166" s="6" t="str">
        <f t="shared" si="19"/>
        <v>WIN-009</v>
      </c>
      <c r="F166" s="8" t="str">
        <f t="shared" si="17"/>
        <v>6945 WM+ DNG 110 Lương Trúc Đàm</v>
      </c>
      <c r="G166" s="5"/>
      <c r="H166" s="3" t="s">
        <v>1243</v>
      </c>
      <c r="I166" s="4" t="s">
        <v>23</v>
      </c>
      <c r="J166" s="3" t="s">
        <v>1244</v>
      </c>
      <c r="K166" s="3" t="s">
        <v>1245</v>
      </c>
      <c r="L166" s="4" t="s">
        <v>2006</v>
      </c>
      <c r="M166" s="3" t="s">
        <v>2007</v>
      </c>
      <c r="N166" s="3" t="s">
        <v>2008</v>
      </c>
      <c r="O166" s="3">
        <v>40</v>
      </c>
      <c r="P166" s="4" t="s">
        <v>1251</v>
      </c>
      <c r="Q166" s="3" t="s">
        <v>1252</v>
      </c>
      <c r="R166" s="4" t="s">
        <v>1253</v>
      </c>
      <c r="S166" s="4" t="s">
        <v>1249</v>
      </c>
      <c r="T166" s="3">
        <v>50182</v>
      </c>
      <c r="U166" s="3">
        <v>1</v>
      </c>
      <c r="V166" s="3">
        <v>0</v>
      </c>
      <c r="W166" s="3" t="s">
        <v>2007</v>
      </c>
      <c r="Y166" s="5">
        <v>45898.699112534698</v>
      </c>
      <c r="Z166" s="3" t="s">
        <v>2575</v>
      </c>
      <c r="AA166" s="3" t="s">
        <v>1250</v>
      </c>
      <c r="AB166" s="3">
        <v>50182</v>
      </c>
      <c r="AC166" s="3" t="s">
        <v>2826</v>
      </c>
      <c r="AD166" s="3" t="s">
        <v>3179</v>
      </c>
      <c r="AE166" s="3" t="str">
        <f t="shared" si="18"/>
        <v>10638307</v>
      </c>
      <c r="AF166" s="3" t="str">
        <f>VLOOKUP(AD166,Vat_tu__hang_hoa__dich_vu!$C:$D,2,0)</f>
        <v>GTLX250G</v>
      </c>
      <c r="AH166" s="3">
        <f t="shared" si="20"/>
        <v>50182</v>
      </c>
      <c r="AI166" s="3">
        <f t="shared" si="21"/>
        <v>50182</v>
      </c>
    </row>
    <row r="167" spans="1:35" x14ac:dyDescent="0.25">
      <c r="A167" s="3" t="str">
        <f>VLOOKUP(B167,'HĐ TRA'!$B:$C,2,0)</f>
        <v>29/08/2025</v>
      </c>
      <c r="B167" s="4">
        <v>9105868447</v>
      </c>
      <c r="C167" s="3" t="s">
        <v>279</v>
      </c>
      <c r="D167" s="5" t="str">
        <f>VLOOKUP(B167,'HĐ TRA'!$B:$L,11,0)</f>
        <v>0104918404-009</v>
      </c>
      <c r="E167" s="6" t="str">
        <f t="shared" si="19"/>
        <v>WIN-009</v>
      </c>
      <c r="F167" s="8" t="str">
        <f t="shared" si="17"/>
        <v>6945 WM+ DNG 110 Lương Trúc Đàm</v>
      </c>
      <c r="G167" s="5"/>
      <c r="H167" s="3" t="s">
        <v>1243</v>
      </c>
      <c r="I167" s="4" t="s">
        <v>23</v>
      </c>
      <c r="J167" s="3" t="s">
        <v>1244</v>
      </c>
      <c r="K167" s="3" t="s">
        <v>1245</v>
      </c>
      <c r="L167" s="4" t="s">
        <v>2006</v>
      </c>
      <c r="M167" s="3" t="s">
        <v>2007</v>
      </c>
      <c r="N167" s="3" t="s">
        <v>2008</v>
      </c>
      <c r="O167" s="3">
        <v>50</v>
      </c>
      <c r="P167" s="4" t="s">
        <v>1263</v>
      </c>
      <c r="Q167" s="3" t="s">
        <v>1264</v>
      </c>
      <c r="R167" s="4" t="s">
        <v>1265</v>
      </c>
      <c r="S167" s="4" t="s">
        <v>1249</v>
      </c>
      <c r="T167" s="3">
        <v>89285</v>
      </c>
      <c r="U167" s="3">
        <v>1</v>
      </c>
      <c r="V167" s="3">
        <v>0</v>
      </c>
      <c r="W167" s="3" t="s">
        <v>2007</v>
      </c>
      <c r="Y167" s="5">
        <v>45898.699112534698</v>
      </c>
      <c r="Z167" s="3" t="s">
        <v>2575</v>
      </c>
      <c r="AA167" s="3" t="s">
        <v>1250</v>
      </c>
      <c r="AB167" s="3">
        <v>89285</v>
      </c>
      <c r="AC167" s="3" t="s">
        <v>2899</v>
      </c>
      <c r="AD167" s="3" t="s">
        <v>3180</v>
      </c>
      <c r="AE167" s="3" t="str">
        <f t="shared" si="18"/>
        <v>10184167</v>
      </c>
      <c r="AF167" s="3" t="str">
        <f>VLOOKUP(AD167,Vat_tu__hang_hoa__dich_vu!$C:$D,2,0)</f>
        <v>GXD500</v>
      </c>
      <c r="AH167" s="3">
        <f t="shared" si="20"/>
        <v>89285</v>
      </c>
      <c r="AI167" s="3">
        <f t="shared" si="21"/>
        <v>89285</v>
      </c>
    </row>
    <row r="168" spans="1:35" x14ac:dyDescent="0.25">
      <c r="A168" s="3" t="str">
        <f>VLOOKUP(B168,'HĐ TRA'!$B:$C,2,0)</f>
        <v>29/08/2025</v>
      </c>
      <c r="B168" s="4">
        <v>9105868452</v>
      </c>
      <c r="C168" s="3" t="s">
        <v>39</v>
      </c>
      <c r="D168" s="5" t="str">
        <f>VLOOKUP(B168,'HĐ TRA'!$B:$L,11,0)</f>
        <v>0104918404-007</v>
      </c>
      <c r="E168" s="6" t="str">
        <f t="shared" si="19"/>
        <v>WIN-007</v>
      </c>
      <c r="F168" s="8" t="str">
        <f t="shared" si="17"/>
        <v>5376 WM+ QNH Số 463 Tổ 66 Khu Diêm Thủy</v>
      </c>
      <c r="G168" s="5"/>
      <c r="H168" s="3" t="s">
        <v>1243</v>
      </c>
      <c r="I168" s="4" t="s">
        <v>23</v>
      </c>
      <c r="J168" s="3" t="s">
        <v>1244</v>
      </c>
      <c r="K168" s="3" t="s">
        <v>1245</v>
      </c>
      <c r="L168" s="4" t="s">
        <v>2015</v>
      </c>
      <c r="M168" s="3" t="s">
        <v>2016</v>
      </c>
      <c r="N168" s="3" t="s">
        <v>2017</v>
      </c>
      <c r="O168" s="3">
        <v>10</v>
      </c>
      <c r="P168" s="4" t="s">
        <v>1269</v>
      </c>
      <c r="Q168" s="3" t="s">
        <v>1270</v>
      </c>
      <c r="R168" s="4" t="s">
        <v>1271</v>
      </c>
      <c r="S168" s="4" t="s">
        <v>1249</v>
      </c>
      <c r="T168" s="3">
        <v>56760</v>
      </c>
      <c r="U168" s="3">
        <v>6</v>
      </c>
      <c r="V168" s="3">
        <v>0</v>
      </c>
      <c r="W168" s="3" t="s">
        <v>2018</v>
      </c>
      <c r="X168" s="3" t="s">
        <v>2019</v>
      </c>
      <c r="Y168" s="5">
        <v>45898.702536805598</v>
      </c>
      <c r="AA168" s="3" t="s">
        <v>1250</v>
      </c>
      <c r="AB168" s="3">
        <v>56760</v>
      </c>
      <c r="AC168" s="3" t="s">
        <v>2819</v>
      </c>
      <c r="AD168" s="3" t="s">
        <v>2818</v>
      </c>
      <c r="AE168" s="3" t="str">
        <f t="shared" si="18"/>
        <v>10182350</v>
      </c>
      <c r="AF168" s="3" t="str">
        <f>VLOOKUP(AD168,Vat_tu__hang_hoa__dich_vu!$C:$D,2,0)</f>
        <v>CN300</v>
      </c>
      <c r="AH168" s="3">
        <f t="shared" si="20"/>
        <v>56760</v>
      </c>
      <c r="AI168" s="3">
        <f t="shared" si="21"/>
        <v>340560</v>
      </c>
    </row>
    <row r="169" spans="1:35" x14ac:dyDescent="0.25">
      <c r="A169" s="3" t="str">
        <f>VLOOKUP(B169,'HĐ TRA'!$B:$C,2,0)</f>
        <v>29/08/2025</v>
      </c>
      <c r="B169" s="4">
        <v>9105868452</v>
      </c>
      <c r="C169" s="3" t="s">
        <v>39</v>
      </c>
      <c r="D169" s="5" t="str">
        <f>VLOOKUP(B169,'HĐ TRA'!$B:$L,11,0)</f>
        <v>0104918404-007</v>
      </c>
      <c r="E169" s="6" t="str">
        <f t="shared" si="19"/>
        <v>WIN-007</v>
      </c>
      <c r="F169" s="8" t="str">
        <f t="shared" si="17"/>
        <v>5376 WM+ QNH Số 463 Tổ 66 Khu Diêm Thủy</v>
      </c>
      <c r="G169" s="5"/>
      <c r="H169" s="3" t="s">
        <v>1243</v>
      </c>
      <c r="I169" s="4" t="s">
        <v>23</v>
      </c>
      <c r="J169" s="3" t="s">
        <v>1244</v>
      </c>
      <c r="K169" s="3" t="s">
        <v>1245</v>
      </c>
      <c r="L169" s="4" t="s">
        <v>2015</v>
      </c>
      <c r="M169" s="3" t="s">
        <v>2016</v>
      </c>
      <c r="N169" s="3" t="s">
        <v>2017</v>
      </c>
      <c r="O169" s="3">
        <v>20</v>
      </c>
      <c r="P169" s="4" t="s">
        <v>1254</v>
      </c>
      <c r="Q169" s="3" t="s">
        <v>1255</v>
      </c>
      <c r="R169" s="4" t="s">
        <v>1256</v>
      </c>
      <c r="S169" s="4" t="s">
        <v>1249</v>
      </c>
      <c r="T169" s="3">
        <v>46000</v>
      </c>
      <c r="U169" s="3">
        <v>7</v>
      </c>
      <c r="V169" s="3">
        <v>0</v>
      </c>
      <c r="W169" s="3" t="s">
        <v>2018</v>
      </c>
      <c r="X169" s="3" t="s">
        <v>2019</v>
      </c>
      <c r="Y169" s="5">
        <v>45898.702536805598</v>
      </c>
      <c r="AA169" s="3" t="s">
        <v>1250</v>
      </c>
      <c r="AB169" s="3">
        <v>46000</v>
      </c>
      <c r="AC169" s="3" t="s">
        <v>3013</v>
      </c>
      <c r="AD169" s="3" t="s">
        <v>3181</v>
      </c>
      <c r="AE169" s="3" t="str">
        <f t="shared" si="18"/>
        <v>10638308</v>
      </c>
      <c r="AF169" s="3" t="str">
        <f>VLOOKUP(AD169,Vat_tu__hang_hoa__dich_vu!$C:$D,2,0)</f>
        <v>MNH250</v>
      </c>
      <c r="AH169" s="3">
        <f t="shared" si="20"/>
        <v>46000</v>
      </c>
      <c r="AI169" s="3">
        <f t="shared" si="21"/>
        <v>322000</v>
      </c>
    </row>
    <row r="170" spans="1:35" x14ac:dyDescent="0.25">
      <c r="A170" s="3" t="str">
        <f>VLOOKUP(B170,'HĐ TRA'!$B:$C,2,0)</f>
        <v>29/08/2025</v>
      </c>
      <c r="B170" s="4">
        <v>9105868452</v>
      </c>
      <c r="C170" s="3" t="s">
        <v>39</v>
      </c>
      <c r="D170" s="5" t="str">
        <f>VLOOKUP(B170,'HĐ TRA'!$B:$L,11,0)</f>
        <v>0104918404-007</v>
      </c>
      <c r="E170" s="6" t="str">
        <f t="shared" si="19"/>
        <v>WIN-007</v>
      </c>
      <c r="F170" s="8" t="str">
        <f t="shared" si="17"/>
        <v>5376 WM+ QNH Số 463 Tổ 66 Khu Diêm Thủy</v>
      </c>
      <c r="G170" s="5"/>
      <c r="H170" s="3" t="s">
        <v>1243</v>
      </c>
      <c r="I170" s="4" t="s">
        <v>23</v>
      </c>
      <c r="J170" s="3" t="s">
        <v>1244</v>
      </c>
      <c r="K170" s="3" t="s">
        <v>1245</v>
      </c>
      <c r="L170" s="4" t="s">
        <v>2015</v>
      </c>
      <c r="M170" s="3" t="s">
        <v>2016</v>
      </c>
      <c r="N170" s="3" t="s">
        <v>2017</v>
      </c>
      <c r="O170" s="3">
        <v>30</v>
      </c>
      <c r="P170" s="4" t="s">
        <v>1274</v>
      </c>
      <c r="Q170" s="3" t="s">
        <v>1275</v>
      </c>
      <c r="R170" s="4" t="s">
        <v>1276</v>
      </c>
      <c r="S170" s="4" t="s">
        <v>1249</v>
      </c>
      <c r="T170" s="3">
        <v>74250</v>
      </c>
      <c r="U170" s="3">
        <v>9</v>
      </c>
      <c r="V170" s="3">
        <v>0</v>
      </c>
      <c r="W170" s="3" t="s">
        <v>2018</v>
      </c>
      <c r="X170" s="3" t="s">
        <v>2019</v>
      </c>
      <c r="Y170" s="5">
        <v>45898.702536805598</v>
      </c>
      <c r="AA170" s="3" t="s">
        <v>1250</v>
      </c>
      <c r="AB170" s="3">
        <v>74250</v>
      </c>
      <c r="AC170" s="3" t="s">
        <v>2771</v>
      </c>
      <c r="AD170" s="3" t="s">
        <v>2770</v>
      </c>
      <c r="AE170" s="3" t="str">
        <f t="shared" si="18"/>
        <v>10182351</v>
      </c>
      <c r="AF170" s="3" t="str">
        <f>VLOOKUP(AD170,Vat_tu__hang_hoa__dich_vu!$C:$D,2,0)</f>
        <v>CC300</v>
      </c>
      <c r="AH170" s="3">
        <f t="shared" si="20"/>
        <v>74250</v>
      </c>
      <c r="AI170" s="3">
        <f t="shared" si="21"/>
        <v>668250</v>
      </c>
    </row>
    <row r="171" spans="1:35" x14ac:dyDescent="0.25">
      <c r="A171" s="3" t="str">
        <f>VLOOKUP(B171,'HĐ TRA'!$B:$C,2,0)</f>
        <v>29/08/2025</v>
      </c>
      <c r="B171" s="4">
        <v>9105868453</v>
      </c>
      <c r="C171" s="3" t="s">
        <v>81</v>
      </c>
      <c r="D171" s="5" t="str">
        <f>VLOOKUP(B171,'HĐ TRA'!$B:$L,11,0)</f>
        <v>0104918404-058</v>
      </c>
      <c r="E171" s="6" t="str">
        <f t="shared" si="19"/>
        <v>WIN-058</v>
      </c>
      <c r="F171" s="8" t="str">
        <f t="shared" si="17"/>
        <v>6627 WM+ NAN Khối 13, TT Qùy Hợp</v>
      </c>
      <c r="G171" s="5"/>
      <c r="H171" s="3" t="s">
        <v>1243</v>
      </c>
      <c r="I171" s="4" t="s">
        <v>23</v>
      </c>
      <c r="J171" s="3" t="s">
        <v>1244</v>
      </c>
      <c r="K171" s="3" t="s">
        <v>1245</v>
      </c>
      <c r="L171" s="4" t="s">
        <v>2221</v>
      </c>
      <c r="M171" s="3" t="s">
        <v>2222</v>
      </c>
      <c r="N171" s="3" t="s">
        <v>2223</v>
      </c>
      <c r="O171" s="3">
        <v>10</v>
      </c>
      <c r="P171" s="4" t="s">
        <v>1246</v>
      </c>
      <c r="Q171" s="3" t="s">
        <v>1247</v>
      </c>
      <c r="R171" s="4" t="s">
        <v>1248</v>
      </c>
      <c r="S171" s="4" t="s">
        <v>1249</v>
      </c>
      <c r="T171" s="3">
        <v>111058</v>
      </c>
      <c r="U171" s="3">
        <v>2</v>
      </c>
      <c r="V171" s="3">
        <v>0</v>
      </c>
      <c r="W171" s="3" t="s">
        <v>2222</v>
      </c>
      <c r="Y171" s="5">
        <v>45898.705175729199</v>
      </c>
      <c r="Z171" s="3" t="s">
        <v>2576</v>
      </c>
      <c r="AA171" s="3" t="s">
        <v>1250</v>
      </c>
      <c r="AB171" s="3">
        <v>111058</v>
      </c>
      <c r="AC171" s="3" t="s">
        <v>2824</v>
      </c>
      <c r="AD171" s="3" t="s">
        <v>2825</v>
      </c>
      <c r="AE171" s="3" t="str">
        <f t="shared" si="18"/>
        <v>10005986</v>
      </c>
      <c r="AF171" s="3" t="str">
        <f>VLOOKUP(AD171,Vat_tu__hang_hoa__dich_vu!$C:$D,2,0)</f>
        <v>GM500</v>
      </c>
      <c r="AH171" s="3">
        <f t="shared" si="20"/>
        <v>111058</v>
      </c>
      <c r="AI171" s="3">
        <f t="shared" si="21"/>
        <v>222116</v>
      </c>
    </row>
    <row r="172" spans="1:35" x14ac:dyDescent="0.25">
      <c r="A172" s="3" t="str">
        <f>VLOOKUP(B172,'HĐ TRA'!$B:$C,2,0)</f>
        <v>29/08/2025</v>
      </c>
      <c r="B172" s="4">
        <v>9105868468</v>
      </c>
      <c r="C172" s="3" t="s">
        <v>543</v>
      </c>
      <c r="D172" s="5" t="str">
        <f>VLOOKUP(B172,'HĐ TRA'!$B:$L,11,0)</f>
        <v>0104918404-056</v>
      </c>
      <c r="E172" s="6" t="str">
        <f t="shared" si="19"/>
        <v>WIN-056</v>
      </c>
      <c r="F172" s="8" t="str">
        <f t="shared" si="17"/>
        <v>5851 WM+ HYN 14 Tuệ Tĩnh, An Tảo</v>
      </c>
      <c r="G172" s="5"/>
      <c r="H172" s="3" t="s">
        <v>1243</v>
      </c>
      <c r="I172" s="4" t="s">
        <v>23</v>
      </c>
      <c r="J172" s="3" t="s">
        <v>1244</v>
      </c>
      <c r="K172" s="3" t="s">
        <v>1245</v>
      </c>
      <c r="L172" s="4" t="s">
        <v>2153</v>
      </c>
      <c r="M172" s="3" t="s">
        <v>2154</v>
      </c>
      <c r="N172" s="3" t="s">
        <v>2155</v>
      </c>
      <c r="O172" s="3">
        <v>10</v>
      </c>
      <c r="P172" s="4" t="s">
        <v>1254</v>
      </c>
      <c r="Q172" s="3" t="s">
        <v>1255</v>
      </c>
      <c r="R172" s="4" t="s">
        <v>1256</v>
      </c>
      <c r="S172" s="4" t="s">
        <v>1249</v>
      </c>
      <c r="T172" s="3">
        <v>46000</v>
      </c>
      <c r="U172" s="3">
        <v>2</v>
      </c>
      <c r="V172" s="3">
        <v>0</v>
      </c>
      <c r="W172" s="3" t="s">
        <v>2154</v>
      </c>
      <c r="Y172" s="5">
        <v>45898.705347569397</v>
      </c>
      <c r="AA172" s="3" t="s">
        <v>1250</v>
      </c>
      <c r="AB172" s="3">
        <v>46000</v>
      </c>
      <c r="AC172" s="3" t="s">
        <v>3013</v>
      </c>
      <c r="AD172" s="3" t="s">
        <v>3181</v>
      </c>
      <c r="AE172" s="3" t="str">
        <f t="shared" si="18"/>
        <v>10638308</v>
      </c>
      <c r="AF172" s="3" t="str">
        <f>VLOOKUP(AD172,Vat_tu__hang_hoa__dich_vu!$C:$D,2,0)</f>
        <v>MNH250</v>
      </c>
      <c r="AH172" s="3">
        <f t="shared" si="20"/>
        <v>46000</v>
      </c>
      <c r="AI172" s="3">
        <f t="shared" si="21"/>
        <v>92000</v>
      </c>
    </row>
    <row r="173" spans="1:35" x14ac:dyDescent="0.25">
      <c r="A173" s="3" t="str">
        <f>VLOOKUP(B173,'HĐ TRA'!$B:$C,2,0)</f>
        <v>29/08/2025</v>
      </c>
      <c r="B173" s="4">
        <v>9105868517</v>
      </c>
      <c r="C173" s="3" t="s">
        <v>419</v>
      </c>
      <c r="D173" s="5" t="str">
        <f>VLOOKUP(B173,'HĐ TRA'!$B:$L,11,0)</f>
        <v>0104918404-024</v>
      </c>
      <c r="E173" s="6" t="str">
        <f t="shared" si="19"/>
        <v>WIN-024</v>
      </c>
      <c r="F173" s="8" t="str">
        <f t="shared" si="17"/>
        <v>5194 WM+ BDG 10/9 Võ Thị Sáu, KP Tây A</v>
      </c>
      <c r="G173" s="5"/>
      <c r="H173" s="3" t="s">
        <v>1243</v>
      </c>
      <c r="I173" s="4" t="s">
        <v>23</v>
      </c>
      <c r="J173" s="3" t="s">
        <v>1244</v>
      </c>
      <c r="K173" s="3" t="s">
        <v>1245</v>
      </c>
      <c r="L173" s="4" t="s">
        <v>2360</v>
      </c>
      <c r="M173" s="3" t="s">
        <v>2361</v>
      </c>
      <c r="N173" s="3" t="s">
        <v>2362</v>
      </c>
      <c r="O173" s="3">
        <v>10</v>
      </c>
      <c r="P173" s="4" t="s">
        <v>1246</v>
      </c>
      <c r="Q173" s="3" t="s">
        <v>1247</v>
      </c>
      <c r="R173" s="4" t="s">
        <v>1248</v>
      </c>
      <c r="S173" s="4" t="s">
        <v>1249</v>
      </c>
      <c r="T173" s="3">
        <v>111058</v>
      </c>
      <c r="U173" s="3">
        <v>1</v>
      </c>
      <c r="V173" s="3">
        <v>0</v>
      </c>
      <c r="W173" s="3" t="s">
        <v>2363</v>
      </c>
      <c r="X173" s="3" t="s">
        <v>2364</v>
      </c>
      <c r="Y173" s="5">
        <v>45898.706866863402</v>
      </c>
      <c r="AA173" s="3" t="s">
        <v>1250</v>
      </c>
      <c r="AB173" s="3">
        <v>111058</v>
      </c>
      <c r="AC173" s="3" t="s">
        <v>2824</v>
      </c>
      <c r="AD173" s="3" t="s">
        <v>2825</v>
      </c>
      <c r="AE173" s="3" t="str">
        <f t="shared" si="18"/>
        <v>10005986</v>
      </c>
      <c r="AF173" s="3" t="str">
        <f>VLOOKUP(AD173,Vat_tu__hang_hoa__dich_vu!$C:$D,2,0)</f>
        <v>GM500</v>
      </c>
      <c r="AH173" s="3">
        <f t="shared" si="20"/>
        <v>111058</v>
      </c>
      <c r="AI173" s="3">
        <f t="shared" si="21"/>
        <v>111058</v>
      </c>
    </row>
    <row r="174" spans="1:35" x14ac:dyDescent="0.25">
      <c r="A174" s="3" t="str">
        <f>VLOOKUP(B174,'HĐ TRA'!$B:$C,2,0)</f>
        <v>29/08/2025</v>
      </c>
      <c r="B174" s="4">
        <v>9105868517</v>
      </c>
      <c r="C174" s="3" t="s">
        <v>419</v>
      </c>
      <c r="D174" s="5" t="str">
        <f>VLOOKUP(B174,'HĐ TRA'!$B:$L,11,0)</f>
        <v>0104918404-024</v>
      </c>
      <c r="E174" s="6" t="str">
        <f t="shared" si="19"/>
        <v>WIN-024</v>
      </c>
      <c r="F174" s="8" t="str">
        <f t="shared" si="17"/>
        <v>5194 WM+ BDG 10/9 Võ Thị Sáu, KP Tây A</v>
      </c>
      <c r="G174" s="5"/>
      <c r="H174" s="3" t="s">
        <v>1243</v>
      </c>
      <c r="I174" s="4" t="s">
        <v>23</v>
      </c>
      <c r="J174" s="3" t="s">
        <v>1244</v>
      </c>
      <c r="K174" s="3" t="s">
        <v>1245</v>
      </c>
      <c r="L174" s="4" t="s">
        <v>2360</v>
      </c>
      <c r="M174" s="3" t="s">
        <v>2361</v>
      </c>
      <c r="N174" s="3" t="s">
        <v>2362</v>
      </c>
      <c r="O174" s="3">
        <v>20</v>
      </c>
      <c r="P174" s="4" t="s">
        <v>1257</v>
      </c>
      <c r="Q174" s="3" t="s">
        <v>1258</v>
      </c>
      <c r="R174" s="4" t="s">
        <v>1259</v>
      </c>
      <c r="S174" s="4" t="s">
        <v>1249</v>
      </c>
      <c r="T174" s="3">
        <v>55595</v>
      </c>
      <c r="U174" s="3">
        <v>1</v>
      </c>
      <c r="V174" s="3">
        <v>0</v>
      </c>
      <c r="W174" s="3" t="s">
        <v>2363</v>
      </c>
      <c r="X174" s="3" t="s">
        <v>2364</v>
      </c>
      <c r="Y174" s="5">
        <v>45898.706866863402</v>
      </c>
      <c r="AA174" s="3" t="s">
        <v>1250</v>
      </c>
      <c r="AB174" s="3">
        <v>55595</v>
      </c>
      <c r="AC174" s="3" t="s">
        <v>3047</v>
      </c>
      <c r="AD174" s="3" t="s">
        <v>3046</v>
      </c>
      <c r="AE174" s="3" t="str">
        <f t="shared" si="18"/>
        <v>10005987</v>
      </c>
      <c r="AF174" s="3" t="str">
        <f>VLOOKUP(AD174,Vat_tu__hang_hoa__dich_vu!$C:$D,2,0)</f>
        <v>TH200</v>
      </c>
      <c r="AH174" s="3">
        <f t="shared" si="20"/>
        <v>55595</v>
      </c>
      <c r="AI174" s="3">
        <f t="shared" si="21"/>
        <v>55595</v>
      </c>
    </row>
    <row r="175" spans="1:35" x14ac:dyDescent="0.25">
      <c r="A175" s="3" t="str">
        <f>VLOOKUP(B175,'HĐ TRA'!$B:$C,2,0)</f>
        <v>29/08/2025</v>
      </c>
      <c r="B175" s="4">
        <v>9105868517</v>
      </c>
      <c r="C175" s="3" t="s">
        <v>419</v>
      </c>
      <c r="D175" s="5" t="str">
        <f>VLOOKUP(B175,'HĐ TRA'!$B:$L,11,0)</f>
        <v>0104918404-024</v>
      </c>
      <c r="E175" s="6" t="str">
        <f t="shared" si="19"/>
        <v>WIN-024</v>
      </c>
      <c r="F175" s="8" t="str">
        <f t="shared" si="17"/>
        <v>5194 WM+ BDG 10/9 Võ Thị Sáu, KP Tây A</v>
      </c>
      <c r="G175" s="5"/>
      <c r="H175" s="3" t="s">
        <v>1243</v>
      </c>
      <c r="I175" s="4" t="s">
        <v>23</v>
      </c>
      <c r="J175" s="3" t="s">
        <v>1244</v>
      </c>
      <c r="K175" s="3" t="s">
        <v>1245</v>
      </c>
      <c r="L175" s="4" t="s">
        <v>2360</v>
      </c>
      <c r="M175" s="3" t="s">
        <v>2361</v>
      </c>
      <c r="N175" s="3" t="s">
        <v>2362</v>
      </c>
      <c r="O175" s="3">
        <v>30</v>
      </c>
      <c r="P175" s="4" t="s">
        <v>1274</v>
      </c>
      <c r="Q175" s="3" t="s">
        <v>1275</v>
      </c>
      <c r="R175" s="4" t="s">
        <v>1276</v>
      </c>
      <c r="S175" s="4" t="s">
        <v>1249</v>
      </c>
      <c r="T175" s="3">
        <v>74250</v>
      </c>
      <c r="U175" s="3">
        <v>1</v>
      </c>
      <c r="V175" s="3">
        <v>0</v>
      </c>
      <c r="W175" s="3" t="s">
        <v>2363</v>
      </c>
      <c r="X175" s="3" t="s">
        <v>2364</v>
      </c>
      <c r="Y175" s="5">
        <v>45898.706866863402</v>
      </c>
      <c r="AA175" s="3" t="s">
        <v>1250</v>
      </c>
      <c r="AB175" s="3">
        <v>74250</v>
      </c>
      <c r="AC175" s="3" t="s">
        <v>2771</v>
      </c>
      <c r="AD175" s="3" t="s">
        <v>2770</v>
      </c>
      <c r="AE175" s="3" t="str">
        <f t="shared" si="18"/>
        <v>10182351</v>
      </c>
      <c r="AF175" s="3" t="str">
        <f>VLOOKUP(AD175,Vat_tu__hang_hoa__dich_vu!$C:$D,2,0)</f>
        <v>CC300</v>
      </c>
      <c r="AH175" s="3">
        <f t="shared" si="20"/>
        <v>74250</v>
      </c>
      <c r="AI175" s="3">
        <f t="shared" si="21"/>
        <v>74250</v>
      </c>
    </row>
    <row r="176" spans="1:35" x14ac:dyDescent="0.25">
      <c r="A176" s="3" t="str">
        <f>VLOOKUP(B176,'HĐ TRA'!$B:$C,2,0)</f>
        <v>29/08/2025</v>
      </c>
      <c r="B176" s="4">
        <v>9105868517</v>
      </c>
      <c r="C176" s="3" t="s">
        <v>419</v>
      </c>
      <c r="D176" s="5" t="str">
        <f>VLOOKUP(B176,'HĐ TRA'!$B:$L,11,0)</f>
        <v>0104918404-024</v>
      </c>
      <c r="E176" s="6" t="str">
        <f t="shared" si="19"/>
        <v>WIN-024</v>
      </c>
      <c r="F176" s="8" t="str">
        <f t="shared" si="17"/>
        <v>5194 WM+ BDG 10/9 Võ Thị Sáu, KP Tây A</v>
      </c>
      <c r="G176" s="5"/>
      <c r="H176" s="3" t="s">
        <v>1243</v>
      </c>
      <c r="I176" s="4" t="s">
        <v>23</v>
      </c>
      <c r="J176" s="3" t="s">
        <v>1244</v>
      </c>
      <c r="K176" s="3" t="s">
        <v>1245</v>
      </c>
      <c r="L176" s="4" t="s">
        <v>2360</v>
      </c>
      <c r="M176" s="3" t="s">
        <v>2361</v>
      </c>
      <c r="N176" s="3" t="s">
        <v>2362</v>
      </c>
      <c r="O176" s="3">
        <v>40</v>
      </c>
      <c r="P176" s="4" t="s">
        <v>1263</v>
      </c>
      <c r="Q176" s="3" t="s">
        <v>1264</v>
      </c>
      <c r="R176" s="4" t="s">
        <v>1265</v>
      </c>
      <c r="S176" s="4" t="s">
        <v>1249</v>
      </c>
      <c r="T176" s="3">
        <v>89285</v>
      </c>
      <c r="U176" s="3">
        <v>4</v>
      </c>
      <c r="V176" s="3">
        <v>0</v>
      </c>
      <c r="W176" s="3" t="s">
        <v>2363</v>
      </c>
      <c r="X176" s="3" t="s">
        <v>2364</v>
      </c>
      <c r="Y176" s="5">
        <v>45898.706866863402</v>
      </c>
      <c r="AA176" s="3" t="s">
        <v>1250</v>
      </c>
      <c r="AB176" s="3">
        <v>89285</v>
      </c>
      <c r="AC176" s="3" t="s">
        <v>2899</v>
      </c>
      <c r="AD176" s="3" t="s">
        <v>3180</v>
      </c>
      <c r="AE176" s="3" t="str">
        <f t="shared" si="18"/>
        <v>10184167</v>
      </c>
      <c r="AF176" s="3" t="str">
        <f>VLOOKUP(AD176,Vat_tu__hang_hoa__dich_vu!$C:$D,2,0)</f>
        <v>GXD500</v>
      </c>
      <c r="AH176" s="3">
        <f t="shared" si="20"/>
        <v>89285</v>
      </c>
      <c r="AI176" s="3">
        <f t="shared" si="21"/>
        <v>357140</v>
      </c>
    </row>
    <row r="177" spans="1:35" x14ac:dyDescent="0.25">
      <c r="A177" s="3" t="str">
        <f>VLOOKUP(B177,'HĐ TRA'!$B:$C,2,0)</f>
        <v>29/08/2025</v>
      </c>
      <c r="B177" s="4">
        <v>9105868517</v>
      </c>
      <c r="C177" s="3" t="s">
        <v>419</v>
      </c>
      <c r="D177" s="5" t="str">
        <f>VLOOKUP(B177,'HĐ TRA'!$B:$L,11,0)</f>
        <v>0104918404-024</v>
      </c>
      <c r="E177" s="6" t="str">
        <f t="shared" si="19"/>
        <v>WIN-024</v>
      </c>
      <c r="F177" s="8" t="str">
        <f t="shared" si="17"/>
        <v>5194 WM+ BDG 10/9 Võ Thị Sáu, KP Tây A</v>
      </c>
      <c r="G177" s="5"/>
      <c r="H177" s="3" t="s">
        <v>1243</v>
      </c>
      <c r="I177" s="4" t="s">
        <v>23</v>
      </c>
      <c r="J177" s="3" t="s">
        <v>1244</v>
      </c>
      <c r="K177" s="3" t="s">
        <v>1245</v>
      </c>
      <c r="L177" s="4" t="s">
        <v>2360</v>
      </c>
      <c r="M177" s="3" t="s">
        <v>2361</v>
      </c>
      <c r="N177" s="3" t="s">
        <v>2362</v>
      </c>
      <c r="O177" s="3">
        <v>50</v>
      </c>
      <c r="P177" s="4" t="s">
        <v>1251</v>
      </c>
      <c r="Q177" s="3" t="s">
        <v>1252</v>
      </c>
      <c r="R177" s="4" t="s">
        <v>1253</v>
      </c>
      <c r="S177" s="4" t="s">
        <v>1249</v>
      </c>
      <c r="T177" s="3">
        <v>50182</v>
      </c>
      <c r="U177" s="3">
        <v>3</v>
      </c>
      <c r="V177" s="3">
        <v>0</v>
      </c>
      <c r="W177" s="3" t="s">
        <v>2363</v>
      </c>
      <c r="X177" s="3" t="s">
        <v>2364</v>
      </c>
      <c r="Y177" s="5">
        <v>45898.706866863402</v>
      </c>
      <c r="AA177" s="3" t="s">
        <v>1250</v>
      </c>
      <c r="AB177" s="3">
        <v>50182</v>
      </c>
      <c r="AC177" s="3" t="s">
        <v>2826</v>
      </c>
      <c r="AD177" s="3" t="s">
        <v>3179</v>
      </c>
      <c r="AE177" s="3" t="str">
        <f t="shared" si="18"/>
        <v>10638307</v>
      </c>
      <c r="AF177" s="3" t="str">
        <f>VLOOKUP(AD177,Vat_tu__hang_hoa__dich_vu!$C:$D,2,0)</f>
        <v>GTLX250G</v>
      </c>
      <c r="AH177" s="3">
        <f t="shared" si="20"/>
        <v>50182</v>
      </c>
      <c r="AI177" s="3">
        <f t="shared" si="21"/>
        <v>150546</v>
      </c>
    </row>
    <row r="178" spans="1:35" x14ac:dyDescent="0.25">
      <c r="A178" s="3" t="str">
        <f>VLOOKUP(B178,'HĐ TRA'!$B:$C,2,0)</f>
        <v>29/08/2025</v>
      </c>
      <c r="B178" s="4">
        <v>9105868517</v>
      </c>
      <c r="C178" s="3" t="s">
        <v>419</v>
      </c>
      <c r="D178" s="5" t="str">
        <f>VLOOKUP(B178,'HĐ TRA'!$B:$L,11,0)</f>
        <v>0104918404-024</v>
      </c>
      <c r="E178" s="6" t="str">
        <f t="shared" si="19"/>
        <v>WIN-024</v>
      </c>
      <c r="F178" s="8" t="str">
        <f t="shared" si="17"/>
        <v>5194 WM+ BDG 10/9 Võ Thị Sáu, KP Tây A</v>
      </c>
      <c r="G178" s="5"/>
      <c r="H178" s="3" t="s">
        <v>1243</v>
      </c>
      <c r="I178" s="4" t="s">
        <v>23</v>
      </c>
      <c r="J178" s="3" t="s">
        <v>1244</v>
      </c>
      <c r="K178" s="3" t="s">
        <v>1245</v>
      </c>
      <c r="L178" s="4" t="s">
        <v>2360</v>
      </c>
      <c r="M178" s="3" t="s">
        <v>2361</v>
      </c>
      <c r="N178" s="3" t="s">
        <v>2362</v>
      </c>
      <c r="O178" s="3">
        <v>60</v>
      </c>
      <c r="P178" s="4" t="s">
        <v>1254</v>
      </c>
      <c r="Q178" s="3" t="s">
        <v>1255</v>
      </c>
      <c r="R178" s="4" t="s">
        <v>1256</v>
      </c>
      <c r="S178" s="4" t="s">
        <v>1249</v>
      </c>
      <c r="T178" s="3">
        <v>46000</v>
      </c>
      <c r="U178" s="3">
        <v>5</v>
      </c>
      <c r="V178" s="3">
        <v>0</v>
      </c>
      <c r="W178" s="3" t="s">
        <v>2363</v>
      </c>
      <c r="X178" s="3" t="s">
        <v>2364</v>
      </c>
      <c r="Y178" s="5">
        <v>45898.706866863402</v>
      </c>
      <c r="AA178" s="3" t="s">
        <v>1250</v>
      </c>
      <c r="AB178" s="3">
        <v>46000</v>
      </c>
      <c r="AC178" s="3" t="s">
        <v>3013</v>
      </c>
      <c r="AD178" s="3" t="s">
        <v>3181</v>
      </c>
      <c r="AE178" s="3" t="str">
        <f t="shared" si="18"/>
        <v>10638308</v>
      </c>
      <c r="AF178" s="3" t="str">
        <f>VLOOKUP(AD178,Vat_tu__hang_hoa__dich_vu!$C:$D,2,0)</f>
        <v>MNH250</v>
      </c>
      <c r="AH178" s="3">
        <f t="shared" si="20"/>
        <v>46000</v>
      </c>
      <c r="AI178" s="3">
        <f t="shared" si="21"/>
        <v>230000</v>
      </c>
    </row>
    <row r="179" spans="1:35" x14ac:dyDescent="0.25">
      <c r="A179" s="3" t="str">
        <f>VLOOKUP(B179,'HĐ TRA'!$B:$C,2,0)</f>
        <v>29/08/2025</v>
      </c>
      <c r="B179" s="4">
        <v>9105868500</v>
      </c>
      <c r="C179" s="3" t="s">
        <v>523</v>
      </c>
      <c r="D179" s="5" t="str">
        <f>VLOOKUP(B179,'HĐ TRA'!$B:$L,11,0)</f>
        <v>0104918404-002</v>
      </c>
      <c r="E179" s="6" t="str">
        <f t="shared" si="19"/>
        <v>WIN-002</v>
      </c>
      <c r="F179" s="8" t="str">
        <f t="shared" si="17"/>
        <v>2AY2 WM+ HNI Khu 2 Văn Lôi, Mê Linh</v>
      </c>
      <c r="G179" s="5"/>
      <c r="H179" s="3" t="s">
        <v>1243</v>
      </c>
      <c r="I179" s="4" t="s">
        <v>23</v>
      </c>
      <c r="J179" s="3" t="s">
        <v>1244</v>
      </c>
      <c r="K179" s="3" t="s">
        <v>1245</v>
      </c>
      <c r="L179" s="4" t="s">
        <v>2197</v>
      </c>
      <c r="M179" s="3" t="s">
        <v>2198</v>
      </c>
      <c r="N179" s="3" t="s">
        <v>2199</v>
      </c>
      <c r="O179" s="3">
        <v>10</v>
      </c>
      <c r="P179" s="4" t="s">
        <v>1246</v>
      </c>
      <c r="Q179" s="3" t="s">
        <v>1247</v>
      </c>
      <c r="R179" s="4" t="s">
        <v>1248</v>
      </c>
      <c r="S179" s="4" t="s">
        <v>1249</v>
      </c>
      <c r="T179" s="3">
        <v>111058</v>
      </c>
      <c r="U179" s="3">
        <v>1</v>
      </c>
      <c r="V179" s="3">
        <v>0</v>
      </c>
      <c r="W179" s="3" t="s">
        <v>2198</v>
      </c>
      <c r="Y179" s="5">
        <v>45898.707240775497</v>
      </c>
      <c r="AA179" s="3" t="s">
        <v>1250</v>
      </c>
      <c r="AB179" s="3">
        <v>111058</v>
      </c>
      <c r="AC179" s="3" t="s">
        <v>2824</v>
      </c>
      <c r="AD179" s="3" t="s">
        <v>2825</v>
      </c>
      <c r="AE179" s="3" t="str">
        <f t="shared" si="18"/>
        <v>10005986</v>
      </c>
      <c r="AF179" s="3" t="str">
        <f>VLOOKUP(AD179,Vat_tu__hang_hoa__dich_vu!$C:$D,2,0)</f>
        <v>GM500</v>
      </c>
      <c r="AH179" s="3">
        <f t="shared" si="20"/>
        <v>111058</v>
      </c>
      <c r="AI179" s="3">
        <f t="shared" si="21"/>
        <v>111058</v>
      </c>
    </row>
    <row r="180" spans="1:35" x14ac:dyDescent="0.25">
      <c r="A180" s="3" t="str">
        <f>VLOOKUP(B180,'HĐ TRA'!$B:$C,2,0)</f>
        <v>29/08/2025</v>
      </c>
      <c r="B180" s="4">
        <v>9105868553</v>
      </c>
      <c r="C180" s="3" t="s">
        <v>120</v>
      </c>
      <c r="D180" s="5" t="str">
        <f>VLOOKUP(B180,'HĐ TRA'!$B:$L,11,0)</f>
        <v>0104918404-002</v>
      </c>
      <c r="E180" s="6" t="str">
        <f t="shared" si="19"/>
        <v>WIN-002</v>
      </c>
      <c r="F180" s="8" t="str">
        <f t="shared" si="17"/>
        <v>6739 WM+ HNI Chợ Đầu Đê, Mê Linh</v>
      </c>
      <c r="G180" s="5"/>
      <c r="H180" s="3" t="s">
        <v>1243</v>
      </c>
      <c r="I180" s="4" t="s">
        <v>23</v>
      </c>
      <c r="J180" s="3" t="s">
        <v>1244</v>
      </c>
      <c r="K180" s="3" t="s">
        <v>1245</v>
      </c>
      <c r="L180" s="4" t="s">
        <v>2225</v>
      </c>
      <c r="M180" s="3" t="s">
        <v>2226</v>
      </c>
      <c r="N180" s="3" t="s">
        <v>2227</v>
      </c>
      <c r="O180" s="3">
        <v>10</v>
      </c>
      <c r="P180" s="4" t="s">
        <v>1254</v>
      </c>
      <c r="Q180" s="3" t="s">
        <v>1255</v>
      </c>
      <c r="R180" s="4" t="s">
        <v>1256</v>
      </c>
      <c r="S180" s="4" t="s">
        <v>1249</v>
      </c>
      <c r="T180" s="3">
        <v>46000</v>
      </c>
      <c r="U180" s="3">
        <v>5</v>
      </c>
      <c r="V180" s="3">
        <v>0</v>
      </c>
      <c r="W180" s="3" t="s">
        <v>2226</v>
      </c>
      <c r="Y180" s="5">
        <v>45898.710025659697</v>
      </c>
      <c r="AA180" s="3" t="s">
        <v>1250</v>
      </c>
      <c r="AB180" s="3">
        <v>46000</v>
      </c>
      <c r="AC180" s="3" t="s">
        <v>3013</v>
      </c>
      <c r="AD180" s="3" t="s">
        <v>3181</v>
      </c>
      <c r="AE180" s="3" t="str">
        <f t="shared" si="18"/>
        <v>10638308</v>
      </c>
      <c r="AF180" s="3" t="str">
        <f>VLOOKUP(AD180,Vat_tu__hang_hoa__dich_vu!$C:$D,2,0)</f>
        <v>MNH250</v>
      </c>
      <c r="AH180" s="3">
        <f t="shared" si="20"/>
        <v>46000</v>
      </c>
      <c r="AI180" s="3">
        <f t="shared" si="21"/>
        <v>230000</v>
      </c>
    </row>
    <row r="181" spans="1:35" x14ac:dyDescent="0.25">
      <c r="A181" s="3" t="str">
        <f>VLOOKUP(B181,'HĐ TRA'!$B:$C,2,0)</f>
        <v>29/08/2025</v>
      </c>
      <c r="B181" s="4">
        <v>9105868555</v>
      </c>
      <c r="C181" s="3" t="s">
        <v>124</v>
      </c>
      <c r="D181" s="5" t="str">
        <f>VLOOKUP(B181,'HĐ TRA'!$B:$L,11,0)</f>
        <v>0104918404-002</v>
      </c>
      <c r="E181" s="6" t="str">
        <f t="shared" si="19"/>
        <v>WIN-002</v>
      </c>
      <c r="F181" s="8" t="str">
        <f t="shared" si="17"/>
        <v>6739 WM+ HNI Chợ Đầu Đê, Mê Linh</v>
      </c>
      <c r="G181" s="5"/>
      <c r="H181" s="3" t="s">
        <v>1243</v>
      </c>
      <c r="I181" s="4" t="s">
        <v>23</v>
      </c>
      <c r="J181" s="3" t="s">
        <v>1244</v>
      </c>
      <c r="K181" s="3" t="s">
        <v>1245</v>
      </c>
      <c r="L181" s="4" t="s">
        <v>2225</v>
      </c>
      <c r="M181" s="3" t="s">
        <v>2226</v>
      </c>
      <c r="N181" s="3" t="s">
        <v>2227</v>
      </c>
      <c r="O181" s="3">
        <v>10</v>
      </c>
      <c r="P181" s="4" t="s">
        <v>1246</v>
      </c>
      <c r="Q181" s="3" t="s">
        <v>1247</v>
      </c>
      <c r="R181" s="4" t="s">
        <v>1248</v>
      </c>
      <c r="S181" s="4" t="s">
        <v>1249</v>
      </c>
      <c r="T181" s="3">
        <v>111058</v>
      </c>
      <c r="U181" s="3">
        <v>3</v>
      </c>
      <c r="V181" s="3">
        <v>0</v>
      </c>
      <c r="W181" s="3" t="s">
        <v>2226</v>
      </c>
      <c r="Y181" s="5">
        <v>45898.7107092593</v>
      </c>
      <c r="AA181" s="3" t="s">
        <v>1250</v>
      </c>
      <c r="AB181" s="3">
        <v>111058</v>
      </c>
      <c r="AC181" s="3" t="s">
        <v>2824</v>
      </c>
      <c r="AD181" s="3" t="s">
        <v>2825</v>
      </c>
      <c r="AE181" s="3" t="str">
        <f t="shared" si="18"/>
        <v>10005986</v>
      </c>
      <c r="AF181" s="3" t="str">
        <f>VLOOKUP(AD181,Vat_tu__hang_hoa__dich_vu!$C:$D,2,0)</f>
        <v>GM500</v>
      </c>
      <c r="AH181" s="3">
        <f t="shared" si="20"/>
        <v>111058</v>
      </c>
      <c r="AI181" s="3">
        <f t="shared" si="21"/>
        <v>333174</v>
      </c>
    </row>
    <row r="182" spans="1:35" x14ac:dyDescent="0.25">
      <c r="A182" s="3" t="str">
        <f>VLOOKUP(B182,'HĐ TRA'!$B:$C,2,0)</f>
        <v>29/08/2025</v>
      </c>
      <c r="B182" s="4">
        <v>9105868503</v>
      </c>
      <c r="C182" s="3" t="s">
        <v>537</v>
      </c>
      <c r="D182" s="5" t="str">
        <f>VLOOKUP(B182,'HĐ TRA'!$B:$L,11,0)</f>
        <v>0104918404-002</v>
      </c>
      <c r="E182" s="6" t="str">
        <f t="shared" si="19"/>
        <v>WIN-002</v>
      </c>
      <c r="F182" s="8" t="str">
        <f t="shared" si="17"/>
        <v>2AGK WM+ HNI F5-CH02 Masteri West Height</v>
      </c>
      <c r="G182" s="5"/>
      <c r="H182" s="3" t="s">
        <v>1243</v>
      </c>
      <c r="I182" s="4" t="s">
        <v>23</v>
      </c>
      <c r="J182" s="3" t="s">
        <v>1244</v>
      </c>
      <c r="K182" s="3" t="s">
        <v>1245</v>
      </c>
      <c r="L182" s="4" t="s">
        <v>2577</v>
      </c>
      <c r="M182" s="3" t="s">
        <v>2578</v>
      </c>
      <c r="N182" s="3" t="s">
        <v>2579</v>
      </c>
      <c r="O182" s="3">
        <v>10</v>
      </c>
      <c r="P182" s="4" t="s">
        <v>1246</v>
      </c>
      <c r="Q182" s="3" t="s">
        <v>1247</v>
      </c>
      <c r="R182" s="4" t="s">
        <v>1248</v>
      </c>
      <c r="S182" s="4" t="s">
        <v>1249</v>
      </c>
      <c r="T182" s="3">
        <v>111058</v>
      </c>
      <c r="U182" s="3">
        <v>1</v>
      </c>
      <c r="V182" s="3">
        <v>0</v>
      </c>
      <c r="W182" s="3" t="s">
        <v>2580</v>
      </c>
      <c r="Y182" s="5">
        <v>45898.711702546301</v>
      </c>
      <c r="AA182" s="3" t="s">
        <v>1250</v>
      </c>
      <c r="AB182" s="3">
        <v>111058</v>
      </c>
      <c r="AC182" s="3" t="s">
        <v>2824</v>
      </c>
      <c r="AD182" s="3" t="s">
        <v>2825</v>
      </c>
      <c r="AE182" s="3" t="str">
        <f t="shared" si="18"/>
        <v>10005986</v>
      </c>
      <c r="AF182" s="3" t="str">
        <f>VLOOKUP(AD182,Vat_tu__hang_hoa__dich_vu!$C:$D,2,0)</f>
        <v>GM500</v>
      </c>
      <c r="AH182" s="3">
        <f t="shared" si="20"/>
        <v>111058</v>
      </c>
      <c r="AI182" s="3">
        <f t="shared" si="21"/>
        <v>111058</v>
      </c>
    </row>
    <row r="183" spans="1:35" x14ac:dyDescent="0.25">
      <c r="A183" s="3" t="str">
        <f>VLOOKUP(B183,'HĐ TRA'!$B:$C,2,0)</f>
        <v>29/08/2025</v>
      </c>
      <c r="B183" s="4">
        <v>9105868503</v>
      </c>
      <c r="C183" s="3" t="s">
        <v>537</v>
      </c>
      <c r="D183" s="5" t="str">
        <f>VLOOKUP(B183,'HĐ TRA'!$B:$L,11,0)</f>
        <v>0104918404-002</v>
      </c>
      <c r="E183" s="6" t="str">
        <f t="shared" si="19"/>
        <v>WIN-002</v>
      </c>
      <c r="F183" s="8" t="str">
        <f t="shared" si="17"/>
        <v>2AGK WM+ HNI F5-CH02 Masteri West Height</v>
      </c>
      <c r="G183" s="5"/>
      <c r="H183" s="3" t="s">
        <v>1243</v>
      </c>
      <c r="I183" s="4" t="s">
        <v>23</v>
      </c>
      <c r="J183" s="3" t="s">
        <v>1244</v>
      </c>
      <c r="K183" s="3" t="s">
        <v>1245</v>
      </c>
      <c r="L183" s="4" t="s">
        <v>2577</v>
      </c>
      <c r="M183" s="3" t="s">
        <v>2578</v>
      </c>
      <c r="N183" s="3" t="s">
        <v>2579</v>
      </c>
      <c r="O183" s="3">
        <v>20</v>
      </c>
      <c r="P183" s="4" t="s">
        <v>1254</v>
      </c>
      <c r="Q183" s="3" t="s">
        <v>1255</v>
      </c>
      <c r="R183" s="4" t="s">
        <v>1256</v>
      </c>
      <c r="S183" s="4" t="s">
        <v>1249</v>
      </c>
      <c r="T183" s="3">
        <v>46000</v>
      </c>
      <c r="U183" s="3">
        <v>2</v>
      </c>
      <c r="V183" s="3">
        <v>0</v>
      </c>
      <c r="W183" s="3" t="s">
        <v>2580</v>
      </c>
      <c r="Y183" s="5">
        <v>45898.711702546301</v>
      </c>
      <c r="AA183" s="3" t="s">
        <v>1250</v>
      </c>
      <c r="AB183" s="3">
        <v>46000</v>
      </c>
      <c r="AC183" s="3" t="s">
        <v>3013</v>
      </c>
      <c r="AD183" s="3" t="s">
        <v>3181</v>
      </c>
      <c r="AE183" s="3" t="str">
        <f t="shared" si="18"/>
        <v>10638308</v>
      </c>
      <c r="AF183" s="3" t="str">
        <f>VLOOKUP(AD183,Vat_tu__hang_hoa__dich_vu!$C:$D,2,0)</f>
        <v>MNH250</v>
      </c>
      <c r="AH183" s="3">
        <f t="shared" si="20"/>
        <v>46000</v>
      </c>
      <c r="AI183" s="3">
        <f t="shared" si="21"/>
        <v>92000</v>
      </c>
    </row>
    <row r="184" spans="1:35" x14ac:dyDescent="0.25">
      <c r="A184" s="3" t="str">
        <f>VLOOKUP(B184,'HĐ TRA'!$B:$C,2,0)</f>
        <v>29/08/2025</v>
      </c>
      <c r="B184" s="4">
        <v>9105868526</v>
      </c>
      <c r="C184" s="3" t="s">
        <v>88</v>
      </c>
      <c r="D184" s="5" t="str">
        <f>VLOOKUP(B184,'HĐ TRA'!$B:$L,11,0)</f>
        <v>0104918404-058</v>
      </c>
      <c r="E184" s="6" t="str">
        <f t="shared" si="19"/>
        <v>WIN-058</v>
      </c>
      <c r="F184" s="8" t="str">
        <f t="shared" ref="F184:F246" si="22">L184&amp;" "&amp;M184</f>
        <v>4599 WM+ NAN 259 Hà Huy Tập</v>
      </c>
      <c r="G184" s="5"/>
      <c r="H184" s="3" t="s">
        <v>1243</v>
      </c>
      <c r="I184" s="4" t="s">
        <v>23</v>
      </c>
      <c r="J184" s="3" t="s">
        <v>1244</v>
      </c>
      <c r="K184" s="3" t="s">
        <v>1245</v>
      </c>
      <c r="L184" s="4" t="s">
        <v>2162</v>
      </c>
      <c r="M184" s="3" t="s">
        <v>2163</v>
      </c>
      <c r="N184" s="3" t="s">
        <v>2164</v>
      </c>
      <c r="O184" s="3">
        <v>10</v>
      </c>
      <c r="P184" s="4" t="s">
        <v>1246</v>
      </c>
      <c r="Q184" s="3" t="s">
        <v>1247</v>
      </c>
      <c r="R184" s="4" t="s">
        <v>1248</v>
      </c>
      <c r="S184" s="4" t="s">
        <v>1249</v>
      </c>
      <c r="T184" s="3">
        <v>111058</v>
      </c>
      <c r="U184" s="3">
        <v>2</v>
      </c>
      <c r="V184" s="3">
        <v>0</v>
      </c>
      <c r="W184" s="3" t="s">
        <v>2163</v>
      </c>
      <c r="X184" s="3" t="s">
        <v>2165</v>
      </c>
      <c r="Y184" s="5">
        <v>45898.711950231504</v>
      </c>
      <c r="Z184" s="3" t="s">
        <v>2581</v>
      </c>
      <c r="AA184" s="3" t="s">
        <v>1250</v>
      </c>
      <c r="AB184" s="3">
        <v>111058</v>
      </c>
      <c r="AC184" s="3" t="s">
        <v>2824</v>
      </c>
      <c r="AD184" s="3" t="s">
        <v>2825</v>
      </c>
      <c r="AE184" s="3" t="str">
        <f t="shared" ref="AE184:AE215" si="23">P184</f>
        <v>10005986</v>
      </c>
      <c r="AF184" s="3" t="str">
        <f>VLOOKUP(AD184,Vat_tu__hang_hoa__dich_vu!$C:$D,2,0)</f>
        <v>GM500</v>
      </c>
      <c r="AH184" s="3">
        <f t="shared" si="20"/>
        <v>111058</v>
      </c>
      <c r="AI184" s="3">
        <f t="shared" si="21"/>
        <v>222116</v>
      </c>
    </row>
    <row r="185" spans="1:35" x14ac:dyDescent="0.25">
      <c r="A185" s="3" t="str">
        <f>VLOOKUP(B185,'HĐ TRA'!$B:$C,2,0)</f>
        <v>29/08/2025</v>
      </c>
      <c r="B185" s="4">
        <v>9105868526</v>
      </c>
      <c r="C185" s="3" t="s">
        <v>88</v>
      </c>
      <c r="D185" s="5" t="str">
        <f>VLOOKUP(B185,'HĐ TRA'!$B:$L,11,0)</f>
        <v>0104918404-058</v>
      </c>
      <c r="E185" s="6" t="str">
        <f t="shared" si="19"/>
        <v>WIN-058</v>
      </c>
      <c r="F185" s="8" t="str">
        <f t="shared" si="22"/>
        <v>4599 WM+ NAN 259 Hà Huy Tập</v>
      </c>
      <c r="G185" s="5"/>
      <c r="H185" s="3" t="s">
        <v>1243</v>
      </c>
      <c r="I185" s="4" t="s">
        <v>23</v>
      </c>
      <c r="J185" s="3" t="s">
        <v>1244</v>
      </c>
      <c r="K185" s="3" t="s">
        <v>1245</v>
      </c>
      <c r="L185" s="4" t="s">
        <v>2162</v>
      </c>
      <c r="M185" s="3" t="s">
        <v>2163</v>
      </c>
      <c r="N185" s="3" t="s">
        <v>2164</v>
      </c>
      <c r="O185" s="3">
        <v>20</v>
      </c>
      <c r="P185" s="4" t="s">
        <v>1254</v>
      </c>
      <c r="Q185" s="3" t="s">
        <v>1255</v>
      </c>
      <c r="R185" s="4" t="s">
        <v>1256</v>
      </c>
      <c r="S185" s="4" t="s">
        <v>1249</v>
      </c>
      <c r="T185" s="3">
        <v>46000</v>
      </c>
      <c r="U185" s="3">
        <v>1</v>
      </c>
      <c r="V185" s="3">
        <v>0</v>
      </c>
      <c r="W185" s="3" t="s">
        <v>2163</v>
      </c>
      <c r="X185" s="3" t="s">
        <v>2165</v>
      </c>
      <c r="Y185" s="5">
        <v>45898.711950231504</v>
      </c>
      <c r="Z185" s="3" t="s">
        <v>2581</v>
      </c>
      <c r="AA185" s="3" t="s">
        <v>1250</v>
      </c>
      <c r="AB185" s="3">
        <v>46000</v>
      </c>
      <c r="AC185" s="3" t="s">
        <v>3013</v>
      </c>
      <c r="AD185" s="3" t="s">
        <v>3181</v>
      </c>
      <c r="AE185" s="3" t="str">
        <f t="shared" si="23"/>
        <v>10638308</v>
      </c>
      <c r="AF185" s="3" t="str">
        <f>VLOOKUP(AD185,Vat_tu__hang_hoa__dich_vu!$C:$D,2,0)</f>
        <v>MNH250</v>
      </c>
      <c r="AH185" s="3">
        <f t="shared" si="20"/>
        <v>46000</v>
      </c>
      <c r="AI185" s="3">
        <f t="shared" si="21"/>
        <v>46000</v>
      </c>
    </row>
    <row r="186" spans="1:35" x14ac:dyDescent="0.25">
      <c r="A186" s="3" t="str">
        <f>VLOOKUP(B186,'HĐ TRA'!$B:$C,2,0)</f>
        <v>29/08/2025</v>
      </c>
      <c r="B186" s="4">
        <v>9105868660</v>
      </c>
      <c r="C186" s="3" t="s">
        <v>529</v>
      </c>
      <c r="D186" s="5" t="str">
        <f>VLOOKUP(B186,'HĐ TRA'!$B:$L,11,0)</f>
        <v>0104918404-044</v>
      </c>
      <c r="E186" s="6" t="str">
        <f t="shared" si="19"/>
        <v>WIN-044</v>
      </c>
      <c r="F186" s="8" t="str">
        <f t="shared" si="22"/>
        <v>2AII WM+ TBH Hướng Tân, Nam Hà</v>
      </c>
      <c r="G186" s="5"/>
      <c r="H186" s="3" t="s">
        <v>1243</v>
      </c>
      <c r="I186" s="4" t="s">
        <v>23</v>
      </c>
      <c r="J186" s="3" t="s">
        <v>1244</v>
      </c>
      <c r="K186" s="3" t="s">
        <v>1245</v>
      </c>
      <c r="L186" s="4" t="s">
        <v>2240</v>
      </c>
      <c r="M186" s="3" t="s">
        <v>2241</v>
      </c>
      <c r="N186" s="3" t="s">
        <v>2242</v>
      </c>
      <c r="O186" s="3">
        <v>10</v>
      </c>
      <c r="P186" s="4" t="s">
        <v>1246</v>
      </c>
      <c r="Q186" s="3" t="s">
        <v>1247</v>
      </c>
      <c r="R186" s="4" t="s">
        <v>1248</v>
      </c>
      <c r="S186" s="4" t="s">
        <v>1249</v>
      </c>
      <c r="T186" s="3">
        <v>111058</v>
      </c>
      <c r="U186" s="3">
        <v>2</v>
      </c>
      <c r="V186" s="3">
        <v>0</v>
      </c>
      <c r="W186" s="3" t="s">
        <v>2241</v>
      </c>
      <c r="Y186" s="5">
        <v>45898.723993669002</v>
      </c>
      <c r="AA186" s="3" t="s">
        <v>1250</v>
      </c>
      <c r="AB186" s="3">
        <v>111058</v>
      </c>
      <c r="AC186" s="3" t="s">
        <v>2824</v>
      </c>
      <c r="AD186" s="3" t="s">
        <v>2825</v>
      </c>
      <c r="AE186" s="3" t="str">
        <f t="shared" si="23"/>
        <v>10005986</v>
      </c>
      <c r="AF186" s="3" t="str">
        <f>VLOOKUP(AD186,Vat_tu__hang_hoa__dich_vu!$C:$D,2,0)</f>
        <v>GM500</v>
      </c>
      <c r="AH186" s="3">
        <f t="shared" si="20"/>
        <v>111058</v>
      </c>
      <c r="AI186" s="3">
        <f t="shared" si="21"/>
        <v>222116</v>
      </c>
    </row>
    <row r="187" spans="1:35" x14ac:dyDescent="0.25">
      <c r="A187" s="3" t="str">
        <f>VLOOKUP(B187,'HĐ TRA'!$B:$C,2,0)</f>
        <v>29/08/2025</v>
      </c>
      <c r="B187" s="4">
        <v>9105868660</v>
      </c>
      <c r="C187" s="3" t="s">
        <v>529</v>
      </c>
      <c r="D187" s="5" t="str">
        <f>VLOOKUP(B187,'HĐ TRA'!$B:$L,11,0)</f>
        <v>0104918404-044</v>
      </c>
      <c r="E187" s="6" t="str">
        <f t="shared" si="19"/>
        <v>WIN-044</v>
      </c>
      <c r="F187" s="8" t="str">
        <f t="shared" si="22"/>
        <v>2AII WM+ TBH Hướng Tân, Nam Hà</v>
      </c>
      <c r="G187" s="5"/>
      <c r="H187" s="3" t="s">
        <v>1243</v>
      </c>
      <c r="I187" s="4" t="s">
        <v>23</v>
      </c>
      <c r="J187" s="3" t="s">
        <v>1244</v>
      </c>
      <c r="K187" s="3" t="s">
        <v>1245</v>
      </c>
      <c r="L187" s="4" t="s">
        <v>2240</v>
      </c>
      <c r="M187" s="3" t="s">
        <v>2241</v>
      </c>
      <c r="N187" s="3" t="s">
        <v>2242</v>
      </c>
      <c r="O187" s="3">
        <v>20</v>
      </c>
      <c r="P187" s="4" t="s">
        <v>1296</v>
      </c>
      <c r="Q187" s="3" t="s">
        <v>1297</v>
      </c>
      <c r="R187" s="4" t="s">
        <v>1298</v>
      </c>
      <c r="S187" s="4" t="s">
        <v>1249</v>
      </c>
      <c r="T187" s="3">
        <v>50400</v>
      </c>
      <c r="U187" s="3">
        <v>3</v>
      </c>
      <c r="V187" s="3">
        <v>0</v>
      </c>
      <c r="W187" s="3" t="s">
        <v>2241</v>
      </c>
      <c r="Y187" s="5">
        <v>45898.723993669002</v>
      </c>
      <c r="AA187" s="3" t="s">
        <v>1250</v>
      </c>
      <c r="AB187" s="3">
        <v>50400</v>
      </c>
      <c r="AC187" s="3" t="s">
        <v>2883</v>
      </c>
      <c r="AD187" s="3" t="s">
        <v>2882</v>
      </c>
      <c r="AE187" s="3" t="str">
        <f t="shared" si="23"/>
        <v>10182349</v>
      </c>
      <c r="AF187" s="3" t="str">
        <f>VLOOKUP(AD187,Vat_tu__hang_hoa__dich_vu!$C:$D,2,0)</f>
        <v>GSG250</v>
      </c>
      <c r="AH187" s="3">
        <f t="shared" si="20"/>
        <v>50400</v>
      </c>
      <c r="AI187" s="3">
        <f t="shared" si="21"/>
        <v>151200</v>
      </c>
    </row>
    <row r="188" spans="1:35" x14ac:dyDescent="0.25">
      <c r="A188" s="3" t="str">
        <f>VLOOKUP(B188,'HĐ TRA'!$B:$C,2,0)</f>
        <v>29/08/2025</v>
      </c>
      <c r="B188" s="4">
        <v>9105868700</v>
      </c>
      <c r="C188" s="3" t="s">
        <v>262</v>
      </c>
      <c r="D188" s="5" t="str">
        <f>VLOOKUP(B188,'HĐ TRA'!$B:$L,11,0)</f>
        <v>0104918404-042</v>
      </c>
      <c r="E188" s="6" t="str">
        <f t="shared" si="19"/>
        <v>WIN-042</v>
      </c>
      <c r="F188" s="8" t="str">
        <f t="shared" si="22"/>
        <v>2ADX WM+ QNI 01 Bích Khê</v>
      </c>
      <c r="G188" s="5"/>
      <c r="H188" s="3" t="s">
        <v>1243</v>
      </c>
      <c r="I188" s="4" t="s">
        <v>23</v>
      </c>
      <c r="J188" s="3" t="s">
        <v>1244</v>
      </c>
      <c r="K188" s="3" t="s">
        <v>1245</v>
      </c>
      <c r="L188" s="4" t="s">
        <v>2509</v>
      </c>
      <c r="M188" s="3" t="s">
        <v>2510</v>
      </c>
      <c r="N188" s="3" t="s">
        <v>2511</v>
      </c>
      <c r="O188" s="3">
        <v>10</v>
      </c>
      <c r="P188" s="4" t="s">
        <v>1254</v>
      </c>
      <c r="Q188" s="3" t="s">
        <v>1255</v>
      </c>
      <c r="R188" s="4" t="s">
        <v>1256</v>
      </c>
      <c r="S188" s="4" t="s">
        <v>1249</v>
      </c>
      <c r="T188" s="3">
        <v>46000</v>
      </c>
      <c r="U188" s="3">
        <v>4</v>
      </c>
      <c r="V188" s="3">
        <v>0</v>
      </c>
      <c r="W188" s="3" t="s">
        <v>2510</v>
      </c>
      <c r="Y188" s="5">
        <v>45898.728919560199</v>
      </c>
      <c r="AA188" s="3" t="s">
        <v>1250</v>
      </c>
      <c r="AB188" s="3">
        <v>46000</v>
      </c>
      <c r="AC188" s="3" t="s">
        <v>3013</v>
      </c>
      <c r="AD188" s="3" t="s">
        <v>3181</v>
      </c>
      <c r="AE188" s="3" t="str">
        <f t="shared" si="23"/>
        <v>10638308</v>
      </c>
      <c r="AF188" s="3" t="str">
        <f>VLOOKUP(AD188,Vat_tu__hang_hoa__dich_vu!$C:$D,2,0)</f>
        <v>MNH250</v>
      </c>
      <c r="AH188" s="3">
        <f t="shared" si="20"/>
        <v>46000</v>
      </c>
      <c r="AI188" s="3">
        <f t="shared" si="21"/>
        <v>184000</v>
      </c>
    </row>
    <row r="189" spans="1:35" x14ac:dyDescent="0.25">
      <c r="A189" s="3" t="str">
        <f>VLOOKUP(B189,'HĐ TRA'!$B:$C,2,0)</f>
        <v>29/08/2025</v>
      </c>
      <c r="B189" s="4">
        <v>9105868728</v>
      </c>
      <c r="C189" s="3" t="s">
        <v>203</v>
      </c>
      <c r="D189" s="5" t="str">
        <f>VLOOKUP(B189,'HĐ TRA'!$B:$L,11,0)</f>
        <v>0104918404-029</v>
      </c>
      <c r="E189" s="6" t="str">
        <f t="shared" si="19"/>
        <v>WIN-029</v>
      </c>
      <c r="F189" s="8" t="str">
        <f t="shared" si="22"/>
        <v>6968 WM+ VPC Tảo Phú, Yên Lạc</v>
      </c>
      <c r="G189" s="5"/>
      <c r="H189" s="3" t="s">
        <v>1243</v>
      </c>
      <c r="I189" s="4" t="s">
        <v>23</v>
      </c>
      <c r="J189" s="3" t="s">
        <v>1244</v>
      </c>
      <c r="K189" s="3" t="s">
        <v>1245</v>
      </c>
      <c r="L189" s="4" t="s">
        <v>2499</v>
      </c>
      <c r="M189" s="3" t="s">
        <v>2500</v>
      </c>
      <c r="N189" s="3" t="s">
        <v>2501</v>
      </c>
      <c r="O189" s="3">
        <v>10</v>
      </c>
      <c r="P189" s="4" t="s">
        <v>1254</v>
      </c>
      <c r="Q189" s="3" t="s">
        <v>1255</v>
      </c>
      <c r="R189" s="4" t="s">
        <v>1256</v>
      </c>
      <c r="S189" s="4" t="s">
        <v>1249</v>
      </c>
      <c r="T189" s="3">
        <v>46000</v>
      </c>
      <c r="U189" s="3">
        <v>5</v>
      </c>
      <c r="V189" s="3">
        <v>0</v>
      </c>
      <c r="W189" s="3" t="s">
        <v>2500</v>
      </c>
      <c r="Y189" s="5">
        <v>45898.729928553199</v>
      </c>
      <c r="AA189" s="3" t="s">
        <v>1250</v>
      </c>
      <c r="AB189" s="3">
        <v>46000</v>
      </c>
      <c r="AC189" s="3" t="s">
        <v>3013</v>
      </c>
      <c r="AD189" s="3" t="s">
        <v>3181</v>
      </c>
      <c r="AE189" s="3" t="str">
        <f t="shared" si="23"/>
        <v>10638308</v>
      </c>
      <c r="AF189" s="3" t="str">
        <f>VLOOKUP(AD189,Vat_tu__hang_hoa__dich_vu!$C:$D,2,0)</f>
        <v>MNH250</v>
      </c>
      <c r="AH189" s="3">
        <f t="shared" si="20"/>
        <v>46000</v>
      </c>
      <c r="AI189" s="3">
        <f t="shared" si="21"/>
        <v>230000</v>
      </c>
    </row>
    <row r="190" spans="1:35" x14ac:dyDescent="0.25">
      <c r="A190" s="3" t="str">
        <f>VLOOKUP(B190,'HĐ TRA'!$B:$C,2,0)</f>
        <v>29/08/2025</v>
      </c>
      <c r="B190" s="4">
        <v>9105868692</v>
      </c>
      <c r="C190" s="3" t="s">
        <v>527</v>
      </c>
      <c r="D190" s="5" t="str">
        <f>VLOOKUP(B190,'HĐ TRA'!$B:$L,11,0)</f>
        <v>0104918404-020</v>
      </c>
      <c r="E190" s="6" t="str">
        <f t="shared" si="19"/>
        <v>WIN-020</v>
      </c>
      <c r="F190" s="8" t="str">
        <f t="shared" si="22"/>
        <v>4408 WM+ THA 522 Lê Lai</v>
      </c>
      <c r="G190" s="5"/>
      <c r="H190" s="3" t="s">
        <v>1243</v>
      </c>
      <c r="I190" s="4" t="s">
        <v>23</v>
      </c>
      <c r="J190" s="3" t="s">
        <v>1244</v>
      </c>
      <c r="K190" s="3" t="s">
        <v>1245</v>
      </c>
      <c r="L190" s="4" t="s">
        <v>1833</v>
      </c>
      <c r="M190" s="3" t="s">
        <v>1834</v>
      </c>
      <c r="N190" s="3" t="s">
        <v>1835</v>
      </c>
      <c r="O190" s="3">
        <v>10</v>
      </c>
      <c r="P190" s="4" t="s">
        <v>1246</v>
      </c>
      <c r="Q190" s="3" t="s">
        <v>1247</v>
      </c>
      <c r="R190" s="4" t="s">
        <v>1248</v>
      </c>
      <c r="S190" s="4" t="s">
        <v>1249</v>
      </c>
      <c r="T190" s="3">
        <v>111058</v>
      </c>
      <c r="U190" s="3">
        <v>1</v>
      </c>
      <c r="V190" s="3">
        <v>0</v>
      </c>
      <c r="W190" s="3" t="s">
        <v>1834</v>
      </c>
      <c r="X190" s="3" t="s">
        <v>1273</v>
      </c>
      <c r="Y190" s="5">
        <v>45898.730390312499</v>
      </c>
      <c r="AA190" s="3" t="s">
        <v>1250</v>
      </c>
      <c r="AB190" s="3">
        <v>111058</v>
      </c>
      <c r="AC190" s="3" t="s">
        <v>2824</v>
      </c>
      <c r="AD190" s="3" t="s">
        <v>2825</v>
      </c>
      <c r="AE190" s="3" t="str">
        <f t="shared" si="23"/>
        <v>10005986</v>
      </c>
      <c r="AF190" s="3" t="str">
        <f>VLOOKUP(AD190,Vat_tu__hang_hoa__dich_vu!$C:$D,2,0)</f>
        <v>GM500</v>
      </c>
      <c r="AH190" s="3">
        <f t="shared" si="20"/>
        <v>111058</v>
      </c>
      <c r="AI190" s="3">
        <f t="shared" si="21"/>
        <v>111058</v>
      </c>
    </row>
    <row r="191" spans="1:35" x14ac:dyDescent="0.25">
      <c r="A191" s="3" t="str">
        <f>VLOOKUP(B191,'HĐ TRA'!$B:$C,2,0)</f>
        <v>29/08/2025</v>
      </c>
      <c r="B191" s="4">
        <v>9105868656</v>
      </c>
      <c r="C191" s="3" t="s">
        <v>347</v>
      </c>
      <c r="D191" s="5" t="str">
        <f>VLOOKUP(B191,'HĐ TRA'!$B:$L,11,0)</f>
        <v>0104918404-002</v>
      </c>
      <c r="E191" s="6" t="str">
        <f t="shared" si="19"/>
        <v>WIN-002</v>
      </c>
      <c r="F191" s="8" t="str">
        <f t="shared" si="22"/>
        <v>6683 WM+ HNI Ứng Hòa, Chương Mỹ</v>
      </c>
      <c r="G191" s="5"/>
      <c r="H191" s="3" t="s">
        <v>1243</v>
      </c>
      <c r="I191" s="4" t="s">
        <v>23</v>
      </c>
      <c r="J191" s="3" t="s">
        <v>1244</v>
      </c>
      <c r="K191" s="3" t="s">
        <v>1245</v>
      </c>
      <c r="L191" s="4" t="s">
        <v>2454</v>
      </c>
      <c r="M191" s="3" t="s">
        <v>2455</v>
      </c>
      <c r="N191" s="3" t="s">
        <v>2456</v>
      </c>
      <c r="O191" s="3">
        <v>10</v>
      </c>
      <c r="P191" s="4" t="s">
        <v>1246</v>
      </c>
      <c r="Q191" s="3" t="s">
        <v>1247</v>
      </c>
      <c r="R191" s="4" t="s">
        <v>1248</v>
      </c>
      <c r="S191" s="4" t="s">
        <v>1249</v>
      </c>
      <c r="T191" s="3">
        <v>111058</v>
      </c>
      <c r="U191" s="3">
        <v>4</v>
      </c>
      <c r="V191" s="3">
        <v>0</v>
      </c>
      <c r="W191" s="3" t="s">
        <v>2455</v>
      </c>
      <c r="Y191" s="5">
        <v>45898.730711539298</v>
      </c>
      <c r="AA191" s="3" t="s">
        <v>1250</v>
      </c>
      <c r="AB191" s="3">
        <v>111058</v>
      </c>
      <c r="AC191" s="3" t="s">
        <v>2824</v>
      </c>
      <c r="AD191" s="3" t="s">
        <v>2825</v>
      </c>
      <c r="AE191" s="3" t="str">
        <f t="shared" si="23"/>
        <v>10005986</v>
      </c>
      <c r="AF191" s="3" t="str">
        <f>VLOOKUP(AD191,Vat_tu__hang_hoa__dich_vu!$C:$D,2,0)</f>
        <v>GM500</v>
      </c>
      <c r="AH191" s="3">
        <f t="shared" si="20"/>
        <v>111058</v>
      </c>
      <c r="AI191" s="3">
        <f t="shared" si="21"/>
        <v>444232</v>
      </c>
    </row>
    <row r="192" spans="1:35" x14ac:dyDescent="0.25">
      <c r="A192" s="3" t="str">
        <f>VLOOKUP(B192,'HĐ TRA'!$B:$C,2,0)</f>
        <v>29/08/2025</v>
      </c>
      <c r="B192" s="4">
        <v>9105868720</v>
      </c>
      <c r="C192" s="3" t="s">
        <v>533</v>
      </c>
      <c r="D192" s="5" t="str">
        <f>VLOOKUP(B192,'HĐ TRA'!$B:$L,11,0)</f>
        <v>0104918404-020</v>
      </c>
      <c r="E192" s="6" t="str">
        <f t="shared" si="19"/>
        <v>WIN-020</v>
      </c>
      <c r="F192" s="8" t="str">
        <f t="shared" si="22"/>
        <v>6385 WM+ THA 496 Bà Triệu, Hậu Lộc</v>
      </c>
      <c r="G192" s="5"/>
      <c r="H192" s="3" t="s">
        <v>1243</v>
      </c>
      <c r="I192" s="4" t="s">
        <v>23</v>
      </c>
      <c r="J192" s="3" t="s">
        <v>1244</v>
      </c>
      <c r="K192" s="3" t="s">
        <v>1245</v>
      </c>
      <c r="L192" s="4" t="s">
        <v>1836</v>
      </c>
      <c r="M192" s="3" t="s">
        <v>1837</v>
      </c>
      <c r="N192" s="3" t="s">
        <v>1838</v>
      </c>
      <c r="O192" s="3">
        <v>10</v>
      </c>
      <c r="P192" s="4" t="s">
        <v>1260</v>
      </c>
      <c r="Q192" s="3" t="s">
        <v>1261</v>
      </c>
      <c r="R192" s="4" t="s">
        <v>1262</v>
      </c>
      <c r="S192" s="4" t="s">
        <v>1249</v>
      </c>
      <c r="T192" s="3">
        <v>73431</v>
      </c>
      <c r="U192" s="3">
        <v>7</v>
      </c>
      <c r="V192" s="3">
        <v>0</v>
      </c>
      <c r="W192" s="3" t="s">
        <v>1837</v>
      </c>
      <c r="X192" s="3" t="s">
        <v>1839</v>
      </c>
      <c r="Y192" s="5">
        <v>45898.732052580999</v>
      </c>
      <c r="AA192" s="3" t="s">
        <v>1250</v>
      </c>
      <c r="AB192" s="3">
        <v>73431</v>
      </c>
      <c r="AC192" s="3" t="s">
        <v>2779</v>
      </c>
      <c r="AD192" s="3" t="s">
        <v>2778</v>
      </c>
      <c r="AE192" s="3" t="str">
        <f t="shared" si="23"/>
        <v>10005984</v>
      </c>
      <c r="AF192" s="3" t="str">
        <f>VLOOKUP(AD192,Vat_tu__hang_hoa__dich_vu!$C:$D,2,0)</f>
        <v>CGM300</v>
      </c>
      <c r="AH192" s="3">
        <f t="shared" si="20"/>
        <v>73431</v>
      </c>
      <c r="AI192" s="3">
        <f t="shared" si="21"/>
        <v>514017</v>
      </c>
    </row>
    <row r="193" spans="1:35" x14ac:dyDescent="0.25">
      <c r="A193" s="3" t="str">
        <f>VLOOKUP(B193,'HĐ TRA'!$B:$C,2,0)</f>
        <v>29/08/2025</v>
      </c>
      <c r="B193" s="4">
        <v>9105868720</v>
      </c>
      <c r="C193" s="3" t="s">
        <v>533</v>
      </c>
      <c r="D193" s="5" t="str">
        <f>VLOOKUP(B193,'HĐ TRA'!$B:$L,11,0)</f>
        <v>0104918404-020</v>
      </c>
      <c r="E193" s="6" t="str">
        <f t="shared" si="19"/>
        <v>WIN-020</v>
      </c>
      <c r="F193" s="8" t="str">
        <f t="shared" si="22"/>
        <v>6385 WM+ THA 496 Bà Triệu, Hậu Lộc</v>
      </c>
      <c r="G193" s="5"/>
      <c r="H193" s="3" t="s">
        <v>1243</v>
      </c>
      <c r="I193" s="4" t="s">
        <v>23</v>
      </c>
      <c r="J193" s="3" t="s">
        <v>1244</v>
      </c>
      <c r="K193" s="3" t="s">
        <v>1245</v>
      </c>
      <c r="L193" s="4" t="s">
        <v>1836</v>
      </c>
      <c r="M193" s="3" t="s">
        <v>1837</v>
      </c>
      <c r="N193" s="3" t="s">
        <v>1838</v>
      </c>
      <c r="O193" s="3">
        <v>20</v>
      </c>
      <c r="P193" s="4" t="s">
        <v>1246</v>
      </c>
      <c r="Q193" s="3" t="s">
        <v>1247</v>
      </c>
      <c r="R193" s="4" t="s">
        <v>1248</v>
      </c>
      <c r="S193" s="4" t="s">
        <v>1249</v>
      </c>
      <c r="T193" s="3">
        <v>111058</v>
      </c>
      <c r="U193" s="3">
        <v>1</v>
      </c>
      <c r="V193" s="3">
        <v>0</v>
      </c>
      <c r="W193" s="3" t="s">
        <v>1837</v>
      </c>
      <c r="X193" s="3" t="s">
        <v>1839</v>
      </c>
      <c r="Y193" s="5">
        <v>45898.732052580999</v>
      </c>
      <c r="AA193" s="3" t="s">
        <v>1250</v>
      </c>
      <c r="AB193" s="3">
        <v>111058</v>
      </c>
      <c r="AC193" s="3" t="s">
        <v>2824</v>
      </c>
      <c r="AD193" s="3" t="s">
        <v>2825</v>
      </c>
      <c r="AE193" s="3" t="str">
        <f t="shared" si="23"/>
        <v>10005986</v>
      </c>
      <c r="AF193" s="3" t="str">
        <f>VLOOKUP(AD193,Vat_tu__hang_hoa__dich_vu!$C:$D,2,0)</f>
        <v>GM500</v>
      </c>
      <c r="AH193" s="3">
        <f t="shared" si="20"/>
        <v>111058</v>
      </c>
      <c r="AI193" s="3">
        <f t="shared" si="21"/>
        <v>111058</v>
      </c>
    </row>
    <row r="194" spans="1:35" x14ac:dyDescent="0.25">
      <c r="A194" s="3" t="str">
        <f>VLOOKUP(B194,'HĐ TRA'!$B:$C,2,0)</f>
        <v>29/08/2025</v>
      </c>
      <c r="B194" s="4">
        <v>9105868748</v>
      </c>
      <c r="C194" s="3" t="s">
        <v>500</v>
      </c>
      <c r="D194" s="5" t="str">
        <f>VLOOKUP(B194,'HĐ TRA'!$B:$L,11,0)</f>
        <v>0104918404-002</v>
      </c>
      <c r="E194" s="6" t="str">
        <f t="shared" si="19"/>
        <v>WIN-002</v>
      </c>
      <c r="F194" s="8" t="str">
        <f t="shared" si="22"/>
        <v>3227 WM+ HNI 15 Trần Khánh Dư</v>
      </c>
      <c r="G194" s="5"/>
      <c r="H194" s="3" t="s">
        <v>1243</v>
      </c>
      <c r="I194" s="4" t="s">
        <v>23</v>
      </c>
      <c r="J194" s="3" t="s">
        <v>1244</v>
      </c>
      <c r="K194" s="3" t="s">
        <v>1245</v>
      </c>
      <c r="L194" s="4" t="s">
        <v>2042</v>
      </c>
      <c r="M194" s="3" t="s">
        <v>2043</v>
      </c>
      <c r="N194" s="3" t="s">
        <v>2044</v>
      </c>
      <c r="O194" s="3">
        <v>10</v>
      </c>
      <c r="P194" s="4" t="s">
        <v>1246</v>
      </c>
      <c r="Q194" s="3" t="s">
        <v>1247</v>
      </c>
      <c r="R194" s="4" t="s">
        <v>1248</v>
      </c>
      <c r="S194" s="4" t="s">
        <v>1249</v>
      </c>
      <c r="T194" s="3">
        <v>111058</v>
      </c>
      <c r="U194" s="3">
        <v>2</v>
      </c>
      <c r="V194" s="3">
        <v>0</v>
      </c>
      <c r="W194" s="3" t="s">
        <v>2043</v>
      </c>
      <c r="X194" s="3" t="s">
        <v>1273</v>
      </c>
      <c r="Y194" s="5">
        <v>45898.735105671301</v>
      </c>
      <c r="AA194" s="3" t="s">
        <v>1250</v>
      </c>
      <c r="AB194" s="3">
        <v>111058</v>
      </c>
      <c r="AC194" s="3" t="s">
        <v>2824</v>
      </c>
      <c r="AD194" s="3" t="s">
        <v>2825</v>
      </c>
      <c r="AE194" s="3" t="str">
        <f t="shared" si="23"/>
        <v>10005986</v>
      </c>
      <c r="AF194" s="3" t="str">
        <f>VLOOKUP(AD194,Vat_tu__hang_hoa__dich_vu!$C:$D,2,0)</f>
        <v>GM500</v>
      </c>
      <c r="AH194" s="3">
        <f t="shared" si="20"/>
        <v>111058</v>
      </c>
      <c r="AI194" s="3">
        <f t="shared" si="21"/>
        <v>222116</v>
      </c>
    </row>
    <row r="195" spans="1:35" x14ac:dyDescent="0.25">
      <c r="A195" s="3" t="str">
        <f>VLOOKUP(B195,'HĐ TRA'!$B:$C,2,0)</f>
        <v>29/08/2025</v>
      </c>
      <c r="B195" s="4">
        <v>9105868882</v>
      </c>
      <c r="C195" s="3" t="s">
        <v>471</v>
      </c>
      <c r="D195" s="5" t="str">
        <f>VLOOKUP(B195,'HĐ TRA'!$B:$L,11,0)</f>
        <v>0104918404-004</v>
      </c>
      <c r="E195" s="6" t="str">
        <f t="shared" ref="E195:E258" si="24">IF(D195="#N/A","",IF(D195="0104918404","WIN","WIN-"&amp;RIGHT(D195,3)))</f>
        <v>WIN-004</v>
      </c>
      <c r="F195" s="8" t="str">
        <f t="shared" si="22"/>
        <v>5737 WM+ HTH 9 Nguyễn Thiếp, TT Nghèn</v>
      </c>
      <c r="G195" s="5"/>
      <c r="H195" s="3" t="s">
        <v>1243</v>
      </c>
      <c r="I195" s="4" t="s">
        <v>23</v>
      </c>
      <c r="J195" s="3" t="s">
        <v>1244</v>
      </c>
      <c r="K195" s="3" t="s">
        <v>1245</v>
      </c>
      <c r="L195" s="4" t="s">
        <v>2257</v>
      </c>
      <c r="M195" s="3" t="s">
        <v>2258</v>
      </c>
      <c r="N195" s="3" t="s">
        <v>2259</v>
      </c>
      <c r="O195" s="3">
        <v>10</v>
      </c>
      <c r="P195" s="4" t="s">
        <v>1246</v>
      </c>
      <c r="Q195" s="3" t="s">
        <v>1247</v>
      </c>
      <c r="R195" s="4" t="s">
        <v>1248</v>
      </c>
      <c r="S195" s="4" t="s">
        <v>1249</v>
      </c>
      <c r="T195" s="3">
        <v>111058</v>
      </c>
      <c r="U195" s="3">
        <v>3</v>
      </c>
      <c r="V195" s="3">
        <v>0</v>
      </c>
      <c r="W195" s="3" t="s">
        <v>2260</v>
      </c>
      <c r="Y195" s="5">
        <v>45898.755436261599</v>
      </c>
      <c r="AA195" s="3" t="s">
        <v>1250</v>
      </c>
      <c r="AB195" s="3">
        <v>111058</v>
      </c>
      <c r="AC195" s="3" t="s">
        <v>2824</v>
      </c>
      <c r="AD195" s="3" t="s">
        <v>2825</v>
      </c>
      <c r="AE195" s="3" t="str">
        <f t="shared" si="23"/>
        <v>10005986</v>
      </c>
      <c r="AF195" s="3" t="str">
        <f>VLOOKUP(AD195,Vat_tu__hang_hoa__dich_vu!$C:$D,2,0)</f>
        <v>GM500</v>
      </c>
      <c r="AH195" s="3">
        <f t="shared" ref="AH195:AH258" si="25">T195</f>
        <v>111058</v>
      </c>
      <c r="AI195" s="3">
        <f t="shared" ref="AI195:AI258" si="26">T195*U195</f>
        <v>333174</v>
      </c>
    </row>
    <row r="196" spans="1:35" x14ac:dyDescent="0.25">
      <c r="A196" s="3" t="str">
        <f>VLOOKUP(B196,'HĐ TRA'!$B:$C,2,0)</f>
        <v>29/08/2025</v>
      </c>
      <c r="B196" s="4">
        <v>9105868882</v>
      </c>
      <c r="C196" s="3" t="s">
        <v>471</v>
      </c>
      <c r="D196" s="5" t="str">
        <f>VLOOKUP(B196,'HĐ TRA'!$B:$L,11,0)</f>
        <v>0104918404-004</v>
      </c>
      <c r="E196" s="6" t="str">
        <f t="shared" si="24"/>
        <v>WIN-004</v>
      </c>
      <c r="F196" s="8" t="str">
        <f t="shared" si="22"/>
        <v>5737 WM+ HTH 9 Nguyễn Thiếp, TT Nghèn</v>
      </c>
      <c r="G196" s="5"/>
      <c r="H196" s="3" t="s">
        <v>1243</v>
      </c>
      <c r="I196" s="4" t="s">
        <v>23</v>
      </c>
      <c r="J196" s="3" t="s">
        <v>1244</v>
      </c>
      <c r="K196" s="3" t="s">
        <v>1245</v>
      </c>
      <c r="L196" s="4" t="s">
        <v>2257</v>
      </c>
      <c r="M196" s="3" t="s">
        <v>2258</v>
      </c>
      <c r="N196" s="3" t="s">
        <v>2259</v>
      </c>
      <c r="O196" s="3">
        <v>20</v>
      </c>
      <c r="P196" s="4" t="s">
        <v>1254</v>
      </c>
      <c r="Q196" s="3" t="s">
        <v>1255</v>
      </c>
      <c r="R196" s="4" t="s">
        <v>1256</v>
      </c>
      <c r="S196" s="4" t="s">
        <v>1249</v>
      </c>
      <c r="T196" s="3">
        <v>46000</v>
      </c>
      <c r="U196" s="3">
        <v>1</v>
      </c>
      <c r="V196" s="3">
        <v>0</v>
      </c>
      <c r="W196" s="3" t="s">
        <v>2260</v>
      </c>
      <c r="Y196" s="5">
        <v>45898.755436261599</v>
      </c>
      <c r="AA196" s="3" t="s">
        <v>1250</v>
      </c>
      <c r="AB196" s="3">
        <v>46000</v>
      </c>
      <c r="AC196" s="3" t="s">
        <v>3013</v>
      </c>
      <c r="AD196" s="3" t="s">
        <v>3181</v>
      </c>
      <c r="AE196" s="3" t="str">
        <f t="shared" si="23"/>
        <v>10638308</v>
      </c>
      <c r="AF196" s="3" t="str">
        <f>VLOOKUP(AD196,Vat_tu__hang_hoa__dich_vu!$C:$D,2,0)</f>
        <v>MNH250</v>
      </c>
      <c r="AH196" s="3">
        <f t="shared" si="25"/>
        <v>46000</v>
      </c>
      <c r="AI196" s="3">
        <f t="shared" si="26"/>
        <v>46000</v>
      </c>
    </row>
    <row r="197" spans="1:35" x14ac:dyDescent="0.25">
      <c r="A197" s="3" t="str">
        <f>VLOOKUP(B197,'HĐ TRA'!$B:$C,2,0)</f>
        <v>29/08/2025</v>
      </c>
      <c r="B197" s="4">
        <v>9105868884</v>
      </c>
      <c r="C197" s="3" t="s">
        <v>256</v>
      </c>
      <c r="D197" s="5" t="str">
        <f>VLOOKUP(B197,'HĐ TRA'!$B:$L,11,0)</f>
        <v>0104918404-002</v>
      </c>
      <c r="E197" s="6" t="str">
        <f t="shared" si="24"/>
        <v>WIN-002</v>
      </c>
      <c r="F197" s="8" t="str">
        <f t="shared" si="22"/>
        <v>2APY WM+ HNI 30 Tiền Huân</v>
      </c>
      <c r="G197" s="5"/>
      <c r="H197" s="3" t="s">
        <v>1243</v>
      </c>
      <c r="I197" s="4" t="s">
        <v>23</v>
      </c>
      <c r="J197" s="3" t="s">
        <v>1244</v>
      </c>
      <c r="K197" s="3" t="s">
        <v>1245</v>
      </c>
      <c r="L197" s="4" t="s">
        <v>2249</v>
      </c>
      <c r="M197" s="3" t="s">
        <v>2250</v>
      </c>
      <c r="N197" s="3" t="s">
        <v>2251</v>
      </c>
      <c r="O197" s="3">
        <v>10</v>
      </c>
      <c r="P197" s="4" t="s">
        <v>1246</v>
      </c>
      <c r="Q197" s="3" t="s">
        <v>1247</v>
      </c>
      <c r="R197" s="4" t="s">
        <v>1248</v>
      </c>
      <c r="S197" s="4" t="s">
        <v>1249</v>
      </c>
      <c r="T197" s="3">
        <v>111058</v>
      </c>
      <c r="U197" s="3">
        <v>2</v>
      </c>
      <c r="V197" s="3">
        <v>0</v>
      </c>
      <c r="W197" s="3" t="s">
        <v>2250</v>
      </c>
      <c r="Y197" s="5">
        <v>45898.755814895798</v>
      </c>
      <c r="AA197" s="3" t="s">
        <v>1250</v>
      </c>
      <c r="AB197" s="3">
        <v>111058</v>
      </c>
      <c r="AC197" s="3" t="s">
        <v>2824</v>
      </c>
      <c r="AD197" s="3" t="s">
        <v>2825</v>
      </c>
      <c r="AE197" s="3" t="str">
        <f t="shared" si="23"/>
        <v>10005986</v>
      </c>
      <c r="AF197" s="3" t="str">
        <f>VLOOKUP(AD197,Vat_tu__hang_hoa__dich_vu!$C:$D,2,0)</f>
        <v>GM500</v>
      </c>
      <c r="AH197" s="3">
        <f t="shared" si="25"/>
        <v>111058</v>
      </c>
      <c r="AI197" s="3">
        <f t="shared" si="26"/>
        <v>222116</v>
      </c>
    </row>
    <row r="198" spans="1:35" x14ac:dyDescent="0.25">
      <c r="A198" s="3" t="str">
        <f>VLOOKUP(B198,'HĐ TRA'!$B:$C,2,0)</f>
        <v>29/08/2025</v>
      </c>
      <c r="B198" s="4">
        <v>9105868910</v>
      </c>
      <c r="C198" s="3" t="s">
        <v>492</v>
      </c>
      <c r="D198" s="5" t="str">
        <f>VLOOKUP(B198,'HĐ TRA'!$B:$L,11,0)</f>
        <v>0104918404-004</v>
      </c>
      <c r="E198" s="6" t="str">
        <f t="shared" si="24"/>
        <v>WIN-004</v>
      </c>
      <c r="F198" s="8" t="str">
        <f t="shared" si="22"/>
        <v>5737 WM+ HTH 9 Nguyễn Thiếp, TT Nghèn</v>
      </c>
      <c r="G198" s="5"/>
      <c r="H198" s="3" t="s">
        <v>1243</v>
      </c>
      <c r="I198" s="4" t="s">
        <v>23</v>
      </c>
      <c r="J198" s="3" t="s">
        <v>1244</v>
      </c>
      <c r="K198" s="3" t="s">
        <v>1245</v>
      </c>
      <c r="L198" s="4" t="s">
        <v>2257</v>
      </c>
      <c r="M198" s="3" t="s">
        <v>2258</v>
      </c>
      <c r="N198" s="3" t="s">
        <v>2259</v>
      </c>
      <c r="O198" s="3">
        <v>10</v>
      </c>
      <c r="P198" s="4" t="s">
        <v>1257</v>
      </c>
      <c r="Q198" s="3" t="s">
        <v>1258</v>
      </c>
      <c r="R198" s="4" t="s">
        <v>1259</v>
      </c>
      <c r="S198" s="4" t="s">
        <v>1249</v>
      </c>
      <c r="T198" s="3">
        <v>55595</v>
      </c>
      <c r="U198" s="3">
        <v>1</v>
      </c>
      <c r="V198" s="3">
        <v>0</v>
      </c>
      <c r="W198" s="3" t="s">
        <v>2260</v>
      </c>
      <c r="Y198" s="5">
        <v>45898.758608645803</v>
      </c>
      <c r="AA198" s="3" t="s">
        <v>1250</v>
      </c>
      <c r="AB198" s="3">
        <v>55595</v>
      </c>
      <c r="AC198" s="3" t="s">
        <v>3047</v>
      </c>
      <c r="AD198" s="3" t="s">
        <v>3046</v>
      </c>
      <c r="AE198" s="3" t="str">
        <f t="shared" si="23"/>
        <v>10005987</v>
      </c>
      <c r="AF198" s="3" t="str">
        <f>VLOOKUP(AD198,Vat_tu__hang_hoa__dich_vu!$C:$D,2,0)</f>
        <v>TH200</v>
      </c>
      <c r="AH198" s="3">
        <f t="shared" si="25"/>
        <v>55595</v>
      </c>
      <c r="AI198" s="3">
        <f t="shared" si="26"/>
        <v>55595</v>
      </c>
    </row>
    <row r="199" spans="1:35" x14ac:dyDescent="0.25">
      <c r="A199" s="3" t="str">
        <f>VLOOKUP(B199,'HĐ TRA'!$B:$C,2,0)</f>
        <v>29/08/2025</v>
      </c>
      <c r="B199" s="4">
        <v>9105868910</v>
      </c>
      <c r="C199" s="3" t="s">
        <v>492</v>
      </c>
      <c r="D199" s="5" t="str">
        <f>VLOOKUP(B199,'HĐ TRA'!$B:$L,11,0)</f>
        <v>0104918404-004</v>
      </c>
      <c r="E199" s="6" t="str">
        <f t="shared" si="24"/>
        <v>WIN-004</v>
      </c>
      <c r="F199" s="8" t="str">
        <f t="shared" si="22"/>
        <v>5737 WM+ HTH 9 Nguyễn Thiếp, TT Nghèn</v>
      </c>
      <c r="G199" s="5"/>
      <c r="H199" s="3" t="s">
        <v>1243</v>
      </c>
      <c r="I199" s="4" t="s">
        <v>23</v>
      </c>
      <c r="J199" s="3" t="s">
        <v>1244</v>
      </c>
      <c r="K199" s="3" t="s">
        <v>1245</v>
      </c>
      <c r="L199" s="4" t="s">
        <v>2257</v>
      </c>
      <c r="M199" s="3" t="s">
        <v>2258</v>
      </c>
      <c r="N199" s="3" t="s">
        <v>2259</v>
      </c>
      <c r="O199" s="3">
        <v>20</v>
      </c>
      <c r="P199" s="4" t="s">
        <v>1266</v>
      </c>
      <c r="Q199" s="3" t="s">
        <v>1267</v>
      </c>
      <c r="R199" s="4" t="s">
        <v>1268</v>
      </c>
      <c r="S199" s="4" t="s">
        <v>1249</v>
      </c>
      <c r="T199" s="3">
        <v>49500</v>
      </c>
      <c r="U199" s="3">
        <v>1</v>
      </c>
      <c r="V199" s="3">
        <v>0</v>
      </c>
      <c r="W199" s="3" t="s">
        <v>2260</v>
      </c>
      <c r="Y199" s="5">
        <v>45898.758608645803</v>
      </c>
      <c r="AA199" s="3" t="s">
        <v>1250</v>
      </c>
      <c r="AB199" s="3">
        <v>49500</v>
      </c>
      <c r="AC199" s="3" t="s">
        <v>2873</v>
      </c>
      <c r="AD199" s="3" t="s">
        <v>2872</v>
      </c>
      <c r="AE199" s="3" t="str">
        <f t="shared" si="23"/>
        <v>10182348</v>
      </c>
      <c r="AF199" s="3" t="str">
        <f>VLOOKUP(AD199,Vat_tu__hang_hoa__dich_vu!$C:$D,2,0)</f>
        <v>GL250KT</v>
      </c>
      <c r="AH199" s="3">
        <f t="shared" si="25"/>
        <v>49500</v>
      </c>
      <c r="AI199" s="3">
        <f t="shared" si="26"/>
        <v>49500</v>
      </c>
    </row>
    <row r="200" spans="1:35" x14ac:dyDescent="0.25">
      <c r="A200" s="3" t="str">
        <f>VLOOKUP(B200,'HĐ TRA'!$B:$C,2,0)</f>
        <v>29/08/2025</v>
      </c>
      <c r="B200" s="4">
        <v>9105868910</v>
      </c>
      <c r="C200" s="3" t="s">
        <v>492</v>
      </c>
      <c r="D200" s="5" t="str">
        <f>VLOOKUP(B200,'HĐ TRA'!$B:$L,11,0)</f>
        <v>0104918404-004</v>
      </c>
      <c r="E200" s="6" t="str">
        <f t="shared" si="24"/>
        <v>WIN-004</v>
      </c>
      <c r="F200" s="8" t="str">
        <f t="shared" si="22"/>
        <v>5737 WM+ HTH 9 Nguyễn Thiếp, TT Nghèn</v>
      </c>
      <c r="G200" s="5"/>
      <c r="H200" s="3" t="s">
        <v>1243</v>
      </c>
      <c r="I200" s="4" t="s">
        <v>23</v>
      </c>
      <c r="J200" s="3" t="s">
        <v>1244</v>
      </c>
      <c r="K200" s="3" t="s">
        <v>1245</v>
      </c>
      <c r="L200" s="4" t="s">
        <v>2257</v>
      </c>
      <c r="M200" s="3" t="s">
        <v>2258</v>
      </c>
      <c r="N200" s="3" t="s">
        <v>2259</v>
      </c>
      <c r="O200" s="3">
        <v>30</v>
      </c>
      <c r="P200" s="4" t="s">
        <v>1296</v>
      </c>
      <c r="Q200" s="3" t="s">
        <v>1297</v>
      </c>
      <c r="R200" s="4" t="s">
        <v>1298</v>
      </c>
      <c r="S200" s="4" t="s">
        <v>1249</v>
      </c>
      <c r="T200" s="3">
        <v>50400</v>
      </c>
      <c r="U200" s="3">
        <v>2</v>
      </c>
      <c r="V200" s="3">
        <v>0</v>
      </c>
      <c r="W200" s="3" t="s">
        <v>2260</v>
      </c>
      <c r="Y200" s="5">
        <v>45898.758608645803</v>
      </c>
      <c r="AA200" s="3" t="s">
        <v>1250</v>
      </c>
      <c r="AB200" s="3">
        <v>50400</v>
      </c>
      <c r="AC200" s="3" t="s">
        <v>2883</v>
      </c>
      <c r="AD200" s="3" t="s">
        <v>2882</v>
      </c>
      <c r="AE200" s="3" t="str">
        <f t="shared" si="23"/>
        <v>10182349</v>
      </c>
      <c r="AF200" s="3" t="str">
        <f>VLOOKUP(AD200,Vat_tu__hang_hoa__dich_vu!$C:$D,2,0)</f>
        <v>GSG250</v>
      </c>
      <c r="AH200" s="3">
        <f t="shared" si="25"/>
        <v>50400</v>
      </c>
      <c r="AI200" s="3">
        <f t="shared" si="26"/>
        <v>100800</v>
      </c>
    </row>
    <row r="201" spans="1:35" x14ac:dyDescent="0.25">
      <c r="A201" s="3" t="str">
        <f>VLOOKUP(B201,'HĐ TRA'!$B:$C,2,0)</f>
        <v>29/08/2025</v>
      </c>
      <c r="B201" s="4">
        <v>9105868910</v>
      </c>
      <c r="C201" s="3" t="s">
        <v>492</v>
      </c>
      <c r="D201" s="5" t="str">
        <f>VLOOKUP(B201,'HĐ TRA'!$B:$L,11,0)</f>
        <v>0104918404-004</v>
      </c>
      <c r="E201" s="6" t="str">
        <f t="shared" si="24"/>
        <v>WIN-004</v>
      </c>
      <c r="F201" s="8" t="str">
        <f t="shared" si="22"/>
        <v>5737 WM+ HTH 9 Nguyễn Thiếp, TT Nghèn</v>
      </c>
      <c r="G201" s="5"/>
      <c r="H201" s="3" t="s">
        <v>1243</v>
      </c>
      <c r="I201" s="4" t="s">
        <v>23</v>
      </c>
      <c r="J201" s="3" t="s">
        <v>1244</v>
      </c>
      <c r="K201" s="3" t="s">
        <v>1245</v>
      </c>
      <c r="L201" s="4" t="s">
        <v>2257</v>
      </c>
      <c r="M201" s="3" t="s">
        <v>2258</v>
      </c>
      <c r="N201" s="3" t="s">
        <v>2259</v>
      </c>
      <c r="O201" s="3">
        <v>40</v>
      </c>
      <c r="P201" s="4" t="s">
        <v>1251</v>
      </c>
      <c r="Q201" s="3" t="s">
        <v>1252</v>
      </c>
      <c r="R201" s="4" t="s">
        <v>1253</v>
      </c>
      <c r="S201" s="4" t="s">
        <v>1249</v>
      </c>
      <c r="T201" s="3">
        <v>50182</v>
      </c>
      <c r="U201" s="3">
        <v>5</v>
      </c>
      <c r="V201" s="3">
        <v>0</v>
      </c>
      <c r="W201" s="3" t="s">
        <v>2260</v>
      </c>
      <c r="Y201" s="5">
        <v>45898.758608645803</v>
      </c>
      <c r="AA201" s="3" t="s">
        <v>1250</v>
      </c>
      <c r="AB201" s="3">
        <v>50182</v>
      </c>
      <c r="AC201" s="3" t="s">
        <v>2826</v>
      </c>
      <c r="AD201" s="3" t="s">
        <v>3179</v>
      </c>
      <c r="AE201" s="3" t="str">
        <f t="shared" si="23"/>
        <v>10638307</v>
      </c>
      <c r="AF201" s="3" t="str">
        <f>VLOOKUP(AD201,Vat_tu__hang_hoa__dich_vu!$C:$D,2,0)</f>
        <v>GTLX250G</v>
      </c>
      <c r="AH201" s="3">
        <f t="shared" si="25"/>
        <v>50182</v>
      </c>
      <c r="AI201" s="3">
        <f t="shared" si="26"/>
        <v>250910</v>
      </c>
    </row>
    <row r="202" spans="1:35" x14ac:dyDescent="0.25">
      <c r="A202" s="3" t="str">
        <f>VLOOKUP(B202,'HĐ TRA'!$B:$C,2,0)</f>
        <v>29/08/2025</v>
      </c>
      <c r="B202" s="4">
        <v>9105868911</v>
      </c>
      <c r="C202" s="3" t="s">
        <v>26</v>
      </c>
      <c r="D202" s="5" t="str">
        <f>VLOOKUP(B202,'HĐ TRA'!$B:$L,11,0)</f>
        <v>0104918404-009</v>
      </c>
      <c r="E202" s="6" t="str">
        <f t="shared" si="24"/>
        <v>WIN-009</v>
      </c>
      <c r="F202" s="8" t="str">
        <f t="shared" si="22"/>
        <v>4413 WM+ DNG 429-431 Hà Huy Tập</v>
      </c>
      <c r="G202" s="5"/>
      <c r="H202" s="3" t="s">
        <v>1243</v>
      </c>
      <c r="I202" s="4" t="s">
        <v>23</v>
      </c>
      <c r="J202" s="3" t="s">
        <v>1244</v>
      </c>
      <c r="K202" s="3" t="s">
        <v>1245</v>
      </c>
      <c r="L202" s="4" t="s">
        <v>1777</v>
      </c>
      <c r="M202" s="3" t="s">
        <v>1778</v>
      </c>
      <c r="N202" s="3" t="s">
        <v>1779</v>
      </c>
      <c r="O202" s="3">
        <v>10</v>
      </c>
      <c r="P202" s="4" t="s">
        <v>1246</v>
      </c>
      <c r="Q202" s="3" t="s">
        <v>1247</v>
      </c>
      <c r="R202" s="4" t="s">
        <v>1248</v>
      </c>
      <c r="S202" s="4" t="s">
        <v>1249</v>
      </c>
      <c r="T202" s="3">
        <v>111058</v>
      </c>
      <c r="U202" s="3">
        <v>1</v>
      </c>
      <c r="V202" s="3">
        <v>0</v>
      </c>
      <c r="W202" s="3" t="s">
        <v>1778</v>
      </c>
      <c r="X202" s="3" t="s">
        <v>1273</v>
      </c>
      <c r="Y202" s="5">
        <v>45898.759774884304</v>
      </c>
      <c r="AA202" s="3" t="s">
        <v>1250</v>
      </c>
      <c r="AB202" s="3">
        <v>111058</v>
      </c>
      <c r="AC202" s="3" t="s">
        <v>2824</v>
      </c>
      <c r="AD202" s="3" t="s">
        <v>2825</v>
      </c>
      <c r="AE202" s="3" t="str">
        <f t="shared" si="23"/>
        <v>10005986</v>
      </c>
      <c r="AF202" s="3" t="str">
        <f>VLOOKUP(AD202,Vat_tu__hang_hoa__dich_vu!$C:$D,2,0)</f>
        <v>GM500</v>
      </c>
      <c r="AH202" s="3">
        <f t="shared" si="25"/>
        <v>111058</v>
      </c>
      <c r="AI202" s="3">
        <f t="shared" si="26"/>
        <v>111058</v>
      </c>
    </row>
    <row r="203" spans="1:35" x14ac:dyDescent="0.25">
      <c r="A203" s="3" t="str">
        <f>VLOOKUP(B203,'HĐ TRA'!$B:$C,2,0)</f>
        <v>29/08/2025</v>
      </c>
      <c r="B203" s="4">
        <v>9105868921</v>
      </c>
      <c r="C203" s="3" t="s">
        <v>330</v>
      </c>
      <c r="D203" s="5" t="str">
        <f>VLOOKUP(B203,'HĐ TRA'!$B:$L,11,0)</f>
        <v>0104918404-002</v>
      </c>
      <c r="E203" s="6" t="str">
        <f t="shared" si="24"/>
        <v>WIN-002</v>
      </c>
      <c r="F203" s="8" t="str">
        <f t="shared" si="22"/>
        <v>4217 WM+ HNI 543 Thanh Lương</v>
      </c>
      <c r="G203" s="5"/>
      <c r="H203" s="3" t="s">
        <v>1243</v>
      </c>
      <c r="I203" s="4" t="s">
        <v>23</v>
      </c>
      <c r="J203" s="3" t="s">
        <v>1244</v>
      </c>
      <c r="K203" s="3" t="s">
        <v>1245</v>
      </c>
      <c r="L203" s="4" t="s">
        <v>2273</v>
      </c>
      <c r="M203" s="3" t="s">
        <v>2274</v>
      </c>
      <c r="N203" s="3" t="s">
        <v>2275</v>
      </c>
      <c r="O203" s="3">
        <v>10</v>
      </c>
      <c r="P203" s="4" t="s">
        <v>1254</v>
      </c>
      <c r="Q203" s="3" t="s">
        <v>1255</v>
      </c>
      <c r="R203" s="4" t="s">
        <v>1256</v>
      </c>
      <c r="S203" s="4" t="s">
        <v>1249</v>
      </c>
      <c r="T203" s="3">
        <v>46000</v>
      </c>
      <c r="U203" s="3">
        <v>3</v>
      </c>
      <c r="V203" s="3">
        <v>0</v>
      </c>
      <c r="W203" s="3" t="s">
        <v>2274</v>
      </c>
      <c r="Y203" s="5">
        <v>45898.761865474502</v>
      </c>
      <c r="Z203" s="3" t="s">
        <v>2582</v>
      </c>
      <c r="AA203" s="3" t="s">
        <v>1250</v>
      </c>
      <c r="AB203" s="3">
        <v>46000</v>
      </c>
      <c r="AC203" s="3" t="s">
        <v>3013</v>
      </c>
      <c r="AD203" s="3" t="s">
        <v>3181</v>
      </c>
      <c r="AE203" s="3" t="str">
        <f t="shared" si="23"/>
        <v>10638308</v>
      </c>
      <c r="AF203" s="3" t="str">
        <f>VLOOKUP(AD203,Vat_tu__hang_hoa__dich_vu!$C:$D,2,0)</f>
        <v>MNH250</v>
      </c>
      <c r="AH203" s="3">
        <f t="shared" si="25"/>
        <v>46000</v>
      </c>
      <c r="AI203" s="3">
        <f t="shared" si="26"/>
        <v>138000</v>
      </c>
    </row>
    <row r="204" spans="1:35" x14ac:dyDescent="0.25">
      <c r="A204" s="3" t="str">
        <f>VLOOKUP(B204,'HĐ TRA'!$B:$C,2,0)</f>
        <v>29/08/2025</v>
      </c>
      <c r="B204" s="4">
        <v>9105868982</v>
      </c>
      <c r="C204" s="3" t="s">
        <v>455</v>
      </c>
      <c r="D204" s="5" t="str">
        <f>VLOOKUP(B204,'HĐ TRA'!$B:$L,11,0)</f>
        <v>0104918404-002</v>
      </c>
      <c r="E204" s="6" t="str">
        <f t="shared" si="24"/>
        <v>WIN-002</v>
      </c>
      <c r="F204" s="8" t="str">
        <f t="shared" si="22"/>
        <v>2ARY WM+ HNI 18 Ngõ 66 Dịch Vọng Hậu</v>
      </c>
      <c r="G204" s="5"/>
      <c r="H204" s="3" t="s">
        <v>1243</v>
      </c>
      <c r="I204" s="4" t="s">
        <v>23</v>
      </c>
      <c r="J204" s="3" t="s">
        <v>1244</v>
      </c>
      <c r="K204" s="3" t="s">
        <v>1245</v>
      </c>
      <c r="L204" s="4" t="s">
        <v>1379</v>
      </c>
      <c r="M204" s="3" t="s">
        <v>1380</v>
      </c>
      <c r="N204" s="3" t="s">
        <v>1381</v>
      </c>
      <c r="O204" s="3">
        <v>10</v>
      </c>
      <c r="P204" s="4" t="s">
        <v>1269</v>
      </c>
      <c r="Q204" s="3" t="s">
        <v>1270</v>
      </c>
      <c r="R204" s="4" t="s">
        <v>1271</v>
      </c>
      <c r="S204" s="4" t="s">
        <v>1249</v>
      </c>
      <c r="T204" s="3">
        <v>56760</v>
      </c>
      <c r="U204" s="3">
        <v>1</v>
      </c>
      <c r="V204" s="3">
        <v>0</v>
      </c>
      <c r="W204" s="3" t="s">
        <v>1382</v>
      </c>
      <c r="Y204" s="5">
        <v>45898.771018205996</v>
      </c>
      <c r="AA204" s="3" t="s">
        <v>1250</v>
      </c>
      <c r="AB204" s="3">
        <v>56760</v>
      </c>
      <c r="AC204" s="3" t="s">
        <v>2819</v>
      </c>
      <c r="AD204" s="3" t="s">
        <v>2818</v>
      </c>
      <c r="AE204" s="3" t="str">
        <f t="shared" si="23"/>
        <v>10182350</v>
      </c>
      <c r="AF204" s="3" t="str">
        <f>VLOOKUP(AD204,Vat_tu__hang_hoa__dich_vu!$C:$D,2,0)</f>
        <v>CN300</v>
      </c>
      <c r="AH204" s="3">
        <f t="shared" si="25"/>
        <v>56760</v>
      </c>
      <c r="AI204" s="3">
        <f t="shared" si="26"/>
        <v>56760</v>
      </c>
    </row>
    <row r="205" spans="1:35" x14ac:dyDescent="0.25">
      <c r="A205" s="3" t="str">
        <f>VLOOKUP(B205,'HĐ TRA'!$B:$C,2,0)</f>
        <v>29/08/2025</v>
      </c>
      <c r="B205" s="4">
        <v>9105868982</v>
      </c>
      <c r="C205" s="3" t="s">
        <v>455</v>
      </c>
      <c r="D205" s="5" t="str">
        <f>VLOOKUP(B205,'HĐ TRA'!$B:$L,11,0)</f>
        <v>0104918404-002</v>
      </c>
      <c r="E205" s="6" t="str">
        <f t="shared" si="24"/>
        <v>WIN-002</v>
      </c>
      <c r="F205" s="8" t="str">
        <f t="shared" si="22"/>
        <v>2ARY WM+ HNI 18 Ngõ 66 Dịch Vọng Hậu</v>
      </c>
      <c r="G205" s="5"/>
      <c r="H205" s="3" t="s">
        <v>1243</v>
      </c>
      <c r="I205" s="4" t="s">
        <v>23</v>
      </c>
      <c r="J205" s="3" t="s">
        <v>1244</v>
      </c>
      <c r="K205" s="3" t="s">
        <v>1245</v>
      </c>
      <c r="L205" s="4" t="s">
        <v>1379</v>
      </c>
      <c r="M205" s="3" t="s">
        <v>1380</v>
      </c>
      <c r="N205" s="3" t="s">
        <v>1381</v>
      </c>
      <c r="O205" s="3">
        <v>20</v>
      </c>
      <c r="P205" s="4" t="s">
        <v>1274</v>
      </c>
      <c r="Q205" s="3" t="s">
        <v>1275</v>
      </c>
      <c r="R205" s="4" t="s">
        <v>1276</v>
      </c>
      <c r="S205" s="4" t="s">
        <v>1249</v>
      </c>
      <c r="T205" s="3">
        <v>74250</v>
      </c>
      <c r="U205" s="3">
        <v>2</v>
      </c>
      <c r="V205" s="3">
        <v>0</v>
      </c>
      <c r="W205" s="3" t="s">
        <v>1382</v>
      </c>
      <c r="Y205" s="5">
        <v>45898.771018205996</v>
      </c>
      <c r="AA205" s="3" t="s">
        <v>1250</v>
      </c>
      <c r="AB205" s="3">
        <v>74250</v>
      </c>
      <c r="AC205" s="3" t="s">
        <v>2771</v>
      </c>
      <c r="AD205" s="3" t="s">
        <v>2770</v>
      </c>
      <c r="AE205" s="3" t="str">
        <f t="shared" si="23"/>
        <v>10182351</v>
      </c>
      <c r="AF205" s="3" t="str">
        <f>VLOOKUP(AD205,Vat_tu__hang_hoa__dich_vu!$C:$D,2,0)</f>
        <v>CC300</v>
      </c>
      <c r="AH205" s="3">
        <f t="shared" si="25"/>
        <v>74250</v>
      </c>
      <c r="AI205" s="3">
        <f t="shared" si="26"/>
        <v>148500</v>
      </c>
    </row>
    <row r="206" spans="1:35" x14ac:dyDescent="0.25">
      <c r="A206" s="3" t="str">
        <f>VLOOKUP(B206,'HĐ TRA'!$B:$C,2,0)</f>
        <v>29/08/2025</v>
      </c>
      <c r="B206" s="4">
        <v>9105869071</v>
      </c>
      <c r="C206" s="3" t="s">
        <v>467</v>
      </c>
      <c r="D206" s="5" t="str">
        <f>VLOOKUP(B206,'HĐ TRA'!$B:$L,11,0)</f>
        <v>0104918404-016</v>
      </c>
      <c r="E206" s="6" t="str">
        <f t="shared" si="24"/>
        <v>WIN-016</v>
      </c>
      <c r="F206" s="8" t="str">
        <f t="shared" si="22"/>
        <v>3735 WM+ CTO 21-22 Võ Nguyên Giáp, Diệu</v>
      </c>
      <c r="G206" s="5"/>
      <c r="H206" s="3" t="s">
        <v>1243</v>
      </c>
      <c r="I206" s="4" t="s">
        <v>23</v>
      </c>
      <c r="J206" s="3" t="s">
        <v>1244</v>
      </c>
      <c r="K206" s="3" t="s">
        <v>1245</v>
      </c>
      <c r="L206" s="4" t="s">
        <v>2047</v>
      </c>
      <c r="M206" s="3" t="s">
        <v>2048</v>
      </c>
      <c r="N206" s="3" t="s">
        <v>2049</v>
      </c>
      <c r="O206" s="3">
        <v>10</v>
      </c>
      <c r="P206" s="4" t="s">
        <v>1257</v>
      </c>
      <c r="Q206" s="3" t="s">
        <v>1258</v>
      </c>
      <c r="R206" s="4" t="s">
        <v>1259</v>
      </c>
      <c r="S206" s="4" t="s">
        <v>1249</v>
      </c>
      <c r="T206" s="3">
        <v>55595</v>
      </c>
      <c r="U206" s="3">
        <v>1</v>
      </c>
      <c r="V206" s="3">
        <v>0</v>
      </c>
      <c r="W206" s="3" t="s">
        <v>2050</v>
      </c>
      <c r="X206" s="3" t="s">
        <v>2051</v>
      </c>
      <c r="Y206" s="5">
        <v>45898.786867164403</v>
      </c>
      <c r="Z206" s="3" t="s">
        <v>2583</v>
      </c>
      <c r="AA206" s="3" t="s">
        <v>1250</v>
      </c>
      <c r="AB206" s="3">
        <v>55595</v>
      </c>
      <c r="AC206" s="3" t="s">
        <v>3047</v>
      </c>
      <c r="AD206" s="3" t="s">
        <v>3046</v>
      </c>
      <c r="AE206" s="3" t="str">
        <f t="shared" si="23"/>
        <v>10005987</v>
      </c>
      <c r="AF206" s="3" t="str">
        <f>VLOOKUP(AD206,Vat_tu__hang_hoa__dich_vu!$C:$D,2,0)</f>
        <v>TH200</v>
      </c>
      <c r="AH206" s="3">
        <f t="shared" si="25"/>
        <v>55595</v>
      </c>
      <c r="AI206" s="3">
        <f t="shared" si="26"/>
        <v>55595</v>
      </c>
    </row>
    <row r="207" spans="1:35" x14ac:dyDescent="0.25">
      <c r="A207" s="3" t="str">
        <f>VLOOKUP(B207,'HĐ TRA'!$B:$C,2,0)</f>
        <v>29/08/2025</v>
      </c>
      <c r="B207" s="4">
        <v>9105869071</v>
      </c>
      <c r="C207" s="3" t="s">
        <v>467</v>
      </c>
      <c r="D207" s="5" t="str">
        <f>VLOOKUP(B207,'HĐ TRA'!$B:$L,11,0)</f>
        <v>0104918404-016</v>
      </c>
      <c r="E207" s="6" t="str">
        <f t="shared" si="24"/>
        <v>WIN-016</v>
      </c>
      <c r="F207" s="8" t="str">
        <f t="shared" si="22"/>
        <v>3735 WM+ CTO 21-22 Võ Nguyên Giáp, Diệu</v>
      </c>
      <c r="G207" s="5"/>
      <c r="H207" s="3" t="s">
        <v>1243</v>
      </c>
      <c r="I207" s="4" t="s">
        <v>23</v>
      </c>
      <c r="J207" s="3" t="s">
        <v>1244</v>
      </c>
      <c r="K207" s="3" t="s">
        <v>1245</v>
      </c>
      <c r="L207" s="4" t="s">
        <v>2047</v>
      </c>
      <c r="M207" s="3" t="s">
        <v>2048</v>
      </c>
      <c r="N207" s="3" t="s">
        <v>2049</v>
      </c>
      <c r="O207" s="3">
        <v>20</v>
      </c>
      <c r="P207" s="4" t="s">
        <v>1269</v>
      </c>
      <c r="Q207" s="3" t="s">
        <v>1270</v>
      </c>
      <c r="R207" s="4" t="s">
        <v>1271</v>
      </c>
      <c r="S207" s="4" t="s">
        <v>1249</v>
      </c>
      <c r="T207" s="3">
        <v>56760</v>
      </c>
      <c r="U207" s="3">
        <v>2</v>
      </c>
      <c r="V207" s="3">
        <v>0</v>
      </c>
      <c r="W207" s="3" t="s">
        <v>2050</v>
      </c>
      <c r="X207" s="3" t="s">
        <v>2051</v>
      </c>
      <c r="Y207" s="5">
        <v>45898.786867164403</v>
      </c>
      <c r="Z207" s="3" t="s">
        <v>2583</v>
      </c>
      <c r="AA207" s="3" t="s">
        <v>1250</v>
      </c>
      <c r="AB207" s="3">
        <v>56760</v>
      </c>
      <c r="AC207" s="3" t="s">
        <v>2819</v>
      </c>
      <c r="AD207" s="3" t="s">
        <v>2818</v>
      </c>
      <c r="AE207" s="3" t="str">
        <f t="shared" si="23"/>
        <v>10182350</v>
      </c>
      <c r="AF207" s="3" t="str">
        <f>VLOOKUP(AD207,Vat_tu__hang_hoa__dich_vu!$C:$D,2,0)</f>
        <v>CN300</v>
      </c>
      <c r="AH207" s="3">
        <f t="shared" si="25"/>
        <v>56760</v>
      </c>
      <c r="AI207" s="3">
        <f t="shared" si="26"/>
        <v>113520</v>
      </c>
    </row>
    <row r="208" spans="1:35" x14ac:dyDescent="0.25">
      <c r="A208" s="3" t="str">
        <f>VLOOKUP(B208,'HĐ TRA'!$B:$C,2,0)</f>
        <v>29/08/2025</v>
      </c>
      <c r="B208" s="4">
        <v>9105869071</v>
      </c>
      <c r="C208" s="3" t="s">
        <v>467</v>
      </c>
      <c r="D208" s="5" t="str">
        <f>VLOOKUP(B208,'HĐ TRA'!$B:$L,11,0)</f>
        <v>0104918404-016</v>
      </c>
      <c r="E208" s="6" t="str">
        <f t="shared" si="24"/>
        <v>WIN-016</v>
      </c>
      <c r="F208" s="8" t="str">
        <f t="shared" si="22"/>
        <v>3735 WM+ CTO 21-22 Võ Nguyên Giáp, Diệu</v>
      </c>
      <c r="G208" s="5"/>
      <c r="H208" s="3" t="s">
        <v>1243</v>
      </c>
      <c r="I208" s="4" t="s">
        <v>23</v>
      </c>
      <c r="J208" s="3" t="s">
        <v>1244</v>
      </c>
      <c r="K208" s="3" t="s">
        <v>1245</v>
      </c>
      <c r="L208" s="4" t="s">
        <v>2047</v>
      </c>
      <c r="M208" s="3" t="s">
        <v>2048</v>
      </c>
      <c r="N208" s="3" t="s">
        <v>2049</v>
      </c>
      <c r="O208" s="3">
        <v>30</v>
      </c>
      <c r="P208" s="4" t="s">
        <v>1251</v>
      </c>
      <c r="Q208" s="3" t="s">
        <v>1252</v>
      </c>
      <c r="R208" s="4" t="s">
        <v>1253</v>
      </c>
      <c r="S208" s="4" t="s">
        <v>1249</v>
      </c>
      <c r="T208" s="3">
        <v>50182</v>
      </c>
      <c r="U208" s="3">
        <v>1</v>
      </c>
      <c r="V208" s="3">
        <v>0</v>
      </c>
      <c r="W208" s="3" t="s">
        <v>2050</v>
      </c>
      <c r="X208" s="3" t="s">
        <v>2051</v>
      </c>
      <c r="Y208" s="5">
        <v>45898.786867164403</v>
      </c>
      <c r="Z208" s="3" t="s">
        <v>2583</v>
      </c>
      <c r="AA208" s="3" t="s">
        <v>1250</v>
      </c>
      <c r="AB208" s="3">
        <v>50182</v>
      </c>
      <c r="AC208" s="3" t="s">
        <v>2826</v>
      </c>
      <c r="AD208" s="3" t="s">
        <v>3179</v>
      </c>
      <c r="AE208" s="3" t="str">
        <f t="shared" si="23"/>
        <v>10638307</v>
      </c>
      <c r="AF208" s="3" t="str">
        <f>VLOOKUP(AD208,Vat_tu__hang_hoa__dich_vu!$C:$D,2,0)</f>
        <v>GTLX250G</v>
      </c>
      <c r="AH208" s="3">
        <f t="shared" si="25"/>
        <v>50182</v>
      </c>
      <c r="AI208" s="3">
        <f t="shared" si="26"/>
        <v>50182</v>
      </c>
    </row>
    <row r="209" spans="1:35" x14ac:dyDescent="0.25">
      <c r="A209" s="3" t="str">
        <f>VLOOKUP(B209,'HĐ TRA'!$B:$C,2,0)</f>
        <v>29/08/2025</v>
      </c>
      <c r="B209" s="4">
        <v>9105869046</v>
      </c>
      <c r="C209" s="3" t="s">
        <v>205</v>
      </c>
      <c r="D209" s="5" t="str">
        <f>VLOOKUP(B209,'HĐ TRA'!$B:$L,11,0)</f>
        <v>0104918404-058</v>
      </c>
      <c r="E209" s="6" t="str">
        <f t="shared" si="24"/>
        <v>WIN-058</v>
      </c>
      <c r="F209" s="8" t="str">
        <f t="shared" si="22"/>
        <v>4627 WM+ NAN 23 Lý Thường Kiệt</v>
      </c>
      <c r="G209" s="5"/>
      <c r="H209" s="3" t="s">
        <v>1243</v>
      </c>
      <c r="I209" s="4" t="s">
        <v>23</v>
      </c>
      <c r="J209" s="3" t="s">
        <v>1244</v>
      </c>
      <c r="K209" s="3" t="s">
        <v>1245</v>
      </c>
      <c r="L209" s="4" t="s">
        <v>1284</v>
      </c>
      <c r="M209" s="3" t="s">
        <v>1285</v>
      </c>
      <c r="N209" s="3" t="s">
        <v>1286</v>
      </c>
      <c r="O209" s="3">
        <v>10</v>
      </c>
      <c r="P209" s="4" t="s">
        <v>1246</v>
      </c>
      <c r="Q209" s="3" t="s">
        <v>1247</v>
      </c>
      <c r="R209" s="4" t="s">
        <v>1248</v>
      </c>
      <c r="S209" s="4" t="s">
        <v>1249</v>
      </c>
      <c r="T209" s="3">
        <v>111058</v>
      </c>
      <c r="U209" s="3">
        <v>1</v>
      </c>
      <c r="V209" s="3">
        <v>0</v>
      </c>
      <c r="W209" s="3" t="s">
        <v>1285</v>
      </c>
      <c r="X209" s="3" t="s">
        <v>1287</v>
      </c>
      <c r="Y209" s="5">
        <v>45898.788052893498</v>
      </c>
      <c r="AA209" s="3" t="s">
        <v>1250</v>
      </c>
      <c r="AB209" s="3">
        <v>111058</v>
      </c>
      <c r="AC209" s="3" t="s">
        <v>2824</v>
      </c>
      <c r="AD209" s="3" t="s">
        <v>2825</v>
      </c>
      <c r="AE209" s="3" t="str">
        <f t="shared" si="23"/>
        <v>10005986</v>
      </c>
      <c r="AF209" s="3" t="str">
        <f>VLOOKUP(AD209,Vat_tu__hang_hoa__dich_vu!$C:$D,2,0)</f>
        <v>GM500</v>
      </c>
      <c r="AH209" s="3">
        <f t="shared" si="25"/>
        <v>111058</v>
      </c>
      <c r="AI209" s="3">
        <f t="shared" si="26"/>
        <v>111058</v>
      </c>
    </row>
    <row r="210" spans="1:35" x14ac:dyDescent="0.25">
      <c r="A210" s="3" t="str">
        <f>VLOOKUP(B210,'HĐ TRA'!$B:$C,2,0)</f>
        <v>29/08/2025</v>
      </c>
      <c r="B210" s="4">
        <v>9105869118</v>
      </c>
      <c r="C210" s="3" t="s">
        <v>320</v>
      </c>
      <c r="D210" s="5" t="str">
        <f>VLOOKUP(B210,'HĐ TRA'!$B:$L,11,0)</f>
        <v>0104918404</v>
      </c>
      <c r="E210" s="6" t="str">
        <f t="shared" si="24"/>
        <v>WIN</v>
      </c>
      <c r="F210" s="8" t="str">
        <f t="shared" si="22"/>
        <v>6757 WM+ HCM 662 Tên Lửa</v>
      </c>
      <c r="G210" s="5"/>
      <c r="H210" s="3" t="s">
        <v>1243</v>
      </c>
      <c r="I210" s="4" t="s">
        <v>23</v>
      </c>
      <c r="J210" s="3" t="s">
        <v>1244</v>
      </c>
      <c r="K210" s="3" t="s">
        <v>1245</v>
      </c>
      <c r="L210" s="4" t="s">
        <v>2401</v>
      </c>
      <c r="M210" s="3" t="s">
        <v>2402</v>
      </c>
      <c r="N210" s="3" t="s">
        <v>2403</v>
      </c>
      <c r="O210" s="3">
        <v>10</v>
      </c>
      <c r="P210" s="4" t="s">
        <v>1246</v>
      </c>
      <c r="Q210" s="3" t="s">
        <v>1247</v>
      </c>
      <c r="R210" s="4" t="s">
        <v>1248</v>
      </c>
      <c r="S210" s="4" t="s">
        <v>1249</v>
      </c>
      <c r="T210" s="3">
        <v>111058</v>
      </c>
      <c r="U210" s="3">
        <v>2</v>
      </c>
      <c r="V210" s="3">
        <v>0</v>
      </c>
      <c r="W210" s="3" t="s">
        <v>2402</v>
      </c>
      <c r="Y210" s="5">
        <v>45898.7913162037</v>
      </c>
      <c r="AA210" s="3" t="s">
        <v>1250</v>
      </c>
      <c r="AB210" s="3">
        <v>111058</v>
      </c>
      <c r="AC210" s="3" t="s">
        <v>2824</v>
      </c>
      <c r="AD210" s="3" t="s">
        <v>2825</v>
      </c>
      <c r="AE210" s="3" t="str">
        <f t="shared" si="23"/>
        <v>10005986</v>
      </c>
      <c r="AF210" s="3" t="str">
        <f>VLOOKUP(AD210,Vat_tu__hang_hoa__dich_vu!$C:$D,2,0)</f>
        <v>GM500</v>
      </c>
      <c r="AH210" s="3">
        <f t="shared" si="25"/>
        <v>111058</v>
      </c>
      <c r="AI210" s="3">
        <f t="shared" si="26"/>
        <v>222116</v>
      </c>
    </row>
    <row r="211" spans="1:35" x14ac:dyDescent="0.25">
      <c r="A211" s="3" t="str">
        <f>VLOOKUP(B211,'HĐ TRA'!$B:$C,2,0)</f>
        <v>29/08/2025</v>
      </c>
      <c r="B211" s="4">
        <v>9105869118</v>
      </c>
      <c r="C211" s="3" t="s">
        <v>320</v>
      </c>
      <c r="D211" s="5" t="str">
        <f>VLOOKUP(B211,'HĐ TRA'!$B:$L,11,0)</f>
        <v>0104918404</v>
      </c>
      <c r="E211" s="6" t="str">
        <f t="shared" si="24"/>
        <v>WIN</v>
      </c>
      <c r="F211" s="8" t="str">
        <f t="shared" si="22"/>
        <v>6757 WM+ HCM 662 Tên Lửa</v>
      </c>
      <c r="G211" s="5"/>
      <c r="H211" s="3" t="s">
        <v>1243</v>
      </c>
      <c r="I211" s="4" t="s">
        <v>23</v>
      </c>
      <c r="J211" s="3" t="s">
        <v>1244</v>
      </c>
      <c r="K211" s="3" t="s">
        <v>1245</v>
      </c>
      <c r="L211" s="4" t="s">
        <v>2401</v>
      </c>
      <c r="M211" s="3" t="s">
        <v>2402</v>
      </c>
      <c r="N211" s="3" t="s">
        <v>2403</v>
      </c>
      <c r="O211" s="3">
        <v>20</v>
      </c>
      <c r="P211" s="4" t="s">
        <v>1263</v>
      </c>
      <c r="Q211" s="3" t="s">
        <v>1264</v>
      </c>
      <c r="R211" s="4" t="s">
        <v>1265</v>
      </c>
      <c r="S211" s="4" t="s">
        <v>1249</v>
      </c>
      <c r="T211" s="3">
        <v>89285</v>
      </c>
      <c r="U211" s="3">
        <v>2</v>
      </c>
      <c r="V211" s="3">
        <v>0</v>
      </c>
      <c r="W211" s="3" t="s">
        <v>2402</v>
      </c>
      <c r="Y211" s="5">
        <v>45898.7913162037</v>
      </c>
      <c r="AA211" s="3" t="s">
        <v>1250</v>
      </c>
      <c r="AB211" s="3">
        <v>89285</v>
      </c>
      <c r="AC211" s="3" t="s">
        <v>2899</v>
      </c>
      <c r="AD211" s="3" t="s">
        <v>3180</v>
      </c>
      <c r="AE211" s="3" t="str">
        <f t="shared" si="23"/>
        <v>10184167</v>
      </c>
      <c r="AF211" s="3" t="str">
        <f>VLOOKUP(AD211,Vat_tu__hang_hoa__dich_vu!$C:$D,2,0)</f>
        <v>GXD500</v>
      </c>
      <c r="AH211" s="3">
        <f t="shared" si="25"/>
        <v>89285</v>
      </c>
      <c r="AI211" s="3">
        <f t="shared" si="26"/>
        <v>178570</v>
      </c>
    </row>
    <row r="212" spans="1:35" x14ac:dyDescent="0.25">
      <c r="A212" s="3" t="str">
        <f>VLOOKUP(B212,'HĐ TRA'!$B:$C,2,0)</f>
        <v>29/08/2025</v>
      </c>
      <c r="B212" s="4">
        <v>9105869118</v>
      </c>
      <c r="C212" s="3" t="s">
        <v>320</v>
      </c>
      <c r="D212" s="5" t="str">
        <f>VLOOKUP(B212,'HĐ TRA'!$B:$L,11,0)</f>
        <v>0104918404</v>
      </c>
      <c r="E212" s="6" t="str">
        <f t="shared" si="24"/>
        <v>WIN</v>
      </c>
      <c r="F212" s="8" t="str">
        <f t="shared" si="22"/>
        <v>6757 WM+ HCM 662 Tên Lửa</v>
      </c>
      <c r="G212" s="5"/>
      <c r="H212" s="3" t="s">
        <v>1243</v>
      </c>
      <c r="I212" s="4" t="s">
        <v>23</v>
      </c>
      <c r="J212" s="3" t="s">
        <v>1244</v>
      </c>
      <c r="K212" s="3" t="s">
        <v>1245</v>
      </c>
      <c r="L212" s="4" t="s">
        <v>2401</v>
      </c>
      <c r="M212" s="3" t="s">
        <v>2402</v>
      </c>
      <c r="N212" s="3" t="s">
        <v>2403</v>
      </c>
      <c r="O212" s="3">
        <v>30</v>
      </c>
      <c r="P212" s="4" t="s">
        <v>1254</v>
      </c>
      <c r="Q212" s="3" t="s">
        <v>1255</v>
      </c>
      <c r="R212" s="4" t="s">
        <v>1256</v>
      </c>
      <c r="S212" s="4" t="s">
        <v>1249</v>
      </c>
      <c r="T212" s="3">
        <v>46000</v>
      </c>
      <c r="U212" s="3">
        <v>2</v>
      </c>
      <c r="V212" s="3">
        <v>0</v>
      </c>
      <c r="W212" s="3" t="s">
        <v>2402</v>
      </c>
      <c r="Y212" s="5">
        <v>45898.7913162037</v>
      </c>
      <c r="AA212" s="3" t="s">
        <v>1250</v>
      </c>
      <c r="AB212" s="3">
        <v>46000</v>
      </c>
      <c r="AC212" s="3" t="s">
        <v>3013</v>
      </c>
      <c r="AD212" s="3" t="s">
        <v>3181</v>
      </c>
      <c r="AE212" s="3" t="str">
        <f t="shared" si="23"/>
        <v>10638308</v>
      </c>
      <c r="AF212" s="3" t="str">
        <f>VLOOKUP(AD212,Vat_tu__hang_hoa__dich_vu!$C:$D,2,0)</f>
        <v>MNH250</v>
      </c>
      <c r="AH212" s="3">
        <f t="shared" si="25"/>
        <v>46000</v>
      </c>
      <c r="AI212" s="3">
        <f t="shared" si="26"/>
        <v>92000</v>
      </c>
    </row>
    <row r="213" spans="1:35" x14ac:dyDescent="0.25">
      <c r="A213" s="3" t="str">
        <f>VLOOKUP(B213,'HĐ TRA'!$B:$C,2,0)</f>
        <v>29/08/2025</v>
      </c>
      <c r="B213" s="4">
        <v>9105869118</v>
      </c>
      <c r="C213" s="3" t="s">
        <v>320</v>
      </c>
      <c r="D213" s="5" t="str">
        <f>VLOOKUP(B213,'HĐ TRA'!$B:$L,11,0)</f>
        <v>0104918404</v>
      </c>
      <c r="E213" s="6" t="str">
        <f t="shared" si="24"/>
        <v>WIN</v>
      </c>
      <c r="F213" s="8" t="str">
        <f t="shared" si="22"/>
        <v>6757 WM+ HCM 662 Tên Lửa</v>
      </c>
      <c r="G213" s="5"/>
      <c r="H213" s="3" t="s">
        <v>1243</v>
      </c>
      <c r="I213" s="4" t="s">
        <v>23</v>
      </c>
      <c r="J213" s="3" t="s">
        <v>1244</v>
      </c>
      <c r="K213" s="3" t="s">
        <v>1245</v>
      </c>
      <c r="L213" s="4" t="s">
        <v>2401</v>
      </c>
      <c r="M213" s="3" t="s">
        <v>2402</v>
      </c>
      <c r="N213" s="3" t="s">
        <v>2403</v>
      </c>
      <c r="O213" s="3">
        <v>40</v>
      </c>
      <c r="P213" s="4" t="s">
        <v>1251</v>
      </c>
      <c r="Q213" s="3" t="s">
        <v>1252</v>
      </c>
      <c r="R213" s="4" t="s">
        <v>1253</v>
      </c>
      <c r="S213" s="4" t="s">
        <v>1249</v>
      </c>
      <c r="T213" s="3">
        <v>50182</v>
      </c>
      <c r="U213" s="3">
        <v>1</v>
      </c>
      <c r="V213" s="3">
        <v>0</v>
      </c>
      <c r="W213" s="3" t="s">
        <v>2402</v>
      </c>
      <c r="Y213" s="5">
        <v>45898.7913162037</v>
      </c>
      <c r="AA213" s="3" t="s">
        <v>1250</v>
      </c>
      <c r="AB213" s="3">
        <v>50182</v>
      </c>
      <c r="AC213" s="3" t="s">
        <v>2826</v>
      </c>
      <c r="AD213" s="3" t="s">
        <v>3179</v>
      </c>
      <c r="AE213" s="3" t="str">
        <f t="shared" si="23"/>
        <v>10638307</v>
      </c>
      <c r="AF213" s="3" t="str">
        <f>VLOOKUP(AD213,Vat_tu__hang_hoa__dich_vu!$C:$D,2,0)</f>
        <v>GTLX250G</v>
      </c>
      <c r="AH213" s="3">
        <f t="shared" si="25"/>
        <v>50182</v>
      </c>
      <c r="AI213" s="3">
        <f t="shared" si="26"/>
        <v>50182</v>
      </c>
    </row>
    <row r="214" spans="1:35" x14ac:dyDescent="0.25">
      <c r="A214" s="3" t="str">
        <f>VLOOKUP(B214,'HĐ TRA'!$B:$C,2,0)</f>
        <v>29/08/2025</v>
      </c>
      <c r="B214" s="4">
        <v>9105869118</v>
      </c>
      <c r="C214" s="3" t="s">
        <v>320</v>
      </c>
      <c r="D214" s="5" t="str">
        <f>VLOOKUP(B214,'HĐ TRA'!$B:$L,11,0)</f>
        <v>0104918404</v>
      </c>
      <c r="E214" s="6" t="str">
        <f t="shared" si="24"/>
        <v>WIN</v>
      </c>
      <c r="F214" s="8" t="str">
        <f t="shared" si="22"/>
        <v>6757 WM+ HCM 662 Tên Lửa</v>
      </c>
      <c r="G214" s="5"/>
      <c r="H214" s="3" t="s">
        <v>1243</v>
      </c>
      <c r="I214" s="4" t="s">
        <v>23</v>
      </c>
      <c r="J214" s="3" t="s">
        <v>1244</v>
      </c>
      <c r="K214" s="3" t="s">
        <v>1245</v>
      </c>
      <c r="L214" s="4" t="s">
        <v>2401</v>
      </c>
      <c r="M214" s="3" t="s">
        <v>2402</v>
      </c>
      <c r="N214" s="3" t="s">
        <v>2403</v>
      </c>
      <c r="O214" s="3">
        <v>50</v>
      </c>
      <c r="P214" s="4" t="s">
        <v>1274</v>
      </c>
      <c r="Q214" s="3" t="s">
        <v>1275</v>
      </c>
      <c r="R214" s="4" t="s">
        <v>1276</v>
      </c>
      <c r="S214" s="4" t="s">
        <v>1249</v>
      </c>
      <c r="T214" s="3">
        <v>74250</v>
      </c>
      <c r="U214" s="3">
        <v>2</v>
      </c>
      <c r="V214" s="3">
        <v>0</v>
      </c>
      <c r="W214" s="3" t="s">
        <v>2402</v>
      </c>
      <c r="Y214" s="5">
        <v>45898.7913162037</v>
      </c>
      <c r="AA214" s="3" t="s">
        <v>1250</v>
      </c>
      <c r="AB214" s="3">
        <v>74250</v>
      </c>
      <c r="AC214" s="3" t="s">
        <v>2771</v>
      </c>
      <c r="AD214" s="3" t="s">
        <v>2770</v>
      </c>
      <c r="AE214" s="3" t="str">
        <f t="shared" si="23"/>
        <v>10182351</v>
      </c>
      <c r="AF214" s="3" t="str">
        <f>VLOOKUP(AD214,Vat_tu__hang_hoa__dich_vu!$C:$D,2,0)</f>
        <v>CC300</v>
      </c>
      <c r="AH214" s="3">
        <f t="shared" si="25"/>
        <v>74250</v>
      </c>
      <c r="AI214" s="3">
        <f t="shared" si="26"/>
        <v>148500</v>
      </c>
    </row>
    <row r="215" spans="1:35" x14ac:dyDescent="0.25">
      <c r="A215" s="3" t="str">
        <f>VLOOKUP(B215,'HĐ TRA'!$B:$C,2,0)</f>
        <v>29/08/2025</v>
      </c>
      <c r="B215" s="4">
        <v>9105869118</v>
      </c>
      <c r="C215" s="3" t="s">
        <v>320</v>
      </c>
      <c r="D215" s="5" t="str">
        <f>VLOOKUP(B215,'HĐ TRA'!$B:$L,11,0)</f>
        <v>0104918404</v>
      </c>
      <c r="E215" s="6" t="str">
        <f t="shared" si="24"/>
        <v>WIN</v>
      </c>
      <c r="F215" s="8" t="str">
        <f t="shared" si="22"/>
        <v>6757 WM+ HCM 662 Tên Lửa</v>
      </c>
      <c r="G215" s="5"/>
      <c r="H215" s="3" t="s">
        <v>1243</v>
      </c>
      <c r="I215" s="4" t="s">
        <v>23</v>
      </c>
      <c r="J215" s="3" t="s">
        <v>1244</v>
      </c>
      <c r="K215" s="3" t="s">
        <v>1245</v>
      </c>
      <c r="L215" s="4" t="s">
        <v>2401</v>
      </c>
      <c r="M215" s="3" t="s">
        <v>2402</v>
      </c>
      <c r="N215" s="3" t="s">
        <v>2403</v>
      </c>
      <c r="O215" s="3">
        <v>60</v>
      </c>
      <c r="P215" s="4" t="s">
        <v>1269</v>
      </c>
      <c r="Q215" s="3" t="s">
        <v>1270</v>
      </c>
      <c r="R215" s="4" t="s">
        <v>1271</v>
      </c>
      <c r="S215" s="4" t="s">
        <v>1249</v>
      </c>
      <c r="T215" s="3">
        <v>56760</v>
      </c>
      <c r="U215" s="3">
        <v>2</v>
      </c>
      <c r="V215" s="3">
        <v>0</v>
      </c>
      <c r="W215" s="3" t="s">
        <v>2402</v>
      </c>
      <c r="Y215" s="5">
        <v>45898.7913162037</v>
      </c>
      <c r="AA215" s="3" t="s">
        <v>1250</v>
      </c>
      <c r="AB215" s="3">
        <v>56760</v>
      </c>
      <c r="AC215" s="3" t="s">
        <v>2819</v>
      </c>
      <c r="AD215" s="3" t="s">
        <v>2818</v>
      </c>
      <c r="AE215" s="3" t="str">
        <f t="shared" si="23"/>
        <v>10182350</v>
      </c>
      <c r="AF215" s="3" t="str">
        <f>VLOOKUP(AD215,Vat_tu__hang_hoa__dich_vu!$C:$D,2,0)</f>
        <v>CN300</v>
      </c>
      <c r="AH215" s="3">
        <f t="shared" si="25"/>
        <v>56760</v>
      </c>
      <c r="AI215" s="3">
        <f t="shared" si="26"/>
        <v>113520</v>
      </c>
    </row>
    <row r="216" spans="1:35" x14ac:dyDescent="0.25">
      <c r="A216" s="3" t="str">
        <f>VLOOKUP(B216,'HĐ TRA'!$B:$C,2,0)</f>
        <v>29/08/2025</v>
      </c>
      <c r="B216" s="4">
        <v>9105869118</v>
      </c>
      <c r="C216" s="3" t="s">
        <v>320</v>
      </c>
      <c r="D216" s="5" t="str">
        <f>VLOOKUP(B216,'HĐ TRA'!$B:$L,11,0)</f>
        <v>0104918404</v>
      </c>
      <c r="E216" s="6" t="str">
        <f t="shared" si="24"/>
        <v>WIN</v>
      </c>
      <c r="F216" s="8" t="str">
        <f t="shared" si="22"/>
        <v>6757 WM+ HCM 662 Tên Lửa</v>
      </c>
      <c r="G216" s="5"/>
      <c r="H216" s="3" t="s">
        <v>1243</v>
      </c>
      <c r="I216" s="4" t="s">
        <v>23</v>
      </c>
      <c r="J216" s="3" t="s">
        <v>1244</v>
      </c>
      <c r="K216" s="3" t="s">
        <v>1245</v>
      </c>
      <c r="L216" s="4" t="s">
        <v>2401</v>
      </c>
      <c r="M216" s="3" t="s">
        <v>2402</v>
      </c>
      <c r="N216" s="3" t="s">
        <v>2403</v>
      </c>
      <c r="O216" s="3">
        <v>70</v>
      </c>
      <c r="P216" s="4" t="s">
        <v>1260</v>
      </c>
      <c r="Q216" s="3" t="s">
        <v>1261</v>
      </c>
      <c r="R216" s="4" t="s">
        <v>1262</v>
      </c>
      <c r="S216" s="4" t="s">
        <v>1249</v>
      </c>
      <c r="T216" s="3">
        <v>73431</v>
      </c>
      <c r="U216" s="3">
        <v>2</v>
      </c>
      <c r="V216" s="3">
        <v>0</v>
      </c>
      <c r="W216" s="3" t="s">
        <v>2402</v>
      </c>
      <c r="Y216" s="5">
        <v>45898.7913162037</v>
      </c>
      <c r="AA216" s="3" t="s">
        <v>1250</v>
      </c>
      <c r="AB216" s="3">
        <v>73431</v>
      </c>
      <c r="AC216" s="3" t="s">
        <v>2779</v>
      </c>
      <c r="AD216" s="3" t="s">
        <v>2778</v>
      </c>
      <c r="AE216" s="3" t="str">
        <f t="shared" ref="AE216:AE246" si="27">P216</f>
        <v>10005984</v>
      </c>
      <c r="AF216" s="3" t="str">
        <f>VLOOKUP(AD216,Vat_tu__hang_hoa__dich_vu!$C:$D,2,0)</f>
        <v>CGM300</v>
      </c>
      <c r="AH216" s="3">
        <f t="shared" si="25"/>
        <v>73431</v>
      </c>
      <c r="AI216" s="3">
        <f t="shared" si="26"/>
        <v>146862</v>
      </c>
    </row>
    <row r="217" spans="1:35" x14ac:dyDescent="0.25">
      <c r="A217" s="3" t="str">
        <f>VLOOKUP(B217,'HĐ TRA'!$B:$C,2,0)</f>
        <v>29/08/2025</v>
      </c>
      <c r="B217" s="4">
        <v>9105869118</v>
      </c>
      <c r="C217" s="3" t="s">
        <v>320</v>
      </c>
      <c r="D217" s="5" t="str">
        <f>VLOOKUP(B217,'HĐ TRA'!$B:$L,11,0)</f>
        <v>0104918404</v>
      </c>
      <c r="E217" s="6" t="str">
        <f t="shared" si="24"/>
        <v>WIN</v>
      </c>
      <c r="F217" s="8" t="str">
        <f t="shared" si="22"/>
        <v>6757 WM+ HCM 662 Tên Lửa</v>
      </c>
      <c r="G217" s="5"/>
      <c r="H217" s="3" t="s">
        <v>1243</v>
      </c>
      <c r="I217" s="4" t="s">
        <v>23</v>
      </c>
      <c r="J217" s="3" t="s">
        <v>1244</v>
      </c>
      <c r="K217" s="3" t="s">
        <v>1245</v>
      </c>
      <c r="L217" s="4" t="s">
        <v>2401</v>
      </c>
      <c r="M217" s="3" t="s">
        <v>2402</v>
      </c>
      <c r="N217" s="3" t="s">
        <v>2403</v>
      </c>
      <c r="O217" s="3">
        <v>80</v>
      </c>
      <c r="P217" s="4" t="s">
        <v>1266</v>
      </c>
      <c r="Q217" s="3" t="s">
        <v>1267</v>
      </c>
      <c r="R217" s="4" t="s">
        <v>1268</v>
      </c>
      <c r="S217" s="4" t="s">
        <v>1249</v>
      </c>
      <c r="T217" s="3">
        <v>49500</v>
      </c>
      <c r="U217" s="3">
        <v>3</v>
      </c>
      <c r="V217" s="3">
        <v>0</v>
      </c>
      <c r="W217" s="3" t="s">
        <v>2402</v>
      </c>
      <c r="Y217" s="5">
        <v>45898.7913162037</v>
      </c>
      <c r="AA217" s="3" t="s">
        <v>1250</v>
      </c>
      <c r="AB217" s="3">
        <v>49500</v>
      </c>
      <c r="AC217" s="3" t="s">
        <v>2873</v>
      </c>
      <c r="AD217" s="3" t="s">
        <v>2872</v>
      </c>
      <c r="AE217" s="3" t="str">
        <f t="shared" si="27"/>
        <v>10182348</v>
      </c>
      <c r="AF217" s="3" t="str">
        <f>VLOOKUP(AD217,Vat_tu__hang_hoa__dich_vu!$C:$D,2,0)</f>
        <v>GL250KT</v>
      </c>
      <c r="AH217" s="3">
        <f t="shared" si="25"/>
        <v>49500</v>
      </c>
      <c r="AI217" s="3">
        <f t="shared" si="26"/>
        <v>148500</v>
      </c>
    </row>
    <row r="218" spans="1:35" x14ac:dyDescent="0.25">
      <c r="A218" s="3" t="str">
        <f>VLOOKUP(B218,'HĐ TRA'!$B:$C,2,0)</f>
        <v>29/08/2025</v>
      </c>
      <c r="B218" s="4">
        <v>9105869138</v>
      </c>
      <c r="C218" s="3" t="s">
        <v>163</v>
      </c>
      <c r="D218" s="5" t="str">
        <f>VLOOKUP(B218,'HĐ TRA'!$B:$L,11,0)</f>
        <v>0104918404-009</v>
      </c>
      <c r="E218" s="6" t="str">
        <f t="shared" si="24"/>
        <v>WIN-009</v>
      </c>
      <c r="F218" s="8" t="str">
        <f t="shared" si="22"/>
        <v>3801 WM+ DNG 135B Nguyễn Công Trứ</v>
      </c>
      <c r="G218" s="5"/>
      <c r="H218" s="3" t="s">
        <v>1243</v>
      </c>
      <c r="I218" s="4" t="s">
        <v>23</v>
      </c>
      <c r="J218" s="3" t="s">
        <v>1244</v>
      </c>
      <c r="K218" s="3" t="s">
        <v>1245</v>
      </c>
      <c r="L218" s="4" t="s">
        <v>1944</v>
      </c>
      <c r="M218" s="3" t="s">
        <v>1945</v>
      </c>
      <c r="N218" s="3" t="s">
        <v>1946</v>
      </c>
      <c r="O218" s="3">
        <v>10</v>
      </c>
      <c r="P218" s="4" t="s">
        <v>1274</v>
      </c>
      <c r="Q218" s="3" t="s">
        <v>1275</v>
      </c>
      <c r="R218" s="4" t="s">
        <v>1276</v>
      </c>
      <c r="S218" s="4" t="s">
        <v>1249</v>
      </c>
      <c r="T218" s="3">
        <v>74250</v>
      </c>
      <c r="U218" s="3">
        <v>2</v>
      </c>
      <c r="V218" s="3">
        <v>0</v>
      </c>
      <c r="W218" s="3" t="s">
        <v>1945</v>
      </c>
      <c r="X218" s="3" t="s">
        <v>1947</v>
      </c>
      <c r="Y218" s="5">
        <v>45898.792893286998</v>
      </c>
      <c r="AA218" s="3" t="s">
        <v>1250</v>
      </c>
      <c r="AB218" s="3">
        <v>74250</v>
      </c>
      <c r="AC218" s="3" t="s">
        <v>2771</v>
      </c>
      <c r="AD218" s="3" t="s">
        <v>2770</v>
      </c>
      <c r="AE218" s="3" t="str">
        <f t="shared" si="27"/>
        <v>10182351</v>
      </c>
      <c r="AF218" s="3" t="str">
        <f>VLOOKUP(AD218,Vat_tu__hang_hoa__dich_vu!$C:$D,2,0)</f>
        <v>CC300</v>
      </c>
      <c r="AH218" s="3">
        <f t="shared" si="25"/>
        <v>74250</v>
      </c>
      <c r="AI218" s="3">
        <f t="shared" si="26"/>
        <v>148500</v>
      </c>
    </row>
    <row r="219" spans="1:35" x14ac:dyDescent="0.25">
      <c r="A219" s="3" t="str">
        <f>VLOOKUP(B219,'HĐ TRA'!$B:$C,2,0)</f>
        <v>29/08/2025</v>
      </c>
      <c r="B219" s="4">
        <v>9105869138</v>
      </c>
      <c r="C219" s="3" t="s">
        <v>163</v>
      </c>
      <c r="D219" s="5" t="str">
        <f>VLOOKUP(B219,'HĐ TRA'!$B:$L,11,0)</f>
        <v>0104918404-009</v>
      </c>
      <c r="E219" s="6" t="str">
        <f t="shared" si="24"/>
        <v>WIN-009</v>
      </c>
      <c r="F219" s="8" t="str">
        <f t="shared" si="22"/>
        <v>3801 WM+ DNG 135B Nguyễn Công Trứ</v>
      </c>
      <c r="G219" s="5"/>
      <c r="H219" s="3" t="s">
        <v>1243</v>
      </c>
      <c r="I219" s="4" t="s">
        <v>23</v>
      </c>
      <c r="J219" s="3" t="s">
        <v>1244</v>
      </c>
      <c r="K219" s="3" t="s">
        <v>1245</v>
      </c>
      <c r="L219" s="4" t="s">
        <v>1944</v>
      </c>
      <c r="M219" s="3" t="s">
        <v>1945</v>
      </c>
      <c r="N219" s="3" t="s">
        <v>1946</v>
      </c>
      <c r="O219" s="3">
        <v>20</v>
      </c>
      <c r="P219" s="4" t="s">
        <v>1269</v>
      </c>
      <c r="Q219" s="3" t="s">
        <v>1270</v>
      </c>
      <c r="R219" s="4" t="s">
        <v>1271</v>
      </c>
      <c r="S219" s="4" t="s">
        <v>1249</v>
      </c>
      <c r="T219" s="3">
        <v>56760</v>
      </c>
      <c r="U219" s="3">
        <v>1</v>
      </c>
      <c r="V219" s="3">
        <v>0</v>
      </c>
      <c r="W219" s="3" t="s">
        <v>1945</v>
      </c>
      <c r="X219" s="3" t="s">
        <v>1947</v>
      </c>
      <c r="Y219" s="5">
        <v>45898.792893286998</v>
      </c>
      <c r="AA219" s="3" t="s">
        <v>1250</v>
      </c>
      <c r="AB219" s="3">
        <v>56760</v>
      </c>
      <c r="AC219" s="3" t="s">
        <v>2819</v>
      </c>
      <c r="AD219" s="3" t="s">
        <v>2818</v>
      </c>
      <c r="AE219" s="3" t="str">
        <f t="shared" si="27"/>
        <v>10182350</v>
      </c>
      <c r="AF219" s="3" t="str">
        <f>VLOOKUP(AD219,Vat_tu__hang_hoa__dich_vu!$C:$D,2,0)</f>
        <v>CN300</v>
      </c>
      <c r="AH219" s="3">
        <f t="shared" si="25"/>
        <v>56760</v>
      </c>
      <c r="AI219" s="3">
        <f t="shared" si="26"/>
        <v>56760</v>
      </c>
    </row>
    <row r="220" spans="1:35" x14ac:dyDescent="0.25">
      <c r="A220" s="3" t="str">
        <f>VLOOKUP(B220,'HĐ TRA'!$B:$C,2,0)</f>
        <v>29/08/2025</v>
      </c>
      <c r="B220" s="4">
        <v>9105869138</v>
      </c>
      <c r="C220" s="3" t="s">
        <v>163</v>
      </c>
      <c r="D220" s="5" t="str">
        <f>VLOOKUP(B220,'HĐ TRA'!$B:$L,11,0)</f>
        <v>0104918404-009</v>
      </c>
      <c r="E220" s="6" t="str">
        <f t="shared" si="24"/>
        <v>WIN-009</v>
      </c>
      <c r="F220" s="8" t="str">
        <f t="shared" si="22"/>
        <v>3801 WM+ DNG 135B Nguyễn Công Trứ</v>
      </c>
      <c r="G220" s="5"/>
      <c r="H220" s="3" t="s">
        <v>1243</v>
      </c>
      <c r="I220" s="4" t="s">
        <v>23</v>
      </c>
      <c r="J220" s="3" t="s">
        <v>1244</v>
      </c>
      <c r="K220" s="3" t="s">
        <v>1245</v>
      </c>
      <c r="L220" s="4" t="s">
        <v>1944</v>
      </c>
      <c r="M220" s="3" t="s">
        <v>1945</v>
      </c>
      <c r="N220" s="3" t="s">
        <v>1946</v>
      </c>
      <c r="O220" s="3">
        <v>30</v>
      </c>
      <c r="P220" s="4" t="s">
        <v>1263</v>
      </c>
      <c r="Q220" s="3" t="s">
        <v>1264</v>
      </c>
      <c r="R220" s="4" t="s">
        <v>1265</v>
      </c>
      <c r="S220" s="4" t="s">
        <v>1249</v>
      </c>
      <c r="T220" s="3">
        <v>89285</v>
      </c>
      <c r="U220" s="3">
        <v>1</v>
      </c>
      <c r="V220" s="3">
        <v>0</v>
      </c>
      <c r="W220" s="3" t="s">
        <v>1945</v>
      </c>
      <c r="X220" s="3" t="s">
        <v>1947</v>
      </c>
      <c r="Y220" s="5">
        <v>45898.792893286998</v>
      </c>
      <c r="AA220" s="3" t="s">
        <v>1250</v>
      </c>
      <c r="AB220" s="3">
        <v>89285</v>
      </c>
      <c r="AC220" s="3" t="s">
        <v>2899</v>
      </c>
      <c r="AD220" s="3" t="s">
        <v>3180</v>
      </c>
      <c r="AE220" s="3" t="str">
        <f t="shared" si="27"/>
        <v>10184167</v>
      </c>
      <c r="AF220" s="3" t="str">
        <f>VLOOKUP(AD220,Vat_tu__hang_hoa__dich_vu!$C:$D,2,0)</f>
        <v>GXD500</v>
      </c>
      <c r="AH220" s="3">
        <f t="shared" si="25"/>
        <v>89285</v>
      </c>
      <c r="AI220" s="3">
        <f t="shared" si="26"/>
        <v>89285</v>
      </c>
    </row>
    <row r="221" spans="1:35" x14ac:dyDescent="0.25">
      <c r="A221" s="3" t="str">
        <f>VLOOKUP(B221,'HĐ TRA'!$B:$C,2,0)</f>
        <v>29/08/2025</v>
      </c>
      <c r="B221" s="4">
        <v>9105869120</v>
      </c>
      <c r="C221" s="3" t="s">
        <v>54</v>
      </c>
      <c r="D221" s="5" t="str">
        <f>VLOOKUP(B221,'HĐ TRA'!$B:$L,11,0)</f>
        <v>0104918404-020</v>
      </c>
      <c r="E221" s="6" t="str">
        <f t="shared" si="24"/>
        <v>WIN-020</v>
      </c>
      <c r="F221" s="8" t="str">
        <f t="shared" si="22"/>
        <v>2AV0 WM+ THA Mỹ Quan, Yên Định</v>
      </c>
      <c r="G221" s="5"/>
      <c r="H221" s="3" t="s">
        <v>1243</v>
      </c>
      <c r="I221" s="4" t="s">
        <v>23</v>
      </c>
      <c r="J221" s="3" t="s">
        <v>1244</v>
      </c>
      <c r="K221" s="3" t="s">
        <v>1245</v>
      </c>
      <c r="L221" s="4" t="s">
        <v>2031</v>
      </c>
      <c r="M221" s="3" t="s">
        <v>2032</v>
      </c>
      <c r="N221" s="3" t="s">
        <v>2033</v>
      </c>
      <c r="O221" s="3">
        <v>10</v>
      </c>
      <c r="P221" s="4" t="s">
        <v>1274</v>
      </c>
      <c r="Q221" s="3" t="s">
        <v>1275</v>
      </c>
      <c r="R221" s="4" t="s">
        <v>1276</v>
      </c>
      <c r="S221" s="4" t="s">
        <v>1249</v>
      </c>
      <c r="T221" s="3">
        <v>74250</v>
      </c>
      <c r="U221" s="3">
        <v>2</v>
      </c>
      <c r="V221" s="3">
        <v>0</v>
      </c>
      <c r="W221" s="3" t="s">
        <v>2032</v>
      </c>
      <c r="Y221" s="5">
        <v>45898.796861226903</v>
      </c>
      <c r="AA221" s="3" t="s">
        <v>1250</v>
      </c>
      <c r="AB221" s="3">
        <v>74250</v>
      </c>
      <c r="AC221" s="3" t="s">
        <v>2771</v>
      </c>
      <c r="AD221" s="3" t="s">
        <v>2770</v>
      </c>
      <c r="AE221" s="3" t="str">
        <f t="shared" si="27"/>
        <v>10182351</v>
      </c>
      <c r="AF221" s="3" t="str">
        <f>VLOOKUP(AD221,Vat_tu__hang_hoa__dich_vu!$C:$D,2,0)</f>
        <v>CC300</v>
      </c>
      <c r="AH221" s="3">
        <f t="shared" si="25"/>
        <v>74250</v>
      </c>
      <c r="AI221" s="3">
        <f t="shared" si="26"/>
        <v>148500</v>
      </c>
    </row>
    <row r="222" spans="1:35" x14ac:dyDescent="0.25">
      <c r="A222" s="3" t="str">
        <f>VLOOKUP(B222,'HĐ TRA'!$B:$C,2,0)</f>
        <v>29/08/2025</v>
      </c>
      <c r="B222" s="4">
        <v>9105869120</v>
      </c>
      <c r="C222" s="3" t="s">
        <v>54</v>
      </c>
      <c r="D222" s="5" t="str">
        <f>VLOOKUP(B222,'HĐ TRA'!$B:$L,11,0)</f>
        <v>0104918404-020</v>
      </c>
      <c r="E222" s="6" t="str">
        <f t="shared" si="24"/>
        <v>WIN-020</v>
      </c>
      <c r="F222" s="8" t="str">
        <f t="shared" si="22"/>
        <v>2AV0 WM+ THA Mỹ Quan, Yên Định</v>
      </c>
      <c r="G222" s="5"/>
      <c r="H222" s="3" t="s">
        <v>1243</v>
      </c>
      <c r="I222" s="4" t="s">
        <v>23</v>
      </c>
      <c r="J222" s="3" t="s">
        <v>1244</v>
      </c>
      <c r="K222" s="3" t="s">
        <v>1245</v>
      </c>
      <c r="L222" s="4" t="s">
        <v>2031</v>
      </c>
      <c r="M222" s="3" t="s">
        <v>2032</v>
      </c>
      <c r="N222" s="3" t="s">
        <v>2033</v>
      </c>
      <c r="O222" s="3">
        <v>20</v>
      </c>
      <c r="P222" s="4" t="s">
        <v>1246</v>
      </c>
      <c r="Q222" s="3" t="s">
        <v>1247</v>
      </c>
      <c r="R222" s="4" t="s">
        <v>1248</v>
      </c>
      <c r="S222" s="4" t="s">
        <v>1249</v>
      </c>
      <c r="T222" s="3">
        <v>111058</v>
      </c>
      <c r="U222" s="3">
        <v>2</v>
      </c>
      <c r="V222" s="3">
        <v>0</v>
      </c>
      <c r="W222" s="3" t="s">
        <v>2032</v>
      </c>
      <c r="Y222" s="5">
        <v>45898.796861226903</v>
      </c>
      <c r="AA222" s="3" t="s">
        <v>1250</v>
      </c>
      <c r="AB222" s="3">
        <v>111058</v>
      </c>
      <c r="AC222" s="3" t="s">
        <v>2824</v>
      </c>
      <c r="AD222" s="3" t="s">
        <v>2825</v>
      </c>
      <c r="AE222" s="3" t="str">
        <f t="shared" si="27"/>
        <v>10005986</v>
      </c>
      <c r="AF222" s="3" t="str">
        <f>VLOOKUP(AD222,Vat_tu__hang_hoa__dich_vu!$C:$D,2,0)</f>
        <v>GM500</v>
      </c>
      <c r="AH222" s="3">
        <f t="shared" si="25"/>
        <v>111058</v>
      </c>
      <c r="AI222" s="3">
        <f t="shared" si="26"/>
        <v>222116</v>
      </c>
    </row>
    <row r="223" spans="1:35" x14ac:dyDescent="0.25">
      <c r="A223" s="3" t="str">
        <f>VLOOKUP(B223,'HĐ TRA'!$B:$C,2,0)</f>
        <v>29/08/2025</v>
      </c>
      <c r="B223" s="4">
        <v>9105869158</v>
      </c>
      <c r="C223" s="3" t="s">
        <v>176</v>
      </c>
      <c r="D223" s="5" t="str">
        <f>VLOOKUP(B223,'HĐ TRA'!$B:$L,11,0)</f>
        <v>0104918404-009</v>
      </c>
      <c r="E223" s="6" t="str">
        <f t="shared" si="24"/>
        <v>WIN-009</v>
      </c>
      <c r="F223" s="8" t="str">
        <f t="shared" si="22"/>
        <v>2048 WM+ DNG 134 Ba Tháng Hai</v>
      </c>
      <c r="G223" s="5"/>
      <c r="H223" s="3" t="s">
        <v>1243</v>
      </c>
      <c r="I223" s="4" t="s">
        <v>23</v>
      </c>
      <c r="J223" s="3" t="s">
        <v>1244</v>
      </c>
      <c r="K223" s="3" t="s">
        <v>1245</v>
      </c>
      <c r="L223" s="4" t="s">
        <v>1750</v>
      </c>
      <c r="M223" s="3" t="s">
        <v>1751</v>
      </c>
      <c r="N223" s="3" t="s">
        <v>1752</v>
      </c>
      <c r="O223" s="3">
        <v>10</v>
      </c>
      <c r="P223" s="4" t="s">
        <v>1257</v>
      </c>
      <c r="Q223" s="3" t="s">
        <v>1258</v>
      </c>
      <c r="R223" s="4" t="s">
        <v>1259</v>
      </c>
      <c r="S223" s="4" t="s">
        <v>1249</v>
      </c>
      <c r="T223" s="3">
        <v>55595</v>
      </c>
      <c r="U223" s="3">
        <v>1</v>
      </c>
      <c r="V223" s="3">
        <v>0</v>
      </c>
      <c r="W223" s="3" t="s">
        <v>1751</v>
      </c>
      <c r="X223" s="3" t="s">
        <v>1753</v>
      </c>
      <c r="Y223" s="5">
        <v>45898.799741435199</v>
      </c>
      <c r="AA223" s="3" t="s">
        <v>1250</v>
      </c>
      <c r="AB223" s="3">
        <v>55595</v>
      </c>
      <c r="AC223" s="3" t="s">
        <v>3047</v>
      </c>
      <c r="AD223" s="3" t="s">
        <v>3046</v>
      </c>
      <c r="AE223" s="3" t="str">
        <f t="shared" si="27"/>
        <v>10005987</v>
      </c>
      <c r="AF223" s="3" t="str">
        <f>VLOOKUP(AD223,Vat_tu__hang_hoa__dich_vu!$C:$D,2,0)</f>
        <v>TH200</v>
      </c>
      <c r="AH223" s="3">
        <f t="shared" si="25"/>
        <v>55595</v>
      </c>
      <c r="AI223" s="3">
        <f t="shared" si="26"/>
        <v>55595</v>
      </c>
    </row>
    <row r="224" spans="1:35" x14ac:dyDescent="0.25">
      <c r="A224" s="3" t="str">
        <f>VLOOKUP(B224,'HĐ TRA'!$B:$C,2,0)</f>
        <v>29/08/2025</v>
      </c>
      <c r="B224" s="4">
        <v>9105869153</v>
      </c>
      <c r="C224" s="3" t="s">
        <v>490</v>
      </c>
      <c r="D224" s="5" t="str">
        <f>VLOOKUP(B224,'HĐ TRA'!$B:$L,11,0)</f>
        <v>0104918404-016</v>
      </c>
      <c r="E224" s="6" t="str">
        <f t="shared" si="24"/>
        <v>WIN-016</v>
      </c>
      <c r="F224" s="8" t="str">
        <f t="shared" si="22"/>
        <v>4548 WM+ CTO 51 đường 26/3</v>
      </c>
      <c r="G224" s="5"/>
      <c r="H224" s="3" t="s">
        <v>1243</v>
      </c>
      <c r="I224" s="4" t="s">
        <v>23</v>
      </c>
      <c r="J224" s="3" t="s">
        <v>1244</v>
      </c>
      <c r="K224" s="3" t="s">
        <v>1245</v>
      </c>
      <c r="L224" s="4" t="s">
        <v>2235</v>
      </c>
      <c r="M224" s="3" t="s">
        <v>2236</v>
      </c>
      <c r="N224" s="3" t="s">
        <v>2237</v>
      </c>
      <c r="O224" s="3">
        <v>10</v>
      </c>
      <c r="P224" s="4" t="s">
        <v>1246</v>
      </c>
      <c r="Q224" s="3" t="s">
        <v>1247</v>
      </c>
      <c r="R224" s="4" t="s">
        <v>1248</v>
      </c>
      <c r="S224" s="4" t="s">
        <v>1249</v>
      </c>
      <c r="T224" s="3">
        <v>111058</v>
      </c>
      <c r="U224" s="3">
        <v>2</v>
      </c>
      <c r="V224" s="3">
        <v>0</v>
      </c>
      <c r="W224" s="3" t="s">
        <v>2236</v>
      </c>
      <c r="X224" s="3" t="s">
        <v>2238</v>
      </c>
      <c r="Y224" s="5">
        <v>45898.800412847202</v>
      </c>
      <c r="AA224" s="3" t="s">
        <v>1250</v>
      </c>
      <c r="AB224" s="3">
        <v>111058</v>
      </c>
      <c r="AC224" s="3" t="s">
        <v>2824</v>
      </c>
      <c r="AD224" s="3" t="s">
        <v>2825</v>
      </c>
      <c r="AE224" s="3" t="str">
        <f t="shared" si="27"/>
        <v>10005986</v>
      </c>
      <c r="AF224" s="3" t="str">
        <f>VLOOKUP(AD224,Vat_tu__hang_hoa__dich_vu!$C:$D,2,0)</f>
        <v>GM500</v>
      </c>
      <c r="AH224" s="3">
        <f t="shared" si="25"/>
        <v>111058</v>
      </c>
      <c r="AI224" s="3">
        <f t="shared" si="26"/>
        <v>222116</v>
      </c>
    </row>
    <row r="225" spans="1:35" x14ac:dyDescent="0.25">
      <c r="A225" s="3" t="str">
        <f>VLOOKUP(B225,'HĐ TRA'!$B:$C,2,0)</f>
        <v>29/08/2025</v>
      </c>
      <c r="B225" s="4">
        <v>9105869101</v>
      </c>
      <c r="C225" s="3" t="s">
        <v>116</v>
      </c>
      <c r="D225" s="5" t="str">
        <f>VLOOKUP(B225,'HĐ TRA'!$B:$L,11,0)</f>
        <v>0104918404-009</v>
      </c>
      <c r="E225" s="6" t="str">
        <f t="shared" si="24"/>
        <v>WIN-009</v>
      </c>
      <c r="F225" s="8" t="str">
        <f t="shared" si="22"/>
        <v>5769 WM+ DNG Lô 160A ĐT 605, Xã Hòa Châu</v>
      </c>
      <c r="G225" s="5"/>
      <c r="H225" s="3" t="s">
        <v>1243</v>
      </c>
      <c r="I225" s="4" t="s">
        <v>23</v>
      </c>
      <c r="J225" s="3" t="s">
        <v>1244</v>
      </c>
      <c r="K225" s="3" t="s">
        <v>1245</v>
      </c>
      <c r="L225" s="4" t="s">
        <v>2074</v>
      </c>
      <c r="M225" s="3" t="s">
        <v>2075</v>
      </c>
      <c r="N225" s="3" t="s">
        <v>2076</v>
      </c>
      <c r="O225" s="3">
        <v>10</v>
      </c>
      <c r="P225" s="4" t="s">
        <v>1274</v>
      </c>
      <c r="Q225" s="3" t="s">
        <v>1275</v>
      </c>
      <c r="R225" s="4" t="s">
        <v>1276</v>
      </c>
      <c r="S225" s="4" t="s">
        <v>1249</v>
      </c>
      <c r="T225" s="3">
        <v>74250</v>
      </c>
      <c r="U225" s="3">
        <v>1</v>
      </c>
      <c r="V225" s="3">
        <v>0</v>
      </c>
      <c r="W225" s="3" t="s">
        <v>2077</v>
      </c>
      <c r="Y225" s="5">
        <v>45898.8011070949</v>
      </c>
      <c r="AA225" s="3" t="s">
        <v>1250</v>
      </c>
      <c r="AB225" s="3">
        <v>74250</v>
      </c>
      <c r="AC225" s="3" t="s">
        <v>2771</v>
      </c>
      <c r="AD225" s="3" t="s">
        <v>2770</v>
      </c>
      <c r="AE225" s="3" t="str">
        <f t="shared" si="27"/>
        <v>10182351</v>
      </c>
      <c r="AF225" s="3" t="str">
        <f>VLOOKUP(AD225,Vat_tu__hang_hoa__dich_vu!$C:$D,2,0)</f>
        <v>CC300</v>
      </c>
      <c r="AH225" s="3">
        <f t="shared" si="25"/>
        <v>74250</v>
      </c>
      <c r="AI225" s="3">
        <f t="shared" si="26"/>
        <v>74250</v>
      </c>
    </row>
    <row r="226" spans="1:35" x14ac:dyDescent="0.25">
      <c r="A226" s="3" t="str">
        <f>VLOOKUP(B226,'HĐ TRA'!$B:$C,2,0)</f>
        <v>29/08/2025</v>
      </c>
      <c r="B226" s="4">
        <v>9105869104</v>
      </c>
      <c r="C226" s="3" t="s">
        <v>92</v>
      </c>
      <c r="D226" s="5" t="str">
        <f>VLOOKUP(B226,'HĐ TRA'!$B:$L,11,0)</f>
        <v>0104918404-041</v>
      </c>
      <c r="E226" s="6" t="str">
        <f t="shared" si="24"/>
        <v>WIN-041</v>
      </c>
      <c r="F226" s="8" t="str">
        <f t="shared" si="22"/>
        <v>4623 WM+ LAN 69 Hùng Vương</v>
      </c>
      <c r="G226" s="5"/>
      <c r="H226" s="3" t="s">
        <v>1243</v>
      </c>
      <c r="I226" s="4" t="s">
        <v>23</v>
      </c>
      <c r="J226" s="3" t="s">
        <v>1244</v>
      </c>
      <c r="K226" s="3" t="s">
        <v>1245</v>
      </c>
      <c r="L226" s="4" t="s">
        <v>1791</v>
      </c>
      <c r="M226" s="3" t="s">
        <v>1792</v>
      </c>
      <c r="N226" s="3" t="s">
        <v>1793</v>
      </c>
      <c r="O226" s="3">
        <v>10</v>
      </c>
      <c r="P226" s="4" t="s">
        <v>1246</v>
      </c>
      <c r="Q226" s="3" t="s">
        <v>1247</v>
      </c>
      <c r="R226" s="4" t="s">
        <v>1248</v>
      </c>
      <c r="S226" s="4" t="s">
        <v>1249</v>
      </c>
      <c r="T226" s="3">
        <v>111058</v>
      </c>
      <c r="U226" s="3">
        <v>2</v>
      </c>
      <c r="V226" s="3">
        <v>0</v>
      </c>
      <c r="W226" s="3" t="s">
        <v>1792</v>
      </c>
      <c r="X226" s="3" t="s">
        <v>1794</v>
      </c>
      <c r="Y226" s="5">
        <v>45898.805320682899</v>
      </c>
      <c r="AA226" s="3" t="s">
        <v>1250</v>
      </c>
      <c r="AB226" s="3">
        <v>111058</v>
      </c>
      <c r="AC226" s="3" t="s">
        <v>2824</v>
      </c>
      <c r="AD226" s="3" t="s">
        <v>2825</v>
      </c>
      <c r="AE226" s="3" t="str">
        <f t="shared" si="27"/>
        <v>10005986</v>
      </c>
      <c r="AF226" s="3" t="str">
        <f>VLOOKUP(AD226,Vat_tu__hang_hoa__dich_vu!$C:$D,2,0)</f>
        <v>GM500</v>
      </c>
      <c r="AH226" s="3">
        <f t="shared" si="25"/>
        <v>111058</v>
      </c>
      <c r="AI226" s="3">
        <f t="shared" si="26"/>
        <v>222116</v>
      </c>
    </row>
    <row r="227" spans="1:35" x14ac:dyDescent="0.25">
      <c r="A227" s="3" t="str">
        <f>VLOOKUP(B227,'HĐ TRA'!$B:$C,2,0)</f>
        <v>29/08/2025</v>
      </c>
      <c r="B227" s="4">
        <v>9105869197</v>
      </c>
      <c r="C227" s="3" t="s">
        <v>396</v>
      </c>
      <c r="D227" s="5" t="str">
        <f>VLOOKUP(B227,'HĐ TRA'!$B:$L,11,0)</f>
        <v>0104918404-002</v>
      </c>
      <c r="E227" s="6" t="str">
        <f t="shared" si="24"/>
        <v>WIN-002</v>
      </c>
      <c r="F227" s="8" t="str">
        <f t="shared" si="22"/>
        <v>5817 WM+ HNI Thôn Xuân Trung, Chương Mỹ</v>
      </c>
      <c r="G227" s="5"/>
      <c r="H227" s="3" t="s">
        <v>1243</v>
      </c>
      <c r="I227" s="4" t="s">
        <v>23</v>
      </c>
      <c r="J227" s="3" t="s">
        <v>1244</v>
      </c>
      <c r="K227" s="3" t="s">
        <v>1245</v>
      </c>
      <c r="L227" s="4" t="s">
        <v>1986</v>
      </c>
      <c r="M227" s="3" t="s">
        <v>1987</v>
      </c>
      <c r="N227" s="3" t="s">
        <v>1988</v>
      </c>
      <c r="O227" s="3">
        <v>10</v>
      </c>
      <c r="P227" s="4" t="s">
        <v>1260</v>
      </c>
      <c r="Q227" s="3" t="s">
        <v>1261</v>
      </c>
      <c r="R227" s="4" t="s">
        <v>1262</v>
      </c>
      <c r="S227" s="4" t="s">
        <v>1249</v>
      </c>
      <c r="T227" s="3">
        <v>73431</v>
      </c>
      <c r="U227" s="3">
        <v>3</v>
      </c>
      <c r="V227" s="3">
        <v>0</v>
      </c>
      <c r="W227" s="3" t="s">
        <v>1989</v>
      </c>
      <c r="Y227" s="5">
        <v>45898.807869988399</v>
      </c>
      <c r="AA227" s="3" t="s">
        <v>1250</v>
      </c>
      <c r="AB227" s="3">
        <v>73431</v>
      </c>
      <c r="AC227" s="3" t="s">
        <v>2779</v>
      </c>
      <c r="AD227" s="3" t="s">
        <v>2778</v>
      </c>
      <c r="AE227" s="3" t="str">
        <f t="shared" si="27"/>
        <v>10005984</v>
      </c>
      <c r="AF227" s="3" t="str">
        <f>VLOOKUP(AD227,Vat_tu__hang_hoa__dich_vu!$C:$D,2,0)</f>
        <v>CGM300</v>
      </c>
      <c r="AH227" s="3">
        <f t="shared" si="25"/>
        <v>73431</v>
      </c>
      <c r="AI227" s="3">
        <f t="shared" si="26"/>
        <v>220293</v>
      </c>
    </row>
    <row r="228" spans="1:35" x14ac:dyDescent="0.25">
      <c r="A228" s="3" t="str">
        <f>VLOOKUP(B228,'HĐ TRA'!$B:$C,2,0)</f>
        <v>29/08/2025</v>
      </c>
      <c r="B228" s="4">
        <v>9105869171</v>
      </c>
      <c r="C228" s="3" t="s">
        <v>248</v>
      </c>
      <c r="D228" s="5" t="str">
        <f>VLOOKUP(B228,'HĐ TRA'!$B:$L,11,0)</f>
        <v>0104918404-009</v>
      </c>
      <c r="E228" s="6" t="str">
        <f t="shared" si="24"/>
        <v>WIN-009</v>
      </c>
      <c r="F228" s="8" t="str">
        <f t="shared" si="22"/>
        <v>5169 WM+ DNG 95 Phạm Xuân Ẩn</v>
      </c>
      <c r="G228" s="5"/>
      <c r="H228" s="3" t="s">
        <v>1243</v>
      </c>
      <c r="I228" s="4" t="s">
        <v>23</v>
      </c>
      <c r="J228" s="3" t="s">
        <v>1244</v>
      </c>
      <c r="K228" s="3" t="s">
        <v>1245</v>
      </c>
      <c r="L228" s="4" t="s">
        <v>2303</v>
      </c>
      <c r="M228" s="3" t="s">
        <v>2304</v>
      </c>
      <c r="N228" s="3" t="s">
        <v>2305</v>
      </c>
      <c r="O228" s="3">
        <v>10</v>
      </c>
      <c r="P228" s="4" t="s">
        <v>1254</v>
      </c>
      <c r="Q228" s="3" t="s">
        <v>1255</v>
      </c>
      <c r="R228" s="4" t="s">
        <v>1256</v>
      </c>
      <c r="S228" s="4" t="s">
        <v>1249</v>
      </c>
      <c r="T228" s="3">
        <v>46000</v>
      </c>
      <c r="U228" s="3">
        <v>1</v>
      </c>
      <c r="V228" s="3">
        <v>0</v>
      </c>
      <c r="W228" s="3" t="s">
        <v>2304</v>
      </c>
      <c r="X228" s="3" t="s">
        <v>2306</v>
      </c>
      <c r="Y228" s="5">
        <v>45898.810259571801</v>
      </c>
      <c r="AA228" s="3" t="s">
        <v>1250</v>
      </c>
      <c r="AB228" s="3">
        <v>46000</v>
      </c>
      <c r="AC228" s="3" t="s">
        <v>3013</v>
      </c>
      <c r="AD228" s="3" t="s">
        <v>3181</v>
      </c>
      <c r="AE228" s="3" t="str">
        <f t="shared" si="27"/>
        <v>10638308</v>
      </c>
      <c r="AF228" s="3" t="str">
        <f>VLOOKUP(AD228,Vat_tu__hang_hoa__dich_vu!$C:$D,2,0)</f>
        <v>MNH250</v>
      </c>
      <c r="AH228" s="3">
        <f t="shared" si="25"/>
        <v>46000</v>
      </c>
      <c r="AI228" s="3">
        <f t="shared" si="26"/>
        <v>46000</v>
      </c>
    </row>
    <row r="229" spans="1:35" x14ac:dyDescent="0.25">
      <c r="A229" s="3" t="str">
        <f>VLOOKUP(B229,'HĐ TRA'!$B:$C,2,0)</f>
        <v>29/08/2025</v>
      </c>
      <c r="B229" s="4">
        <v>9105869164</v>
      </c>
      <c r="C229" s="3" t="s">
        <v>230</v>
      </c>
      <c r="D229" s="5" t="str">
        <f>VLOOKUP(B229,'HĐ TRA'!$B:$L,11,0)</f>
        <v>0104918404-009</v>
      </c>
      <c r="E229" s="6" t="str">
        <f t="shared" si="24"/>
        <v>WIN-009</v>
      </c>
      <c r="F229" s="8" t="str">
        <f t="shared" si="22"/>
        <v>4859 WM+ DNG 55 – 57 Mẹ Suốt</v>
      </c>
      <c r="G229" s="5"/>
      <c r="H229" s="3" t="s">
        <v>1243</v>
      </c>
      <c r="I229" s="4" t="s">
        <v>23</v>
      </c>
      <c r="J229" s="3" t="s">
        <v>1244</v>
      </c>
      <c r="K229" s="3" t="s">
        <v>1245</v>
      </c>
      <c r="L229" s="4" t="s">
        <v>1840</v>
      </c>
      <c r="M229" s="3" t="s">
        <v>1841</v>
      </c>
      <c r="N229" s="3" t="s">
        <v>1842</v>
      </c>
      <c r="O229" s="3">
        <v>10</v>
      </c>
      <c r="P229" s="4" t="s">
        <v>1269</v>
      </c>
      <c r="Q229" s="3" t="s">
        <v>1270</v>
      </c>
      <c r="R229" s="4" t="s">
        <v>1271</v>
      </c>
      <c r="S229" s="4" t="s">
        <v>1249</v>
      </c>
      <c r="T229" s="3">
        <v>56760</v>
      </c>
      <c r="U229" s="3">
        <v>1</v>
      </c>
      <c r="V229" s="3">
        <v>0</v>
      </c>
      <c r="W229" s="3" t="s">
        <v>1843</v>
      </c>
      <c r="X229" s="3" t="s">
        <v>1844</v>
      </c>
      <c r="Y229" s="5">
        <v>45898.811698379599</v>
      </c>
      <c r="Z229" s="3" t="s">
        <v>2584</v>
      </c>
      <c r="AA229" s="3" t="s">
        <v>1250</v>
      </c>
      <c r="AB229" s="3">
        <v>56760</v>
      </c>
      <c r="AC229" s="3" t="s">
        <v>2819</v>
      </c>
      <c r="AD229" s="3" t="s">
        <v>2818</v>
      </c>
      <c r="AE229" s="3" t="str">
        <f t="shared" si="27"/>
        <v>10182350</v>
      </c>
      <c r="AF229" s="3" t="str">
        <f>VLOOKUP(AD229,Vat_tu__hang_hoa__dich_vu!$C:$D,2,0)</f>
        <v>CN300</v>
      </c>
      <c r="AH229" s="3">
        <f t="shared" si="25"/>
        <v>56760</v>
      </c>
      <c r="AI229" s="3">
        <f t="shared" si="26"/>
        <v>56760</v>
      </c>
    </row>
    <row r="230" spans="1:35" x14ac:dyDescent="0.25">
      <c r="A230" s="3" t="str">
        <f>VLOOKUP(B230,'HĐ TRA'!$B:$C,2,0)</f>
        <v>29/08/2025</v>
      </c>
      <c r="B230" s="4">
        <v>9105869210</v>
      </c>
      <c r="C230" s="3" t="s">
        <v>264</v>
      </c>
      <c r="D230" s="5" t="str">
        <f>VLOOKUP(B230,'HĐ TRA'!$B:$L,11,0)</f>
        <v>0104918404-009</v>
      </c>
      <c r="E230" s="6" t="str">
        <f t="shared" si="24"/>
        <v>WIN-009</v>
      </c>
      <c r="F230" s="8" t="str">
        <f t="shared" si="22"/>
        <v>3801 WM+ DNG 135B Nguyễn Công Trứ</v>
      </c>
      <c r="G230" s="5"/>
      <c r="H230" s="3" t="s">
        <v>1243</v>
      </c>
      <c r="I230" s="4" t="s">
        <v>23</v>
      </c>
      <c r="J230" s="3" t="s">
        <v>1244</v>
      </c>
      <c r="K230" s="3" t="s">
        <v>1245</v>
      </c>
      <c r="L230" s="4" t="s">
        <v>1944</v>
      </c>
      <c r="M230" s="3" t="s">
        <v>1945</v>
      </c>
      <c r="N230" s="3" t="s">
        <v>1946</v>
      </c>
      <c r="O230" s="3">
        <v>10</v>
      </c>
      <c r="P230" s="4" t="s">
        <v>1263</v>
      </c>
      <c r="Q230" s="3" t="s">
        <v>1264</v>
      </c>
      <c r="R230" s="4" t="s">
        <v>1265</v>
      </c>
      <c r="S230" s="4" t="s">
        <v>1249</v>
      </c>
      <c r="T230" s="3">
        <v>89285</v>
      </c>
      <c r="U230" s="3">
        <v>1</v>
      </c>
      <c r="V230" s="3">
        <v>0</v>
      </c>
      <c r="W230" s="3" t="s">
        <v>1945</v>
      </c>
      <c r="X230" s="3" t="s">
        <v>1947</v>
      </c>
      <c r="Y230" s="5">
        <v>45898.812263773201</v>
      </c>
      <c r="AA230" s="3" t="s">
        <v>1250</v>
      </c>
      <c r="AB230" s="3">
        <v>89285</v>
      </c>
      <c r="AC230" s="3" t="s">
        <v>2899</v>
      </c>
      <c r="AD230" s="3" t="s">
        <v>3180</v>
      </c>
      <c r="AE230" s="3" t="str">
        <f t="shared" si="27"/>
        <v>10184167</v>
      </c>
      <c r="AF230" s="3" t="str">
        <f>VLOOKUP(AD230,Vat_tu__hang_hoa__dich_vu!$C:$D,2,0)</f>
        <v>GXD500</v>
      </c>
      <c r="AH230" s="3">
        <f t="shared" si="25"/>
        <v>89285</v>
      </c>
      <c r="AI230" s="3">
        <f t="shared" si="26"/>
        <v>89285</v>
      </c>
    </row>
    <row r="231" spans="1:35" x14ac:dyDescent="0.25">
      <c r="A231" s="3" t="str">
        <f>VLOOKUP(B231,'HĐ TRA'!$B:$C,2,0)</f>
        <v>29/08/2025</v>
      </c>
      <c r="B231" s="4">
        <v>9105869199</v>
      </c>
      <c r="C231" s="3" t="s">
        <v>415</v>
      </c>
      <c r="D231" s="5" t="str">
        <f>VLOOKUP(B231,'HĐ TRA'!$B:$L,11,0)</f>
        <v>0104918404-021</v>
      </c>
      <c r="E231" s="6" t="str">
        <f t="shared" si="24"/>
        <v>WIN-021</v>
      </c>
      <c r="F231" s="8" t="str">
        <f t="shared" si="22"/>
        <v>2AZF WM+ TTH 1 Mai Lượng</v>
      </c>
      <c r="G231" s="5"/>
      <c r="H231" s="3" t="s">
        <v>1243</v>
      </c>
      <c r="I231" s="4" t="s">
        <v>23</v>
      </c>
      <c r="J231" s="3" t="s">
        <v>1244</v>
      </c>
      <c r="K231" s="3" t="s">
        <v>1245</v>
      </c>
      <c r="L231" s="4" t="s">
        <v>2327</v>
      </c>
      <c r="M231" s="3" t="s">
        <v>2328</v>
      </c>
      <c r="N231" s="3" t="s">
        <v>2329</v>
      </c>
      <c r="O231" s="3">
        <v>10</v>
      </c>
      <c r="P231" s="4" t="s">
        <v>1257</v>
      </c>
      <c r="Q231" s="3" t="s">
        <v>1258</v>
      </c>
      <c r="R231" s="4" t="s">
        <v>1259</v>
      </c>
      <c r="S231" s="4" t="s">
        <v>1249</v>
      </c>
      <c r="T231" s="3">
        <v>55595</v>
      </c>
      <c r="U231" s="3">
        <v>2</v>
      </c>
      <c r="V231" s="3">
        <v>0</v>
      </c>
      <c r="W231" s="3" t="s">
        <v>2328</v>
      </c>
      <c r="Y231" s="5">
        <v>45898.812266516201</v>
      </c>
      <c r="Z231" s="3" t="s">
        <v>2585</v>
      </c>
      <c r="AA231" s="3" t="s">
        <v>1250</v>
      </c>
      <c r="AB231" s="3">
        <v>55595</v>
      </c>
      <c r="AC231" s="3" t="s">
        <v>3047</v>
      </c>
      <c r="AD231" s="3" t="s">
        <v>3046</v>
      </c>
      <c r="AE231" s="3" t="str">
        <f t="shared" si="27"/>
        <v>10005987</v>
      </c>
      <c r="AF231" s="3" t="str">
        <f>VLOOKUP(AD231,Vat_tu__hang_hoa__dich_vu!$C:$D,2,0)</f>
        <v>TH200</v>
      </c>
      <c r="AH231" s="3">
        <f t="shared" si="25"/>
        <v>55595</v>
      </c>
      <c r="AI231" s="3">
        <f t="shared" si="26"/>
        <v>111190</v>
      </c>
    </row>
    <row r="232" spans="1:35" x14ac:dyDescent="0.25">
      <c r="A232" s="3" t="str">
        <f>VLOOKUP(B232,'HĐ TRA'!$B:$C,2,0)</f>
        <v>29/08/2025</v>
      </c>
      <c r="B232" s="4">
        <v>9105869199</v>
      </c>
      <c r="C232" s="3" t="s">
        <v>415</v>
      </c>
      <c r="D232" s="5" t="str">
        <f>VLOOKUP(B232,'HĐ TRA'!$B:$L,11,0)</f>
        <v>0104918404-021</v>
      </c>
      <c r="E232" s="6" t="str">
        <f t="shared" si="24"/>
        <v>WIN-021</v>
      </c>
      <c r="F232" s="8" t="str">
        <f t="shared" si="22"/>
        <v>2AZF WM+ TTH 1 Mai Lượng</v>
      </c>
      <c r="G232" s="5"/>
      <c r="H232" s="3" t="s">
        <v>1243</v>
      </c>
      <c r="I232" s="4" t="s">
        <v>23</v>
      </c>
      <c r="J232" s="3" t="s">
        <v>1244</v>
      </c>
      <c r="K232" s="3" t="s">
        <v>1245</v>
      </c>
      <c r="L232" s="4" t="s">
        <v>2327</v>
      </c>
      <c r="M232" s="3" t="s">
        <v>2328</v>
      </c>
      <c r="N232" s="3" t="s">
        <v>2329</v>
      </c>
      <c r="O232" s="3">
        <v>20</v>
      </c>
      <c r="P232" s="4" t="s">
        <v>1263</v>
      </c>
      <c r="Q232" s="3" t="s">
        <v>1264</v>
      </c>
      <c r="R232" s="4" t="s">
        <v>1265</v>
      </c>
      <c r="S232" s="4" t="s">
        <v>1249</v>
      </c>
      <c r="T232" s="3">
        <v>89285</v>
      </c>
      <c r="U232" s="3">
        <v>1</v>
      </c>
      <c r="V232" s="3">
        <v>0</v>
      </c>
      <c r="W232" s="3" t="s">
        <v>2328</v>
      </c>
      <c r="Y232" s="5">
        <v>45898.812266516201</v>
      </c>
      <c r="Z232" s="3" t="s">
        <v>2585</v>
      </c>
      <c r="AA232" s="3" t="s">
        <v>1250</v>
      </c>
      <c r="AB232" s="3">
        <v>89285</v>
      </c>
      <c r="AC232" s="3" t="s">
        <v>2899</v>
      </c>
      <c r="AD232" s="3" t="s">
        <v>3180</v>
      </c>
      <c r="AE232" s="3" t="str">
        <f t="shared" si="27"/>
        <v>10184167</v>
      </c>
      <c r="AF232" s="3" t="str">
        <f>VLOOKUP(AD232,Vat_tu__hang_hoa__dich_vu!$C:$D,2,0)</f>
        <v>GXD500</v>
      </c>
      <c r="AH232" s="3">
        <f t="shared" si="25"/>
        <v>89285</v>
      </c>
      <c r="AI232" s="3">
        <f t="shared" si="26"/>
        <v>89285</v>
      </c>
    </row>
    <row r="233" spans="1:35" x14ac:dyDescent="0.25">
      <c r="A233" s="3" t="str">
        <f>VLOOKUP(B233,'HĐ TRA'!$B:$C,2,0)</f>
        <v>29/08/2025</v>
      </c>
      <c r="B233" s="4">
        <v>9105869200</v>
      </c>
      <c r="C233" s="3" t="s">
        <v>68</v>
      </c>
      <c r="D233" s="5" t="str">
        <f>VLOOKUP(B233,'HĐ TRA'!$B:$L,11,0)</f>
        <v>0104918404-020</v>
      </c>
      <c r="E233" s="6" t="str">
        <f t="shared" si="24"/>
        <v>WIN-020</v>
      </c>
      <c r="F233" s="8" t="str">
        <f t="shared" si="22"/>
        <v>2ARL WM+ THA Kiot 6-7 Chợ Hà Phong</v>
      </c>
      <c r="G233" s="5"/>
      <c r="H233" s="3" t="s">
        <v>1243</v>
      </c>
      <c r="I233" s="4" t="s">
        <v>23</v>
      </c>
      <c r="J233" s="3" t="s">
        <v>1244</v>
      </c>
      <c r="K233" s="3" t="s">
        <v>1245</v>
      </c>
      <c r="L233" s="4" t="s">
        <v>2277</v>
      </c>
      <c r="M233" s="3" t="s">
        <v>2278</v>
      </c>
      <c r="N233" s="3" t="s">
        <v>2279</v>
      </c>
      <c r="O233" s="3">
        <v>10</v>
      </c>
      <c r="P233" s="4" t="s">
        <v>1254</v>
      </c>
      <c r="Q233" s="3" t="s">
        <v>1255</v>
      </c>
      <c r="R233" s="4" t="s">
        <v>1256</v>
      </c>
      <c r="S233" s="4" t="s">
        <v>1249</v>
      </c>
      <c r="T233" s="3">
        <v>46000</v>
      </c>
      <c r="U233" s="3">
        <v>1</v>
      </c>
      <c r="V233" s="3">
        <v>0</v>
      </c>
      <c r="W233" s="3" t="s">
        <v>2278</v>
      </c>
      <c r="X233" s="3" t="s">
        <v>1349</v>
      </c>
      <c r="Y233" s="5">
        <v>45898.814164664298</v>
      </c>
      <c r="AA233" s="3" t="s">
        <v>1250</v>
      </c>
      <c r="AB233" s="3">
        <v>46000</v>
      </c>
      <c r="AC233" s="3" t="s">
        <v>3013</v>
      </c>
      <c r="AD233" s="3" t="s">
        <v>3181</v>
      </c>
      <c r="AE233" s="3" t="str">
        <f t="shared" si="27"/>
        <v>10638308</v>
      </c>
      <c r="AF233" s="3" t="str">
        <f>VLOOKUP(AD233,Vat_tu__hang_hoa__dich_vu!$C:$D,2,0)</f>
        <v>MNH250</v>
      </c>
      <c r="AH233" s="3">
        <f t="shared" si="25"/>
        <v>46000</v>
      </c>
      <c r="AI233" s="3">
        <f t="shared" si="26"/>
        <v>46000</v>
      </c>
    </row>
    <row r="234" spans="1:35" x14ac:dyDescent="0.25">
      <c r="A234" s="3" t="str">
        <f>VLOOKUP(B234,'HĐ TRA'!$B:$C,2,0)</f>
        <v>29/08/2025</v>
      </c>
      <c r="B234" s="4">
        <v>9105869200</v>
      </c>
      <c r="C234" s="3" t="s">
        <v>68</v>
      </c>
      <c r="D234" s="5" t="str">
        <f>VLOOKUP(B234,'HĐ TRA'!$B:$L,11,0)</f>
        <v>0104918404-020</v>
      </c>
      <c r="E234" s="6" t="str">
        <f t="shared" si="24"/>
        <v>WIN-020</v>
      </c>
      <c r="F234" s="8" t="str">
        <f t="shared" si="22"/>
        <v>2ARL WM+ THA Kiot 6-7 Chợ Hà Phong</v>
      </c>
      <c r="G234" s="5"/>
      <c r="H234" s="3" t="s">
        <v>1243</v>
      </c>
      <c r="I234" s="4" t="s">
        <v>23</v>
      </c>
      <c r="J234" s="3" t="s">
        <v>1244</v>
      </c>
      <c r="K234" s="3" t="s">
        <v>1245</v>
      </c>
      <c r="L234" s="4" t="s">
        <v>2277</v>
      </c>
      <c r="M234" s="3" t="s">
        <v>2278</v>
      </c>
      <c r="N234" s="3" t="s">
        <v>2279</v>
      </c>
      <c r="O234" s="3">
        <v>20</v>
      </c>
      <c r="P234" s="4" t="s">
        <v>1251</v>
      </c>
      <c r="Q234" s="3" t="s">
        <v>1252</v>
      </c>
      <c r="R234" s="4" t="s">
        <v>1253</v>
      </c>
      <c r="S234" s="4" t="s">
        <v>1249</v>
      </c>
      <c r="T234" s="3">
        <v>50182</v>
      </c>
      <c r="U234" s="3">
        <v>1</v>
      </c>
      <c r="V234" s="3">
        <v>0</v>
      </c>
      <c r="W234" s="3" t="s">
        <v>2278</v>
      </c>
      <c r="X234" s="3" t="s">
        <v>1349</v>
      </c>
      <c r="Y234" s="5">
        <v>45898.814164664298</v>
      </c>
      <c r="AA234" s="3" t="s">
        <v>1250</v>
      </c>
      <c r="AB234" s="3">
        <v>50182</v>
      </c>
      <c r="AC234" s="3" t="s">
        <v>2826</v>
      </c>
      <c r="AD234" s="3" t="s">
        <v>3179</v>
      </c>
      <c r="AE234" s="3" t="str">
        <f t="shared" si="27"/>
        <v>10638307</v>
      </c>
      <c r="AF234" s="3" t="str">
        <f>VLOOKUP(AD234,Vat_tu__hang_hoa__dich_vu!$C:$D,2,0)</f>
        <v>GTLX250G</v>
      </c>
      <c r="AH234" s="3">
        <f t="shared" si="25"/>
        <v>50182</v>
      </c>
      <c r="AI234" s="3">
        <f t="shared" si="26"/>
        <v>50182</v>
      </c>
    </row>
    <row r="235" spans="1:35" x14ac:dyDescent="0.25">
      <c r="A235" s="3" t="str">
        <f>VLOOKUP(B235,'HĐ TRA'!$B:$C,2,0)</f>
        <v>29/08/2025</v>
      </c>
      <c r="B235" s="4">
        <v>9105869224</v>
      </c>
      <c r="C235" s="3" t="s">
        <v>443</v>
      </c>
      <c r="D235" s="5" t="str">
        <f>VLOOKUP(B235,'HĐ TRA'!$B:$L,11,0)</f>
        <v>0104918404-002</v>
      </c>
      <c r="E235" s="6" t="str">
        <f t="shared" si="24"/>
        <v>WIN-002</v>
      </c>
      <c r="F235" s="8" t="str">
        <f t="shared" si="22"/>
        <v>3089 WM+ HNI 44 Lâm Tiên</v>
      </c>
      <c r="G235" s="5"/>
      <c r="H235" s="3" t="s">
        <v>1243</v>
      </c>
      <c r="I235" s="4" t="s">
        <v>23</v>
      </c>
      <c r="J235" s="3" t="s">
        <v>1244</v>
      </c>
      <c r="K235" s="3" t="s">
        <v>1245</v>
      </c>
      <c r="L235" s="4" t="s">
        <v>1402</v>
      </c>
      <c r="M235" s="3" t="s">
        <v>1403</v>
      </c>
      <c r="N235" s="3" t="s">
        <v>1404</v>
      </c>
      <c r="O235" s="3">
        <v>10</v>
      </c>
      <c r="P235" s="4" t="s">
        <v>1246</v>
      </c>
      <c r="Q235" s="3" t="s">
        <v>1247</v>
      </c>
      <c r="R235" s="4" t="s">
        <v>1248</v>
      </c>
      <c r="S235" s="4" t="s">
        <v>1249</v>
      </c>
      <c r="T235" s="3">
        <v>111058</v>
      </c>
      <c r="U235" s="3">
        <v>1</v>
      </c>
      <c r="V235" s="3">
        <v>0</v>
      </c>
      <c r="W235" s="3" t="s">
        <v>1403</v>
      </c>
      <c r="X235" s="3" t="s">
        <v>1273</v>
      </c>
      <c r="Y235" s="5">
        <v>45898.8222874653</v>
      </c>
      <c r="Z235" s="3" t="s">
        <v>2586</v>
      </c>
      <c r="AA235" s="3" t="s">
        <v>1250</v>
      </c>
      <c r="AB235" s="3">
        <v>111058</v>
      </c>
      <c r="AC235" s="3" t="s">
        <v>2824</v>
      </c>
      <c r="AD235" s="3" t="s">
        <v>2825</v>
      </c>
      <c r="AE235" s="3" t="str">
        <f t="shared" si="27"/>
        <v>10005986</v>
      </c>
      <c r="AF235" s="3" t="str">
        <f>VLOOKUP(AD235,Vat_tu__hang_hoa__dich_vu!$C:$D,2,0)</f>
        <v>GM500</v>
      </c>
      <c r="AH235" s="3">
        <f t="shared" si="25"/>
        <v>111058</v>
      </c>
      <c r="AI235" s="3">
        <f t="shared" si="26"/>
        <v>111058</v>
      </c>
    </row>
    <row r="236" spans="1:35" x14ac:dyDescent="0.25">
      <c r="A236" s="3" t="str">
        <f>VLOOKUP(B236,'HĐ TRA'!$B:$C,2,0)</f>
        <v>29/08/2025</v>
      </c>
      <c r="B236" s="4">
        <v>9105869277</v>
      </c>
      <c r="C236" s="3" t="s">
        <v>324</v>
      </c>
      <c r="D236" s="5" t="str">
        <f>VLOOKUP(B236,'HĐ TRA'!$B:$L,11,0)</f>
        <v>0104918404-063</v>
      </c>
      <c r="E236" s="6" t="str">
        <f t="shared" si="24"/>
        <v>WIN-063</v>
      </c>
      <c r="F236" s="8" t="str">
        <f t="shared" si="22"/>
        <v>4557 WM+ TGG 203 Lý Thường Kiệt</v>
      </c>
      <c r="G236" s="5"/>
      <c r="H236" s="3" t="s">
        <v>1243</v>
      </c>
      <c r="I236" s="4" t="s">
        <v>23</v>
      </c>
      <c r="J236" s="3" t="s">
        <v>1244</v>
      </c>
      <c r="K236" s="3" t="s">
        <v>1245</v>
      </c>
      <c r="L236" s="4" t="s">
        <v>1570</v>
      </c>
      <c r="M236" s="3" t="s">
        <v>1571</v>
      </c>
      <c r="N236" s="3" t="s">
        <v>1572</v>
      </c>
      <c r="O236" s="3">
        <v>10</v>
      </c>
      <c r="P236" s="4" t="s">
        <v>1269</v>
      </c>
      <c r="Q236" s="3" t="s">
        <v>1270</v>
      </c>
      <c r="R236" s="4" t="s">
        <v>1271</v>
      </c>
      <c r="S236" s="4" t="s">
        <v>1249</v>
      </c>
      <c r="T236" s="3">
        <v>56760</v>
      </c>
      <c r="U236" s="3">
        <v>2</v>
      </c>
      <c r="V236" s="3">
        <v>0</v>
      </c>
      <c r="W236" s="3" t="s">
        <v>1571</v>
      </c>
      <c r="X236" s="3" t="s">
        <v>1394</v>
      </c>
      <c r="Y236" s="5">
        <v>45898.826844560201</v>
      </c>
      <c r="AA236" s="3" t="s">
        <v>1250</v>
      </c>
      <c r="AB236" s="3">
        <v>56760</v>
      </c>
      <c r="AC236" s="3" t="s">
        <v>2819</v>
      </c>
      <c r="AD236" s="3" t="s">
        <v>2818</v>
      </c>
      <c r="AE236" s="3" t="str">
        <f t="shared" si="27"/>
        <v>10182350</v>
      </c>
      <c r="AF236" s="3" t="str">
        <f>VLOOKUP(AD236,Vat_tu__hang_hoa__dich_vu!$C:$D,2,0)</f>
        <v>CN300</v>
      </c>
      <c r="AH236" s="3">
        <f t="shared" si="25"/>
        <v>56760</v>
      </c>
      <c r="AI236" s="3">
        <f t="shared" si="26"/>
        <v>113520</v>
      </c>
    </row>
    <row r="237" spans="1:35" x14ac:dyDescent="0.25">
      <c r="A237" s="3" t="str">
        <f>VLOOKUP(B237,'HĐ TRA'!$B:$C,2,0)</f>
        <v>29/08/2025</v>
      </c>
      <c r="B237" s="4">
        <v>9105869285</v>
      </c>
      <c r="C237" s="3" t="s">
        <v>108</v>
      </c>
      <c r="D237" s="5" t="str">
        <f>VLOOKUP(B237,'HĐ TRA'!$B:$L,11,0)</f>
        <v>0104918404-020</v>
      </c>
      <c r="E237" s="6" t="str">
        <f t="shared" si="24"/>
        <v>WIN-020</v>
      </c>
      <c r="F237" s="8" t="str">
        <f t="shared" si="22"/>
        <v>2AYD WM+ THA Ngọc Phúc, Uy Bắc</v>
      </c>
      <c r="G237" s="5"/>
      <c r="H237" s="3" t="s">
        <v>1243</v>
      </c>
      <c r="I237" s="4" t="s">
        <v>23</v>
      </c>
      <c r="J237" s="3" t="s">
        <v>1244</v>
      </c>
      <c r="K237" s="3" t="s">
        <v>1245</v>
      </c>
      <c r="L237" s="4" t="s">
        <v>2086</v>
      </c>
      <c r="M237" s="3" t="s">
        <v>2087</v>
      </c>
      <c r="N237" s="3" t="s">
        <v>2088</v>
      </c>
      <c r="O237" s="3">
        <v>10</v>
      </c>
      <c r="P237" s="4" t="s">
        <v>1274</v>
      </c>
      <c r="Q237" s="3" t="s">
        <v>1275</v>
      </c>
      <c r="R237" s="4" t="s">
        <v>1276</v>
      </c>
      <c r="S237" s="4" t="s">
        <v>1249</v>
      </c>
      <c r="T237" s="3">
        <v>74250</v>
      </c>
      <c r="U237" s="3">
        <v>1</v>
      </c>
      <c r="V237" s="3">
        <v>0</v>
      </c>
      <c r="W237" s="3" t="s">
        <v>2087</v>
      </c>
      <c r="Y237" s="5">
        <v>45898.835971793997</v>
      </c>
      <c r="AA237" s="3" t="s">
        <v>1250</v>
      </c>
      <c r="AB237" s="3">
        <v>74250</v>
      </c>
      <c r="AC237" s="3" t="s">
        <v>2771</v>
      </c>
      <c r="AD237" s="3" t="s">
        <v>2770</v>
      </c>
      <c r="AE237" s="3" t="str">
        <f t="shared" si="27"/>
        <v>10182351</v>
      </c>
      <c r="AF237" s="3" t="str">
        <f>VLOOKUP(AD237,Vat_tu__hang_hoa__dich_vu!$C:$D,2,0)</f>
        <v>CC300</v>
      </c>
      <c r="AH237" s="3">
        <f t="shared" si="25"/>
        <v>74250</v>
      </c>
      <c r="AI237" s="3">
        <f t="shared" si="26"/>
        <v>74250</v>
      </c>
    </row>
    <row r="238" spans="1:35" x14ac:dyDescent="0.25">
      <c r="A238" s="3" t="str">
        <f>VLOOKUP(B238,'HĐ TRA'!$B:$C,2,0)</f>
        <v>29/08/2025</v>
      </c>
      <c r="B238" s="4">
        <v>9105869318</v>
      </c>
      <c r="C238" s="3" t="s">
        <v>158</v>
      </c>
      <c r="D238" s="5" t="str">
        <f>VLOOKUP(B238,'HĐ TRA'!$B:$L,11,0)</f>
        <v>0104918404-070</v>
      </c>
      <c r="E238" s="6" t="str">
        <f t="shared" si="24"/>
        <v>WIN-070</v>
      </c>
      <c r="F238" s="8" t="str">
        <f t="shared" si="22"/>
        <v>5035 WM+ QTI 150 Nguyễn Du</v>
      </c>
      <c r="G238" s="5"/>
      <c r="H238" s="3" t="s">
        <v>1243</v>
      </c>
      <c r="I238" s="4" t="s">
        <v>23</v>
      </c>
      <c r="J238" s="3" t="s">
        <v>1244</v>
      </c>
      <c r="K238" s="3" t="s">
        <v>1245</v>
      </c>
      <c r="L238" s="4" t="s">
        <v>2355</v>
      </c>
      <c r="M238" s="3" t="s">
        <v>2356</v>
      </c>
      <c r="N238" s="3" t="s">
        <v>2357</v>
      </c>
      <c r="O238" s="3">
        <v>10</v>
      </c>
      <c r="P238" s="4" t="s">
        <v>1246</v>
      </c>
      <c r="Q238" s="3" t="s">
        <v>1247</v>
      </c>
      <c r="R238" s="4" t="s">
        <v>1248</v>
      </c>
      <c r="S238" s="4" t="s">
        <v>1249</v>
      </c>
      <c r="T238" s="3">
        <v>111058</v>
      </c>
      <c r="U238" s="3">
        <v>1</v>
      </c>
      <c r="V238" s="3">
        <v>0</v>
      </c>
      <c r="W238" s="3" t="s">
        <v>2356</v>
      </c>
      <c r="X238" s="3" t="s">
        <v>1273</v>
      </c>
      <c r="Y238" s="5">
        <v>45898.838678043998</v>
      </c>
      <c r="Z238" s="3" t="s">
        <v>2587</v>
      </c>
      <c r="AA238" s="3" t="s">
        <v>1250</v>
      </c>
      <c r="AB238" s="3">
        <v>111058</v>
      </c>
      <c r="AC238" s="3" t="s">
        <v>2824</v>
      </c>
      <c r="AD238" s="3" t="s">
        <v>2825</v>
      </c>
      <c r="AE238" s="3" t="str">
        <f t="shared" si="27"/>
        <v>10005986</v>
      </c>
      <c r="AF238" s="3" t="str">
        <f>VLOOKUP(AD238,Vat_tu__hang_hoa__dich_vu!$C:$D,2,0)</f>
        <v>GM500</v>
      </c>
      <c r="AH238" s="3">
        <f t="shared" si="25"/>
        <v>111058</v>
      </c>
      <c r="AI238" s="3">
        <f t="shared" si="26"/>
        <v>111058</v>
      </c>
    </row>
    <row r="239" spans="1:35" x14ac:dyDescent="0.25">
      <c r="A239" s="3" t="str">
        <f>VLOOKUP(B239,'HĐ TRA'!$B:$C,2,0)</f>
        <v>29/08/2025</v>
      </c>
      <c r="B239" s="4">
        <v>9105869316</v>
      </c>
      <c r="C239" s="3" t="s">
        <v>207</v>
      </c>
      <c r="D239" s="5" t="str">
        <f>VLOOKUP(B239,'HĐ TRA'!$B:$L,11,0)</f>
        <v>0104918404-030</v>
      </c>
      <c r="E239" s="6" t="str">
        <f t="shared" si="24"/>
        <v>WIN-030</v>
      </c>
      <c r="F239" s="8" t="str">
        <f t="shared" si="22"/>
        <v>2AGT WM+ HNM Thôn 7, Hòa Hậu</v>
      </c>
      <c r="G239" s="5"/>
      <c r="H239" s="3" t="s">
        <v>1243</v>
      </c>
      <c r="I239" s="4" t="s">
        <v>23</v>
      </c>
      <c r="J239" s="3" t="s">
        <v>1244</v>
      </c>
      <c r="K239" s="3" t="s">
        <v>1245</v>
      </c>
      <c r="L239" s="4" t="s">
        <v>2307</v>
      </c>
      <c r="M239" s="3" t="s">
        <v>2308</v>
      </c>
      <c r="N239" s="3" t="s">
        <v>2309</v>
      </c>
      <c r="O239" s="3">
        <v>10</v>
      </c>
      <c r="P239" s="4" t="s">
        <v>1260</v>
      </c>
      <c r="Q239" s="3" t="s">
        <v>1261</v>
      </c>
      <c r="R239" s="4" t="s">
        <v>1262</v>
      </c>
      <c r="S239" s="4" t="s">
        <v>1249</v>
      </c>
      <c r="T239" s="3">
        <v>73431</v>
      </c>
      <c r="U239" s="3">
        <v>1</v>
      </c>
      <c r="V239" s="3">
        <v>0</v>
      </c>
      <c r="W239" s="3" t="s">
        <v>2308</v>
      </c>
      <c r="Y239" s="5">
        <v>45898.848985532401</v>
      </c>
      <c r="AA239" s="3" t="s">
        <v>1250</v>
      </c>
      <c r="AB239" s="3">
        <v>73431</v>
      </c>
      <c r="AC239" s="3" t="s">
        <v>2779</v>
      </c>
      <c r="AD239" s="3" t="s">
        <v>2778</v>
      </c>
      <c r="AE239" s="3" t="str">
        <f t="shared" si="27"/>
        <v>10005984</v>
      </c>
      <c r="AF239" s="3" t="str">
        <f>VLOOKUP(AD239,Vat_tu__hang_hoa__dich_vu!$C:$D,2,0)</f>
        <v>CGM300</v>
      </c>
      <c r="AH239" s="3">
        <f t="shared" si="25"/>
        <v>73431</v>
      </c>
      <c r="AI239" s="3">
        <f t="shared" si="26"/>
        <v>73431</v>
      </c>
    </row>
    <row r="240" spans="1:35" x14ac:dyDescent="0.25">
      <c r="A240" s="3" t="str">
        <f>VLOOKUP(B240,'HĐ TRA'!$B:$C,2,0)</f>
        <v>29/08/2025</v>
      </c>
      <c r="B240" s="4">
        <v>9105869363</v>
      </c>
      <c r="C240" s="3" t="s">
        <v>138</v>
      </c>
      <c r="D240" s="5" t="str">
        <f>VLOOKUP(B240,'HĐ TRA'!$B:$L,11,0)</f>
        <v>0104918404-002</v>
      </c>
      <c r="E240" s="6" t="str">
        <f t="shared" si="24"/>
        <v>WIN-002</v>
      </c>
      <c r="F240" s="8" t="str">
        <f t="shared" si="22"/>
        <v>2ARB WM+ HNI CC1 Hado Parkside</v>
      </c>
      <c r="G240" s="5"/>
      <c r="H240" s="3" t="s">
        <v>1243</v>
      </c>
      <c r="I240" s="4" t="s">
        <v>23</v>
      </c>
      <c r="J240" s="3" t="s">
        <v>1244</v>
      </c>
      <c r="K240" s="3" t="s">
        <v>1245</v>
      </c>
      <c r="L240" s="4" t="s">
        <v>1373</v>
      </c>
      <c r="M240" s="3" t="s">
        <v>1374</v>
      </c>
      <c r="N240" s="3" t="s">
        <v>1375</v>
      </c>
      <c r="O240" s="3">
        <v>10</v>
      </c>
      <c r="P240" s="4" t="s">
        <v>1269</v>
      </c>
      <c r="Q240" s="3" t="s">
        <v>1270</v>
      </c>
      <c r="R240" s="4" t="s">
        <v>1271</v>
      </c>
      <c r="S240" s="4" t="s">
        <v>1249</v>
      </c>
      <c r="T240" s="3">
        <v>56760</v>
      </c>
      <c r="U240" s="3">
        <v>1</v>
      </c>
      <c r="V240" s="3">
        <v>0</v>
      </c>
      <c r="W240" s="3" t="s">
        <v>1374</v>
      </c>
      <c r="Y240" s="5">
        <v>45898.855109062497</v>
      </c>
      <c r="AA240" s="3" t="s">
        <v>1250</v>
      </c>
      <c r="AB240" s="3">
        <v>56760</v>
      </c>
      <c r="AC240" s="3" t="s">
        <v>2819</v>
      </c>
      <c r="AD240" s="3" t="s">
        <v>2818</v>
      </c>
      <c r="AE240" s="3" t="str">
        <f t="shared" si="27"/>
        <v>10182350</v>
      </c>
      <c r="AF240" s="3" t="str">
        <f>VLOOKUP(AD240,Vat_tu__hang_hoa__dich_vu!$C:$D,2,0)</f>
        <v>CN300</v>
      </c>
      <c r="AH240" s="3">
        <f t="shared" si="25"/>
        <v>56760</v>
      </c>
      <c r="AI240" s="3">
        <f t="shared" si="26"/>
        <v>56760</v>
      </c>
    </row>
    <row r="241" spans="1:35" x14ac:dyDescent="0.25">
      <c r="A241" s="3" t="str">
        <f>VLOOKUP(B241,'HĐ TRA'!$B:$C,2,0)</f>
        <v>29/08/2025</v>
      </c>
      <c r="B241" s="4">
        <v>9105869334</v>
      </c>
      <c r="C241" s="3" t="s">
        <v>254</v>
      </c>
      <c r="D241" s="5" t="str">
        <f>VLOOKUP(B241,'HĐ TRA'!$B:$L,11,0)</f>
        <v>0104918404-058</v>
      </c>
      <c r="E241" s="6" t="str">
        <f t="shared" si="24"/>
        <v>WIN-058</v>
      </c>
      <c r="F241" s="8" t="str">
        <f t="shared" si="22"/>
        <v>2B20 WM+ NAN 184-186 Hồ Văn Sinh</v>
      </c>
      <c r="G241" s="5"/>
      <c r="H241" s="3" t="s">
        <v>1243</v>
      </c>
      <c r="I241" s="4" t="s">
        <v>23</v>
      </c>
      <c r="J241" s="3" t="s">
        <v>1244</v>
      </c>
      <c r="K241" s="3" t="s">
        <v>1245</v>
      </c>
      <c r="L241" s="4" t="s">
        <v>2430</v>
      </c>
      <c r="M241" s="3" t="s">
        <v>2431</v>
      </c>
      <c r="N241" s="3" t="s">
        <v>2432</v>
      </c>
      <c r="O241" s="3">
        <v>10</v>
      </c>
      <c r="P241" s="4" t="s">
        <v>1254</v>
      </c>
      <c r="Q241" s="3" t="s">
        <v>1255</v>
      </c>
      <c r="R241" s="4" t="s">
        <v>1256</v>
      </c>
      <c r="S241" s="4" t="s">
        <v>1249</v>
      </c>
      <c r="T241" s="3">
        <v>46000</v>
      </c>
      <c r="U241" s="3">
        <v>1</v>
      </c>
      <c r="V241" s="3">
        <v>0</v>
      </c>
      <c r="W241" s="3" t="s">
        <v>2431</v>
      </c>
      <c r="Y241" s="5">
        <v>45898.858086111097</v>
      </c>
      <c r="AA241" s="3" t="s">
        <v>1250</v>
      </c>
      <c r="AB241" s="3">
        <v>46000</v>
      </c>
      <c r="AC241" s="3" t="s">
        <v>3013</v>
      </c>
      <c r="AD241" s="3" t="s">
        <v>3181</v>
      </c>
      <c r="AE241" s="3" t="str">
        <f t="shared" si="27"/>
        <v>10638308</v>
      </c>
      <c r="AF241" s="3" t="str">
        <f>VLOOKUP(AD241,Vat_tu__hang_hoa__dich_vu!$C:$D,2,0)</f>
        <v>MNH250</v>
      </c>
      <c r="AH241" s="3">
        <f t="shared" si="25"/>
        <v>46000</v>
      </c>
      <c r="AI241" s="3">
        <f t="shared" si="26"/>
        <v>46000</v>
      </c>
    </row>
    <row r="242" spans="1:35" x14ac:dyDescent="0.25">
      <c r="A242" s="3" t="str">
        <f>VLOOKUP(B242,'HĐ TRA'!$B:$C,2,0)</f>
        <v>29/08/2025</v>
      </c>
      <c r="B242" s="4">
        <v>9105869458</v>
      </c>
      <c r="C242" s="3" t="s">
        <v>101</v>
      </c>
      <c r="D242" s="5" t="str">
        <f>VLOOKUP(B242,'HĐ TRA'!$B:$L,11,0)</f>
        <v>0104918404-056</v>
      </c>
      <c r="E242" s="6" t="str">
        <f t="shared" si="24"/>
        <v>WIN-056</v>
      </c>
      <c r="F242" s="8" t="str">
        <f t="shared" si="22"/>
        <v>2AL0 WM+ HYN Phương Thông, Phương Chiểu</v>
      </c>
      <c r="G242" s="5"/>
      <c r="H242" s="3" t="s">
        <v>1243</v>
      </c>
      <c r="I242" s="4" t="s">
        <v>23</v>
      </c>
      <c r="J242" s="3" t="s">
        <v>1244</v>
      </c>
      <c r="K242" s="3" t="s">
        <v>1245</v>
      </c>
      <c r="L242" s="4" t="s">
        <v>1573</v>
      </c>
      <c r="M242" s="3" t="s">
        <v>1574</v>
      </c>
      <c r="N242" s="3" t="s">
        <v>1575</v>
      </c>
      <c r="O242" s="3">
        <v>10</v>
      </c>
      <c r="P242" s="4" t="s">
        <v>1274</v>
      </c>
      <c r="Q242" s="3" t="s">
        <v>1275</v>
      </c>
      <c r="R242" s="4" t="s">
        <v>1276</v>
      </c>
      <c r="S242" s="4" t="s">
        <v>1249</v>
      </c>
      <c r="T242" s="3">
        <v>74250</v>
      </c>
      <c r="U242" s="3">
        <v>1</v>
      </c>
      <c r="V242" s="3">
        <v>0</v>
      </c>
      <c r="W242" s="3" t="s">
        <v>1576</v>
      </c>
      <c r="Y242" s="5">
        <v>45898.8688664699</v>
      </c>
      <c r="Z242" s="3" t="s">
        <v>2588</v>
      </c>
      <c r="AA242" s="3" t="s">
        <v>1250</v>
      </c>
      <c r="AB242" s="3">
        <v>74250</v>
      </c>
      <c r="AC242" s="3" t="s">
        <v>2771</v>
      </c>
      <c r="AD242" s="3" t="s">
        <v>2770</v>
      </c>
      <c r="AE242" s="3" t="str">
        <f t="shared" si="27"/>
        <v>10182351</v>
      </c>
      <c r="AF242" s="3" t="str">
        <f>VLOOKUP(AD242,Vat_tu__hang_hoa__dich_vu!$C:$D,2,0)</f>
        <v>CC300</v>
      </c>
      <c r="AH242" s="3">
        <f t="shared" si="25"/>
        <v>74250</v>
      </c>
      <c r="AI242" s="3">
        <f t="shared" si="26"/>
        <v>74250</v>
      </c>
    </row>
    <row r="243" spans="1:35" x14ac:dyDescent="0.25">
      <c r="A243" s="3" t="str">
        <f>VLOOKUP(B243,'HĐ TRA'!$B:$C,2,0)</f>
        <v>29/08/2025</v>
      </c>
      <c r="B243" s="4">
        <v>9105869458</v>
      </c>
      <c r="C243" s="3" t="s">
        <v>101</v>
      </c>
      <c r="D243" s="5" t="str">
        <f>VLOOKUP(B243,'HĐ TRA'!$B:$L,11,0)</f>
        <v>0104918404-056</v>
      </c>
      <c r="E243" s="6" t="str">
        <f t="shared" si="24"/>
        <v>WIN-056</v>
      </c>
      <c r="F243" s="8" t="str">
        <f t="shared" si="22"/>
        <v>2AL0 WM+ HYN Phương Thông, Phương Chiểu</v>
      </c>
      <c r="G243" s="5"/>
      <c r="H243" s="3" t="s">
        <v>1243</v>
      </c>
      <c r="I243" s="4" t="s">
        <v>23</v>
      </c>
      <c r="J243" s="3" t="s">
        <v>1244</v>
      </c>
      <c r="K243" s="3" t="s">
        <v>1245</v>
      </c>
      <c r="L243" s="4" t="s">
        <v>1573</v>
      </c>
      <c r="M243" s="3" t="s">
        <v>1574</v>
      </c>
      <c r="N243" s="3" t="s">
        <v>1575</v>
      </c>
      <c r="O243" s="3">
        <v>20</v>
      </c>
      <c r="P243" s="4" t="s">
        <v>1251</v>
      </c>
      <c r="Q243" s="3" t="s">
        <v>1252</v>
      </c>
      <c r="R243" s="4" t="s">
        <v>1253</v>
      </c>
      <c r="S243" s="4" t="s">
        <v>1249</v>
      </c>
      <c r="T243" s="3">
        <v>50182</v>
      </c>
      <c r="U243" s="3">
        <v>4</v>
      </c>
      <c r="V243" s="3">
        <v>0</v>
      </c>
      <c r="W243" s="3" t="s">
        <v>1576</v>
      </c>
      <c r="Y243" s="5">
        <v>45898.8688664699</v>
      </c>
      <c r="Z243" s="3" t="s">
        <v>2588</v>
      </c>
      <c r="AA243" s="3" t="s">
        <v>1250</v>
      </c>
      <c r="AB243" s="3">
        <v>50182</v>
      </c>
      <c r="AC243" s="3" t="s">
        <v>2826</v>
      </c>
      <c r="AD243" s="3" t="s">
        <v>3179</v>
      </c>
      <c r="AE243" s="3" t="str">
        <f t="shared" si="27"/>
        <v>10638307</v>
      </c>
      <c r="AF243" s="3" t="str">
        <f>VLOOKUP(AD243,Vat_tu__hang_hoa__dich_vu!$C:$D,2,0)</f>
        <v>GTLX250G</v>
      </c>
      <c r="AH243" s="3">
        <f t="shared" si="25"/>
        <v>50182</v>
      </c>
      <c r="AI243" s="3">
        <f t="shared" si="26"/>
        <v>200728</v>
      </c>
    </row>
    <row r="244" spans="1:35" x14ac:dyDescent="0.25">
      <c r="A244" s="3" t="str">
        <f>VLOOKUP(B244,'HĐ TRA'!$B:$C,2,0)</f>
        <v>29/08/2025</v>
      </c>
      <c r="B244" s="4">
        <v>9105869439</v>
      </c>
      <c r="C244" s="3" t="s">
        <v>336</v>
      </c>
      <c r="D244" s="5" t="str">
        <f>VLOOKUP(B244,'HĐ TRA'!$B:$L,11,0)</f>
        <v>0104918404-063</v>
      </c>
      <c r="E244" s="6" t="str">
        <f t="shared" si="24"/>
        <v>WIN-063</v>
      </c>
      <c r="F244" s="8" t="str">
        <f t="shared" si="22"/>
        <v>4557 WM+ TGG 203 Lý Thường Kiệt</v>
      </c>
      <c r="G244" s="5"/>
      <c r="H244" s="3" t="s">
        <v>1243</v>
      </c>
      <c r="I244" s="4" t="s">
        <v>23</v>
      </c>
      <c r="J244" s="3" t="s">
        <v>1244</v>
      </c>
      <c r="K244" s="3" t="s">
        <v>1245</v>
      </c>
      <c r="L244" s="4" t="s">
        <v>1570</v>
      </c>
      <c r="M244" s="3" t="s">
        <v>1571</v>
      </c>
      <c r="N244" s="3" t="s">
        <v>1572</v>
      </c>
      <c r="O244" s="3">
        <v>10</v>
      </c>
      <c r="P244" s="4" t="s">
        <v>1274</v>
      </c>
      <c r="Q244" s="3" t="s">
        <v>1275</v>
      </c>
      <c r="R244" s="4" t="s">
        <v>1276</v>
      </c>
      <c r="S244" s="4" t="s">
        <v>1249</v>
      </c>
      <c r="T244" s="3">
        <v>74250</v>
      </c>
      <c r="U244" s="3">
        <v>1</v>
      </c>
      <c r="V244" s="3">
        <v>0</v>
      </c>
      <c r="W244" s="3" t="s">
        <v>1571</v>
      </c>
      <c r="X244" s="3" t="s">
        <v>1394</v>
      </c>
      <c r="Y244" s="5">
        <v>45898.8726201389</v>
      </c>
      <c r="AA244" s="3" t="s">
        <v>1250</v>
      </c>
      <c r="AB244" s="3">
        <v>74250</v>
      </c>
      <c r="AC244" s="3" t="s">
        <v>2771</v>
      </c>
      <c r="AD244" s="3" t="s">
        <v>2770</v>
      </c>
      <c r="AE244" s="3" t="str">
        <f t="shared" si="27"/>
        <v>10182351</v>
      </c>
      <c r="AF244" s="3" t="str">
        <f>VLOOKUP(AD244,Vat_tu__hang_hoa__dich_vu!$C:$D,2,0)</f>
        <v>CC300</v>
      </c>
      <c r="AH244" s="3">
        <f t="shared" si="25"/>
        <v>74250</v>
      </c>
      <c r="AI244" s="3">
        <f t="shared" si="26"/>
        <v>74250</v>
      </c>
    </row>
    <row r="245" spans="1:35" x14ac:dyDescent="0.25">
      <c r="A245" s="3" t="str">
        <f>VLOOKUP(B245,'HĐ TRA'!$B:$C,2,0)</f>
        <v>29/08/2025</v>
      </c>
      <c r="B245" s="4">
        <v>9105869439</v>
      </c>
      <c r="C245" s="3" t="s">
        <v>336</v>
      </c>
      <c r="D245" s="5" t="str">
        <f>VLOOKUP(B245,'HĐ TRA'!$B:$L,11,0)</f>
        <v>0104918404-063</v>
      </c>
      <c r="E245" s="6" t="str">
        <f t="shared" si="24"/>
        <v>WIN-063</v>
      </c>
      <c r="F245" s="8" t="str">
        <f t="shared" si="22"/>
        <v>4557 WM+ TGG 203 Lý Thường Kiệt</v>
      </c>
      <c r="G245" s="5"/>
      <c r="H245" s="3" t="s">
        <v>1243</v>
      </c>
      <c r="I245" s="4" t="s">
        <v>23</v>
      </c>
      <c r="J245" s="3" t="s">
        <v>1244</v>
      </c>
      <c r="K245" s="3" t="s">
        <v>1245</v>
      </c>
      <c r="L245" s="4" t="s">
        <v>1570</v>
      </c>
      <c r="M245" s="3" t="s">
        <v>1571</v>
      </c>
      <c r="N245" s="3" t="s">
        <v>1572</v>
      </c>
      <c r="O245" s="3">
        <v>20</v>
      </c>
      <c r="P245" s="4" t="s">
        <v>1251</v>
      </c>
      <c r="Q245" s="3" t="s">
        <v>1252</v>
      </c>
      <c r="R245" s="4" t="s">
        <v>1253</v>
      </c>
      <c r="S245" s="4" t="s">
        <v>1249</v>
      </c>
      <c r="T245" s="3">
        <v>50182</v>
      </c>
      <c r="U245" s="3">
        <v>4</v>
      </c>
      <c r="V245" s="3">
        <v>0</v>
      </c>
      <c r="W245" s="3" t="s">
        <v>1571</v>
      </c>
      <c r="X245" s="3" t="s">
        <v>1394</v>
      </c>
      <c r="Y245" s="5">
        <v>45898.8726201389</v>
      </c>
      <c r="AA245" s="3" t="s">
        <v>1250</v>
      </c>
      <c r="AB245" s="3">
        <v>50182</v>
      </c>
      <c r="AC245" s="3" t="s">
        <v>2826</v>
      </c>
      <c r="AD245" s="3" t="s">
        <v>3179</v>
      </c>
      <c r="AE245" s="3" t="str">
        <f t="shared" si="27"/>
        <v>10638307</v>
      </c>
      <c r="AF245" s="3" t="str">
        <f>VLOOKUP(AD245,Vat_tu__hang_hoa__dich_vu!$C:$D,2,0)</f>
        <v>GTLX250G</v>
      </c>
      <c r="AH245" s="3">
        <f t="shared" si="25"/>
        <v>50182</v>
      </c>
      <c r="AI245" s="3">
        <f t="shared" si="26"/>
        <v>200728</v>
      </c>
    </row>
    <row r="246" spans="1:35" x14ac:dyDescent="0.25">
      <c r="A246" s="3" t="str">
        <f>VLOOKUP(B246,'HĐ TRA'!$B:$C,2,0)</f>
        <v>29/08/2025</v>
      </c>
      <c r="B246" s="4">
        <v>9105869507</v>
      </c>
      <c r="C246" s="3" t="s">
        <v>266</v>
      </c>
      <c r="D246" s="5" t="str">
        <f>VLOOKUP(B246,'HĐ TRA'!$B:$L,11,0)</f>
        <v>0104918404-007</v>
      </c>
      <c r="E246" s="6" t="str">
        <f t="shared" si="24"/>
        <v>WIN-007</v>
      </c>
      <c r="F246" s="8" t="str">
        <f t="shared" si="22"/>
        <v>6576 WM+ QNH 268 Trần Khánh Dư</v>
      </c>
      <c r="G246" s="5"/>
      <c r="H246" s="3" t="s">
        <v>1243</v>
      </c>
      <c r="I246" s="4" t="s">
        <v>23</v>
      </c>
      <c r="J246" s="3" t="s">
        <v>1244</v>
      </c>
      <c r="K246" s="3" t="s">
        <v>1245</v>
      </c>
      <c r="L246" s="4" t="s">
        <v>2167</v>
      </c>
      <c r="M246" s="3" t="s">
        <v>2168</v>
      </c>
      <c r="N246" s="3" t="s">
        <v>2169</v>
      </c>
      <c r="O246" s="3">
        <v>10</v>
      </c>
      <c r="P246" s="4" t="s">
        <v>1246</v>
      </c>
      <c r="Q246" s="3" t="s">
        <v>1247</v>
      </c>
      <c r="R246" s="4" t="s">
        <v>1248</v>
      </c>
      <c r="S246" s="4" t="s">
        <v>1249</v>
      </c>
      <c r="T246" s="3">
        <v>111058</v>
      </c>
      <c r="U246" s="3">
        <v>4</v>
      </c>
      <c r="V246" s="3">
        <v>0</v>
      </c>
      <c r="W246" s="3" t="s">
        <v>2168</v>
      </c>
      <c r="Y246" s="5">
        <v>45898.876855902803</v>
      </c>
      <c r="AA246" s="3" t="s">
        <v>1250</v>
      </c>
      <c r="AB246" s="3">
        <v>111058</v>
      </c>
      <c r="AC246" s="3" t="s">
        <v>2824</v>
      </c>
      <c r="AD246" s="3" t="s">
        <v>2825</v>
      </c>
      <c r="AE246" s="3" t="str">
        <f t="shared" si="27"/>
        <v>10005986</v>
      </c>
      <c r="AF246" s="3" t="str">
        <f>VLOOKUP(AD246,Vat_tu__hang_hoa__dich_vu!$C:$D,2,0)</f>
        <v>GM500</v>
      </c>
      <c r="AH246" s="3">
        <f t="shared" si="25"/>
        <v>111058</v>
      </c>
      <c r="AI246" s="3">
        <f t="shared" si="26"/>
        <v>444232</v>
      </c>
    </row>
    <row r="247" spans="1:35" x14ac:dyDescent="0.25">
      <c r="A247" s="3" t="str">
        <f>VLOOKUP(B247,'HĐ TRA'!$B:$C,2,0)</f>
        <v>29/08/2025</v>
      </c>
      <c r="B247" s="4">
        <v>9105869469</v>
      </c>
      <c r="C247" s="3" t="s">
        <v>112</v>
      </c>
      <c r="D247" s="5" t="str">
        <f>VLOOKUP(B247,'HĐ TRA'!$B:$L,11,0)</f>
        <v>0104918404-020</v>
      </c>
      <c r="E247" s="6" t="str">
        <f t="shared" si="24"/>
        <v>WIN-020</v>
      </c>
      <c r="F247" s="8" t="str">
        <f t="shared" ref="F247:F310" si="28">L247&amp;" "&amp;M247</f>
        <v>6779 WM+ THA 09 Quyết Thắng</v>
      </c>
      <c r="G247" s="5"/>
      <c r="H247" s="3" t="s">
        <v>1243</v>
      </c>
      <c r="I247" s="4" t="s">
        <v>23</v>
      </c>
      <c r="J247" s="3" t="s">
        <v>1244</v>
      </c>
      <c r="K247" s="3" t="s">
        <v>1245</v>
      </c>
      <c r="L247" s="4" t="s">
        <v>2122</v>
      </c>
      <c r="M247" s="3" t="s">
        <v>2123</v>
      </c>
      <c r="N247" s="3" t="s">
        <v>2124</v>
      </c>
      <c r="O247" s="3">
        <v>10</v>
      </c>
      <c r="P247" s="4" t="s">
        <v>1251</v>
      </c>
      <c r="Q247" s="3" t="s">
        <v>1252</v>
      </c>
      <c r="R247" s="4" t="s">
        <v>1253</v>
      </c>
      <c r="S247" s="4" t="s">
        <v>1249</v>
      </c>
      <c r="T247" s="3">
        <v>50182</v>
      </c>
      <c r="U247" s="3">
        <v>4</v>
      </c>
      <c r="V247" s="3">
        <v>0</v>
      </c>
      <c r="W247" s="3" t="s">
        <v>2123</v>
      </c>
      <c r="Y247" s="5">
        <v>45898.877190011597</v>
      </c>
      <c r="AA247" s="3" t="s">
        <v>1250</v>
      </c>
      <c r="AB247" s="3">
        <v>50182</v>
      </c>
      <c r="AC247" s="3" t="s">
        <v>2826</v>
      </c>
      <c r="AD247" s="3" t="s">
        <v>3179</v>
      </c>
      <c r="AE247" s="3" t="str">
        <f t="shared" ref="AE247:AE310" si="29">P247</f>
        <v>10638307</v>
      </c>
      <c r="AF247" s="3" t="str">
        <f>VLOOKUP(AD247,Vat_tu__hang_hoa__dich_vu!$C:$D,2,0)</f>
        <v>GTLX250G</v>
      </c>
      <c r="AH247" s="3">
        <f t="shared" si="25"/>
        <v>50182</v>
      </c>
      <c r="AI247" s="3">
        <f t="shared" si="26"/>
        <v>200728</v>
      </c>
    </row>
    <row r="248" spans="1:35" x14ac:dyDescent="0.25">
      <c r="A248" s="3" t="str">
        <f>VLOOKUP(B248,'HĐ TRA'!$B:$C,2,0)</f>
        <v>29/08/2025</v>
      </c>
      <c r="B248" s="4">
        <v>9105869524</v>
      </c>
      <c r="C248" s="3" t="s">
        <v>426</v>
      </c>
      <c r="D248" s="5" t="str">
        <f>VLOOKUP(B248,'HĐ TRA'!$B:$L,11,0)</f>
        <v>0104918404-002</v>
      </c>
      <c r="E248" s="6" t="str">
        <f t="shared" si="24"/>
        <v>WIN-002</v>
      </c>
      <c r="F248" s="8" t="str">
        <f t="shared" si="28"/>
        <v>2826 WM+ HNI 18 Lệ Mật</v>
      </c>
      <c r="G248" s="5"/>
      <c r="H248" s="3" t="s">
        <v>1243</v>
      </c>
      <c r="I248" s="4" t="s">
        <v>23</v>
      </c>
      <c r="J248" s="3" t="s">
        <v>1244</v>
      </c>
      <c r="K248" s="3" t="s">
        <v>1245</v>
      </c>
      <c r="L248" s="4" t="s">
        <v>2280</v>
      </c>
      <c r="M248" s="3" t="s">
        <v>2281</v>
      </c>
      <c r="N248" s="3" t="s">
        <v>2282</v>
      </c>
      <c r="O248" s="3">
        <v>10</v>
      </c>
      <c r="P248" s="4" t="s">
        <v>1260</v>
      </c>
      <c r="Q248" s="3" t="s">
        <v>1261</v>
      </c>
      <c r="R248" s="4" t="s">
        <v>1262</v>
      </c>
      <c r="S248" s="4" t="s">
        <v>1249</v>
      </c>
      <c r="T248" s="3">
        <v>73431</v>
      </c>
      <c r="U248" s="3">
        <v>1</v>
      </c>
      <c r="V248" s="3">
        <v>0</v>
      </c>
      <c r="W248" s="3" t="s">
        <v>2281</v>
      </c>
      <c r="X248" s="3" t="s">
        <v>2283</v>
      </c>
      <c r="Y248" s="5">
        <v>45898.890588275499</v>
      </c>
      <c r="AA248" s="3" t="s">
        <v>1250</v>
      </c>
      <c r="AB248" s="3">
        <v>73431</v>
      </c>
      <c r="AC248" s="3" t="s">
        <v>2779</v>
      </c>
      <c r="AD248" s="3" t="s">
        <v>2778</v>
      </c>
      <c r="AE248" s="3" t="str">
        <f t="shared" si="29"/>
        <v>10005984</v>
      </c>
      <c r="AF248" s="3" t="str">
        <f>VLOOKUP(AD248,Vat_tu__hang_hoa__dich_vu!$C:$D,2,0)</f>
        <v>CGM300</v>
      </c>
      <c r="AH248" s="3">
        <f t="shared" si="25"/>
        <v>73431</v>
      </c>
      <c r="AI248" s="3">
        <f t="shared" si="26"/>
        <v>73431</v>
      </c>
    </row>
    <row r="249" spans="1:35" x14ac:dyDescent="0.25">
      <c r="A249" s="3" t="str">
        <f>VLOOKUP(B249,'HĐ TRA'!$B:$C,2,0)</f>
        <v>29/08/2025</v>
      </c>
      <c r="B249" s="4">
        <v>9105869524</v>
      </c>
      <c r="C249" s="3" t="s">
        <v>426</v>
      </c>
      <c r="D249" s="5" t="str">
        <f>VLOOKUP(B249,'HĐ TRA'!$B:$L,11,0)</f>
        <v>0104918404-002</v>
      </c>
      <c r="E249" s="6" t="str">
        <f t="shared" si="24"/>
        <v>WIN-002</v>
      </c>
      <c r="F249" s="8" t="str">
        <f t="shared" si="28"/>
        <v>2826 WM+ HNI 18 Lệ Mật</v>
      </c>
      <c r="G249" s="5"/>
      <c r="H249" s="3" t="s">
        <v>1243</v>
      </c>
      <c r="I249" s="4" t="s">
        <v>23</v>
      </c>
      <c r="J249" s="3" t="s">
        <v>1244</v>
      </c>
      <c r="K249" s="3" t="s">
        <v>1245</v>
      </c>
      <c r="L249" s="4" t="s">
        <v>2280</v>
      </c>
      <c r="M249" s="3" t="s">
        <v>2281</v>
      </c>
      <c r="N249" s="3" t="s">
        <v>2282</v>
      </c>
      <c r="O249" s="3">
        <v>20</v>
      </c>
      <c r="P249" s="4" t="s">
        <v>1246</v>
      </c>
      <c r="Q249" s="3" t="s">
        <v>1247</v>
      </c>
      <c r="R249" s="4" t="s">
        <v>1248</v>
      </c>
      <c r="S249" s="4" t="s">
        <v>1249</v>
      </c>
      <c r="T249" s="3">
        <v>111058</v>
      </c>
      <c r="U249" s="3">
        <v>2</v>
      </c>
      <c r="V249" s="3">
        <v>0</v>
      </c>
      <c r="W249" s="3" t="s">
        <v>2281</v>
      </c>
      <c r="X249" s="3" t="s">
        <v>2283</v>
      </c>
      <c r="Y249" s="5">
        <v>45898.890588275499</v>
      </c>
      <c r="AA249" s="3" t="s">
        <v>1250</v>
      </c>
      <c r="AB249" s="3">
        <v>111058</v>
      </c>
      <c r="AC249" s="3" t="s">
        <v>2824</v>
      </c>
      <c r="AD249" s="3" t="s">
        <v>2825</v>
      </c>
      <c r="AE249" s="3" t="str">
        <f t="shared" si="29"/>
        <v>10005986</v>
      </c>
      <c r="AF249" s="3" t="str">
        <f>VLOOKUP(AD249,Vat_tu__hang_hoa__dich_vu!$C:$D,2,0)</f>
        <v>GM500</v>
      </c>
      <c r="AH249" s="3">
        <f t="shared" si="25"/>
        <v>111058</v>
      </c>
      <c r="AI249" s="3">
        <f t="shared" si="26"/>
        <v>222116</v>
      </c>
    </row>
    <row r="250" spans="1:35" x14ac:dyDescent="0.25">
      <c r="A250" s="3" t="str">
        <f>VLOOKUP(B250,'HĐ TRA'!$B:$C,2,0)</f>
        <v>29/08/2025</v>
      </c>
      <c r="B250" s="4">
        <v>9105869603</v>
      </c>
      <c r="C250" s="3" t="s">
        <v>502</v>
      </c>
      <c r="D250" s="5" t="str">
        <f>VLOOKUP(B250,'HĐ TRA'!$B:$L,11,0)</f>
        <v>0104918404-031</v>
      </c>
      <c r="E250" s="6" t="str">
        <f t="shared" si="24"/>
        <v>WIN-031</v>
      </c>
      <c r="F250" s="8" t="str">
        <f t="shared" si="28"/>
        <v>6592 WM+ BNH Khu Đa Cấu, Nam Sơn</v>
      </c>
      <c r="G250" s="5"/>
      <c r="H250" s="3" t="s">
        <v>1243</v>
      </c>
      <c r="I250" s="4" t="s">
        <v>23</v>
      </c>
      <c r="J250" s="3" t="s">
        <v>1244</v>
      </c>
      <c r="K250" s="3" t="s">
        <v>1245</v>
      </c>
      <c r="L250" s="4" t="s">
        <v>1849</v>
      </c>
      <c r="M250" s="3" t="s">
        <v>1850</v>
      </c>
      <c r="N250" s="3" t="s">
        <v>1851</v>
      </c>
      <c r="O250" s="3">
        <v>10</v>
      </c>
      <c r="P250" s="4" t="s">
        <v>1246</v>
      </c>
      <c r="Q250" s="3" t="s">
        <v>1247</v>
      </c>
      <c r="R250" s="4" t="s">
        <v>1248</v>
      </c>
      <c r="S250" s="4" t="s">
        <v>1249</v>
      </c>
      <c r="T250" s="3">
        <v>111058</v>
      </c>
      <c r="U250" s="3">
        <v>1</v>
      </c>
      <c r="V250" s="3">
        <v>0</v>
      </c>
      <c r="W250" s="3" t="s">
        <v>1850</v>
      </c>
      <c r="Y250" s="5">
        <v>45898.905220451401</v>
      </c>
      <c r="AA250" s="3" t="s">
        <v>1250</v>
      </c>
      <c r="AB250" s="3">
        <v>111058</v>
      </c>
      <c r="AC250" s="3" t="s">
        <v>2824</v>
      </c>
      <c r="AD250" s="3" t="s">
        <v>2825</v>
      </c>
      <c r="AE250" s="3" t="str">
        <f t="shared" si="29"/>
        <v>10005986</v>
      </c>
      <c r="AF250" s="3" t="str">
        <f>VLOOKUP(AD250,Vat_tu__hang_hoa__dich_vu!$C:$D,2,0)</f>
        <v>GM500</v>
      </c>
      <c r="AH250" s="3">
        <f t="shared" si="25"/>
        <v>111058</v>
      </c>
      <c r="AI250" s="3">
        <f t="shared" si="26"/>
        <v>111058</v>
      </c>
    </row>
    <row r="251" spans="1:35" x14ac:dyDescent="0.25">
      <c r="A251" s="3" t="str">
        <f>VLOOKUP(B251,'HĐ TRA'!$B:$C,2,0)</f>
        <v>29/08/2025</v>
      </c>
      <c r="B251" s="4">
        <v>9105869604</v>
      </c>
      <c r="C251" s="3" t="s">
        <v>504</v>
      </c>
      <c r="D251" s="5" t="str">
        <f>VLOOKUP(B251,'HĐ TRA'!$B:$L,11,0)</f>
        <v>0104918404-031</v>
      </c>
      <c r="E251" s="6" t="str">
        <f t="shared" si="24"/>
        <v>WIN-031</v>
      </c>
      <c r="F251" s="8" t="str">
        <f t="shared" si="28"/>
        <v>6592 WM+ BNH Khu Đa Cấu, Nam Sơn</v>
      </c>
      <c r="G251" s="5"/>
      <c r="H251" s="3" t="s">
        <v>1243</v>
      </c>
      <c r="I251" s="4" t="s">
        <v>23</v>
      </c>
      <c r="J251" s="3" t="s">
        <v>1244</v>
      </c>
      <c r="K251" s="3" t="s">
        <v>1245</v>
      </c>
      <c r="L251" s="4" t="s">
        <v>1849</v>
      </c>
      <c r="M251" s="3" t="s">
        <v>1850</v>
      </c>
      <c r="N251" s="3" t="s">
        <v>1851</v>
      </c>
      <c r="O251" s="3">
        <v>10</v>
      </c>
      <c r="P251" s="4" t="s">
        <v>1274</v>
      </c>
      <c r="Q251" s="3" t="s">
        <v>1275</v>
      </c>
      <c r="R251" s="4" t="s">
        <v>1276</v>
      </c>
      <c r="S251" s="4" t="s">
        <v>1249</v>
      </c>
      <c r="T251" s="3">
        <v>74250</v>
      </c>
      <c r="U251" s="3">
        <v>1</v>
      </c>
      <c r="V251" s="3">
        <v>0</v>
      </c>
      <c r="W251" s="3" t="s">
        <v>1850</v>
      </c>
      <c r="Y251" s="5">
        <v>45898.9059555208</v>
      </c>
      <c r="AA251" s="3" t="s">
        <v>1250</v>
      </c>
      <c r="AB251" s="3">
        <v>74250</v>
      </c>
      <c r="AC251" s="3" t="s">
        <v>2771</v>
      </c>
      <c r="AD251" s="3" t="s">
        <v>2770</v>
      </c>
      <c r="AE251" s="3" t="str">
        <f t="shared" si="29"/>
        <v>10182351</v>
      </c>
      <c r="AF251" s="3" t="str">
        <f>VLOOKUP(AD251,Vat_tu__hang_hoa__dich_vu!$C:$D,2,0)</f>
        <v>CC300</v>
      </c>
      <c r="AH251" s="3">
        <f t="shared" si="25"/>
        <v>74250</v>
      </c>
      <c r="AI251" s="3">
        <f t="shared" si="26"/>
        <v>74250</v>
      </c>
    </row>
    <row r="252" spans="1:35" x14ac:dyDescent="0.25">
      <c r="A252" s="3" t="str">
        <f>VLOOKUP(B252,'HĐ TRA'!$B:$C,2,0)</f>
        <v>29/08/2025</v>
      </c>
      <c r="B252" s="4">
        <v>9105869660</v>
      </c>
      <c r="C252" s="3" t="s">
        <v>130</v>
      </c>
      <c r="D252" s="5" t="str">
        <f>VLOOKUP(B252,'HĐ TRA'!$B:$L,11,0)</f>
        <v>0104918404</v>
      </c>
      <c r="E252" s="6" t="str">
        <f t="shared" si="24"/>
        <v>WIN</v>
      </c>
      <c r="F252" s="8" t="str">
        <f t="shared" si="28"/>
        <v>5301 WM+ HCM 1033 Nguyễn Xiển</v>
      </c>
      <c r="G252" s="5"/>
      <c r="H252" s="3" t="s">
        <v>1243</v>
      </c>
      <c r="I252" s="4" t="s">
        <v>23</v>
      </c>
      <c r="J252" s="3" t="s">
        <v>1244</v>
      </c>
      <c r="K252" s="3" t="s">
        <v>1245</v>
      </c>
      <c r="L252" s="4" t="s">
        <v>1727</v>
      </c>
      <c r="M252" s="3" t="s">
        <v>1728</v>
      </c>
      <c r="N252" s="3" t="s">
        <v>1729</v>
      </c>
      <c r="O252" s="3">
        <v>10</v>
      </c>
      <c r="P252" s="4" t="s">
        <v>1246</v>
      </c>
      <c r="Q252" s="3" t="s">
        <v>1247</v>
      </c>
      <c r="R252" s="4" t="s">
        <v>1248</v>
      </c>
      <c r="S252" s="4" t="s">
        <v>1249</v>
      </c>
      <c r="T252" s="3">
        <v>111058</v>
      </c>
      <c r="U252" s="3">
        <v>3</v>
      </c>
      <c r="V252" s="3">
        <v>0</v>
      </c>
      <c r="W252" s="3" t="s">
        <v>1728</v>
      </c>
      <c r="Y252" s="5">
        <v>45898.936265856501</v>
      </c>
      <c r="AA252" s="3" t="s">
        <v>1250</v>
      </c>
      <c r="AB252" s="3">
        <v>111058</v>
      </c>
      <c r="AC252" s="3" t="s">
        <v>2824</v>
      </c>
      <c r="AD252" s="3" t="s">
        <v>2825</v>
      </c>
      <c r="AE252" s="3" t="str">
        <f t="shared" si="29"/>
        <v>10005986</v>
      </c>
      <c r="AF252" s="3" t="str">
        <f>VLOOKUP(AD252,Vat_tu__hang_hoa__dich_vu!$C:$D,2,0)</f>
        <v>GM500</v>
      </c>
      <c r="AH252" s="3">
        <f t="shared" si="25"/>
        <v>111058</v>
      </c>
      <c r="AI252" s="3">
        <f t="shared" si="26"/>
        <v>333174</v>
      </c>
    </row>
    <row r="253" spans="1:35" x14ac:dyDescent="0.25">
      <c r="A253" s="3" t="str">
        <f>VLOOKUP(B253,'HĐ TRA'!$B:$C,2,0)</f>
        <v>29/08/2025</v>
      </c>
      <c r="B253" s="4">
        <v>9105869660</v>
      </c>
      <c r="C253" s="3" t="s">
        <v>130</v>
      </c>
      <c r="D253" s="5" t="str">
        <f>VLOOKUP(B253,'HĐ TRA'!$B:$L,11,0)</f>
        <v>0104918404</v>
      </c>
      <c r="E253" s="6" t="str">
        <f t="shared" si="24"/>
        <v>WIN</v>
      </c>
      <c r="F253" s="8" t="str">
        <f t="shared" si="28"/>
        <v>5301 WM+ HCM 1033 Nguyễn Xiển</v>
      </c>
      <c r="G253" s="5"/>
      <c r="H253" s="3" t="s">
        <v>1243</v>
      </c>
      <c r="I253" s="4" t="s">
        <v>23</v>
      </c>
      <c r="J253" s="3" t="s">
        <v>1244</v>
      </c>
      <c r="K253" s="3" t="s">
        <v>1245</v>
      </c>
      <c r="L253" s="4" t="s">
        <v>1727</v>
      </c>
      <c r="M253" s="3" t="s">
        <v>1728</v>
      </c>
      <c r="N253" s="3" t="s">
        <v>1729</v>
      </c>
      <c r="O253" s="3">
        <v>20</v>
      </c>
      <c r="P253" s="4" t="s">
        <v>1263</v>
      </c>
      <c r="Q253" s="3" t="s">
        <v>1264</v>
      </c>
      <c r="R253" s="4" t="s">
        <v>1265</v>
      </c>
      <c r="S253" s="4" t="s">
        <v>1249</v>
      </c>
      <c r="T253" s="3">
        <v>89285</v>
      </c>
      <c r="U253" s="3">
        <v>1</v>
      </c>
      <c r="V253" s="3">
        <v>0</v>
      </c>
      <c r="W253" s="3" t="s">
        <v>1728</v>
      </c>
      <c r="Y253" s="5">
        <v>45898.936265856501</v>
      </c>
      <c r="AA253" s="3" t="s">
        <v>1250</v>
      </c>
      <c r="AB253" s="3">
        <v>89285</v>
      </c>
      <c r="AC253" s="3" t="s">
        <v>2899</v>
      </c>
      <c r="AD253" s="3" t="s">
        <v>3180</v>
      </c>
      <c r="AE253" s="3" t="str">
        <f t="shared" si="29"/>
        <v>10184167</v>
      </c>
      <c r="AF253" s="3" t="str">
        <f>VLOOKUP(AD253,Vat_tu__hang_hoa__dich_vu!$C:$D,2,0)</f>
        <v>GXD500</v>
      </c>
      <c r="AH253" s="3">
        <f t="shared" si="25"/>
        <v>89285</v>
      </c>
      <c r="AI253" s="3">
        <f t="shared" si="26"/>
        <v>89285</v>
      </c>
    </row>
    <row r="254" spans="1:35" x14ac:dyDescent="0.25">
      <c r="A254" s="3" t="str">
        <f>VLOOKUP(B254,'HĐ TRA'!$B:$C,2,0)</f>
        <v>29/08/2025</v>
      </c>
      <c r="B254" s="4">
        <v>9105869660</v>
      </c>
      <c r="C254" s="3" t="s">
        <v>130</v>
      </c>
      <c r="D254" s="5" t="str">
        <f>VLOOKUP(B254,'HĐ TRA'!$B:$L,11,0)</f>
        <v>0104918404</v>
      </c>
      <c r="E254" s="6" t="str">
        <f t="shared" si="24"/>
        <v>WIN</v>
      </c>
      <c r="F254" s="8" t="str">
        <f t="shared" si="28"/>
        <v>5301 WM+ HCM 1033 Nguyễn Xiển</v>
      </c>
      <c r="G254" s="5"/>
      <c r="H254" s="3" t="s">
        <v>1243</v>
      </c>
      <c r="I254" s="4" t="s">
        <v>23</v>
      </c>
      <c r="J254" s="3" t="s">
        <v>1244</v>
      </c>
      <c r="K254" s="3" t="s">
        <v>1245</v>
      </c>
      <c r="L254" s="4" t="s">
        <v>1727</v>
      </c>
      <c r="M254" s="3" t="s">
        <v>1728</v>
      </c>
      <c r="N254" s="3" t="s">
        <v>1729</v>
      </c>
      <c r="O254" s="3">
        <v>30</v>
      </c>
      <c r="P254" s="4" t="s">
        <v>1257</v>
      </c>
      <c r="Q254" s="3" t="s">
        <v>1258</v>
      </c>
      <c r="R254" s="4" t="s">
        <v>1259</v>
      </c>
      <c r="S254" s="4" t="s">
        <v>1249</v>
      </c>
      <c r="T254" s="3">
        <v>55595</v>
      </c>
      <c r="U254" s="3">
        <v>2</v>
      </c>
      <c r="V254" s="3">
        <v>0</v>
      </c>
      <c r="W254" s="3" t="s">
        <v>1728</v>
      </c>
      <c r="Y254" s="5">
        <v>45898.936265856501</v>
      </c>
      <c r="AA254" s="3" t="s">
        <v>1250</v>
      </c>
      <c r="AB254" s="3">
        <v>55595</v>
      </c>
      <c r="AC254" s="3" t="s">
        <v>3047</v>
      </c>
      <c r="AD254" s="3" t="s">
        <v>3046</v>
      </c>
      <c r="AE254" s="3" t="str">
        <f t="shared" si="29"/>
        <v>10005987</v>
      </c>
      <c r="AF254" s="3" t="str">
        <f>VLOOKUP(AD254,Vat_tu__hang_hoa__dich_vu!$C:$D,2,0)</f>
        <v>TH200</v>
      </c>
      <c r="AH254" s="3">
        <f t="shared" si="25"/>
        <v>55595</v>
      </c>
      <c r="AI254" s="3">
        <f t="shared" si="26"/>
        <v>111190</v>
      </c>
    </row>
    <row r="255" spans="1:35" x14ac:dyDescent="0.25">
      <c r="A255" s="3" t="str">
        <f>VLOOKUP(B255,'HĐ TRA'!$B:$C,2,0)</f>
        <v>29/08/2025</v>
      </c>
      <c r="B255" s="4">
        <v>9105869660</v>
      </c>
      <c r="C255" s="3" t="s">
        <v>130</v>
      </c>
      <c r="D255" s="5" t="str">
        <f>VLOOKUP(B255,'HĐ TRA'!$B:$L,11,0)</f>
        <v>0104918404</v>
      </c>
      <c r="E255" s="6" t="str">
        <f t="shared" si="24"/>
        <v>WIN</v>
      </c>
      <c r="F255" s="8" t="str">
        <f t="shared" si="28"/>
        <v>5301 WM+ HCM 1033 Nguyễn Xiển</v>
      </c>
      <c r="G255" s="5"/>
      <c r="H255" s="3" t="s">
        <v>1243</v>
      </c>
      <c r="I255" s="4" t="s">
        <v>23</v>
      </c>
      <c r="J255" s="3" t="s">
        <v>1244</v>
      </c>
      <c r="K255" s="3" t="s">
        <v>1245</v>
      </c>
      <c r="L255" s="4" t="s">
        <v>1727</v>
      </c>
      <c r="M255" s="3" t="s">
        <v>1728</v>
      </c>
      <c r="N255" s="3" t="s">
        <v>1729</v>
      </c>
      <c r="O255" s="3">
        <v>40</v>
      </c>
      <c r="P255" s="4" t="s">
        <v>1260</v>
      </c>
      <c r="Q255" s="3" t="s">
        <v>1261</v>
      </c>
      <c r="R255" s="4" t="s">
        <v>1262</v>
      </c>
      <c r="S255" s="4" t="s">
        <v>1249</v>
      </c>
      <c r="T255" s="3">
        <v>73431</v>
      </c>
      <c r="U255" s="3">
        <v>1</v>
      </c>
      <c r="V255" s="3">
        <v>0</v>
      </c>
      <c r="W255" s="3" t="s">
        <v>1728</v>
      </c>
      <c r="Y255" s="5">
        <v>45898.936265856501</v>
      </c>
      <c r="AA255" s="3" t="s">
        <v>1250</v>
      </c>
      <c r="AB255" s="3">
        <v>73431</v>
      </c>
      <c r="AC255" s="3" t="s">
        <v>2779</v>
      </c>
      <c r="AD255" s="3" t="s">
        <v>2778</v>
      </c>
      <c r="AE255" s="3" t="str">
        <f t="shared" si="29"/>
        <v>10005984</v>
      </c>
      <c r="AF255" s="3" t="str">
        <f>VLOOKUP(AD255,Vat_tu__hang_hoa__dich_vu!$C:$D,2,0)</f>
        <v>CGM300</v>
      </c>
      <c r="AH255" s="3">
        <f t="shared" si="25"/>
        <v>73431</v>
      </c>
      <c r="AI255" s="3">
        <f t="shared" si="26"/>
        <v>73431</v>
      </c>
    </row>
    <row r="256" spans="1:35" x14ac:dyDescent="0.25">
      <c r="A256" s="3" t="str">
        <f>VLOOKUP(B256,'HĐ TRA'!$B:$C,2,0)</f>
        <v>30/08/2025</v>
      </c>
      <c r="B256" s="4">
        <v>9105869655</v>
      </c>
      <c r="C256" s="3" t="s">
        <v>766</v>
      </c>
      <c r="D256" s="5" t="str">
        <f>VLOOKUP(B256,'HĐ TRA'!$B:$L,11,0)</f>
        <v>0104918404-004</v>
      </c>
      <c r="E256" s="6" t="str">
        <f t="shared" si="24"/>
        <v>WIN-004</v>
      </c>
      <c r="F256" s="8" t="str">
        <f t="shared" si="28"/>
        <v>2AFD WM+ HTH 54B Nguyễn Đổng Chi</v>
      </c>
      <c r="G256" s="5"/>
      <c r="H256" s="3" t="s">
        <v>1243</v>
      </c>
      <c r="I256" s="4" t="s">
        <v>560</v>
      </c>
      <c r="J256" s="3" t="s">
        <v>1244</v>
      </c>
      <c r="K256" s="3" t="s">
        <v>1245</v>
      </c>
      <c r="L256" s="4" t="s">
        <v>2150</v>
      </c>
      <c r="M256" s="3" t="s">
        <v>2151</v>
      </c>
      <c r="N256" s="3" t="s">
        <v>2152</v>
      </c>
      <c r="O256" s="3">
        <v>10</v>
      </c>
      <c r="P256" s="4" t="s">
        <v>1246</v>
      </c>
      <c r="Q256" s="3" t="s">
        <v>1247</v>
      </c>
      <c r="R256" s="4" t="s">
        <v>1248</v>
      </c>
      <c r="S256" s="4" t="s">
        <v>1249</v>
      </c>
      <c r="T256" s="3">
        <v>111058</v>
      </c>
      <c r="U256" s="3">
        <v>1</v>
      </c>
      <c r="V256" s="3">
        <v>0</v>
      </c>
      <c r="W256" s="3" t="s">
        <v>2151</v>
      </c>
      <c r="Y256" s="5">
        <v>45899.2637006597</v>
      </c>
      <c r="Z256" s="3" t="s">
        <v>2589</v>
      </c>
      <c r="AA256" s="3" t="s">
        <v>1250</v>
      </c>
      <c r="AB256" s="3">
        <v>111058</v>
      </c>
      <c r="AC256" s="3" t="s">
        <v>2824</v>
      </c>
      <c r="AD256" s="3" t="s">
        <v>2825</v>
      </c>
      <c r="AE256" s="3" t="str">
        <f t="shared" si="29"/>
        <v>10005986</v>
      </c>
      <c r="AF256" s="3" t="str">
        <f>VLOOKUP(AD256,Vat_tu__hang_hoa__dich_vu!$C:$D,2,0)</f>
        <v>GM500</v>
      </c>
      <c r="AH256" s="3">
        <f t="shared" si="25"/>
        <v>111058</v>
      </c>
      <c r="AI256" s="3">
        <f t="shared" si="26"/>
        <v>111058</v>
      </c>
    </row>
    <row r="257" spans="1:35" x14ac:dyDescent="0.25">
      <c r="A257" s="3" t="str">
        <f>VLOOKUP(B257,'HĐ TRA'!$B:$C,2,0)</f>
        <v>30/08/2025</v>
      </c>
      <c r="B257" s="4">
        <v>9105869752</v>
      </c>
      <c r="C257" s="3" t="s">
        <v>577</v>
      </c>
      <c r="D257" s="5" t="str">
        <f>VLOOKUP(B257,'HĐ TRA'!$B:$L,11,0)</f>
        <v>0104918404-071</v>
      </c>
      <c r="E257" s="6" t="str">
        <f t="shared" si="24"/>
        <v>WIN-071</v>
      </c>
      <c r="F257" s="8" t="str">
        <f t="shared" si="28"/>
        <v>2AYI WM+ BDH Thôn Tân Phụng 2, Phù Mỹ</v>
      </c>
      <c r="G257" s="5"/>
      <c r="H257" s="3" t="s">
        <v>1243</v>
      </c>
      <c r="I257" s="4" t="s">
        <v>560</v>
      </c>
      <c r="J257" s="3" t="s">
        <v>1244</v>
      </c>
      <c r="K257" s="3" t="s">
        <v>1245</v>
      </c>
      <c r="L257" s="4" t="s">
        <v>1702</v>
      </c>
      <c r="M257" s="3" t="s">
        <v>1703</v>
      </c>
      <c r="N257" s="3" t="s">
        <v>1704</v>
      </c>
      <c r="O257" s="3">
        <v>10</v>
      </c>
      <c r="P257" s="4" t="s">
        <v>1246</v>
      </c>
      <c r="Q257" s="3" t="s">
        <v>1247</v>
      </c>
      <c r="R257" s="4" t="s">
        <v>1248</v>
      </c>
      <c r="S257" s="4" t="s">
        <v>1249</v>
      </c>
      <c r="T257" s="3">
        <v>111058</v>
      </c>
      <c r="U257" s="3">
        <v>1</v>
      </c>
      <c r="V257" s="3">
        <v>0</v>
      </c>
      <c r="W257" s="3" t="s">
        <v>1705</v>
      </c>
      <c r="Y257" s="5">
        <v>45899.306088738398</v>
      </c>
      <c r="AA257" s="3" t="s">
        <v>1250</v>
      </c>
      <c r="AB257" s="3">
        <v>111058</v>
      </c>
      <c r="AC257" s="3" t="s">
        <v>2824</v>
      </c>
      <c r="AD257" s="3" t="s">
        <v>2825</v>
      </c>
      <c r="AE257" s="3" t="str">
        <f t="shared" si="29"/>
        <v>10005986</v>
      </c>
      <c r="AF257" s="3" t="str">
        <f>VLOOKUP(AD257,Vat_tu__hang_hoa__dich_vu!$C:$D,2,0)</f>
        <v>GM500</v>
      </c>
      <c r="AH257" s="3">
        <f t="shared" si="25"/>
        <v>111058</v>
      </c>
      <c r="AI257" s="3">
        <f t="shared" si="26"/>
        <v>111058</v>
      </c>
    </row>
    <row r="258" spans="1:35" x14ac:dyDescent="0.25">
      <c r="A258" s="3" t="str">
        <f>VLOOKUP(B258,'HĐ TRA'!$B:$C,2,0)</f>
        <v>30/08/2025</v>
      </c>
      <c r="B258" s="4">
        <v>9105869789</v>
      </c>
      <c r="C258" s="3" t="s">
        <v>903</v>
      </c>
      <c r="D258" s="5" t="str">
        <f>VLOOKUP(B258,'HĐ TRA'!$B:$L,11,0)</f>
        <v>0104918404-070</v>
      </c>
      <c r="E258" s="6" t="str">
        <f t="shared" si="24"/>
        <v>WIN-070</v>
      </c>
      <c r="F258" s="8" t="str">
        <f t="shared" si="28"/>
        <v>6498 WM+ QTI 68 Nguyễn Huệ, Đông Hà</v>
      </c>
      <c r="G258" s="5"/>
      <c r="H258" s="3" t="s">
        <v>1243</v>
      </c>
      <c r="I258" s="4" t="s">
        <v>560</v>
      </c>
      <c r="J258" s="3" t="s">
        <v>1244</v>
      </c>
      <c r="K258" s="3" t="s">
        <v>1245</v>
      </c>
      <c r="L258" s="4" t="s">
        <v>1456</v>
      </c>
      <c r="M258" s="3" t="s">
        <v>1457</v>
      </c>
      <c r="N258" s="3" t="s">
        <v>1458</v>
      </c>
      <c r="O258" s="3">
        <v>10</v>
      </c>
      <c r="P258" s="4" t="s">
        <v>1266</v>
      </c>
      <c r="Q258" s="3" t="s">
        <v>1267</v>
      </c>
      <c r="R258" s="4" t="s">
        <v>1268</v>
      </c>
      <c r="S258" s="4" t="s">
        <v>1249</v>
      </c>
      <c r="T258" s="3">
        <v>49500</v>
      </c>
      <c r="U258" s="3">
        <v>2</v>
      </c>
      <c r="V258" s="3">
        <v>0</v>
      </c>
      <c r="W258" s="3" t="s">
        <v>1457</v>
      </c>
      <c r="Y258" s="5">
        <v>45899.338902280098</v>
      </c>
      <c r="AA258" s="3" t="s">
        <v>1250</v>
      </c>
      <c r="AB258" s="3">
        <v>49500</v>
      </c>
      <c r="AC258" s="3" t="s">
        <v>2873</v>
      </c>
      <c r="AD258" s="3" t="s">
        <v>2872</v>
      </c>
      <c r="AE258" s="3" t="str">
        <f t="shared" si="29"/>
        <v>10182348</v>
      </c>
      <c r="AF258" s="3" t="str">
        <f>VLOOKUP(AD258,Vat_tu__hang_hoa__dich_vu!$C:$D,2,0)</f>
        <v>GL250KT</v>
      </c>
      <c r="AH258" s="3">
        <f t="shared" si="25"/>
        <v>49500</v>
      </c>
      <c r="AI258" s="3">
        <f t="shared" si="26"/>
        <v>99000</v>
      </c>
    </row>
    <row r="259" spans="1:35" x14ac:dyDescent="0.25">
      <c r="A259" s="3" t="str">
        <f>VLOOKUP(B259,'HĐ TRA'!$B:$C,2,0)</f>
        <v>30/08/2025</v>
      </c>
      <c r="B259" s="4">
        <v>9105869774</v>
      </c>
      <c r="C259" s="3" t="s">
        <v>887</v>
      </c>
      <c r="D259" s="5" t="str">
        <f>VLOOKUP(B259,'HĐ TRA'!$B:$L,11,0)</f>
        <v>0104918404-056</v>
      </c>
      <c r="E259" s="6" t="str">
        <f t="shared" ref="E259:E322" si="30">IF(D259="#N/A","",IF(D259="0104918404","WIN","WIN-"&amp;RIGHT(D259,3)))</f>
        <v>WIN-056</v>
      </c>
      <c r="F259" s="8" t="str">
        <f t="shared" si="28"/>
        <v>2AZZ WM+ HYN Nguyễn Trung Ngạn, Ân Thi</v>
      </c>
      <c r="G259" s="5"/>
      <c r="H259" s="3" t="s">
        <v>1243</v>
      </c>
      <c r="I259" s="4" t="s">
        <v>560</v>
      </c>
      <c r="J259" s="3" t="s">
        <v>1244</v>
      </c>
      <c r="K259" s="3" t="s">
        <v>1245</v>
      </c>
      <c r="L259" s="4" t="s">
        <v>1288</v>
      </c>
      <c r="M259" s="3" t="s">
        <v>1289</v>
      </c>
      <c r="N259" s="3" t="s">
        <v>1290</v>
      </c>
      <c r="O259" s="3">
        <v>10</v>
      </c>
      <c r="P259" s="4" t="s">
        <v>1274</v>
      </c>
      <c r="Q259" s="3" t="s">
        <v>1275</v>
      </c>
      <c r="R259" s="4" t="s">
        <v>1276</v>
      </c>
      <c r="S259" s="4" t="s">
        <v>1249</v>
      </c>
      <c r="T259" s="3">
        <v>74250</v>
      </c>
      <c r="U259" s="3">
        <v>1</v>
      </c>
      <c r="V259" s="3">
        <v>0</v>
      </c>
      <c r="W259" s="3" t="s">
        <v>1291</v>
      </c>
      <c r="X259" s="3" t="s">
        <v>1292</v>
      </c>
      <c r="Y259" s="5">
        <v>45899.345552627303</v>
      </c>
      <c r="Z259" s="3" t="s">
        <v>2590</v>
      </c>
      <c r="AA259" s="3" t="s">
        <v>1250</v>
      </c>
      <c r="AB259" s="3">
        <v>74250</v>
      </c>
      <c r="AC259" s="3" t="s">
        <v>2771</v>
      </c>
      <c r="AD259" s="3" t="s">
        <v>2770</v>
      </c>
      <c r="AE259" s="3" t="str">
        <f t="shared" si="29"/>
        <v>10182351</v>
      </c>
      <c r="AF259" s="3" t="str">
        <f>VLOOKUP(AD259,Vat_tu__hang_hoa__dich_vu!$C:$D,2,0)</f>
        <v>CC300</v>
      </c>
      <c r="AH259" s="3">
        <f t="shared" ref="AH259:AH322" si="31">T259</f>
        <v>74250</v>
      </c>
      <c r="AI259" s="3">
        <f t="shared" ref="AI259:AI322" si="32">T259*U259</f>
        <v>74250</v>
      </c>
    </row>
    <row r="260" spans="1:35" x14ac:dyDescent="0.25">
      <c r="A260" s="3" t="str">
        <f>VLOOKUP(B260,'HĐ TRA'!$B:$C,2,0)</f>
        <v>31/08/2025</v>
      </c>
      <c r="B260" s="4">
        <v>9105869884</v>
      </c>
      <c r="C260" s="3" t="s">
        <v>1025</v>
      </c>
      <c r="D260" s="5" t="str">
        <f>VLOOKUP(B260,'HĐ TRA'!$B:$L,11,0)</f>
        <v>0104918404-004</v>
      </c>
      <c r="E260" s="6" t="str">
        <f t="shared" si="30"/>
        <v>WIN-004</v>
      </c>
      <c r="F260" s="8" t="str">
        <f t="shared" si="28"/>
        <v>1603 WM VC+ HTH Kỳ Anh</v>
      </c>
      <c r="G260" s="5"/>
      <c r="H260" s="3" t="s">
        <v>1243</v>
      </c>
      <c r="I260" s="4" t="s">
        <v>953</v>
      </c>
      <c r="J260" s="3" t="s">
        <v>1244</v>
      </c>
      <c r="K260" s="3" t="s">
        <v>1245</v>
      </c>
      <c r="L260" s="4" t="s">
        <v>1470</v>
      </c>
      <c r="M260" s="3" t="s">
        <v>1471</v>
      </c>
      <c r="N260" s="3" t="s">
        <v>1472</v>
      </c>
      <c r="O260" s="3">
        <v>10</v>
      </c>
      <c r="P260" s="4" t="s">
        <v>1246</v>
      </c>
      <c r="Q260" s="3" t="s">
        <v>1247</v>
      </c>
      <c r="R260" s="4" t="s">
        <v>1248</v>
      </c>
      <c r="S260" s="4" t="s">
        <v>1249</v>
      </c>
      <c r="T260" s="3">
        <v>111058</v>
      </c>
      <c r="U260" s="3">
        <v>2</v>
      </c>
      <c r="V260" s="3">
        <v>0</v>
      </c>
      <c r="W260" s="3" t="s">
        <v>2451</v>
      </c>
      <c r="X260" s="3" t="s">
        <v>2452</v>
      </c>
      <c r="Y260" s="5">
        <v>45899.373317476799</v>
      </c>
      <c r="Z260" s="3" t="s">
        <v>2591</v>
      </c>
      <c r="AA260" s="3" t="s">
        <v>1250</v>
      </c>
      <c r="AB260" s="3">
        <v>111058</v>
      </c>
      <c r="AC260" s="3" t="s">
        <v>2824</v>
      </c>
      <c r="AD260" s="3" t="s">
        <v>2825</v>
      </c>
      <c r="AE260" s="3" t="str">
        <f t="shared" si="29"/>
        <v>10005986</v>
      </c>
      <c r="AF260" s="3" t="str">
        <f>VLOOKUP(AD260,Vat_tu__hang_hoa__dich_vu!$C:$D,2,0)</f>
        <v>GM500</v>
      </c>
      <c r="AH260" s="3">
        <f t="shared" si="31"/>
        <v>111058</v>
      </c>
      <c r="AI260" s="3">
        <f t="shared" si="32"/>
        <v>222116</v>
      </c>
    </row>
    <row r="261" spans="1:35" x14ac:dyDescent="0.25">
      <c r="A261" s="3" t="str">
        <f>VLOOKUP(B261,'HĐ TRA'!$B:$C,2,0)</f>
        <v>31/08/2025</v>
      </c>
      <c r="B261" s="4">
        <v>9105869884</v>
      </c>
      <c r="C261" s="3" t="s">
        <v>1025</v>
      </c>
      <c r="D261" s="5" t="str">
        <f>VLOOKUP(B261,'HĐ TRA'!$B:$L,11,0)</f>
        <v>0104918404-004</v>
      </c>
      <c r="E261" s="6" t="str">
        <f t="shared" si="30"/>
        <v>WIN-004</v>
      </c>
      <c r="F261" s="8" t="str">
        <f t="shared" si="28"/>
        <v>1603 WM VC+ HTH Kỳ Anh</v>
      </c>
      <c r="G261" s="5"/>
      <c r="H261" s="3" t="s">
        <v>1243</v>
      </c>
      <c r="I261" s="4" t="s">
        <v>953</v>
      </c>
      <c r="J261" s="3" t="s">
        <v>1244</v>
      </c>
      <c r="K261" s="3" t="s">
        <v>1245</v>
      </c>
      <c r="L261" s="4" t="s">
        <v>1470</v>
      </c>
      <c r="M261" s="3" t="s">
        <v>1471</v>
      </c>
      <c r="N261" s="3" t="s">
        <v>1472</v>
      </c>
      <c r="O261" s="3">
        <v>20</v>
      </c>
      <c r="P261" s="4" t="s">
        <v>1296</v>
      </c>
      <c r="Q261" s="3" t="s">
        <v>1297</v>
      </c>
      <c r="R261" s="4" t="s">
        <v>1298</v>
      </c>
      <c r="S261" s="4" t="s">
        <v>1249</v>
      </c>
      <c r="T261" s="3">
        <v>50400</v>
      </c>
      <c r="U261" s="3">
        <v>2</v>
      </c>
      <c r="V261" s="3">
        <v>0</v>
      </c>
      <c r="W261" s="3" t="s">
        <v>2451</v>
      </c>
      <c r="X261" s="3" t="s">
        <v>2452</v>
      </c>
      <c r="Y261" s="5">
        <v>45899.373317476799</v>
      </c>
      <c r="Z261" s="3" t="s">
        <v>2591</v>
      </c>
      <c r="AA261" s="3" t="s">
        <v>1250</v>
      </c>
      <c r="AB261" s="3">
        <v>50400</v>
      </c>
      <c r="AC261" s="3" t="s">
        <v>2883</v>
      </c>
      <c r="AD261" s="3" t="s">
        <v>2882</v>
      </c>
      <c r="AE261" s="3" t="str">
        <f t="shared" si="29"/>
        <v>10182349</v>
      </c>
      <c r="AF261" s="3" t="str">
        <f>VLOOKUP(AD261,Vat_tu__hang_hoa__dich_vu!$C:$D,2,0)</f>
        <v>GSG250</v>
      </c>
      <c r="AH261" s="3">
        <f t="shared" si="31"/>
        <v>50400</v>
      </c>
      <c r="AI261" s="3">
        <f t="shared" si="32"/>
        <v>100800</v>
      </c>
    </row>
    <row r="262" spans="1:35" x14ac:dyDescent="0.25">
      <c r="A262" s="3" t="str">
        <f>VLOOKUP(B262,'HĐ TRA'!$B:$C,2,0)</f>
        <v>30/08/2025</v>
      </c>
      <c r="B262" s="4">
        <v>9105869886</v>
      </c>
      <c r="C262" s="3" t="s">
        <v>676</v>
      </c>
      <c r="D262" s="5" t="str">
        <f>VLOOKUP(B262,'HĐ TRA'!$B:$L,11,0)</f>
        <v>0104918404-025</v>
      </c>
      <c r="E262" s="6" t="str">
        <f t="shared" si="30"/>
        <v>WIN-025</v>
      </c>
      <c r="F262" s="8" t="str">
        <f t="shared" si="28"/>
        <v>6085 WM+ HPG Bấc Vang, Thuỷ Nguyên</v>
      </c>
      <c r="G262" s="5"/>
      <c r="H262" s="3" t="s">
        <v>1243</v>
      </c>
      <c r="I262" s="4" t="s">
        <v>560</v>
      </c>
      <c r="J262" s="3" t="s">
        <v>1244</v>
      </c>
      <c r="K262" s="3" t="s">
        <v>1245</v>
      </c>
      <c r="L262" s="4" t="s">
        <v>1310</v>
      </c>
      <c r="M262" s="3" t="s">
        <v>1311</v>
      </c>
      <c r="N262" s="3" t="s">
        <v>1312</v>
      </c>
      <c r="O262" s="3">
        <v>10</v>
      </c>
      <c r="P262" s="4" t="s">
        <v>1246</v>
      </c>
      <c r="Q262" s="3" t="s">
        <v>1247</v>
      </c>
      <c r="R262" s="4" t="s">
        <v>1248</v>
      </c>
      <c r="S262" s="4" t="s">
        <v>1249</v>
      </c>
      <c r="T262" s="3">
        <v>111058</v>
      </c>
      <c r="U262" s="3">
        <v>3</v>
      </c>
      <c r="V262" s="3">
        <v>0</v>
      </c>
      <c r="W262" s="3" t="s">
        <v>1311</v>
      </c>
      <c r="Y262" s="5">
        <v>45899.378420798603</v>
      </c>
      <c r="AA262" s="3" t="s">
        <v>1250</v>
      </c>
      <c r="AB262" s="3">
        <v>111058</v>
      </c>
      <c r="AC262" s="3" t="s">
        <v>2824</v>
      </c>
      <c r="AD262" s="3" t="s">
        <v>2825</v>
      </c>
      <c r="AE262" s="3" t="str">
        <f t="shared" si="29"/>
        <v>10005986</v>
      </c>
      <c r="AF262" s="3" t="str">
        <f>VLOOKUP(AD262,Vat_tu__hang_hoa__dich_vu!$C:$D,2,0)</f>
        <v>GM500</v>
      </c>
      <c r="AH262" s="3">
        <f t="shared" si="31"/>
        <v>111058</v>
      </c>
      <c r="AI262" s="3">
        <f t="shared" si="32"/>
        <v>333174</v>
      </c>
    </row>
    <row r="263" spans="1:35" x14ac:dyDescent="0.25">
      <c r="A263" s="3" t="str">
        <f>VLOOKUP(B263,'HĐ TRA'!$B:$C,2,0)</f>
        <v>30/08/2025</v>
      </c>
      <c r="B263" s="4">
        <v>9105869912</v>
      </c>
      <c r="C263" s="3" t="s">
        <v>770</v>
      </c>
      <c r="D263" s="5" t="str">
        <f>VLOOKUP(B263,'HĐ TRA'!$B:$L,11,0)</f>
        <v>0104918404-058</v>
      </c>
      <c r="E263" s="6" t="str">
        <f t="shared" si="30"/>
        <v>WIN-058</v>
      </c>
      <c r="F263" s="8" t="str">
        <f t="shared" si="28"/>
        <v>6436 WM+ NAN Đà Sơn, Đô Lương</v>
      </c>
      <c r="G263" s="5"/>
      <c r="H263" s="3" t="s">
        <v>1243</v>
      </c>
      <c r="I263" s="4" t="s">
        <v>560</v>
      </c>
      <c r="J263" s="3" t="s">
        <v>1244</v>
      </c>
      <c r="K263" s="3" t="s">
        <v>1245</v>
      </c>
      <c r="L263" s="4" t="s">
        <v>1321</v>
      </c>
      <c r="M263" s="3" t="s">
        <v>1322</v>
      </c>
      <c r="N263" s="3" t="s">
        <v>1323</v>
      </c>
      <c r="O263" s="3">
        <v>10</v>
      </c>
      <c r="P263" s="4" t="s">
        <v>1246</v>
      </c>
      <c r="Q263" s="3" t="s">
        <v>1247</v>
      </c>
      <c r="R263" s="4" t="s">
        <v>1248</v>
      </c>
      <c r="S263" s="4" t="s">
        <v>1249</v>
      </c>
      <c r="T263" s="3">
        <v>111058</v>
      </c>
      <c r="U263" s="3">
        <v>4</v>
      </c>
      <c r="V263" s="3">
        <v>0</v>
      </c>
      <c r="W263" s="3" t="s">
        <v>1322</v>
      </c>
      <c r="Y263" s="5">
        <v>45899.3832226042</v>
      </c>
      <c r="AA263" s="3" t="s">
        <v>1250</v>
      </c>
      <c r="AB263" s="3">
        <v>111058</v>
      </c>
      <c r="AC263" s="3" t="s">
        <v>2824</v>
      </c>
      <c r="AD263" s="3" t="s">
        <v>2825</v>
      </c>
      <c r="AE263" s="3" t="str">
        <f t="shared" si="29"/>
        <v>10005986</v>
      </c>
      <c r="AF263" s="3" t="str">
        <f>VLOOKUP(AD263,Vat_tu__hang_hoa__dich_vu!$C:$D,2,0)</f>
        <v>GM500</v>
      </c>
      <c r="AH263" s="3">
        <f t="shared" si="31"/>
        <v>111058</v>
      </c>
      <c r="AI263" s="3">
        <f t="shared" si="32"/>
        <v>444232</v>
      </c>
    </row>
    <row r="264" spans="1:35" x14ac:dyDescent="0.25">
      <c r="A264" s="3" t="str">
        <f>VLOOKUP(B264,'HĐ TRA'!$B:$C,2,0)</f>
        <v>30/08/2025</v>
      </c>
      <c r="B264" s="4">
        <v>9105869978</v>
      </c>
      <c r="C264" s="3" t="s">
        <v>849</v>
      </c>
      <c r="D264" s="5" t="str">
        <f>VLOOKUP(B264,'HĐ TRA'!$B:$L,11,0)</f>
        <v>0104918404-056</v>
      </c>
      <c r="E264" s="6" t="str">
        <f t="shared" si="30"/>
        <v>WIN-056</v>
      </c>
      <c r="F264" s="8" t="str">
        <f t="shared" si="28"/>
        <v>4626 WM+ HYN 2111 Chung cư PH</v>
      </c>
      <c r="G264" s="5"/>
      <c r="H264" s="3" t="s">
        <v>1243</v>
      </c>
      <c r="I264" s="4" t="s">
        <v>560</v>
      </c>
      <c r="J264" s="3" t="s">
        <v>1244</v>
      </c>
      <c r="K264" s="3" t="s">
        <v>1245</v>
      </c>
      <c r="L264" s="4" t="s">
        <v>1637</v>
      </c>
      <c r="M264" s="3" t="s">
        <v>1638</v>
      </c>
      <c r="N264" s="3" t="s">
        <v>1639</v>
      </c>
      <c r="O264" s="3">
        <v>10</v>
      </c>
      <c r="P264" s="4" t="s">
        <v>1254</v>
      </c>
      <c r="Q264" s="3" t="s">
        <v>1255</v>
      </c>
      <c r="R264" s="4" t="s">
        <v>1256</v>
      </c>
      <c r="S264" s="4" t="s">
        <v>1249</v>
      </c>
      <c r="T264" s="3">
        <v>46000</v>
      </c>
      <c r="U264" s="3">
        <v>2</v>
      </c>
      <c r="V264" s="3">
        <v>0</v>
      </c>
      <c r="W264" s="3" t="s">
        <v>1638</v>
      </c>
      <c r="X264" s="3" t="s">
        <v>1640</v>
      </c>
      <c r="Y264" s="5">
        <v>45899.397048807899</v>
      </c>
      <c r="Z264" s="3" t="s">
        <v>2592</v>
      </c>
      <c r="AA264" s="3" t="s">
        <v>1250</v>
      </c>
      <c r="AB264" s="3">
        <v>46000</v>
      </c>
      <c r="AC264" s="3" t="s">
        <v>3013</v>
      </c>
      <c r="AD264" s="3" t="s">
        <v>3181</v>
      </c>
      <c r="AE264" s="3" t="str">
        <f t="shared" si="29"/>
        <v>10638308</v>
      </c>
      <c r="AF264" s="3" t="str">
        <f>VLOOKUP(AD264,Vat_tu__hang_hoa__dich_vu!$C:$D,2,0)</f>
        <v>MNH250</v>
      </c>
      <c r="AH264" s="3">
        <f t="shared" si="31"/>
        <v>46000</v>
      </c>
      <c r="AI264" s="3">
        <f t="shared" si="32"/>
        <v>92000</v>
      </c>
    </row>
    <row r="265" spans="1:35" x14ac:dyDescent="0.25">
      <c r="A265" s="3" t="str">
        <f>VLOOKUP(B265,'HĐ TRA'!$B:$C,2,0)</f>
        <v>30/08/2025</v>
      </c>
      <c r="B265" s="4">
        <v>9105870006</v>
      </c>
      <c r="C265" s="3" t="s">
        <v>717</v>
      </c>
      <c r="D265" s="5" t="str">
        <f>VLOOKUP(B265,'HĐ TRA'!$B:$L,11,0)</f>
        <v>0104918404-002</v>
      </c>
      <c r="E265" s="6" t="str">
        <f t="shared" si="30"/>
        <v>WIN-002</v>
      </c>
      <c r="F265" s="8" t="str">
        <f t="shared" si="28"/>
        <v>2850 WM+ HNI 639 Vũ Tông Phan</v>
      </c>
      <c r="G265" s="5"/>
      <c r="H265" s="3" t="s">
        <v>1243</v>
      </c>
      <c r="I265" s="4" t="s">
        <v>560</v>
      </c>
      <c r="J265" s="3" t="s">
        <v>1244</v>
      </c>
      <c r="K265" s="3" t="s">
        <v>1245</v>
      </c>
      <c r="L265" s="4" t="s">
        <v>2243</v>
      </c>
      <c r="M265" s="3" t="s">
        <v>2244</v>
      </c>
      <c r="N265" s="3" t="s">
        <v>2245</v>
      </c>
      <c r="O265" s="3">
        <v>10</v>
      </c>
      <c r="P265" s="4" t="s">
        <v>1269</v>
      </c>
      <c r="Q265" s="3" t="s">
        <v>1270</v>
      </c>
      <c r="R265" s="4" t="s">
        <v>1271</v>
      </c>
      <c r="S265" s="4" t="s">
        <v>1249</v>
      </c>
      <c r="T265" s="3">
        <v>56760</v>
      </c>
      <c r="U265" s="3">
        <v>1</v>
      </c>
      <c r="V265" s="3">
        <v>0</v>
      </c>
      <c r="W265" s="3" t="s">
        <v>2244</v>
      </c>
      <c r="X265" s="3" t="s">
        <v>2246</v>
      </c>
      <c r="Y265" s="5">
        <v>45899.402593055602</v>
      </c>
      <c r="AA265" s="3" t="s">
        <v>1250</v>
      </c>
      <c r="AB265" s="3">
        <v>56760</v>
      </c>
      <c r="AC265" s="3" t="s">
        <v>2819</v>
      </c>
      <c r="AD265" s="3" t="s">
        <v>2818</v>
      </c>
      <c r="AE265" s="3" t="str">
        <f t="shared" si="29"/>
        <v>10182350</v>
      </c>
      <c r="AF265" s="3" t="str">
        <f>VLOOKUP(AD265,Vat_tu__hang_hoa__dich_vu!$C:$D,2,0)</f>
        <v>CN300</v>
      </c>
      <c r="AH265" s="3">
        <f t="shared" si="31"/>
        <v>56760</v>
      </c>
      <c r="AI265" s="3">
        <f t="shared" si="32"/>
        <v>56760</v>
      </c>
    </row>
    <row r="266" spans="1:35" x14ac:dyDescent="0.25">
      <c r="A266" s="3" t="str">
        <f>VLOOKUP(B266,'HĐ TRA'!$B:$C,2,0)</f>
        <v>30/08/2025</v>
      </c>
      <c r="B266" s="4">
        <v>9105870048</v>
      </c>
      <c r="C266" s="3" t="s">
        <v>719</v>
      </c>
      <c r="D266" s="5" t="str">
        <f>VLOOKUP(B266,'HĐ TRA'!$B:$L,11,0)</f>
        <v>0104918404-072</v>
      </c>
      <c r="E266" s="6" t="str">
        <f t="shared" si="30"/>
        <v>WIN-072</v>
      </c>
      <c r="F266" s="8" t="str">
        <f t="shared" si="28"/>
        <v>5057 WM+ LCI 737 Lê Thanh</v>
      </c>
      <c r="G266" s="5"/>
      <c r="H266" s="3" t="s">
        <v>1243</v>
      </c>
      <c r="I266" s="4" t="s">
        <v>560</v>
      </c>
      <c r="J266" s="3" t="s">
        <v>1244</v>
      </c>
      <c r="K266" s="3" t="s">
        <v>1245</v>
      </c>
      <c r="L266" s="4" t="s">
        <v>1485</v>
      </c>
      <c r="M266" s="3" t="s">
        <v>1486</v>
      </c>
      <c r="N266" s="3" t="s">
        <v>1487</v>
      </c>
      <c r="O266" s="3">
        <v>10</v>
      </c>
      <c r="P266" s="4" t="s">
        <v>1246</v>
      </c>
      <c r="Q266" s="3" t="s">
        <v>1247</v>
      </c>
      <c r="R266" s="4" t="s">
        <v>1248</v>
      </c>
      <c r="S266" s="4" t="s">
        <v>1249</v>
      </c>
      <c r="T266" s="3">
        <v>111058</v>
      </c>
      <c r="U266" s="3">
        <v>1</v>
      </c>
      <c r="V266" s="3">
        <v>0</v>
      </c>
      <c r="W266" s="3" t="s">
        <v>1486</v>
      </c>
      <c r="X266" s="3" t="s">
        <v>1273</v>
      </c>
      <c r="Y266" s="5">
        <v>45899.406317395798</v>
      </c>
      <c r="AA266" s="3" t="s">
        <v>1250</v>
      </c>
      <c r="AB266" s="3">
        <v>111058</v>
      </c>
      <c r="AC266" s="3" t="s">
        <v>2824</v>
      </c>
      <c r="AD266" s="3" t="s">
        <v>2825</v>
      </c>
      <c r="AE266" s="3" t="str">
        <f t="shared" si="29"/>
        <v>10005986</v>
      </c>
      <c r="AF266" s="3" t="str">
        <f>VLOOKUP(AD266,Vat_tu__hang_hoa__dich_vu!$C:$D,2,0)</f>
        <v>GM500</v>
      </c>
      <c r="AH266" s="3">
        <f t="shared" si="31"/>
        <v>111058</v>
      </c>
      <c r="AI266" s="3">
        <f t="shared" si="32"/>
        <v>111058</v>
      </c>
    </row>
    <row r="267" spans="1:35" x14ac:dyDescent="0.25">
      <c r="A267" s="3" t="str">
        <f>VLOOKUP(B267,'HĐ TRA'!$B:$C,2,0)</f>
        <v>30/08/2025</v>
      </c>
      <c r="B267" s="4">
        <v>9105870051</v>
      </c>
      <c r="C267" s="3" t="s">
        <v>854</v>
      </c>
      <c r="D267" s="5" t="str">
        <f>VLOOKUP(B267,'HĐ TRA'!$B:$L,11,0)</f>
        <v>0104918404-020</v>
      </c>
      <c r="E267" s="6" t="str">
        <f t="shared" si="30"/>
        <v>WIN-020</v>
      </c>
      <c r="F267" s="8" t="str">
        <f t="shared" si="28"/>
        <v>6564 WM+ THA 432 Khu phố 3, TT Bến Sung</v>
      </c>
      <c r="G267" s="5"/>
      <c r="H267" s="3" t="s">
        <v>1243</v>
      </c>
      <c r="I267" s="4" t="s">
        <v>560</v>
      </c>
      <c r="J267" s="3" t="s">
        <v>1244</v>
      </c>
      <c r="K267" s="3" t="s">
        <v>1245</v>
      </c>
      <c r="L267" s="4" t="s">
        <v>1496</v>
      </c>
      <c r="M267" s="3" t="s">
        <v>1497</v>
      </c>
      <c r="N267" s="3" t="s">
        <v>1498</v>
      </c>
      <c r="O267" s="3">
        <v>10</v>
      </c>
      <c r="P267" s="4" t="s">
        <v>1254</v>
      </c>
      <c r="Q267" s="3" t="s">
        <v>1255</v>
      </c>
      <c r="R267" s="4" t="s">
        <v>1256</v>
      </c>
      <c r="S267" s="4" t="s">
        <v>1249</v>
      </c>
      <c r="T267" s="3">
        <v>46000</v>
      </c>
      <c r="U267" s="3">
        <v>6</v>
      </c>
      <c r="V267" s="3">
        <v>0</v>
      </c>
      <c r="W267" s="3" t="s">
        <v>1499</v>
      </c>
      <c r="Y267" s="5">
        <v>45899.412013460598</v>
      </c>
      <c r="AA267" s="3" t="s">
        <v>1250</v>
      </c>
      <c r="AB267" s="3">
        <v>46000</v>
      </c>
      <c r="AC267" s="3" t="s">
        <v>3013</v>
      </c>
      <c r="AD267" s="3" t="s">
        <v>3181</v>
      </c>
      <c r="AE267" s="3" t="str">
        <f t="shared" si="29"/>
        <v>10638308</v>
      </c>
      <c r="AF267" s="3" t="str">
        <f>VLOOKUP(AD267,Vat_tu__hang_hoa__dich_vu!$C:$D,2,0)</f>
        <v>MNH250</v>
      </c>
      <c r="AH267" s="3">
        <f t="shared" si="31"/>
        <v>46000</v>
      </c>
      <c r="AI267" s="3">
        <f t="shared" si="32"/>
        <v>276000</v>
      </c>
    </row>
    <row r="268" spans="1:35" x14ac:dyDescent="0.25">
      <c r="A268" s="3" t="str">
        <f>VLOOKUP(B268,'HĐ TRA'!$B:$C,2,0)</f>
        <v>30/08/2025</v>
      </c>
      <c r="B268" s="4">
        <v>9105870046</v>
      </c>
      <c r="C268" s="3" t="s">
        <v>725</v>
      </c>
      <c r="D268" s="5" t="str">
        <f>VLOOKUP(B268,'HĐ TRA'!$B:$L,11,0)</f>
        <v>0104918404-031</v>
      </c>
      <c r="E268" s="6" t="str">
        <f t="shared" si="30"/>
        <v>WIN-031</v>
      </c>
      <c r="F268" s="8" t="str">
        <f t="shared" si="28"/>
        <v>2ADK WM+ BNH Trần Xá, Yên Trung</v>
      </c>
      <c r="G268" s="5"/>
      <c r="H268" s="3" t="s">
        <v>1243</v>
      </c>
      <c r="I268" s="4" t="s">
        <v>560</v>
      </c>
      <c r="J268" s="3" t="s">
        <v>1244</v>
      </c>
      <c r="K268" s="3" t="s">
        <v>1245</v>
      </c>
      <c r="L268" s="4" t="s">
        <v>1648</v>
      </c>
      <c r="M268" s="3" t="s">
        <v>1649</v>
      </c>
      <c r="N268" s="3" t="s">
        <v>1650</v>
      </c>
      <c r="O268" s="3">
        <v>10</v>
      </c>
      <c r="P268" s="4" t="s">
        <v>1257</v>
      </c>
      <c r="Q268" s="3" t="s">
        <v>1258</v>
      </c>
      <c r="R268" s="4" t="s">
        <v>1259</v>
      </c>
      <c r="S268" s="4" t="s">
        <v>1249</v>
      </c>
      <c r="T268" s="3">
        <v>55595</v>
      </c>
      <c r="U268" s="3">
        <v>4</v>
      </c>
      <c r="V268" s="3">
        <v>0</v>
      </c>
      <c r="W268" s="3" t="s">
        <v>1649</v>
      </c>
      <c r="Y268" s="5">
        <v>45899.419662499997</v>
      </c>
      <c r="AA268" s="3" t="s">
        <v>1250</v>
      </c>
      <c r="AB268" s="3">
        <v>55595</v>
      </c>
      <c r="AC268" s="3" t="s">
        <v>3047</v>
      </c>
      <c r="AD268" s="3" t="s">
        <v>3046</v>
      </c>
      <c r="AE268" s="3" t="str">
        <f t="shared" si="29"/>
        <v>10005987</v>
      </c>
      <c r="AF268" s="3" t="str">
        <f>VLOOKUP(AD268,Vat_tu__hang_hoa__dich_vu!$C:$D,2,0)</f>
        <v>TH200</v>
      </c>
      <c r="AH268" s="3">
        <f t="shared" si="31"/>
        <v>55595</v>
      </c>
      <c r="AI268" s="3">
        <f t="shared" si="32"/>
        <v>222380</v>
      </c>
    </row>
    <row r="269" spans="1:35" x14ac:dyDescent="0.25">
      <c r="A269" s="3" t="str">
        <f>VLOOKUP(B269,'HĐ TRA'!$B:$C,2,0)</f>
        <v>30/08/2025</v>
      </c>
      <c r="B269" s="4">
        <v>9105870110</v>
      </c>
      <c r="C269" s="3" t="s">
        <v>606</v>
      </c>
      <c r="D269" s="5" t="str">
        <f>VLOOKUP(B269,'HĐ TRA'!$B:$L,11,0)</f>
        <v>0104918404-044</v>
      </c>
      <c r="E269" s="6" t="str">
        <f t="shared" si="30"/>
        <v>WIN-044</v>
      </c>
      <c r="F269" s="8" t="str">
        <f t="shared" si="28"/>
        <v>5790 WM+ TBH 165 TDP Cộng Hòa, Kiến Xươn</v>
      </c>
      <c r="G269" s="5"/>
      <c r="H269" s="3" t="s">
        <v>1243</v>
      </c>
      <c r="I269" s="4" t="s">
        <v>560</v>
      </c>
      <c r="J269" s="3" t="s">
        <v>1244</v>
      </c>
      <c r="K269" s="3" t="s">
        <v>1245</v>
      </c>
      <c r="L269" s="4" t="s">
        <v>2417</v>
      </c>
      <c r="M269" s="3" t="s">
        <v>2418</v>
      </c>
      <c r="N269" s="3" t="s">
        <v>2419</v>
      </c>
      <c r="O269" s="3">
        <v>10</v>
      </c>
      <c r="P269" s="4" t="s">
        <v>1254</v>
      </c>
      <c r="Q269" s="3" t="s">
        <v>1255</v>
      </c>
      <c r="R269" s="4" t="s">
        <v>1256</v>
      </c>
      <c r="S269" s="4" t="s">
        <v>1249</v>
      </c>
      <c r="T269" s="3">
        <v>46000</v>
      </c>
      <c r="U269" s="3">
        <v>1</v>
      </c>
      <c r="V269" s="3">
        <v>0</v>
      </c>
      <c r="W269" s="3" t="s">
        <v>2420</v>
      </c>
      <c r="Y269" s="5">
        <v>45899.420789201402</v>
      </c>
      <c r="AA269" s="3" t="s">
        <v>1250</v>
      </c>
      <c r="AB269" s="3">
        <v>46000</v>
      </c>
      <c r="AC269" s="3" t="s">
        <v>3013</v>
      </c>
      <c r="AD269" s="3" t="s">
        <v>3181</v>
      </c>
      <c r="AE269" s="3" t="str">
        <f t="shared" si="29"/>
        <v>10638308</v>
      </c>
      <c r="AF269" s="3" t="str">
        <f>VLOOKUP(AD269,Vat_tu__hang_hoa__dich_vu!$C:$D,2,0)</f>
        <v>MNH250</v>
      </c>
      <c r="AH269" s="3">
        <f t="shared" si="31"/>
        <v>46000</v>
      </c>
      <c r="AI269" s="3">
        <f t="shared" si="32"/>
        <v>46000</v>
      </c>
    </row>
    <row r="270" spans="1:35" x14ac:dyDescent="0.25">
      <c r="A270" s="3" t="str">
        <f>VLOOKUP(B270,'HĐ TRA'!$B:$C,2,0)</f>
        <v>30/08/2025</v>
      </c>
      <c r="B270" s="4">
        <v>9105870200</v>
      </c>
      <c r="C270" s="3" t="s">
        <v>829</v>
      </c>
      <c r="D270" s="5" t="str">
        <f>VLOOKUP(B270,'HĐ TRA'!$B:$L,11,0)</f>
        <v>0104918404-010</v>
      </c>
      <c r="E270" s="6" t="str">
        <f t="shared" si="30"/>
        <v>WIN-010</v>
      </c>
      <c r="F270" s="8" t="str">
        <f t="shared" si="28"/>
        <v>4751 WM+ AGG Thửa 75 và 74, TBĐ 017</v>
      </c>
      <c r="G270" s="5"/>
      <c r="H270" s="3" t="s">
        <v>1243</v>
      </c>
      <c r="I270" s="4" t="s">
        <v>560</v>
      </c>
      <c r="J270" s="3" t="s">
        <v>1244</v>
      </c>
      <c r="K270" s="3" t="s">
        <v>1245</v>
      </c>
      <c r="L270" s="4" t="s">
        <v>1718</v>
      </c>
      <c r="M270" s="3" t="s">
        <v>1719</v>
      </c>
      <c r="N270" s="3" t="s">
        <v>1720</v>
      </c>
      <c r="O270" s="3">
        <v>10</v>
      </c>
      <c r="P270" s="4" t="s">
        <v>1269</v>
      </c>
      <c r="Q270" s="3" t="s">
        <v>1270</v>
      </c>
      <c r="R270" s="4" t="s">
        <v>1271</v>
      </c>
      <c r="S270" s="4" t="s">
        <v>1249</v>
      </c>
      <c r="T270" s="3">
        <v>56760</v>
      </c>
      <c r="U270" s="3">
        <v>1</v>
      </c>
      <c r="V270" s="3">
        <v>0</v>
      </c>
      <c r="W270" s="3" t="s">
        <v>1719</v>
      </c>
      <c r="X270" s="3" t="s">
        <v>1273</v>
      </c>
      <c r="Y270" s="5">
        <v>45899.432157060197</v>
      </c>
      <c r="Z270" s="3" t="s">
        <v>2593</v>
      </c>
      <c r="AA270" s="3" t="s">
        <v>1250</v>
      </c>
      <c r="AB270" s="3">
        <v>56760</v>
      </c>
      <c r="AC270" s="3" t="s">
        <v>2819</v>
      </c>
      <c r="AD270" s="3" t="s">
        <v>2818</v>
      </c>
      <c r="AE270" s="3" t="str">
        <f t="shared" si="29"/>
        <v>10182350</v>
      </c>
      <c r="AF270" s="3" t="str">
        <f>VLOOKUP(AD270,Vat_tu__hang_hoa__dich_vu!$C:$D,2,0)</f>
        <v>CN300</v>
      </c>
      <c r="AH270" s="3">
        <f t="shared" si="31"/>
        <v>56760</v>
      </c>
      <c r="AI270" s="3">
        <f t="shared" si="32"/>
        <v>56760</v>
      </c>
    </row>
    <row r="271" spans="1:35" x14ac:dyDescent="0.25">
      <c r="A271" s="3" t="str">
        <f>VLOOKUP(B271,'HĐ TRA'!$B:$C,2,0)</f>
        <v>30/08/2025</v>
      </c>
      <c r="B271" s="4">
        <v>9105870200</v>
      </c>
      <c r="C271" s="3" t="s">
        <v>829</v>
      </c>
      <c r="D271" s="5" t="str">
        <f>VLOOKUP(B271,'HĐ TRA'!$B:$L,11,0)</f>
        <v>0104918404-010</v>
      </c>
      <c r="E271" s="6" t="str">
        <f t="shared" si="30"/>
        <v>WIN-010</v>
      </c>
      <c r="F271" s="8" t="str">
        <f t="shared" si="28"/>
        <v>4751 WM+ AGG Thửa 75 và 74, TBĐ 017</v>
      </c>
      <c r="G271" s="5"/>
      <c r="H271" s="3" t="s">
        <v>1243</v>
      </c>
      <c r="I271" s="4" t="s">
        <v>560</v>
      </c>
      <c r="J271" s="3" t="s">
        <v>1244</v>
      </c>
      <c r="K271" s="3" t="s">
        <v>1245</v>
      </c>
      <c r="L271" s="4" t="s">
        <v>1718</v>
      </c>
      <c r="M271" s="3" t="s">
        <v>1719</v>
      </c>
      <c r="N271" s="3" t="s">
        <v>1720</v>
      </c>
      <c r="O271" s="3">
        <v>20</v>
      </c>
      <c r="P271" s="4" t="s">
        <v>1274</v>
      </c>
      <c r="Q271" s="3" t="s">
        <v>1275</v>
      </c>
      <c r="R271" s="4" t="s">
        <v>1276</v>
      </c>
      <c r="S271" s="4" t="s">
        <v>1249</v>
      </c>
      <c r="T271" s="3">
        <v>74250</v>
      </c>
      <c r="U271" s="3">
        <v>2</v>
      </c>
      <c r="V271" s="3">
        <v>0</v>
      </c>
      <c r="W271" s="3" t="s">
        <v>1719</v>
      </c>
      <c r="X271" s="3" t="s">
        <v>1273</v>
      </c>
      <c r="Y271" s="5">
        <v>45899.432157060197</v>
      </c>
      <c r="Z271" s="3" t="s">
        <v>2593</v>
      </c>
      <c r="AA271" s="3" t="s">
        <v>1250</v>
      </c>
      <c r="AB271" s="3">
        <v>74250</v>
      </c>
      <c r="AC271" s="3" t="s">
        <v>2771</v>
      </c>
      <c r="AD271" s="3" t="s">
        <v>2770</v>
      </c>
      <c r="AE271" s="3" t="str">
        <f t="shared" si="29"/>
        <v>10182351</v>
      </c>
      <c r="AF271" s="3" t="str">
        <f>VLOOKUP(AD271,Vat_tu__hang_hoa__dich_vu!$C:$D,2,0)</f>
        <v>CC300</v>
      </c>
      <c r="AH271" s="3">
        <f t="shared" si="31"/>
        <v>74250</v>
      </c>
      <c r="AI271" s="3">
        <f t="shared" si="32"/>
        <v>148500</v>
      </c>
    </row>
    <row r="272" spans="1:35" x14ac:dyDescent="0.25">
      <c r="A272" s="3" t="str">
        <f>VLOOKUP(B272,'HĐ TRA'!$B:$C,2,0)</f>
        <v>30/08/2025</v>
      </c>
      <c r="B272" s="4">
        <v>9105870200</v>
      </c>
      <c r="C272" s="3" t="s">
        <v>829</v>
      </c>
      <c r="D272" s="5" t="str">
        <f>VLOOKUP(B272,'HĐ TRA'!$B:$L,11,0)</f>
        <v>0104918404-010</v>
      </c>
      <c r="E272" s="6" t="str">
        <f t="shared" si="30"/>
        <v>WIN-010</v>
      </c>
      <c r="F272" s="8" t="str">
        <f t="shared" si="28"/>
        <v>4751 WM+ AGG Thửa 75 và 74, TBĐ 017</v>
      </c>
      <c r="G272" s="5"/>
      <c r="H272" s="3" t="s">
        <v>1243</v>
      </c>
      <c r="I272" s="4" t="s">
        <v>560</v>
      </c>
      <c r="J272" s="3" t="s">
        <v>1244</v>
      </c>
      <c r="K272" s="3" t="s">
        <v>1245</v>
      </c>
      <c r="L272" s="4" t="s">
        <v>1718</v>
      </c>
      <c r="M272" s="3" t="s">
        <v>1719</v>
      </c>
      <c r="N272" s="3" t="s">
        <v>1720</v>
      </c>
      <c r="O272" s="3">
        <v>30</v>
      </c>
      <c r="P272" s="4" t="s">
        <v>1274</v>
      </c>
      <c r="Q272" s="3" t="s">
        <v>1275</v>
      </c>
      <c r="R272" s="4" t="s">
        <v>1276</v>
      </c>
      <c r="S272" s="4" t="s">
        <v>1249</v>
      </c>
      <c r="T272" s="3">
        <v>74250</v>
      </c>
      <c r="U272" s="3">
        <v>2</v>
      </c>
      <c r="V272" s="3">
        <v>0</v>
      </c>
      <c r="W272" s="3" t="s">
        <v>1719</v>
      </c>
      <c r="X272" s="3" t="s">
        <v>1273</v>
      </c>
      <c r="Y272" s="5">
        <v>45899.432157060197</v>
      </c>
      <c r="Z272" s="3" t="s">
        <v>2593</v>
      </c>
      <c r="AA272" s="3" t="s">
        <v>1250</v>
      </c>
      <c r="AB272" s="3">
        <v>74250</v>
      </c>
      <c r="AC272" s="3" t="s">
        <v>2771</v>
      </c>
      <c r="AD272" s="3" t="s">
        <v>2770</v>
      </c>
      <c r="AE272" s="3" t="str">
        <f t="shared" si="29"/>
        <v>10182351</v>
      </c>
      <c r="AF272" s="3" t="str">
        <f>VLOOKUP(AD272,Vat_tu__hang_hoa__dich_vu!$C:$D,2,0)</f>
        <v>CC300</v>
      </c>
      <c r="AH272" s="3">
        <f t="shared" si="31"/>
        <v>74250</v>
      </c>
      <c r="AI272" s="3">
        <f t="shared" si="32"/>
        <v>148500</v>
      </c>
    </row>
    <row r="273" spans="1:35" x14ac:dyDescent="0.25">
      <c r="A273" s="3" t="str">
        <f>VLOOKUP(B273,'HĐ TRA'!$B:$C,2,0)</f>
        <v>30/08/2025</v>
      </c>
      <c r="B273" s="4">
        <v>9105870192</v>
      </c>
      <c r="C273" s="3" t="s">
        <v>747</v>
      </c>
      <c r="D273" s="5" t="str">
        <f>VLOOKUP(B273,'HĐ TRA'!$B:$L,11,0)</f>
        <v>0104918404-008</v>
      </c>
      <c r="E273" s="6" t="str">
        <f t="shared" si="30"/>
        <v>WIN-008</v>
      </c>
      <c r="F273" s="8" t="str">
        <f t="shared" si="28"/>
        <v>6490 WM+ LDG 66 Nguyễn Đình Chiểu</v>
      </c>
      <c r="G273" s="5"/>
      <c r="H273" s="3" t="s">
        <v>1243</v>
      </c>
      <c r="I273" s="4" t="s">
        <v>560</v>
      </c>
      <c r="J273" s="3" t="s">
        <v>1244</v>
      </c>
      <c r="K273" s="3" t="s">
        <v>1245</v>
      </c>
      <c r="L273" s="4" t="s">
        <v>1482</v>
      </c>
      <c r="M273" s="3" t="s">
        <v>1483</v>
      </c>
      <c r="N273" s="3" t="s">
        <v>1484</v>
      </c>
      <c r="O273" s="3">
        <v>10</v>
      </c>
      <c r="P273" s="4" t="s">
        <v>1269</v>
      </c>
      <c r="Q273" s="3" t="s">
        <v>1270</v>
      </c>
      <c r="R273" s="4" t="s">
        <v>1271</v>
      </c>
      <c r="S273" s="4" t="s">
        <v>1249</v>
      </c>
      <c r="T273" s="3">
        <v>56760</v>
      </c>
      <c r="U273" s="3">
        <v>2</v>
      </c>
      <c r="V273" s="3">
        <v>0</v>
      </c>
      <c r="W273" s="3" t="s">
        <v>1483</v>
      </c>
      <c r="Y273" s="5">
        <v>45899.432726388899</v>
      </c>
      <c r="Z273" s="3" t="s">
        <v>2594</v>
      </c>
      <c r="AA273" s="3" t="s">
        <v>1250</v>
      </c>
      <c r="AB273" s="3">
        <v>56760</v>
      </c>
      <c r="AC273" s="3" t="s">
        <v>2819</v>
      </c>
      <c r="AD273" s="3" t="s">
        <v>2818</v>
      </c>
      <c r="AE273" s="3" t="str">
        <f t="shared" si="29"/>
        <v>10182350</v>
      </c>
      <c r="AF273" s="3" t="str">
        <f>VLOOKUP(AD273,Vat_tu__hang_hoa__dich_vu!$C:$D,2,0)</f>
        <v>CN300</v>
      </c>
      <c r="AH273" s="3">
        <f t="shared" si="31"/>
        <v>56760</v>
      </c>
      <c r="AI273" s="3">
        <f t="shared" si="32"/>
        <v>113520</v>
      </c>
    </row>
    <row r="274" spans="1:35" x14ac:dyDescent="0.25">
      <c r="A274" s="3" t="str">
        <f>VLOOKUP(B274,'HĐ TRA'!$B:$C,2,0)</f>
        <v>30/08/2025</v>
      </c>
      <c r="B274" s="4">
        <v>9105870192</v>
      </c>
      <c r="C274" s="3" t="s">
        <v>747</v>
      </c>
      <c r="D274" s="5" t="str">
        <f>VLOOKUP(B274,'HĐ TRA'!$B:$L,11,0)</f>
        <v>0104918404-008</v>
      </c>
      <c r="E274" s="6" t="str">
        <f t="shared" si="30"/>
        <v>WIN-008</v>
      </c>
      <c r="F274" s="8" t="str">
        <f t="shared" si="28"/>
        <v>6490 WM+ LDG 66 Nguyễn Đình Chiểu</v>
      </c>
      <c r="G274" s="5"/>
      <c r="H274" s="3" t="s">
        <v>1243</v>
      </c>
      <c r="I274" s="4" t="s">
        <v>560</v>
      </c>
      <c r="J274" s="3" t="s">
        <v>1244</v>
      </c>
      <c r="K274" s="3" t="s">
        <v>1245</v>
      </c>
      <c r="L274" s="4" t="s">
        <v>1482</v>
      </c>
      <c r="M274" s="3" t="s">
        <v>1483</v>
      </c>
      <c r="N274" s="3" t="s">
        <v>1484</v>
      </c>
      <c r="O274" s="3">
        <v>20</v>
      </c>
      <c r="P274" s="4" t="s">
        <v>1263</v>
      </c>
      <c r="Q274" s="3" t="s">
        <v>1264</v>
      </c>
      <c r="R274" s="4" t="s">
        <v>1265</v>
      </c>
      <c r="S274" s="4" t="s">
        <v>1249</v>
      </c>
      <c r="T274" s="3">
        <v>89285</v>
      </c>
      <c r="U274" s="3">
        <v>1</v>
      </c>
      <c r="V274" s="3">
        <v>0</v>
      </c>
      <c r="W274" s="3" t="s">
        <v>1483</v>
      </c>
      <c r="Y274" s="5">
        <v>45899.432726388899</v>
      </c>
      <c r="Z274" s="3" t="s">
        <v>2594</v>
      </c>
      <c r="AA274" s="3" t="s">
        <v>1250</v>
      </c>
      <c r="AB274" s="3">
        <v>89285</v>
      </c>
      <c r="AC274" s="3" t="s">
        <v>2899</v>
      </c>
      <c r="AD274" s="3" t="s">
        <v>3180</v>
      </c>
      <c r="AE274" s="3" t="str">
        <f t="shared" si="29"/>
        <v>10184167</v>
      </c>
      <c r="AF274" s="3" t="str">
        <f>VLOOKUP(AD274,Vat_tu__hang_hoa__dich_vu!$C:$D,2,0)</f>
        <v>GXD500</v>
      </c>
      <c r="AH274" s="3">
        <f t="shared" si="31"/>
        <v>89285</v>
      </c>
      <c r="AI274" s="3">
        <f t="shared" si="32"/>
        <v>89285</v>
      </c>
    </row>
    <row r="275" spans="1:35" x14ac:dyDescent="0.25">
      <c r="A275" s="3" t="str">
        <f>VLOOKUP(B275,'HĐ TRA'!$B:$C,2,0)</f>
        <v>30/08/2025</v>
      </c>
      <c r="B275" s="4">
        <v>9105870192</v>
      </c>
      <c r="C275" s="3" t="s">
        <v>747</v>
      </c>
      <c r="D275" s="5" t="str">
        <f>VLOOKUP(B275,'HĐ TRA'!$B:$L,11,0)</f>
        <v>0104918404-008</v>
      </c>
      <c r="E275" s="6" t="str">
        <f t="shared" si="30"/>
        <v>WIN-008</v>
      </c>
      <c r="F275" s="8" t="str">
        <f t="shared" si="28"/>
        <v>6490 WM+ LDG 66 Nguyễn Đình Chiểu</v>
      </c>
      <c r="G275" s="5"/>
      <c r="H275" s="3" t="s">
        <v>1243</v>
      </c>
      <c r="I275" s="4" t="s">
        <v>560</v>
      </c>
      <c r="J275" s="3" t="s">
        <v>1244</v>
      </c>
      <c r="K275" s="3" t="s">
        <v>1245</v>
      </c>
      <c r="L275" s="4" t="s">
        <v>1482</v>
      </c>
      <c r="M275" s="3" t="s">
        <v>1483</v>
      </c>
      <c r="N275" s="3" t="s">
        <v>1484</v>
      </c>
      <c r="O275" s="3">
        <v>30</v>
      </c>
      <c r="P275" s="4" t="s">
        <v>1257</v>
      </c>
      <c r="Q275" s="3" t="s">
        <v>1258</v>
      </c>
      <c r="R275" s="4" t="s">
        <v>1259</v>
      </c>
      <c r="S275" s="4" t="s">
        <v>1249</v>
      </c>
      <c r="T275" s="3">
        <v>55595</v>
      </c>
      <c r="U275" s="3">
        <v>1</v>
      </c>
      <c r="V275" s="3">
        <v>0</v>
      </c>
      <c r="W275" s="3" t="s">
        <v>1483</v>
      </c>
      <c r="Y275" s="5">
        <v>45899.432726388899</v>
      </c>
      <c r="Z275" s="3" t="s">
        <v>2594</v>
      </c>
      <c r="AA275" s="3" t="s">
        <v>1250</v>
      </c>
      <c r="AB275" s="3">
        <v>55595</v>
      </c>
      <c r="AC275" s="3" t="s">
        <v>3047</v>
      </c>
      <c r="AD275" s="3" t="s">
        <v>3046</v>
      </c>
      <c r="AE275" s="3" t="str">
        <f t="shared" si="29"/>
        <v>10005987</v>
      </c>
      <c r="AF275" s="3" t="str">
        <f>VLOOKUP(AD275,Vat_tu__hang_hoa__dich_vu!$C:$D,2,0)</f>
        <v>TH200</v>
      </c>
      <c r="AH275" s="3">
        <f t="shared" si="31"/>
        <v>55595</v>
      </c>
      <c r="AI275" s="3">
        <f t="shared" si="32"/>
        <v>55595</v>
      </c>
    </row>
    <row r="276" spans="1:35" x14ac:dyDescent="0.25">
      <c r="A276" s="3" t="str">
        <f>VLOOKUP(B276,'HĐ TRA'!$B:$C,2,0)</f>
        <v>30/08/2025</v>
      </c>
      <c r="B276" s="4">
        <v>9105870164</v>
      </c>
      <c r="C276" s="3" t="s">
        <v>727</v>
      </c>
      <c r="D276" s="5" t="str">
        <f>VLOOKUP(B276,'HĐ TRA'!$B:$L,11,0)</f>
        <v>0104918404</v>
      </c>
      <c r="E276" s="6" t="str">
        <f t="shared" si="30"/>
        <v>WIN</v>
      </c>
      <c r="F276" s="8" t="str">
        <f t="shared" si="28"/>
        <v>6705 WM+ HCM S3.05-01.17 Vinhomes Grand</v>
      </c>
      <c r="G276" s="5"/>
      <c r="H276" s="3" t="s">
        <v>1243</v>
      </c>
      <c r="I276" s="4" t="s">
        <v>560</v>
      </c>
      <c r="J276" s="3" t="s">
        <v>1244</v>
      </c>
      <c r="K276" s="3" t="s">
        <v>1245</v>
      </c>
      <c r="L276" s="4" t="s">
        <v>1996</v>
      </c>
      <c r="M276" s="3" t="s">
        <v>1997</v>
      </c>
      <c r="N276" s="3" t="s">
        <v>1998</v>
      </c>
      <c r="O276" s="3">
        <v>10</v>
      </c>
      <c r="P276" s="4" t="s">
        <v>1257</v>
      </c>
      <c r="Q276" s="3" t="s">
        <v>1258</v>
      </c>
      <c r="R276" s="4" t="s">
        <v>1259</v>
      </c>
      <c r="S276" s="4" t="s">
        <v>1249</v>
      </c>
      <c r="T276" s="3">
        <v>55595</v>
      </c>
      <c r="U276" s="3">
        <v>3</v>
      </c>
      <c r="V276" s="3">
        <v>0</v>
      </c>
      <c r="W276" s="3" t="s">
        <v>1999</v>
      </c>
      <c r="Y276" s="5">
        <v>45899.434088229202</v>
      </c>
      <c r="AA276" s="3" t="s">
        <v>1250</v>
      </c>
      <c r="AB276" s="3">
        <v>55595</v>
      </c>
      <c r="AC276" s="3" t="s">
        <v>3047</v>
      </c>
      <c r="AD276" s="3" t="s">
        <v>3046</v>
      </c>
      <c r="AE276" s="3" t="str">
        <f t="shared" si="29"/>
        <v>10005987</v>
      </c>
      <c r="AF276" s="3" t="str">
        <f>VLOOKUP(AD276,Vat_tu__hang_hoa__dich_vu!$C:$D,2,0)</f>
        <v>TH200</v>
      </c>
      <c r="AH276" s="3">
        <f t="shared" si="31"/>
        <v>55595</v>
      </c>
      <c r="AI276" s="3">
        <f t="shared" si="32"/>
        <v>166785</v>
      </c>
    </row>
    <row r="277" spans="1:35" x14ac:dyDescent="0.25">
      <c r="A277" s="3" t="str">
        <f>VLOOKUP(B277,'HĐ TRA'!$B:$C,2,0)</f>
        <v>30/08/2025</v>
      </c>
      <c r="B277" s="4">
        <v>9105870164</v>
      </c>
      <c r="C277" s="3" t="s">
        <v>727</v>
      </c>
      <c r="D277" s="5" t="str">
        <f>VLOOKUP(B277,'HĐ TRA'!$B:$L,11,0)</f>
        <v>0104918404</v>
      </c>
      <c r="E277" s="6" t="str">
        <f t="shared" si="30"/>
        <v>WIN</v>
      </c>
      <c r="F277" s="8" t="str">
        <f t="shared" si="28"/>
        <v>6705 WM+ HCM S3.05-01.17 Vinhomes Grand</v>
      </c>
      <c r="G277" s="5"/>
      <c r="H277" s="3" t="s">
        <v>1243</v>
      </c>
      <c r="I277" s="4" t="s">
        <v>560</v>
      </c>
      <c r="J277" s="3" t="s">
        <v>1244</v>
      </c>
      <c r="K277" s="3" t="s">
        <v>1245</v>
      </c>
      <c r="L277" s="4" t="s">
        <v>1996</v>
      </c>
      <c r="M277" s="3" t="s">
        <v>1997</v>
      </c>
      <c r="N277" s="3" t="s">
        <v>1998</v>
      </c>
      <c r="O277" s="3">
        <v>20</v>
      </c>
      <c r="P277" s="4" t="s">
        <v>1246</v>
      </c>
      <c r="Q277" s="3" t="s">
        <v>1247</v>
      </c>
      <c r="R277" s="4" t="s">
        <v>1248</v>
      </c>
      <c r="S277" s="4" t="s">
        <v>1249</v>
      </c>
      <c r="T277" s="3">
        <v>111058</v>
      </c>
      <c r="U277" s="3">
        <v>2</v>
      </c>
      <c r="V277" s="3">
        <v>0</v>
      </c>
      <c r="W277" s="3" t="s">
        <v>1999</v>
      </c>
      <c r="Y277" s="5">
        <v>45899.434088229202</v>
      </c>
      <c r="AA277" s="3" t="s">
        <v>1250</v>
      </c>
      <c r="AB277" s="3">
        <v>111058</v>
      </c>
      <c r="AC277" s="3" t="s">
        <v>2824</v>
      </c>
      <c r="AD277" s="3" t="s">
        <v>2825</v>
      </c>
      <c r="AE277" s="3" t="str">
        <f t="shared" si="29"/>
        <v>10005986</v>
      </c>
      <c r="AF277" s="3" t="str">
        <f>VLOOKUP(AD277,Vat_tu__hang_hoa__dich_vu!$C:$D,2,0)</f>
        <v>GM500</v>
      </c>
      <c r="AH277" s="3">
        <f t="shared" si="31"/>
        <v>111058</v>
      </c>
      <c r="AI277" s="3">
        <f t="shared" si="32"/>
        <v>222116</v>
      </c>
    </row>
    <row r="278" spans="1:35" x14ac:dyDescent="0.25">
      <c r="A278" s="3" t="str">
        <f>VLOOKUP(B278,'HĐ TRA'!$B:$C,2,0)</f>
        <v>30/08/2025</v>
      </c>
      <c r="B278" s="4">
        <v>9105870164</v>
      </c>
      <c r="C278" s="3" t="s">
        <v>727</v>
      </c>
      <c r="D278" s="5" t="str">
        <f>VLOOKUP(B278,'HĐ TRA'!$B:$L,11,0)</f>
        <v>0104918404</v>
      </c>
      <c r="E278" s="6" t="str">
        <f t="shared" si="30"/>
        <v>WIN</v>
      </c>
      <c r="F278" s="8" t="str">
        <f t="shared" si="28"/>
        <v>6705 WM+ HCM S3.05-01.17 Vinhomes Grand</v>
      </c>
      <c r="G278" s="5"/>
      <c r="H278" s="3" t="s">
        <v>1243</v>
      </c>
      <c r="I278" s="4" t="s">
        <v>560</v>
      </c>
      <c r="J278" s="3" t="s">
        <v>1244</v>
      </c>
      <c r="K278" s="3" t="s">
        <v>1245</v>
      </c>
      <c r="L278" s="4" t="s">
        <v>1996</v>
      </c>
      <c r="M278" s="3" t="s">
        <v>1997</v>
      </c>
      <c r="N278" s="3" t="s">
        <v>1998</v>
      </c>
      <c r="O278" s="3">
        <v>30</v>
      </c>
      <c r="P278" s="4" t="s">
        <v>1251</v>
      </c>
      <c r="Q278" s="3" t="s">
        <v>1252</v>
      </c>
      <c r="R278" s="4" t="s">
        <v>1253</v>
      </c>
      <c r="S278" s="4" t="s">
        <v>1249</v>
      </c>
      <c r="T278" s="3">
        <v>50182</v>
      </c>
      <c r="U278" s="3">
        <v>6</v>
      </c>
      <c r="V278" s="3">
        <v>0</v>
      </c>
      <c r="W278" s="3" t="s">
        <v>1999</v>
      </c>
      <c r="Y278" s="5">
        <v>45899.434088229202</v>
      </c>
      <c r="AA278" s="3" t="s">
        <v>1250</v>
      </c>
      <c r="AB278" s="3">
        <v>50182</v>
      </c>
      <c r="AC278" s="3" t="s">
        <v>2826</v>
      </c>
      <c r="AD278" s="3" t="s">
        <v>3179</v>
      </c>
      <c r="AE278" s="3" t="str">
        <f t="shared" si="29"/>
        <v>10638307</v>
      </c>
      <c r="AF278" s="3" t="str">
        <f>VLOOKUP(AD278,Vat_tu__hang_hoa__dich_vu!$C:$D,2,0)</f>
        <v>GTLX250G</v>
      </c>
      <c r="AH278" s="3">
        <f t="shared" si="31"/>
        <v>50182</v>
      </c>
      <c r="AI278" s="3">
        <f t="shared" si="32"/>
        <v>301092</v>
      </c>
    </row>
    <row r="279" spans="1:35" x14ac:dyDescent="0.25">
      <c r="A279" s="3" t="str">
        <f>VLOOKUP(B279,'HĐ TRA'!$B:$C,2,0)</f>
        <v>30/08/2025</v>
      </c>
      <c r="B279" s="4">
        <v>9105870164</v>
      </c>
      <c r="C279" s="3" t="s">
        <v>727</v>
      </c>
      <c r="D279" s="5" t="str">
        <f>VLOOKUP(B279,'HĐ TRA'!$B:$L,11,0)</f>
        <v>0104918404</v>
      </c>
      <c r="E279" s="6" t="str">
        <f t="shared" si="30"/>
        <v>WIN</v>
      </c>
      <c r="F279" s="8" t="str">
        <f t="shared" si="28"/>
        <v>6705 WM+ HCM S3.05-01.17 Vinhomes Grand</v>
      </c>
      <c r="G279" s="5"/>
      <c r="H279" s="3" t="s">
        <v>1243</v>
      </c>
      <c r="I279" s="4" t="s">
        <v>560</v>
      </c>
      <c r="J279" s="3" t="s">
        <v>1244</v>
      </c>
      <c r="K279" s="3" t="s">
        <v>1245</v>
      </c>
      <c r="L279" s="4" t="s">
        <v>1996</v>
      </c>
      <c r="M279" s="3" t="s">
        <v>1997</v>
      </c>
      <c r="N279" s="3" t="s">
        <v>1998</v>
      </c>
      <c r="O279" s="3">
        <v>40</v>
      </c>
      <c r="P279" s="4" t="s">
        <v>1269</v>
      </c>
      <c r="Q279" s="3" t="s">
        <v>1270</v>
      </c>
      <c r="R279" s="4" t="s">
        <v>1271</v>
      </c>
      <c r="S279" s="4" t="s">
        <v>1249</v>
      </c>
      <c r="T279" s="3">
        <v>56760</v>
      </c>
      <c r="U279" s="3">
        <v>2</v>
      </c>
      <c r="V279" s="3">
        <v>0</v>
      </c>
      <c r="W279" s="3" t="s">
        <v>1999</v>
      </c>
      <c r="Y279" s="5">
        <v>45899.434088229202</v>
      </c>
      <c r="AA279" s="3" t="s">
        <v>1250</v>
      </c>
      <c r="AB279" s="3">
        <v>56760</v>
      </c>
      <c r="AC279" s="3" t="s">
        <v>2819</v>
      </c>
      <c r="AD279" s="3" t="s">
        <v>2818</v>
      </c>
      <c r="AE279" s="3" t="str">
        <f t="shared" si="29"/>
        <v>10182350</v>
      </c>
      <c r="AF279" s="3" t="str">
        <f>VLOOKUP(AD279,Vat_tu__hang_hoa__dich_vu!$C:$D,2,0)</f>
        <v>CN300</v>
      </c>
      <c r="AH279" s="3">
        <f t="shared" si="31"/>
        <v>56760</v>
      </c>
      <c r="AI279" s="3">
        <f t="shared" si="32"/>
        <v>113520</v>
      </c>
    </row>
    <row r="280" spans="1:35" x14ac:dyDescent="0.25">
      <c r="A280" s="3" t="str">
        <f>VLOOKUP(B280,'HĐ TRA'!$B:$C,2,0)</f>
        <v>30/08/2025</v>
      </c>
      <c r="B280" s="4">
        <v>9105870164</v>
      </c>
      <c r="C280" s="3" t="s">
        <v>727</v>
      </c>
      <c r="D280" s="5" t="str">
        <f>VLOOKUP(B280,'HĐ TRA'!$B:$L,11,0)</f>
        <v>0104918404</v>
      </c>
      <c r="E280" s="6" t="str">
        <f t="shared" si="30"/>
        <v>WIN</v>
      </c>
      <c r="F280" s="8" t="str">
        <f t="shared" si="28"/>
        <v>6705 WM+ HCM S3.05-01.17 Vinhomes Grand</v>
      </c>
      <c r="G280" s="5"/>
      <c r="H280" s="3" t="s">
        <v>1243</v>
      </c>
      <c r="I280" s="4" t="s">
        <v>560</v>
      </c>
      <c r="J280" s="3" t="s">
        <v>1244</v>
      </c>
      <c r="K280" s="3" t="s">
        <v>1245</v>
      </c>
      <c r="L280" s="4" t="s">
        <v>1996</v>
      </c>
      <c r="M280" s="3" t="s">
        <v>1997</v>
      </c>
      <c r="N280" s="3" t="s">
        <v>1998</v>
      </c>
      <c r="O280" s="3">
        <v>50</v>
      </c>
      <c r="P280" s="4" t="s">
        <v>1274</v>
      </c>
      <c r="Q280" s="3" t="s">
        <v>1275</v>
      </c>
      <c r="R280" s="4" t="s">
        <v>1276</v>
      </c>
      <c r="S280" s="4" t="s">
        <v>1249</v>
      </c>
      <c r="T280" s="3">
        <v>74250</v>
      </c>
      <c r="U280" s="3">
        <v>3</v>
      </c>
      <c r="V280" s="3">
        <v>0</v>
      </c>
      <c r="W280" s="3" t="s">
        <v>1999</v>
      </c>
      <c r="Y280" s="5">
        <v>45899.434088229202</v>
      </c>
      <c r="AA280" s="3" t="s">
        <v>1250</v>
      </c>
      <c r="AB280" s="3">
        <v>74250</v>
      </c>
      <c r="AC280" s="3" t="s">
        <v>2771</v>
      </c>
      <c r="AD280" s="3" t="s">
        <v>2770</v>
      </c>
      <c r="AE280" s="3" t="str">
        <f t="shared" si="29"/>
        <v>10182351</v>
      </c>
      <c r="AF280" s="3" t="str">
        <f>VLOOKUP(AD280,Vat_tu__hang_hoa__dich_vu!$C:$D,2,0)</f>
        <v>CC300</v>
      </c>
      <c r="AH280" s="3">
        <f t="shared" si="31"/>
        <v>74250</v>
      </c>
      <c r="AI280" s="3">
        <f t="shared" si="32"/>
        <v>222750</v>
      </c>
    </row>
    <row r="281" spans="1:35" x14ac:dyDescent="0.25">
      <c r="A281" s="3" t="str">
        <f>VLOOKUP(B281,'HĐ TRA'!$B:$C,2,0)</f>
        <v>30/08/2025</v>
      </c>
      <c r="B281" s="4">
        <v>9105870205</v>
      </c>
      <c r="C281" s="3" t="s">
        <v>836</v>
      </c>
      <c r="D281" s="5" t="str">
        <f>VLOOKUP(B281,'HĐ TRA'!$B:$L,11,0)</f>
        <v>0104918404-010</v>
      </c>
      <c r="E281" s="6" t="str">
        <f t="shared" si="30"/>
        <v>WIN-010</v>
      </c>
      <c r="F281" s="8" t="str">
        <f t="shared" si="28"/>
        <v>4751 WM+ AGG Thửa 75 và 74, TBĐ 017</v>
      </c>
      <c r="G281" s="5"/>
      <c r="H281" s="3" t="s">
        <v>1243</v>
      </c>
      <c r="I281" s="4" t="s">
        <v>560</v>
      </c>
      <c r="J281" s="3" t="s">
        <v>1244</v>
      </c>
      <c r="K281" s="3" t="s">
        <v>1245</v>
      </c>
      <c r="L281" s="4" t="s">
        <v>1718</v>
      </c>
      <c r="M281" s="3" t="s">
        <v>1719</v>
      </c>
      <c r="N281" s="3" t="s">
        <v>1720</v>
      </c>
      <c r="O281" s="3">
        <v>10</v>
      </c>
      <c r="P281" s="4" t="s">
        <v>1251</v>
      </c>
      <c r="Q281" s="3" t="s">
        <v>1252</v>
      </c>
      <c r="R281" s="4" t="s">
        <v>1253</v>
      </c>
      <c r="S281" s="4" t="s">
        <v>1249</v>
      </c>
      <c r="T281" s="3">
        <v>50182</v>
      </c>
      <c r="U281" s="3">
        <v>2</v>
      </c>
      <c r="V281" s="3">
        <v>0</v>
      </c>
      <c r="W281" s="3" t="s">
        <v>1719</v>
      </c>
      <c r="X281" s="3" t="s">
        <v>1273</v>
      </c>
      <c r="Y281" s="5">
        <v>45899.434090856499</v>
      </c>
      <c r="Z281" s="3" t="s">
        <v>2595</v>
      </c>
      <c r="AA281" s="3" t="s">
        <v>1250</v>
      </c>
      <c r="AB281" s="3">
        <v>50182</v>
      </c>
      <c r="AC281" s="3" t="s">
        <v>2826</v>
      </c>
      <c r="AD281" s="3" t="s">
        <v>3179</v>
      </c>
      <c r="AE281" s="3" t="str">
        <f t="shared" si="29"/>
        <v>10638307</v>
      </c>
      <c r="AF281" s="3" t="str">
        <f>VLOOKUP(AD281,Vat_tu__hang_hoa__dich_vu!$C:$D,2,0)</f>
        <v>GTLX250G</v>
      </c>
      <c r="AH281" s="3">
        <f t="shared" si="31"/>
        <v>50182</v>
      </c>
      <c r="AI281" s="3">
        <f t="shared" si="32"/>
        <v>100364</v>
      </c>
    </row>
    <row r="282" spans="1:35" x14ac:dyDescent="0.25">
      <c r="A282" s="3" t="str">
        <f>VLOOKUP(B282,'HĐ TRA'!$B:$C,2,0)</f>
        <v>30/08/2025</v>
      </c>
      <c r="B282" s="4">
        <v>9105870205</v>
      </c>
      <c r="C282" s="3" t="s">
        <v>836</v>
      </c>
      <c r="D282" s="5" t="str">
        <f>VLOOKUP(B282,'HĐ TRA'!$B:$L,11,0)</f>
        <v>0104918404-010</v>
      </c>
      <c r="E282" s="6" t="str">
        <f t="shared" si="30"/>
        <v>WIN-010</v>
      </c>
      <c r="F282" s="8" t="str">
        <f t="shared" si="28"/>
        <v>4751 WM+ AGG Thửa 75 và 74, TBĐ 017</v>
      </c>
      <c r="G282" s="5"/>
      <c r="H282" s="3" t="s">
        <v>1243</v>
      </c>
      <c r="I282" s="4" t="s">
        <v>560</v>
      </c>
      <c r="J282" s="3" t="s">
        <v>1244</v>
      </c>
      <c r="K282" s="3" t="s">
        <v>1245</v>
      </c>
      <c r="L282" s="4" t="s">
        <v>1718</v>
      </c>
      <c r="M282" s="3" t="s">
        <v>1719</v>
      </c>
      <c r="N282" s="3" t="s">
        <v>1720</v>
      </c>
      <c r="O282" s="3">
        <v>20</v>
      </c>
      <c r="P282" s="4" t="s">
        <v>1257</v>
      </c>
      <c r="Q282" s="3" t="s">
        <v>1258</v>
      </c>
      <c r="R282" s="4" t="s">
        <v>1259</v>
      </c>
      <c r="S282" s="4" t="s">
        <v>1249</v>
      </c>
      <c r="T282" s="3">
        <v>55595</v>
      </c>
      <c r="U282" s="3">
        <v>2</v>
      </c>
      <c r="V282" s="3">
        <v>0</v>
      </c>
      <c r="W282" s="3" t="s">
        <v>1719</v>
      </c>
      <c r="X282" s="3" t="s">
        <v>1273</v>
      </c>
      <c r="Y282" s="5">
        <v>45899.434090856499</v>
      </c>
      <c r="Z282" s="3" t="s">
        <v>2595</v>
      </c>
      <c r="AA282" s="3" t="s">
        <v>1250</v>
      </c>
      <c r="AB282" s="3">
        <v>55595</v>
      </c>
      <c r="AC282" s="3" t="s">
        <v>3047</v>
      </c>
      <c r="AD282" s="3" t="s">
        <v>3046</v>
      </c>
      <c r="AE282" s="3" t="str">
        <f t="shared" si="29"/>
        <v>10005987</v>
      </c>
      <c r="AF282" s="3" t="str">
        <f>VLOOKUP(AD282,Vat_tu__hang_hoa__dich_vu!$C:$D,2,0)</f>
        <v>TH200</v>
      </c>
      <c r="AH282" s="3">
        <f t="shared" si="31"/>
        <v>55595</v>
      </c>
      <c r="AI282" s="3">
        <f t="shared" si="32"/>
        <v>111190</v>
      </c>
    </row>
    <row r="283" spans="1:35" x14ac:dyDescent="0.25">
      <c r="A283" s="3" t="str">
        <f>VLOOKUP(B283,'HĐ TRA'!$B:$C,2,0)</f>
        <v>30/08/2025</v>
      </c>
      <c r="B283" s="4">
        <v>9105870205</v>
      </c>
      <c r="C283" s="3" t="s">
        <v>836</v>
      </c>
      <c r="D283" s="5" t="str">
        <f>VLOOKUP(B283,'HĐ TRA'!$B:$L,11,0)</f>
        <v>0104918404-010</v>
      </c>
      <c r="E283" s="6" t="str">
        <f t="shared" si="30"/>
        <v>WIN-010</v>
      </c>
      <c r="F283" s="8" t="str">
        <f t="shared" si="28"/>
        <v>4751 WM+ AGG Thửa 75 và 74, TBĐ 017</v>
      </c>
      <c r="G283" s="5"/>
      <c r="H283" s="3" t="s">
        <v>1243</v>
      </c>
      <c r="I283" s="4" t="s">
        <v>560</v>
      </c>
      <c r="J283" s="3" t="s">
        <v>1244</v>
      </c>
      <c r="K283" s="3" t="s">
        <v>1245</v>
      </c>
      <c r="L283" s="4" t="s">
        <v>1718</v>
      </c>
      <c r="M283" s="3" t="s">
        <v>1719</v>
      </c>
      <c r="N283" s="3" t="s">
        <v>1720</v>
      </c>
      <c r="O283" s="3">
        <v>30</v>
      </c>
      <c r="P283" s="4" t="s">
        <v>1260</v>
      </c>
      <c r="Q283" s="3" t="s">
        <v>1261</v>
      </c>
      <c r="R283" s="4" t="s">
        <v>1262</v>
      </c>
      <c r="S283" s="4" t="s">
        <v>1249</v>
      </c>
      <c r="T283" s="3">
        <v>73431</v>
      </c>
      <c r="U283" s="3">
        <v>3</v>
      </c>
      <c r="V283" s="3">
        <v>0</v>
      </c>
      <c r="W283" s="3" t="s">
        <v>1719</v>
      </c>
      <c r="X283" s="3" t="s">
        <v>1273</v>
      </c>
      <c r="Y283" s="5">
        <v>45899.434090856499</v>
      </c>
      <c r="Z283" s="3" t="s">
        <v>2595</v>
      </c>
      <c r="AA283" s="3" t="s">
        <v>1250</v>
      </c>
      <c r="AB283" s="3">
        <v>73431</v>
      </c>
      <c r="AC283" s="3" t="s">
        <v>2779</v>
      </c>
      <c r="AD283" s="3" t="s">
        <v>2778</v>
      </c>
      <c r="AE283" s="3" t="str">
        <f t="shared" si="29"/>
        <v>10005984</v>
      </c>
      <c r="AF283" s="3" t="str">
        <f>VLOOKUP(AD283,Vat_tu__hang_hoa__dich_vu!$C:$D,2,0)</f>
        <v>CGM300</v>
      </c>
      <c r="AH283" s="3">
        <f t="shared" si="31"/>
        <v>73431</v>
      </c>
      <c r="AI283" s="3">
        <f t="shared" si="32"/>
        <v>220293</v>
      </c>
    </row>
    <row r="284" spans="1:35" x14ac:dyDescent="0.25">
      <c r="A284" s="3" t="str">
        <f>VLOOKUP(B284,'HĐ TRA'!$B:$C,2,0)</f>
        <v>30/08/2025</v>
      </c>
      <c r="B284" s="4">
        <v>9105870205</v>
      </c>
      <c r="C284" s="3" t="s">
        <v>836</v>
      </c>
      <c r="D284" s="5" t="str">
        <f>VLOOKUP(B284,'HĐ TRA'!$B:$L,11,0)</f>
        <v>0104918404-010</v>
      </c>
      <c r="E284" s="6" t="str">
        <f t="shared" si="30"/>
        <v>WIN-010</v>
      </c>
      <c r="F284" s="8" t="str">
        <f t="shared" si="28"/>
        <v>4751 WM+ AGG Thửa 75 và 74, TBĐ 017</v>
      </c>
      <c r="G284" s="5"/>
      <c r="H284" s="3" t="s">
        <v>1243</v>
      </c>
      <c r="I284" s="4" t="s">
        <v>560</v>
      </c>
      <c r="J284" s="3" t="s">
        <v>1244</v>
      </c>
      <c r="K284" s="3" t="s">
        <v>1245</v>
      </c>
      <c r="L284" s="4" t="s">
        <v>1718</v>
      </c>
      <c r="M284" s="3" t="s">
        <v>1719</v>
      </c>
      <c r="N284" s="3" t="s">
        <v>1720</v>
      </c>
      <c r="O284" s="3">
        <v>40</v>
      </c>
      <c r="P284" s="4" t="s">
        <v>1266</v>
      </c>
      <c r="Q284" s="3" t="s">
        <v>1267</v>
      </c>
      <c r="R284" s="4" t="s">
        <v>1268</v>
      </c>
      <c r="S284" s="4" t="s">
        <v>1249</v>
      </c>
      <c r="T284" s="3">
        <v>49500</v>
      </c>
      <c r="U284" s="3">
        <v>1</v>
      </c>
      <c r="V284" s="3">
        <v>0</v>
      </c>
      <c r="W284" s="3" t="s">
        <v>1719</v>
      </c>
      <c r="X284" s="3" t="s">
        <v>1273</v>
      </c>
      <c r="Y284" s="5">
        <v>45899.434090856499</v>
      </c>
      <c r="Z284" s="3" t="s">
        <v>2595</v>
      </c>
      <c r="AA284" s="3" t="s">
        <v>1250</v>
      </c>
      <c r="AB284" s="3">
        <v>49500</v>
      </c>
      <c r="AC284" s="3" t="s">
        <v>2873</v>
      </c>
      <c r="AD284" s="3" t="s">
        <v>2872</v>
      </c>
      <c r="AE284" s="3" t="str">
        <f t="shared" si="29"/>
        <v>10182348</v>
      </c>
      <c r="AF284" s="3" t="str">
        <f>VLOOKUP(AD284,Vat_tu__hang_hoa__dich_vu!$C:$D,2,0)</f>
        <v>GL250KT</v>
      </c>
      <c r="AH284" s="3">
        <f t="shared" si="31"/>
        <v>49500</v>
      </c>
      <c r="AI284" s="3">
        <f t="shared" si="32"/>
        <v>49500</v>
      </c>
    </row>
    <row r="285" spans="1:35" x14ac:dyDescent="0.25">
      <c r="A285" s="3" t="str">
        <f>VLOOKUP(B285,'HĐ TRA'!$B:$C,2,0)</f>
        <v>30/08/2025</v>
      </c>
      <c r="B285" s="4">
        <v>9105870237</v>
      </c>
      <c r="C285" s="3" t="s">
        <v>643</v>
      </c>
      <c r="D285" s="5" t="str">
        <f>VLOOKUP(B285,'HĐ TRA'!$B:$L,11,0)</f>
        <v>0104918404</v>
      </c>
      <c r="E285" s="6" t="str">
        <f t="shared" si="30"/>
        <v>WIN</v>
      </c>
      <c r="F285" s="8" t="str">
        <f t="shared" si="28"/>
        <v>2AGX WM+ HCM 78-80 Hòa Hưng</v>
      </c>
      <c r="G285" s="5"/>
      <c r="H285" s="3" t="s">
        <v>1243</v>
      </c>
      <c r="I285" s="4" t="s">
        <v>560</v>
      </c>
      <c r="J285" s="3" t="s">
        <v>1244</v>
      </c>
      <c r="K285" s="3" t="s">
        <v>1245</v>
      </c>
      <c r="L285" s="4" t="s">
        <v>1957</v>
      </c>
      <c r="M285" s="3" t="s">
        <v>1958</v>
      </c>
      <c r="N285" s="3" t="s">
        <v>1959</v>
      </c>
      <c r="O285" s="3">
        <v>10</v>
      </c>
      <c r="P285" s="4" t="s">
        <v>1246</v>
      </c>
      <c r="Q285" s="3" t="s">
        <v>1247</v>
      </c>
      <c r="R285" s="4" t="s">
        <v>1248</v>
      </c>
      <c r="S285" s="4" t="s">
        <v>1249</v>
      </c>
      <c r="T285" s="3">
        <v>111058</v>
      </c>
      <c r="U285" s="3">
        <v>2</v>
      </c>
      <c r="V285" s="3">
        <v>0</v>
      </c>
      <c r="W285" s="3" t="s">
        <v>1958</v>
      </c>
      <c r="Y285" s="5">
        <v>45899.4362295139</v>
      </c>
      <c r="AA285" s="3" t="s">
        <v>1250</v>
      </c>
      <c r="AB285" s="3">
        <v>111058</v>
      </c>
      <c r="AC285" s="3" t="s">
        <v>2824</v>
      </c>
      <c r="AD285" s="3" t="s">
        <v>2825</v>
      </c>
      <c r="AE285" s="3" t="str">
        <f t="shared" si="29"/>
        <v>10005986</v>
      </c>
      <c r="AF285" s="3" t="str">
        <f>VLOOKUP(AD285,Vat_tu__hang_hoa__dich_vu!$C:$D,2,0)</f>
        <v>GM500</v>
      </c>
      <c r="AH285" s="3">
        <f t="shared" si="31"/>
        <v>111058</v>
      </c>
      <c r="AI285" s="3">
        <f t="shared" si="32"/>
        <v>222116</v>
      </c>
    </row>
    <row r="286" spans="1:35" x14ac:dyDescent="0.25">
      <c r="A286" s="3" t="str">
        <f>VLOOKUP(B286,'HĐ TRA'!$B:$C,2,0)</f>
        <v>30/08/2025</v>
      </c>
      <c r="B286" s="4">
        <v>9105870237</v>
      </c>
      <c r="C286" s="3" t="s">
        <v>643</v>
      </c>
      <c r="D286" s="5" t="str">
        <f>VLOOKUP(B286,'HĐ TRA'!$B:$L,11,0)</f>
        <v>0104918404</v>
      </c>
      <c r="E286" s="6" t="str">
        <f t="shared" si="30"/>
        <v>WIN</v>
      </c>
      <c r="F286" s="8" t="str">
        <f t="shared" si="28"/>
        <v>2AGX WM+ HCM 78-80 Hòa Hưng</v>
      </c>
      <c r="G286" s="5"/>
      <c r="H286" s="3" t="s">
        <v>1243</v>
      </c>
      <c r="I286" s="4" t="s">
        <v>560</v>
      </c>
      <c r="J286" s="3" t="s">
        <v>1244</v>
      </c>
      <c r="K286" s="3" t="s">
        <v>1245</v>
      </c>
      <c r="L286" s="4" t="s">
        <v>1957</v>
      </c>
      <c r="M286" s="3" t="s">
        <v>1958</v>
      </c>
      <c r="N286" s="3" t="s">
        <v>1959</v>
      </c>
      <c r="O286" s="3">
        <v>20</v>
      </c>
      <c r="P286" s="4" t="s">
        <v>1266</v>
      </c>
      <c r="Q286" s="3" t="s">
        <v>1267</v>
      </c>
      <c r="R286" s="4" t="s">
        <v>1268</v>
      </c>
      <c r="S286" s="4" t="s">
        <v>1249</v>
      </c>
      <c r="T286" s="3">
        <v>49500</v>
      </c>
      <c r="U286" s="3">
        <v>2</v>
      </c>
      <c r="V286" s="3">
        <v>0</v>
      </c>
      <c r="W286" s="3" t="s">
        <v>1958</v>
      </c>
      <c r="Y286" s="5">
        <v>45899.4362295139</v>
      </c>
      <c r="AA286" s="3" t="s">
        <v>1250</v>
      </c>
      <c r="AB286" s="3">
        <v>49500</v>
      </c>
      <c r="AC286" s="3" t="s">
        <v>2873</v>
      </c>
      <c r="AD286" s="3" t="s">
        <v>2872</v>
      </c>
      <c r="AE286" s="3" t="str">
        <f t="shared" si="29"/>
        <v>10182348</v>
      </c>
      <c r="AF286" s="3" t="str">
        <f>VLOOKUP(AD286,Vat_tu__hang_hoa__dich_vu!$C:$D,2,0)</f>
        <v>GL250KT</v>
      </c>
      <c r="AH286" s="3">
        <f t="shared" si="31"/>
        <v>49500</v>
      </c>
      <c r="AI286" s="3">
        <f t="shared" si="32"/>
        <v>99000</v>
      </c>
    </row>
    <row r="287" spans="1:35" x14ac:dyDescent="0.25">
      <c r="A287" s="3" t="str">
        <f>VLOOKUP(B287,'HĐ TRA'!$B:$C,2,0)</f>
        <v>30/08/2025</v>
      </c>
      <c r="B287" s="4">
        <v>9105870237</v>
      </c>
      <c r="C287" s="3" t="s">
        <v>643</v>
      </c>
      <c r="D287" s="5" t="str">
        <f>VLOOKUP(B287,'HĐ TRA'!$B:$L,11,0)</f>
        <v>0104918404</v>
      </c>
      <c r="E287" s="6" t="str">
        <f t="shared" si="30"/>
        <v>WIN</v>
      </c>
      <c r="F287" s="8" t="str">
        <f t="shared" si="28"/>
        <v>2AGX WM+ HCM 78-80 Hòa Hưng</v>
      </c>
      <c r="G287" s="5"/>
      <c r="H287" s="3" t="s">
        <v>1243</v>
      </c>
      <c r="I287" s="4" t="s">
        <v>560</v>
      </c>
      <c r="J287" s="3" t="s">
        <v>1244</v>
      </c>
      <c r="K287" s="3" t="s">
        <v>1245</v>
      </c>
      <c r="L287" s="4" t="s">
        <v>1957</v>
      </c>
      <c r="M287" s="3" t="s">
        <v>1958</v>
      </c>
      <c r="N287" s="3" t="s">
        <v>1959</v>
      </c>
      <c r="O287" s="3">
        <v>30</v>
      </c>
      <c r="P287" s="4" t="s">
        <v>1269</v>
      </c>
      <c r="Q287" s="3" t="s">
        <v>1270</v>
      </c>
      <c r="R287" s="4" t="s">
        <v>1271</v>
      </c>
      <c r="S287" s="4" t="s">
        <v>1249</v>
      </c>
      <c r="T287" s="3">
        <v>56760</v>
      </c>
      <c r="U287" s="3">
        <v>2</v>
      </c>
      <c r="V287" s="3">
        <v>0</v>
      </c>
      <c r="W287" s="3" t="s">
        <v>1958</v>
      </c>
      <c r="Y287" s="5">
        <v>45899.4362295139</v>
      </c>
      <c r="AA287" s="3" t="s">
        <v>1250</v>
      </c>
      <c r="AB287" s="3">
        <v>56760</v>
      </c>
      <c r="AC287" s="3" t="s">
        <v>2819</v>
      </c>
      <c r="AD287" s="3" t="s">
        <v>2818</v>
      </c>
      <c r="AE287" s="3" t="str">
        <f t="shared" si="29"/>
        <v>10182350</v>
      </c>
      <c r="AF287" s="3" t="str">
        <f>VLOOKUP(AD287,Vat_tu__hang_hoa__dich_vu!$C:$D,2,0)</f>
        <v>CN300</v>
      </c>
      <c r="AH287" s="3">
        <f t="shared" si="31"/>
        <v>56760</v>
      </c>
      <c r="AI287" s="3">
        <f t="shared" si="32"/>
        <v>113520</v>
      </c>
    </row>
    <row r="288" spans="1:35" x14ac:dyDescent="0.25">
      <c r="A288" s="3" t="str">
        <f>VLOOKUP(B288,'HĐ TRA'!$B:$C,2,0)</f>
        <v>30/08/2025</v>
      </c>
      <c r="B288" s="4">
        <v>9105870237</v>
      </c>
      <c r="C288" s="3" t="s">
        <v>643</v>
      </c>
      <c r="D288" s="5" t="str">
        <f>VLOOKUP(B288,'HĐ TRA'!$B:$L,11,0)</f>
        <v>0104918404</v>
      </c>
      <c r="E288" s="6" t="str">
        <f t="shared" si="30"/>
        <v>WIN</v>
      </c>
      <c r="F288" s="8" t="str">
        <f t="shared" si="28"/>
        <v>2AGX WM+ HCM 78-80 Hòa Hưng</v>
      </c>
      <c r="G288" s="5"/>
      <c r="H288" s="3" t="s">
        <v>1243</v>
      </c>
      <c r="I288" s="4" t="s">
        <v>560</v>
      </c>
      <c r="J288" s="3" t="s">
        <v>1244</v>
      </c>
      <c r="K288" s="3" t="s">
        <v>1245</v>
      </c>
      <c r="L288" s="4" t="s">
        <v>1957</v>
      </c>
      <c r="M288" s="3" t="s">
        <v>1958</v>
      </c>
      <c r="N288" s="3" t="s">
        <v>1959</v>
      </c>
      <c r="O288" s="3">
        <v>40</v>
      </c>
      <c r="P288" s="4" t="s">
        <v>1254</v>
      </c>
      <c r="Q288" s="3" t="s">
        <v>1255</v>
      </c>
      <c r="R288" s="4" t="s">
        <v>1256</v>
      </c>
      <c r="S288" s="4" t="s">
        <v>1249</v>
      </c>
      <c r="T288" s="3">
        <v>46000</v>
      </c>
      <c r="U288" s="3">
        <v>2</v>
      </c>
      <c r="V288" s="3">
        <v>0</v>
      </c>
      <c r="W288" s="3" t="s">
        <v>1958</v>
      </c>
      <c r="Y288" s="5">
        <v>45899.4362295139</v>
      </c>
      <c r="AA288" s="3" t="s">
        <v>1250</v>
      </c>
      <c r="AB288" s="3">
        <v>46000</v>
      </c>
      <c r="AC288" s="3" t="s">
        <v>3013</v>
      </c>
      <c r="AD288" s="3" t="s">
        <v>3181</v>
      </c>
      <c r="AE288" s="3" t="str">
        <f t="shared" si="29"/>
        <v>10638308</v>
      </c>
      <c r="AF288" s="3" t="str">
        <f>VLOOKUP(AD288,Vat_tu__hang_hoa__dich_vu!$C:$D,2,0)</f>
        <v>MNH250</v>
      </c>
      <c r="AH288" s="3">
        <f t="shared" si="31"/>
        <v>46000</v>
      </c>
      <c r="AI288" s="3">
        <f t="shared" si="32"/>
        <v>92000</v>
      </c>
    </row>
    <row r="289" spans="1:35" x14ac:dyDescent="0.25">
      <c r="A289" s="3" t="str">
        <f>VLOOKUP(B289,'HĐ TRA'!$B:$C,2,0)</f>
        <v>30/08/2025</v>
      </c>
      <c r="B289" s="4">
        <v>9105870222</v>
      </c>
      <c r="C289" s="3" t="s">
        <v>891</v>
      </c>
      <c r="D289" s="5" t="str">
        <f>VLOOKUP(B289,'HĐ TRA'!$B:$L,11,0)</f>
        <v>0104918404-009</v>
      </c>
      <c r="E289" s="6" t="str">
        <f t="shared" si="30"/>
        <v>WIN-009</v>
      </c>
      <c r="F289" s="8" t="str">
        <f t="shared" si="28"/>
        <v>4544 WM+ DNG 2 Đinh Công Trứ</v>
      </c>
      <c r="G289" s="5"/>
      <c r="H289" s="3" t="s">
        <v>1243</v>
      </c>
      <c r="I289" s="4" t="s">
        <v>560</v>
      </c>
      <c r="J289" s="3" t="s">
        <v>1244</v>
      </c>
      <c r="K289" s="3" t="s">
        <v>1245</v>
      </c>
      <c r="L289" s="4" t="s">
        <v>2055</v>
      </c>
      <c r="M289" s="3" t="s">
        <v>2056</v>
      </c>
      <c r="N289" s="3" t="s">
        <v>2057</v>
      </c>
      <c r="O289" s="3">
        <v>10</v>
      </c>
      <c r="P289" s="4" t="s">
        <v>1274</v>
      </c>
      <c r="Q289" s="3" t="s">
        <v>1275</v>
      </c>
      <c r="R289" s="4" t="s">
        <v>1276</v>
      </c>
      <c r="S289" s="4" t="s">
        <v>1249</v>
      </c>
      <c r="T289" s="3">
        <v>74250</v>
      </c>
      <c r="U289" s="3">
        <v>1</v>
      </c>
      <c r="V289" s="3">
        <v>0</v>
      </c>
      <c r="W289" s="3" t="s">
        <v>2056</v>
      </c>
      <c r="X289" s="3" t="s">
        <v>2058</v>
      </c>
      <c r="Y289" s="5">
        <v>45899.437964583303</v>
      </c>
      <c r="AA289" s="3" t="s">
        <v>1250</v>
      </c>
      <c r="AB289" s="3">
        <v>74250</v>
      </c>
      <c r="AC289" s="3" t="s">
        <v>2771</v>
      </c>
      <c r="AD289" s="3" t="s">
        <v>2770</v>
      </c>
      <c r="AE289" s="3" t="str">
        <f t="shared" si="29"/>
        <v>10182351</v>
      </c>
      <c r="AF289" s="3" t="str">
        <f>VLOOKUP(AD289,Vat_tu__hang_hoa__dich_vu!$C:$D,2,0)</f>
        <v>CC300</v>
      </c>
      <c r="AH289" s="3">
        <f t="shared" si="31"/>
        <v>74250</v>
      </c>
      <c r="AI289" s="3">
        <f t="shared" si="32"/>
        <v>74250</v>
      </c>
    </row>
    <row r="290" spans="1:35" x14ac:dyDescent="0.25">
      <c r="A290" s="3" t="str">
        <f>VLOOKUP(B290,'HĐ TRA'!$B:$C,2,0)</f>
        <v>30/08/2025</v>
      </c>
      <c r="B290" s="4">
        <v>9105870240</v>
      </c>
      <c r="C290" s="3" t="s">
        <v>825</v>
      </c>
      <c r="D290" s="5" t="str">
        <f>VLOOKUP(B290,'HĐ TRA'!$B:$L,11,0)</f>
        <v>0104918404-002</v>
      </c>
      <c r="E290" s="6" t="str">
        <f t="shared" si="30"/>
        <v>WIN-002</v>
      </c>
      <c r="F290" s="8" t="str">
        <f t="shared" si="28"/>
        <v>3169 WIN HNI 96 Định Công</v>
      </c>
      <c r="G290" s="5"/>
      <c r="H290" s="3" t="s">
        <v>1243</v>
      </c>
      <c r="I290" s="4" t="s">
        <v>560</v>
      </c>
      <c r="J290" s="3" t="s">
        <v>1244</v>
      </c>
      <c r="K290" s="3" t="s">
        <v>1245</v>
      </c>
      <c r="L290" s="4" t="s">
        <v>2052</v>
      </c>
      <c r="M290" s="3" t="s">
        <v>2053</v>
      </c>
      <c r="N290" s="3" t="s">
        <v>2054</v>
      </c>
      <c r="O290" s="3">
        <v>10</v>
      </c>
      <c r="P290" s="4" t="s">
        <v>1246</v>
      </c>
      <c r="Q290" s="3" t="s">
        <v>1247</v>
      </c>
      <c r="R290" s="4" t="s">
        <v>1248</v>
      </c>
      <c r="S290" s="4" t="s">
        <v>1249</v>
      </c>
      <c r="T290" s="3">
        <v>111058</v>
      </c>
      <c r="U290" s="3">
        <v>3</v>
      </c>
      <c r="V290" s="3">
        <v>0</v>
      </c>
      <c r="W290" s="3" t="s">
        <v>2053</v>
      </c>
      <c r="X290" s="3" t="s">
        <v>2046</v>
      </c>
      <c r="Y290" s="5">
        <v>45899.438899039298</v>
      </c>
      <c r="AA290" s="3" t="s">
        <v>1250</v>
      </c>
      <c r="AB290" s="3">
        <v>111058</v>
      </c>
      <c r="AC290" s="3" t="s">
        <v>2824</v>
      </c>
      <c r="AD290" s="3" t="s">
        <v>2825</v>
      </c>
      <c r="AE290" s="3" t="str">
        <f t="shared" si="29"/>
        <v>10005986</v>
      </c>
      <c r="AF290" s="3" t="str">
        <f>VLOOKUP(AD290,Vat_tu__hang_hoa__dich_vu!$C:$D,2,0)</f>
        <v>GM500</v>
      </c>
      <c r="AH290" s="3">
        <f t="shared" si="31"/>
        <v>111058</v>
      </c>
      <c r="AI290" s="3">
        <f t="shared" si="32"/>
        <v>333174</v>
      </c>
    </row>
    <row r="291" spans="1:35" x14ac:dyDescent="0.25">
      <c r="A291" s="3" t="str">
        <f>VLOOKUP(B291,'HĐ TRA'!$B:$C,2,0)</f>
        <v>30/08/2025</v>
      </c>
      <c r="B291" s="4">
        <v>9105870240</v>
      </c>
      <c r="C291" s="3" t="s">
        <v>825</v>
      </c>
      <c r="D291" s="5" t="str">
        <f>VLOOKUP(B291,'HĐ TRA'!$B:$L,11,0)</f>
        <v>0104918404-002</v>
      </c>
      <c r="E291" s="6" t="str">
        <f t="shared" si="30"/>
        <v>WIN-002</v>
      </c>
      <c r="F291" s="8" t="str">
        <f t="shared" si="28"/>
        <v>3169 WIN HNI 96 Định Công</v>
      </c>
      <c r="G291" s="5"/>
      <c r="H291" s="3" t="s">
        <v>1243</v>
      </c>
      <c r="I291" s="4" t="s">
        <v>560</v>
      </c>
      <c r="J291" s="3" t="s">
        <v>1244</v>
      </c>
      <c r="K291" s="3" t="s">
        <v>1245</v>
      </c>
      <c r="L291" s="4" t="s">
        <v>2052</v>
      </c>
      <c r="M291" s="3" t="s">
        <v>2053</v>
      </c>
      <c r="N291" s="3" t="s">
        <v>2054</v>
      </c>
      <c r="O291" s="3">
        <v>20</v>
      </c>
      <c r="P291" s="4" t="s">
        <v>1254</v>
      </c>
      <c r="Q291" s="3" t="s">
        <v>1255</v>
      </c>
      <c r="R291" s="4" t="s">
        <v>1256</v>
      </c>
      <c r="S291" s="4" t="s">
        <v>1249</v>
      </c>
      <c r="T291" s="3">
        <v>46000</v>
      </c>
      <c r="U291" s="3">
        <v>2</v>
      </c>
      <c r="V291" s="3">
        <v>0</v>
      </c>
      <c r="W291" s="3" t="s">
        <v>2053</v>
      </c>
      <c r="X291" s="3" t="s">
        <v>2046</v>
      </c>
      <c r="Y291" s="5">
        <v>45899.438899039298</v>
      </c>
      <c r="AA291" s="3" t="s">
        <v>1250</v>
      </c>
      <c r="AB291" s="3">
        <v>46000</v>
      </c>
      <c r="AC291" s="3" t="s">
        <v>3013</v>
      </c>
      <c r="AD291" s="3" t="s">
        <v>3181</v>
      </c>
      <c r="AE291" s="3" t="str">
        <f t="shared" si="29"/>
        <v>10638308</v>
      </c>
      <c r="AF291" s="3" t="str">
        <f>VLOOKUP(AD291,Vat_tu__hang_hoa__dich_vu!$C:$D,2,0)</f>
        <v>MNH250</v>
      </c>
      <c r="AH291" s="3">
        <f t="shared" si="31"/>
        <v>46000</v>
      </c>
      <c r="AI291" s="3">
        <f t="shared" si="32"/>
        <v>92000</v>
      </c>
    </row>
    <row r="292" spans="1:35" x14ac:dyDescent="0.25">
      <c r="A292" s="3" t="str">
        <f>VLOOKUP(B292,'HĐ TRA'!$B:$C,2,0)</f>
        <v>30/08/2025</v>
      </c>
      <c r="B292" s="4">
        <v>9105870242</v>
      </c>
      <c r="C292" s="3" t="s">
        <v>827</v>
      </c>
      <c r="D292" s="5" t="str">
        <f>VLOOKUP(B292,'HĐ TRA'!$B:$L,11,0)</f>
        <v>0104918404-002</v>
      </c>
      <c r="E292" s="6" t="str">
        <f t="shared" si="30"/>
        <v>WIN-002</v>
      </c>
      <c r="F292" s="8" t="str">
        <f t="shared" si="28"/>
        <v>3169 WIN HNI 96 Định Công</v>
      </c>
      <c r="G292" s="5"/>
      <c r="H292" s="3" t="s">
        <v>1243</v>
      </c>
      <c r="I292" s="4" t="s">
        <v>560</v>
      </c>
      <c r="J292" s="3" t="s">
        <v>1244</v>
      </c>
      <c r="K292" s="3" t="s">
        <v>1245</v>
      </c>
      <c r="L292" s="4" t="s">
        <v>2052</v>
      </c>
      <c r="M292" s="3" t="s">
        <v>2053</v>
      </c>
      <c r="N292" s="3" t="s">
        <v>2054</v>
      </c>
      <c r="O292" s="3">
        <v>10</v>
      </c>
      <c r="P292" s="4" t="s">
        <v>1246</v>
      </c>
      <c r="Q292" s="3" t="s">
        <v>1247</v>
      </c>
      <c r="R292" s="4" t="s">
        <v>1248</v>
      </c>
      <c r="S292" s="4" t="s">
        <v>1249</v>
      </c>
      <c r="T292" s="3">
        <v>111058</v>
      </c>
      <c r="U292" s="3">
        <v>3</v>
      </c>
      <c r="V292" s="3">
        <v>0</v>
      </c>
      <c r="W292" s="3" t="s">
        <v>2053</v>
      </c>
      <c r="X292" s="3" t="s">
        <v>2046</v>
      </c>
      <c r="Y292" s="5">
        <v>45899.441725810197</v>
      </c>
      <c r="AA292" s="3" t="s">
        <v>1250</v>
      </c>
      <c r="AB292" s="3">
        <v>111058</v>
      </c>
      <c r="AC292" s="3" t="s">
        <v>2824</v>
      </c>
      <c r="AD292" s="3" t="s">
        <v>2825</v>
      </c>
      <c r="AE292" s="3" t="str">
        <f t="shared" si="29"/>
        <v>10005986</v>
      </c>
      <c r="AF292" s="3" t="str">
        <f>VLOOKUP(AD292,Vat_tu__hang_hoa__dich_vu!$C:$D,2,0)</f>
        <v>GM500</v>
      </c>
      <c r="AH292" s="3">
        <f t="shared" si="31"/>
        <v>111058</v>
      </c>
      <c r="AI292" s="3">
        <f t="shared" si="32"/>
        <v>333174</v>
      </c>
    </row>
    <row r="293" spans="1:35" x14ac:dyDescent="0.25">
      <c r="A293" s="3" t="str">
        <f>VLOOKUP(B293,'HĐ TRA'!$B:$C,2,0)</f>
        <v>30/08/2025</v>
      </c>
      <c r="B293" s="4">
        <v>9105870242</v>
      </c>
      <c r="C293" s="3" t="s">
        <v>827</v>
      </c>
      <c r="D293" s="5" t="str">
        <f>VLOOKUP(B293,'HĐ TRA'!$B:$L,11,0)</f>
        <v>0104918404-002</v>
      </c>
      <c r="E293" s="6" t="str">
        <f t="shared" si="30"/>
        <v>WIN-002</v>
      </c>
      <c r="F293" s="8" t="str">
        <f t="shared" si="28"/>
        <v>3169 WIN HNI 96 Định Công</v>
      </c>
      <c r="G293" s="5"/>
      <c r="H293" s="3" t="s">
        <v>1243</v>
      </c>
      <c r="I293" s="4" t="s">
        <v>560</v>
      </c>
      <c r="J293" s="3" t="s">
        <v>1244</v>
      </c>
      <c r="K293" s="3" t="s">
        <v>1245</v>
      </c>
      <c r="L293" s="4" t="s">
        <v>2052</v>
      </c>
      <c r="M293" s="3" t="s">
        <v>2053</v>
      </c>
      <c r="N293" s="3" t="s">
        <v>2054</v>
      </c>
      <c r="O293" s="3">
        <v>20</v>
      </c>
      <c r="P293" s="4" t="s">
        <v>1254</v>
      </c>
      <c r="Q293" s="3" t="s">
        <v>1255</v>
      </c>
      <c r="R293" s="4" t="s">
        <v>1256</v>
      </c>
      <c r="S293" s="4" t="s">
        <v>1249</v>
      </c>
      <c r="T293" s="3">
        <v>46000</v>
      </c>
      <c r="U293" s="3">
        <v>1</v>
      </c>
      <c r="V293" s="3">
        <v>0</v>
      </c>
      <c r="W293" s="3" t="s">
        <v>2053</v>
      </c>
      <c r="X293" s="3" t="s">
        <v>2046</v>
      </c>
      <c r="Y293" s="5">
        <v>45899.441725810197</v>
      </c>
      <c r="AA293" s="3" t="s">
        <v>1250</v>
      </c>
      <c r="AB293" s="3">
        <v>46000</v>
      </c>
      <c r="AC293" s="3" t="s">
        <v>3013</v>
      </c>
      <c r="AD293" s="3" t="s">
        <v>3181</v>
      </c>
      <c r="AE293" s="3" t="str">
        <f t="shared" si="29"/>
        <v>10638308</v>
      </c>
      <c r="AF293" s="3" t="str">
        <f>VLOOKUP(AD293,Vat_tu__hang_hoa__dich_vu!$C:$D,2,0)</f>
        <v>MNH250</v>
      </c>
      <c r="AH293" s="3">
        <f t="shared" si="31"/>
        <v>46000</v>
      </c>
      <c r="AI293" s="3">
        <f t="shared" si="32"/>
        <v>46000</v>
      </c>
    </row>
    <row r="294" spans="1:35" x14ac:dyDescent="0.25">
      <c r="A294" s="3" t="str">
        <f>VLOOKUP(B294,'HĐ TRA'!$B:$C,2,0)</f>
        <v>30/08/2025</v>
      </c>
      <c r="B294" s="4">
        <v>9105870270</v>
      </c>
      <c r="C294" s="3" t="s">
        <v>788</v>
      </c>
      <c r="D294" s="5" t="str">
        <f>VLOOKUP(B294,'HĐ TRA'!$B:$L,11,0)</f>
        <v>0104918404-002</v>
      </c>
      <c r="E294" s="6" t="str">
        <f t="shared" si="30"/>
        <v>WIN-002</v>
      </c>
      <c r="F294" s="8" t="str">
        <f t="shared" si="28"/>
        <v>1589 WM VCC HNI Phạm Ngọc Thạch</v>
      </c>
      <c r="G294" s="5"/>
      <c r="H294" s="3" t="s">
        <v>1243</v>
      </c>
      <c r="I294" s="4" t="s">
        <v>560</v>
      </c>
      <c r="J294" s="3" t="s">
        <v>1244</v>
      </c>
      <c r="K294" s="3" t="s">
        <v>1245</v>
      </c>
      <c r="L294" s="4" t="s">
        <v>1608</v>
      </c>
      <c r="M294" s="3" t="s">
        <v>1609</v>
      </c>
      <c r="N294" s="3" t="s">
        <v>1610</v>
      </c>
      <c r="O294" s="3">
        <v>10</v>
      </c>
      <c r="P294" s="4" t="s">
        <v>1246</v>
      </c>
      <c r="Q294" s="3" t="s">
        <v>1247</v>
      </c>
      <c r="R294" s="4" t="s">
        <v>1248</v>
      </c>
      <c r="S294" s="4" t="s">
        <v>1249</v>
      </c>
      <c r="T294" s="3">
        <v>111058</v>
      </c>
      <c r="U294" s="3">
        <v>1</v>
      </c>
      <c r="V294" s="3">
        <v>0</v>
      </c>
      <c r="W294" s="3" t="s">
        <v>1611</v>
      </c>
      <c r="X294" s="3" t="s">
        <v>1612</v>
      </c>
      <c r="Y294" s="5">
        <v>45899.444863692101</v>
      </c>
      <c r="AA294" s="3" t="s">
        <v>1250</v>
      </c>
      <c r="AB294" s="3">
        <v>111058</v>
      </c>
      <c r="AC294" s="3" t="s">
        <v>2824</v>
      </c>
      <c r="AD294" s="3" t="s">
        <v>2825</v>
      </c>
      <c r="AE294" s="3" t="str">
        <f t="shared" si="29"/>
        <v>10005986</v>
      </c>
      <c r="AF294" s="3" t="str">
        <f>VLOOKUP(AD294,Vat_tu__hang_hoa__dich_vu!$C:$D,2,0)</f>
        <v>GM500</v>
      </c>
      <c r="AH294" s="3">
        <f t="shared" si="31"/>
        <v>111058</v>
      </c>
      <c r="AI294" s="3">
        <f t="shared" si="32"/>
        <v>111058</v>
      </c>
    </row>
    <row r="295" spans="1:35" x14ac:dyDescent="0.25">
      <c r="A295" s="3" t="str">
        <f>VLOOKUP(B295,'HĐ TRA'!$B:$C,2,0)</f>
        <v>30/08/2025</v>
      </c>
      <c r="B295" s="4">
        <v>9105870270</v>
      </c>
      <c r="C295" s="3" t="s">
        <v>788</v>
      </c>
      <c r="D295" s="5" t="str">
        <f>VLOOKUP(B295,'HĐ TRA'!$B:$L,11,0)</f>
        <v>0104918404-002</v>
      </c>
      <c r="E295" s="6" t="str">
        <f t="shared" si="30"/>
        <v>WIN-002</v>
      </c>
      <c r="F295" s="8" t="str">
        <f t="shared" si="28"/>
        <v>1589 WM VCC HNI Phạm Ngọc Thạch</v>
      </c>
      <c r="G295" s="5"/>
      <c r="H295" s="3" t="s">
        <v>1243</v>
      </c>
      <c r="I295" s="4" t="s">
        <v>560</v>
      </c>
      <c r="J295" s="3" t="s">
        <v>1244</v>
      </c>
      <c r="K295" s="3" t="s">
        <v>1245</v>
      </c>
      <c r="L295" s="4" t="s">
        <v>1608</v>
      </c>
      <c r="M295" s="3" t="s">
        <v>1609</v>
      </c>
      <c r="N295" s="3" t="s">
        <v>1610</v>
      </c>
      <c r="O295" s="3">
        <v>20</v>
      </c>
      <c r="P295" s="4" t="s">
        <v>1274</v>
      </c>
      <c r="Q295" s="3" t="s">
        <v>1275</v>
      </c>
      <c r="R295" s="4" t="s">
        <v>1276</v>
      </c>
      <c r="S295" s="4" t="s">
        <v>1249</v>
      </c>
      <c r="T295" s="3">
        <v>74250</v>
      </c>
      <c r="U295" s="3">
        <v>1</v>
      </c>
      <c r="V295" s="3">
        <v>0</v>
      </c>
      <c r="W295" s="3" t="s">
        <v>1611</v>
      </c>
      <c r="X295" s="3" t="s">
        <v>1612</v>
      </c>
      <c r="Y295" s="5">
        <v>45899.444863692101</v>
      </c>
      <c r="AA295" s="3" t="s">
        <v>1250</v>
      </c>
      <c r="AB295" s="3">
        <v>74250</v>
      </c>
      <c r="AC295" s="3" t="s">
        <v>2771</v>
      </c>
      <c r="AD295" s="3" t="s">
        <v>2770</v>
      </c>
      <c r="AE295" s="3" t="str">
        <f t="shared" si="29"/>
        <v>10182351</v>
      </c>
      <c r="AF295" s="3" t="str">
        <f>VLOOKUP(AD295,Vat_tu__hang_hoa__dich_vu!$C:$D,2,0)</f>
        <v>CC300</v>
      </c>
      <c r="AH295" s="3">
        <f t="shared" si="31"/>
        <v>74250</v>
      </c>
      <c r="AI295" s="3">
        <f t="shared" si="32"/>
        <v>74250</v>
      </c>
    </row>
    <row r="296" spans="1:35" x14ac:dyDescent="0.25">
      <c r="A296" s="3" t="str">
        <f>VLOOKUP(B296,'HĐ TRA'!$B:$C,2,0)</f>
        <v>30/08/2025</v>
      </c>
      <c r="B296" s="4">
        <v>9105870270</v>
      </c>
      <c r="C296" s="3" t="s">
        <v>788</v>
      </c>
      <c r="D296" s="5" t="str">
        <f>VLOOKUP(B296,'HĐ TRA'!$B:$L,11,0)</f>
        <v>0104918404-002</v>
      </c>
      <c r="E296" s="6" t="str">
        <f t="shared" si="30"/>
        <v>WIN-002</v>
      </c>
      <c r="F296" s="8" t="str">
        <f t="shared" si="28"/>
        <v>1589 WM VCC HNI Phạm Ngọc Thạch</v>
      </c>
      <c r="G296" s="5"/>
      <c r="H296" s="3" t="s">
        <v>1243</v>
      </c>
      <c r="I296" s="4" t="s">
        <v>560</v>
      </c>
      <c r="J296" s="3" t="s">
        <v>1244</v>
      </c>
      <c r="K296" s="3" t="s">
        <v>1245</v>
      </c>
      <c r="L296" s="4" t="s">
        <v>1608</v>
      </c>
      <c r="M296" s="3" t="s">
        <v>1609</v>
      </c>
      <c r="N296" s="3" t="s">
        <v>1610</v>
      </c>
      <c r="O296" s="3">
        <v>30</v>
      </c>
      <c r="P296" s="4" t="s">
        <v>1269</v>
      </c>
      <c r="Q296" s="3" t="s">
        <v>1270</v>
      </c>
      <c r="R296" s="4" t="s">
        <v>1271</v>
      </c>
      <c r="S296" s="4" t="s">
        <v>1249</v>
      </c>
      <c r="T296" s="3">
        <v>56760</v>
      </c>
      <c r="U296" s="3">
        <v>2</v>
      </c>
      <c r="V296" s="3">
        <v>0</v>
      </c>
      <c r="W296" s="3" t="s">
        <v>1611</v>
      </c>
      <c r="X296" s="3" t="s">
        <v>1612</v>
      </c>
      <c r="Y296" s="5">
        <v>45899.444863692101</v>
      </c>
      <c r="AA296" s="3" t="s">
        <v>1250</v>
      </c>
      <c r="AB296" s="3">
        <v>56760</v>
      </c>
      <c r="AC296" s="3" t="s">
        <v>2819</v>
      </c>
      <c r="AD296" s="3" t="s">
        <v>2818</v>
      </c>
      <c r="AE296" s="3" t="str">
        <f t="shared" si="29"/>
        <v>10182350</v>
      </c>
      <c r="AF296" s="3" t="str">
        <f>VLOOKUP(AD296,Vat_tu__hang_hoa__dich_vu!$C:$D,2,0)</f>
        <v>CN300</v>
      </c>
      <c r="AH296" s="3">
        <f t="shared" si="31"/>
        <v>56760</v>
      </c>
      <c r="AI296" s="3">
        <f t="shared" si="32"/>
        <v>113520</v>
      </c>
    </row>
    <row r="297" spans="1:35" x14ac:dyDescent="0.25">
      <c r="A297" s="3" t="str">
        <f>VLOOKUP(B297,'HĐ TRA'!$B:$C,2,0)</f>
        <v>30/08/2025</v>
      </c>
      <c r="B297" s="4">
        <v>9105870270</v>
      </c>
      <c r="C297" s="3" t="s">
        <v>788</v>
      </c>
      <c r="D297" s="5" t="str">
        <f>VLOOKUP(B297,'HĐ TRA'!$B:$L,11,0)</f>
        <v>0104918404-002</v>
      </c>
      <c r="E297" s="6" t="str">
        <f t="shared" si="30"/>
        <v>WIN-002</v>
      </c>
      <c r="F297" s="8" t="str">
        <f t="shared" si="28"/>
        <v>1589 WM VCC HNI Phạm Ngọc Thạch</v>
      </c>
      <c r="G297" s="5"/>
      <c r="H297" s="3" t="s">
        <v>1243</v>
      </c>
      <c r="I297" s="4" t="s">
        <v>560</v>
      </c>
      <c r="J297" s="3" t="s">
        <v>1244</v>
      </c>
      <c r="K297" s="3" t="s">
        <v>1245</v>
      </c>
      <c r="L297" s="4" t="s">
        <v>1608</v>
      </c>
      <c r="M297" s="3" t="s">
        <v>1609</v>
      </c>
      <c r="N297" s="3" t="s">
        <v>1610</v>
      </c>
      <c r="O297" s="3">
        <v>40</v>
      </c>
      <c r="P297" s="4" t="s">
        <v>1254</v>
      </c>
      <c r="Q297" s="3" t="s">
        <v>1255</v>
      </c>
      <c r="R297" s="4" t="s">
        <v>1256</v>
      </c>
      <c r="S297" s="4" t="s">
        <v>1249</v>
      </c>
      <c r="T297" s="3">
        <v>46000</v>
      </c>
      <c r="U297" s="3">
        <v>1</v>
      </c>
      <c r="V297" s="3">
        <v>0</v>
      </c>
      <c r="W297" s="3" t="s">
        <v>1611</v>
      </c>
      <c r="X297" s="3" t="s">
        <v>1612</v>
      </c>
      <c r="Y297" s="5">
        <v>45899.444863692101</v>
      </c>
      <c r="AA297" s="3" t="s">
        <v>1250</v>
      </c>
      <c r="AB297" s="3">
        <v>46000</v>
      </c>
      <c r="AC297" s="3" t="s">
        <v>3013</v>
      </c>
      <c r="AD297" s="3" t="s">
        <v>3181</v>
      </c>
      <c r="AE297" s="3" t="str">
        <f t="shared" si="29"/>
        <v>10638308</v>
      </c>
      <c r="AF297" s="3" t="str">
        <f>VLOOKUP(AD297,Vat_tu__hang_hoa__dich_vu!$C:$D,2,0)</f>
        <v>MNH250</v>
      </c>
      <c r="AH297" s="3">
        <f t="shared" si="31"/>
        <v>46000</v>
      </c>
      <c r="AI297" s="3">
        <f t="shared" si="32"/>
        <v>46000</v>
      </c>
    </row>
    <row r="298" spans="1:35" x14ac:dyDescent="0.25">
      <c r="A298" s="3" t="str">
        <f>VLOOKUP(B298,'HĐ TRA'!$B:$C,2,0)</f>
        <v>30/08/2025</v>
      </c>
      <c r="B298" s="4">
        <v>9105870270</v>
      </c>
      <c r="C298" s="3" t="s">
        <v>788</v>
      </c>
      <c r="D298" s="5" t="str">
        <f>VLOOKUP(B298,'HĐ TRA'!$B:$L,11,0)</f>
        <v>0104918404-002</v>
      </c>
      <c r="E298" s="6" t="str">
        <f t="shared" si="30"/>
        <v>WIN-002</v>
      </c>
      <c r="F298" s="8" t="str">
        <f t="shared" si="28"/>
        <v>1589 WM VCC HNI Phạm Ngọc Thạch</v>
      </c>
      <c r="G298" s="5"/>
      <c r="H298" s="3" t="s">
        <v>1243</v>
      </c>
      <c r="I298" s="4" t="s">
        <v>560</v>
      </c>
      <c r="J298" s="3" t="s">
        <v>1244</v>
      </c>
      <c r="K298" s="3" t="s">
        <v>1245</v>
      </c>
      <c r="L298" s="4" t="s">
        <v>1608</v>
      </c>
      <c r="M298" s="3" t="s">
        <v>1609</v>
      </c>
      <c r="N298" s="3" t="s">
        <v>1610</v>
      </c>
      <c r="O298" s="3">
        <v>50</v>
      </c>
      <c r="P298" s="4" t="s">
        <v>1257</v>
      </c>
      <c r="Q298" s="3" t="s">
        <v>1258</v>
      </c>
      <c r="R298" s="4" t="s">
        <v>1259</v>
      </c>
      <c r="S298" s="4" t="s">
        <v>1249</v>
      </c>
      <c r="T298" s="3">
        <v>55595</v>
      </c>
      <c r="U298" s="3">
        <v>1</v>
      </c>
      <c r="V298" s="3">
        <v>0</v>
      </c>
      <c r="W298" s="3" t="s">
        <v>1611</v>
      </c>
      <c r="X298" s="3" t="s">
        <v>1612</v>
      </c>
      <c r="Y298" s="5">
        <v>45899.444863692101</v>
      </c>
      <c r="AA298" s="3" t="s">
        <v>1250</v>
      </c>
      <c r="AB298" s="3">
        <v>55595</v>
      </c>
      <c r="AC298" s="3" t="s">
        <v>3047</v>
      </c>
      <c r="AD298" s="3" t="s">
        <v>3046</v>
      </c>
      <c r="AE298" s="3" t="str">
        <f t="shared" si="29"/>
        <v>10005987</v>
      </c>
      <c r="AF298" s="3" t="str">
        <f>VLOOKUP(AD298,Vat_tu__hang_hoa__dich_vu!$C:$D,2,0)</f>
        <v>TH200</v>
      </c>
      <c r="AH298" s="3">
        <f t="shared" si="31"/>
        <v>55595</v>
      </c>
      <c r="AI298" s="3">
        <f t="shared" si="32"/>
        <v>55595</v>
      </c>
    </row>
    <row r="299" spans="1:35" x14ac:dyDescent="0.25">
      <c r="A299" s="3" t="str">
        <f>VLOOKUP(B299,'HĐ TRA'!$B:$C,2,0)</f>
        <v>30/08/2025</v>
      </c>
      <c r="B299" s="4">
        <v>9105870277</v>
      </c>
      <c r="C299" s="3" t="s">
        <v>815</v>
      </c>
      <c r="D299" s="5" t="str">
        <f>VLOOKUP(B299,'HĐ TRA'!$B:$L,11,0)</f>
        <v>0104918404-020</v>
      </c>
      <c r="E299" s="6" t="str">
        <f t="shared" si="30"/>
        <v>WIN-020</v>
      </c>
      <c r="F299" s="8" t="str">
        <f t="shared" si="28"/>
        <v>3598 WM+ THA Tecco Tower</v>
      </c>
      <c r="G299" s="5"/>
      <c r="H299" s="3" t="s">
        <v>1243</v>
      </c>
      <c r="I299" s="4" t="s">
        <v>560</v>
      </c>
      <c r="J299" s="3" t="s">
        <v>1244</v>
      </c>
      <c r="K299" s="3" t="s">
        <v>1245</v>
      </c>
      <c r="L299" s="4" t="s">
        <v>1687</v>
      </c>
      <c r="M299" s="3" t="s">
        <v>1688</v>
      </c>
      <c r="N299" s="3" t="s">
        <v>1689</v>
      </c>
      <c r="O299" s="3">
        <v>10</v>
      </c>
      <c r="P299" s="4" t="s">
        <v>1246</v>
      </c>
      <c r="Q299" s="3" t="s">
        <v>1247</v>
      </c>
      <c r="R299" s="4" t="s">
        <v>1248</v>
      </c>
      <c r="S299" s="4" t="s">
        <v>1249</v>
      </c>
      <c r="T299" s="3">
        <v>111058</v>
      </c>
      <c r="U299" s="3">
        <v>1</v>
      </c>
      <c r="V299" s="3">
        <v>0</v>
      </c>
      <c r="W299" s="3" t="s">
        <v>1688</v>
      </c>
      <c r="X299" s="3" t="s">
        <v>1690</v>
      </c>
      <c r="Y299" s="5">
        <v>45899.445289733798</v>
      </c>
      <c r="AA299" s="3" t="s">
        <v>1250</v>
      </c>
      <c r="AB299" s="3">
        <v>111058</v>
      </c>
      <c r="AC299" s="3" t="s">
        <v>2824</v>
      </c>
      <c r="AD299" s="3" t="s">
        <v>2825</v>
      </c>
      <c r="AE299" s="3" t="str">
        <f t="shared" si="29"/>
        <v>10005986</v>
      </c>
      <c r="AF299" s="3" t="str">
        <f>VLOOKUP(AD299,Vat_tu__hang_hoa__dich_vu!$C:$D,2,0)</f>
        <v>GM500</v>
      </c>
      <c r="AH299" s="3">
        <f t="shared" si="31"/>
        <v>111058</v>
      </c>
      <c r="AI299" s="3">
        <f t="shared" si="32"/>
        <v>111058</v>
      </c>
    </row>
    <row r="300" spans="1:35" x14ac:dyDescent="0.25">
      <c r="A300" s="3" t="str">
        <f>VLOOKUP(B300,'HĐ TRA'!$B:$C,2,0)</f>
        <v>30/08/2025</v>
      </c>
      <c r="B300" s="4">
        <v>9105870287</v>
      </c>
      <c r="C300" s="3" t="s">
        <v>760</v>
      </c>
      <c r="D300" s="5" t="str">
        <f>VLOOKUP(B300,'HĐ TRA'!$B:$L,11,0)</f>
        <v>0104918404-002</v>
      </c>
      <c r="E300" s="6" t="str">
        <f t="shared" si="30"/>
        <v>WIN-002</v>
      </c>
      <c r="F300" s="8" t="str">
        <f t="shared" si="28"/>
        <v>2357 WM+ HNI 103 Thanh Đàm</v>
      </c>
      <c r="G300" s="5"/>
      <c r="H300" s="3" t="s">
        <v>1243</v>
      </c>
      <c r="I300" s="4" t="s">
        <v>560</v>
      </c>
      <c r="J300" s="3" t="s">
        <v>1244</v>
      </c>
      <c r="K300" s="3" t="s">
        <v>1245</v>
      </c>
      <c r="L300" s="4" t="s">
        <v>2095</v>
      </c>
      <c r="M300" s="3" t="s">
        <v>2096</v>
      </c>
      <c r="N300" s="3" t="s">
        <v>2097</v>
      </c>
      <c r="O300" s="3">
        <v>10</v>
      </c>
      <c r="P300" s="4" t="s">
        <v>1246</v>
      </c>
      <c r="Q300" s="3" t="s">
        <v>1247</v>
      </c>
      <c r="R300" s="4" t="s">
        <v>1248</v>
      </c>
      <c r="S300" s="4" t="s">
        <v>1249</v>
      </c>
      <c r="T300" s="3">
        <v>111058</v>
      </c>
      <c r="U300" s="3">
        <v>2</v>
      </c>
      <c r="V300" s="3">
        <v>0</v>
      </c>
      <c r="W300" s="3" t="s">
        <v>2096</v>
      </c>
      <c r="X300" s="3" t="s">
        <v>2098</v>
      </c>
      <c r="Y300" s="5">
        <v>45899.445296064798</v>
      </c>
      <c r="AA300" s="3" t="s">
        <v>1250</v>
      </c>
      <c r="AB300" s="3">
        <v>111058</v>
      </c>
      <c r="AC300" s="3" t="s">
        <v>2824</v>
      </c>
      <c r="AD300" s="3" t="s">
        <v>2825</v>
      </c>
      <c r="AE300" s="3" t="str">
        <f t="shared" si="29"/>
        <v>10005986</v>
      </c>
      <c r="AF300" s="3" t="str">
        <f>VLOOKUP(AD300,Vat_tu__hang_hoa__dich_vu!$C:$D,2,0)</f>
        <v>GM500</v>
      </c>
      <c r="AH300" s="3">
        <f t="shared" si="31"/>
        <v>111058</v>
      </c>
      <c r="AI300" s="3">
        <f t="shared" si="32"/>
        <v>222116</v>
      </c>
    </row>
    <row r="301" spans="1:35" x14ac:dyDescent="0.25">
      <c r="A301" s="3" t="str">
        <f>VLOOKUP(B301,'HĐ TRA'!$B:$C,2,0)</f>
        <v>30/08/2025</v>
      </c>
      <c r="B301" s="4">
        <v>9105870287</v>
      </c>
      <c r="C301" s="3" t="s">
        <v>760</v>
      </c>
      <c r="D301" s="5" t="str">
        <f>VLOOKUP(B301,'HĐ TRA'!$B:$L,11,0)</f>
        <v>0104918404-002</v>
      </c>
      <c r="E301" s="6" t="str">
        <f t="shared" si="30"/>
        <v>WIN-002</v>
      </c>
      <c r="F301" s="8" t="str">
        <f t="shared" si="28"/>
        <v>2357 WM+ HNI 103 Thanh Đàm</v>
      </c>
      <c r="G301" s="5"/>
      <c r="H301" s="3" t="s">
        <v>1243</v>
      </c>
      <c r="I301" s="4" t="s">
        <v>560</v>
      </c>
      <c r="J301" s="3" t="s">
        <v>1244</v>
      </c>
      <c r="K301" s="3" t="s">
        <v>1245</v>
      </c>
      <c r="L301" s="4" t="s">
        <v>2095</v>
      </c>
      <c r="M301" s="3" t="s">
        <v>2096</v>
      </c>
      <c r="N301" s="3" t="s">
        <v>2097</v>
      </c>
      <c r="O301" s="3">
        <v>20</v>
      </c>
      <c r="P301" s="4" t="s">
        <v>1269</v>
      </c>
      <c r="Q301" s="3" t="s">
        <v>1270</v>
      </c>
      <c r="R301" s="4" t="s">
        <v>1271</v>
      </c>
      <c r="S301" s="4" t="s">
        <v>1249</v>
      </c>
      <c r="T301" s="3">
        <v>56760</v>
      </c>
      <c r="U301" s="3">
        <v>2</v>
      </c>
      <c r="V301" s="3">
        <v>0</v>
      </c>
      <c r="W301" s="3" t="s">
        <v>2096</v>
      </c>
      <c r="X301" s="3" t="s">
        <v>2098</v>
      </c>
      <c r="Y301" s="5">
        <v>45899.445296064798</v>
      </c>
      <c r="AA301" s="3" t="s">
        <v>1250</v>
      </c>
      <c r="AB301" s="3">
        <v>56760</v>
      </c>
      <c r="AC301" s="3" t="s">
        <v>2819</v>
      </c>
      <c r="AD301" s="3" t="s">
        <v>2818</v>
      </c>
      <c r="AE301" s="3" t="str">
        <f t="shared" si="29"/>
        <v>10182350</v>
      </c>
      <c r="AF301" s="3" t="str">
        <f>VLOOKUP(AD301,Vat_tu__hang_hoa__dich_vu!$C:$D,2,0)</f>
        <v>CN300</v>
      </c>
      <c r="AH301" s="3">
        <f t="shared" si="31"/>
        <v>56760</v>
      </c>
      <c r="AI301" s="3">
        <f t="shared" si="32"/>
        <v>113520</v>
      </c>
    </row>
    <row r="302" spans="1:35" x14ac:dyDescent="0.25">
      <c r="A302" s="3" t="str">
        <f>VLOOKUP(B302,'HĐ TRA'!$B:$C,2,0)</f>
        <v>30/08/2025</v>
      </c>
      <c r="B302" s="4">
        <v>9105870288</v>
      </c>
      <c r="C302" s="3" t="s">
        <v>661</v>
      </c>
      <c r="D302" s="5" t="str">
        <f>VLOOKUP(B302,'HĐ TRA'!$B:$L,11,0)</f>
        <v>0104918404-031</v>
      </c>
      <c r="E302" s="6" t="str">
        <f t="shared" si="30"/>
        <v>WIN-031</v>
      </c>
      <c r="F302" s="8" t="str">
        <f t="shared" si="28"/>
        <v>4022 WM+ BNH 23 Nguyễn Văn Trỗi</v>
      </c>
      <c r="G302" s="5"/>
      <c r="H302" s="3" t="s">
        <v>1243</v>
      </c>
      <c r="I302" s="4" t="s">
        <v>560</v>
      </c>
      <c r="J302" s="3" t="s">
        <v>1244</v>
      </c>
      <c r="K302" s="3" t="s">
        <v>1245</v>
      </c>
      <c r="L302" s="4" t="s">
        <v>2596</v>
      </c>
      <c r="M302" s="3" t="s">
        <v>2597</v>
      </c>
      <c r="N302" s="3" t="s">
        <v>2598</v>
      </c>
      <c r="O302" s="3">
        <v>10</v>
      </c>
      <c r="P302" s="4" t="s">
        <v>1246</v>
      </c>
      <c r="Q302" s="3" t="s">
        <v>1247</v>
      </c>
      <c r="R302" s="4" t="s">
        <v>1248</v>
      </c>
      <c r="S302" s="4" t="s">
        <v>1249</v>
      </c>
      <c r="T302" s="3">
        <v>111058</v>
      </c>
      <c r="U302" s="3">
        <v>1</v>
      </c>
      <c r="V302" s="3">
        <v>0</v>
      </c>
      <c r="W302" s="3" t="s">
        <v>2597</v>
      </c>
      <c r="X302" s="3" t="s">
        <v>2599</v>
      </c>
      <c r="Y302" s="5">
        <v>45899.4458521181</v>
      </c>
      <c r="AA302" s="3" t="s">
        <v>1250</v>
      </c>
      <c r="AB302" s="3">
        <v>111058</v>
      </c>
      <c r="AC302" s="3" t="s">
        <v>2824</v>
      </c>
      <c r="AD302" s="3" t="s">
        <v>2825</v>
      </c>
      <c r="AE302" s="3" t="str">
        <f t="shared" si="29"/>
        <v>10005986</v>
      </c>
      <c r="AF302" s="3" t="str">
        <f>VLOOKUP(AD302,Vat_tu__hang_hoa__dich_vu!$C:$D,2,0)</f>
        <v>GM500</v>
      </c>
      <c r="AH302" s="3">
        <f t="shared" si="31"/>
        <v>111058</v>
      </c>
      <c r="AI302" s="3">
        <f t="shared" si="32"/>
        <v>111058</v>
      </c>
    </row>
    <row r="303" spans="1:35" x14ac:dyDescent="0.25">
      <c r="A303" s="3" t="str">
        <f>VLOOKUP(B303,'HĐ TRA'!$B:$C,2,0)</f>
        <v>30/08/2025</v>
      </c>
      <c r="B303" s="4">
        <v>9105870288</v>
      </c>
      <c r="C303" s="3" t="s">
        <v>661</v>
      </c>
      <c r="D303" s="5" t="str">
        <f>VLOOKUP(B303,'HĐ TRA'!$B:$L,11,0)</f>
        <v>0104918404-031</v>
      </c>
      <c r="E303" s="6" t="str">
        <f t="shared" si="30"/>
        <v>WIN-031</v>
      </c>
      <c r="F303" s="8" t="str">
        <f t="shared" si="28"/>
        <v>4022 WM+ BNH 23 Nguyễn Văn Trỗi</v>
      </c>
      <c r="G303" s="5"/>
      <c r="H303" s="3" t="s">
        <v>1243</v>
      </c>
      <c r="I303" s="4" t="s">
        <v>560</v>
      </c>
      <c r="J303" s="3" t="s">
        <v>1244</v>
      </c>
      <c r="K303" s="3" t="s">
        <v>1245</v>
      </c>
      <c r="L303" s="4" t="s">
        <v>2596</v>
      </c>
      <c r="M303" s="3" t="s">
        <v>2597</v>
      </c>
      <c r="N303" s="3" t="s">
        <v>2598</v>
      </c>
      <c r="O303" s="3">
        <v>20</v>
      </c>
      <c r="P303" s="4" t="s">
        <v>1257</v>
      </c>
      <c r="Q303" s="3" t="s">
        <v>1258</v>
      </c>
      <c r="R303" s="4" t="s">
        <v>1259</v>
      </c>
      <c r="S303" s="4" t="s">
        <v>1249</v>
      </c>
      <c r="T303" s="3">
        <v>55595</v>
      </c>
      <c r="U303" s="3">
        <v>1</v>
      </c>
      <c r="V303" s="3">
        <v>0</v>
      </c>
      <c r="W303" s="3" t="s">
        <v>2597</v>
      </c>
      <c r="X303" s="3" t="s">
        <v>2599</v>
      </c>
      <c r="Y303" s="5">
        <v>45899.4458521181</v>
      </c>
      <c r="AA303" s="3" t="s">
        <v>1250</v>
      </c>
      <c r="AB303" s="3">
        <v>55595</v>
      </c>
      <c r="AC303" s="3" t="s">
        <v>3047</v>
      </c>
      <c r="AD303" s="3" t="s">
        <v>3046</v>
      </c>
      <c r="AE303" s="3" t="str">
        <f t="shared" si="29"/>
        <v>10005987</v>
      </c>
      <c r="AF303" s="3" t="str">
        <f>VLOOKUP(AD303,Vat_tu__hang_hoa__dich_vu!$C:$D,2,0)</f>
        <v>TH200</v>
      </c>
      <c r="AH303" s="3">
        <f t="shared" si="31"/>
        <v>55595</v>
      </c>
      <c r="AI303" s="3">
        <f t="shared" si="32"/>
        <v>55595</v>
      </c>
    </row>
    <row r="304" spans="1:35" x14ac:dyDescent="0.25">
      <c r="A304" s="3" t="str">
        <f>VLOOKUP(B304,'HĐ TRA'!$B:$C,2,0)</f>
        <v>30/08/2025</v>
      </c>
      <c r="B304" s="4">
        <v>9105870288</v>
      </c>
      <c r="C304" s="3" t="s">
        <v>661</v>
      </c>
      <c r="D304" s="5" t="str">
        <f>VLOOKUP(B304,'HĐ TRA'!$B:$L,11,0)</f>
        <v>0104918404-031</v>
      </c>
      <c r="E304" s="6" t="str">
        <f t="shared" si="30"/>
        <v>WIN-031</v>
      </c>
      <c r="F304" s="8" t="str">
        <f t="shared" si="28"/>
        <v>4022 WM+ BNH 23 Nguyễn Văn Trỗi</v>
      </c>
      <c r="G304" s="5"/>
      <c r="H304" s="3" t="s">
        <v>1243</v>
      </c>
      <c r="I304" s="4" t="s">
        <v>560</v>
      </c>
      <c r="J304" s="3" t="s">
        <v>1244</v>
      </c>
      <c r="K304" s="3" t="s">
        <v>1245</v>
      </c>
      <c r="L304" s="4" t="s">
        <v>2596</v>
      </c>
      <c r="M304" s="3" t="s">
        <v>2597</v>
      </c>
      <c r="N304" s="3" t="s">
        <v>2598</v>
      </c>
      <c r="O304" s="3">
        <v>30</v>
      </c>
      <c r="P304" s="4" t="s">
        <v>1269</v>
      </c>
      <c r="Q304" s="3" t="s">
        <v>1270</v>
      </c>
      <c r="R304" s="4" t="s">
        <v>1271</v>
      </c>
      <c r="S304" s="4" t="s">
        <v>1249</v>
      </c>
      <c r="T304" s="3">
        <v>56760</v>
      </c>
      <c r="U304" s="3">
        <v>5</v>
      </c>
      <c r="V304" s="3">
        <v>0</v>
      </c>
      <c r="W304" s="3" t="s">
        <v>2597</v>
      </c>
      <c r="X304" s="3" t="s">
        <v>2599</v>
      </c>
      <c r="Y304" s="5">
        <v>45899.4458521181</v>
      </c>
      <c r="AA304" s="3" t="s">
        <v>1250</v>
      </c>
      <c r="AB304" s="3">
        <v>56760</v>
      </c>
      <c r="AC304" s="3" t="s">
        <v>2819</v>
      </c>
      <c r="AD304" s="3" t="s">
        <v>2818</v>
      </c>
      <c r="AE304" s="3" t="str">
        <f t="shared" si="29"/>
        <v>10182350</v>
      </c>
      <c r="AF304" s="3" t="str">
        <f>VLOOKUP(AD304,Vat_tu__hang_hoa__dich_vu!$C:$D,2,0)</f>
        <v>CN300</v>
      </c>
      <c r="AH304" s="3">
        <f t="shared" si="31"/>
        <v>56760</v>
      </c>
      <c r="AI304" s="3">
        <f t="shared" si="32"/>
        <v>283800</v>
      </c>
    </row>
    <row r="305" spans="1:35" x14ac:dyDescent="0.25">
      <c r="A305" s="3" t="str">
        <f>VLOOKUP(B305,'HĐ TRA'!$B:$C,2,0)</f>
        <v>30/08/2025</v>
      </c>
      <c r="B305" s="4">
        <v>9105870288</v>
      </c>
      <c r="C305" s="3" t="s">
        <v>661</v>
      </c>
      <c r="D305" s="5" t="str">
        <f>VLOOKUP(B305,'HĐ TRA'!$B:$L,11,0)</f>
        <v>0104918404-031</v>
      </c>
      <c r="E305" s="6" t="str">
        <f t="shared" si="30"/>
        <v>WIN-031</v>
      </c>
      <c r="F305" s="8" t="str">
        <f t="shared" si="28"/>
        <v>4022 WM+ BNH 23 Nguyễn Văn Trỗi</v>
      </c>
      <c r="G305" s="5"/>
      <c r="H305" s="3" t="s">
        <v>1243</v>
      </c>
      <c r="I305" s="4" t="s">
        <v>560</v>
      </c>
      <c r="J305" s="3" t="s">
        <v>1244</v>
      </c>
      <c r="K305" s="3" t="s">
        <v>1245</v>
      </c>
      <c r="L305" s="4" t="s">
        <v>2596</v>
      </c>
      <c r="M305" s="3" t="s">
        <v>2597</v>
      </c>
      <c r="N305" s="3" t="s">
        <v>2598</v>
      </c>
      <c r="O305" s="3">
        <v>40</v>
      </c>
      <c r="P305" s="4" t="s">
        <v>1251</v>
      </c>
      <c r="Q305" s="3" t="s">
        <v>1252</v>
      </c>
      <c r="R305" s="4" t="s">
        <v>1253</v>
      </c>
      <c r="S305" s="4" t="s">
        <v>1249</v>
      </c>
      <c r="T305" s="3">
        <v>50182</v>
      </c>
      <c r="U305" s="3">
        <v>1</v>
      </c>
      <c r="V305" s="3">
        <v>0</v>
      </c>
      <c r="W305" s="3" t="s">
        <v>2597</v>
      </c>
      <c r="X305" s="3" t="s">
        <v>2599</v>
      </c>
      <c r="Y305" s="5">
        <v>45899.4458521181</v>
      </c>
      <c r="AA305" s="3" t="s">
        <v>1250</v>
      </c>
      <c r="AB305" s="3">
        <v>50182</v>
      </c>
      <c r="AC305" s="3" t="s">
        <v>2826</v>
      </c>
      <c r="AD305" s="3" t="s">
        <v>3179</v>
      </c>
      <c r="AE305" s="3" t="str">
        <f t="shared" si="29"/>
        <v>10638307</v>
      </c>
      <c r="AF305" s="3" t="str">
        <f>VLOOKUP(AD305,Vat_tu__hang_hoa__dich_vu!$C:$D,2,0)</f>
        <v>GTLX250G</v>
      </c>
      <c r="AH305" s="3">
        <f t="shared" si="31"/>
        <v>50182</v>
      </c>
      <c r="AI305" s="3">
        <f t="shared" si="32"/>
        <v>50182</v>
      </c>
    </row>
    <row r="306" spans="1:35" x14ac:dyDescent="0.25">
      <c r="A306" s="3" t="str">
        <f>VLOOKUP(B306,'HĐ TRA'!$B:$C,2,0)</f>
        <v>30/08/2025</v>
      </c>
      <c r="B306" s="4">
        <v>9105870281</v>
      </c>
      <c r="C306" s="3" t="s">
        <v>707</v>
      </c>
      <c r="D306" s="5" t="str">
        <f>VLOOKUP(B306,'HĐ TRA'!$B:$L,11,0)</f>
        <v>0104918404-042</v>
      </c>
      <c r="E306" s="6" t="str">
        <f t="shared" si="30"/>
        <v>WIN-042</v>
      </c>
      <c r="F306" s="8" t="str">
        <f t="shared" si="28"/>
        <v>6183 WM+ QNI 658 Nguyễn Văn Linh</v>
      </c>
      <c r="G306" s="5"/>
      <c r="H306" s="3" t="s">
        <v>1243</v>
      </c>
      <c r="I306" s="4" t="s">
        <v>560</v>
      </c>
      <c r="J306" s="3" t="s">
        <v>1244</v>
      </c>
      <c r="K306" s="3" t="s">
        <v>1245</v>
      </c>
      <c r="L306" s="4" t="s">
        <v>1604</v>
      </c>
      <c r="M306" s="3" t="s">
        <v>1605</v>
      </c>
      <c r="N306" s="3" t="s">
        <v>1606</v>
      </c>
      <c r="O306" s="3">
        <v>10</v>
      </c>
      <c r="P306" s="4" t="s">
        <v>1257</v>
      </c>
      <c r="Q306" s="3" t="s">
        <v>1258</v>
      </c>
      <c r="R306" s="4" t="s">
        <v>1259</v>
      </c>
      <c r="S306" s="4" t="s">
        <v>1249</v>
      </c>
      <c r="T306" s="3">
        <v>55595</v>
      </c>
      <c r="U306" s="3">
        <v>1</v>
      </c>
      <c r="V306" s="3">
        <v>0</v>
      </c>
      <c r="W306" s="3" t="s">
        <v>1605</v>
      </c>
      <c r="Y306" s="5">
        <v>45899.447074965297</v>
      </c>
      <c r="AA306" s="3" t="s">
        <v>1250</v>
      </c>
      <c r="AB306" s="3">
        <v>55595</v>
      </c>
      <c r="AC306" s="3" t="s">
        <v>3047</v>
      </c>
      <c r="AD306" s="3" t="s">
        <v>3046</v>
      </c>
      <c r="AE306" s="3" t="str">
        <f t="shared" si="29"/>
        <v>10005987</v>
      </c>
      <c r="AF306" s="3" t="str">
        <f>VLOOKUP(AD306,Vat_tu__hang_hoa__dich_vu!$C:$D,2,0)</f>
        <v>TH200</v>
      </c>
      <c r="AH306" s="3">
        <f t="shared" si="31"/>
        <v>55595</v>
      </c>
      <c r="AI306" s="3">
        <f t="shared" si="32"/>
        <v>55595</v>
      </c>
    </row>
    <row r="307" spans="1:35" x14ac:dyDescent="0.25">
      <c r="A307" s="3" t="str">
        <f>VLOOKUP(B307,'HĐ TRA'!$B:$C,2,0)</f>
        <v>30/08/2025</v>
      </c>
      <c r="B307" s="4">
        <v>9105870281</v>
      </c>
      <c r="C307" s="3" t="s">
        <v>707</v>
      </c>
      <c r="D307" s="5" t="str">
        <f>VLOOKUP(B307,'HĐ TRA'!$B:$L,11,0)</f>
        <v>0104918404-042</v>
      </c>
      <c r="E307" s="6" t="str">
        <f t="shared" si="30"/>
        <v>WIN-042</v>
      </c>
      <c r="F307" s="8" t="str">
        <f t="shared" si="28"/>
        <v>6183 WM+ QNI 658 Nguyễn Văn Linh</v>
      </c>
      <c r="G307" s="5"/>
      <c r="H307" s="3" t="s">
        <v>1243</v>
      </c>
      <c r="I307" s="4" t="s">
        <v>560</v>
      </c>
      <c r="J307" s="3" t="s">
        <v>1244</v>
      </c>
      <c r="K307" s="3" t="s">
        <v>1245</v>
      </c>
      <c r="L307" s="4" t="s">
        <v>1604</v>
      </c>
      <c r="M307" s="3" t="s">
        <v>1605</v>
      </c>
      <c r="N307" s="3" t="s">
        <v>1606</v>
      </c>
      <c r="O307" s="3">
        <v>20</v>
      </c>
      <c r="P307" s="4" t="s">
        <v>1269</v>
      </c>
      <c r="Q307" s="3" t="s">
        <v>1270</v>
      </c>
      <c r="R307" s="4" t="s">
        <v>1271</v>
      </c>
      <c r="S307" s="4" t="s">
        <v>1249</v>
      </c>
      <c r="T307" s="3">
        <v>56760</v>
      </c>
      <c r="U307" s="3">
        <v>1</v>
      </c>
      <c r="V307" s="3">
        <v>0</v>
      </c>
      <c r="W307" s="3" t="s">
        <v>1605</v>
      </c>
      <c r="Y307" s="5">
        <v>45899.447074965297</v>
      </c>
      <c r="AA307" s="3" t="s">
        <v>1250</v>
      </c>
      <c r="AB307" s="3">
        <v>56760</v>
      </c>
      <c r="AC307" s="3" t="s">
        <v>2819</v>
      </c>
      <c r="AD307" s="3" t="s">
        <v>2818</v>
      </c>
      <c r="AE307" s="3" t="str">
        <f t="shared" si="29"/>
        <v>10182350</v>
      </c>
      <c r="AF307" s="3" t="str">
        <f>VLOOKUP(AD307,Vat_tu__hang_hoa__dich_vu!$C:$D,2,0)</f>
        <v>CN300</v>
      </c>
      <c r="AH307" s="3">
        <f t="shared" si="31"/>
        <v>56760</v>
      </c>
      <c r="AI307" s="3">
        <f t="shared" si="32"/>
        <v>56760</v>
      </c>
    </row>
    <row r="308" spans="1:35" x14ac:dyDescent="0.25">
      <c r="A308" s="3" t="str">
        <f>VLOOKUP(B308,'HĐ TRA'!$B:$C,2,0)</f>
        <v>30/08/2025</v>
      </c>
      <c r="B308" s="4">
        <v>9105870281</v>
      </c>
      <c r="C308" s="3" t="s">
        <v>707</v>
      </c>
      <c r="D308" s="5" t="str">
        <f>VLOOKUP(B308,'HĐ TRA'!$B:$L,11,0)</f>
        <v>0104918404-042</v>
      </c>
      <c r="E308" s="6" t="str">
        <f t="shared" si="30"/>
        <v>WIN-042</v>
      </c>
      <c r="F308" s="8" t="str">
        <f t="shared" si="28"/>
        <v>6183 WM+ QNI 658 Nguyễn Văn Linh</v>
      </c>
      <c r="G308" s="5"/>
      <c r="H308" s="3" t="s">
        <v>1243</v>
      </c>
      <c r="I308" s="4" t="s">
        <v>560</v>
      </c>
      <c r="J308" s="3" t="s">
        <v>1244</v>
      </c>
      <c r="K308" s="3" t="s">
        <v>1245</v>
      </c>
      <c r="L308" s="4" t="s">
        <v>1604</v>
      </c>
      <c r="M308" s="3" t="s">
        <v>1605</v>
      </c>
      <c r="N308" s="3" t="s">
        <v>1606</v>
      </c>
      <c r="O308" s="3">
        <v>30</v>
      </c>
      <c r="P308" s="4" t="s">
        <v>1254</v>
      </c>
      <c r="Q308" s="3" t="s">
        <v>1255</v>
      </c>
      <c r="R308" s="4" t="s">
        <v>1256</v>
      </c>
      <c r="S308" s="4" t="s">
        <v>1249</v>
      </c>
      <c r="T308" s="3">
        <v>46000</v>
      </c>
      <c r="U308" s="3">
        <v>2</v>
      </c>
      <c r="V308" s="3">
        <v>0</v>
      </c>
      <c r="W308" s="3" t="s">
        <v>1605</v>
      </c>
      <c r="Y308" s="5">
        <v>45899.447074965297</v>
      </c>
      <c r="AA308" s="3" t="s">
        <v>1250</v>
      </c>
      <c r="AB308" s="3">
        <v>46000</v>
      </c>
      <c r="AC308" s="3" t="s">
        <v>3013</v>
      </c>
      <c r="AD308" s="3" t="s">
        <v>3181</v>
      </c>
      <c r="AE308" s="3" t="str">
        <f t="shared" si="29"/>
        <v>10638308</v>
      </c>
      <c r="AF308" s="3" t="str">
        <f>VLOOKUP(AD308,Vat_tu__hang_hoa__dich_vu!$C:$D,2,0)</f>
        <v>MNH250</v>
      </c>
      <c r="AH308" s="3">
        <f t="shared" si="31"/>
        <v>46000</v>
      </c>
      <c r="AI308" s="3">
        <f t="shared" si="32"/>
        <v>92000</v>
      </c>
    </row>
    <row r="309" spans="1:35" x14ac:dyDescent="0.25">
      <c r="A309" s="3" t="str">
        <f>VLOOKUP(B309,'HĐ TRA'!$B:$C,2,0)</f>
        <v>30/08/2025</v>
      </c>
      <c r="B309" s="4">
        <v>9105870281</v>
      </c>
      <c r="C309" s="3" t="s">
        <v>707</v>
      </c>
      <c r="D309" s="5" t="str">
        <f>VLOOKUP(B309,'HĐ TRA'!$B:$L,11,0)</f>
        <v>0104918404-042</v>
      </c>
      <c r="E309" s="6" t="str">
        <f t="shared" si="30"/>
        <v>WIN-042</v>
      </c>
      <c r="F309" s="8" t="str">
        <f t="shared" si="28"/>
        <v>6183 WM+ QNI 658 Nguyễn Văn Linh</v>
      </c>
      <c r="G309" s="5"/>
      <c r="H309" s="3" t="s">
        <v>1243</v>
      </c>
      <c r="I309" s="4" t="s">
        <v>560</v>
      </c>
      <c r="J309" s="3" t="s">
        <v>1244</v>
      </c>
      <c r="K309" s="3" t="s">
        <v>1245</v>
      </c>
      <c r="L309" s="4" t="s">
        <v>1604</v>
      </c>
      <c r="M309" s="3" t="s">
        <v>1605</v>
      </c>
      <c r="N309" s="3" t="s">
        <v>1606</v>
      </c>
      <c r="O309" s="3">
        <v>40</v>
      </c>
      <c r="P309" s="4" t="s">
        <v>1246</v>
      </c>
      <c r="Q309" s="3" t="s">
        <v>1247</v>
      </c>
      <c r="R309" s="4" t="s">
        <v>1248</v>
      </c>
      <c r="S309" s="4" t="s">
        <v>1249</v>
      </c>
      <c r="T309" s="3">
        <v>111058</v>
      </c>
      <c r="U309" s="3">
        <v>1</v>
      </c>
      <c r="V309" s="3">
        <v>0</v>
      </c>
      <c r="W309" s="3" t="s">
        <v>1605</v>
      </c>
      <c r="Y309" s="5">
        <v>45899.447074965297</v>
      </c>
      <c r="AA309" s="3" t="s">
        <v>1250</v>
      </c>
      <c r="AB309" s="3">
        <v>111058</v>
      </c>
      <c r="AC309" s="3" t="s">
        <v>2824</v>
      </c>
      <c r="AD309" s="3" t="s">
        <v>2825</v>
      </c>
      <c r="AE309" s="3" t="str">
        <f t="shared" si="29"/>
        <v>10005986</v>
      </c>
      <c r="AF309" s="3" t="str">
        <f>VLOOKUP(AD309,Vat_tu__hang_hoa__dich_vu!$C:$D,2,0)</f>
        <v>GM500</v>
      </c>
      <c r="AH309" s="3">
        <f t="shared" si="31"/>
        <v>111058</v>
      </c>
      <c r="AI309" s="3">
        <f t="shared" si="32"/>
        <v>111058</v>
      </c>
    </row>
    <row r="310" spans="1:35" x14ac:dyDescent="0.25">
      <c r="A310" s="3" t="str">
        <f>VLOOKUP(B310,'HĐ TRA'!$B:$C,2,0)</f>
        <v>30/08/2025</v>
      </c>
      <c r="B310" s="4">
        <v>9105870281</v>
      </c>
      <c r="C310" s="3" t="s">
        <v>707</v>
      </c>
      <c r="D310" s="5" t="str">
        <f>VLOOKUP(B310,'HĐ TRA'!$B:$L,11,0)</f>
        <v>0104918404-042</v>
      </c>
      <c r="E310" s="6" t="str">
        <f t="shared" si="30"/>
        <v>WIN-042</v>
      </c>
      <c r="F310" s="8" t="str">
        <f t="shared" si="28"/>
        <v>6183 WM+ QNI 658 Nguyễn Văn Linh</v>
      </c>
      <c r="G310" s="5"/>
      <c r="H310" s="3" t="s">
        <v>1243</v>
      </c>
      <c r="I310" s="4" t="s">
        <v>560</v>
      </c>
      <c r="J310" s="3" t="s">
        <v>1244</v>
      </c>
      <c r="K310" s="3" t="s">
        <v>1245</v>
      </c>
      <c r="L310" s="4" t="s">
        <v>1604</v>
      </c>
      <c r="M310" s="3" t="s">
        <v>1605</v>
      </c>
      <c r="N310" s="3" t="s">
        <v>1606</v>
      </c>
      <c r="O310" s="3">
        <v>50</v>
      </c>
      <c r="P310" s="4" t="s">
        <v>1263</v>
      </c>
      <c r="Q310" s="3" t="s">
        <v>1264</v>
      </c>
      <c r="R310" s="4" t="s">
        <v>1265</v>
      </c>
      <c r="S310" s="4" t="s">
        <v>1249</v>
      </c>
      <c r="T310" s="3">
        <v>89285</v>
      </c>
      <c r="U310" s="3">
        <v>2</v>
      </c>
      <c r="V310" s="3">
        <v>0</v>
      </c>
      <c r="W310" s="3" t="s">
        <v>1605</v>
      </c>
      <c r="Y310" s="5">
        <v>45899.447074965297</v>
      </c>
      <c r="AA310" s="3" t="s">
        <v>1250</v>
      </c>
      <c r="AB310" s="3">
        <v>89285</v>
      </c>
      <c r="AC310" s="3" t="s">
        <v>2899</v>
      </c>
      <c r="AD310" s="3" t="s">
        <v>3180</v>
      </c>
      <c r="AE310" s="3" t="str">
        <f t="shared" si="29"/>
        <v>10184167</v>
      </c>
      <c r="AF310" s="3" t="str">
        <f>VLOOKUP(AD310,Vat_tu__hang_hoa__dich_vu!$C:$D,2,0)</f>
        <v>GXD500</v>
      </c>
      <c r="AH310" s="3">
        <f t="shared" si="31"/>
        <v>89285</v>
      </c>
      <c r="AI310" s="3">
        <f t="shared" si="32"/>
        <v>178570</v>
      </c>
    </row>
    <row r="311" spans="1:35" x14ac:dyDescent="0.25">
      <c r="A311" s="3" t="str">
        <f>VLOOKUP(B311,'HĐ TRA'!$B:$C,2,0)</f>
        <v>30/08/2025</v>
      </c>
      <c r="B311" s="4">
        <v>9105870435</v>
      </c>
      <c r="C311" s="3" t="s">
        <v>701</v>
      </c>
      <c r="D311" s="5" t="str">
        <f>VLOOKUP(B311,'HĐ TRA'!$B:$L,11,0)</f>
        <v>0104918404-003</v>
      </c>
      <c r="E311" s="6" t="str">
        <f t="shared" si="30"/>
        <v>WIN-003</v>
      </c>
      <c r="F311" s="8" t="str">
        <f t="shared" ref="F311:F374" si="33">L311&amp;" "&amp;M311</f>
        <v>5918 WM+ PTO Khu 12 Phú Hộ</v>
      </c>
      <c r="G311" s="5"/>
      <c r="H311" s="3" t="s">
        <v>1243</v>
      </c>
      <c r="I311" s="4" t="s">
        <v>560</v>
      </c>
      <c r="J311" s="3" t="s">
        <v>1244</v>
      </c>
      <c r="K311" s="3" t="s">
        <v>1245</v>
      </c>
      <c r="L311" s="4" t="s">
        <v>2316</v>
      </c>
      <c r="M311" s="3" t="s">
        <v>2317</v>
      </c>
      <c r="N311" s="3" t="s">
        <v>2318</v>
      </c>
      <c r="O311" s="3">
        <v>10</v>
      </c>
      <c r="P311" s="4" t="s">
        <v>1266</v>
      </c>
      <c r="Q311" s="3" t="s">
        <v>1267</v>
      </c>
      <c r="R311" s="4" t="s">
        <v>1268</v>
      </c>
      <c r="S311" s="4" t="s">
        <v>1249</v>
      </c>
      <c r="T311" s="3">
        <v>49500</v>
      </c>
      <c r="U311" s="3">
        <v>2</v>
      </c>
      <c r="V311" s="3">
        <v>0</v>
      </c>
      <c r="W311" s="3" t="s">
        <v>2317</v>
      </c>
      <c r="X311" s="3" t="s">
        <v>2319</v>
      </c>
      <c r="Y311" s="5">
        <v>45899.473895798597</v>
      </c>
      <c r="AA311" s="3" t="s">
        <v>1250</v>
      </c>
      <c r="AB311" s="3">
        <v>49500</v>
      </c>
      <c r="AC311" s="3" t="s">
        <v>2873</v>
      </c>
      <c r="AD311" s="3" t="s">
        <v>2872</v>
      </c>
      <c r="AE311" s="3" t="str">
        <f t="shared" ref="AE311:AE374" si="34">P311</f>
        <v>10182348</v>
      </c>
      <c r="AF311" s="3" t="str">
        <f>VLOOKUP(AD311,Vat_tu__hang_hoa__dich_vu!$C:$D,2,0)</f>
        <v>GL250KT</v>
      </c>
      <c r="AH311" s="3">
        <f t="shared" si="31"/>
        <v>49500</v>
      </c>
      <c r="AI311" s="3">
        <f t="shared" si="32"/>
        <v>99000</v>
      </c>
    </row>
    <row r="312" spans="1:35" x14ac:dyDescent="0.25">
      <c r="A312" s="3" t="str">
        <f>VLOOKUP(B312,'HĐ TRA'!$B:$C,2,0)</f>
        <v>30/08/2025</v>
      </c>
      <c r="B312" s="4">
        <v>9105870435</v>
      </c>
      <c r="C312" s="3" t="s">
        <v>701</v>
      </c>
      <c r="D312" s="5" t="str">
        <f>VLOOKUP(B312,'HĐ TRA'!$B:$L,11,0)</f>
        <v>0104918404-003</v>
      </c>
      <c r="E312" s="6" t="str">
        <f t="shared" si="30"/>
        <v>WIN-003</v>
      </c>
      <c r="F312" s="8" t="str">
        <f t="shared" si="33"/>
        <v>5918 WM+ PTO Khu 12 Phú Hộ</v>
      </c>
      <c r="G312" s="5"/>
      <c r="H312" s="3" t="s">
        <v>1243</v>
      </c>
      <c r="I312" s="4" t="s">
        <v>560</v>
      </c>
      <c r="J312" s="3" t="s">
        <v>1244</v>
      </c>
      <c r="K312" s="3" t="s">
        <v>1245</v>
      </c>
      <c r="L312" s="4" t="s">
        <v>2316</v>
      </c>
      <c r="M312" s="3" t="s">
        <v>2317</v>
      </c>
      <c r="N312" s="3" t="s">
        <v>2318</v>
      </c>
      <c r="O312" s="3">
        <v>20</v>
      </c>
      <c r="P312" s="4" t="s">
        <v>1246</v>
      </c>
      <c r="Q312" s="3" t="s">
        <v>1247</v>
      </c>
      <c r="R312" s="4" t="s">
        <v>1248</v>
      </c>
      <c r="S312" s="4" t="s">
        <v>1249</v>
      </c>
      <c r="T312" s="3">
        <v>111058</v>
      </c>
      <c r="U312" s="3">
        <v>4</v>
      </c>
      <c r="V312" s="3">
        <v>0</v>
      </c>
      <c r="W312" s="3" t="s">
        <v>2317</v>
      </c>
      <c r="X312" s="3" t="s">
        <v>2319</v>
      </c>
      <c r="Y312" s="5">
        <v>45899.473895798597</v>
      </c>
      <c r="AA312" s="3" t="s">
        <v>1250</v>
      </c>
      <c r="AB312" s="3">
        <v>111058</v>
      </c>
      <c r="AC312" s="3" t="s">
        <v>2824</v>
      </c>
      <c r="AD312" s="3" t="s">
        <v>2825</v>
      </c>
      <c r="AE312" s="3" t="str">
        <f t="shared" si="34"/>
        <v>10005986</v>
      </c>
      <c r="AF312" s="3" t="str">
        <f>VLOOKUP(AD312,Vat_tu__hang_hoa__dich_vu!$C:$D,2,0)</f>
        <v>GM500</v>
      </c>
      <c r="AH312" s="3">
        <f t="shared" si="31"/>
        <v>111058</v>
      </c>
      <c r="AI312" s="3">
        <f t="shared" si="32"/>
        <v>444232</v>
      </c>
    </row>
    <row r="313" spans="1:35" x14ac:dyDescent="0.25">
      <c r="A313" s="3" t="str">
        <f>VLOOKUP(B313,'HĐ TRA'!$B:$C,2,0)</f>
        <v>30/08/2025</v>
      </c>
      <c r="B313" s="4">
        <v>9105870518</v>
      </c>
      <c r="C313" s="3" t="s">
        <v>821</v>
      </c>
      <c r="D313" s="5" t="str">
        <f>VLOOKUP(B313,'HĐ TRA'!$B:$L,11,0)</f>
        <v>0104918404-002</v>
      </c>
      <c r="E313" s="6" t="str">
        <f t="shared" si="30"/>
        <v>WIN-002</v>
      </c>
      <c r="F313" s="8" t="str">
        <f t="shared" si="33"/>
        <v>4832 WM+ HNI Khu 10 Chợ Phố Hạ</v>
      </c>
      <c r="G313" s="5"/>
      <c r="H313" s="3" t="s">
        <v>1243</v>
      </c>
      <c r="I313" s="4" t="s">
        <v>560</v>
      </c>
      <c r="J313" s="3" t="s">
        <v>1244</v>
      </c>
      <c r="K313" s="3" t="s">
        <v>1245</v>
      </c>
      <c r="L313" s="4" t="s">
        <v>2600</v>
      </c>
      <c r="M313" s="3" t="s">
        <v>2601</v>
      </c>
      <c r="N313" s="3" t="s">
        <v>2602</v>
      </c>
      <c r="O313" s="3">
        <v>10</v>
      </c>
      <c r="P313" s="4" t="s">
        <v>1254</v>
      </c>
      <c r="Q313" s="3" t="s">
        <v>1255</v>
      </c>
      <c r="R313" s="4" t="s">
        <v>1256</v>
      </c>
      <c r="S313" s="4" t="s">
        <v>1249</v>
      </c>
      <c r="T313" s="3">
        <v>46000</v>
      </c>
      <c r="U313" s="3">
        <v>4</v>
      </c>
      <c r="V313" s="3">
        <v>0</v>
      </c>
      <c r="W313" s="3" t="s">
        <v>2601</v>
      </c>
      <c r="X313" s="3" t="s">
        <v>2603</v>
      </c>
      <c r="Y313" s="5">
        <v>45899.478945335701</v>
      </c>
      <c r="AA313" s="3" t="s">
        <v>1250</v>
      </c>
      <c r="AB313" s="3">
        <v>46000</v>
      </c>
      <c r="AC313" s="3" t="s">
        <v>3013</v>
      </c>
      <c r="AD313" s="3" t="s">
        <v>3181</v>
      </c>
      <c r="AE313" s="3" t="str">
        <f t="shared" si="34"/>
        <v>10638308</v>
      </c>
      <c r="AF313" s="3" t="str">
        <f>VLOOKUP(AD313,Vat_tu__hang_hoa__dich_vu!$C:$D,2,0)</f>
        <v>MNH250</v>
      </c>
      <c r="AH313" s="3">
        <f t="shared" si="31"/>
        <v>46000</v>
      </c>
      <c r="AI313" s="3">
        <f t="shared" si="32"/>
        <v>184000</v>
      </c>
    </row>
    <row r="314" spans="1:35" x14ac:dyDescent="0.25">
      <c r="A314" s="3" t="str">
        <f>VLOOKUP(B314,'HĐ TRA'!$B:$C,2,0)</f>
        <v>30/08/2025</v>
      </c>
      <c r="B314" s="4">
        <v>9105870582</v>
      </c>
      <c r="C314" s="3" t="s">
        <v>756</v>
      </c>
      <c r="D314" s="5" t="str">
        <f>VLOOKUP(B314,'HĐ TRA'!$B:$L,11,0)</f>
        <v>0104918404-020</v>
      </c>
      <c r="E314" s="6" t="str">
        <f t="shared" si="30"/>
        <v>WIN-020</v>
      </c>
      <c r="F314" s="8" t="str">
        <f t="shared" si="33"/>
        <v>2APZ WM+ THA Đông Hòa, Hoằng Hải</v>
      </c>
      <c r="G314" s="5"/>
      <c r="H314" s="3" t="s">
        <v>1243</v>
      </c>
      <c r="I314" s="4" t="s">
        <v>560</v>
      </c>
      <c r="J314" s="3" t="s">
        <v>1244</v>
      </c>
      <c r="K314" s="3" t="s">
        <v>1245</v>
      </c>
      <c r="L314" s="4" t="s">
        <v>2138</v>
      </c>
      <c r="M314" s="3" t="s">
        <v>2139</v>
      </c>
      <c r="N314" s="3" t="s">
        <v>2140</v>
      </c>
      <c r="O314" s="3">
        <v>10</v>
      </c>
      <c r="P314" s="4" t="s">
        <v>1246</v>
      </c>
      <c r="Q314" s="3" t="s">
        <v>1247</v>
      </c>
      <c r="R314" s="4" t="s">
        <v>1248</v>
      </c>
      <c r="S314" s="4" t="s">
        <v>1249</v>
      </c>
      <c r="T314" s="3">
        <v>111058</v>
      </c>
      <c r="U314" s="3">
        <v>3</v>
      </c>
      <c r="V314" s="3">
        <v>0</v>
      </c>
      <c r="W314" s="3" t="s">
        <v>2139</v>
      </c>
      <c r="Y314" s="5">
        <v>45899.491846377299</v>
      </c>
      <c r="AA314" s="3" t="s">
        <v>1250</v>
      </c>
      <c r="AB314" s="3">
        <v>111058</v>
      </c>
      <c r="AC314" s="3" t="s">
        <v>2824</v>
      </c>
      <c r="AD314" s="3" t="s">
        <v>2825</v>
      </c>
      <c r="AE314" s="3" t="str">
        <f t="shared" si="34"/>
        <v>10005986</v>
      </c>
      <c r="AF314" s="3" t="str">
        <f>VLOOKUP(AD314,Vat_tu__hang_hoa__dich_vu!$C:$D,2,0)</f>
        <v>GM500</v>
      </c>
      <c r="AH314" s="3">
        <f t="shared" si="31"/>
        <v>111058</v>
      </c>
      <c r="AI314" s="3">
        <f t="shared" si="32"/>
        <v>333174</v>
      </c>
    </row>
    <row r="315" spans="1:35" x14ac:dyDescent="0.25">
      <c r="A315" s="3" t="str">
        <f>VLOOKUP(B315,'HĐ TRA'!$B:$C,2,0)</f>
        <v>30/08/2025</v>
      </c>
      <c r="B315" s="4">
        <v>9105870610</v>
      </c>
      <c r="C315" s="3" t="s">
        <v>715</v>
      </c>
      <c r="D315" s="5" t="str">
        <f>VLOOKUP(B315,'HĐ TRA'!$B:$L,11,0)</f>
        <v>0104918404-002</v>
      </c>
      <c r="E315" s="6" t="str">
        <f t="shared" si="30"/>
        <v>WIN-002</v>
      </c>
      <c r="F315" s="8" t="str">
        <f t="shared" si="33"/>
        <v>5749 WM+ HNI Lô D1.1 Imperia Garden</v>
      </c>
      <c r="G315" s="5"/>
      <c r="H315" s="3" t="s">
        <v>1243</v>
      </c>
      <c r="I315" s="4" t="s">
        <v>560</v>
      </c>
      <c r="J315" s="3" t="s">
        <v>1244</v>
      </c>
      <c r="K315" s="3" t="s">
        <v>1245</v>
      </c>
      <c r="L315" s="4" t="s">
        <v>1442</v>
      </c>
      <c r="M315" s="3" t="s">
        <v>1443</v>
      </c>
      <c r="N315" s="3" t="s">
        <v>1444</v>
      </c>
      <c r="O315" s="3">
        <v>10</v>
      </c>
      <c r="P315" s="4" t="s">
        <v>1246</v>
      </c>
      <c r="Q315" s="3" t="s">
        <v>1247</v>
      </c>
      <c r="R315" s="4" t="s">
        <v>1248</v>
      </c>
      <c r="S315" s="4" t="s">
        <v>1249</v>
      </c>
      <c r="T315" s="3">
        <v>111058</v>
      </c>
      <c r="U315" s="3">
        <v>3</v>
      </c>
      <c r="V315" s="3">
        <v>0</v>
      </c>
      <c r="W315" s="3" t="s">
        <v>1443</v>
      </c>
      <c r="Y315" s="5">
        <v>45899.495872534702</v>
      </c>
      <c r="AA315" s="3" t="s">
        <v>1250</v>
      </c>
      <c r="AB315" s="3">
        <v>111058</v>
      </c>
      <c r="AC315" s="3" t="s">
        <v>2824</v>
      </c>
      <c r="AD315" s="3" t="s">
        <v>2825</v>
      </c>
      <c r="AE315" s="3" t="str">
        <f t="shared" si="34"/>
        <v>10005986</v>
      </c>
      <c r="AF315" s="3" t="str">
        <f>VLOOKUP(AD315,Vat_tu__hang_hoa__dich_vu!$C:$D,2,0)</f>
        <v>GM500</v>
      </c>
      <c r="AH315" s="3">
        <f t="shared" si="31"/>
        <v>111058</v>
      </c>
      <c r="AI315" s="3">
        <f t="shared" si="32"/>
        <v>333174</v>
      </c>
    </row>
    <row r="316" spans="1:35" x14ac:dyDescent="0.25">
      <c r="A316" s="3" t="str">
        <f>VLOOKUP(B316,'HĐ TRA'!$B:$C,2,0)</f>
        <v>30/08/2025</v>
      </c>
      <c r="B316" s="4">
        <v>9105870615</v>
      </c>
      <c r="C316" s="3" t="s">
        <v>713</v>
      </c>
      <c r="D316" s="5" t="str">
        <f>VLOOKUP(B316,'HĐ TRA'!$B:$L,11,0)</f>
        <v>0104918404-004</v>
      </c>
      <c r="E316" s="6" t="str">
        <f t="shared" si="30"/>
        <v>WIN-004</v>
      </c>
      <c r="F316" s="8" t="str">
        <f t="shared" si="33"/>
        <v>6448 WM+ HTH TDP Phú Xuân, Lộc Hà</v>
      </c>
      <c r="G316" s="5"/>
      <c r="H316" s="3" t="s">
        <v>1243</v>
      </c>
      <c r="I316" s="4" t="s">
        <v>560</v>
      </c>
      <c r="J316" s="3" t="s">
        <v>1244</v>
      </c>
      <c r="K316" s="3" t="s">
        <v>1245</v>
      </c>
      <c r="L316" s="4" t="s">
        <v>1586</v>
      </c>
      <c r="M316" s="3" t="s">
        <v>1587</v>
      </c>
      <c r="N316" s="3" t="s">
        <v>1588</v>
      </c>
      <c r="O316" s="3">
        <v>10</v>
      </c>
      <c r="P316" s="4" t="s">
        <v>1246</v>
      </c>
      <c r="Q316" s="3" t="s">
        <v>1247</v>
      </c>
      <c r="R316" s="4" t="s">
        <v>1248</v>
      </c>
      <c r="S316" s="4" t="s">
        <v>1249</v>
      </c>
      <c r="T316" s="3">
        <v>111058</v>
      </c>
      <c r="U316" s="3">
        <v>1</v>
      </c>
      <c r="V316" s="3">
        <v>0</v>
      </c>
      <c r="W316" s="3" t="s">
        <v>1587</v>
      </c>
      <c r="Y316" s="5">
        <v>45899.499874918998</v>
      </c>
      <c r="Z316" s="3" t="s">
        <v>2604</v>
      </c>
      <c r="AA316" s="3" t="s">
        <v>1250</v>
      </c>
      <c r="AB316" s="3">
        <v>111058</v>
      </c>
      <c r="AC316" s="3" t="s">
        <v>2824</v>
      </c>
      <c r="AD316" s="3" t="s">
        <v>2825</v>
      </c>
      <c r="AE316" s="3" t="str">
        <f t="shared" si="34"/>
        <v>10005986</v>
      </c>
      <c r="AF316" s="3" t="str">
        <f>VLOOKUP(AD316,Vat_tu__hang_hoa__dich_vu!$C:$D,2,0)</f>
        <v>GM500</v>
      </c>
      <c r="AH316" s="3">
        <f t="shared" si="31"/>
        <v>111058</v>
      </c>
      <c r="AI316" s="3">
        <f t="shared" si="32"/>
        <v>111058</v>
      </c>
    </row>
    <row r="317" spans="1:35" x14ac:dyDescent="0.25">
      <c r="A317" s="3" t="str">
        <f>VLOOKUP(B317,'HĐ TRA'!$B:$C,2,0)</f>
        <v>30/08/2025</v>
      </c>
      <c r="B317" s="4">
        <v>9105870615</v>
      </c>
      <c r="C317" s="3" t="s">
        <v>713</v>
      </c>
      <c r="D317" s="5" t="str">
        <f>VLOOKUP(B317,'HĐ TRA'!$B:$L,11,0)</f>
        <v>0104918404-004</v>
      </c>
      <c r="E317" s="6" t="str">
        <f t="shared" si="30"/>
        <v>WIN-004</v>
      </c>
      <c r="F317" s="8" t="str">
        <f t="shared" si="33"/>
        <v>6448 WM+ HTH TDP Phú Xuân, Lộc Hà</v>
      </c>
      <c r="G317" s="5"/>
      <c r="H317" s="3" t="s">
        <v>1243</v>
      </c>
      <c r="I317" s="4" t="s">
        <v>560</v>
      </c>
      <c r="J317" s="3" t="s">
        <v>1244</v>
      </c>
      <c r="K317" s="3" t="s">
        <v>1245</v>
      </c>
      <c r="L317" s="4" t="s">
        <v>1586</v>
      </c>
      <c r="M317" s="3" t="s">
        <v>1587</v>
      </c>
      <c r="N317" s="3" t="s">
        <v>1588</v>
      </c>
      <c r="O317" s="3">
        <v>20</v>
      </c>
      <c r="P317" s="4" t="s">
        <v>1254</v>
      </c>
      <c r="Q317" s="3" t="s">
        <v>1255</v>
      </c>
      <c r="R317" s="4" t="s">
        <v>1256</v>
      </c>
      <c r="S317" s="4" t="s">
        <v>1249</v>
      </c>
      <c r="T317" s="3">
        <v>46000</v>
      </c>
      <c r="U317" s="3">
        <v>2</v>
      </c>
      <c r="V317" s="3">
        <v>0</v>
      </c>
      <c r="W317" s="3" t="s">
        <v>1587</v>
      </c>
      <c r="Y317" s="5">
        <v>45899.499874918998</v>
      </c>
      <c r="Z317" s="3" t="s">
        <v>2604</v>
      </c>
      <c r="AA317" s="3" t="s">
        <v>1250</v>
      </c>
      <c r="AB317" s="3">
        <v>46000</v>
      </c>
      <c r="AC317" s="3" t="s">
        <v>3013</v>
      </c>
      <c r="AD317" s="3" t="s">
        <v>3181</v>
      </c>
      <c r="AE317" s="3" t="str">
        <f t="shared" si="34"/>
        <v>10638308</v>
      </c>
      <c r="AF317" s="3" t="str">
        <f>VLOOKUP(AD317,Vat_tu__hang_hoa__dich_vu!$C:$D,2,0)</f>
        <v>MNH250</v>
      </c>
      <c r="AH317" s="3">
        <f t="shared" si="31"/>
        <v>46000</v>
      </c>
      <c r="AI317" s="3">
        <f t="shared" si="32"/>
        <v>92000</v>
      </c>
    </row>
    <row r="318" spans="1:35" x14ac:dyDescent="0.25">
      <c r="A318" s="3" t="str">
        <f>VLOOKUP(B318,'HĐ TRA'!$B:$C,2,0)</f>
        <v>30/08/2025</v>
      </c>
      <c r="B318" s="4">
        <v>9105870672</v>
      </c>
      <c r="C318" s="3" t="s">
        <v>711</v>
      </c>
      <c r="D318" s="5" t="str">
        <f>VLOOKUP(B318,'HĐ TRA'!$B:$L,11,0)</f>
        <v>0104918404-028</v>
      </c>
      <c r="E318" s="6" t="str">
        <f t="shared" si="30"/>
        <v>WIN-028</v>
      </c>
      <c r="F318" s="8" t="str">
        <f t="shared" si="33"/>
        <v>6005 WM+ KHA XH1 Phước Long</v>
      </c>
      <c r="G318" s="5"/>
      <c r="H318" s="3" t="s">
        <v>1243</v>
      </c>
      <c r="I318" s="4" t="s">
        <v>560</v>
      </c>
      <c r="J318" s="3" t="s">
        <v>1244</v>
      </c>
      <c r="K318" s="3" t="s">
        <v>1245</v>
      </c>
      <c r="L318" s="4" t="s">
        <v>2228</v>
      </c>
      <c r="M318" s="3" t="s">
        <v>2229</v>
      </c>
      <c r="N318" s="3" t="s">
        <v>2230</v>
      </c>
      <c r="O318" s="3">
        <v>10</v>
      </c>
      <c r="P318" s="4" t="s">
        <v>1246</v>
      </c>
      <c r="Q318" s="3" t="s">
        <v>1247</v>
      </c>
      <c r="R318" s="4" t="s">
        <v>1248</v>
      </c>
      <c r="S318" s="4" t="s">
        <v>1249</v>
      </c>
      <c r="T318" s="3">
        <v>111058</v>
      </c>
      <c r="U318" s="3">
        <v>1</v>
      </c>
      <c r="V318" s="3">
        <v>0</v>
      </c>
      <c r="W318" s="3" t="s">
        <v>2229</v>
      </c>
      <c r="Y318" s="5">
        <v>45899.504416898097</v>
      </c>
      <c r="AA318" s="3" t="s">
        <v>1250</v>
      </c>
      <c r="AB318" s="3">
        <v>111058</v>
      </c>
      <c r="AC318" s="3" t="s">
        <v>2824</v>
      </c>
      <c r="AD318" s="3" t="s">
        <v>2825</v>
      </c>
      <c r="AE318" s="3" t="str">
        <f t="shared" si="34"/>
        <v>10005986</v>
      </c>
      <c r="AF318" s="3" t="str">
        <f>VLOOKUP(AD318,Vat_tu__hang_hoa__dich_vu!$C:$D,2,0)</f>
        <v>GM500</v>
      </c>
      <c r="AH318" s="3">
        <f t="shared" si="31"/>
        <v>111058</v>
      </c>
      <c r="AI318" s="3">
        <f t="shared" si="32"/>
        <v>111058</v>
      </c>
    </row>
    <row r="319" spans="1:35" x14ac:dyDescent="0.25">
      <c r="A319" s="3" t="str">
        <f>VLOOKUP(B319,'HĐ TRA'!$B:$C,2,0)</f>
        <v>30/08/2025</v>
      </c>
      <c r="B319" s="4">
        <v>9105870679</v>
      </c>
      <c r="C319" s="3" t="s">
        <v>655</v>
      </c>
      <c r="D319" s="5" t="str">
        <f>VLOOKUP(B319,'HĐ TRA'!$B:$L,11,0)</f>
        <v>0104918404-004</v>
      </c>
      <c r="E319" s="6" t="str">
        <f t="shared" si="30"/>
        <v>WIN-004</v>
      </c>
      <c r="F319" s="8" t="str">
        <f t="shared" si="33"/>
        <v>2ALE WM+ HTH TDP 3, TT Cẩm Xuyên</v>
      </c>
      <c r="G319" s="5"/>
      <c r="H319" s="3" t="s">
        <v>1243</v>
      </c>
      <c r="I319" s="4" t="s">
        <v>560</v>
      </c>
      <c r="J319" s="3" t="s">
        <v>1244</v>
      </c>
      <c r="K319" s="3" t="s">
        <v>1245</v>
      </c>
      <c r="L319" s="4" t="s">
        <v>2605</v>
      </c>
      <c r="M319" s="3" t="s">
        <v>2606</v>
      </c>
      <c r="N319" s="3" t="s">
        <v>2607</v>
      </c>
      <c r="O319" s="3">
        <v>10</v>
      </c>
      <c r="P319" s="4" t="s">
        <v>1251</v>
      </c>
      <c r="Q319" s="3" t="s">
        <v>1252</v>
      </c>
      <c r="R319" s="4" t="s">
        <v>1253</v>
      </c>
      <c r="S319" s="4" t="s">
        <v>1249</v>
      </c>
      <c r="T319" s="3">
        <v>50182</v>
      </c>
      <c r="U319" s="3">
        <v>1</v>
      </c>
      <c r="V319" s="3">
        <v>0</v>
      </c>
      <c r="W319" s="3" t="s">
        <v>2606</v>
      </c>
      <c r="Y319" s="5">
        <v>45899.505936030102</v>
      </c>
      <c r="AA319" s="3" t="s">
        <v>1250</v>
      </c>
      <c r="AB319" s="3">
        <v>50182</v>
      </c>
      <c r="AC319" s="3" t="s">
        <v>2826</v>
      </c>
      <c r="AD319" s="3" t="s">
        <v>3179</v>
      </c>
      <c r="AE319" s="3" t="str">
        <f t="shared" si="34"/>
        <v>10638307</v>
      </c>
      <c r="AF319" s="3" t="str">
        <f>VLOOKUP(AD319,Vat_tu__hang_hoa__dich_vu!$C:$D,2,0)</f>
        <v>GTLX250G</v>
      </c>
      <c r="AH319" s="3">
        <f t="shared" si="31"/>
        <v>50182</v>
      </c>
      <c r="AI319" s="3">
        <f t="shared" si="32"/>
        <v>50182</v>
      </c>
    </row>
    <row r="320" spans="1:35" x14ac:dyDescent="0.25">
      <c r="A320" s="3" t="str">
        <f>VLOOKUP(B320,'HĐ TRA'!$B:$C,2,0)</f>
        <v>30/08/2025</v>
      </c>
      <c r="B320" s="4">
        <v>9105870679</v>
      </c>
      <c r="C320" s="3" t="s">
        <v>655</v>
      </c>
      <c r="D320" s="5" t="str">
        <f>VLOOKUP(B320,'HĐ TRA'!$B:$L,11,0)</f>
        <v>0104918404-004</v>
      </c>
      <c r="E320" s="6" t="str">
        <f t="shared" si="30"/>
        <v>WIN-004</v>
      </c>
      <c r="F320" s="8" t="str">
        <f t="shared" si="33"/>
        <v>2ALE WM+ HTH TDP 3, TT Cẩm Xuyên</v>
      </c>
      <c r="G320" s="5"/>
      <c r="H320" s="3" t="s">
        <v>1243</v>
      </c>
      <c r="I320" s="4" t="s">
        <v>560</v>
      </c>
      <c r="J320" s="3" t="s">
        <v>1244</v>
      </c>
      <c r="K320" s="3" t="s">
        <v>1245</v>
      </c>
      <c r="L320" s="4" t="s">
        <v>2605</v>
      </c>
      <c r="M320" s="3" t="s">
        <v>2606</v>
      </c>
      <c r="N320" s="3" t="s">
        <v>2607</v>
      </c>
      <c r="O320" s="3">
        <v>20</v>
      </c>
      <c r="P320" s="4" t="s">
        <v>1254</v>
      </c>
      <c r="Q320" s="3" t="s">
        <v>1255</v>
      </c>
      <c r="R320" s="4" t="s">
        <v>1256</v>
      </c>
      <c r="S320" s="4" t="s">
        <v>1249</v>
      </c>
      <c r="T320" s="3">
        <v>46000</v>
      </c>
      <c r="U320" s="3">
        <v>3</v>
      </c>
      <c r="V320" s="3">
        <v>0</v>
      </c>
      <c r="W320" s="3" t="s">
        <v>2606</v>
      </c>
      <c r="Y320" s="5">
        <v>45899.505936030102</v>
      </c>
      <c r="AA320" s="3" t="s">
        <v>1250</v>
      </c>
      <c r="AB320" s="3">
        <v>46000</v>
      </c>
      <c r="AC320" s="3" t="s">
        <v>3013</v>
      </c>
      <c r="AD320" s="3" t="s">
        <v>3181</v>
      </c>
      <c r="AE320" s="3" t="str">
        <f t="shared" si="34"/>
        <v>10638308</v>
      </c>
      <c r="AF320" s="3" t="str">
        <f>VLOOKUP(AD320,Vat_tu__hang_hoa__dich_vu!$C:$D,2,0)</f>
        <v>MNH250</v>
      </c>
      <c r="AH320" s="3">
        <f t="shared" si="31"/>
        <v>46000</v>
      </c>
      <c r="AI320" s="3">
        <f t="shared" si="32"/>
        <v>138000</v>
      </c>
    </row>
    <row r="321" spans="1:35" x14ac:dyDescent="0.25">
      <c r="A321" s="3" t="str">
        <f>VLOOKUP(B321,'HĐ TRA'!$B:$C,2,0)</f>
        <v>30/08/2025</v>
      </c>
      <c r="B321" s="4">
        <v>9105870679</v>
      </c>
      <c r="C321" s="3" t="s">
        <v>655</v>
      </c>
      <c r="D321" s="5" t="str">
        <f>VLOOKUP(B321,'HĐ TRA'!$B:$L,11,0)</f>
        <v>0104918404-004</v>
      </c>
      <c r="E321" s="6" t="str">
        <f t="shared" si="30"/>
        <v>WIN-004</v>
      </c>
      <c r="F321" s="8" t="str">
        <f t="shared" si="33"/>
        <v>2ALE WM+ HTH TDP 3, TT Cẩm Xuyên</v>
      </c>
      <c r="G321" s="5"/>
      <c r="H321" s="3" t="s">
        <v>1243</v>
      </c>
      <c r="I321" s="4" t="s">
        <v>560</v>
      </c>
      <c r="J321" s="3" t="s">
        <v>1244</v>
      </c>
      <c r="K321" s="3" t="s">
        <v>1245</v>
      </c>
      <c r="L321" s="4" t="s">
        <v>2605</v>
      </c>
      <c r="M321" s="3" t="s">
        <v>2606</v>
      </c>
      <c r="N321" s="3" t="s">
        <v>2607</v>
      </c>
      <c r="O321" s="3">
        <v>30</v>
      </c>
      <c r="P321" s="4" t="s">
        <v>1296</v>
      </c>
      <c r="Q321" s="3" t="s">
        <v>1297</v>
      </c>
      <c r="R321" s="4" t="s">
        <v>1298</v>
      </c>
      <c r="S321" s="4" t="s">
        <v>1249</v>
      </c>
      <c r="T321" s="3">
        <v>50400</v>
      </c>
      <c r="U321" s="3">
        <v>1</v>
      </c>
      <c r="V321" s="3">
        <v>0</v>
      </c>
      <c r="W321" s="3" t="s">
        <v>2606</v>
      </c>
      <c r="Y321" s="5">
        <v>45899.505936030102</v>
      </c>
      <c r="AA321" s="3" t="s">
        <v>1250</v>
      </c>
      <c r="AB321" s="3">
        <v>50400</v>
      </c>
      <c r="AC321" s="3" t="s">
        <v>2883</v>
      </c>
      <c r="AD321" s="3" t="s">
        <v>2882</v>
      </c>
      <c r="AE321" s="3" t="str">
        <f t="shared" si="34"/>
        <v>10182349</v>
      </c>
      <c r="AF321" s="3" t="str">
        <f>VLOOKUP(AD321,Vat_tu__hang_hoa__dich_vu!$C:$D,2,0)</f>
        <v>GSG250</v>
      </c>
      <c r="AH321" s="3">
        <f t="shared" si="31"/>
        <v>50400</v>
      </c>
      <c r="AI321" s="3">
        <f t="shared" si="32"/>
        <v>50400</v>
      </c>
    </row>
    <row r="322" spans="1:35" x14ac:dyDescent="0.25">
      <c r="A322" s="3" t="str">
        <f>VLOOKUP(B322,'HĐ TRA'!$B:$C,2,0)</f>
        <v>30/08/2025</v>
      </c>
      <c r="B322" s="4">
        <v>9105870656</v>
      </c>
      <c r="C322" s="3" t="s">
        <v>566</v>
      </c>
      <c r="D322" s="5" t="str">
        <f>VLOOKUP(B322,'HĐ TRA'!$B:$L,11,0)</f>
        <v>0104918404-071</v>
      </c>
      <c r="E322" s="6" t="str">
        <f t="shared" si="30"/>
        <v>WIN-071</v>
      </c>
      <c r="F322" s="8" t="str">
        <f t="shared" si="33"/>
        <v>2AW5 WM+ BDH 79 Phan Trọng Tuệ</v>
      </c>
      <c r="G322" s="5"/>
      <c r="H322" s="3" t="s">
        <v>1243</v>
      </c>
      <c r="I322" s="4" t="s">
        <v>560</v>
      </c>
      <c r="J322" s="3" t="s">
        <v>1244</v>
      </c>
      <c r="K322" s="3" t="s">
        <v>1245</v>
      </c>
      <c r="L322" s="4" t="s">
        <v>1399</v>
      </c>
      <c r="M322" s="3" t="s">
        <v>1400</v>
      </c>
      <c r="N322" s="3" t="s">
        <v>1401</v>
      </c>
      <c r="O322" s="3">
        <v>10</v>
      </c>
      <c r="P322" s="4" t="s">
        <v>1266</v>
      </c>
      <c r="Q322" s="3" t="s">
        <v>1267</v>
      </c>
      <c r="R322" s="4" t="s">
        <v>1268</v>
      </c>
      <c r="S322" s="4" t="s">
        <v>1249</v>
      </c>
      <c r="T322" s="3">
        <v>49500</v>
      </c>
      <c r="U322" s="3">
        <v>2</v>
      </c>
      <c r="V322" s="3">
        <v>0</v>
      </c>
      <c r="W322" s="3" t="s">
        <v>1400</v>
      </c>
      <c r="Y322" s="5">
        <v>45899.506454050897</v>
      </c>
      <c r="AA322" s="3" t="s">
        <v>1250</v>
      </c>
      <c r="AB322" s="3">
        <v>49500</v>
      </c>
      <c r="AC322" s="3" t="s">
        <v>2873</v>
      </c>
      <c r="AD322" s="3" t="s">
        <v>2872</v>
      </c>
      <c r="AE322" s="3" t="str">
        <f t="shared" si="34"/>
        <v>10182348</v>
      </c>
      <c r="AF322" s="3" t="str">
        <f>VLOOKUP(AD322,Vat_tu__hang_hoa__dich_vu!$C:$D,2,0)</f>
        <v>GL250KT</v>
      </c>
      <c r="AH322" s="3">
        <f t="shared" si="31"/>
        <v>49500</v>
      </c>
      <c r="AI322" s="3">
        <f t="shared" si="32"/>
        <v>99000</v>
      </c>
    </row>
    <row r="323" spans="1:35" x14ac:dyDescent="0.25">
      <c r="A323" s="3" t="str">
        <f>VLOOKUP(B323,'HĐ TRA'!$B:$C,2,0)</f>
        <v>30/08/2025</v>
      </c>
      <c r="B323" s="4">
        <v>9105870719</v>
      </c>
      <c r="C323" s="3" t="s">
        <v>570</v>
      </c>
      <c r="D323" s="5" t="str">
        <f>VLOOKUP(B323,'HĐ TRA'!$B:$L,11,0)</f>
        <v>0104918404-071</v>
      </c>
      <c r="E323" s="6" t="str">
        <f t="shared" ref="E323:E386" si="35">IF(D323="#N/A","",IF(D323="0104918404","WIN","WIN-"&amp;RIGHT(D323,3)))</f>
        <v>WIN-071</v>
      </c>
      <c r="F323" s="8" t="str">
        <f t="shared" si="33"/>
        <v>2AW5 WM+ BDH 79 Phan Trọng Tuệ</v>
      </c>
      <c r="G323" s="5"/>
      <c r="H323" s="3" t="s">
        <v>1243</v>
      </c>
      <c r="I323" s="4" t="s">
        <v>560</v>
      </c>
      <c r="J323" s="3" t="s">
        <v>1244</v>
      </c>
      <c r="K323" s="3" t="s">
        <v>1245</v>
      </c>
      <c r="L323" s="4" t="s">
        <v>1399</v>
      </c>
      <c r="M323" s="3" t="s">
        <v>1400</v>
      </c>
      <c r="N323" s="3" t="s">
        <v>1401</v>
      </c>
      <c r="O323" s="3">
        <v>10</v>
      </c>
      <c r="P323" s="4" t="s">
        <v>1274</v>
      </c>
      <c r="Q323" s="3" t="s">
        <v>1275</v>
      </c>
      <c r="R323" s="4" t="s">
        <v>1276</v>
      </c>
      <c r="S323" s="4" t="s">
        <v>1249</v>
      </c>
      <c r="T323" s="3">
        <v>74250</v>
      </c>
      <c r="U323" s="3">
        <v>1</v>
      </c>
      <c r="V323" s="3">
        <v>0</v>
      </c>
      <c r="W323" s="3" t="s">
        <v>1400</v>
      </c>
      <c r="Y323" s="5">
        <v>45899.508580752299</v>
      </c>
      <c r="AA323" s="3" t="s">
        <v>1250</v>
      </c>
      <c r="AB323" s="3">
        <v>74250</v>
      </c>
      <c r="AC323" s="3" t="s">
        <v>2771</v>
      </c>
      <c r="AD323" s="3" t="s">
        <v>2770</v>
      </c>
      <c r="AE323" s="3" t="str">
        <f t="shared" si="34"/>
        <v>10182351</v>
      </c>
      <c r="AF323" s="3" t="str">
        <f>VLOOKUP(AD323,Vat_tu__hang_hoa__dich_vu!$C:$D,2,0)</f>
        <v>CC300</v>
      </c>
      <c r="AH323" s="3">
        <f t="shared" ref="AH323:AH386" si="36">T323</f>
        <v>74250</v>
      </c>
      <c r="AI323" s="3">
        <f t="shared" ref="AI323:AI386" si="37">T323*U323</f>
        <v>74250</v>
      </c>
    </row>
    <row r="324" spans="1:35" x14ac:dyDescent="0.25">
      <c r="A324" s="3" t="str">
        <f>VLOOKUP(B324,'HĐ TRA'!$B:$C,2,0)</f>
        <v>30/08/2025</v>
      </c>
      <c r="B324" s="4">
        <v>9105870710</v>
      </c>
      <c r="C324" s="3" t="s">
        <v>754</v>
      </c>
      <c r="D324" s="5" t="str">
        <f>VLOOKUP(B324,'HĐ TRA'!$B:$L,11,0)</f>
        <v>0104918404-009</v>
      </c>
      <c r="E324" s="6" t="str">
        <f t="shared" si="35"/>
        <v>WIN-009</v>
      </c>
      <c r="F324" s="8" t="str">
        <f t="shared" si="33"/>
        <v>3956 WM+ DNG 119 Huỳnh Ngọc Huệ, Tổ 15</v>
      </c>
      <c r="G324" s="5"/>
      <c r="H324" s="3" t="s">
        <v>1243</v>
      </c>
      <c r="I324" s="4" t="s">
        <v>560</v>
      </c>
      <c r="J324" s="3" t="s">
        <v>1244</v>
      </c>
      <c r="K324" s="3" t="s">
        <v>1245</v>
      </c>
      <c r="L324" s="4" t="s">
        <v>1474</v>
      </c>
      <c r="M324" s="3" t="s">
        <v>1475</v>
      </c>
      <c r="N324" s="3" t="s">
        <v>1476</v>
      </c>
      <c r="O324" s="3">
        <v>10</v>
      </c>
      <c r="P324" s="4" t="s">
        <v>1246</v>
      </c>
      <c r="Q324" s="3" t="s">
        <v>1247</v>
      </c>
      <c r="R324" s="4" t="s">
        <v>1248</v>
      </c>
      <c r="S324" s="4" t="s">
        <v>1249</v>
      </c>
      <c r="T324" s="3">
        <v>111058</v>
      </c>
      <c r="U324" s="3">
        <v>4</v>
      </c>
      <c r="V324" s="3">
        <v>0</v>
      </c>
      <c r="W324" s="3" t="s">
        <v>1477</v>
      </c>
      <c r="X324" s="3" t="s">
        <v>1478</v>
      </c>
      <c r="Y324" s="5">
        <v>45899.508708101901</v>
      </c>
      <c r="AA324" s="3" t="s">
        <v>1250</v>
      </c>
      <c r="AB324" s="3">
        <v>111058</v>
      </c>
      <c r="AC324" s="3" t="s">
        <v>2824</v>
      </c>
      <c r="AD324" s="3" t="s">
        <v>2825</v>
      </c>
      <c r="AE324" s="3" t="str">
        <f t="shared" si="34"/>
        <v>10005986</v>
      </c>
      <c r="AF324" s="3" t="str">
        <f>VLOOKUP(AD324,Vat_tu__hang_hoa__dich_vu!$C:$D,2,0)</f>
        <v>GM500</v>
      </c>
      <c r="AH324" s="3">
        <f t="shared" si="36"/>
        <v>111058</v>
      </c>
      <c r="AI324" s="3">
        <f t="shared" si="37"/>
        <v>444232</v>
      </c>
    </row>
    <row r="325" spans="1:35" x14ac:dyDescent="0.25">
      <c r="A325" s="3" t="str">
        <f>VLOOKUP(B325,'HĐ TRA'!$B:$C,2,0)</f>
        <v>30/08/2025</v>
      </c>
      <c r="B325" s="4">
        <v>9105870727</v>
      </c>
      <c r="C325" s="3" t="s">
        <v>697</v>
      </c>
      <c r="D325" s="5" t="str">
        <f>VLOOKUP(B325,'HĐ TRA'!$B:$L,11,0)</f>
        <v>0104918404-003</v>
      </c>
      <c r="E325" s="6" t="str">
        <f t="shared" si="35"/>
        <v>WIN-003</v>
      </c>
      <c r="F325" s="8" t="str">
        <f t="shared" si="33"/>
        <v>3343 WM+ PTO 3023 Đại Lộ Hùng Vương</v>
      </c>
      <c r="G325" s="5"/>
      <c r="H325" s="3" t="s">
        <v>1243</v>
      </c>
      <c r="I325" s="4" t="s">
        <v>560</v>
      </c>
      <c r="J325" s="3" t="s">
        <v>1244</v>
      </c>
      <c r="K325" s="3" t="s">
        <v>1245</v>
      </c>
      <c r="L325" s="4" t="s">
        <v>1445</v>
      </c>
      <c r="M325" s="3" t="s">
        <v>1446</v>
      </c>
      <c r="N325" s="3" t="s">
        <v>1447</v>
      </c>
      <c r="O325" s="3">
        <v>10</v>
      </c>
      <c r="P325" s="4" t="s">
        <v>1260</v>
      </c>
      <c r="Q325" s="3" t="s">
        <v>1261</v>
      </c>
      <c r="R325" s="4" t="s">
        <v>1262</v>
      </c>
      <c r="S325" s="4" t="s">
        <v>1249</v>
      </c>
      <c r="T325" s="3">
        <v>73431</v>
      </c>
      <c r="U325" s="3">
        <v>1</v>
      </c>
      <c r="V325" s="3">
        <v>0</v>
      </c>
      <c r="W325" s="3" t="s">
        <v>1446</v>
      </c>
      <c r="X325" s="3" t="s">
        <v>1448</v>
      </c>
      <c r="Y325" s="5">
        <v>45899.5105104514</v>
      </c>
      <c r="AA325" s="3" t="s">
        <v>1250</v>
      </c>
      <c r="AB325" s="3">
        <v>73431</v>
      </c>
      <c r="AC325" s="3" t="s">
        <v>2779</v>
      </c>
      <c r="AD325" s="3" t="s">
        <v>2778</v>
      </c>
      <c r="AE325" s="3" t="str">
        <f t="shared" si="34"/>
        <v>10005984</v>
      </c>
      <c r="AF325" s="3" t="str">
        <f>VLOOKUP(AD325,Vat_tu__hang_hoa__dich_vu!$C:$D,2,0)</f>
        <v>CGM300</v>
      </c>
      <c r="AH325" s="3">
        <f t="shared" si="36"/>
        <v>73431</v>
      </c>
      <c r="AI325" s="3">
        <f t="shared" si="37"/>
        <v>73431</v>
      </c>
    </row>
    <row r="326" spans="1:35" x14ac:dyDescent="0.25">
      <c r="A326" s="3" t="str">
        <f>VLOOKUP(B326,'HĐ TRA'!$B:$C,2,0)</f>
        <v>30/08/2025</v>
      </c>
      <c r="B326" s="4">
        <v>9105870727</v>
      </c>
      <c r="C326" s="3" t="s">
        <v>697</v>
      </c>
      <c r="D326" s="5" t="str">
        <f>VLOOKUP(B326,'HĐ TRA'!$B:$L,11,0)</f>
        <v>0104918404-003</v>
      </c>
      <c r="E326" s="6" t="str">
        <f t="shared" si="35"/>
        <v>WIN-003</v>
      </c>
      <c r="F326" s="8" t="str">
        <f t="shared" si="33"/>
        <v>3343 WM+ PTO 3023 Đại Lộ Hùng Vương</v>
      </c>
      <c r="G326" s="5"/>
      <c r="H326" s="3" t="s">
        <v>1243</v>
      </c>
      <c r="I326" s="4" t="s">
        <v>560</v>
      </c>
      <c r="J326" s="3" t="s">
        <v>1244</v>
      </c>
      <c r="K326" s="3" t="s">
        <v>1245</v>
      </c>
      <c r="L326" s="4" t="s">
        <v>1445</v>
      </c>
      <c r="M326" s="3" t="s">
        <v>1446</v>
      </c>
      <c r="N326" s="3" t="s">
        <v>1447</v>
      </c>
      <c r="O326" s="3">
        <v>20</v>
      </c>
      <c r="P326" s="4" t="s">
        <v>1254</v>
      </c>
      <c r="Q326" s="3" t="s">
        <v>1255</v>
      </c>
      <c r="R326" s="4" t="s">
        <v>1256</v>
      </c>
      <c r="S326" s="4" t="s">
        <v>1249</v>
      </c>
      <c r="T326" s="3">
        <v>46000</v>
      </c>
      <c r="U326" s="3">
        <v>1</v>
      </c>
      <c r="V326" s="3">
        <v>0</v>
      </c>
      <c r="W326" s="3" t="s">
        <v>1446</v>
      </c>
      <c r="X326" s="3" t="s">
        <v>1448</v>
      </c>
      <c r="Y326" s="5">
        <v>45899.5105104514</v>
      </c>
      <c r="AA326" s="3" t="s">
        <v>1250</v>
      </c>
      <c r="AB326" s="3">
        <v>46000</v>
      </c>
      <c r="AC326" s="3" t="s">
        <v>3013</v>
      </c>
      <c r="AD326" s="3" t="s">
        <v>3181</v>
      </c>
      <c r="AE326" s="3" t="str">
        <f t="shared" si="34"/>
        <v>10638308</v>
      </c>
      <c r="AF326" s="3" t="str">
        <f>VLOOKUP(AD326,Vat_tu__hang_hoa__dich_vu!$C:$D,2,0)</f>
        <v>MNH250</v>
      </c>
      <c r="AH326" s="3">
        <f t="shared" si="36"/>
        <v>46000</v>
      </c>
      <c r="AI326" s="3">
        <f t="shared" si="37"/>
        <v>46000</v>
      </c>
    </row>
    <row r="327" spans="1:35" x14ac:dyDescent="0.25">
      <c r="A327" s="3" t="str">
        <f>VLOOKUP(B327,'HĐ TRA'!$B:$C,2,0)</f>
        <v>30/08/2025</v>
      </c>
      <c r="B327" s="4">
        <v>9105870715</v>
      </c>
      <c r="C327" s="3" t="s">
        <v>649</v>
      </c>
      <c r="D327" s="5" t="str">
        <f>VLOOKUP(B327,'HĐ TRA'!$B:$L,11,0)</f>
        <v>0104918404-004</v>
      </c>
      <c r="E327" s="6" t="str">
        <f t="shared" si="35"/>
        <v>WIN-004</v>
      </c>
      <c r="F327" s="8" t="str">
        <f t="shared" si="33"/>
        <v>2A23 WM+ HTH Trung Hòa, Thạch Hà</v>
      </c>
      <c r="G327" s="5"/>
      <c r="H327" s="3" t="s">
        <v>1243</v>
      </c>
      <c r="I327" s="4" t="s">
        <v>560</v>
      </c>
      <c r="J327" s="3" t="s">
        <v>1244</v>
      </c>
      <c r="K327" s="3" t="s">
        <v>1245</v>
      </c>
      <c r="L327" s="4" t="s">
        <v>1376</v>
      </c>
      <c r="M327" s="3" t="s">
        <v>1377</v>
      </c>
      <c r="N327" s="3" t="s">
        <v>1378</v>
      </c>
      <c r="O327" s="3">
        <v>10</v>
      </c>
      <c r="P327" s="4" t="s">
        <v>1296</v>
      </c>
      <c r="Q327" s="3" t="s">
        <v>1297</v>
      </c>
      <c r="R327" s="4" t="s">
        <v>1298</v>
      </c>
      <c r="S327" s="4" t="s">
        <v>1249</v>
      </c>
      <c r="T327" s="3">
        <v>50400</v>
      </c>
      <c r="U327" s="3">
        <v>1</v>
      </c>
      <c r="V327" s="3">
        <v>0</v>
      </c>
      <c r="W327" s="3" t="s">
        <v>1377</v>
      </c>
      <c r="Y327" s="5">
        <v>45899.511492245401</v>
      </c>
      <c r="AA327" s="3" t="s">
        <v>1250</v>
      </c>
      <c r="AB327" s="3">
        <v>50400</v>
      </c>
      <c r="AC327" s="3" t="s">
        <v>2883</v>
      </c>
      <c r="AD327" s="3" t="s">
        <v>2882</v>
      </c>
      <c r="AE327" s="3" t="str">
        <f t="shared" si="34"/>
        <v>10182349</v>
      </c>
      <c r="AF327" s="3" t="str">
        <f>VLOOKUP(AD327,Vat_tu__hang_hoa__dich_vu!$C:$D,2,0)</f>
        <v>GSG250</v>
      </c>
      <c r="AH327" s="3">
        <f t="shared" si="36"/>
        <v>50400</v>
      </c>
      <c r="AI327" s="3">
        <f t="shared" si="37"/>
        <v>50400</v>
      </c>
    </row>
    <row r="328" spans="1:35" x14ac:dyDescent="0.25">
      <c r="A328" s="3" t="str">
        <f>VLOOKUP(B328,'HĐ TRA'!$B:$C,2,0)</f>
        <v>30/08/2025</v>
      </c>
      <c r="B328" s="4">
        <v>9105870715</v>
      </c>
      <c r="C328" s="3" t="s">
        <v>649</v>
      </c>
      <c r="D328" s="5" t="str">
        <f>VLOOKUP(B328,'HĐ TRA'!$B:$L,11,0)</f>
        <v>0104918404-004</v>
      </c>
      <c r="E328" s="6" t="str">
        <f t="shared" si="35"/>
        <v>WIN-004</v>
      </c>
      <c r="F328" s="8" t="str">
        <f t="shared" si="33"/>
        <v>2A23 WM+ HTH Trung Hòa, Thạch Hà</v>
      </c>
      <c r="G328" s="5"/>
      <c r="H328" s="3" t="s">
        <v>1243</v>
      </c>
      <c r="I328" s="4" t="s">
        <v>560</v>
      </c>
      <c r="J328" s="3" t="s">
        <v>1244</v>
      </c>
      <c r="K328" s="3" t="s">
        <v>1245</v>
      </c>
      <c r="L328" s="4" t="s">
        <v>1376</v>
      </c>
      <c r="M328" s="3" t="s">
        <v>1377</v>
      </c>
      <c r="N328" s="3" t="s">
        <v>1378</v>
      </c>
      <c r="O328" s="3">
        <v>20</v>
      </c>
      <c r="P328" s="4" t="s">
        <v>1274</v>
      </c>
      <c r="Q328" s="3" t="s">
        <v>1275</v>
      </c>
      <c r="R328" s="4" t="s">
        <v>1276</v>
      </c>
      <c r="S328" s="4" t="s">
        <v>1249</v>
      </c>
      <c r="T328" s="3">
        <v>74250</v>
      </c>
      <c r="U328" s="3">
        <v>3</v>
      </c>
      <c r="V328" s="3">
        <v>0</v>
      </c>
      <c r="W328" s="3" t="s">
        <v>1377</v>
      </c>
      <c r="Y328" s="5">
        <v>45899.511492245401</v>
      </c>
      <c r="AA328" s="3" t="s">
        <v>1250</v>
      </c>
      <c r="AB328" s="3">
        <v>74250</v>
      </c>
      <c r="AC328" s="3" t="s">
        <v>2771</v>
      </c>
      <c r="AD328" s="3" t="s">
        <v>2770</v>
      </c>
      <c r="AE328" s="3" t="str">
        <f t="shared" si="34"/>
        <v>10182351</v>
      </c>
      <c r="AF328" s="3" t="str">
        <f>VLOOKUP(AD328,Vat_tu__hang_hoa__dich_vu!$C:$D,2,0)</f>
        <v>CC300</v>
      </c>
      <c r="AH328" s="3">
        <f t="shared" si="36"/>
        <v>74250</v>
      </c>
      <c r="AI328" s="3">
        <f t="shared" si="37"/>
        <v>222750</v>
      </c>
    </row>
    <row r="329" spans="1:35" x14ac:dyDescent="0.25">
      <c r="A329" s="3" t="str">
        <f>VLOOKUP(B329,'HĐ TRA'!$B:$C,2,0)</f>
        <v>30/08/2025</v>
      </c>
      <c r="B329" s="4">
        <v>9105870715</v>
      </c>
      <c r="C329" s="3" t="s">
        <v>649</v>
      </c>
      <c r="D329" s="5" t="str">
        <f>VLOOKUP(B329,'HĐ TRA'!$B:$L,11,0)</f>
        <v>0104918404-004</v>
      </c>
      <c r="E329" s="6" t="str">
        <f t="shared" si="35"/>
        <v>WIN-004</v>
      </c>
      <c r="F329" s="8" t="str">
        <f t="shared" si="33"/>
        <v>2A23 WM+ HTH Trung Hòa, Thạch Hà</v>
      </c>
      <c r="G329" s="5"/>
      <c r="H329" s="3" t="s">
        <v>1243</v>
      </c>
      <c r="I329" s="4" t="s">
        <v>560</v>
      </c>
      <c r="J329" s="3" t="s">
        <v>1244</v>
      </c>
      <c r="K329" s="3" t="s">
        <v>1245</v>
      </c>
      <c r="L329" s="4" t="s">
        <v>1376</v>
      </c>
      <c r="M329" s="3" t="s">
        <v>1377</v>
      </c>
      <c r="N329" s="3" t="s">
        <v>1378</v>
      </c>
      <c r="O329" s="3">
        <v>30</v>
      </c>
      <c r="P329" s="4" t="s">
        <v>1254</v>
      </c>
      <c r="Q329" s="3" t="s">
        <v>1255</v>
      </c>
      <c r="R329" s="4" t="s">
        <v>1256</v>
      </c>
      <c r="S329" s="4" t="s">
        <v>1249</v>
      </c>
      <c r="T329" s="3">
        <v>46000</v>
      </c>
      <c r="U329" s="3">
        <v>3</v>
      </c>
      <c r="V329" s="3">
        <v>0</v>
      </c>
      <c r="W329" s="3" t="s">
        <v>1377</v>
      </c>
      <c r="Y329" s="5">
        <v>45899.511492245401</v>
      </c>
      <c r="AA329" s="3" t="s">
        <v>1250</v>
      </c>
      <c r="AB329" s="3">
        <v>46000</v>
      </c>
      <c r="AC329" s="3" t="s">
        <v>3013</v>
      </c>
      <c r="AD329" s="3" t="s">
        <v>3181</v>
      </c>
      <c r="AE329" s="3" t="str">
        <f t="shared" si="34"/>
        <v>10638308</v>
      </c>
      <c r="AF329" s="3" t="str">
        <f>VLOOKUP(AD329,Vat_tu__hang_hoa__dich_vu!$C:$D,2,0)</f>
        <v>MNH250</v>
      </c>
      <c r="AH329" s="3">
        <f t="shared" si="36"/>
        <v>46000</v>
      </c>
      <c r="AI329" s="3">
        <f t="shared" si="37"/>
        <v>138000</v>
      </c>
    </row>
    <row r="330" spans="1:35" x14ac:dyDescent="0.25">
      <c r="A330" s="3" t="str">
        <f>VLOOKUP(B330,'HĐ TRA'!$B:$C,2,0)</f>
        <v>30/08/2025</v>
      </c>
      <c r="B330" s="4">
        <v>9105870723</v>
      </c>
      <c r="C330" s="3" t="s">
        <v>931</v>
      </c>
      <c r="D330" s="5" t="str">
        <f>VLOOKUP(B330,'HĐ TRA'!$B:$L,11,0)</f>
        <v>0104918404-071</v>
      </c>
      <c r="E330" s="6" t="str">
        <f t="shared" si="35"/>
        <v>WIN-071</v>
      </c>
      <c r="F330" s="8" t="str">
        <f t="shared" si="33"/>
        <v>2AW5 WM+ BDH 79 Phan Trọng Tuệ</v>
      </c>
      <c r="G330" s="5"/>
      <c r="H330" s="3" t="s">
        <v>1243</v>
      </c>
      <c r="I330" s="4" t="s">
        <v>560</v>
      </c>
      <c r="J330" s="3" t="s">
        <v>1244</v>
      </c>
      <c r="K330" s="3" t="s">
        <v>1245</v>
      </c>
      <c r="L330" s="4" t="s">
        <v>1399</v>
      </c>
      <c r="M330" s="3" t="s">
        <v>1400</v>
      </c>
      <c r="N330" s="3" t="s">
        <v>1401</v>
      </c>
      <c r="O330" s="3">
        <v>10</v>
      </c>
      <c r="P330" s="4" t="s">
        <v>1257</v>
      </c>
      <c r="Q330" s="3" t="s">
        <v>1258</v>
      </c>
      <c r="R330" s="4" t="s">
        <v>1259</v>
      </c>
      <c r="S330" s="4" t="s">
        <v>1249</v>
      </c>
      <c r="T330" s="3">
        <v>55595</v>
      </c>
      <c r="U330" s="3">
        <v>4</v>
      </c>
      <c r="V330" s="3">
        <v>0</v>
      </c>
      <c r="W330" s="3" t="s">
        <v>1400</v>
      </c>
      <c r="Y330" s="5">
        <v>45899.514338773202</v>
      </c>
      <c r="AA330" s="3" t="s">
        <v>1250</v>
      </c>
      <c r="AB330" s="3">
        <v>55595</v>
      </c>
      <c r="AC330" s="3" t="s">
        <v>3047</v>
      </c>
      <c r="AD330" s="3" t="s">
        <v>3046</v>
      </c>
      <c r="AE330" s="3" t="str">
        <f t="shared" si="34"/>
        <v>10005987</v>
      </c>
      <c r="AF330" s="3" t="str">
        <f>VLOOKUP(AD330,Vat_tu__hang_hoa__dich_vu!$C:$D,2,0)</f>
        <v>TH200</v>
      </c>
      <c r="AH330" s="3">
        <f t="shared" si="36"/>
        <v>55595</v>
      </c>
      <c r="AI330" s="3">
        <f t="shared" si="37"/>
        <v>222380</v>
      </c>
    </row>
    <row r="331" spans="1:35" x14ac:dyDescent="0.25">
      <c r="A331" s="3" t="str">
        <f>VLOOKUP(B331,'HĐ TRA'!$B:$C,2,0)</f>
        <v>30/08/2025</v>
      </c>
      <c r="B331" s="4">
        <v>9105870800</v>
      </c>
      <c r="C331" s="3" t="s">
        <v>943</v>
      </c>
      <c r="D331" s="5" t="str">
        <f>VLOOKUP(B331,'HĐ TRA'!$B:$L,11,0)</f>
        <v>0104918404-071</v>
      </c>
      <c r="E331" s="6" t="str">
        <f t="shared" si="35"/>
        <v>WIN-071</v>
      </c>
      <c r="F331" s="8" t="str">
        <f t="shared" si="33"/>
        <v>2AIE WM+ BDH 143 Thành Thái</v>
      </c>
      <c r="G331" s="5"/>
      <c r="H331" s="3" t="s">
        <v>1243</v>
      </c>
      <c r="I331" s="4" t="s">
        <v>560</v>
      </c>
      <c r="J331" s="3" t="s">
        <v>1244</v>
      </c>
      <c r="K331" s="3" t="s">
        <v>1245</v>
      </c>
      <c r="L331" s="4" t="s">
        <v>1928</v>
      </c>
      <c r="M331" s="3" t="s">
        <v>1929</v>
      </c>
      <c r="N331" s="3" t="s">
        <v>1930</v>
      </c>
      <c r="O331" s="3">
        <v>10</v>
      </c>
      <c r="P331" s="4" t="s">
        <v>1274</v>
      </c>
      <c r="Q331" s="3" t="s">
        <v>1275</v>
      </c>
      <c r="R331" s="4" t="s">
        <v>1276</v>
      </c>
      <c r="S331" s="4" t="s">
        <v>1249</v>
      </c>
      <c r="T331" s="3">
        <v>74250</v>
      </c>
      <c r="U331" s="3">
        <v>2</v>
      </c>
      <c r="V331" s="3">
        <v>0</v>
      </c>
      <c r="W331" s="3" t="s">
        <v>1929</v>
      </c>
      <c r="Y331" s="5">
        <v>45899.5240186343</v>
      </c>
      <c r="Z331" s="3" t="s">
        <v>2608</v>
      </c>
      <c r="AA331" s="3" t="s">
        <v>1250</v>
      </c>
      <c r="AB331" s="3">
        <v>74250</v>
      </c>
      <c r="AC331" s="3" t="s">
        <v>2771</v>
      </c>
      <c r="AD331" s="3" t="s">
        <v>2770</v>
      </c>
      <c r="AE331" s="3" t="str">
        <f t="shared" si="34"/>
        <v>10182351</v>
      </c>
      <c r="AF331" s="3" t="str">
        <f>VLOOKUP(AD331,Vat_tu__hang_hoa__dich_vu!$C:$D,2,0)</f>
        <v>CC300</v>
      </c>
      <c r="AH331" s="3">
        <f t="shared" si="36"/>
        <v>74250</v>
      </c>
      <c r="AI331" s="3">
        <f t="shared" si="37"/>
        <v>148500</v>
      </c>
    </row>
    <row r="332" spans="1:35" x14ac:dyDescent="0.25">
      <c r="A332" s="3" t="str">
        <f>VLOOKUP(B332,'HĐ TRA'!$B:$C,2,0)</f>
        <v>30/08/2025</v>
      </c>
      <c r="B332" s="4">
        <v>9105870859</v>
      </c>
      <c r="C332" s="3" t="s">
        <v>691</v>
      </c>
      <c r="D332" s="5" t="str">
        <f>VLOOKUP(B332,'HĐ TRA'!$B:$L,11,0)</f>
        <v>0104918404-002</v>
      </c>
      <c r="E332" s="6" t="str">
        <f t="shared" si="35"/>
        <v>WIN-002</v>
      </c>
      <c r="F332" s="8" t="str">
        <f t="shared" si="33"/>
        <v>6777 WM+ HNI 39 Ngõ 192 Lê Trọng Tấn</v>
      </c>
      <c r="G332" s="5"/>
      <c r="H332" s="3" t="s">
        <v>1243</v>
      </c>
      <c r="I332" s="4" t="s">
        <v>560</v>
      </c>
      <c r="J332" s="3" t="s">
        <v>1244</v>
      </c>
      <c r="K332" s="3" t="s">
        <v>1245</v>
      </c>
      <c r="L332" s="4" t="s">
        <v>2265</v>
      </c>
      <c r="M332" s="3" t="s">
        <v>2266</v>
      </c>
      <c r="N332" s="3" t="s">
        <v>2267</v>
      </c>
      <c r="O332" s="3">
        <v>10</v>
      </c>
      <c r="P332" s="4" t="s">
        <v>1246</v>
      </c>
      <c r="Q332" s="3" t="s">
        <v>1247</v>
      </c>
      <c r="R332" s="4" t="s">
        <v>1248</v>
      </c>
      <c r="S332" s="4" t="s">
        <v>1249</v>
      </c>
      <c r="T332" s="3">
        <v>111058</v>
      </c>
      <c r="U332" s="3">
        <v>3</v>
      </c>
      <c r="V332" s="3">
        <v>0</v>
      </c>
      <c r="W332" s="3" t="s">
        <v>2268</v>
      </c>
      <c r="Y332" s="5">
        <v>45899.531811261601</v>
      </c>
      <c r="AA332" s="3" t="s">
        <v>1250</v>
      </c>
      <c r="AB332" s="3">
        <v>111058</v>
      </c>
      <c r="AC332" s="3" t="s">
        <v>2824</v>
      </c>
      <c r="AD332" s="3" t="s">
        <v>2825</v>
      </c>
      <c r="AE332" s="3" t="str">
        <f t="shared" si="34"/>
        <v>10005986</v>
      </c>
      <c r="AF332" s="3" t="str">
        <f>VLOOKUP(AD332,Vat_tu__hang_hoa__dich_vu!$C:$D,2,0)</f>
        <v>GM500</v>
      </c>
      <c r="AH332" s="3">
        <f t="shared" si="36"/>
        <v>111058</v>
      </c>
      <c r="AI332" s="3">
        <f t="shared" si="37"/>
        <v>333174</v>
      </c>
    </row>
    <row r="333" spans="1:35" x14ac:dyDescent="0.25">
      <c r="A333" s="3" t="str">
        <f>VLOOKUP(B333,'HĐ TRA'!$B:$C,2,0)</f>
        <v>30/08/2025</v>
      </c>
      <c r="B333" s="4">
        <v>9105870859</v>
      </c>
      <c r="C333" s="3" t="s">
        <v>691</v>
      </c>
      <c r="D333" s="5" t="str">
        <f>VLOOKUP(B333,'HĐ TRA'!$B:$L,11,0)</f>
        <v>0104918404-002</v>
      </c>
      <c r="E333" s="6" t="str">
        <f t="shared" si="35"/>
        <v>WIN-002</v>
      </c>
      <c r="F333" s="8" t="str">
        <f t="shared" si="33"/>
        <v>6777 WM+ HNI 39 Ngõ 192 Lê Trọng Tấn</v>
      </c>
      <c r="G333" s="5"/>
      <c r="H333" s="3" t="s">
        <v>1243</v>
      </c>
      <c r="I333" s="4" t="s">
        <v>560</v>
      </c>
      <c r="J333" s="3" t="s">
        <v>1244</v>
      </c>
      <c r="K333" s="3" t="s">
        <v>1245</v>
      </c>
      <c r="L333" s="4" t="s">
        <v>2265</v>
      </c>
      <c r="M333" s="3" t="s">
        <v>2266</v>
      </c>
      <c r="N333" s="3" t="s">
        <v>2267</v>
      </c>
      <c r="O333" s="3">
        <v>20</v>
      </c>
      <c r="P333" s="4" t="s">
        <v>1257</v>
      </c>
      <c r="Q333" s="3" t="s">
        <v>1258</v>
      </c>
      <c r="R333" s="4" t="s">
        <v>1259</v>
      </c>
      <c r="S333" s="4" t="s">
        <v>1249</v>
      </c>
      <c r="T333" s="3">
        <v>55595</v>
      </c>
      <c r="U333" s="3">
        <v>1</v>
      </c>
      <c r="V333" s="3">
        <v>0</v>
      </c>
      <c r="W333" s="3" t="s">
        <v>2268</v>
      </c>
      <c r="Y333" s="5">
        <v>45899.531811261601</v>
      </c>
      <c r="AA333" s="3" t="s">
        <v>1250</v>
      </c>
      <c r="AB333" s="3">
        <v>55595</v>
      </c>
      <c r="AC333" s="3" t="s">
        <v>3047</v>
      </c>
      <c r="AD333" s="3" t="s">
        <v>3046</v>
      </c>
      <c r="AE333" s="3" t="str">
        <f t="shared" si="34"/>
        <v>10005987</v>
      </c>
      <c r="AF333" s="3" t="str">
        <f>VLOOKUP(AD333,Vat_tu__hang_hoa__dich_vu!$C:$D,2,0)</f>
        <v>TH200</v>
      </c>
      <c r="AH333" s="3">
        <f t="shared" si="36"/>
        <v>55595</v>
      </c>
      <c r="AI333" s="3">
        <f t="shared" si="37"/>
        <v>55595</v>
      </c>
    </row>
    <row r="334" spans="1:35" x14ac:dyDescent="0.25">
      <c r="A334" s="3" t="str">
        <f>VLOOKUP(B334,'HĐ TRA'!$B:$C,2,0)</f>
        <v>30/08/2025</v>
      </c>
      <c r="B334" s="4">
        <v>9105870861</v>
      </c>
      <c r="C334" s="3" t="s">
        <v>937</v>
      </c>
      <c r="D334" s="5" t="str">
        <f>VLOOKUP(B334,'HĐ TRA'!$B:$L,11,0)</f>
        <v>0104918404-063</v>
      </c>
      <c r="E334" s="6" t="str">
        <f t="shared" si="35"/>
        <v>WIN-063</v>
      </c>
      <c r="F334" s="8" t="str">
        <f t="shared" si="33"/>
        <v>6192 WM+ TGG 6A Nguyễn Huệ</v>
      </c>
      <c r="G334" s="5"/>
      <c r="H334" s="3" t="s">
        <v>1243</v>
      </c>
      <c r="I334" s="4" t="s">
        <v>560</v>
      </c>
      <c r="J334" s="3" t="s">
        <v>1244</v>
      </c>
      <c r="K334" s="3" t="s">
        <v>1245</v>
      </c>
      <c r="L334" s="4" t="s">
        <v>2119</v>
      </c>
      <c r="M334" s="3" t="s">
        <v>2120</v>
      </c>
      <c r="N334" s="3" t="s">
        <v>2121</v>
      </c>
      <c r="O334" s="3">
        <v>10</v>
      </c>
      <c r="P334" s="4" t="s">
        <v>1257</v>
      </c>
      <c r="Q334" s="3" t="s">
        <v>1258</v>
      </c>
      <c r="R334" s="4" t="s">
        <v>1259</v>
      </c>
      <c r="S334" s="4" t="s">
        <v>1249</v>
      </c>
      <c r="T334" s="3">
        <v>55595</v>
      </c>
      <c r="U334" s="3">
        <v>3</v>
      </c>
      <c r="V334" s="3">
        <v>0</v>
      </c>
      <c r="W334" s="3" t="s">
        <v>2120</v>
      </c>
      <c r="Y334" s="5">
        <v>45899.530637928197</v>
      </c>
      <c r="AA334" s="3" t="s">
        <v>1250</v>
      </c>
      <c r="AB334" s="3">
        <v>55595</v>
      </c>
      <c r="AC334" s="3" t="s">
        <v>3047</v>
      </c>
      <c r="AD334" s="3" t="s">
        <v>3046</v>
      </c>
      <c r="AE334" s="3" t="str">
        <f t="shared" si="34"/>
        <v>10005987</v>
      </c>
      <c r="AF334" s="3" t="str">
        <f>VLOOKUP(AD334,Vat_tu__hang_hoa__dich_vu!$C:$D,2,0)</f>
        <v>TH200</v>
      </c>
      <c r="AH334" s="3">
        <f t="shared" si="36"/>
        <v>55595</v>
      </c>
      <c r="AI334" s="3">
        <f t="shared" si="37"/>
        <v>166785</v>
      </c>
    </row>
    <row r="335" spans="1:35" x14ac:dyDescent="0.25">
      <c r="A335" s="3" t="str">
        <f>VLOOKUP(B335,'HĐ TRA'!$B:$C,2,0)</f>
        <v>30/08/2025</v>
      </c>
      <c r="B335" s="4">
        <v>9105870832</v>
      </c>
      <c r="C335" s="3" t="s">
        <v>579</v>
      </c>
      <c r="D335" s="5" t="str">
        <f>VLOOKUP(B335,'HĐ TRA'!$B:$L,11,0)</f>
        <v>0104918404-007</v>
      </c>
      <c r="E335" s="6" t="str">
        <f t="shared" si="35"/>
        <v>WIN-007</v>
      </c>
      <c r="F335" s="8" t="str">
        <f t="shared" si="33"/>
        <v>5309 WM+ QNH 125 Lý Thường Kiệt</v>
      </c>
      <c r="G335" s="5"/>
      <c r="H335" s="3" t="s">
        <v>1243</v>
      </c>
      <c r="I335" s="4" t="s">
        <v>560</v>
      </c>
      <c r="J335" s="3" t="s">
        <v>1244</v>
      </c>
      <c r="K335" s="3" t="s">
        <v>1245</v>
      </c>
      <c r="L335" s="4" t="s">
        <v>1350</v>
      </c>
      <c r="M335" s="3" t="s">
        <v>1351</v>
      </c>
      <c r="N335" s="3" t="s">
        <v>1352</v>
      </c>
      <c r="O335" s="3">
        <v>10</v>
      </c>
      <c r="P335" s="4" t="s">
        <v>1246</v>
      </c>
      <c r="Q335" s="3" t="s">
        <v>1247</v>
      </c>
      <c r="R335" s="4" t="s">
        <v>1248</v>
      </c>
      <c r="S335" s="4" t="s">
        <v>1249</v>
      </c>
      <c r="T335" s="3">
        <v>111058</v>
      </c>
      <c r="U335" s="3">
        <v>1</v>
      </c>
      <c r="V335" s="3">
        <v>0</v>
      </c>
      <c r="W335" s="3" t="s">
        <v>1351</v>
      </c>
      <c r="X335" s="3" t="s">
        <v>1273</v>
      </c>
      <c r="Y335" s="5">
        <v>45899.5323710995</v>
      </c>
      <c r="AA335" s="3" t="s">
        <v>1250</v>
      </c>
      <c r="AB335" s="3">
        <v>111058</v>
      </c>
      <c r="AC335" s="3" t="s">
        <v>2824</v>
      </c>
      <c r="AD335" s="3" t="s">
        <v>2825</v>
      </c>
      <c r="AE335" s="3" t="str">
        <f t="shared" si="34"/>
        <v>10005986</v>
      </c>
      <c r="AF335" s="3" t="str">
        <f>VLOOKUP(AD335,Vat_tu__hang_hoa__dich_vu!$C:$D,2,0)</f>
        <v>GM500</v>
      </c>
      <c r="AH335" s="3">
        <f t="shared" si="36"/>
        <v>111058</v>
      </c>
      <c r="AI335" s="3">
        <f t="shared" si="37"/>
        <v>111058</v>
      </c>
    </row>
    <row r="336" spans="1:35" x14ac:dyDescent="0.25">
      <c r="A336" s="3" t="str">
        <f>VLOOKUP(B336,'HĐ TRA'!$B:$C,2,0)</f>
        <v>30/08/2025</v>
      </c>
      <c r="B336" s="4">
        <v>9105870832</v>
      </c>
      <c r="C336" s="3" t="s">
        <v>579</v>
      </c>
      <c r="D336" s="5" t="str">
        <f>VLOOKUP(B336,'HĐ TRA'!$B:$L,11,0)</f>
        <v>0104918404-007</v>
      </c>
      <c r="E336" s="6" t="str">
        <f t="shared" si="35"/>
        <v>WIN-007</v>
      </c>
      <c r="F336" s="8" t="str">
        <f t="shared" si="33"/>
        <v>5309 WM+ QNH 125 Lý Thường Kiệt</v>
      </c>
      <c r="G336" s="5"/>
      <c r="H336" s="3" t="s">
        <v>1243</v>
      </c>
      <c r="I336" s="4" t="s">
        <v>560</v>
      </c>
      <c r="J336" s="3" t="s">
        <v>1244</v>
      </c>
      <c r="K336" s="3" t="s">
        <v>1245</v>
      </c>
      <c r="L336" s="4" t="s">
        <v>1350</v>
      </c>
      <c r="M336" s="3" t="s">
        <v>1351</v>
      </c>
      <c r="N336" s="3" t="s">
        <v>1352</v>
      </c>
      <c r="O336" s="3">
        <v>20</v>
      </c>
      <c r="P336" s="4" t="s">
        <v>1254</v>
      </c>
      <c r="Q336" s="3" t="s">
        <v>1255</v>
      </c>
      <c r="R336" s="4" t="s">
        <v>1256</v>
      </c>
      <c r="S336" s="4" t="s">
        <v>1249</v>
      </c>
      <c r="T336" s="3">
        <v>46000</v>
      </c>
      <c r="U336" s="3">
        <v>1</v>
      </c>
      <c r="V336" s="3">
        <v>0</v>
      </c>
      <c r="W336" s="3" t="s">
        <v>1351</v>
      </c>
      <c r="X336" s="3" t="s">
        <v>1273</v>
      </c>
      <c r="Y336" s="5">
        <v>45899.5323710995</v>
      </c>
      <c r="AA336" s="3" t="s">
        <v>1250</v>
      </c>
      <c r="AB336" s="3">
        <v>46000</v>
      </c>
      <c r="AC336" s="3" t="s">
        <v>3013</v>
      </c>
      <c r="AD336" s="3" t="s">
        <v>3181</v>
      </c>
      <c r="AE336" s="3" t="str">
        <f t="shared" si="34"/>
        <v>10638308</v>
      </c>
      <c r="AF336" s="3" t="str">
        <f>VLOOKUP(AD336,Vat_tu__hang_hoa__dich_vu!$C:$D,2,0)</f>
        <v>MNH250</v>
      </c>
      <c r="AH336" s="3">
        <f t="shared" si="36"/>
        <v>46000</v>
      </c>
      <c r="AI336" s="3">
        <f t="shared" si="37"/>
        <v>46000</v>
      </c>
    </row>
    <row r="337" spans="1:35" x14ac:dyDescent="0.25">
      <c r="A337" s="3" t="str">
        <f>VLOOKUP(B337,'HĐ TRA'!$B:$C,2,0)</f>
        <v>30/08/2025</v>
      </c>
      <c r="B337" s="4">
        <v>9105870879</v>
      </c>
      <c r="C337" s="3" t="s">
        <v>572</v>
      </c>
      <c r="D337" s="5" t="str">
        <f>VLOOKUP(B337,'HĐ TRA'!$B:$L,11,0)</f>
        <v>0104918404-027</v>
      </c>
      <c r="E337" s="6" t="str">
        <f t="shared" si="35"/>
        <v>WIN-027</v>
      </c>
      <c r="F337" s="8" t="str">
        <f t="shared" si="33"/>
        <v>5201 WM+ NTN 95 Trường Chinh</v>
      </c>
      <c r="G337" s="5"/>
      <c r="H337" s="3" t="s">
        <v>1243</v>
      </c>
      <c r="I337" s="4" t="s">
        <v>560</v>
      </c>
      <c r="J337" s="3" t="s">
        <v>1244</v>
      </c>
      <c r="K337" s="3" t="s">
        <v>1245</v>
      </c>
      <c r="L337" s="4" t="s">
        <v>1845</v>
      </c>
      <c r="M337" s="3" t="s">
        <v>1846</v>
      </c>
      <c r="N337" s="3" t="s">
        <v>1847</v>
      </c>
      <c r="O337" s="3">
        <v>10</v>
      </c>
      <c r="P337" s="4" t="s">
        <v>1246</v>
      </c>
      <c r="Q337" s="3" t="s">
        <v>1247</v>
      </c>
      <c r="R337" s="4" t="s">
        <v>1248</v>
      </c>
      <c r="S337" s="4" t="s">
        <v>1249</v>
      </c>
      <c r="T337" s="3">
        <v>111058</v>
      </c>
      <c r="U337" s="3">
        <v>2</v>
      </c>
      <c r="V337" s="3">
        <v>0</v>
      </c>
      <c r="W337" s="3" t="s">
        <v>1846</v>
      </c>
      <c r="X337" s="3" t="s">
        <v>1848</v>
      </c>
      <c r="Y337" s="5">
        <v>45899.5375943287</v>
      </c>
      <c r="Z337" s="3" t="s">
        <v>2609</v>
      </c>
      <c r="AA337" s="3" t="s">
        <v>1250</v>
      </c>
      <c r="AB337" s="3">
        <v>111058</v>
      </c>
      <c r="AC337" s="3" t="s">
        <v>2824</v>
      </c>
      <c r="AD337" s="3" t="s">
        <v>2825</v>
      </c>
      <c r="AE337" s="3" t="str">
        <f t="shared" si="34"/>
        <v>10005986</v>
      </c>
      <c r="AF337" s="3" t="str">
        <f>VLOOKUP(AD337,Vat_tu__hang_hoa__dich_vu!$C:$D,2,0)</f>
        <v>GM500</v>
      </c>
      <c r="AH337" s="3">
        <f t="shared" si="36"/>
        <v>111058</v>
      </c>
      <c r="AI337" s="3">
        <f t="shared" si="37"/>
        <v>222116</v>
      </c>
    </row>
    <row r="338" spans="1:35" x14ac:dyDescent="0.25">
      <c r="A338" s="3" t="str">
        <f>VLOOKUP(B338,'HĐ TRA'!$B:$C,2,0)</f>
        <v>30/08/2025</v>
      </c>
      <c r="B338" s="4">
        <v>9105871014</v>
      </c>
      <c r="C338" s="3" t="s">
        <v>817</v>
      </c>
      <c r="D338" s="5" t="str">
        <f>VLOOKUP(B338,'HĐ TRA'!$B:$L,11,0)</f>
        <v>0104918404-002</v>
      </c>
      <c r="E338" s="6" t="str">
        <f t="shared" si="35"/>
        <v>WIN-002</v>
      </c>
      <c r="F338" s="8" t="str">
        <f t="shared" si="33"/>
        <v>6387 WM+ HNI 36C Lý Nam Đế</v>
      </c>
      <c r="G338" s="5"/>
      <c r="H338" s="3" t="s">
        <v>1243</v>
      </c>
      <c r="I338" s="4" t="s">
        <v>560</v>
      </c>
      <c r="J338" s="3" t="s">
        <v>1244</v>
      </c>
      <c r="K338" s="3" t="s">
        <v>1245</v>
      </c>
      <c r="L338" s="4" t="s">
        <v>2376</v>
      </c>
      <c r="M338" s="3" t="s">
        <v>2377</v>
      </c>
      <c r="N338" s="3" t="s">
        <v>2378</v>
      </c>
      <c r="O338" s="3">
        <v>10</v>
      </c>
      <c r="P338" s="4" t="s">
        <v>1246</v>
      </c>
      <c r="Q338" s="3" t="s">
        <v>1247</v>
      </c>
      <c r="R338" s="4" t="s">
        <v>1248</v>
      </c>
      <c r="S338" s="4" t="s">
        <v>1249</v>
      </c>
      <c r="T338" s="3">
        <v>111058</v>
      </c>
      <c r="U338" s="3">
        <v>2</v>
      </c>
      <c r="V338" s="3">
        <v>0</v>
      </c>
      <c r="W338" s="3" t="s">
        <v>2377</v>
      </c>
      <c r="Y338" s="5">
        <v>45899.559145914398</v>
      </c>
      <c r="AA338" s="3" t="s">
        <v>1250</v>
      </c>
      <c r="AB338" s="3">
        <v>111058</v>
      </c>
      <c r="AC338" s="3" t="s">
        <v>2824</v>
      </c>
      <c r="AD338" s="3" t="s">
        <v>2825</v>
      </c>
      <c r="AE338" s="3" t="str">
        <f t="shared" si="34"/>
        <v>10005986</v>
      </c>
      <c r="AF338" s="3" t="str">
        <f>VLOOKUP(AD338,Vat_tu__hang_hoa__dich_vu!$C:$D,2,0)</f>
        <v>GM500</v>
      </c>
      <c r="AH338" s="3">
        <f t="shared" si="36"/>
        <v>111058</v>
      </c>
      <c r="AI338" s="3">
        <f t="shared" si="37"/>
        <v>222116</v>
      </c>
    </row>
    <row r="339" spans="1:35" x14ac:dyDescent="0.25">
      <c r="A339" s="3" t="str">
        <f>VLOOKUP(B339,'HĐ TRA'!$B:$C,2,0)</f>
        <v>30/08/2025</v>
      </c>
      <c r="B339" s="4">
        <v>9105870984</v>
      </c>
      <c r="C339" s="3" t="s">
        <v>806</v>
      </c>
      <c r="D339" s="5" t="str">
        <f>VLOOKUP(B339,'HĐ TRA'!$B:$L,11,0)</f>
        <v>0104918404-022</v>
      </c>
      <c r="E339" s="6" t="str">
        <f t="shared" si="35"/>
        <v>WIN-022</v>
      </c>
      <c r="F339" s="8" t="str">
        <f t="shared" si="33"/>
        <v>2BB9 WM+ GLI Thôn Phú Gia, Xuân An</v>
      </c>
      <c r="G339" s="5"/>
      <c r="H339" s="3" t="s">
        <v>1243</v>
      </c>
      <c r="I339" s="4" t="s">
        <v>560</v>
      </c>
      <c r="J339" s="3" t="s">
        <v>1244</v>
      </c>
      <c r="K339" s="3" t="s">
        <v>1245</v>
      </c>
      <c r="L339" s="4" t="s">
        <v>2610</v>
      </c>
      <c r="M339" s="3" t="s">
        <v>2611</v>
      </c>
      <c r="N339" s="3" t="s">
        <v>2612</v>
      </c>
      <c r="O339" s="3">
        <v>10</v>
      </c>
      <c r="P339" s="4" t="s">
        <v>1246</v>
      </c>
      <c r="Q339" s="3" t="s">
        <v>1247</v>
      </c>
      <c r="R339" s="4" t="s">
        <v>1248</v>
      </c>
      <c r="S339" s="4" t="s">
        <v>1249</v>
      </c>
      <c r="T339" s="3">
        <v>111058</v>
      </c>
      <c r="U339" s="3">
        <v>1</v>
      </c>
      <c r="V339" s="3">
        <v>0</v>
      </c>
      <c r="W339" s="3" t="s">
        <v>2613</v>
      </c>
      <c r="Y339" s="5">
        <v>45899.561122372703</v>
      </c>
      <c r="Z339" s="3" t="s">
        <v>2614</v>
      </c>
      <c r="AA339" s="3" t="s">
        <v>1250</v>
      </c>
      <c r="AB339" s="3">
        <v>111058</v>
      </c>
      <c r="AC339" s="3" t="s">
        <v>2824</v>
      </c>
      <c r="AD339" s="3" t="s">
        <v>2825</v>
      </c>
      <c r="AE339" s="3" t="str">
        <f t="shared" si="34"/>
        <v>10005986</v>
      </c>
      <c r="AF339" s="3" t="str">
        <f>VLOOKUP(AD339,Vat_tu__hang_hoa__dich_vu!$C:$D,2,0)</f>
        <v>GM500</v>
      </c>
      <c r="AH339" s="3">
        <f t="shared" si="36"/>
        <v>111058</v>
      </c>
      <c r="AI339" s="3">
        <f t="shared" si="37"/>
        <v>111058</v>
      </c>
    </row>
    <row r="340" spans="1:35" x14ac:dyDescent="0.25">
      <c r="A340" s="3" t="str">
        <f>VLOOKUP(B340,'HĐ TRA'!$B:$C,2,0)</f>
        <v>30/08/2025</v>
      </c>
      <c r="B340" s="4">
        <v>9105871032</v>
      </c>
      <c r="C340" s="3" t="s">
        <v>665</v>
      </c>
      <c r="D340" s="5" t="str">
        <f>VLOOKUP(B340,'HĐ TRA'!$B:$L,11,0)</f>
        <v>0104918404-021</v>
      </c>
      <c r="E340" s="6" t="str">
        <f t="shared" si="35"/>
        <v>WIN-021</v>
      </c>
      <c r="F340" s="8" t="str">
        <f t="shared" si="33"/>
        <v>2AWS WM+ TTH 59 Yết Kiêu</v>
      </c>
      <c r="G340" s="5"/>
      <c r="H340" s="3" t="s">
        <v>1243</v>
      </c>
      <c r="I340" s="4" t="s">
        <v>560</v>
      </c>
      <c r="J340" s="3" t="s">
        <v>1244</v>
      </c>
      <c r="K340" s="3" t="s">
        <v>1245</v>
      </c>
      <c r="L340" s="4" t="s">
        <v>2078</v>
      </c>
      <c r="M340" s="3" t="s">
        <v>2079</v>
      </c>
      <c r="N340" s="3" t="s">
        <v>2080</v>
      </c>
      <c r="O340" s="3">
        <v>10</v>
      </c>
      <c r="P340" s="4" t="s">
        <v>1260</v>
      </c>
      <c r="Q340" s="3" t="s">
        <v>1261</v>
      </c>
      <c r="R340" s="4" t="s">
        <v>1262</v>
      </c>
      <c r="S340" s="4" t="s">
        <v>1249</v>
      </c>
      <c r="T340" s="3">
        <v>73431</v>
      </c>
      <c r="U340" s="3">
        <v>2</v>
      </c>
      <c r="V340" s="3">
        <v>0</v>
      </c>
      <c r="W340" s="3" t="s">
        <v>2079</v>
      </c>
      <c r="Y340" s="5">
        <v>45899.562024884297</v>
      </c>
      <c r="Z340" s="3" t="s">
        <v>2615</v>
      </c>
      <c r="AA340" s="3" t="s">
        <v>1250</v>
      </c>
      <c r="AB340" s="3">
        <v>73431</v>
      </c>
      <c r="AC340" s="3" t="s">
        <v>2779</v>
      </c>
      <c r="AD340" s="3" t="s">
        <v>2778</v>
      </c>
      <c r="AE340" s="3" t="str">
        <f t="shared" si="34"/>
        <v>10005984</v>
      </c>
      <c r="AF340" s="3" t="str">
        <f>VLOOKUP(AD340,Vat_tu__hang_hoa__dich_vu!$C:$D,2,0)</f>
        <v>CGM300</v>
      </c>
      <c r="AH340" s="3">
        <f t="shared" si="36"/>
        <v>73431</v>
      </c>
      <c r="AI340" s="3">
        <f t="shared" si="37"/>
        <v>146862</v>
      </c>
    </row>
    <row r="341" spans="1:35" x14ac:dyDescent="0.25">
      <c r="A341" s="3" t="str">
        <f>VLOOKUP(B341,'HĐ TRA'!$B:$C,2,0)</f>
        <v>30/08/2025</v>
      </c>
      <c r="B341" s="4">
        <v>9105871032</v>
      </c>
      <c r="C341" s="3" t="s">
        <v>665</v>
      </c>
      <c r="D341" s="5" t="str">
        <f>VLOOKUP(B341,'HĐ TRA'!$B:$L,11,0)</f>
        <v>0104918404-021</v>
      </c>
      <c r="E341" s="6" t="str">
        <f t="shared" si="35"/>
        <v>WIN-021</v>
      </c>
      <c r="F341" s="8" t="str">
        <f t="shared" si="33"/>
        <v>2AWS WM+ TTH 59 Yết Kiêu</v>
      </c>
      <c r="G341" s="5"/>
      <c r="H341" s="3" t="s">
        <v>1243</v>
      </c>
      <c r="I341" s="4" t="s">
        <v>560</v>
      </c>
      <c r="J341" s="3" t="s">
        <v>1244</v>
      </c>
      <c r="K341" s="3" t="s">
        <v>1245</v>
      </c>
      <c r="L341" s="4" t="s">
        <v>2078</v>
      </c>
      <c r="M341" s="3" t="s">
        <v>2079</v>
      </c>
      <c r="N341" s="3" t="s">
        <v>2080</v>
      </c>
      <c r="O341" s="3">
        <v>20</v>
      </c>
      <c r="P341" s="4" t="s">
        <v>1263</v>
      </c>
      <c r="Q341" s="3" t="s">
        <v>1264</v>
      </c>
      <c r="R341" s="4" t="s">
        <v>1265</v>
      </c>
      <c r="S341" s="4" t="s">
        <v>1249</v>
      </c>
      <c r="T341" s="3">
        <v>89285</v>
      </c>
      <c r="U341" s="3">
        <v>2</v>
      </c>
      <c r="V341" s="3">
        <v>0</v>
      </c>
      <c r="W341" s="3" t="s">
        <v>2079</v>
      </c>
      <c r="Y341" s="5">
        <v>45899.562024884297</v>
      </c>
      <c r="Z341" s="3" t="s">
        <v>2615</v>
      </c>
      <c r="AA341" s="3" t="s">
        <v>1250</v>
      </c>
      <c r="AB341" s="3">
        <v>89285</v>
      </c>
      <c r="AC341" s="3" t="s">
        <v>2899</v>
      </c>
      <c r="AD341" s="3" t="s">
        <v>3180</v>
      </c>
      <c r="AE341" s="3" t="str">
        <f t="shared" si="34"/>
        <v>10184167</v>
      </c>
      <c r="AF341" s="3" t="str">
        <f>VLOOKUP(AD341,Vat_tu__hang_hoa__dich_vu!$C:$D,2,0)</f>
        <v>GXD500</v>
      </c>
      <c r="AH341" s="3">
        <f t="shared" si="36"/>
        <v>89285</v>
      </c>
      <c r="AI341" s="3">
        <f t="shared" si="37"/>
        <v>178570</v>
      </c>
    </row>
    <row r="342" spans="1:35" x14ac:dyDescent="0.25">
      <c r="A342" s="3" t="str">
        <f>VLOOKUP(B342,'HĐ TRA'!$B:$C,2,0)</f>
        <v>30/08/2025</v>
      </c>
      <c r="B342" s="4">
        <v>9105871032</v>
      </c>
      <c r="C342" s="3" t="s">
        <v>665</v>
      </c>
      <c r="D342" s="5" t="str">
        <f>VLOOKUP(B342,'HĐ TRA'!$B:$L,11,0)</f>
        <v>0104918404-021</v>
      </c>
      <c r="E342" s="6" t="str">
        <f t="shared" si="35"/>
        <v>WIN-021</v>
      </c>
      <c r="F342" s="8" t="str">
        <f t="shared" si="33"/>
        <v>2AWS WM+ TTH 59 Yết Kiêu</v>
      </c>
      <c r="G342" s="5"/>
      <c r="H342" s="3" t="s">
        <v>1243</v>
      </c>
      <c r="I342" s="4" t="s">
        <v>560</v>
      </c>
      <c r="J342" s="3" t="s">
        <v>1244</v>
      </c>
      <c r="K342" s="3" t="s">
        <v>1245</v>
      </c>
      <c r="L342" s="4" t="s">
        <v>2078</v>
      </c>
      <c r="M342" s="3" t="s">
        <v>2079</v>
      </c>
      <c r="N342" s="3" t="s">
        <v>2080</v>
      </c>
      <c r="O342" s="3">
        <v>30</v>
      </c>
      <c r="P342" s="4" t="s">
        <v>1251</v>
      </c>
      <c r="Q342" s="3" t="s">
        <v>1252</v>
      </c>
      <c r="R342" s="4" t="s">
        <v>1253</v>
      </c>
      <c r="S342" s="4" t="s">
        <v>1249</v>
      </c>
      <c r="T342" s="3">
        <v>50182</v>
      </c>
      <c r="U342" s="3">
        <v>3</v>
      </c>
      <c r="V342" s="3">
        <v>0</v>
      </c>
      <c r="W342" s="3" t="s">
        <v>2079</v>
      </c>
      <c r="Y342" s="5">
        <v>45899.562024884297</v>
      </c>
      <c r="Z342" s="3" t="s">
        <v>2615</v>
      </c>
      <c r="AA342" s="3" t="s">
        <v>1250</v>
      </c>
      <c r="AB342" s="3">
        <v>50182</v>
      </c>
      <c r="AC342" s="3" t="s">
        <v>2826</v>
      </c>
      <c r="AD342" s="3" t="s">
        <v>3179</v>
      </c>
      <c r="AE342" s="3" t="str">
        <f t="shared" si="34"/>
        <v>10638307</v>
      </c>
      <c r="AF342" s="3" t="str">
        <f>VLOOKUP(AD342,Vat_tu__hang_hoa__dich_vu!$C:$D,2,0)</f>
        <v>GTLX250G</v>
      </c>
      <c r="AH342" s="3">
        <f t="shared" si="36"/>
        <v>50182</v>
      </c>
      <c r="AI342" s="3">
        <f t="shared" si="37"/>
        <v>150546</v>
      </c>
    </row>
    <row r="343" spans="1:35" x14ac:dyDescent="0.25">
      <c r="A343" s="3" t="str">
        <f>VLOOKUP(B343,'HĐ TRA'!$B:$C,2,0)</f>
        <v>30/08/2025</v>
      </c>
      <c r="B343" s="4">
        <v>9105871078</v>
      </c>
      <c r="C343" s="3" t="s">
        <v>682</v>
      </c>
      <c r="D343" s="5" t="str">
        <f>VLOOKUP(B343,'HĐ TRA'!$B:$L,11,0)</f>
        <v>0104918404-003</v>
      </c>
      <c r="E343" s="6" t="str">
        <f t="shared" si="35"/>
        <v>WIN-003</v>
      </c>
      <c r="F343" s="8" t="str">
        <f t="shared" si="33"/>
        <v>6399 WM+ PTO Khu 3 Hùng Lô, Việt Trì</v>
      </c>
      <c r="G343" s="5"/>
      <c r="H343" s="3" t="s">
        <v>1243</v>
      </c>
      <c r="I343" s="4" t="s">
        <v>560</v>
      </c>
      <c r="J343" s="3" t="s">
        <v>1244</v>
      </c>
      <c r="K343" s="3" t="s">
        <v>1245</v>
      </c>
      <c r="L343" s="4" t="s">
        <v>2514</v>
      </c>
      <c r="M343" s="3" t="s">
        <v>2515</v>
      </c>
      <c r="N343" s="3" t="s">
        <v>2516</v>
      </c>
      <c r="O343" s="3">
        <v>10</v>
      </c>
      <c r="P343" s="4" t="s">
        <v>1257</v>
      </c>
      <c r="Q343" s="3" t="s">
        <v>1258</v>
      </c>
      <c r="R343" s="4" t="s">
        <v>1259</v>
      </c>
      <c r="S343" s="4" t="s">
        <v>1249</v>
      </c>
      <c r="T343" s="3">
        <v>55595</v>
      </c>
      <c r="U343" s="3">
        <v>3</v>
      </c>
      <c r="V343" s="3">
        <v>0</v>
      </c>
      <c r="W343" s="3" t="s">
        <v>2517</v>
      </c>
      <c r="Y343" s="5">
        <v>45899.567037963003</v>
      </c>
      <c r="AA343" s="3" t="s">
        <v>1250</v>
      </c>
      <c r="AB343" s="3">
        <v>55595</v>
      </c>
      <c r="AC343" s="3" t="s">
        <v>3047</v>
      </c>
      <c r="AD343" s="3" t="s">
        <v>3046</v>
      </c>
      <c r="AE343" s="3" t="str">
        <f t="shared" si="34"/>
        <v>10005987</v>
      </c>
      <c r="AF343" s="3" t="str">
        <f>VLOOKUP(AD343,Vat_tu__hang_hoa__dich_vu!$C:$D,2,0)</f>
        <v>TH200</v>
      </c>
      <c r="AH343" s="3">
        <f t="shared" si="36"/>
        <v>55595</v>
      </c>
      <c r="AI343" s="3">
        <f t="shared" si="37"/>
        <v>166785</v>
      </c>
    </row>
    <row r="344" spans="1:35" x14ac:dyDescent="0.25">
      <c r="A344" s="3" t="str">
        <f>VLOOKUP(B344,'HĐ TRA'!$B:$C,2,0)</f>
        <v>30/08/2025</v>
      </c>
      <c r="B344" s="4">
        <v>9105871078</v>
      </c>
      <c r="C344" s="3" t="s">
        <v>682</v>
      </c>
      <c r="D344" s="5" t="str">
        <f>VLOOKUP(B344,'HĐ TRA'!$B:$L,11,0)</f>
        <v>0104918404-003</v>
      </c>
      <c r="E344" s="6" t="str">
        <f t="shared" si="35"/>
        <v>WIN-003</v>
      </c>
      <c r="F344" s="8" t="str">
        <f t="shared" si="33"/>
        <v>6399 WM+ PTO Khu 3 Hùng Lô, Việt Trì</v>
      </c>
      <c r="G344" s="5"/>
      <c r="H344" s="3" t="s">
        <v>1243</v>
      </c>
      <c r="I344" s="4" t="s">
        <v>560</v>
      </c>
      <c r="J344" s="3" t="s">
        <v>1244</v>
      </c>
      <c r="K344" s="3" t="s">
        <v>1245</v>
      </c>
      <c r="L344" s="4" t="s">
        <v>2514</v>
      </c>
      <c r="M344" s="3" t="s">
        <v>2515</v>
      </c>
      <c r="N344" s="3" t="s">
        <v>2516</v>
      </c>
      <c r="O344" s="3">
        <v>20</v>
      </c>
      <c r="P344" s="4" t="s">
        <v>1274</v>
      </c>
      <c r="Q344" s="3" t="s">
        <v>1275</v>
      </c>
      <c r="R344" s="4" t="s">
        <v>1276</v>
      </c>
      <c r="S344" s="4" t="s">
        <v>1249</v>
      </c>
      <c r="T344" s="3">
        <v>74250</v>
      </c>
      <c r="U344" s="3">
        <v>2</v>
      </c>
      <c r="V344" s="3">
        <v>0</v>
      </c>
      <c r="W344" s="3" t="s">
        <v>2517</v>
      </c>
      <c r="Y344" s="5">
        <v>45899.567037963003</v>
      </c>
      <c r="AA344" s="3" t="s">
        <v>1250</v>
      </c>
      <c r="AB344" s="3">
        <v>74250</v>
      </c>
      <c r="AC344" s="3" t="s">
        <v>2771</v>
      </c>
      <c r="AD344" s="3" t="s">
        <v>2770</v>
      </c>
      <c r="AE344" s="3" t="str">
        <f t="shared" si="34"/>
        <v>10182351</v>
      </c>
      <c r="AF344" s="3" t="str">
        <f>VLOOKUP(AD344,Vat_tu__hang_hoa__dich_vu!$C:$D,2,0)</f>
        <v>CC300</v>
      </c>
      <c r="AH344" s="3">
        <f t="shared" si="36"/>
        <v>74250</v>
      </c>
      <c r="AI344" s="3">
        <f t="shared" si="37"/>
        <v>148500</v>
      </c>
    </row>
    <row r="345" spans="1:35" x14ac:dyDescent="0.25">
      <c r="A345" s="3" t="str">
        <f>VLOOKUP(B345,'HĐ TRA'!$B:$C,2,0)</f>
        <v>30/08/2025</v>
      </c>
      <c r="B345" s="4">
        <v>9105871078</v>
      </c>
      <c r="C345" s="3" t="s">
        <v>682</v>
      </c>
      <c r="D345" s="5" t="str">
        <f>VLOOKUP(B345,'HĐ TRA'!$B:$L,11,0)</f>
        <v>0104918404-003</v>
      </c>
      <c r="E345" s="6" t="str">
        <f t="shared" si="35"/>
        <v>WIN-003</v>
      </c>
      <c r="F345" s="8" t="str">
        <f t="shared" si="33"/>
        <v>6399 WM+ PTO Khu 3 Hùng Lô, Việt Trì</v>
      </c>
      <c r="G345" s="5"/>
      <c r="H345" s="3" t="s">
        <v>1243</v>
      </c>
      <c r="I345" s="4" t="s">
        <v>560</v>
      </c>
      <c r="J345" s="3" t="s">
        <v>1244</v>
      </c>
      <c r="K345" s="3" t="s">
        <v>1245</v>
      </c>
      <c r="L345" s="4" t="s">
        <v>2514</v>
      </c>
      <c r="M345" s="3" t="s">
        <v>2515</v>
      </c>
      <c r="N345" s="3" t="s">
        <v>2516</v>
      </c>
      <c r="O345" s="3">
        <v>30</v>
      </c>
      <c r="P345" s="4" t="s">
        <v>1251</v>
      </c>
      <c r="Q345" s="3" t="s">
        <v>1252</v>
      </c>
      <c r="R345" s="4" t="s">
        <v>1253</v>
      </c>
      <c r="S345" s="4" t="s">
        <v>1249</v>
      </c>
      <c r="T345" s="3">
        <v>50182</v>
      </c>
      <c r="U345" s="3">
        <v>2</v>
      </c>
      <c r="V345" s="3">
        <v>0</v>
      </c>
      <c r="W345" s="3" t="s">
        <v>2517</v>
      </c>
      <c r="Y345" s="5">
        <v>45899.567037963003</v>
      </c>
      <c r="AA345" s="3" t="s">
        <v>1250</v>
      </c>
      <c r="AB345" s="3">
        <v>50182</v>
      </c>
      <c r="AC345" s="3" t="s">
        <v>2826</v>
      </c>
      <c r="AD345" s="3" t="s">
        <v>3179</v>
      </c>
      <c r="AE345" s="3" t="str">
        <f t="shared" si="34"/>
        <v>10638307</v>
      </c>
      <c r="AF345" s="3" t="str">
        <f>VLOOKUP(AD345,Vat_tu__hang_hoa__dich_vu!$C:$D,2,0)</f>
        <v>GTLX250G</v>
      </c>
      <c r="AH345" s="3">
        <f t="shared" si="36"/>
        <v>50182</v>
      </c>
      <c r="AI345" s="3">
        <f t="shared" si="37"/>
        <v>100364</v>
      </c>
    </row>
    <row r="346" spans="1:35" x14ac:dyDescent="0.25">
      <c r="A346" s="3" t="str">
        <f>VLOOKUP(B346,'HĐ TRA'!$B:$C,2,0)</f>
        <v>30/08/2025</v>
      </c>
      <c r="B346" s="4">
        <v>9105871079</v>
      </c>
      <c r="C346" s="3" t="s">
        <v>819</v>
      </c>
      <c r="D346" s="5" t="str">
        <f>VLOOKUP(B346,'HĐ TRA'!$B:$L,11,0)</f>
        <v>0104918404-006</v>
      </c>
      <c r="E346" s="6" t="str">
        <f t="shared" si="35"/>
        <v>WIN-006</v>
      </c>
      <c r="F346" s="8" t="str">
        <f t="shared" si="33"/>
        <v>2ARW WM+ HDG 1193 Trần Hưng Đạo</v>
      </c>
      <c r="G346" s="5"/>
      <c r="H346" s="3" t="s">
        <v>1243</v>
      </c>
      <c r="I346" s="4" t="s">
        <v>560</v>
      </c>
      <c r="J346" s="3" t="s">
        <v>1244</v>
      </c>
      <c r="K346" s="3" t="s">
        <v>1245</v>
      </c>
      <c r="L346" s="4" t="s">
        <v>2433</v>
      </c>
      <c r="M346" s="3" t="s">
        <v>2434</v>
      </c>
      <c r="N346" s="3" t="s">
        <v>2435</v>
      </c>
      <c r="O346" s="3">
        <v>10</v>
      </c>
      <c r="P346" s="4" t="s">
        <v>1246</v>
      </c>
      <c r="Q346" s="3" t="s">
        <v>1247</v>
      </c>
      <c r="R346" s="4" t="s">
        <v>1248</v>
      </c>
      <c r="S346" s="4" t="s">
        <v>1249</v>
      </c>
      <c r="T346" s="3">
        <v>111058</v>
      </c>
      <c r="U346" s="3">
        <v>3</v>
      </c>
      <c r="V346" s="3">
        <v>0</v>
      </c>
      <c r="W346" s="3" t="s">
        <v>2434</v>
      </c>
      <c r="Y346" s="5">
        <v>45899.567442627304</v>
      </c>
      <c r="AA346" s="3" t="s">
        <v>1250</v>
      </c>
      <c r="AB346" s="3">
        <v>111058</v>
      </c>
      <c r="AC346" s="3" t="s">
        <v>2824</v>
      </c>
      <c r="AD346" s="3" t="s">
        <v>2825</v>
      </c>
      <c r="AE346" s="3" t="str">
        <f t="shared" si="34"/>
        <v>10005986</v>
      </c>
      <c r="AF346" s="3" t="str">
        <f>VLOOKUP(AD346,Vat_tu__hang_hoa__dich_vu!$C:$D,2,0)</f>
        <v>GM500</v>
      </c>
      <c r="AH346" s="3">
        <f t="shared" si="36"/>
        <v>111058</v>
      </c>
      <c r="AI346" s="3">
        <f t="shared" si="37"/>
        <v>333174</v>
      </c>
    </row>
    <row r="347" spans="1:35" x14ac:dyDescent="0.25">
      <c r="A347" s="3" t="str">
        <f>VLOOKUP(B347,'HĐ TRA'!$B:$C,2,0)</f>
        <v>30/08/2025</v>
      </c>
      <c r="B347" s="4">
        <v>9105871082</v>
      </c>
      <c r="C347" s="3" t="s">
        <v>735</v>
      </c>
      <c r="D347" s="5" t="str">
        <f>VLOOKUP(B347,'HĐ TRA'!$B:$L,11,0)</f>
        <v>0104918404-002</v>
      </c>
      <c r="E347" s="6" t="str">
        <f t="shared" si="35"/>
        <v>WIN-002</v>
      </c>
      <c r="F347" s="8" t="str">
        <f t="shared" si="33"/>
        <v>4517 WM+ HNI 321 Lâm Du</v>
      </c>
      <c r="G347" s="5"/>
      <c r="H347" s="3" t="s">
        <v>1243</v>
      </c>
      <c r="I347" s="4" t="s">
        <v>560</v>
      </c>
      <c r="J347" s="3" t="s">
        <v>1244</v>
      </c>
      <c r="K347" s="3" t="s">
        <v>1245</v>
      </c>
      <c r="L347" s="4" t="s">
        <v>2462</v>
      </c>
      <c r="M347" s="3" t="s">
        <v>2463</v>
      </c>
      <c r="N347" s="3" t="s">
        <v>2464</v>
      </c>
      <c r="O347" s="3">
        <v>10</v>
      </c>
      <c r="P347" s="4" t="s">
        <v>1257</v>
      </c>
      <c r="Q347" s="3" t="s">
        <v>1258</v>
      </c>
      <c r="R347" s="4" t="s">
        <v>1259</v>
      </c>
      <c r="S347" s="4" t="s">
        <v>1249</v>
      </c>
      <c r="T347" s="3">
        <v>55595</v>
      </c>
      <c r="U347" s="3">
        <v>2</v>
      </c>
      <c r="V347" s="3">
        <v>0</v>
      </c>
      <c r="W347" s="3" t="s">
        <v>2463</v>
      </c>
      <c r="X347" s="3" t="s">
        <v>2465</v>
      </c>
      <c r="Y347" s="5">
        <v>45899.568299537001</v>
      </c>
      <c r="AA347" s="3" t="s">
        <v>1250</v>
      </c>
      <c r="AB347" s="3">
        <v>55595</v>
      </c>
      <c r="AC347" s="3" t="s">
        <v>3047</v>
      </c>
      <c r="AD347" s="3" t="s">
        <v>3046</v>
      </c>
      <c r="AE347" s="3" t="str">
        <f t="shared" si="34"/>
        <v>10005987</v>
      </c>
      <c r="AF347" s="3" t="str">
        <f>VLOOKUP(AD347,Vat_tu__hang_hoa__dich_vu!$C:$D,2,0)</f>
        <v>TH200</v>
      </c>
      <c r="AH347" s="3">
        <f t="shared" si="36"/>
        <v>55595</v>
      </c>
      <c r="AI347" s="3">
        <f t="shared" si="37"/>
        <v>111190</v>
      </c>
    </row>
    <row r="348" spans="1:35" x14ac:dyDescent="0.25">
      <c r="A348" s="3" t="str">
        <f>VLOOKUP(B348,'HĐ TRA'!$B:$C,2,0)</f>
        <v>30/08/2025</v>
      </c>
      <c r="B348" s="4">
        <v>9105871082</v>
      </c>
      <c r="C348" s="3" t="s">
        <v>735</v>
      </c>
      <c r="D348" s="5" t="str">
        <f>VLOOKUP(B348,'HĐ TRA'!$B:$L,11,0)</f>
        <v>0104918404-002</v>
      </c>
      <c r="E348" s="6" t="str">
        <f t="shared" si="35"/>
        <v>WIN-002</v>
      </c>
      <c r="F348" s="8" t="str">
        <f t="shared" si="33"/>
        <v>4517 WM+ HNI 321 Lâm Du</v>
      </c>
      <c r="G348" s="5"/>
      <c r="H348" s="3" t="s">
        <v>1243</v>
      </c>
      <c r="I348" s="4" t="s">
        <v>560</v>
      </c>
      <c r="J348" s="3" t="s">
        <v>1244</v>
      </c>
      <c r="K348" s="3" t="s">
        <v>1245</v>
      </c>
      <c r="L348" s="4" t="s">
        <v>2462</v>
      </c>
      <c r="M348" s="3" t="s">
        <v>2463</v>
      </c>
      <c r="N348" s="3" t="s">
        <v>2464</v>
      </c>
      <c r="O348" s="3">
        <v>20</v>
      </c>
      <c r="P348" s="4" t="s">
        <v>1246</v>
      </c>
      <c r="Q348" s="3" t="s">
        <v>1247</v>
      </c>
      <c r="R348" s="4" t="s">
        <v>1248</v>
      </c>
      <c r="S348" s="4" t="s">
        <v>1249</v>
      </c>
      <c r="T348" s="3">
        <v>111058</v>
      </c>
      <c r="U348" s="3">
        <v>2</v>
      </c>
      <c r="V348" s="3">
        <v>0</v>
      </c>
      <c r="W348" s="3" t="s">
        <v>2463</v>
      </c>
      <c r="X348" s="3" t="s">
        <v>2465</v>
      </c>
      <c r="Y348" s="5">
        <v>45899.568299537001</v>
      </c>
      <c r="AA348" s="3" t="s">
        <v>1250</v>
      </c>
      <c r="AB348" s="3">
        <v>111058</v>
      </c>
      <c r="AC348" s="3" t="s">
        <v>2824</v>
      </c>
      <c r="AD348" s="3" t="s">
        <v>2825</v>
      </c>
      <c r="AE348" s="3" t="str">
        <f t="shared" si="34"/>
        <v>10005986</v>
      </c>
      <c r="AF348" s="3" t="str">
        <f>VLOOKUP(AD348,Vat_tu__hang_hoa__dich_vu!$C:$D,2,0)</f>
        <v>GM500</v>
      </c>
      <c r="AH348" s="3">
        <f t="shared" si="36"/>
        <v>111058</v>
      </c>
      <c r="AI348" s="3">
        <f t="shared" si="37"/>
        <v>222116</v>
      </c>
    </row>
    <row r="349" spans="1:35" x14ac:dyDescent="0.25">
      <c r="A349" s="3" t="str">
        <f>VLOOKUP(B349,'HĐ TRA'!$B:$C,2,0)</f>
        <v>30/08/2025</v>
      </c>
      <c r="B349" s="4">
        <v>9105871082</v>
      </c>
      <c r="C349" s="3" t="s">
        <v>735</v>
      </c>
      <c r="D349" s="5" t="str">
        <f>VLOOKUP(B349,'HĐ TRA'!$B:$L,11,0)</f>
        <v>0104918404-002</v>
      </c>
      <c r="E349" s="6" t="str">
        <f t="shared" si="35"/>
        <v>WIN-002</v>
      </c>
      <c r="F349" s="8" t="str">
        <f t="shared" si="33"/>
        <v>4517 WM+ HNI 321 Lâm Du</v>
      </c>
      <c r="G349" s="5"/>
      <c r="H349" s="3" t="s">
        <v>1243</v>
      </c>
      <c r="I349" s="4" t="s">
        <v>560</v>
      </c>
      <c r="J349" s="3" t="s">
        <v>1244</v>
      </c>
      <c r="K349" s="3" t="s">
        <v>1245</v>
      </c>
      <c r="L349" s="4" t="s">
        <v>2462</v>
      </c>
      <c r="M349" s="3" t="s">
        <v>2463</v>
      </c>
      <c r="N349" s="3" t="s">
        <v>2464</v>
      </c>
      <c r="O349" s="3">
        <v>30</v>
      </c>
      <c r="P349" s="4" t="s">
        <v>1269</v>
      </c>
      <c r="Q349" s="3" t="s">
        <v>1270</v>
      </c>
      <c r="R349" s="4" t="s">
        <v>1271</v>
      </c>
      <c r="S349" s="4" t="s">
        <v>1249</v>
      </c>
      <c r="T349" s="3">
        <v>56760</v>
      </c>
      <c r="U349" s="3">
        <v>1</v>
      </c>
      <c r="V349" s="3">
        <v>0</v>
      </c>
      <c r="W349" s="3" t="s">
        <v>2463</v>
      </c>
      <c r="X349" s="3" t="s">
        <v>2465</v>
      </c>
      <c r="Y349" s="5">
        <v>45899.568299537001</v>
      </c>
      <c r="AA349" s="3" t="s">
        <v>1250</v>
      </c>
      <c r="AB349" s="3">
        <v>56760</v>
      </c>
      <c r="AC349" s="3" t="s">
        <v>2819</v>
      </c>
      <c r="AD349" s="3" t="s">
        <v>2818</v>
      </c>
      <c r="AE349" s="3" t="str">
        <f t="shared" si="34"/>
        <v>10182350</v>
      </c>
      <c r="AF349" s="3" t="str">
        <f>VLOOKUP(AD349,Vat_tu__hang_hoa__dich_vu!$C:$D,2,0)</f>
        <v>CN300</v>
      </c>
      <c r="AH349" s="3">
        <f t="shared" si="36"/>
        <v>56760</v>
      </c>
      <c r="AI349" s="3">
        <f t="shared" si="37"/>
        <v>56760</v>
      </c>
    </row>
    <row r="350" spans="1:35" x14ac:dyDescent="0.25">
      <c r="A350" s="3" t="str">
        <f>VLOOKUP(B350,'HĐ TRA'!$B:$C,2,0)</f>
        <v>30/08/2025</v>
      </c>
      <c r="B350" s="4">
        <v>9105871085</v>
      </c>
      <c r="C350" s="3" t="s">
        <v>739</v>
      </c>
      <c r="D350" s="5" t="str">
        <f>VLOOKUP(B350,'HĐ TRA'!$B:$L,11,0)</f>
        <v>0104918404-002</v>
      </c>
      <c r="E350" s="6" t="str">
        <f t="shared" si="35"/>
        <v>WIN-002</v>
      </c>
      <c r="F350" s="8" t="str">
        <f t="shared" si="33"/>
        <v>4517 WM+ HNI 321 Lâm Du</v>
      </c>
      <c r="G350" s="5"/>
      <c r="H350" s="3" t="s">
        <v>1243</v>
      </c>
      <c r="I350" s="4" t="s">
        <v>560</v>
      </c>
      <c r="J350" s="3" t="s">
        <v>1244</v>
      </c>
      <c r="K350" s="3" t="s">
        <v>1245</v>
      </c>
      <c r="L350" s="4" t="s">
        <v>2462</v>
      </c>
      <c r="M350" s="3" t="s">
        <v>2463</v>
      </c>
      <c r="N350" s="3" t="s">
        <v>2464</v>
      </c>
      <c r="O350" s="3">
        <v>10</v>
      </c>
      <c r="P350" s="4" t="s">
        <v>1246</v>
      </c>
      <c r="Q350" s="3" t="s">
        <v>1247</v>
      </c>
      <c r="R350" s="4" t="s">
        <v>1248</v>
      </c>
      <c r="S350" s="4" t="s">
        <v>1249</v>
      </c>
      <c r="T350" s="3">
        <v>111058</v>
      </c>
      <c r="U350" s="3">
        <v>1</v>
      </c>
      <c r="V350" s="3">
        <v>0</v>
      </c>
      <c r="W350" s="3" t="s">
        <v>2463</v>
      </c>
      <c r="X350" s="3" t="s">
        <v>2465</v>
      </c>
      <c r="Y350" s="5">
        <v>45899.569404745402</v>
      </c>
      <c r="AA350" s="3" t="s">
        <v>1250</v>
      </c>
      <c r="AB350" s="3">
        <v>111058</v>
      </c>
      <c r="AC350" s="3" t="s">
        <v>2824</v>
      </c>
      <c r="AD350" s="3" t="s">
        <v>2825</v>
      </c>
      <c r="AE350" s="3" t="str">
        <f t="shared" si="34"/>
        <v>10005986</v>
      </c>
      <c r="AF350" s="3" t="str">
        <f>VLOOKUP(AD350,Vat_tu__hang_hoa__dich_vu!$C:$D,2,0)</f>
        <v>GM500</v>
      </c>
      <c r="AH350" s="3">
        <f t="shared" si="36"/>
        <v>111058</v>
      </c>
      <c r="AI350" s="3">
        <f t="shared" si="37"/>
        <v>111058</v>
      </c>
    </row>
    <row r="351" spans="1:35" x14ac:dyDescent="0.25">
      <c r="A351" s="3" t="str">
        <f>VLOOKUP(B351,'HĐ TRA'!$B:$C,2,0)</f>
        <v>30/08/2025</v>
      </c>
      <c r="B351" s="4">
        <v>9105871112</v>
      </c>
      <c r="C351" s="3" t="s">
        <v>604</v>
      </c>
      <c r="D351" s="5" t="str">
        <f>VLOOKUP(B351,'HĐ TRA'!$B:$L,11,0)</f>
        <v>0104918404-004</v>
      </c>
      <c r="E351" s="6" t="str">
        <f t="shared" si="35"/>
        <v>WIN-004</v>
      </c>
      <c r="F351" s="8" t="str">
        <f t="shared" si="33"/>
        <v>2AG8 WM+ HTH 138 Hà Huy Tập</v>
      </c>
      <c r="G351" s="5"/>
      <c r="H351" s="3" t="s">
        <v>1243</v>
      </c>
      <c r="I351" s="4" t="s">
        <v>560</v>
      </c>
      <c r="J351" s="3" t="s">
        <v>1244</v>
      </c>
      <c r="K351" s="3" t="s">
        <v>1245</v>
      </c>
      <c r="L351" s="4" t="s">
        <v>1857</v>
      </c>
      <c r="M351" s="3" t="s">
        <v>1858</v>
      </c>
      <c r="N351" s="3" t="s">
        <v>1859</v>
      </c>
      <c r="O351" s="3">
        <v>10</v>
      </c>
      <c r="P351" s="4" t="s">
        <v>1257</v>
      </c>
      <c r="Q351" s="3" t="s">
        <v>1258</v>
      </c>
      <c r="R351" s="4" t="s">
        <v>1259</v>
      </c>
      <c r="S351" s="4" t="s">
        <v>1249</v>
      </c>
      <c r="T351" s="3">
        <v>55595</v>
      </c>
      <c r="U351" s="3">
        <v>1</v>
      </c>
      <c r="V351" s="3">
        <v>0</v>
      </c>
      <c r="W351" s="3" t="s">
        <v>1858</v>
      </c>
      <c r="Y351" s="5">
        <v>45899.571101736103</v>
      </c>
      <c r="AA351" s="3" t="s">
        <v>1250</v>
      </c>
      <c r="AB351" s="3">
        <v>55595</v>
      </c>
      <c r="AC351" s="3" t="s">
        <v>3047</v>
      </c>
      <c r="AD351" s="3" t="s">
        <v>3046</v>
      </c>
      <c r="AE351" s="3" t="str">
        <f t="shared" si="34"/>
        <v>10005987</v>
      </c>
      <c r="AF351" s="3" t="str">
        <f>VLOOKUP(AD351,Vat_tu__hang_hoa__dich_vu!$C:$D,2,0)</f>
        <v>TH200</v>
      </c>
      <c r="AH351" s="3">
        <f t="shared" si="36"/>
        <v>55595</v>
      </c>
      <c r="AI351" s="3">
        <f t="shared" si="37"/>
        <v>55595</v>
      </c>
    </row>
    <row r="352" spans="1:35" x14ac:dyDescent="0.25">
      <c r="A352" s="3" t="str">
        <f>VLOOKUP(B352,'HĐ TRA'!$B:$C,2,0)</f>
        <v>30/08/2025</v>
      </c>
      <c r="B352" s="4">
        <v>9105871096</v>
      </c>
      <c r="C352" s="3" t="s">
        <v>901</v>
      </c>
      <c r="D352" s="5" t="str">
        <f>VLOOKUP(B352,'HĐ TRA'!$B:$L,11,0)</f>
        <v>0104918404-063</v>
      </c>
      <c r="E352" s="6" t="str">
        <f t="shared" si="35"/>
        <v>WIN-063</v>
      </c>
      <c r="F352" s="8" t="str">
        <f t="shared" si="33"/>
        <v>4557 WM+ TGG 203 Lý Thường Kiệt</v>
      </c>
      <c r="G352" s="5"/>
      <c r="H352" s="3" t="s">
        <v>1243</v>
      </c>
      <c r="I352" s="4" t="s">
        <v>560</v>
      </c>
      <c r="J352" s="3" t="s">
        <v>1244</v>
      </c>
      <c r="K352" s="3" t="s">
        <v>1245</v>
      </c>
      <c r="L352" s="4" t="s">
        <v>1570</v>
      </c>
      <c r="M352" s="3" t="s">
        <v>1571</v>
      </c>
      <c r="N352" s="3" t="s">
        <v>1572</v>
      </c>
      <c r="O352" s="3">
        <v>10</v>
      </c>
      <c r="P352" s="4" t="s">
        <v>1246</v>
      </c>
      <c r="Q352" s="3" t="s">
        <v>1247</v>
      </c>
      <c r="R352" s="4" t="s">
        <v>1248</v>
      </c>
      <c r="S352" s="4" t="s">
        <v>1249</v>
      </c>
      <c r="T352" s="3">
        <v>111058</v>
      </c>
      <c r="U352" s="3">
        <v>2</v>
      </c>
      <c r="V352" s="3">
        <v>0</v>
      </c>
      <c r="W352" s="3" t="s">
        <v>1571</v>
      </c>
      <c r="X352" s="3" t="s">
        <v>1394</v>
      </c>
      <c r="Y352" s="5">
        <v>45899.573422719899</v>
      </c>
      <c r="AA352" s="3" t="s">
        <v>1250</v>
      </c>
      <c r="AB352" s="3">
        <v>111058</v>
      </c>
      <c r="AC352" s="3" t="s">
        <v>2824</v>
      </c>
      <c r="AD352" s="3" t="s">
        <v>2825</v>
      </c>
      <c r="AE352" s="3" t="str">
        <f t="shared" si="34"/>
        <v>10005986</v>
      </c>
      <c r="AF352" s="3" t="str">
        <f>VLOOKUP(AD352,Vat_tu__hang_hoa__dich_vu!$C:$D,2,0)</f>
        <v>GM500</v>
      </c>
      <c r="AH352" s="3">
        <f t="shared" si="36"/>
        <v>111058</v>
      </c>
      <c r="AI352" s="3">
        <f t="shared" si="37"/>
        <v>222116</v>
      </c>
    </row>
    <row r="353" spans="1:35" x14ac:dyDescent="0.25">
      <c r="A353" s="3" t="str">
        <f>VLOOKUP(B353,'HĐ TRA'!$B:$C,2,0)</f>
        <v>30/08/2025</v>
      </c>
      <c r="B353" s="4">
        <v>9105871173</v>
      </c>
      <c r="C353" s="3" t="s">
        <v>568</v>
      </c>
      <c r="D353" s="5" t="str">
        <f>VLOOKUP(B353,'HĐ TRA'!$B:$L,11,0)</f>
        <v>0104918404-029</v>
      </c>
      <c r="E353" s="6" t="str">
        <f t="shared" si="35"/>
        <v>WIN-029</v>
      </c>
      <c r="F353" s="8" t="str">
        <f t="shared" si="33"/>
        <v>6265 WM+ VPC TDP Cổ Độ, Bình Xuyên</v>
      </c>
      <c r="G353" s="5"/>
      <c r="H353" s="3" t="s">
        <v>1243</v>
      </c>
      <c r="I353" s="4" t="s">
        <v>560</v>
      </c>
      <c r="J353" s="3" t="s">
        <v>1244</v>
      </c>
      <c r="K353" s="3" t="s">
        <v>1245</v>
      </c>
      <c r="L353" s="4" t="s">
        <v>2012</v>
      </c>
      <c r="M353" s="3" t="s">
        <v>2013</v>
      </c>
      <c r="N353" s="3" t="s">
        <v>2014</v>
      </c>
      <c r="O353" s="3">
        <v>10</v>
      </c>
      <c r="P353" s="4" t="s">
        <v>1254</v>
      </c>
      <c r="Q353" s="3" t="s">
        <v>1255</v>
      </c>
      <c r="R353" s="4" t="s">
        <v>1256</v>
      </c>
      <c r="S353" s="4" t="s">
        <v>1249</v>
      </c>
      <c r="T353" s="3">
        <v>46000</v>
      </c>
      <c r="U353" s="3">
        <v>3</v>
      </c>
      <c r="V353" s="3">
        <v>0</v>
      </c>
      <c r="W353" s="3" t="s">
        <v>2013</v>
      </c>
      <c r="Y353" s="5">
        <v>45899.578470023102</v>
      </c>
      <c r="AA353" s="3" t="s">
        <v>1250</v>
      </c>
      <c r="AB353" s="3">
        <v>46000</v>
      </c>
      <c r="AC353" s="3" t="s">
        <v>3013</v>
      </c>
      <c r="AD353" s="3" t="s">
        <v>3181</v>
      </c>
      <c r="AE353" s="3" t="str">
        <f t="shared" si="34"/>
        <v>10638308</v>
      </c>
      <c r="AF353" s="3" t="str">
        <f>VLOOKUP(AD353,Vat_tu__hang_hoa__dich_vu!$C:$D,2,0)</f>
        <v>MNH250</v>
      </c>
      <c r="AH353" s="3">
        <f t="shared" si="36"/>
        <v>46000</v>
      </c>
      <c r="AI353" s="3">
        <f t="shared" si="37"/>
        <v>138000</v>
      </c>
    </row>
    <row r="354" spans="1:35" x14ac:dyDescent="0.25">
      <c r="A354" s="3" t="str">
        <f>VLOOKUP(B354,'HĐ TRA'!$B:$C,2,0)</f>
        <v>30/08/2025</v>
      </c>
      <c r="B354" s="4">
        <v>9105871174</v>
      </c>
      <c r="C354" s="3" t="s">
        <v>680</v>
      </c>
      <c r="D354" s="5" t="str">
        <f>VLOOKUP(B354,'HĐ TRA'!$B:$L,11,0)</f>
        <v>0104918404-020</v>
      </c>
      <c r="E354" s="6" t="str">
        <f t="shared" si="35"/>
        <v>WIN-020</v>
      </c>
      <c r="F354" s="8" t="str">
        <f t="shared" si="33"/>
        <v>2ANY WM+ THA Ngọc Chẩm, Thăng Long</v>
      </c>
      <c r="G354" s="5"/>
      <c r="H354" s="3" t="s">
        <v>1243</v>
      </c>
      <c r="I354" s="4" t="s">
        <v>560</v>
      </c>
      <c r="J354" s="3" t="s">
        <v>1244</v>
      </c>
      <c r="K354" s="3" t="s">
        <v>1245</v>
      </c>
      <c r="L354" s="4" t="s">
        <v>1920</v>
      </c>
      <c r="M354" s="3" t="s">
        <v>1921</v>
      </c>
      <c r="N354" s="3" t="s">
        <v>1709</v>
      </c>
      <c r="O354" s="3">
        <v>10</v>
      </c>
      <c r="P354" s="4" t="s">
        <v>1246</v>
      </c>
      <c r="Q354" s="3" t="s">
        <v>1247</v>
      </c>
      <c r="R354" s="4" t="s">
        <v>1248</v>
      </c>
      <c r="S354" s="4" t="s">
        <v>1249</v>
      </c>
      <c r="T354" s="3">
        <v>111058</v>
      </c>
      <c r="U354" s="3">
        <v>2</v>
      </c>
      <c r="V354" s="3">
        <v>0</v>
      </c>
      <c r="W354" s="3" t="s">
        <v>1921</v>
      </c>
      <c r="Y354" s="5">
        <v>45899.579314386603</v>
      </c>
      <c r="AA354" s="3" t="s">
        <v>1250</v>
      </c>
      <c r="AB354" s="3">
        <v>111058</v>
      </c>
      <c r="AC354" s="3" t="s">
        <v>2824</v>
      </c>
      <c r="AD354" s="3" t="s">
        <v>2825</v>
      </c>
      <c r="AE354" s="3" t="str">
        <f t="shared" si="34"/>
        <v>10005986</v>
      </c>
      <c r="AF354" s="3" t="str">
        <f>VLOOKUP(AD354,Vat_tu__hang_hoa__dich_vu!$C:$D,2,0)</f>
        <v>GM500</v>
      </c>
      <c r="AH354" s="3">
        <f t="shared" si="36"/>
        <v>111058</v>
      </c>
      <c r="AI354" s="3">
        <f t="shared" si="37"/>
        <v>222116</v>
      </c>
    </row>
    <row r="355" spans="1:35" x14ac:dyDescent="0.25">
      <c r="A355" s="3" t="str">
        <f>VLOOKUP(B355,'HĐ TRA'!$B:$C,2,0)</f>
        <v>30/08/2025</v>
      </c>
      <c r="B355" s="4">
        <v>9105871246</v>
      </c>
      <c r="C355" s="3" t="s">
        <v>804</v>
      </c>
      <c r="D355" s="5" t="str">
        <f>VLOOKUP(B355,'HĐ TRA'!$B:$L,11,0)</f>
        <v>0104918404-065</v>
      </c>
      <c r="E355" s="6" t="str">
        <f t="shared" si="35"/>
        <v>WIN-065</v>
      </c>
      <c r="F355" s="8" t="str">
        <f t="shared" si="33"/>
        <v>2ART WM+ BGG 430 Chợ Mía</v>
      </c>
      <c r="G355" s="5"/>
      <c r="H355" s="3" t="s">
        <v>1243</v>
      </c>
      <c r="I355" s="4" t="s">
        <v>560</v>
      </c>
      <c r="J355" s="3" t="s">
        <v>1244</v>
      </c>
      <c r="K355" s="3" t="s">
        <v>1245</v>
      </c>
      <c r="L355" s="4" t="s">
        <v>2081</v>
      </c>
      <c r="M355" s="3" t="s">
        <v>2082</v>
      </c>
      <c r="N355" s="3" t="s">
        <v>2083</v>
      </c>
      <c r="O355" s="3">
        <v>10</v>
      </c>
      <c r="P355" s="4" t="s">
        <v>1246</v>
      </c>
      <c r="Q355" s="3" t="s">
        <v>1247</v>
      </c>
      <c r="R355" s="4" t="s">
        <v>1248</v>
      </c>
      <c r="S355" s="4" t="s">
        <v>1249</v>
      </c>
      <c r="T355" s="3">
        <v>111058</v>
      </c>
      <c r="U355" s="3">
        <v>1</v>
      </c>
      <c r="V355" s="3">
        <v>0</v>
      </c>
      <c r="W355" s="3" t="s">
        <v>2082</v>
      </c>
      <c r="Y355" s="5">
        <v>45899.586374652798</v>
      </c>
      <c r="AA355" s="3" t="s">
        <v>1250</v>
      </c>
      <c r="AB355" s="3">
        <v>111058</v>
      </c>
      <c r="AC355" s="3" t="s">
        <v>2824</v>
      </c>
      <c r="AD355" s="3" t="s">
        <v>2825</v>
      </c>
      <c r="AE355" s="3" t="str">
        <f t="shared" si="34"/>
        <v>10005986</v>
      </c>
      <c r="AF355" s="3" t="str">
        <f>VLOOKUP(AD355,Vat_tu__hang_hoa__dich_vu!$C:$D,2,0)</f>
        <v>GM500</v>
      </c>
      <c r="AH355" s="3">
        <f t="shared" si="36"/>
        <v>111058</v>
      </c>
      <c r="AI355" s="3">
        <f t="shared" si="37"/>
        <v>111058</v>
      </c>
    </row>
    <row r="356" spans="1:35" x14ac:dyDescent="0.25">
      <c r="A356" s="3" t="str">
        <f>VLOOKUP(B356,'HĐ TRA'!$B:$C,2,0)</f>
        <v>30/08/2025</v>
      </c>
      <c r="B356" s="4">
        <v>9105871308</v>
      </c>
      <c r="C356" s="3" t="s">
        <v>745</v>
      </c>
      <c r="D356" s="5" t="str">
        <f>VLOOKUP(B356,'HĐ TRA'!$B:$L,11,0)</f>
        <v>0104918404-002</v>
      </c>
      <c r="E356" s="6" t="str">
        <f t="shared" si="35"/>
        <v>WIN-002</v>
      </c>
      <c r="F356" s="8" t="str">
        <f t="shared" si="33"/>
        <v>5677 WM+ HNI Ki ốt 05-06 OCT5 Resco Cổ N</v>
      </c>
      <c r="G356" s="5"/>
      <c r="H356" s="3" t="s">
        <v>1243</v>
      </c>
      <c r="I356" s="4" t="s">
        <v>560</v>
      </c>
      <c r="J356" s="3" t="s">
        <v>1244</v>
      </c>
      <c r="K356" s="3" t="s">
        <v>1245</v>
      </c>
      <c r="L356" s="4" t="s">
        <v>1714</v>
      </c>
      <c r="M356" s="3" t="s">
        <v>1715</v>
      </c>
      <c r="N356" s="3" t="s">
        <v>1716</v>
      </c>
      <c r="O356" s="3">
        <v>10</v>
      </c>
      <c r="P356" s="4" t="s">
        <v>1246</v>
      </c>
      <c r="Q356" s="3" t="s">
        <v>1247</v>
      </c>
      <c r="R356" s="4" t="s">
        <v>1248</v>
      </c>
      <c r="S356" s="4" t="s">
        <v>1249</v>
      </c>
      <c r="T356" s="3">
        <v>111058</v>
      </c>
      <c r="U356" s="3">
        <v>2</v>
      </c>
      <c r="V356" s="3">
        <v>0</v>
      </c>
      <c r="W356" s="3" t="s">
        <v>1717</v>
      </c>
      <c r="X356" s="3" t="s">
        <v>1273</v>
      </c>
      <c r="Y356" s="5">
        <v>45899.589724421297</v>
      </c>
      <c r="AA356" s="3" t="s">
        <v>1250</v>
      </c>
      <c r="AB356" s="3">
        <v>111058</v>
      </c>
      <c r="AC356" s="3" t="s">
        <v>2824</v>
      </c>
      <c r="AD356" s="3" t="s">
        <v>2825</v>
      </c>
      <c r="AE356" s="3" t="str">
        <f t="shared" si="34"/>
        <v>10005986</v>
      </c>
      <c r="AF356" s="3" t="str">
        <f>VLOOKUP(AD356,Vat_tu__hang_hoa__dich_vu!$C:$D,2,0)</f>
        <v>GM500</v>
      </c>
      <c r="AH356" s="3">
        <f t="shared" si="36"/>
        <v>111058</v>
      </c>
      <c r="AI356" s="3">
        <f t="shared" si="37"/>
        <v>222116</v>
      </c>
    </row>
    <row r="357" spans="1:35" x14ac:dyDescent="0.25">
      <c r="A357" s="3" t="str">
        <f>VLOOKUP(B357,'HĐ TRA'!$B:$C,2,0)</f>
        <v>30/08/2025</v>
      </c>
      <c r="B357" s="4">
        <v>9105871301</v>
      </c>
      <c r="C357" s="3" t="s">
        <v>600</v>
      </c>
      <c r="D357" s="5" t="str">
        <f>VLOOKUP(B357,'HĐ TRA'!$B:$L,11,0)</f>
        <v>0104918404-021</v>
      </c>
      <c r="E357" s="6" t="str">
        <f t="shared" si="35"/>
        <v>WIN-021</v>
      </c>
      <c r="F357" s="8" t="str">
        <f t="shared" si="33"/>
        <v>2AYS WM+ TTH Thôn Mậu Tài, Dương Nỗ</v>
      </c>
      <c r="G357" s="5"/>
      <c r="H357" s="3" t="s">
        <v>1243</v>
      </c>
      <c r="I357" s="4" t="s">
        <v>560</v>
      </c>
      <c r="J357" s="3" t="s">
        <v>1244</v>
      </c>
      <c r="K357" s="3" t="s">
        <v>1245</v>
      </c>
      <c r="L357" s="4" t="s">
        <v>2346</v>
      </c>
      <c r="M357" s="3" t="s">
        <v>2347</v>
      </c>
      <c r="N357" s="3" t="s">
        <v>2348</v>
      </c>
      <c r="O357" s="3">
        <v>10</v>
      </c>
      <c r="P357" s="4" t="s">
        <v>1260</v>
      </c>
      <c r="Q357" s="3" t="s">
        <v>1261</v>
      </c>
      <c r="R357" s="4" t="s">
        <v>1262</v>
      </c>
      <c r="S357" s="4" t="s">
        <v>1249</v>
      </c>
      <c r="T357" s="3">
        <v>73431</v>
      </c>
      <c r="U357" s="3">
        <v>1</v>
      </c>
      <c r="V357" s="3">
        <v>0</v>
      </c>
      <c r="W357" s="3" t="s">
        <v>2349</v>
      </c>
      <c r="Y357" s="5">
        <v>45899.591481481497</v>
      </c>
      <c r="AA357" s="3" t="s">
        <v>1250</v>
      </c>
      <c r="AB357" s="3">
        <v>73431</v>
      </c>
      <c r="AC357" s="3" t="s">
        <v>2779</v>
      </c>
      <c r="AD357" s="3" t="s">
        <v>2778</v>
      </c>
      <c r="AE357" s="3" t="str">
        <f t="shared" si="34"/>
        <v>10005984</v>
      </c>
      <c r="AF357" s="3" t="str">
        <f>VLOOKUP(AD357,Vat_tu__hang_hoa__dich_vu!$C:$D,2,0)</f>
        <v>CGM300</v>
      </c>
      <c r="AH357" s="3">
        <f t="shared" si="36"/>
        <v>73431</v>
      </c>
      <c r="AI357" s="3">
        <f t="shared" si="37"/>
        <v>73431</v>
      </c>
    </row>
    <row r="358" spans="1:35" x14ac:dyDescent="0.25">
      <c r="A358" s="3" t="str">
        <f>VLOOKUP(B358,'HĐ TRA'!$B:$C,2,0)</f>
        <v>30/08/2025</v>
      </c>
      <c r="B358" s="4">
        <v>9105871301</v>
      </c>
      <c r="C358" s="3" t="s">
        <v>600</v>
      </c>
      <c r="D358" s="5" t="str">
        <f>VLOOKUP(B358,'HĐ TRA'!$B:$L,11,0)</f>
        <v>0104918404-021</v>
      </c>
      <c r="E358" s="6" t="str">
        <f t="shared" si="35"/>
        <v>WIN-021</v>
      </c>
      <c r="F358" s="8" t="str">
        <f t="shared" si="33"/>
        <v>2AYS WM+ TTH Thôn Mậu Tài, Dương Nỗ</v>
      </c>
      <c r="G358" s="5"/>
      <c r="H358" s="3" t="s">
        <v>1243</v>
      </c>
      <c r="I358" s="4" t="s">
        <v>560</v>
      </c>
      <c r="J358" s="3" t="s">
        <v>1244</v>
      </c>
      <c r="K358" s="3" t="s">
        <v>1245</v>
      </c>
      <c r="L358" s="4" t="s">
        <v>2346</v>
      </c>
      <c r="M358" s="3" t="s">
        <v>2347</v>
      </c>
      <c r="N358" s="3" t="s">
        <v>2348</v>
      </c>
      <c r="O358" s="3">
        <v>20</v>
      </c>
      <c r="P358" s="4" t="s">
        <v>1246</v>
      </c>
      <c r="Q358" s="3" t="s">
        <v>1247</v>
      </c>
      <c r="R358" s="4" t="s">
        <v>1248</v>
      </c>
      <c r="S358" s="4" t="s">
        <v>1249</v>
      </c>
      <c r="T358" s="3">
        <v>111058</v>
      </c>
      <c r="U358" s="3">
        <v>1</v>
      </c>
      <c r="V358" s="3">
        <v>0</v>
      </c>
      <c r="W358" s="3" t="s">
        <v>2349</v>
      </c>
      <c r="Y358" s="5">
        <v>45899.591481481497</v>
      </c>
      <c r="AA358" s="3" t="s">
        <v>1250</v>
      </c>
      <c r="AB358" s="3">
        <v>111058</v>
      </c>
      <c r="AC358" s="3" t="s">
        <v>2824</v>
      </c>
      <c r="AD358" s="3" t="s">
        <v>2825</v>
      </c>
      <c r="AE358" s="3" t="str">
        <f t="shared" si="34"/>
        <v>10005986</v>
      </c>
      <c r="AF358" s="3" t="str">
        <f>VLOOKUP(AD358,Vat_tu__hang_hoa__dich_vu!$C:$D,2,0)</f>
        <v>GM500</v>
      </c>
      <c r="AH358" s="3">
        <f t="shared" si="36"/>
        <v>111058</v>
      </c>
      <c r="AI358" s="3">
        <f t="shared" si="37"/>
        <v>111058</v>
      </c>
    </row>
    <row r="359" spans="1:35" x14ac:dyDescent="0.25">
      <c r="A359" s="3" t="str">
        <f>VLOOKUP(B359,'HĐ TRA'!$B:$C,2,0)</f>
        <v>30/08/2025</v>
      </c>
      <c r="B359" s="4">
        <v>9105871321</v>
      </c>
      <c r="C359" s="3" t="s">
        <v>945</v>
      </c>
      <c r="D359" s="5" t="str">
        <f>VLOOKUP(B359,'HĐ TRA'!$B:$L,11,0)</f>
        <v>0104918404-009</v>
      </c>
      <c r="E359" s="6" t="str">
        <f t="shared" si="35"/>
        <v>WIN-009</v>
      </c>
      <c r="F359" s="8" t="str">
        <f t="shared" si="33"/>
        <v>3789 WM+ DNG 36 Trần Quý Hai</v>
      </c>
      <c r="G359" s="5"/>
      <c r="H359" s="3" t="s">
        <v>1243</v>
      </c>
      <c r="I359" s="4" t="s">
        <v>560</v>
      </c>
      <c r="J359" s="3" t="s">
        <v>1244</v>
      </c>
      <c r="K359" s="3" t="s">
        <v>1245</v>
      </c>
      <c r="L359" s="4" t="s">
        <v>2616</v>
      </c>
      <c r="M359" s="3" t="s">
        <v>2617</v>
      </c>
      <c r="N359" s="3" t="s">
        <v>2618</v>
      </c>
      <c r="O359" s="3">
        <v>10</v>
      </c>
      <c r="P359" s="4" t="s">
        <v>1246</v>
      </c>
      <c r="Q359" s="3" t="s">
        <v>1247</v>
      </c>
      <c r="R359" s="4" t="s">
        <v>1248</v>
      </c>
      <c r="S359" s="4" t="s">
        <v>1249</v>
      </c>
      <c r="T359" s="3">
        <v>111058</v>
      </c>
      <c r="U359" s="3">
        <v>2</v>
      </c>
      <c r="V359" s="3">
        <v>0</v>
      </c>
      <c r="W359" s="3" t="s">
        <v>2617</v>
      </c>
      <c r="X359" s="3" t="s">
        <v>2619</v>
      </c>
      <c r="Y359" s="5">
        <v>45899.592363460702</v>
      </c>
      <c r="AA359" s="3" t="s">
        <v>1250</v>
      </c>
      <c r="AB359" s="3">
        <v>111058</v>
      </c>
      <c r="AC359" s="3" t="s">
        <v>2824</v>
      </c>
      <c r="AD359" s="3" t="s">
        <v>2825</v>
      </c>
      <c r="AE359" s="3" t="str">
        <f t="shared" si="34"/>
        <v>10005986</v>
      </c>
      <c r="AF359" s="3" t="str">
        <f>VLOOKUP(AD359,Vat_tu__hang_hoa__dich_vu!$C:$D,2,0)</f>
        <v>GM500</v>
      </c>
      <c r="AH359" s="3">
        <f t="shared" si="36"/>
        <v>111058</v>
      </c>
      <c r="AI359" s="3">
        <f t="shared" si="37"/>
        <v>222116</v>
      </c>
    </row>
    <row r="360" spans="1:35" x14ac:dyDescent="0.25">
      <c r="A360" s="3" t="str">
        <f>VLOOKUP(B360,'HĐ TRA'!$B:$C,2,0)</f>
        <v>30/08/2025</v>
      </c>
      <c r="B360" s="4">
        <v>9105871321</v>
      </c>
      <c r="C360" s="3" t="s">
        <v>945</v>
      </c>
      <c r="D360" s="5" t="str">
        <f>VLOOKUP(B360,'HĐ TRA'!$B:$L,11,0)</f>
        <v>0104918404-009</v>
      </c>
      <c r="E360" s="6" t="str">
        <f t="shared" si="35"/>
        <v>WIN-009</v>
      </c>
      <c r="F360" s="8" t="str">
        <f t="shared" si="33"/>
        <v>3789 WM+ DNG 36 Trần Quý Hai</v>
      </c>
      <c r="G360" s="5"/>
      <c r="H360" s="3" t="s">
        <v>1243</v>
      </c>
      <c r="I360" s="4" t="s">
        <v>560</v>
      </c>
      <c r="J360" s="3" t="s">
        <v>1244</v>
      </c>
      <c r="K360" s="3" t="s">
        <v>1245</v>
      </c>
      <c r="L360" s="4" t="s">
        <v>2616</v>
      </c>
      <c r="M360" s="3" t="s">
        <v>2617</v>
      </c>
      <c r="N360" s="3" t="s">
        <v>2618</v>
      </c>
      <c r="O360" s="3">
        <v>20</v>
      </c>
      <c r="P360" s="4" t="s">
        <v>1263</v>
      </c>
      <c r="Q360" s="3" t="s">
        <v>1264</v>
      </c>
      <c r="R360" s="4" t="s">
        <v>1265</v>
      </c>
      <c r="S360" s="4" t="s">
        <v>1249</v>
      </c>
      <c r="T360" s="3">
        <v>89285</v>
      </c>
      <c r="U360" s="3">
        <v>1</v>
      </c>
      <c r="V360" s="3">
        <v>0</v>
      </c>
      <c r="W360" s="3" t="s">
        <v>2617</v>
      </c>
      <c r="X360" s="3" t="s">
        <v>2619</v>
      </c>
      <c r="Y360" s="5">
        <v>45899.592363460702</v>
      </c>
      <c r="AA360" s="3" t="s">
        <v>1250</v>
      </c>
      <c r="AB360" s="3">
        <v>89285</v>
      </c>
      <c r="AC360" s="3" t="s">
        <v>2899</v>
      </c>
      <c r="AD360" s="3" t="s">
        <v>3180</v>
      </c>
      <c r="AE360" s="3" t="str">
        <f t="shared" si="34"/>
        <v>10184167</v>
      </c>
      <c r="AF360" s="3" t="str">
        <f>VLOOKUP(AD360,Vat_tu__hang_hoa__dich_vu!$C:$D,2,0)</f>
        <v>GXD500</v>
      </c>
      <c r="AH360" s="3">
        <f t="shared" si="36"/>
        <v>89285</v>
      </c>
      <c r="AI360" s="3">
        <f t="shared" si="37"/>
        <v>89285</v>
      </c>
    </row>
    <row r="361" spans="1:35" x14ac:dyDescent="0.25">
      <c r="A361" s="3" t="str">
        <f>VLOOKUP(B361,'HĐ TRA'!$B:$C,2,0)</f>
        <v>30/08/2025</v>
      </c>
      <c r="B361" s="4">
        <v>9105871334</v>
      </c>
      <c r="C361" s="3" t="s">
        <v>860</v>
      </c>
      <c r="D361" s="5" t="str">
        <f>VLOOKUP(B361,'HĐ TRA'!$B:$L,11,0)</f>
        <v>0104918404-064</v>
      </c>
      <c r="E361" s="6" t="str">
        <f t="shared" si="35"/>
        <v>WIN-064</v>
      </c>
      <c r="F361" s="8" t="str">
        <f t="shared" si="33"/>
        <v>2AY0 WM+ NDH Khu Đông Bình, Nghĩa Hưng</v>
      </c>
      <c r="G361" s="5"/>
      <c r="H361" s="3" t="s">
        <v>1243</v>
      </c>
      <c r="I361" s="4" t="s">
        <v>560</v>
      </c>
      <c r="J361" s="3" t="s">
        <v>1244</v>
      </c>
      <c r="K361" s="3" t="s">
        <v>1245</v>
      </c>
      <c r="L361" s="4" t="s">
        <v>1931</v>
      </c>
      <c r="M361" s="3" t="s">
        <v>1932</v>
      </c>
      <c r="N361" s="3" t="s">
        <v>1933</v>
      </c>
      <c r="O361" s="3">
        <v>10</v>
      </c>
      <c r="P361" s="4" t="s">
        <v>1274</v>
      </c>
      <c r="Q361" s="3" t="s">
        <v>1275</v>
      </c>
      <c r="R361" s="4" t="s">
        <v>1276</v>
      </c>
      <c r="S361" s="4" t="s">
        <v>1249</v>
      </c>
      <c r="T361" s="3">
        <v>74250</v>
      </c>
      <c r="U361" s="3">
        <v>1</v>
      </c>
      <c r="V361" s="3">
        <v>0</v>
      </c>
      <c r="W361" s="3" t="s">
        <v>1934</v>
      </c>
      <c r="Y361" s="5">
        <v>45899.593456284703</v>
      </c>
      <c r="AA361" s="3" t="s">
        <v>1250</v>
      </c>
      <c r="AB361" s="3">
        <v>74250</v>
      </c>
      <c r="AC361" s="3" t="s">
        <v>2771</v>
      </c>
      <c r="AD361" s="3" t="s">
        <v>2770</v>
      </c>
      <c r="AE361" s="3" t="str">
        <f t="shared" si="34"/>
        <v>10182351</v>
      </c>
      <c r="AF361" s="3" t="str">
        <f>VLOOKUP(AD361,Vat_tu__hang_hoa__dich_vu!$C:$D,2,0)</f>
        <v>CC300</v>
      </c>
      <c r="AH361" s="3">
        <f t="shared" si="36"/>
        <v>74250</v>
      </c>
      <c r="AI361" s="3">
        <f t="shared" si="37"/>
        <v>74250</v>
      </c>
    </row>
    <row r="362" spans="1:35" x14ac:dyDescent="0.25">
      <c r="A362" s="3" t="str">
        <f>VLOOKUP(B362,'HĐ TRA'!$B:$C,2,0)</f>
        <v>30/08/2025</v>
      </c>
      <c r="B362" s="4">
        <v>9105871304</v>
      </c>
      <c r="C362" s="3" t="s">
        <v>951</v>
      </c>
      <c r="D362" s="5" t="str">
        <f>VLOOKUP(B362,'HĐ TRA'!$B:$L,11,0)</f>
        <v>0104918404-044</v>
      </c>
      <c r="E362" s="6" t="str">
        <f t="shared" si="35"/>
        <v>WIN-044</v>
      </c>
      <c r="F362" s="8" t="str">
        <f t="shared" si="33"/>
        <v>2AAZ WM+ TBH Xuân Bàng, Thụy Xuân</v>
      </c>
      <c r="G362" s="5"/>
      <c r="H362" s="3" t="s">
        <v>1243</v>
      </c>
      <c r="I362" s="4" t="s">
        <v>560</v>
      </c>
      <c r="J362" s="3" t="s">
        <v>1244</v>
      </c>
      <c r="K362" s="3" t="s">
        <v>1245</v>
      </c>
      <c r="L362" s="4" t="s">
        <v>1644</v>
      </c>
      <c r="M362" s="3" t="s">
        <v>1645</v>
      </c>
      <c r="N362" s="3" t="s">
        <v>1646</v>
      </c>
      <c r="O362" s="3">
        <v>10</v>
      </c>
      <c r="P362" s="4" t="s">
        <v>1246</v>
      </c>
      <c r="Q362" s="3" t="s">
        <v>1247</v>
      </c>
      <c r="R362" s="4" t="s">
        <v>1248</v>
      </c>
      <c r="S362" s="4" t="s">
        <v>1249</v>
      </c>
      <c r="T362" s="3">
        <v>111058</v>
      </c>
      <c r="U362" s="3">
        <v>1</v>
      </c>
      <c r="V362" s="3">
        <v>0</v>
      </c>
      <c r="W362" s="3" t="s">
        <v>1645</v>
      </c>
      <c r="Y362" s="5">
        <v>45899.594561886603</v>
      </c>
      <c r="AA362" s="3" t="s">
        <v>1250</v>
      </c>
      <c r="AB362" s="3">
        <v>111058</v>
      </c>
      <c r="AC362" s="3" t="s">
        <v>2824</v>
      </c>
      <c r="AD362" s="3" t="s">
        <v>2825</v>
      </c>
      <c r="AE362" s="3" t="str">
        <f t="shared" si="34"/>
        <v>10005986</v>
      </c>
      <c r="AF362" s="3" t="str">
        <f>VLOOKUP(AD362,Vat_tu__hang_hoa__dich_vu!$C:$D,2,0)</f>
        <v>GM500</v>
      </c>
      <c r="AH362" s="3">
        <f t="shared" si="36"/>
        <v>111058</v>
      </c>
      <c r="AI362" s="3">
        <f t="shared" si="37"/>
        <v>111058</v>
      </c>
    </row>
    <row r="363" spans="1:35" x14ac:dyDescent="0.25">
      <c r="A363" s="3" t="str">
        <f>VLOOKUP(B363,'HĐ TRA'!$B:$C,2,0)</f>
        <v>30/08/2025</v>
      </c>
      <c r="B363" s="4">
        <v>9105871356</v>
      </c>
      <c r="C363" s="3" t="s">
        <v>927</v>
      </c>
      <c r="D363" s="5" t="str">
        <f>VLOOKUP(B363,'HĐ TRA'!$B:$L,11,0)</f>
        <v>0104918404-007</v>
      </c>
      <c r="E363" s="6" t="str">
        <f t="shared" si="35"/>
        <v>WIN-007</v>
      </c>
      <c r="F363" s="8" t="str">
        <f t="shared" si="33"/>
        <v>6467 WM+ QNH 93A Minh Khai</v>
      </c>
      <c r="G363" s="5"/>
      <c r="H363" s="3" t="s">
        <v>1243</v>
      </c>
      <c r="I363" s="4" t="s">
        <v>560</v>
      </c>
      <c r="J363" s="3" t="s">
        <v>1244</v>
      </c>
      <c r="K363" s="3" t="s">
        <v>1245</v>
      </c>
      <c r="L363" s="4" t="s">
        <v>1467</v>
      </c>
      <c r="M363" s="3" t="s">
        <v>1468</v>
      </c>
      <c r="N363" s="3" t="s">
        <v>1469</v>
      </c>
      <c r="O363" s="3">
        <v>10</v>
      </c>
      <c r="P363" s="4" t="s">
        <v>1254</v>
      </c>
      <c r="Q363" s="3" t="s">
        <v>1255</v>
      </c>
      <c r="R363" s="4" t="s">
        <v>1256</v>
      </c>
      <c r="S363" s="4" t="s">
        <v>1249</v>
      </c>
      <c r="T363" s="3">
        <v>46000</v>
      </c>
      <c r="U363" s="3">
        <v>1</v>
      </c>
      <c r="V363" s="3">
        <v>0</v>
      </c>
      <c r="W363" s="3" t="s">
        <v>1468</v>
      </c>
      <c r="Y363" s="5">
        <v>45899.595553009298</v>
      </c>
      <c r="Z363" s="3" t="s">
        <v>2620</v>
      </c>
      <c r="AA363" s="3" t="s">
        <v>1250</v>
      </c>
      <c r="AB363" s="3">
        <v>46000</v>
      </c>
      <c r="AC363" s="3" t="s">
        <v>3013</v>
      </c>
      <c r="AD363" s="3" t="s">
        <v>3181</v>
      </c>
      <c r="AE363" s="3" t="str">
        <f t="shared" si="34"/>
        <v>10638308</v>
      </c>
      <c r="AF363" s="3" t="str">
        <f>VLOOKUP(AD363,Vat_tu__hang_hoa__dich_vu!$C:$D,2,0)</f>
        <v>MNH250</v>
      </c>
      <c r="AH363" s="3">
        <f t="shared" si="36"/>
        <v>46000</v>
      </c>
      <c r="AI363" s="3">
        <f t="shared" si="37"/>
        <v>46000</v>
      </c>
    </row>
    <row r="364" spans="1:35" x14ac:dyDescent="0.25">
      <c r="A364" s="3" t="str">
        <f>VLOOKUP(B364,'HĐ TRA'!$B:$C,2,0)</f>
        <v>30/08/2025</v>
      </c>
      <c r="B364" s="4">
        <v>9105871356</v>
      </c>
      <c r="C364" s="3" t="s">
        <v>927</v>
      </c>
      <c r="D364" s="5" t="str">
        <f>VLOOKUP(B364,'HĐ TRA'!$B:$L,11,0)</f>
        <v>0104918404-007</v>
      </c>
      <c r="E364" s="6" t="str">
        <f t="shared" si="35"/>
        <v>WIN-007</v>
      </c>
      <c r="F364" s="8" t="str">
        <f t="shared" si="33"/>
        <v>6467 WM+ QNH 93A Minh Khai</v>
      </c>
      <c r="G364" s="5"/>
      <c r="H364" s="3" t="s">
        <v>1243</v>
      </c>
      <c r="I364" s="4" t="s">
        <v>560</v>
      </c>
      <c r="J364" s="3" t="s">
        <v>1244</v>
      </c>
      <c r="K364" s="3" t="s">
        <v>1245</v>
      </c>
      <c r="L364" s="4" t="s">
        <v>1467</v>
      </c>
      <c r="M364" s="3" t="s">
        <v>1468</v>
      </c>
      <c r="N364" s="3" t="s">
        <v>1469</v>
      </c>
      <c r="O364" s="3">
        <v>20</v>
      </c>
      <c r="P364" s="4" t="s">
        <v>1266</v>
      </c>
      <c r="Q364" s="3" t="s">
        <v>1267</v>
      </c>
      <c r="R364" s="4" t="s">
        <v>1268</v>
      </c>
      <c r="S364" s="4" t="s">
        <v>1249</v>
      </c>
      <c r="T364" s="3">
        <v>49500</v>
      </c>
      <c r="U364" s="3">
        <v>3</v>
      </c>
      <c r="V364" s="3">
        <v>0</v>
      </c>
      <c r="W364" s="3" t="s">
        <v>1468</v>
      </c>
      <c r="Y364" s="5">
        <v>45899.595553009298</v>
      </c>
      <c r="Z364" s="3" t="s">
        <v>2620</v>
      </c>
      <c r="AA364" s="3" t="s">
        <v>1250</v>
      </c>
      <c r="AB364" s="3">
        <v>49500</v>
      </c>
      <c r="AC364" s="3" t="s">
        <v>2873</v>
      </c>
      <c r="AD364" s="3" t="s">
        <v>2872</v>
      </c>
      <c r="AE364" s="3" t="str">
        <f t="shared" si="34"/>
        <v>10182348</v>
      </c>
      <c r="AF364" s="3" t="str">
        <f>VLOOKUP(AD364,Vat_tu__hang_hoa__dich_vu!$C:$D,2,0)</f>
        <v>GL250KT</v>
      </c>
      <c r="AH364" s="3">
        <f t="shared" si="36"/>
        <v>49500</v>
      </c>
      <c r="AI364" s="3">
        <f t="shared" si="37"/>
        <v>148500</v>
      </c>
    </row>
    <row r="365" spans="1:35" x14ac:dyDescent="0.25">
      <c r="A365" s="3" t="str">
        <f>VLOOKUP(B365,'HĐ TRA'!$B:$C,2,0)</f>
        <v>30/08/2025</v>
      </c>
      <c r="B365" s="4">
        <v>9105871356</v>
      </c>
      <c r="C365" s="3" t="s">
        <v>927</v>
      </c>
      <c r="D365" s="5" t="str">
        <f>VLOOKUP(B365,'HĐ TRA'!$B:$L,11,0)</f>
        <v>0104918404-007</v>
      </c>
      <c r="E365" s="6" t="str">
        <f t="shared" si="35"/>
        <v>WIN-007</v>
      </c>
      <c r="F365" s="8" t="str">
        <f t="shared" si="33"/>
        <v>6467 WM+ QNH 93A Minh Khai</v>
      </c>
      <c r="G365" s="5"/>
      <c r="H365" s="3" t="s">
        <v>1243</v>
      </c>
      <c r="I365" s="4" t="s">
        <v>560</v>
      </c>
      <c r="J365" s="3" t="s">
        <v>1244</v>
      </c>
      <c r="K365" s="3" t="s">
        <v>1245</v>
      </c>
      <c r="L365" s="4" t="s">
        <v>1467</v>
      </c>
      <c r="M365" s="3" t="s">
        <v>1468</v>
      </c>
      <c r="N365" s="3" t="s">
        <v>1469</v>
      </c>
      <c r="O365" s="3">
        <v>30</v>
      </c>
      <c r="P365" s="4" t="s">
        <v>1251</v>
      </c>
      <c r="Q365" s="3" t="s">
        <v>1252</v>
      </c>
      <c r="R365" s="4" t="s">
        <v>1253</v>
      </c>
      <c r="S365" s="4" t="s">
        <v>1249</v>
      </c>
      <c r="T365" s="3">
        <v>50182</v>
      </c>
      <c r="U365" s="3">
        <v>4</v>
      </c>
      <c r="V365" s="3">
        <v>0</v>
      </c>
      <c r="W365" s="3" t="s">
        <v>1468</v>
      </c>
      <c r="Y365" s="5">
        <v>45899.595553009298</v>
      </c>
      <c r="Z365" s="3" t="s">
        <v>2620</v>
      </c>
      <c r="AA365" s="3" t="s">
        <v>1250</v>
      </c>
      <c r="AB365" s="3">
        <v>50182</v>
      </c>
      <c r="AC365" s="3" t="s">
        <v>2826</v>
      </c>
      <c r="AD365" s="3" t="s">
        <v>3179</v>
      </c>
      <c r="AE365" s="3" t="str">
        <f t="shared" si="34"/>
        <v>10638307</v>
      </c>
      <c r="AF365" s="3" t="str">
        <f>VLOOKUP(AD365,Vat_tu__hang_hoa__dich_vu!$C:$D,2,0)</f>
        <v>GTLX250G</v>
      </c>
      <c r="AH365" s="3">
        <f t="shared" si="36"/>
        <v>50182</v>
      </c>
      <c r="AI365" s="3">
        <f t="shared" si="37"/>
        <v>200728</v>
      </c>
    </row>
    <row r="366" spans="1:35" x14ac:dyDescent="0.25">
      <c r="A366" s="3" t="str">
        <f>VLOOKUP(B366,'HĐ TRA'!$B:$C,2,0)</f>
        <v>30/08/2025</v>
      </c>
      <c r="B366" s="4">
        <v>9105871356</v>
      </c>
      <c r="C366" s="3" t="s">
        <v>927</v>
      </c>
      <c r="D366" s="5" t="str">
        <f>VLOOKUP(B366,'HĐ TRA'!$B:$L,11,0)</f>
        <v>0104918404-007</v>
      </c>
      <c r="E366" s="6" t="str">
        <f t="shared" si="35"/>
        <v>WIN-007</v>
      </c>
      <c r="F366" s="8" t="str">
        <f t="shared" si="33"/>
        <v>6467 WM+ QNH 93A Minh Khai</v>
      </c>
      <c r="G366" s="5"/>
      <c r="H366" s="3" t="s">
        <v>1243</v>
      </c>
      <c r="I366" s="4" t="s">
        <v>560</v>
      </c>
      <c r="J366" s="3" t="s">
        <v>1244</v>
      </c>
      <c r="K366" s="3" t="s">
        <v>1245</v>
      </c>
      <c r="L366" s="4" t="s">
        <v>1467</v>
      </c>
      <c r="M366" s="3" t="s">
        <v>1468</v>
      </c>
      <c r="N366" s="3" t="s">
        <v>1469</v>
      </c>
      <c r="O366" s="3">
        <v>40</v>
      </c>
      <c r="P366" s="4" t="s">
        <v>1296</v>
      </c>
      <c r="Q366" s="3" t="s">
        <v>1297</v>
      </c>
      <c r="R366" s="4" t="s">
        <v>1298</v>
      </c>
      <c r="S366" s="4" t="s">
        <v>1249</v>
      </c>
      <c r="T366" s="3">
        <v>50400</v>
      </c>
      <c r="U366" s="3">
        <v>2</v>
      </c>
      <c r="V366" s="3">
        <v>0</v>
      </c>
      <c r="W366" s="3" t="s">
        <v>1468</v>
      </c>
      <c r="Y366" s="5">
        <v>45899.595553009298</v>
      </c>
      <c r="Z366" s="3" t="s">
        <v>2620</v>
      </c>
      <c r="AA366" s="3" t="s">
        <v>1250</v>
      </c>
      <c r="AB366" s="3">
        <v>50400</v>
      </c>
      <c r="AC366" s="3" t="s">
        <v>2883</v>
      </c>
      <c r="AD366" s="3" t="s">
        <v>2882</v>
      </c>
      <c r="AE366" s="3" t="str">
        <f t="shared" si="34"/>
        <v>10182349</v>
      </c>
      <c r="AF366" s="3" t="str">
        <f>VLOOKUP(AD366,Vat_tu__hang_hoa__dich_vu!$C:$D,2,0)</f>
        <v>GSG250</v>
      </c>
      <c r="AH366" s="3">
        <f t="shared" si="36"/>
        <v>50400</v>
      </c>
      <c r="AI366" s="3">
        <f t="shared" si="37"/>
        <v>100800</v>
      </c>
    </row>
    <row r="367" spans="1:35" x14ac:dyDescent="0.25">
      <c r="A367" s="3" t="str">
        <f>VLOOKUP(B367,'HĐ TRA'!$B:$C,2,0)</f>
        <v>30/08/2025</v>
      </c>
      <c r="B367" s="4">
        <v>9105871356</v>
      </c>
      <c r="C367" s="3" t="s">
        <v>927</v>
      </c>
      <c r="D367" s="5" t="str">
        <f>VLOOKUP(B367,'HĐ TRA'!$B:$L,11,0)</f>
        <v>0104918404-007</v>
      </c>
      <c r="E367" s="6" t="str">
        <f t="shared" si="35"/>
        <v>WIN-007</v>
      </c>
      <c r="F367" s="8" t="str">
        <f t="shared" si="33"/>
        <v>6467 WM+ QNH 93A Minh Khai</v>
      </c>
      <c r="G367" s="5"/>
      <c r="H367" s="3" t="s">
        <v>1243</v>
      </c>
      <c r="I367" s="4" t="s">
        <v>560</v>
      </c>
      <c r="J367" s="3" t="s">
        <v>1244</v>
      </c>
      <c r="K367" s="3" t="s">
        <v>1245</v>
      </c>
      <c r="L367" s="4" t="s">
        <v>1467</v>
      </c>
      <c r="M367" s="3" t="s">
        <v>1468</v>
      </c>
      <c r="N367" s="3" t="s">
        <v>1469</v>
      </c>
      <c r="O367" s="3">
        <v>50</v>
      </c>
      <c r="P367" s="4" t="s">
        <v>1274</v>
      </c>
      <c r="Q367" s="3" t="s">
        <v>1275</v>
      </c>
      <c r="R367" s="4" t="s">
        <v>1276</v>
      </c>
      <c r="S367" s="4" t="s">
        <v>1249</v>
      </c>
      <c r="T367" s="3">
        <v>74250</v>
      </c>
      <c r="U367" s="3">
        <v>1</v>
      </c>
      <c r="V367" s="3">
        <v>0</v>
      </c>
      <c r="W367" s="3" t="s">
        <v>1468</v>
      </c>
      <c r="Y367" s="5">
        <v>45899.595553009298</v>
      </c>
      <c r="Z367" s="3" t="s">
        <v>2620</v>
      </c>
      <c r="AA367" s="3" t="s">
        <v>1250</v>
      </c>
      <c r="AB367" s="3">
        <v>74250</v>
      </c>
      <c r="AC367" s="3" t="s">
        <v>2771</v>
      </c>
      <c r="AD367" s="3" t="s">
        <v>2770</v>
      </c>
      <c r="AE367" s="3" t="str">
        <f t="shared" si="34"/>
        <v>10182351</v>
      </c>
      <c r="AF367" s="3" t="str">
        <f>VLOOKUP(AD367,Vat_tu__hang_hoa__dich_vu!$C:$D,2,0)</f>
        <v>CC300</v>
      </c>
      <c r="AH367" s="3">
        <f t="shared" si="36"/>
        <v>74250</v>
      </c>
      <c r="AI367" s="3">
        <f t="shared" si="37"/>
        <v>74250</v>
      </c>
    </row>
    <row r="368" spans="1:35" x14ac:dyDescent="0.25">
      <c r="A368" s="3" t="str">
        <f>VLOOKUP(B368,'HĐ TRA'!$B:$C,2,0)</f>
        <v>30/08/2025</v>
      </c>
      <c r="B368" s="4">
        <v>9105871373</v>
      </c>
      <c r="C368" s="3" t="s">
        <v>633</v>
      </c>
      <c r="D368" s="5" t="str">
        <f>VLOOKUP(B368,'HĐ TRA'!$B:$L,11,0)</f>
        <v>0104918404-002</v>
      </c>
      <c r="E368" s="6" t="str">
        <f t="shared" si="35"/>
        <v>WIN-002</v>
      </c>
      <c r="F368" s="8" t="str">
        <f t="shared" si="33"/>
        <v>3276 WM+ HNI 250 Lạc Long Quân</v>
      </c>
      <c r="G368" s="5"/>
      <c r="H368" s="3" t="s">
        <v>1243</v>
      </c>
      <c r="I368" s="4" t="s">
        <v>560</v>
      </c>
      <c r="J368" s="3" t="s">
        <v>1244</v>
      </c>
      <c r="K368" s="3" t="s">
        <v>1245</v>
      </c>
      <c r="L368" s="4" t="s">
        <v>2621</v>
      </c>
      <c r="M368" s="3" t="s">
        <v>2622</v>
      </c>
      <c r="N368" s="3" t="s">
        <v>2623</v>
      </c>
      <c r="O368" s="3">
        <v>10</v>
      </c>
      <c r="P368" s="4" t="s">
        <v>1269</v>
      </c>
      <c r="Q368" s="3" t="s">
        <v>1270</v>
      </c>
      <c r="R368" s="4" t="s">
        <v>1271</v>
      </c>
      <c r="S368" s="4" t="s">
        <v>1249</v>
      </c>
      <c r="T368" s="3">
        <v>56760</v>
      </c>
      <c r="U368" s="3">
        <v>3</v>
      </c>
      <c r="V368" s="3">
        <v>0</v>
      </c>
      <c r="W368" s="3" t="s">
        <v>2622</v>
      </c>
      <c r="X368" s="3" t="s">
        <v>1273</v>
      </c>
      <c r="Y368" s="5">
        <v>45899.599477661999</v>
      </c>
      <c r="AA368" s="3" t="s">
        <v>1250</v>
      </c>
      <c r="AB368" s="3">
        <v>56760</v>
      </c>
      <c r="AC368" s="3" t="s">
        <v>2819</v>
      </c>
      <c r="AD368" s="3" t="s">
        <v>2818</v>
      </c>
      <c r="AE368" s="3" t="str">
        <f t="shared" si="34"/>
        <v>10182350</v>
      </c>
      <c r="AF368" s="3" t="str">
        <f>VLOOKUP(AD368,Vat_tu__hang_hoa__dich_vu!$C:$D,2,0)</f>
        <v>CN300</v>
      </c>
      <c r="AH368" s="3">
        <f t="shared" si="36"/>
        <v>56760</v>
      </c>
      <c r="AI368" s="3">
        <f t="shared" si="37"/>
        <v>170280</v>
      </c>
    </row>
    <row r="369" spans="1:35" x14ac:dyDescent="0.25">
      <c r="A369" s="3" t="str">
        <f>VLOOKUP(B369,'HĐ TRA'!$B:$C,2,0)</f>
        <v>30/08/2025</v>
      </c>
      <c r="B369" s="4">
        <v>9105871373</v>
      </c>
      <c r="C369" s="3" t="s">
        <v>633</v>
      </c>
      <c r="D369" s="5" t="str">
        <f>VLOOKUP(B369,'HĐ TRA'!$B:$L,11,0)</f>
        <v>0104918404-002</v>
      </c>
      <c r="E369" s="6" t="str">
        <f t="shared" si="35"/>
        <v>WIN-002</v>
      </c>
      <c r="F369" s="8" t="str">
        <f t="shared" si="33"/>
        <v>3276 WM+ HNI 250 Lạc Long Quân</v>
      </c>
      <c r="G369" s="5"/>
      <c r="H369" s="3" t="s">
        <v>1243</v>
      </c>
      <c r="I369" s="4" t="s">
        <v>560</v>
      </c>
      <c r="J369" s="3" t="s">
        <v>1244</v>
      </c>
      <c r="K369" s="3" t="s">
        <v>1245</v>
      </c>
      <c r="L369" s="4" t="s">
        <v>2621</v>
      </c>
      <c r="M369" s="3" t="s">
        <v>2622</v>
      </c>
      <c r="N369" s="3" t="s">
        <v>2623</v>
      </c>
      <c r="O369" s="3">
        <v>20</v>
      </c>
      <c r="P369" s="4" t="s">
        <v>1246</v>
      </c>
      <c r="Q369" s="3" t="s">
        <v>1247</v>
      </c>
      <c r="R369" s="4" t="s">
        <v>1248</v>
      </c>
      <c r="S369" s="4" t="s">
        <v>1249</v>
      </c>
      <c r="T369" s="3">
        <v>111058</v>
      </c>
      <c r="U369" s="3">
        <v>1</v>
      </c>
      <c r="V369" s="3">
        <v>0</v>
      </c>
      <c r="W369" s="3" t="s">
        <v>2622</v>
      </c>
      <c r="X369" s="3" t="s">
        <v>1273</v>
      </c>
      <c r="Y369" s="5">
        <v>45899.599477661999</v>
      </c>
      <c r="AA369" s="3" t="s">
        <v>1250</v>
      </c>
      <c r="AB369" s="3">
        <v>111058</v>
      </c>
      <c r="AC369" s="3" t="s">
        <v>2824</v>
      </c>
      <c r="AD369" s="3" t="s">
        <v>2825</v>
      </c>
      <c r="AE369" s="3" t="str">
        <f t="shared" si="34"/>
        <v>10005986</v>
      </c>
      <c r="AF369" s="3" t="str">
        <f>VLOOKUP(AD369,Vat_tu__hang_hoa__dich_vu!$C:$D,2,0)</f>
        <v>GM500</v>
      </c>
      <c r="AH369" s="3">
        <f t="shared" si="36"/>
        <v>111058</v>
      </c>
      <c r="AI369" s="3">
        <f t="shared" si="37"/>
        <v>111058</v>
      </c>
    </row>
    <row r="370" spans="1:35" x14ac:dyDescent="0.25">
      <c r="A370" s="3" t="str">
        <f>VLOOKUP(B370,'HĐ TRA'!$B:$C,2,0)</f>
        <v>30/08/2025</v>
      </c>
      <c r="B370" s="4">
        <v>9105871373</v>
      </c>
      <c r="C370" s="3" t="s">
        <v>633</v>
      </c>
      <c r="D370" s="5" t="str">
        <f>VLOOKUP(B370,'HĐ TRA'!$B:$L,11,0)</f>
        <v>0104918404-002</v>
      </c>
      <c r="E370" s="6" t="str">
        <f t="shared" si="35"/>
        <v>WIN-002</v>
      </c>
      <c r="F370" s="8" t="str">
        <f t="shared" si="33"/>
        <v>3276 WM+ HNI 250 Lạc Long Quân</v>
      </c>
      <c r="G370" s="5"/>
      <c r="H370" s="3" t="s">
        <v>1243</v>
      </c>
      <c r="I370" s="4" t="s">
        <v>560</v>
      </c>
      <c r="J370" s="3" t="s">
        <v>1244</v>
      </c>
      <c r="K370" s="3" t="s">
        <v>1245</v>
      </c>
      <c r="L370" s="4" t="s">
        <v>2621</v>
      </c>
      <c r="M370" s="3" t="s">
        <v>2622</v>
      </c>
      <c r="N370" s="3" t="s">
        <v>2623</v>
      </c>
      <c r="O370" s="3">
        <v>30</v>
      </c>
      <c r="P370" s="4" t="s">
        <v>1274</v>
      </c>
      <c r="Q370" s="3" t="s">
        <v>1275</v>
      </c>
      <c r="R370" s="4" t="s">
        <v>1276</v>
      </c>
      <c r="S370" s="4" t="s">
        <v>1249</v>
      </c>
      <c r="T370" s="3">
        <v>74250</v>
      </c>
      <c r="U370" s="3">
        <v>2</v>
      </c>
      <c r="V370" s="3">
        <v>0</v>
      </c>
      <c r="W370" s="3" t="s">
        <v>2622</v>
      </c>
      <c r="X370" s="3" t="s">
        <v>1273</v>
      </c>
      <c r="Y370" s="5">
        <v>45899.599477661999</v>
      </c>
      <c r="AA370" s="3" t="s">
        <v>1250</v>
      </c>
      <c r="AB370" s="3">
        <v>74250</v>
      </c>
      <c r="AC370" s="3" t="s">
        <v>2771</v>
      </c>
      <c r="AD370" s="3" t="s">
        <v>2770</v>
      </c>
      <c r="AE370" s="3" t="str">
        <f t="shared" si="34"/>
        <v>10182351</v>
      </c>
      <c r="AF370" s="3" t="str">
        <f>VLOOKUP(AD370,Vat_tu__hang_hoa__dich_vu!$C:$D,2,0)</f>
        <v>CC300</v>
      </c>
      <c r="AH370" s="3">
        <f t="shared" si="36"/>
        <v>74250</v>
      </c>
      <c r="AI370" s="3">
        <f t="shared" si="37"/>
        <v>148500</v>
      </c>
    </row>
    <row r="371" spans="1:35" x14ac:dyDescent="0.25">
      <c r="A371" s="3" t="str">
        <f>VLOOKUP(B371,'HĐ TRA'!$B:$C,2,0)</f>
        <v>30/08/2025</v>
      </c>
      <c r="B371" s="4">
        <v>9105871395</v>
      </c>
      <c r="C371" s="3" t="s">
        <v>925</v>
      </c>
      <c r="D371" s="5" t="str">
        <f>VLOOKUP(B371,'HĐ TRA'!$B:$L,11,0)</f>
        <v>0104918404-007</v>
      </c>
      <c r="E371" s="6" t="str">
        <f t="shared" si="35"/>
        <v>WIN-007</v>
      </c>
      <c r="F371" s="8" t="str">
        <f t="shared" si="33"/>
        <v>4930 WM+ QNH 1060-1062 Trần Phú</v>
      </c>
      <c r="G371" s="5"/>
      <c r="H371" s="3" t="s">
        <v>1243</v>
      </c>
      <c r="I371" s="4" t="s">
        <v>560</v>
      </c>
      <c r="J371" s="3" t="s">
        <v>1244</v>
      </c>
      <c r="K371" s="3" t="s">
        <v>1245</v>
      </c>
      <c r="L371" s="4" t="s">
        <v>1590</v>
      </c>
      <c r="M371" s="3" t="s">
        <v>1591</v>
      </c>
      <c r="N371" s="3" t="s">
        <v>1592</v>
      </c>
      <c r="O371" s="3">
        <v>10</v>
      </c>
      <c r="P371" s="4" t="s">
        <v>1246</v>
      </c>
      <c r="Q371" s="3" t="s">
        <v>1247</v>
      </c>
      <c r="R371" s="4" t="s">
        <v>1248</v>
      </c>
      <c r="S371" s="4" t="s">
        <v>1249</v>
      </c>
      <c r="T371" s="3">
        <v>111058</v>
      </c>
      <c r="U371" s="3">
        <v>1</v>
      </c>
      <c r="V371" s="3">
        <v>0</v>
      </c>
      <c r="W371" s="3" t="s">
        <v>1591</v>
      </c>
      <c r="X371" s="3" t="s">
        <v>1273</v>
      </c>
      <c r="Y371" s="5">
        <v>45899.600545173598</v>
      </c>
      <c r="AA371" s="3" t="s">
        <v>1250</v>
      </c>
      <c r="AB371" s="3">
        <v>111058</v>
      </c>
      <c r="AC371" s="3" t="s">
        <v>2824</v>
      </c>
      <c r="AD371" s="3" t="s">
        <v>2825</v>
      </c>
      <c r="AE371" s="3" t="str">
        <f t="shared" si="34"/>
        <v>10005986</v>
      </c>
      <c r="AF371" s="3" t="str">
        <f>VLOOKUP(AD371,Vat_tu__hang_hoa__dich_vu!$C:$D,2,0)</f>
        <v>GM500</v>
      </c>
      <c r="AH371" s="3">
        <f t="shared" si="36"/>
        <v>111058</v>
      </c>
      <c r="AI371" s="3">
        <f t="shared" si="37"/>
        <v>111058</v>
      </c>
    </row>
    <row r="372" spans="1:35" x14ac:dyDescent="0.25">
      <c r="A372" s="3" t="str">
        <f>VLOOKUP(B372,'HĐ TRA'!$B:$C,2,0)</f>
        <v>30/08/2025</v>
      </c>
      <c r="B372" s="4">
        <v>9105871471</v>
      </c>
      <c r="C372" s="3" t="s">
        <v>885</v>
      </c>
      <c r="D372" s="5" t="str">
        <f>VLOOKUP(B372,'HĐ TRA'!$B:$L,11,0)</f>
        <v>0104918404-002</v>
      </c>
      <c r="E372" s="6" t="str">
        <f t="shared" si="35"/>
        <v>WIN-002</v>
      </c>
      <c r="F372" s="8" t="str">
        <f t="shared" si="33"/>
        <v>2ARP WM+ HNI 176 -178 Vân Hòa</v>
      </c>
      <c r="G372" s="5"/>
      <c r="H372" s="3" t="s">
        <v>1243</v>
      </c>
      <c r="I372" s="4" t="s">
        <v>560</v>
      </c>
      <c r="J372" s="3" t="s">
        <v>1244</v>
      </c>
      <c r="K372" s="3" t="s">
        <v>1245</v>
      </c>
      <c r="L372" s="4" t="s">
        <v>1678</v>
      </c>
      <c r="M372" s="3" t="s">
        <v>1679</v>
      </c>
      <c r="N372" s="3" t="s">
        <v>1680</v>
      </c>
      <c r="O372" s="3">
        <v>10</v>
      </c>
      <c r="P372" s="4" t="s">
        <v>1260</v>
      </c>
      <c r="Q372" s="3" t="s">
        <v>1261</v>
      </c>
      <c r="R372" s="4" t="s">
        <v>1262</v>
      </c>
      <c r="S372" s="4" t="s">
        <v>1249</v>
      </c>
      <c r="T372" s="3">
        <v>73431</v>
      </c>
      <c r="U372" s="3">
        <v>1</v>
      </c>
      <c r="V372" s="3">
        <v>0</v>
      </c>
      <c r="W372" s="3" t="s">
        <v>1679</v>
      </c>
      <c r="Y372" s="5">
        <v>45899.606241516201</v>
      </c>
      <c r="AA372" s="3" t="s">
        <v>1250</v>
      </c>
      <c r="AB372" s="3">
        <v>73431</v>
      </c>
      <c r="AC372" s="3" t="s">
        <v>2779</v>
      </c>
      <c r="AD372" s="3" t="s">
        <v>2778</v>
      </c>
      <c r="AE372" s="3" t="str">
        <f t="shared" si="34"/>
        <v>10005984</v>
      </c>
      <c r="AF372" s="3" t="str">
        <f>VLOOKUP(AD372,Vat_tu__hang_hoa__dich_vu!$C:$D,2,0)</f>
        <v>CGM300</v>
      </c>
      <c r="AH372" s="3">
        <f t="shared" si="36"/>
        <v>73431</v>
      </c>
      <c r="AI372" s="3">
        <f t="shared" si="37"/>
        <v>73431</v>
      </c>
    </row>
    <row r="373" spans="1:35" x14ac:dyDescent="0.25">
      <c r="A373" s="3" t="str">
        <f>VLOOKUP(B373,'HĐ TRA'!$B:$C,2,0)</f>
        <v>30/08/2025</v>
      </c>
      <c r="B373" s="4">
        <v>9105871488</v>
      </c>
      <c r="C373" s="3" t="s">
        <v>897</v>
      </c>
      <c r="D373" s="5" t="str">
        <f>VLOOKUP(B373,'HĐ TRA'!$B:$L,11,0)</f>
        <v>0104918404-007</v>
      </c>
      <c r="E373" s="6" t="str">
        <f t="shared" si="35"/>
        <v>WIN-007</v>
      </c>
      <c r="F373" s="8" t="str">
        <f t="shared" si="33"/>
        <v>5395 WM+ QNH Dự án quỹ đất đường sắt</v>
      </c>
      <c r="G373" s="5"/>
      <c r="H373" s="3" t="s">
        <v>1243</v>
      </c>
      <c r="I373" s="4" t="s">
        <v>560</v>
      </c>
      <c r="J373" s="3" t="s">
        <v>1244</v>
      </c>
      <c r="K373" s="3" t="s">
        <v>1245</v>
      </c>
      <c r="L373" s="4" t="s">
        <v>2213</v>
      </c>
      <c r="M373" s="3" t="s">
        <v>2214</v>
      </c>
      <c r="N373" s="3" t="s">
        <v>2215</v>
      </c>
      <c r="O373" s="3">
        <v>10</v>
      </c>
      <c r="P373" s="4" t="s">
        <v>1269</v>
      </c>
      <c r="Q373" s="3" t="s">
        <v>1270</v>
      </c>
      <c r="R373" s="4" t="s">
        <v>1271</v>
      </c>
      <c r="S373" s="4" t="s">
        <v>1249</v>
      </c>
      <c r="T373" s="3">
        <v>56760</v>
      </c>
      <c r="U373" s="3">
        <v>1</v>
      </c>
      <c r="V373" s="3">
        <v>0</v>
      </c>
      <c r="W373" s="3" t="s">
        <v>2216</v>
      </c>
      <c r="X373" s="3" t="s">
        <v>1273</v>
      </c>
      <c r="Y373" s="5">
        <v>45899.609666701399</v>
      </c>
      <c r="Z373" s="3" t="s">
        <v>2624</v>
      </c>
      <c r="AA373" s="3" t="s">
        <v>1250</v>
      </c>
      <c r="AB373" s="3">
        <v>56760</v>
      </c>
      <c r="AC373" s="3" t="s">
        <v>2819</v>
      </c>
      <c r="AD373" s="3" t="s">
        <v>2818</v>
      </c>
      <c r="AE373" s="3" t="str">
        <f t="shared" si="34"/>
        <v>10182350</v>
      </c>
      <c r="AF373" s="3" t="str">
        <f>VLOOKUP(AD373,Vat_tu__hang_hoa__dich_vu!$C:$D,2,0)</f>
        <v>CN300</v>
      </c>
      <c r="AH373" s="3">
        <f t="shared" si="36"/>
        <v>56760</v>
      </c>
      <c r="AI373" s="3">
        <f t="shared" si="37"/>
        <v>56760</v>
      </c>
    </row>
    <row r="374" spans="1:35" x14ac:dyDescent="0.25">
      <c r="A374" s="3" t="str">
        <f>VLOOKUP(B374,'HĐ TRA'!$B:$C,2,0)</f>
        <v>30/08/2025</v>
      </c>
      <c r="B374" s="4">
        <v>9105871488</v>
      </c>
      <c r="C374" s="3" t="s">
        <v>897</v>
      </c>
      <c r="D374" s="5" t="str">
        <f>VLOOKUP(B374,'HĐ TRA'!$B:$L,11,0)</f>
        <v>0104918404-007</v>
      </c>
      <c r="E374" s="6" t="str">
        <f t="shared" si="35"/>
        <v>WIN-007</v>
      </c>
      <c r="F374" s="8" t="str">
        <f t="shared" si="33"/>
        <v>5395 WM+ QNH Dự án quỹ đất đường sắt</v>
      </c>
      <c r="G374" s="5"/>
      <c r="H374" s="3" t="s">
        <v>1243</v>
      </c>
      <c r="I374" s="4" t="s">
        <v>560</v>
      </c>
      <c r="J374" s="3" t="s">
        <v>1244</v>
      </c>
      <c r="K374" s="3" t="s">
        <v>1245</v>
      </c>
      <c r="L374" s="4" t="s">
        <v>2213</v>
      </c>
      <c r="M374" s="3" t="s">
        <v>2214</v>
      </c>
      <c r="N374" s="3" t="s">
        <v>2215</v>
      </c>
      <c r="O374" s="3">
        <v>20</v>
      </c>
      <c r="P374" s="4" t="s">
        <v>1251</v>
      </c>
      <c r="Q374" s="3" t="s">
        <v>1252</v>
      </c>
      <c r="R374" s="4" t="s">
        <v>1253</v>
      </c>
      <c r="S374" s="4" t="s">
        <v>1249</v>
      </c>
      <c r="T374" s="3">
        <v>50182</v>
      </c>
      <c r="U374" s="3">
        <v>1</v>
      </c>
      <c r="V374" s="3">
        <v>0</v>
      </c>
      <c r="W374" s="3" t="s">
        <v>2216</v>
      </c>
      <c r="X374" s="3" t="s">
        <v>1273</v>
      </c>
      <c r="Y374" s="5">
        <v>45899.609666701399</v>
      </c>
      <c r="Z374" s="3" t="s">
        <v>2624</v>
      </c>
      <c r="AA374" s="3" t="s">
        <v>1250</v>
      </c>
      <c r="AB374" s="3">
        <v>50182</v>
      </c>
      <c r="AC374" s="3" t="s">
        <v>2826</v>
      </c>
      <c r="AD374" s="3" t="s">
        <v>3179</v>
      </c>
      <c r="AE374" s="3" t="str">
        <f t="shared" si="34"/>
        <v>10638307</v>
      </c>
      <c r="AF374" s="3" t="str">
        <f>VLOOKUP(AD374,Vat_tu__hang_hoa__dich_vu!$C:$D,2,0)</f>
        <v>GTLX250G</v>
      </c>
      <c r="AH374" s="3">
        <f t="shared" si="36"/>
        <v>50182</v>
      </c>
      <c r="AI374" s="3">
        <f t="shared" si="37"/>
        <v>50182</v>
      </c>
    </row>
    <row r="375" spans="1:35" x14ac:dyDescent="0.25">
      <c r="A375" s="3" t="str">
        <f>VLOOKUP(B375,'HĐ TRA'!$B:$C,2,0)</f>
        <v>30/08/2025</v>
      </c>
      <c r="B375" s="4">
        <v>9105871488</v>
      </c>
      <c r="C375" s="3" t="s">
        <v>897</v>
      </c>
      <c r="D375" s="5" t="str">
        <f>VLOOKUP(B375,'HĐ TRA'!$B:$L,11,0)</f>
        <v>0104918404-007</v>
      </c>
      <c r="E375" s="6" t="str">
        <f t="shared" si="35"/>
        <v>WIN-007</v>
      </c>
      <c r="F375" s="8" t="str">
        <f t="shared" ref="F375:F427" si="38">L375&amp;" "&amp;M375</f>
        <v>5395 WM+ QNH Dự án quỹ đất đường sắt</v>
      </c>
      <c r="G375" s="5"/>
      <c r="H375" s="3" t="s">
        <v>1243</v>
      </c>
      <c r="I375" s="4" t="s">
        <v>560</v>
      </c>
      <c r="J375" s="3" t="s">
        <v>1244</v>
      </c>
      <c r="K375" s="3" t="s">
        <v>1245</v>
      </c>
      <c r="L375" s="4" t="s">
        <v>2213</v>
      </c>
      <c r="M375" s="3" t="s">
        <v>2214</v>
      </c>
      <c r="N375" s="3" t="s">
        <v>2215</v>
      </c>
      <c r="O375" s="3">
        <v>30</v>
      </c>
      <c r="P375" s="4" t="s">
        <v>1254</v>
      </c>
      <c r="Q375" s="3" t="s">
        <v>1255</v>
      </c>
      <c r="R375" s="4" t="s">
        <v>1256</v>
      </c>
      <c r="S375" s="4" t="s">
        <v>1249</v>
      </c>
      <c r="T375" s="3">
        <v>46000</v>
      </c>
      <c r="U375" s="3">
        <v>4</v>
      </c>
      <c r="V375" s="3">
        <v>0</v>
      </c>
      <c r="W375" s="3" t="s">
        <v>2216</v>
      </c>
      <c r="X375" s="3" t="s">
        <v>1273</v>
      </c>
      <c r="Y375" s="5">
        <v>45899.609666701399</v>
      </c>
      <c r="Z375" s="3" t="s">
        <v>2624</v>
      </c>
      <c r="AA375" s="3" t="s">
        <v>1250</v>
      </c>
      <c r="AB375" s="3">
        <v>46000</v>
      </c>
      <c r="AC375" s="3" t="s">
        <v>3013</v>
      </c>
      <c r="AD375" s="3" t="s">
        <v>3181</v>
      </c>
      <c r="AE375" s="3" t="str">
        <f t="shared" ref="AE375:AE438" si="39">P375</f>
        <v>10638308</v>
      </c>
      <c r="AF375" s="3" t="str">
        <f>VLOOKUP(AD375,Vat_tu__hang_hoa__dich_vu!$C:$D,2,0)</f>
        <v>MNH250</v>
      </c>
      <c r="AH375" s="3">
        <f t="shared" si="36"/>
        <v>46000</v>
      </c>
      <c r="AI375" s="3">
        <f t="shared" si="37"/>
        <v>184000</v>
      </c>
    </row>
    <row r="376" spans="1:35" x14ac:dyDescent="0.25">
      <c r="A376" s="3" t="str">
        <f>VLOOKUP(B376,'HĐ TRA'!$B:$C,2,0)</f>
        <v>30/08/2025</v>
      </c>
      <c r="B376" s="4">
        <v>9105871515</v>
      </c>
      <c r="C376" s="3" t="s">
        <v>911</v>
      </c>
      <c r="D376" s="5" t="str">
        <f>VLOOKUP(B376,'HĐ TRA'!$B:$L,11,0)</f>
        <v>0104918404-045</v>
      </c>
      <c r="E376" s="6" t="str">
        <f t="shared" si="35"/>
        <v>WIN-045</v>
      </c>
      <c r="F376" s="8" t="str">
        <f t="shared" si="38"/>
        <v>2ASP WM+ QBH Thôn 3, Phúc Trạch</v>
      </c>
      <c r="G376" s="5"/>
      <c r="H376" s="3" t="s">
        <v>1243</v>
      </c>
      <c r="I376" s="4" t="s">
        <v>560</v>
      </c>
      <c r="J376" s="3" t="s">
        <v>1244</v>
      </c>
      <c r="K376" s="3" t="s">
        <v>1245</v>
      </c>
      <c r="L376" s="4" t="s">
        <v>1617</v>
      </c>
      <c r="M376" s="3" t="s">
        <v>1618</v>
      </c>
      <c r="N376" s="3" t="s">
        <v>1619</v>
      </c>
      <c r="O376" s="3">
        <v>10</v>
      </c>
      <c r="P376" s="4" t="s">
        <v>1266</v>
      </c>
      <c r="Q376" s="3" t="s">
        <v>1267</v>
      </c>
      <c r="R376" s="4" t="s">
        <v>1268</v>
      </c>
      <c r="S376" s="4" t="s">
        <v>1249</v>
      </c>
      <c r="T376" s="3">
        <v>49500</v>
      </c>
      <c r="U376" s="3">
        <v>1</v>
      </c>
      <c r="V376" s="3">
        <v>0</v>
      </c>
      <c r="W376" s="3" t="s">
        <v>1618</v>
      </c>
      <c r="Y376" s="5">
        <v>45899.611149155098</v>
      </c>
      <c r="Z376" s="3" t="s">
        <v>2625</v>
      </c>
      <c r="AA376" s="3" t="s">
        <v>1250</v>
      </c>
      <c r="AB376" s="3">
        <v>49500</v>
      </c>
      <c r="AC376" s="3" t="s">
        <v>2873</v>
      </c>
      <c r="AD376" s="3" t="s">
        <v>2872</v>
      </c>
      <c r="AE376" s="3" t="str">
        <f t="shared" si="39"/>
        <v>10182348</v>
      </c>
      <c r="AF376" s="3" t="str">
        <f>VLOOKUP(AD376,Vat_tu__hang_hoa__dich_vu!$C:$D,2,0)</f>
        <v>GL250KT</v>
      </c>
      <c r="AH376" s="3">
        <f t="shared" si="36"/>
        <v>49500</v>
      </c>
      <c r="AI376" s="3">
        <f t="shared" si="37"/>
        <v>49500</v>
      </c>
    </row>
    <row r="377" spans="1:35" x14ac:dyDescent="0.25">
      <c r="A377" s="3" t="str">
        <f>VLOOKUP(B377,'HĐ TRA'!$B:$C,2,0)</f>
        <v>30/08/2025</v>
      </c>
      <c r="B377" s="4">
        <v>9105871515</v>
      </c>
      <c r="C377" s="3" t="s">
        <v>911</v>
      </c>
      <c r="D377" s="5" t="str">
        <f>VLOOKUP(B377,'HĐ TRA'!$B:$L,11,0)</f>
        <v>0104918404-045</v>
      </c>
      <c r="E377" s="6" t="str">
        <f t="shared" si="35"/>
        <v>WIN-045</v>
      </c>
      <c r="F377" s="8" t="str">
        <f t="shared" si="38"/>
        <v>2ASP WM+ QBH Thôn 3, Phúc Trạch</v>
      </c>
      <c r="G377" s="5"/>
      <c r="H377" s="3" t="s">
        <v>1243</v>
      </c>
      <c r="I377" s="4" t="s">
        <v>560</v>
      </c>
      <c r="J377" s="3" t="s">
        <v>1244</v>
      </c>
      <c r="K377" s="3" t="s">
        <v>1245</v>
      </c>
      <c r="L377" s="4" t="s">
        <v>1617</v>
      </c>
      <c r="M377" s="3" t="s">
        <v>1618</v>
      </c>
      <c r="N377" s="3" t="s">
        <v>1619</v>
      </c>
      <c r="O377" s="3">
        <v>20</v>
      </c>
      <c r="P377" s="4" t="s">
        <v>1254</v>
      </c>
      <c r="Q377" s="3" t="s">
        <v>1255</v>
      </c>
      <c r="R377" s="4" t="s">
        <v>1256</v>
      </c>
      <c r="S377" s="4" t="s">
        <v>1249</v>
      </c>
      <c r="T377" s="3">
        <v>46000</v>
      </c>
      <c r="U377" s="3">
        <v>3</v>
      </c>
      <c r="V377" s="3">
        <v>0</v>
      </c>
      <c r="W377" s="3" t="s">
        <v>1618</v>
      </c>
      <c r="Y377" s="5">
        <v>45899.611149155098</v>
      </c>
      <c r="Z377" s="3" t="s">
        <v>2625</v>
      </c>
      <c r="AA377" s="3" t="s">
        <v>1250</v>
      </c>
      <c r="AB377" s="3">
        <v>46000</v>
      </c>
      <c r="AC377" s="3" t="s">
        <v>3013</v>
      </c>
      <c r="AD377" s="3" t="s">
        <v>3181</v>
      </c>
      <c r="AE377" s="3" t="str">
        <f t="shared" si="39"/>
        <v>10638308</v>
      </c>
      <c r="AF377" s="3" t="str">
        <f>VLOOKUP(AD377,Vat_tu__hang_hoa__dich_vu!$C:$D,2,0)</f>
        <v>MNH250</v>
      </c>
      <c r="AH377" s="3">
        <f t="shared" si="36"/>
        <v>46000</v>
      </c>
      <c r="AI377" s="3">
        <f t="shared" si="37"/>
        <v>138000</v>
      </c>
    </row>
    <row r="378" spans="1:35" x14ac:dyDescent="0.25">
      <c r="A378" s="3" t="str">
        <f>VLOOKUP(B378,'HĐ TRA'!$B:$C,2,0)</f>
        <v>30/08/2025</v>
      </c>
      <c r="B378" s="4">
        <v>9105871552</v>
      </c>
      <c r="C378" s="3" t="s">
        <v>917</v>
      </c>
      <c r="D378" s="5" t="str">
        <f>VLOOKUP(B378,'HĐ TRA'!$B:$L,11,0)</f>
        <v>0104918404-024</v>
      </c>
      <c r="E378" s="6" t="str">
        <f t="shared" si="35"/>
        <v>WIN-024</v>
      </c>
      <c r="F378" s="8" t="str">
        <f t="shared" si="38"/>
        <v>5198 WM+ BDG 23/1 Khu phố Tân Thắng</v>
      </c>
      <c r="G378" s="5"/>
      <c r="H378" s="3" t="s">
        <v>1243</v>
      </c>
      <c r="I378" s="4" t="s">
        <v>560</v>
      </c>
      <c r="J378" s="3" t="s">
        <v>1244</v>
      </c>
      <c r="K378" s="3" t="s">
        <v>1245</v>
      </c>
      <c r="L378" s="4" t="s">
        <v>1459</v>
      </c>
      <c r="M378" s="3" t="s">
        <v>1460</v>
      </c>
      <c r="N378" s="3" t="s">
        <v>1461</v>
      </c>
      <c r="O378" s="3">
        <v>10</v>
      </c>
      <c r="P378" s="4" t="s">
        <v>1263</v>
      </c>
      <c r="Q378" s="3" t="s">
        <v>1264</v>
      </c>
      <c r="R378" s="4" t="s">
        <v>1265</v>
      </c>
      <c r="S378" s="4" t="s">
        <v>1249</v>
      </c>
      <c r="T378" s="3">
        <v>89285</v>
      </c>
      <c r="U378" s="3">
        <v>3</v>
      </c>
      <c r="V378" s="3">
        <v>0</v>
      </c>
      <c r="W378" s="3" t="s">
        <v>1460</v>
      </c>
      <c r="X378" s="3" t="s">
        <v>1462</v>
      </c>
      <c r="Y378" s="5">
        <v>45899.614849999998</v>
      </c>
      <c r="Z378" s="3" t="s">
        <v>2626</v>
      </c>
      <c r="AA378" s="3" t="s">
        <v>1250</v>
      </c>
      <c r="AB378" s="3">
        <v>89285</v>
      </c>
      <c r="AC378" s="3" t="s">
        <v>2899</v>
      </c>
      <c r="AD378" s="3" t="s">
        <v>3180</v>
      </c>
      <c r="AE378" s="3" t="str">
        <f t="shared" si="39"/>
        <v>10184167</v>
      </c>
      <c r="AF378" s="3" t="str">
        <f>VLOOKUP(AD378,Vat_tu__hang_hoa__dich_vu!$C:$D,2,0)</f>
        <v>GXD500</v>
      </c>
      <c r="AH378" s="3">
        <f t="shared" si="36"/>
        <v>89285</v>
      </c>
      <c r="AI378" s="3">
        <f t="shared" si="37"/>
        <v>267855</v>
      </c>
    </row>
    <row r="379" spans="1:35" x14ac:dyDescent="0.25">
      <c r="A379" s="3" t="str">
        <f>VLOOKUP(B379,'HĐ TRA'!$B:$C,2,0)</f>
        <v>30/08/2025</v>
      </c>
      <c r="B379" s="4">
        <v>9105871552</v>
      </c>
      <c r="C379" s="3" t="s">
        <v>917</v>
      </c>
      <c r="D379" s="5" t="str">
        <f>VLOOKUP(B379,'HĐ TRA'!$B:$L,11,0)</f>
        <v>0104918404-024</v>
      </c>
      <c r="E379" s="6" t="str">
        <f t="shared" si="35"/>
        <v>WIN-024</v>
      </c>
      <c r="F379" s="8" t="str">
        <f t="shared" si="38"/>
        <v>5198 WM+ BDG 23/1 Khu phố Tân Thắng</v>
      </c>
      <c r="G379" s="5"/>
      <c r="H379" s="3" t="s">
        <v>1243</v>
      </c>
      <c r="I379" s="4" t="s">
        <v>560</v>
      </c>
      <c r="J379" s="3" t="s">
        <v>1244</v>
      </c>
      <c r="K379" s="3" t="s">
        <v>1245</v>
      </c>
      <c r="L379" s="4" t="s">
        <v>1459</v>
      </c>
      <c r="M379" s="3" t="s">
        <v>1460</v>
      </c>
      <c r="N379" s="3" t="s">
        <v>1461</v>
      </c>
      <c r="O379" s="3">
        <v>20</v>
      </c>
      <c r="P379" s="4" t="s">
        <v>1246</v>
      </c>
      <c r="Q379" s="3" t="s">
        <v>1247</v>
      </c>
      <c r="R379" s="4" t="s">
        <v>1248</v>
      </c>
      <c r="S379" s="4" t="s">
        <v>1249</v>
      </c>
      <c r="T379" s="3">
        <v>111058</v>
      </c>
      <c r="U379" s="3">
        <v>1</v>
      </c>
      <c r="V379" s="3">
        <v>0</v>
      </c>
      <c r="W379" s="3" t="s">
        <v>1460</v>
      </c>
      <c r="X379" s="3" t="s">
        <v>1462</v>
      </c>
      <c r="Y379" s="5">
        <v>45899.614849999998</v>
      </c>
      <c r="Z379" s="3" t="s">
        <v>2626</v>
      </c>
      <c r="AA379" s="3" t="s">
        <v>1250</v>
      </c>
      <c r="AB379" s="3">
        <v>111058</v>
      </c>
      <c r="AC379" s="3" t="s">
        <v>2824</v>
      </c>
      <c r="AD379" s="3" t="s">
        <v>2825</v>
      </c>
      <c r="AE379" s="3" t="str">
        <f t="shared" si="39"/>
        <v>10005986</v>
      </c>
      <c r="AF379" s="3" t="str">
        <f>VLOOKUP(AD379,Vat_tu__hang_hoa__dich_vu!$C:$D,2,0)</f>
        <v>GM500</v>
      </c>
      <c r="AH379" s="3">
        <f t="shared" si="36"/>
        <v>111058</v>
      </c>
      <c r="AI379" s="3">
        <f t="shared" si="37"/>
        <v>111058</v>
      </c>
    </row>
    <row r="380" spans="1:35" x14ac:dyDescent="0.25">
      <c r="A380" s="3" t="str">
        <f>VLOOKUP(B380,'HĐ TRA'!$B:$C,2,0)</f>
        <v>30/08/2025</v>
      </c>
      <c r="B380" s="4">
        <v>9105871552</v>
      </c>
      <c r="C380" s="3" t="s">
        <v>917</v>
      </c>
      <c r="D380" s="5" t="str">
        <f>VLOOKUP(B380,'HĐ TRA'!$B:$L,11,0)</f>
        <v>0104918404-024</v>
      </c>
      <c r="E380" s="6" t="str">
        <f t="shared" si="35"/>
        <v>WIN-024</v>
      </c>
      <c r="F380" s="8" t="str">
        <f t="shared" si="38"/>
        <v>5198 WM+ BDG 23/1 Khu phố Tân Thắng</v>
      </c>
      <c r="G380" s="5"/>
      <c r="H380" s="3" t="s">
        <v>1243</v>
      </c>
      <c r="I380" s="4" t="s">
        <v>560</v>
      </c>
      <c r="J380" s="3" t="s">
        <v>1244</v>
      </c>
      <c r="K380" s="3" t="s">
        <v>1245</v>
      </c>
      <c r="L380" s="4" t="s">
        <v>1459</v>
      </c>
      <c r="M380" s="3" t="s">
        <v>1460</v>
      </c>
      <c r="N380" s="3" t="s">
        <v>1461</v>
      </c>
      <c r="O380" s="3">
        <v>30</v>
      </c>
      <c r="P380" s="4" t="s">
        <v>1260</v>
      </c>
      <c r="Q380" s="3" t="s">
        <v>1261</v>
      </c>
      <c r="R380" s="4" t="s">
        <v>1262</v>
      </c>
      <c r="S380" s="4" t="s">
        <v>1249</v>
      </c>
      <c r="T380" s="3">
        <v>73431</v>
      </c>
      <c r="U380" s="3">
        <v>2</v>
      </c>
      <c r="V380" s="3">
        <v>0</v>
      </c>
      <c r="W380" s="3" t="s">
        <v>1460</v>
      </c>
      <c r="X380" s="3" t="s">
        <v>1462</v>
      </c>
      <c r="Y380" s="5">
        <v>45899.614849999998</v>
      </c>
      <c r="Z380" s="3" t="s">
        <v>2626</v>
      </c>
      <c r="AA380" s="3" t="s">
        <v>1250</v>
      </c>
      <c r="AB380" s="3">
        <v>73431</v>
      </c>
      <c r="AC380" s="3" t="s">
        <v>2779</v>
      </c>
      <c r="AD380" s="3" t="s">
        <v>2778</v>
      </c>
      <c r="AE380" s="3" t="str">
        <f t="shared" si="39"/>
        <v>10005984</v>
      </c>
      <c r="AF380" s="3" t="str">
        <f>VLOOKUP(AD380,Vat_tu__hang_hoa__dich_vu!$C:$D,2,0)</f>
        <v>CGM300</v>
      </c>
      <c r="AH380" s="3">
        <f t="shared" si="36"/>
        <v>73431</v>
      </c>
      <c r="AI380" s="3">
        <f t="shared" si="37"/>
        <v>146862</v>
      </c>
    </row>
    <row r="381" spans="1:35" x14ac:dyDescent="0.25">
      <c r="A381" s="3" t="str">
        <f>VLOOKUP(B381,'HĐ TRA'!$B:$C,2,0)</f>
        <v>30/08/2025</v>
      </c>
      <c r="B381" s="4">
        <v>9105871552</v>
      </c>
      <c r="C381" s="3" t="s">
        <v>917</v>
      </c>
      <c r="D381" s="5" t="str">
        <f>VLOOKUP(B381,'HĐ TRA'!$B:$L,11,0)</f>
        <v>0104918404-024</v>
      </c>
      <c r="E381" s="6" t="str">
        <f t="shared" si="35"/>
        <v>WIN-024</v>
      </c>
      <c r="F381" s="8" t="str">
        <f t="shared" si="38"/>
        <v>5198 WM+ BDG 23/1 Khu phố Tân Thắng</v>
      </c>
      <c r="G381" s="5"/>
      <c r="H381" s="3" t="s">
        <v>1243</v>
      </c>
      <c r="I381" s="4" t="s">
        <v>560</v>
      </c>
      <c r="J381" s="3" t="s">
        <v>1244</v>
      </c>
      <c r="K381" s="3" t="s">
        <v>1245</v>
      </c>
      <c r="L381" s="4" t="s">
        <v>1459</v>
      </c>
      <c r="M381" s="3" t="s">
        <v>1460</v>
      </c>
      <c r="N381" s="3" t="s">
        <v>1461</v>
      </c>
      <c r="O381" s="3">
        <v>40</v>
      </c>
      <c r="P381" s="4" t="s">
        <v>1274</v>
      </c>
      <c r="Q381" s="3" t="s">
        <v>1275</v>
      </c>
      <c r="R381" s="4" t="s">
        <v>1276</v>
      </c>
      <c r="S381" s="4" t="s">
        <v>1249</v>
      </c>
      <c r="T381" s="3">
        <v>74250</v>
      </c>
      <c r="U381" s="3">
        <v>1</v>
      </c>
      <c r="V381" s="3">
        <v>0</v>
      </c>
      <c r="W381" s="3" t="s">
        <v>1460</v>
      </c>
      <c r="X381" s="3" t="s">
        <v>1462</v>
      </c>
      <c r="Y381" s="5">
        <v>45899.614849999998</v>
      </c>
      <c r="Z381" s="3" t="s">
        <v>2626</v>
      </c>
      <c r="AA381" s="3" t="s">
        <v>1250</v>
      </c>
      <c r="AB381" s="3">
        <v>74250</v>
      </c>
      <c r="AC381" s="3" t="s">
        <v>2771</v>
      </c>
      <c r="AD381" s="3" t="s">
        <v>2770</v>
      </c>
      <c r="AE381" s="3" t="str">
        <f t="shared" si="39"/>
        <v>10182351</v>
      </c>
      <c r="AF381" s="3" t="str">
        <f>VLOOKUP(AD381,Vat_tu__hang_hoa__dich_vu!$C:$D,2,0)</f>
        <v>CC300</v>
      </c>
      <c r="AH381" s="3">
        <f t="shared" si="36"/>
        <v>74250</v>
      </c>
      <c r="AI381" s="3">
        <f t="shared" si="37"/>
        <v>74250</v>
      </c>
    </row>
    <row r="382" spans="1:35" x14ac:dyDescent="0.25">
      <c r="A382" s="3" t="str">
        <f>VLOOKUP(B382,'HĐ TRA'!$B:$C,2,0)</f>
        <v>30/08/2025</v>
      </c>
      <c r="B382" s="4">
        <v>9105871552</v>
      </c>
      <c r="C382" s="3" t="s">
        <v>917</v>
      </c>
      <c r="D382" s="5" t="str">
        <f>VLOOKUP(B382,'HĐ TRA'!$B:$L,11,0)</f>
        <v>0104918404-024</v>
      </c>
      <c r="E382" s="6" t="str">
        <f t="shared" si="35"/>
        <v>WIN-024</v>
      </c>
      <c r="F382" s="8" t="str">
        <f t="shared" si="38"/>
        <v>5198 WM+ BDG 23/1 Khu phố Tân Thắng</v>
      </c>
      <c r="G382" s="5"/>
      <c r="H382" s="3" t="s">
        <v>1243</v>
      </c>
      <c r="I382" s="4" t="s">
        <v>560</v>
      </c>
      <c r="J382" s="3" t="s">
        <v>1244</v>
      </c>
      <c r="K382" s="3" t="s">
        <v>1245</v>
      </c>
      <c r="L382" s="4" t="s">
        <v>1459</v>
      </c>
      <c r="M382" s="3" t="s">
        <v>1460</v>
      </c>
      <c r="N382" s="3" t="s">
        <v>1461</v>
      </c>
      <c r="O382" s="3">
        <v>50</v>
      </c>
      <c r="P382" s="4" t="s">
        <v>1269</v>
      </c>
      <c r="Q382" s="3" t="s">
        <v>1270</v>
      </c>
      <c r="R382" s="4" t="s">
        <v>1271</v>
      </c>
      <c r="S382" s="4" t="s">
        <v>1249</v>
      </c>
      <c r="T382" s="3">
        <v>56760</v>
      </c>
      <c r="U382" s="3">
        <v>1</v>
      </c>
      <c r="V382" s="3">
        <v>0</v>
      </c>
      <c r="W382" s="3" t="s">
        <v>1460</v>
      </c>
      <c r="X382" s="3" t="s">
        <v>1462</v>
      </c>
      <c r="Y382" s="5">
        <v>45899.614849999998</v>
      </c>
      <c r="Z382" s="3" t="s">
        <v>2626</v>
      </c>
      <c r="AA382" s="3" t="s">
        <v>1250</v>
      </c>
      <c r="AB382" s="3">
        <v>56760</v>
      </c>
      <c r="AC382" s="3" t="s">
        <v>2819</v>
      </c>
      <c r="AD382" s="3" t="s">
        <v>2818</v>
      </c>
      <c r="AE382" s="3" t="str">
        <f t="shared" si="39"/>
        <v>10182350</v>
      </c>
      <c r="AF382" s="3" t="str">
        <f>VLOOKUP(AD382,Vat_tu__hang_hoa__dich_vu!$C:$D,2,0)</f>
        <v>CN300</v>
      </c>
      <c r="AH382" s="3">
        <f t="shared" si="36"/>
        <v>56760</v>
      </c>
      <c r="AI382" s="3">
        <f t="shared" si="37"/>
        <v>56760</v>
      </c>
    </row>
    <row r="383" spans="1:35" x14ac:dyDescent="0.25">
      <c r="A383" s="3" t="str">
        <f>VLOOKUP(B383,'HĐ TRA'!$B:$C,2,0)</f>
        <v>30/08/2025</v>
      </c>
      <c r="B383" s="4">
        <v>9105871556</v>
      </c>
      <c r="C383" s="3" t="s">
        <v>705</v>
      </c>
      <c r="D383" s="5" t="str">
        <f>VLOOKUP(B383,'HĐ TRA'!$B:$L,11,0)</f>
        <v>0104918404-002</v>
      </c>
      <c r="E383" s="6" t="str">
        <f t="shared" si="35"/>
        <v>WIN-002</v>
      </c>
      <c r="F383" s="8" t="str">
        <f t="shared" si="38"/>
        <v>4101 WM+ HNI 5 ngõ 464 Âu Cơ</v>
      </c>
      <c r="G383" s="5"/>
      <c r="H383" s="3" t="s">
        <v>1243</v>
      </c>
      <c r="I383" s="4" t="s">
        <v>560</v>
      </c>
      <c r="J383" s="3" t="s">
        <v>1244</v>
      </c>
      <c r="K383" s="3" t="s">
        <v>1245</v>
      </c>
      <c r="L383" s="4" t="s">
        <v>1535</v>
      </c>
      <c r="M383" s="3" t="s">
        <v>1536</v>
      </c>
      <c r="N383" s="3" t="s">
        <v>1537</v>
      </c>
      <c r="O383" s="3">
        <v>10</v>
      </c>
      <c r="P383" s="4" t="s">
        <v>1246</v>
      </c>
      <c r="Q383" s="3" t="s">
        <v>1247</v>
      </c>
      <c r="R383" s="4" t="s">
        <v>1248</v>
      </c>
      <c r="S383" s="4" t="s">
        <v>1249</v>
      </c>
      <c r="T383" s="3">
        <v>111058</v>
      </c>
      <c r="U383" s="3">
        <v>1</v>
      </c>
      <c r="V383" s="3">
        <v>0</v>
      </c>
      <c r="W383" s="3" t="s">
        <v>1536</v>
      </c>
      <c r="X383" s="3" t="s">
        <v>1538</v>
      </c>
      <c r="Y383" s="5">
        <v>45899.615283333304</v>
      </c>
      <c r="AA383" s="3" t="s">
        <v>1250</v>
      </c>
      <c r="AB383" s="3">
        <v>111058</v>
      </c>
      <c r="AC383" s="3" t="s">
        <v>2824</v>
      </c>
      <c r="AD383" s="3" t="s">
        <v>2825</v>
      </c>
      <c r="AE383" s="3" t="str">
        <f t="shared" si="39"/>
        <v>10005986</v>
      </c>
      <c r="AF383" s="3" t="str">
        <f>VLOOKUP(AD383,Vat_tu__hang_hoa__dich_vu!$C:$D,2,0)</f>
        <v>GM500</v>
      </c>
      <c r="AH383" s="3">
        <f t="shared" si="36"/>
        <v>111058</v>
      </c>
      <c r="AI383" s="3">
        <f t="shared" si="37"/>
        <v>111058</v>
      </c>
    </row>
    <row r="384" spans="1:35" x14ac:dyDescent="0.25">
      <c r="A384" s="3" t="str">
        <f>VLOOKUP(B384,'HĐ TRA'!$B:$C,2,0)</f>
        <v>30/08/2025</v>
      </c>
      <c r="B384" s="4">
        <v>9105871571</v>
      </c>
      <c r="C384" s="3" t="s">
        <v>695</v>
      </c>
      <c r="D384" s="5" t="str">
        <f>VLOOKUP(B384,'HĐ TRA'!$B:$L,11,0)</f>
        <v>0104918404-002</v>
      </c>
      <c r="E384" s="6" t="str">
        <f t="shared" si="35"/>
        <v>WIN-002</v>
      </c>
      <c r="F384" s="8" t="str">
        <f t="shared" si="38"/>
        <v>4356 WM+ HNI 103-105 Đa Phúc</v>
      </c>
      <c r="G384" s="5"/>
      <c r="H384" s="3" t="s">
        <v>1243</v>
      </c>
      <c r="I384" s="4" t="s">
        <v>560</v>
      </c>
      <c r="J384" s="3" t="s">
        <v>1244</v>
      </c>
      <c r="K384" s="3" t="s">
        <v>1245</v>
      </c>
      <c r="L384" s="4" t="s">
        <v>2546</v>
      </c>
      <c r="M384" s="3" t="s">
        <v>2547</v>
      </c>
      <c r="N384" s="3" t="s">
        <v>2548</v>
      </c>
      <c r="O384" s="3">
        <v>10</v>
      </c>
      <c r="P384" s="4" t="s">
        <v>1254</v>
      </c>
      <c r="Q384" s="3" t="s">
        <v>1255</v>
      </c>
      <c r="R384" s="4" t="s">
        <v>1256</v>
      </c>
      <c r="S384" s="4" t="s">
        <v>1249</v>
      </c>
      <c r="T384" s="3">
        <v>46000</v>
      </c>
      <c r="U384" s="3">
        <v>1</v>
      </c>
      <c r="V384" s="3">
        <v>0</v>
      </c>
      <c r="W384" s="3" t="s">
        <v>2547</v>
      </c>
      <c r="X384" s="3" t="s">
        <v>2549</v>
      </c>
      <c r="Y384" s="5">
        <v>45899.616866550903</v>
      </c>
      <c r="Z384" s="3" t="s">
        <v>2627</v>
      </c>
      <c r="AA384" s="3" t="s">
        <v>1250</v>
      </c>
      <c r="AB384" s="3">
        <v>46000</v>
      </c>
      <c r="AC384" s="3" t="s">
        <v>3013</v>
      </c>
      <c r="AD384" s="3" t="s">
        <v>3181</v>
      </c>
      <c r="AE384" s="3" t="str">
        <f t="shared" si="39"/>
        <v>10638308</v>
      </c>
      <c r="AF384" s="3" t="str">
        <f>VLOOKUP(AD384,Vat_tu__hang_hoa__dich_vu!$C:$D,2,0)</f>
        <v>MNH250</v>
      </c>
      <c r="AH384" s="3">
        <f t="shared" si="36"/>
        <v>46000</v>
      </c>
      <c r="AI384" s="3">
        <f t="shared" si="37"/>
        <v>46000</v>
      </c>
    </row>
    <row r="385" spans="1:35" x14ac:dyDescent="0.25">
      <c r="A385" s="3" t="str">
        <f>VLOOKUP(B385,'HĐ TRA'!$B:$C,2,0)</f>
        <v>30/08/2025</v>
      </c>
      <c r="B385" s="4">
        <v>9105871665</v>
      </c>
      <c r="C385" s="3" t="s">
        <v>949</v>
      </c>
      <c r="D385" s="5" t="str">
        <f>VLOOKUP(B385,'HĐ TRA'!$B:$L,11,0)</f>
        <v>0104918404-058</v>
      </c>
      <c r="E385" s="6" t="str">
        <f t="shared" si="35"/>
        <v>WIN-058</v>
      </c>
      <c r="F385" s="8" t="str">
        <f t="shared" si="38"/>
        <v>1678 WM VC+ NAN Thái Hòa</v>
      </c>
      <c r="G385" s="5"/>
      <c r="H385" s="3" t="s">
        <v>1243</v>
      </c>
      <c r="I385" s="4" t="s">
        <v>560</v>
      </c>
      <c r="J385" s="3" t="s">
        <v>1244</v>
      </c>
      <c r="K385" s="3" t="s">
        <v>1245</v>
      </c>
      <c r="L385" s="4" t="s">
        <v>1893</v>
      </c>
      <c r="M385" s="3" t="s">
        <v>1894</v>
      </c>
      <c r="N385" s="3" t="s">
        <v>1895</v>
      </c>
      <c r="O385" s="3">
        <v>10</v>
      </c>
      <c r="P385" s="4" t="s">
        <v>1260</v>
      </c>
      <c r="Q385" s="3" t="s">
        <v>1261</v>
      </c>
      <c r="R385" s="4" t="s">
        <v>1262</v>
      </c>
      <c r="S385" s="4" t="s">
        <v>1249</v>
      </c>
      <c r="T385" s="3">
        <v>73431</v>
      </c>
      <c r="U385" s="3">
        <v>1</v>
      </c>
      <c r="V385" s="3">
        <v>0</v>
      </c>
      <c r="W385" s="3" t="s">
        <v>1896</v>
      </c>
      <c r="X385" s="3" t="s">
        <v>1897</v>
      </c>
      <c r="Y385" s="5">
        <v>45899.625192592597</v>
      </c>
      <c r="AA385" s="3" t="s">
        <v>1250</v>
      </c>
      <c r="AB385" s="3">
        <v>73431</v>
      </c>
      <c r="AC385" s="3" t="s">
        <v>2779</v>
      </c>
      <c r="AD385" s="3" t="s">
        <v>2778</v>
      </c>
      <c r="AE385" s="3" t="str">
        <f t="shared" si="39"/>
        <v>10005984</v>
      </c>
      <c r="AF385" s="3" t="str">
        <f>VLOOKUP(AD385,Vat_tu__hang_hoa__dich_vu!$C:$D,2,0)</f>
        <v>CGM300</v>
      </c>
      <c r="AH385" s="3">
        <f t="shared" si="36"/>
        <v>73431</v>
      </c>
      <c r="AI385" s="3">
        <f t="shared" si="37"/>
        <v>73431</v>
      </c>
    </row>
    <row r="386" spans="1:35" x14ac:dyDescent="0.25">
      <c r="A386" s="3" t="str">
        <f>VLOOKUP(B386,'HĐ TRA'!$B:$C,2,0)</f>
        <v>30/08/2025</v>
      </c>
      <c r="B386" s="4">
        <v>9105871665</v>
      </c>
      <c r="C386" s="3" t="s">
        <v>949</v>
      </c>
      <c r="D386" s="5" t="str">
        <f>VLOOKUP(B386,'HĐ TRA'!$B:$L,11,0)</f>
        <v>0104918404-058</v>
      </c>
      <c r="E386" s="6" t="str">
        <f t="shared" si="35"/>
        <v>WIN-058</v>
      </c>
      <c r="F386" s="8" t="str">
        <f t="shared" si="38"/>
        <v>1678 WM VC+ NAN Thái Hòa</v>
      </c>
      <c r="G386" s="5"/>
      <c r="H386" s="3" t="s">
        <v>1243</v>
      </c>
      <c r="I386" s="4" t="s">
        <v>560</v>
      </c>
      <c r="J386" s="3" t="s">
        <v>1244</v>
      </c>
      <c r="K386" s="3" t="s">
        <v>1245</v>
      </c>
      <c r="L386" s="4" t="s">
        <v>1893</v>
      </c>
      <c r="M386" s="3" t="s">
        <v>1894</v>
      </c>
      <c r="N386" s="3" t="s">
        <v>1895</v>
      </c>
      <c r="O386" s="3">
        <v>20</v>
      </c>
      <c r="P386" s="4" t="s">
        <v>1246</v>
      </c>
      <c r="Q386" s="3" t="s">
        <v>1247</v>
      </c>
      <c r="R386" s="4" t="s">
        <v>1248</v>
      </c>
      <c r="S386" s="4" t="s">
        <v>1249</v>
      </c>
      <c r="T386" s="3">
        <v>111058</v>
      </c>
      <c r="U386" s="3">
        <v>2</v>
      </c>
      <c r="V386" s="3">
        <v>0</v>
      </c>
      <c r="W386" s="3" t="s">
        <v>1896</v>
      </c>
      <c r="X386" s="3" t="s">
        <v>1897</v>
      </c>
      <c r="Y386" s="5">
        <v>45899.625192592597</v>
      </c>
      <c r="AA386" s="3" t="s">
        <v>1250</v>
      </c>
      <c r="AB386" s="3">
        <v>111058</v>
      </c>
      <c r="AC386" s="3" t="s">
        <v>2824</v>
      </c>
      <c r="AD386" s="3" t="s">
        <v>2825</v>
      </c>
      <c r="AE386" s="3" t="str">
        <f t="shared" si="39"/>
        <v>10005986</v>
      </c>
      <c r="AF386" s="3" t="str">
        <f>VLOOKUP(AD386,Vat_tu__hang_hoa__dich_vu!$C:$D,2,0)</f>
        <v>GM500</v>
      </c>
      <c r="AH386" s="3">
        <f t="shared" si="36"/>
        <v>111058</v>
      </c>
      <c r="AI386" s="3">
        <f t="shared" si="37"/>
        <v>222116</v>
      </c>
    </row>
    <row r="387" spans="1:35" x14ac:dyDescent="0.25">
      <c r="A387" s="3" t="str">
        <f>VLOOKUP(B387,'HĐ TRA'!$B:$C,2,0)</f>
        <v>30/08/2025</v>
      </c>
      <c r="B387" s="4">
        <v>9105871708</v>
      </c>
      <c r="C387" s="3" t="s">
        <v>875</v>
      </c>
      <c r="D387" s="5" t="str">
        <f>VLOOKUP(B387,'HĐ TRA'!$B:$L,11,0)</f>
        <v>0104918404-063</v>
      </c>
      <c r="E387" s="6" t="str">
        <f t="shared" ref="E387:E450" si="40">IF(D387="#N/A","",IF(D387="0104918404","WIN","WIN-"&amp;RIGHT(D387,3)))</f>
        <v>WIN-063</v>
      </c>
      <c r="F387" s="8" t="str">
        <f t="shared" si="38"/>
        <v>4557 WM+ TGG 203 Lý Thường Kiệt</v>
      </c>
      <c r="G387" s="5"/>
      <c r="H387" s="3" t="s">
        <v>1243</v>
      </c>
      <c r="I387" s="4" t="s">
        <v>560</v>
      </c>
      <c r="J387" s="3" t="s">
        <v>1244</v>
      </c>
      <c r="K387" s="3" t="s">
        <v>1245</v>
      </c>
      <c r="L387" s="4" t="s">
        <v>1570</v>
      </c>
      <c r="M387" s="3" t="s">
        <v>1571</v>
      </c>
      <c r="N387" s="3" t="s">
        <v>1572</v>
      </c>
      <c r="O387" s="3">
        <v>10</v>
      </c>
      <c r="P387" s="4" t="s">
        <v>1257</v>
      </c>
      <c r="Q387" s="3" t="s">
        <v>1258</v>
      </c>
      <c r="R387" s="4" t="s">
        <v>1259</v>
      </c>
      <c r="S387" s="4" t="s">
        <v>1249</v>
      </c>
      <c r="T387" s="3">
        <v>55595</v>
      </c>
      <c r="U387" s="3">
        <v>1</v>
      </c>
      <c r="V387" s="3">
        <v>0</v>
      </c>
      <c r="W387" s="3" t="s">
        <v>1571</v>
      </c>
      <c r="X387" s="3" t="s">
        <v>1394</v>
      </c>
      <c r="Y387" s="5">
        <v>45899.628166284703</v>
      </c>
      <c r="AA387" s="3" t="s">
        <v>1250</v>
      </c>
      <c r="AB387" s="3">
        <v>55595</v>
      </c>
      <c r="AC387" s="3" t="s">
        <v>3047</v>
      </c>
      <c r="AD387" s="3" t="s">
        <v>3046</v>
      </c>
      <c r="AE387" s="3" t="str">
        <f t="shared" si="39"/>
        <v>10005987</v>
      </c>
      <c r="AF387" s="3" t="str">
        <f>VLOOKUP(AD387,Vat_tu__hang_hoa__dich_vu!$C:$D,2,0)</f>
        <v>TH200</v>
      </c>
      <c r="AH387" s="3">
        <f t="shared" ref="AH387:AH450" si="41">T387</f>
        <v>55595</v>
      </c>
      <c r="AI387" s="3">
        <f t="shared" ref="AI387:AI450" si="42">T387*U387</f>
        <v>55595</v>
      </c>
    </row>
    <row r="388" spans="1:35" x14ac:dyDescent="0.25">
      <c r="A388" s="3" t="str">
        <f>VLOOKUP(B388,'HĐ TRA'!$B:$C,2,0)</f>
        <v>30/08/2025</v>
      </c>
      <c r="B388" s="4">
        <v>9105871708</v>
      </c>
      <c r="C388" s="3" t="s">
        <v>875</v>
      </c>
      <c r="D388" s="5" t="str">
        <f>VLOOKUP(B388,'HĐ TRA'!$B:$L,11,0)</f>
        <v>0104918404-063</v>
      </c>
      <c r="E388" s="6" t="str">
        <f t="shared" si="40"/>
        <v>WIN-063</v>
      </c>
      <c r="F388" s="8" t="str">
        <f t="shared" si="38"/>
        <v>4557 WM+ TGG 203 Lý Thường Kiệt</v>
      </c>
      <c r="G388" s="5"/>
      <c r="H388" s="3" t="s">
        <v>1243</v>
      </c>
      <c r="I388" s="4" t="s">
        <v>560</v>
      </c>
      <c r="J388" s="3" t="s">
        <v>1244</v>
      </c>
      <c r="K388" s="3" t="s">
        <v>1245</v>
      </c>
      <c r="L388" s="4" t="s">
        <v>1570</v>
      </c>
      <c r="M388" s="3" t="s">
        <v>1571</v>
      </c>
      <c r="N388" s="3" t="s">
        <v>1572</v>
      </c>
      <c r="O388" s="3">
        <v>20</v>
      </c>
      <c r="P388" s="4" t="s">
        <v>1257</v>
      </c>
      <c r="Q388" s="3" t="s">
        <v>1258</v>
      </c>
      <c r="R388" s="4" t="s">
        <v>1259</v>
      </c>
      <c r="S388" s="4" t="s">
        <v>1249</v>
      </c>
      <c r="T388" s="3">
        <v>55595</v>
      </c>
      <c r="U388" s="3">
        <v>2</v>
      </c>
      <c r="V388" s="3">
        <v>0</v>
      </c>
      <c r="W388" s="3" t="s">
        <v>1571</v>
      </c>
      <c r="X388" s="3" t="s">
        <v>1394</v>
      </c>
      <c r="Y388" s="5">
        <v>45899.628166284703</v>
      </c>
      <c r="AA388" s="3" t="s">
        <v>1250</v>
      </c>
      <c r="AB388" s="3">
        <v>55595</v>
      </c>
      <c r="AC388" s="3" t="s">
        <v>3047</v>
      </c>
      <c r="AD388" s="3" t="s">
        <v>3046</v>
      </c>
      <c r="AE388" s="3" t="str">
        <f t="shared" si="39"/>
        <v>10005987</v>
      </c>
      <c r="AF388" s="3" t="str">
        <f>VLOOKUP(AD388,Vat_tu__hang_hoa__dich_vu!$C:$D,2,0)</f>
        <v>TH200</v>
      </c>
      <c r="AH388" s="3">
        <f t="shared" si="41"/>
        <v>55595</v>
      </c>
      <c r="AI388" s="3">
        <f t="shared" si="42"/>
        <v>111190</v>
      </c>
    </row>
    <row r="389" spans="1:35" x14ac:dyDescent="0.25">
      <c r="A389" s="3" t="str">
        <f>VLOOKUP(B389,'HĐ TRA'!$B:$C,2,0)</f>
        <v>30/08/2025</v>
      </c>
      <c r="B389" s="4">
        <v>9105871777</v>
      </c>
      <c r="C389" s="3" t="s">
        <v>844</v>
      </c>
      <c r="D389" s="5" t="str">
        <f>VLOOKUP(B389,'HĐ TRA'!$B:$L,11,0)</f>
        <v>0104918404-067</v>
      </c>
      <c r="E389" s="6" t="str">
        <f t="shared" si="40"/>
        <v>WIN-067</v>
      </c>
      <c r="F389" s="8" t="str">
        <f t="shared" si="38"/>
        <v>5106 WM+ BTE 298F Khu phố 2</v>
      </c>
      <c r="G389" s="5"/>
      <c r="H389" s="3" t="s">
        <v>1243</v>
      </c>
      <c r="I389" s="4" t="s">
        <v>560</v>
      </c>
      <c r="J389" s="3" t="s">
        <v>1244</v>
      </c>
      <c r="K389" s="3" t="s">
        <v>1245</v>
      </c>
      <c r="L389" s="4" t="s">
        <v>2393</v>
      </c>
      <c r="M389" s="3" t="s">
        <v>2394</v>
      </c>
      <c r="N389" s="3" t="s">
        <v>2395</v>
      </c>
      <c r="O389" s="3">
        <v>10</v>
      </c>
      <c r="P389" s="4" t="s">
        <v>1246</v>
      </c>
      <c r="Q389" s="3" t="s">
        <v>1247</v>
      </c>
      <c r="R389" s="4" t="s">
        <v>1248</v>
      </c>
      <c r="S389" s="4" t="s">
        <v>1249</v>
      </c>
      <c r="T389" s="3">
        <v>111058</v>
      </c>
      <c r="U389" s="3">
        <v>4</v>
      </c>
      <c r="V389" s="3">
        <v>0</v>
      </c>
      <c r="W389" s="3" t="s">
        <v>2394</v>
      </c>
      <c r="X389" s="3" t="s">
        <v>2396</v>
      </c>
      <c r="Y389" s="5">
        <v>45899.6349305556</v>
      </c>
      <c r="AA389" s="3" t="s">
        <v>1250</v>
      </c>
      <c r="AB389" s="3">
        <v>111058</v>
      </c>
      <c r="AC389" s="3" t="s">
        <v>2824</v>
      </c>
      <c r="AD389" s="3" t="s">
        <v>2825</v>
      </c>
      <c r="AE389" s="3" t="str">
        <f t="shared" si="39"/>
        <v>10005986</v>
      </c>
      <c r="AF389" s="3" t="str">
        <f>VLOOKUP(AD389,Vat_tu__hang_hoa__dich_vu!$C:$D,2,0)</f>
        <v>GM500</v>
      </c>
      <c r="AH389" s="3">
        <f t="shared" si="41"/>
        <v>111058</v>
      </c>
      <c r="AI389" s="3">
        <f t="shared" si="42"/>
        <v>444232</v>
      </c>
    </row>
    <row r="390" spans="1:35" x14ac:dyDescent="0.25">
      <c r="A390" s="3" t="str">
        <f>VLOOKUP(B390,'HĐ TRA'!$B:$C,2,0)</f>
        <v>30/08/2025</v>
      </c>
      <c r="B390" s="4">
        <v>9105871756</v>
      </c>
      <c r="C390" s="3" t="s">
        <v>669</v>
      </c>
      <c r="D390" s="5" t="str">
        <f>VLOOKUP(B390,'HĐ TRA'!$B:$L,11,0)</f>
        <v>0104918404-072</v>
      </c>
      <c r="E390" s="6" t="str">
        <f t="shared" si="40"/>
        <v>WIN-072</v>
      </c>
      <c r="F390" s="8" t="str">
        <f t="shared" si="38"/>
        <v>5001 WM+ LCI Số 489 Ngô Quyền</v>
      </c>
      <c r="G390" s="5"/>
      <c r="H390" s="3" t="s">
        <v>1243</v>
      </c>
      <c r="I390" s="4" t="s">
        <v>560</v>
      </c>
      <c r="J390" s="3" t="s">
        <v>1244</v>
      </c>
      <c r="K390" s="3" t="s">
        <v>1245</v>
      </c>
      <c r="L390" s="4" t="s">
        <v>1784</v>
      </c>
      <c r="M390" s="3" t="s">
        <v>1785</v>
      </c>
      <c r="N390" s="3" t="s">
        <v>1786</v>
      </c>
      <c r="O390" s="3">
        <v>10</v>
      </c>
      <c r="P390" s="4" t="s">
        <v>1251</v>
      </c>
      <c r="Q390" s="3" t="s">
        <v>1252</v>
      </c>
      <c r="R390" s="4" t="s">
        <v>1253</v>
      </c>
      <c r="S390" s="4" t="s">
        <v>1249</v>
      </c>
      <c r="T390" s="3">
        <v>50182</v>
      </c>
      <c r="U390" s="3">
        <v>3</v>
      </c>
      <c r="V390" s="3">
        <v>0</v>
      </c>
      <c r="W390" s="3" t="s">
        <v>1785</v>
      </c>
      <c r="X390" s="3" t="s">
        <v>1272</v>
      </c>
      <c r="Y390" s="5">
        <v>45899.636838854203</v>
      </c>
      <c r="Z390" s="3" t="s">
        <v>2628</v>
      </c>
      <c r="AA390" s="3" t="s">
        <v>1250</v>
      </c>
      <c r="AB390" s="3">
        <v>50182</v>
      </c>
      <c r="AC390" s="3" t="s">
        <v>2826</v>
      </c>
      <c r="AD390" s="3" t="s">
        <v>3179</v>
      </c>
      <c r="AE390" s="3" t="str">
        <f t="shared" si="39"/>
        <v>10638307</v>
      </c>
      <c r="AF390" s="3" t="str">
        <f>VLOOKUP(AD390,Vat_tu__hang_hoa__dich_vu!$C:$D,2,0)</f>
        <v>GTLX250G</v>
      </c>
      <c r="AH390" s="3">
        <f t="shared" si="41"/>
        <v>50182</v>
      </c>
      <c r="AI390" s="3">
        <f t="shared" si="42"/>
        <v>150546</v>
      </c>
    </row>
    <row r="391" spans="1:35" x14ac:dyDescent="0.25">
      <c r="A391" s="3" t="str">
        <f>VLOOKUP(B391,'HĐ TRA'!$B:$C,2,0)</f>
        <v>30/08/2025</v>
      </c>
      <c r="B391" s="4">
        <v>9105871831</v>
      </c>
      <c r="C391" s="3" t="s">
        <v>823</v>
      </c>
      <c r="D391" s="5" t="str">
        <f>VLOOKUP(B391,'HĐ TRA'!$B:$L,11,0)</f>
        <v>0104918404-007</v>
      </c>
      <c r="E391" s="6" t="str">
        <f t="shared" si="40"/>
        <v>WIN-007</v>
      </c>
      <c r="F391" s="8" t="str">
        <f t="shared" si="38"/>
        <v>5933 WM+ QNH Phố II</v>
      </c>
      <c r="G391" s="5"/>
      <c r="H391" s="3" t="s">
        <v>1243</v>
      </c>
      <c r="I391" s="4" t="s">
        <v>560</v>
      </c>
      <c r="J391" s="3" t="s">
        <v>1244</v>
      </c>
      <c r="K391" s="3" t="s">
        <v>1245</v>
      </c>
      <c r="L391" s="4" t="s">
        <v>1550</v>
      </c>
      <c r="M391" s="3" t="s">
        <v>1551</v>
      </c>
      <c r="N391" s="3" t="s">
        <v>1552</v>
      </c>
      <c r="O391" s="3">
        <v>10</v>
      </c>
      <c r="P391" s="4" t="s">
        <v>1274</v>
      </c>
      <c r="Q391" s="3" t="s">
        <v>1275</v>
      </c>
      <c r="R391" s="4" t="s">
        <v>1276</v>
      </c>
      <c r="S391" s="4" t="s">
        <v>1249</v>
      </c>
      <c r="T391" s="3">
        <v>74250</v>
      </c>
      <c r="U391" s="3">
        <v>1</v>
      </c>
      <c r="V391" s="3">
        <v>0</v>
      </c>
      <c r="W391" s="3" t="s">
        <v>1551</v>
      </c>
      <c r="Y391" s="5">
        <v>45899.644871875003</v>
      </c>
      <c r="AA391" s="3" t="s">
        <v>1250</v>
      </c>
      <c r="AB391" s="3">
        <v>74250</v>
      </c>
      <c r="AC391" s="3" t="s">
        <v>2771</v>
      </c>
      <c r="AD391" s="3" t="s">
        <v>2770</v>
      </c>
      <c r="AE391" s="3" t="str">
        <f t="shared" si="39"/>
        <v>10182351</v>
      </c>
      <c r="AF391" s="3" t="str">
        <f>VLOOKUP(AD391,Vat_tu__hang_hoa__dich_vu!$C:$D,2,0)</f>
        <v>CC300</v>
      </c>
      <c r="AH391" s="3">
        <f t="shared" si="41"/>
        <v>74250</v>
      </c>
      <c r="AI391" s="3">
        <f t="shared" si="42"/>
        <v>74250</v>
      </c>
    </row>
    <row r="392" spans="1:35" x14ac:dyDescent="0.25">
      <c r="A392" s="3" t="str">
        <f>VLOOKUP(B392,'HĐ TRA'!$B:$C,2,0)</f>
        <v>30/08/2025</v>
      </c>
      <c r="B392" s="4">
        <v>9105871831</v>
      </c>
      <c r="C392" s="3" t="s">
        <v>823</v>
      </c>
      <c r="D392" s="5" t="str">
        <f>VLOOKUP(B392,'HĐ TRA'!$B:$L,11,0)</f>
        <v>0104918404-007</v>
      </c>
      <c r="E392" s="6" t="str">
        <f t="shared" si="40"/>
        <v>WIN-007</v>
      </c>
      <c r="F392" s="8" t="str">
        <f t="shared" si="38"/>
        <v>5933 WM+ QNH Phố II</v>
      </c>
      <c r="G392" s="5"/>
      <c r="H392" s="3" t="s">
        <v>1243</v>
      </c>
      <c r="I392" s="4" t="s">
        <v>560</v>
      </c>
      <c r="J392" s="3" t="s">
        <v>1244</v>
      </c>
      <c r="K392" s="3" t="s">
        <v>1245</v>
      </c>
      <c r="L392" s="4" t="s">
        <v>1550</v>
      </c>
      <c r="M392" s="3" t="s">
        <v>1551</v>
      </c>
      <c r="N392" s="3" t="s">
        <v>1552</v>
      </c>
      <c r="O392" s="3">
        <v>20</v>
      </c>
      <c r="P392" s="4" t="s">
        <v>1251</v>
      </c>
      <c r="Q392" s="3" t="s">
        <v>1252</v>
      </c>
      <c r="R392" s="4" t="s">
        <v>1253</v>
      </c>
      <c r="S392" s="4" t="s">
        <v>1249</v>
      </c>
      <c r="T392" s="3">
        <v>50182</v>
      </c>
      <c r="U392" s="3">
        <v>1</v>
      </c>
      <c r="V392" s="3">
        <v>0</v>
      </c>
      <c r="W392" s="3" t="s">
        <v>1551</v>
      </c>
      <c r="Y392" s="5">
        <v>45899.644871875003</v>
      </c>
      <c r="AA392" s="3" t="s">
        <v>1250</v>
      </c>
      <c r="AB392" s="3">
        <v>50182</v>
      </c>
      <c r="AC392" s="3" t="s">
        <v>2826</v>
      </c>
      <c r="AD392" s="3" t="s">
        <v>3179</v>
      </c>
      <c r="AE392" s="3" t="str">
        <f t="shared" si="39"/>
        <v>10638307</v>
      </c>
      <c r="AF392" s="3" t="str">
        <f>VLOOKUP(AD392,Vat_tu__hang_hoa__dich_vu!$C:$D,2,0)</f>
        <v>GTLX250G</v>
      </c>
      <c r="AH392" s="3">
        <f t="shared" si="41"/>
        <v>50182</v>
      </c>
      <c r="AI392" s="3">
        <f t="shared" si="42"/>
        <v>50182</v>
      </c>
    </row>
    <row r="393" spans="1:35" x14ac:dyDescent="0.25">
      <c r="A393" s="3" t="str">
        <f>VLOOKUP(B393,'HĐ TRA'!$B:$C,2,0)</f>
        <v>30/08/2025</v>
      </c>
      <c r="B393" s="4">
        <v>9105871845</v>
      </c>
      <c r="C393" s="3" t="s">
        <v>907</v>
      </c>
      <c r="D393" s="5" t="str">
        <f>VLOOKUP(B393,'HĐ TRA'!$B:$L,11,0)</f>
        <v>0104918404-059</v>
      </c>
      <c r="E393" s="6" t="str">
        <f t="shared" si="40"/>
        <v>WIN-059</v>
      </c>
      <c r="F393" s="8" t="str">
        <f t="shared" si="38"/>
        <v>4828 WM+ TNN 815 Dương Tự Minh</v>
      </c>
      <c r="G393" s="5"/>
      <c r="H393" s="3" t="s">
        <v>1243</v>
      </c>
      <c r="I393" s="4" t="s">
        <v>560</v>
      </c>
      <c r="J393" s="3" t="s">
        <v>1244</v>
      </c>
      <c r="K393" s="3" t="s">
        <v>1245</v>
      </c>
      <c r="L393" s="4" t="s">
        <v>1899</v>
      </c>
      <c r="M393" s="3" t="s">
        <v>1900</v>
      </c>
      <c r="N393" s="3" t="s">
        <v>1901</v>
      </c>
      <c r="O393" s="3">
        <v>10</v>
      </c>
      <c r="P393" s="4" t="s">
        <v>1251</v>
      </c>
      <c r="Q393" s="3" t="s">
        <v>1252</v>
      </c>
      <c r="R393" s="4" t="s">
        <v>1253</v>
      </c>
      <c r="S393" s="4" t="s">
        <v>1249</v>
      </c>
      <c r="T393" s="3">
        <v>50182</v>
      </c>
      <c r="U393" s="3">
        <v>1</v>
      </c>
      <c r="V393" s="3">
        <v>0</v>
      </c>
      <c r="W393" s="3" t="s">
        <v>1900</v>
      </c>
      <c r="X393" s="3" t="s">
        <v>1273</v>
      </c>
      <c r="Y393" s="5">
        <v>45899.6453265046</v>
      </c>
      <c r="AA393" s="3" t="s">
        <v>1250</v>
      </c>
      <c r="AB393" s="3">
        <v>50182</v>
      </c>
      <c r="AC393" s="3" t="s">
        <v>2826</v>
      </c>
      <c r="AD393" s="3" t="s">
        <v>3179</v>
      </c>
      <c r="AE393" s="3" t="str">
        <f t="shared" si="39"/>
        <v>10638307</v>
      </c>
      <c r="AF393" s="3" t="str">
        <f>VLOOKUP(AD393,Vat_tu__hang_hoa__dich_vu!$C:$D,2,0)</f>
        <v>GTLX250G</v>
      </c>
      <c r="AH393" s="3">
        <f t="shared" si="41"/>
        <v>50182</v>
      </c>
      <c r="AI393" s="3">
        <f t="shared" si="42"/>
        <v>50182</v>
      </c>
    </row>
    <row r="394" spans="1:35" x14ac:dyDescent="0.25">
      <c r="A394" s="3" t="str">
        <f>VLOOKUP(B394,'HĐ TRA'!$B:$C,2,0)</f>
        <v>31/08/2025</v>
      </c>
      <c r="B394" s="4">
        <v>9105871949</v>
      </c>
      <c r="C394" s="3" t="s">
        <v>1214</v>
      </c>
      <c r="D394" s="5" t="str">
        <f>VLOOKUP(B394,'HĐ TRA'!$B:$L,11,0)</f>
        <v>0104918404-002</v>
      </c>
      <c r="E394" s="6" t="str">
        <f t="shared" si="40"/>
        <v>WIN-002</v>
      </c>
      <c r="F394" s="8" t="str">
        <f t="shared" si="38"/>
        <v>1533 WM HNI Trung Hòa</v>
      </c>
      <c r="G394" s="5"/>
      <c r="H394" s="3" t="s">
        <v>1243</v>
      </c>
      <c r="I394" s="4" t="s">
        <v>953</v>
      </c>
      <c r="J394" s="3" t="s">
        <v>1244</v>
      </c>
      <c r="K394" s="3" t="s">
        <v>1245</v>
      </c>
      <c r="L394" s="4" t="s">
        <v>1368</v>
      </c>
      <c r="M394" s="3" t="s">
        <v>1369</v>
      </c>
      <c r="N394" s="3" t="s">
        <v>1370</v>
      </c>
      <c r="O394" s="3">
        <v>10</v>
      </c>
      <c r="P394" s="4" t="s">
        <v>1257</v>
      </c>
      <c r="Q394" s="3" t="s">
        <v>1258</v>
      </c>
      <c r="R394" s="4" t="s">
        <v>1259</v>
      </c>
      <c r="S394" s="4" t="s">
        <v>1249</v>
      </c>
      <c r="T394" s="3">
        <v>55595</v>
      </c>
      <c r="U394" s="3">
        <v>3</v>
      </c>
      <c r="V394" s="3">
        <v>0</v>
      </c>
      <c r="W394" s="3" t="s">
        <v>1371</v>
      </c>
      <c r="Y394" s="5">
        <v>45899.652873923602</v>
      </c>
      <c r="AA394" s="3" t="s">
        <v>1250</v>
      </c>
      <c r="AB394" s="3">
        <v>55595</v>
      </c>
      <c r="AC394" s="3" t="s">
        <v>3047</v>
      </c>
      <c r="AD394" s="3" t="s">
        <v>3046</v>
      </c>
      <c r="AE394" s="3" t="str">
        <f t="shared" si="39"/>
        <v>10005987</v>
      </c>
      <c r="AF394" s="3" t="str">
        <f>VLOOKUP(AD394,Vat_tu__hang_hoa__dich_vu!$C:$D,2,0)</f>
        <v>TH200</v>
      </c>
      <c r="AH394" s="3">
        <f t="shared" si="41"/>
        <v>55595</v>
      </c>
      <c r="AI394" s="3">
        <f t="shared" si="42"/>
        <v>166785</v>
      </c>
    </row>
    <row r="395" spans="1:35" x14ac:dyDescent="0.25">
      <c r="A395" s="3" t="str">
        <f>VLOOKUP(B395,'HĐ TRA'!$B:$C,2,0)</f>
        <v>31/08/2025</v>
      </c>
      <c r="B395" s="4">
        <v>9105871949</v>
      </c>
      <c r="C395" s="3" t="s">
        <v>1214</v>
      </c>
      <c r="D395" s="5" t="str">
        <f>VLOOKUP(B395,'HĐ TRA'!$B:$L,11,0)</f>
        <v>0104918404-002</v>
      </c>
      <c r="E395" s="6" t="str">
        <f t="shared" si="40"/>
        <v>WIN-002</v>
      </c>
      <c r="F395" s="8" t="str">
        <f t="shared" si="38"/>
        <v>1533 WM HNI Trung Hòa</v>
      </c>
      <c r="G395" s="5"/>
      <c r="H395" s="3" t="s">
        <v>1243</v>
      </c>
      <c r="I395" s="4" t="s">
        <v>953</v>
      </c>
      <c r="J395" s="3" t="s">
        <v>1244</v>
      </c>
      <c r="K395" s="3" t="s">
        <v>1245</v>
      </c>
      <c r="L395" s="4" t="s">
        <v>1368</v>
      </c>
      <c r="M395" s="3" t="s">
        <v>1369</v>
      </c>
      <c r="N395" s="3" t="s">
        <v>1370</v>
      </c>
      <c r="O395" s="3">
        <v>20</v>
      </c>
      <c r="P395" s="4" t="s">
        <v>1251</v>
      </c>
      <c r="Q395" s="3" t="s">
        <v>1252</v>
      </c>
      <c r="R395" s="4" t="s">
        <v>1253</v>
      </c>
      <c r="S395" s="4" t="s">
        <v>1249</v>
      </c>
      <c r="T395" s="3">
        <v>50182</v>
      </c>
      <c r="U395" s="3">
        <v>3</v>
      </c>
      <c r="V395" s="3">
        <v>0</v>
      </c>
      <c r="W395" s="3" t="s">
        <v>1371</v>
      </c>
      <c r="Y395" s="5">
        <v>45899.652873923602</v>
      </c>
      <c r="AA395" s="3" t="s">
        <v>1250</v>
      </c>
      <c r="AB395" s="3">
        <v>50182</v>
      </c>
      <c r="AC395" s="3" t="s">
        <v>2826</v>
      </c>
      <c r="AD395" s="3" t="s">
        <v>3179</v>
      </c>
      <c r="AE395" s="3" t="str">
        <f t="shared" si="39"/>
        <v>10638307</v>
      </c>
      <c r="AF395" s="3" t="str">
        <f>VLOOKUP(AD395,Vat_tu__hang_hoa__dich_vu!$C:$D,2,0)</f>
        <v>GTLX250G</v>
      </c>
      <c r="AH395" s="3">
        <f t="shared" si="41"/>
        <v>50182</v>
      </c>
      <c r="AI395" s="3">
        <f t="shared" si="42"/>
        <v>150546</v>
      </c>
    </row>
    <row r="396" spans="1:35" x14ac:dyDescent="0.25">
      <c r="A396" s="3" t="str">
        <f>VLOOKUP(B396,'HĐ TRA'!$B:$C,2,0)</f>
        <v>31/08/2025</v>
      </c>
      <c r="B396" s="4">
        <v>9105871949</v>
      </c>
      <c r="C396" s="3" t="s">
        <v>1214</v>
      </c>
      <c r="D396" s="5" t="str">
        <f>VLOOKUP(B396,'HĐ TRA'!$B:$L,11,0)</f>
        <v>0104918404-002</v>
      </c>
      <c r="E396" s="6" t="str">
        <f t="shared" si="40"/>
        <v>WIN-002</v>
      </c>
      <c r="F396" s="8" t="str">
        <f t="shared" si="38"/>
        <v>1533 WM HNI Trung Hòa</v>
      </c>
      <c r="G396" s="5"/>
      <c r="H396" s="3" t="s">
        <v>1243</v>
      </c>
      <c r="I396" s="4" t="s">
        <v>953</v>
      </c>
      <c r="J396" s="3" t="s">
        <v>1244</v>
      </c>
      <c r="K396" s="3" t="s">
        <v>1245</v>
      </c>
      <c r="L396" s="4" t="s">
        <v>1368</v>
      </c>
      <c r="M396" s="3" t="s">
        <v>1369</v>
      </c>
      <c r="N396" s="3" t="s">
        <v>1370</v>
      </c>
      <c r="O396" s="3">
        <v>30</v>
      </c>
      <c r="P396" s="4" t="s">
        <v>1269</v>
      </c>
      <c r="Q396" s="3" t="s">
        <v>1270</v>
      </c>
      <c r="R396" s="4" t="s">
        <v>1271</v>
      </c>
      <c r="S396" s="4" t="s">
        <v>1249</v>
      </c>
      <c r="T396" s="3">
        <v>56760</v>
      </c>
      <c r="U396" s="3">
        <v>3</v>
      </c>
      <c r="V396" s="3">
        <v>0</v>
      </c>
      <c r="W396" s="3" t="s">
        <v>1371</v>
      </c>
      <c r="Y396" s="5">
        <v>45899.652873923602</v>
      </c>
      <c r="AA396" s="3" t="s">
        <v>1250</v>
      </c>
      <c r="AB396" s="3">
        <v>56760</v>
      </c>
      <c r="AC396" s="3" t="s">
        <v>2819</v>
      </c>
      <c r="AD396" s="3" t="s">
        <v>2818</v>
      </c>
      <c r="AE396" s="3" t="str">
        <f t="shared" si="39"/>
        <v>10182350</v>
      </c>
      <c r="AF396" s="3" t="str">
        <f>VLOOKUP(AD396,Vat_tu__hang_hoa__dich_vu!$C:$D,2,0)</f>
        <v>CN300</v>
      </c>
      <c r="AH396" s="3">
        <f t="shared" si="41"/>
        <v>56760</v>
      </c>
      <c r="AI396" s="3">
        <f t="shared" si="42"/>
        <v>170280</v>
      </c>
    </row>
    <row r="397" spans="1:35" x14ac:dyDescent="0.25">
      <c r="A397" s="3" t="str">
        <f>VLOOKUP(B397,'HĐ TRA'!$B:$C,2,0)</f>
        <v>31/08/2025</v>
      </c>
      <c r="B397" s="4">
        <v>9105871950</v>
      </c>
      <c r="C397" s="3" t="s">
        <v>1218</v>
      </c>
      <c r="D397" s="5" t="str">
        <f>VLOOKUP(B397,'HĐ TRA'!$B:$L,11,0)</f>
        <v>0104918404-002</v>
      </c>
      <c r="E397" s="6" t="str">
        <f t="shared" si="40"/>
        <v>WIN-002</v>
      </c>
      <c r="F397" s="8" t="str">
        <f t="shared" si="38"/>
        <v>1533 WM HNI Trung Hòa</v>
      </c>
      <c r="G397" s="5"/>
      <c r="H397" s="3" t="s">
        <v>1243</v>
      </c>
      <c r="I397" s="4" t="s">
        <v>953</v>
      </c>
      <c r="J397" s="3" t="s">
        <v>1244</v>
      </c>
      <c r="K397" s="3" t="s">
        <v>1245</v>
      </c>
      <c r="L397" s="4" t="s">
        <v>1368</v>
      </c>
      <c r="M397" s="3" t="s">
        <v>1369</v>
      </c>
      <c r="N397" s="3" t="s">
        <v>1370</v>
      </c>
      <c r="O397" s="3">
        <v>10</v>
      </c>
      <c r="P397" s="4" t="s">
        <v>1274</v>
      </c>
      <c r="Q397" s="3" t="s">
        <v>1275</v>
      </c>
      <c r="R397" s="4" t="s">
        <v>1276</v>
      </c>
      <c r="S397" s="4" t="s">
        <v>1249</v>
      </c>
      <c r="T397" s="3">
        <v>74250</v>
      </c>
      <c r="U397" s="3">
        <v>2</v>
      </c>
      <c r="V397" s="3">
        <v>0</v>
      </c>
      <c r="W397" s="3" t="s">
        <v>1371</v>
      </c>
      <c r="Y397" s="5">
        <v>45899.6533544329</v>
      </c>
      <c r="AA397" s="3" t="s">
        <v>1250</v>
      </c>
      <c r="AB397" s="3">
        <v>74250</v>
      </c>
      <c r="AC397" s="3" t="s">
        <v>2771</v>
      </c>
      <c r="AD397" s="3" t="s">
        <v>2770</v>
      </c>
      <c r="AE397" s="3" t="str">
        <f t="shared" si="39"/>
        <v>10182351</v>
      </c>
      <c r="AF397" s="3" t="str">
        <f>VLOOKUP(AD397,Vat_tu__hang_hoa__dich_vu!$C:$D,2,0)</f>
        <v>CC300</v>
      </c>
      <c r="AH397" s="3">
        <f t="shared" si="41"/>
        <v>74250</v>
      </c>
      <c r="AI397" s="3">
        <f t="shared" si="42"/>
        <v>148500</v>
      </c>
    </row>
    <row r="398" spans="1:35" x14ac:dyDescent="0.25">
      <c r="A398" s="3" t="str">
        <f>VLOOKUP(B398,'HĐ TRA'!$B:$C,2,0)</f>
        <v>30/08/2025</v>
      </c>
      <c r="B398" s="4">
        <v>9105871998</v>
      </c>
      <c r="C398" s="3" t="s">
        <v>647</v>
      </c>
      <c r="D398" s="5" t="str">
        <f>VLOOKUP(B398,'HĐ TRA'!$B:$L,11,0)</f>
        <v>0104918404</v>
      </c>
      <c r="E398" s="6" t="str">
        <f t="shared" si="40"/>
        <v>WIN</v>
      </c>
      <c r="F398" s="8" t="str">
        <f t="shared" si="38"/>
        <v>6670 WM+ HCM 172/16A - 18 An Phú Đông 09</v>
      </c>
      <c r="G398" s="5"/>
      <c r="H398" s="3" t="s">
        <v>1243</v>
      </c>
      <c r="I398" s="4" t="s">
        <v>560</v>
      </c>
      <c r="J398" s="3" t="s">
        <v>1244</v>
      </c>
      <c r="K398" s="3" t="s">
        <v>1245</v>
      </c>
      <c r="L398" s="4" t="s">
        <v>1511</v>
      </c>
      <c r="M398" s="3" t="s">
        <v>1512</v>
      </c>
      <c r="N398" s="3" t="s">
        <v>1513</v>
      </c>
      <c r="O398" s="3">
        <v>10</v>
      </c>
      <c r="P398" s="4" t="s">
        <v>1274</v>
      </c>
      <c r="Q398" s="3" t="s">
        <v>1275</v>
      </c>
      <c r="R398" s="4" t="s">
        <v>1276</v>
      </c>
      <c r="S398" s="4" t="s">
        <v>1249</v>
      </c>
      <c r="T398" s="3">
        <v>74250</v>
      </c>
      <c r="U398" s="3">
        <v>1</v>
      </c>
      <c r="V398" s="3">
        <v>0</v>
      </c>
      <c r="W398" s="3" t="s">
        <v>1514</v>
      </c>
      <c r="Y398" s="5">
        <v>45899.655935995397</v>
      </c>
      <c r="AA398" s="3" t="s">
        <v>1250</v>
      </c>
      <c r="AB398" s="3">
        <v>74250</v>
      </c>
      <c r="AC398" s="3" t="s">
        <v>2771</v>
      </c>
      <c r="AD398" s="3" t="s">
        <v>2770</v>
      </c>
      <c r="AE398" s="3" t="str">
        <f t="shared" si="39"/>
        <v>10182351</v>
      </c>
      <c r="AF398" s="3" t="str">
        <f>VLOOKUP(AD398,Vat_tu__hang_hoa__dich_vu!$C:$D,2,0)</f>
        <v>CC300</v>
      </c>
      <c r="AH398" s="3">
        <f t="shared" si="41"/>
        <v>74250</v>
      </c>
      <c r="AI398" s="3">
        <f t="shared" si="42"/>
        <v>74250</v>
      </c>
    </row>
    <row r="399" spans="1:35" x14ac:dyDescent="0.25">
      <c r="A399" s="3" t="str">
        <f>VLOOKUP(B399,'HĐ TRA'!$B:$C,2,0)</f>
        <v>30/08/2025</v>
      </c>
      <c r="B399" s="4">
        <v>9105871985</v>
      </c>
      <c r="C399" s="3" t="s">
        <v>921</v>
      </c>
      <c r="D399" s="5" t="str">
        <f>VLOOKUP(B399,'HĐ TRA'!$B:$L,11,0)</f>
        <v>0104918404-002</v>
      </c>
      <c r="E399" s="6" t="str">
        <f t="shared" si="40"/>
        <v>WIN-002</v>
      </c>
      <c r="F399" s="8" t="str">
        <f t="shared" si="38"/>
        <v>4656 WM+ HNI 126A Thanh Vị</v>
      </c>
      <c r="G399" s="5"/>
      <c r="H399" s="3" t="s">
        <v>1243</v>
      </c>
      <c r="I399" s="4" t="s">
        <v>560</v>
      </c>
      <c r="J399" s="3" t="s">
        <v>1244</v>
      </c>
      <c r="K399" s="3" t="s">
        <v>1245</v>
      </c>
      <c r="L399" s="4" t="s">
        <v>2422</v>
      </c>
      <c r="M399" s="3" t="s">
        <v>2423</v>
      </c>
      <c r="N399" s="3" t="s">
        <v>2424</v>
      </c>
      <c r="O399" s="3">
        <v>10</v>
      </c>
      <c r="P399" s="4" t="s">
        <v>1274</v>
      </c>
      <c r="Q399" s="3" t="s">
        <v>1275</v>
      </c>
      <c r="R399" s="4" t="s">
        <v>1276</v>
      </c>
      <c r="S399" s="4" t="s">
        <v>1249</v>
      </c>
      <c r="T399" s="3">
        <v>74250</v>
      </c>
      <c r="U399" s="3">
        <v>4</v>
      </c>
      <c r="V399" s="3">
        <v>0</v>
      </c>
      <c r="W399" s="3" t="s">
        <v>2423</v>
      </c>
      <c r="X399" s="3" t="s">
        <v>1273</v>
      </c>
      <c r="Y399" s="5">
        <v>45899.659603043998</v>
      </c>
      <c r="AA399" s="3" t="s">
        <v>1250</v>
      </c>
      <c r="AB399" s="3">
        <v>74250</v>
      </c>
      <c r="AC399" s="3" t="s">
        <v>2771</v>
      </c>
      <c r="AD399" s="3" t="s">
        <v>2770</v>
      </c>
      <c r="AE399" s="3" t="str">
        <f t="shared" si="39"/>
        <v>10182351</v>
      </c>
      <c r="AF399" s="3" t="str">
        <f>VLOOKUP(AD399,Vat_tu__hang_hoa__dich_vu!$C:$D,2,0)</f>
        <v>CC300</v>
      </c>
      <c r="AH399" s="3">
        <f t="shared" si="41"/>
        <v>74250</v>
      </c>
      <c r="AI399" s="3">
        <f t="shared" si="42"/>
        <v>297000</v>
      </c>
    </row>
    <row r="400" spans="1:35" x14ac:dyDescent="0.25">
      <c r="A400" s="3" t="str">
        <f>VLOOKUP(B400,'HĐ TRA'!$B:$C,2,0)</f>
        <v>30/08/2025</v>
      </c>
      <c r="B400" s="4">
        <v>9105872085</v>
      </c>
      <c r="C400" s="3" t="s">
        <v>939</v>
      </c>
      <c r="D400" s="5" t="str">
        <f>VLOOKUP(B400,'HĐ TRA'!$B:$L,11,0)</f>
        <v>0104918404-058</v>
      </c>
      <c r="E400" s="6" t="str">
        <f t="shared" si="40"/>
        <v>WIN-058</v>
      </c>
      <c r="F400" s="8" t="str">
        <f t="shared" si="38"/>
        <v>2AL6 WM+ NAN 640 Trần Hưng Đạo</v>
      </c>
      <c r="G400" s="5"/>
      <c r="H400" s="3" t="s">
        <v>1243</v>
      </c>
      <c r="I400" s="4" t="s">
        <v>560</v>
      </c>
      <c r="J400" s="3" t="s">
        <v>1244</v>
      </c>
      <c r="K400" s="3" t="s">
        <v>1245</v>
      </c>
      <c r="L400" s="4" t="s">
        <v>1524</v>
      </c>
      <c r="M400" s="3" t="s">
        <v>1525</v>
      </c>
      <c r="N400" s="3" t="s">
        <v>1526</v>
      </c>
      <c r="O400" s="3">
        <v>10</v>
      </c>
      <c r="P400" s="4" t="s">
        <v>1246</v>
      </c>
      <c r="Q400" s="3" t="s">
        <v>1247</v>
      </c>
      <c r="R400" s="4" t="s">
        <v>1248</v>
      </c>
      <c r="S400" s="4" t="s">
        <v>1249</v>
      </c>
      <c r="T400" s="3">
        <v>111058</v>
      </c>
      <c r="U400" s="3">
        <v>5</v>
      </c>
      <c r="V400" s="3">
        <v>0</v>
      </c>
      <c r="W400" s="3" t="s">
        <v>1525</v>
      </c>
      <c r="Y400" s="5">
        <v>45899.669318518499</v>
      </c>
      <c r="Z400" s="3" t="s">
        <v>2629</v>
      </c>
      <c r="AA400" s="3" t="s">
        <v>1250</v>
      </c>
      <c r="AB400" s="3">
        <v>111058</v>
      </c>
      <c r="AC400" s="3" t="s">
        <v>2824</v>
      </c>
      <c r="AD400" s="3" t="s">
        <v>2825</v>
      </c>
      <c r="AE400" s="3" t="str">
        <f t="shared" si="39"/>
        <v>10005986</v>
      </c>
      <c r="AF400" s="3" t="str">
        <f>VLOOKUP(AD400,Vat_tu__hang_hoa__dich_vu!$C:$D,2,0)</f>
        <v>GM500</v>
      </c>
      <c r="AH400" s="3">
        <f t="shared" si="41"/>
        <v>111058</v>
      </c>
      <c r="AI400" s="3">
        <f t="shared" si="42"/>
        <v>555290</v>
      </c>
    </row>
    <row r="401" spans="1:35" x14ac:dyDescent="0.25">
      <c r="A401" s="3" t="str">
        <f>VLOOKUP(B401,'HĐ TRA'!$B:$C,2,0)</f>
        <v>30/08/2025</v>
      </c>
      <c r="B401" s="4">
        <v>9105872085</v>
      </c>
      <c r="C401" s="3" t="s">
        <v>939</v>
      </c>
      <c r="D401" s="5" t="str">
        <f>VLOOKUP(B401,'HĐ TRA'!$B:$L,11,0)</f>
        <v>0104918404-058</v>
      </c>
      <c r="E401" s="6" t="str">
        <f t="shared" si="40"/>
        <v>WIN-058</v>
      </c>
      <c r="F401" s="8" t="str">
        <f t="shared" si="38"/>
        <v>2AL6 WM+ NAN 640 Trần Hưng Đạo</v>
      </c>
      <c r="G401" s="5"/>
      <c r="H401" s="3" t="s">
        <v>1243</v>
      </c>
      <c r="I401" s="4" t="s">
        <v>560</v>
      </c>
      <c r="J401" s="3" t="s">
        <v>1244</v>
      </c>
      <c r="K401" s="3" t="s">
        <v>1245</v>
      </c>
      <c r="L401" s="4" t="s">
        <v>1524</v>
      </c>
      <c r="M401" s="3" t="s">
        <v>1525</v>
      </c>
      <c r="N401" s="3" t="s">
        <v>1526</v>
      </c>
      <c r="O401" s="3">
        <v>20</v>
      </c>
      <c r="P401" s="4" t="s">
        <v>1257</v>
      </c>
      <c r="Q401" s="3" t="s">
        <v>1258</v>
      </c>
      <c r="R401" s="4" t="s">
        <v>1259</v>
      </c>
      <c r="S401" s="4" t="s">
        <v>1249</v>
      </c>
      <c r="T401" s="3">
        <v>55595</v>
      </c>
      <c r="U401" s="3">
        <v>1</v>
      </c>
      <c r="V401" s="3">
        <v>0</v>
      </c>
      <c r="W401" s="3" t="s">
        <v>1525</v>
      </c>
      <c r="Y401" s="5">
        <v>45899.669318518499</v>
      </c>
      <c r="Z401" s="3" t="s">
        <v>2629</v>
      </c>
      <c r="AA401" s="3" t="s">
        <v>1250</v>
      </c>
      <c r="AB401" s="3">
        <v>55595</v>
      </c>
      <c r="AC401" s="3" t="s">
        <v>3047</v>
      </c>
      <c r="AD401" s="3" t="s">
        <v>3046</v>
      </c>
      <c r="AE401" s="3" t="str">
        <f t="shared" si="39"/>
        <v>10005987</v>
      </c>
      <c r="AF401" s="3" t="str">
        <f>VLOOKUP(AD401,Vat_tu__hang_hoa__dich_vu!$C:$D,2,0)</f>
        <v>TH200</v>
      </c>
      <c r="AH401" s="3">
        <f t="shared" si="41"/>
        <v>55595</v>
      </c>
      <c r="AI401" s="3">
        <f t="shared" si="42"/>
        <v>55595</v>
      </c>
    </row>
    <row r="402" spans="1:35" x14ac:dyDescent="0.25">
      <c r="A402" s="3" t="str">
        <f>VLOOKUP(B402,'HĐ TRA'!$B:$C,2,0)</f>
        <v>30/08/2025</v>
      </c>
      <c r="B402" s="4">
        <v>9105872139</v>
      </c>
      <c r="C402" s="3" t="s">
        <v>933</v>
      </c>
      <c r="D402" s="5" t="str">
        <f>VLOOKUP(B402,'HĐ TRA'!$B:$L,11,0)</f>
        <v>0104918404-058</v>
      </c>
      <c r="E402" s="6" t="str">
        <f t="shared" si="40"/>
        <v>WIN-058</v>
      </c>
      <c r="F402" s="8" t="str">
        <f t="shared" si="38"/>
        <v>2AL6 WM+ NAN 640 Trần Hưng Đạo</v>
      </c>
      <c r="G402" s="5"/>
      <c r="H402" s="3" t="s">
        <v>1243</v>
      </c>
      <c r="I402" s="4" t="s">
        <v>560</v>
      </c>
      <c r="J402" s="3" t="s">
        <v>1244</v>
      </c>
      <c r="K402" s="3" t="s">
        <v>1245</v>
      </c>
      <c r="L402" s="4" t="s">
        <v>1524</v>
      </c>
      <c r="M402" s="3" t="s">
        <v>1525</v>
      </c>
      <c r="N402" s="3" t="s">
        <v>1526</v>
      </c>
      <c r="O402" s="3">
        <v>10</v>
      </c>
      <c r="P402" s="4" t="s">
        <v>1246</v>
      </c>
      <c r="Q402" s="3" t="s">
        <v>1247</v>
      </c>
      <c r="R402" s="4" t="s">
        <v>1248</v>
      </c>
      <c r="S402" s="4" t="s">
        <v>1249</v>
      </c>
      <c r="T402" s="3">
        <v>111058</v>
      </c>
      <c r="U402" s="3">
        <v>7</v>
      </c>
      <c r="V402" s="3">
        <v>0</v>
      </c>
      <c r="W402" s="3" t="s">
        <v>1525</v>
      </c>
      <c r="Y402" s="5">
        <v>45899.670594097202</v>
      </c>
      <c r="Z402" s="3" t="s">
        <v>2630</v>
      </c>
      <c r="AA402" s="3" t="s">
        <v>1250</v>
      </c>
      <c r="AB402" s="3">
        <v>111058</v>
      </c>
      <c r="AC402" s="3" t="s">
        <v>2824</v>
      </c>
      <c r="AD402" s="3" t="s">
        <v>2825</v>
      </c>
      <c r="AE402" s="3" t="str">
        <f t="shared" si="39"/>
        <v>10005986</v>
      </c>
      <c r="AF402" s="3" t="str">
        <f>VLOOKUP(AD402,Vat_tu__hang_hoa__dich_vu!$C:$D,2,0)</f>
        <v>GM500</v>
      </c>
      <c r="AH402" s="3">
        <f t="shared" si="41"/>
        <v>111058</v>
      </c>
      <c r="AI402" s="3">
        <f t="shared" si="42"/>
        <v>777406</v>
      </c>
    </row>
    <row r="403" spans="1:35" x14ac:dyDescent="0.25">
      <c r="A403" s="3" t="str">
        <f>VLOOKUP(B403,'HĐ TRA'!$B:$C,2,0)</f>
        <v>30/08/2025</v>
      </c>
      <c r="B403" s="4">
        <v>9105872173</v>
      </c>
      <c r="C403" s="3" t="s">
        <v>653</v>
      </c>
      <c r="D403" s="5" t="str">
        <f>VLOOKUP(B403,'HĐ TRA'!$B:$L,11,0)</f>
        <v>0104918404-002</v>
      </c>
      <c r="E403" s="6" t="str">
        <f t="shared" si="40"/>
        <v>WIN-002</v>
      </c>
      <c r="F403" s="8" t="str">
        <f t="shared" si="38"/>
        <v>3599 WM+ HNI Số 6 Phố Viên</v>
      </c>
      <c r="G403" s="5"/>
      <c r="H403" s="3" t="s">
        <v>1243</v>
      </c>
      <c r="I403" s="4" t="s">
        <v>560</v>
      </c>
      <c r="J403" s="3" t="s">
        <v>1244</v>
      </c>
      <c r="K403" s="3" t="s">
        <v>1245</v>
      </c>
      <c r="L403" s="4" t="s">
        <v>1764</v>
      </c>
      <c r="M403" s="3" t="s">
        <v>1765</v>
      </c>
      <c r="N403" s="3" t="s">
        <v>1766</v>
      </c>
      <c r="O403" s="3">
        <v>10</v>
      </c>
      <c r="P403" s="4" t="s">
        <v>1246</v>
      </c>
      <c r="Q403" s="3" t="s">
        <v>1247</v>
      </c>
      <c r="R403" s="4" t="s">
        <v>1248</v>
      </c>
      <c r="S403" s="4" t="s">
        <v>1249</v>
      </c>
      <c r="T403" s="3">
        <v>111058</v>
      </c>
      <c r="U403" s="3">
        <v>2</v>
      </c>
      <c r="V403" s="3">
        <v>0</v>
      </c>
      <c r="W403" s="3" t="s">
        <v>1765</v>
      </c>
      <c r="X403" s="3" t="s">
        <v>1767</v>
      </c>
      <c r="Y403" s="5">
        <v>45899.677043437499</v>
      </c>
      <c r="AA403" s="3" t="s">
        <v>1250</v>
      </c>
      <c r="AB403" s="3">
        <v>111058</v>
      </c>
      <c r="AC403" s="3" t="s">
        <v>2824</v>
      </c>
      <c r="AD403" s="3" t="s">
        <v>2825</v>
      </c>
      <c r="AE403" s="3" t="str">
        <f t="shared" si="39"/>
        <v>10005986</v>
      </c>
      <c r="AF403" s="3" t="str">
        <f>VLOOKUP(AD403,Vat_tu__hang_hoa__dich_vu!$C:$D,2,0)</f>
        <v>GM500</v>
      </c>
      <c r="AH403" s="3">
        <f t="shared" si="41"/>
        <v>111058</v>
      </c>
      <c r="AI403" s="3">
        <f t="shared" si="42"/>
        <v>222116</v>
      </c>
    </row>
    <row r="404" spans="1:35" x14ac:dyDescent="0.25">
      <c r="A404" s="3" t="str">
        <f>VLOOKUP(B404,'HĐ TRA'!$B:$C,2,0)</f>
        <v>30/08/2025</v>
      </c>
      <c r="B404" s="4">
        <v>9105872196</v>
      </c>
      <c r="C404" s="3" t="s">
        <v>617</v>
      </c>
      <c r="D404" s="5" t="str">
        <f>VLOOKUP(B404,'HĐ TRA'!$B:$L,11,0)</f>
        <v>0104918404-002</v>
      </c>
      <c r="E404" s="6" t="str">
        <f t="shared" si="40"/>
        <v>WIN-002</v>
      </c>
      <c r="F404" s="8" t="str">
        <f t="shared" si="38"/>
        <v>5818 WM+ HNI Tân Trại, Phú Cường, Sóc Sơ</v>
      </c>
      <c r="G404" s="5"/>
      <c r="H404" s="3" t="s">
        <v>1243</v>
      </c>
      <c r="I404" s="4" t="s">
        <v>560</v>
      </c>
      <c r="J404" s="3" t="s">
        <v>1244</v>
      </c>
      <c r="K404" s="3" t="s">
        <v>1245</v>
      </c>
      <c r="L404" s="4" t="s">
        <v>2099</v>
      </c>
      <c r="M404" s="3" t="s">
        <v>2100</v>
      </c>
      <c r="N404" s="3" t="s">
        <v>2101</v>
      </c>
      <c r="O404" s="3">
        <v>10</v>
      </c>
      <c r="P404" s="4" t="s">
        <v>1246</v>
      </c>
      <c r="Q404" s="3" t="s">
        <v>1247</v>
      </c>
      <c r="R404" s="4" t="s">
        <v>1248</v>
      </c>
      <c r="S404" s="4" t="s">
        <v>1249</v>
      </c>
      <c r="T404" s="3">
        <v>111058</v>
      </c>
      <c r="U404" s="3">
        <v>1</v>
      </c>
      <c r="V404" s="3">
        <v>0</v>
      </c>
      <c r="W404" s="3" t="s">
        <v>2102</v>
      </c>
      <c r="Y404" s="5">
        <v>45899.6777155093</v>
      </c>
      <c r="Z404" s="3" t="s">
        <v>2631</v>
      </c>
      <c r="AA404" s="3" t="s">
        <v>1250</v>
      </c>
      <c r="AB404" s="3">
        <v>111058</v>
      </c>
      <c r="AC404" s="3" t="s">
        <v>2824</v>
      </c>
      <c r="AD404" s="3" t="s">
        <v>2825</v>
      </c>
      <c r="AE404" s="3" t="str">
        <f t="shared" si="39"/>
        <v>10005986</v>
      </c>
      <c r="AF404" s="3" t="str">
        <f>VLOOKUP(AD404,Vat_tu__hang_hoa__dich_vu!$C:$D,2,0)</f>
        <v>GM500</v>
      </c>
      <c r="AH404" s="3">
        <f t="shared" si="41"/>
        <v>111058</v>
      </c>
      <c r="AI404" s="3">
        <f t="shared" si="42"/>
        <v>111058</v>
      </c>
    </row>
    <row r="405" spans="1:35" x14ac:dyDescent="0.25">
      <c r="A405" s="3" t="str">
        <f>VLOOKUP(B405,'HĐ TRA'!$B:$C,2,0)</f>
        <v>30/08/2025</v>
      </c>
      <c r="B405" s="4">
        <v>9105872204</v>
      </c>
      <c r="C405" s="3" t="s">
        <v>758</v>
      </c>
      <c r="D405" s="5" t="str">
        <f>VLOOKUP(B405,'HĐ TRA'!$B:$L,11,0)</f>
        <v>0104918404-065</v>
      </c>
      <c r="E405" s="6" t="str">
        <f t="shared" si="40"/>
        <v>WIN-065</v>
      </c>
      <c r="F405" s="8" t="str">
        <f t="shared" si="38"/>
        <v>2ART WM+ BGG 430 Chợ Mía</v>
      </c>
      <c r="G405" s="5"/>
      <c r="H405" s="3" t="s">
        <v>1243</v>
      </c>
      <c r="I405" s="4" t="s">
        <v>560</v>
      </c>
      <c r="J405" s="3" t="s">
        <v>1244</v>
      </c>
      <c r="K405" s="3" t="s">
        <v>1245</v>
      </c>
      <c r="L405" s="4" t="s">
        <v>2081</v>
      </c>
      <c r="M405" s="3" t="s">
        <v>2082</v>
      </c>
      <c r="N405" s="3" t="s">
        <v>2083</v>
      </c>
      <c r="O405" s="3">
        <v>10</v>
      </c>
      <c r="P405" s="4" t="s">
        <v>1257</v>
      </c>
      <c r="Q405" s="3" t="s">
        <v>1258</v>
      </c>
      <c r="R405" s="4" t="s">
        <v>1259</v>
      </c>
      <c r="S405" s="4" t="s">
        <v>1249</v>
      </c>
      <c r="T405" s="3">
        <v>55595</v>
      </c>
      <c r="U405" s="3">
        <v>1</v>
      </c>
      <c r="V405" s="3">
        <v>0</v>
      </c>
      <c r="W405" s="3" t="s">
        <v>2082</v>
      </c>
      <c r="Y405" s="5">
        <v>45899.6808795139</v>
      </c>
      <c r="AA405" s="3" t="s">
        <v>1250</v>
      </c>
      <c r="AB405" s="3">
        <v>55595</v>
      </c>
      <c r="AC405" s="3" t="s">
        <v>3047</v>
      </c>
      <c r="AD405" s="3" t="s">
        <v>3046</v>
      </c>
      <c r="AE405" s="3" t="str">
        <f t="shared" si="39"/>
        <v>10005987</v>
      </c>
      <c r="AF405" s="3" t="str">
        <f>VLOOKUP(AD405,Vat_tu__hang_hoa__dich_vu!$C:$D,2,0)</f>
        <v>TH200</v>
      </c>
      <c r="AH405" s="3">
        <f t="shared" si="41"/>
        <v>55595</v>
      </c>
      <c r="AI405" s="3">
        <f t="shared" si="42"/>
        <v>55595</v>
      </c>
    </row>
    <row r="406" spans="1:35" x14ac:dyDescent="0.25">
      <c r="A406" s="3" t="str">
        <f>VLOOKUP(B406,'HĐ TRA'!$B:$C,2,0)</f>
        <v>30/08/2025</v>
      </c>
      <c r="B406" s="4">
        <v>9105872272</v>
      </c>
      <c r="C406" s="3" t="s">
        <v>905</v>
      </c>
      <c r="D406" s="5" t="str">
        <f>VLOOKUP(B406,'HĐ TRA'!$B:$L,11,0)</f>
        <v>0104918404-071</v>
      </c>
      <c r="E406" s="6" t="str">
        <f t="shared" si="40"/>
        <v>WIN-071</v>
      </c>
      <c r="F406" s="8" t="str">
        <f t="shared" si="38"/>
        <v>2APC WM+ BDH 44-45-Khu H, KDC Đông</v>
      </c>
      <c r="G406" s="5"/>
      <c r="H406" s="3" t="s">
        <v>1243</v>
      </c>
      <c r="I406" s="4" t="s">
        <v>560</v>
      </c>
      <c r="J406" s="3" t="s">
        <v>1244</v>
      </c>
      <c r="K406" s="3" t="s">
        <v>1245</v>
      </c>
      <c r="L406" s="4" t="s">
        <v>2518</v>
      </c>
      <c r="M406" s="3" t="s">
        <v>2519</v>
      </c>
      <c r="N406" s="3" t="s">
        <v>2520</v>
      </c>
      <c r="O406" s="3">
        <v>10</v>
      </c>
      <c r="P406" s="4" t="s">
        <v>1246</v>
      </c>
      <c r="Q406" s="3" t="s">
        <v>1247</v>
      </c>
      <c r="R406" s="4" t="s">
        <v>1248</v>
      </c>
      <c r="S406" s="4" t="s">
        <v>1249</v>
      </c>
      <c r="T406" s="3">
        <v>111058</v>
      </c>
      <c r="U406" s="3">
        <v>2</v>
      </c>
      <c r="V406" s="3">
        <v>0</v>
      </c>
      <c r="W406" s="3" t="s">
        <v>2521</v>
      </c>
      <c r="Y406" s="5">
        <v>45899.683442789399</v>
      </c>
      <c r="AA406" s="3" t="s">
        <v>1250</v>
      </c>
      <c r="AB406" s="3">
        <v>111058</v>
      </c>
      <c r="AC406" s="3" t="s">
        <v>2824</v>
      </c>
      <c r="AD406" s="3" t="s">
        <v>2825</v>
      </c>
      <c r="AE406" s="3" t="str">
        <f t="shared" si="39"/>
        <v>10005986</v>
      </c>
      <c r="AF406" s="3" t="str">
        <f>VLOOKUP(AD406,Vat_tu__hang_hoa__dich_vu!$C:$D,2,0)</f>
        <v>GM500</v>
      </c>
      <c r="AH406" s="3">
        <f t="shared" si="41"/>
        <v>111058</v>
      </c>
      <c r="AI406" s="3">
        <f t="shared" si="42"/>
        <v>222116</v>
      </c>
    </row>
    <row r="407" spans="1:35" x14ac:dyDescent="0.25">
      <c r="A407" s="3" t="str">
        <f>VLOOKUP(B407,'HĐ TRA'!$B:$C,2,0)</f>
        <v>30/08/2025</v>
      </c>
      <c r="B407" s="4">
        <v>9105872274</v>
      </c>
      <c r="C407" s="3" t="s">
        <v>641</v>
      </c>
      <c r="D407" s="5" t="str">
        <f>VLOOKUP(B407,'HĐ TRA'!$B:$L,11,0)</f>
        <v>0104918404-056</v>
      </c>
      <c r="E407" s="6" t="str">
        <f t="shared" si="40"/>
        <v>WIN-056</v>
      </c>
      <c r="F407" s="8" t="str">
        <f t="shared" si="38"/>
        <v>5526 WM+ HYN Nhà A CC Phúc Hưng II</v>
      </c>
      <c r="G407" s="5"/>
      <c r="H407" s="3" t="s">
        <v>1243</v>
      </c>
      <c r="I407" s="4" t="s">
        <v>560</v>
      </c>
      <c r="J407" s="3" t="s">
        <v>1244</v>
      </c>
      <c r="K407" s="3" t="s">
        <v>1245</v>
      </c>
      <c r="L407" s="4" t="s">
        <v>2193</v>
      </c>
      <c r="M407" s="3" t="s">
        <v>2194</v>
      </c>
      <c r="N407" s="3" t="s">
        <v>2195</v>
      </c>
      <c r="O407" s="3">
        <v>10</v>
      </c>
      <c r="P407" s="4" t="s">
        <v>1254</v>
      </c>
      <c r="Q407" s="3" t="s">
        <v>1255</v>
      </c>
      <c r="R407" s="4" t="s">
        <v>1256</v>
      </c>
      <c r="S407" s="4" t="s">
        <v>1249</v>
      </c>
      <c r="T407" s="3">
        <v>46000</v>
      </c>
      <c r="U407" s="3">
        <v>1</v>
      </c>
      <c r="V407" s="3">
        <v>0</v>
      </c>
      <c r="W407" s="3" t="s">
        <v>2194</v>
      </c>
      <c r="X407" s="3" t="s">
        <v>2196</v>
      </c>
      <c r="Y407" s="5">
        <v>45899.683447997697</v>
      </c>
      <c r="AA407" s="3" t="s">
        <v>1250</v>
      </c>
      <c r="AB407" s="3">
        <v>46000</v>
      </c>
      <c r="AC407" s="3" t="s">
        <v>3013</v>
      </c>
      <c r="AD407" s="3" t="s">
        <v>3181</v>
      </c>
      <c r="AE407" s="3" t="str">
        <f t="shared" si="39"/>
        <v>10638308</v>
      </c>
      <c r="AF407" s="3" t="str">
        <f>VLOOKUP(AD407,Vat_tu__hang_hoa__dich_vu!$C:$D,2,0)</f>
        <v>MNH250</v>
      </c>
      <c r="AH407" s="3">
        <f t="shared" si="41"/>
        <v>46000</v>
      </c>
      <c r="AI407" s="3">
        <f t="shared" si="42"/>
        <v>46000</v>
      </c>
    </row>
    <row r="408" spans="1:35" x14ac:dyDescent="0.25">
      <c r="A408" s="3" t="str">
        <f>VLOOKUP(B408,'HĐ TRA'!$B:$C,2,0)</f>
        <v>30/08/2025</v>
      </c>
      <c r="B408" s="4">
        <v>9105872226</v>
      </c>
      <c r="C408" s="3" t="s">
        <v>783</v>
      </c>
      <c r="D408" s="5" t="str">
        <f>VLOOKUP(B408,'HĐ TRA'!$B:$L,11,0)</f>
        <v>0104918404-038</v>
      </c>
      <c r="E408" s="6" t="str">
        <f t="shared" si="40"/>
        <v>WIN-038</v>
      </c>
      <c r="F408" s="8" t="str">
        <f t="shared" si="38"/>
        <v>5838 WM+ TQG TDP Đoàn Kết, Sơn Dương</v>
      </c>
      <c r="G408" s="5"/>
      <c r="H408" s="3" t="s">
        <v>1243</v>
      </c>
      <c r="I408" s="4" t="s">
        <v>560</v>
      </c>
      <c r="J408" s="3" t="s">
        <v>1244</v>
      </c>
      <c r="K408" s="3" t="s">
        <v>1245</v>
      </c>
      <c r="L408" s="4" t="s">
        <v>2532</v>
      </c>
      <c r="M408" s="3" t="s">
        <v>2533</v>
      </c>
      <c r="N408" s="3" t="s">
        <v>2534</v>
      </c>
      <c r="O408" s="3">
        <v>10</v>
      </c>
      <c r="P408" s="4" t="s">
        <v>1246</v>
      </c>
      <c r="Q408" s="3" t="s">
        <v>1247</v>
      </c>
      <c r="R408" s="4" t="s">
        <v>1248</v>
      </c>
      <c r="S408" s="4" t="s">
        <v>1249</v>
      </c>
      <c r="T408" s="3">
        <v>111058</v>
      </c>
      <c r="U408" s="3">
        <v>1</v>
      </c>
      <c r="V408" s="3">
        <v>0</v>
      </c>
      <c r="W408" s="3" t="s">
        <v>2535</v>
      </c>
      <c r="Y408" s="5">
        <v>45899.684997569399</v>
      </c>
      <c r="Z408" s="3" t="s">
        <v>2632</v>
      </c>
      <c r="AA408" s="3" t="s">
        <v>1250</v>
      </c>
      <c r="AB408" s="3">
        <v>111058</v>
      </c>
      <c r="AC408" s="3" t="s">
        <v>2824</v>
      </c>
      <c r="AD408" s="3" t="s">
        <v>2825</v>
      </c>
      <c r="AE408" s="3" t="str">
        <f t="shared" si="39"/>
        <v>10005986</v>
      </c>
      <c r="AF408" s="3" t="str">
        <f>VLOOKUP(AD408,Vat_tu__hang_hoa__dich_vu!$C:$D,2,0)</f>
        <v>GM500</v>
      </c>
      <c r="AH408" s="3">
        <f t="shared" si="41"/>
        <v>111058</v>
      </c>
      <c r="AI408" s="3">
        <f t="shared" si="42"/>
        <v>111058</v>
      </c>
    </row>
    <row r="409" spans="1:35" x14ac:dyDescent="0.25">
      <c r="A409" s="3" t="str">
        <f>VLOOKUP(B409,'HĐ TRA'!$B:$C,2,0)</f>
        <v>30/08/2025</v>
      </c>
      <c r="B409" s="4">
        <v>9105872382</v>
      </c>
      <c r="C409" s="3" t="s">
        <v>909</v>
      </c>
      <c r="D409" s="5" t="str">
        <f>VLOOKUP(B409,'HĐ TRA'!$B:$L,11,0)</f>
        <v>0104918404-058</v>
      </c>
      <c r="E409" s="6" t="str">
        <f t="shared" si="40"/>
        <v>WIN-058</v>
      </c>
      <c r="F409" s="8" t="str">
        <f t="shared" si="38"/>
        <v>4979 WM+ NAN 45 Nguyễn Sinh Sắc</v>
      </c>
      <c r="G409" s="5"/>
      <c r="H409" s="3" t="s">
        <v>1243</v>
      </c>
      <c r="I409" s="4" t="s">
        <v>560</v>
      </c>
      <c r="J409" s="3" t="s">
        <v>1244</v>
      </c>
      <c r="K409" s="3" t="s">
        <v>1245</v>
      </c>
      <c r="L409" s="4" t="s">
        <v>1336</v>
      </c>
      <c r="M409" s="3" t="s">
        <v>1337</v>
      </c>
      <c r="N409" s="3" t="s">
        <v>1338</v>
      </c>
      <c r="O409" s="3">
        <v>10</v>
      </c>
      <c r="P409" s="4" t="s">
        <v>1269</v>
      </c>
      <c r="Q409" s="3" t="s">
        <v>1270</v>
      </c>
      <c r="R409" s="4" t="s">
        <v>1271</v>
      </c>
      <c r="S409" s="4" t="s">
        <v>1249</v>
      </c>
      <c r="T409" s="3">
        <v>56760</v>
      </c>
      <c r="U409" s="3">
        <v>1</v>
      </c>
      <c r="V409" s="3">
        <v>0</v>
      </c>
      <c r="W409" s="3" t="s">
        <v>1337</v>
      </c>
      <c r="X409" s="3" t="s">
        <v>1339</v>
      </c>
      <c r="Y409" s="5">
        <v>45899.692855092602</v>
      </c>
      <c r="Z409" s="3" t="s">
        <v>2633</v>
      </c>
      <c r="AA409" s="3" t="s">
        <v>1250</v>
      </c>
      <c r="AB409" s="3">
        <v>56760</v>
      </c>
      <c r="AC409" s="3" t="s">
        <v>2819</v>
      </c>
      <c r="AD409" s="3" t="s">
        <v>2818</v>
      </c>
      <c r="AE409" s="3" t="str">
        <f t="shared" si="39"/>
        <v>10182350</v>
      </c>
      <c r="AF409" s="3" t="str">
        <f>VLOOKUP(AD409,Vat_tu__hang_hoa__dich_vu!$C:$D,2,0)</f>
        <v>CN300</v>
      </c>
      <c r="AH409" s="3">
        <f t="shared" si="41"/>
        <v>56760</v>
      </c>
      <c r="AI409" s="3">
        <f t="shared" si="42"/>
        <v>56760</v>
      </c>
    </row>
    <row r="410" spans="1:35" x14ac:dyDescent="0.25">
      <c r="A410" s="3" t="str">
        <f>VLOOKUP(B410,'HĐ TRA'!$B:$C,2,0)</f>
        <v>30/08/2025</v>
      </c>
      <c r="B410" s="4">
        <v>9105872372</v>
      </c>
      <c r="C410" s="3" t="s">
        <v>893</v>
      </c>
      <c r="D410" s="5" t="str">
        <f>VLOOKUP(B410,'HĐ TRA'!$B:$L,11,0)</f>
        <v>0104918404-071</v>
      </c>
      <c r="E410" s="6" t="str">
        <f t="shared" si="40"/>
        <v>WIN-071</v>
      </c>
      <c r="F410" s="8" t="str">
        <f t="shared" si="38"/>
        <v>2AZC WM+ BDH Tổ 3, KV 7, Trần Quang Diệu</v>
      </c>
      <c r="G410" s="5"/>
      <c r="H410" s="3" t="s">
        <v>1243</v>
      </c>
      <c r="I410" s="4" t="s">
        <v>560</v>
      </c>
      <c r="J410" s="3" t="s">
        <v>1244</v>
      </c>
      <c r="K410" s="3" t="s">
        <v>1245</v>
      </c>
      <c r="L410" s="4" t="s">
        <v>2526</v>
      </c>
      <c r="M410" s="3" t="s">
        <v>2527</v>
      </c>
      <c r="N410" s="3" t="s">
        <v>2528</v>
      </c>
      <c r="O410" s="3">
        <v>10</v>
      </c>
      <c r="P410" s="4" t="s">
        <v>1263</v>
      </c>
      <c r="Q410" s="3" t="s">
        <v>1264</v>
      </c>
      <c r="R410" s="4" t="s">
        <v>1265</v>
      </c>
      <c r="S410" s="4" t="s">
        <v>1249</v>
      </c>
      <c r="T410" s="3">
        <v>89285</v>
      </c>
      <c r="U410" s="3">
        <v>1</v>
      </c>
      <c r="V410" s="3">
        <v>0</v>
      </c>
      <c r="W410" s="3" t="s">
        <v>2529</v>
      </c>
      <c r="Y410" s="5">
        <v>45899.693125381898</v>
      </c>
      <c r="AA410" s="3" t="s">
        <v>1250</v>
      </c>
      <c r="AB410" s="3">
        <v>89285</v>
      </c>
      <c r="AC410" s="3" t="s">
        <v>2899</v>
      </c>
      <c r="AD410" s="3" t="s">
        <v>3180</v>
      </c>
      <c r="AE410" s="3" t="str">
        <f t="shared" si="39"/>
        <v>10184167</v>
      </c>
      <c r="AF410" s="3" t="str">
        <f>VLOOKUP(AD410,Vat_tu__hang_hoa__dich_vu!$C:$D,2,0)</f>
        <v>GXD500</v>
      </c>
      <c r="AH410" s="3">
        <f t="shared" si="41"/>
        <v>89285</v>
      </c>
      <c r="AI410" s="3">
        <f t="shared" si="42"/>
        <v>89285</v>
      </c>
    </row>
    <row r="411" spans="1:35" x14ac:dyDescent="0.25">
      <c r="A411" s="3" t="str">
        <f>VLOOKUP(B411,'HĐ TRA'!$B:$C,2,0)</f>
        <v>30/08/2025</v>
      </c>
      <c r="B411" s="4">
        <v>9105872442</v>
      </c>
      <c r="C411" s="3" t="s">
        <v>858</v>
      </c>
      <c r="D411" s="5" t="str">
        <f>VLOOKUP(B411,'HĐ TRA'!$B:$L,11,0)</f>
        <v>0104918404-016</v>
      </c>
      <c r="E411" s="6" t="str">
        <f t="shared" si="40"/>
        <v>WIN-016</v>
      </c>
      <c r="F411" s="8" t="str">
        <f t="shared" si="38"/>
        <v>4530 WM+ CTO 44-46 Bùi Quang Trinh</v>
      </c>
      <c r="G411" s="5"/>
      <c r="H411" s="3" t="s">
        <v>1243</v>
      </c>
      <c r="I411" s="4" t="s">
        <v>560</v>
      </c>
      <c r="J411" s="3" t="s">
        <v>1244</v>
      </c>
      <c r="K411" s="3" t="s">
        <v>1245</v>
      </c>
      <c r="L411" s="4" t="s">
        <v>2000</v>
      </c>
      <c r="M411" s="3" t="s">
        <v>2001</v>
      </c>
      <c r="N411" s="3" t="s">
        <v>2002</v>
      </c>
      <c r="O411" s="3">
        <v>10</v>
      </c>
      <c r="P411" s="4" t="s">
        <v>1257</v>
      </c>
      <c r="Q411" s="3" t="s">
        <v>1258</v>
      </c>
      <c r="R411" s="4" t="s">
        <v>1259</v>
      </c>
      <c r="S411" s="4" t="s">
        <v>1249</v>
      </c>
      <c r="T411" s="3">
        <v>55595</v>
      </c>
      <c r="U411" s="3">
        <v>1</v>
      </c>
      <c r="V411" s="3">
        <v>0</v>
      </c>
      <c r="W411" s="3" t="s">
        <v>2001</v>
      </c>
      <c r="X411" s="3" t="s">
        <v>2003</v>
      </c>
      <c r="Y411" s="5">
        <v>45899.697413194401</v>
      </c>
      <c r="Z411" s="3" t="s">
        <v>2634</v>
      </c>
      <c r="AA411" s="3" t="s">
        <v>1250</v>
      </c>
      <c r="AB411" s="3">
        <v>55595</v>
      </c>
      <c r="AC411" s="3" t="s">
        <v>3047</v>
      </c>
      <c r="AD411" s="3" t="s">
        <v>3046</v>
      </c>
      <c r="AE411" s="3" t="str">
        <f t="shared" si="39"/>
        <v>10005987</v>
      </c>
      <c r="AF411" s="3" t="str">
        <f>VLOOKUP(AD411,Vat_tu__hang_hoa__dich_vu!$C:$D,2,0)</f>
        <v>TH200</v>
      </c>
      <c r="AH411" s="3">
        <f t="shared" si="41"/>
        <v>55595</v>
      </c>
      <c r="AI411" s="3">
        <f t="shared" si="42"/>
        <v>55595</v>
      </c>
    </row>
    <row r="412" spans="1:35" x14ac:dyDescent="0.25">
      <c r="A412" s="3" t="str">
        <f>VLOOKUP(B412,'HĐ TRA'!$B:$C,2,0)</f>
        <v>30/08/2025</v>
      </c>
      <c r="B412" s="4">
        <v>9105872434</v>
      </c>
      <c r="C412" s="3" t="s">
        <v>595</v>
      </c>
      <c r="D412" s="5" t="str">
        <f>VLOOKUP(B412,'HĐ TRA'!$B:$L,11,0)</f>
        <v>0104918404-035</v>
      </c>
      <c r="E412" s="6" t="str">
        <f t="shared" si="40"/>
        <v>WIN-035</v>
      </c>
      <c r="F412" s="8" t="str">
        <f t="shared" si="38"/>
        <v>4992 WM+ YBI 1132 Đinh Tiên Hoàng</v>
      </c>
      <c r="G412" s="5"/>
      <c r="H412" s="3" t="s">
        <v>1243</v>
      </c>
      <c r="I412" s="4" t="s">
        <v>560</v>
      </c>
      <c r="J412" s="3" t="s">
        <v>1244</v>
      </c>
      <c r="K412" s="3" t="s">
        <v>1245</v>
      </c>
      <c r="L412" s="4" t="s">
        <v>1613</v>
      </c>
      <c r="M412" s="3" t="s">
        <v>1614</v>
      </c>
      <c r="N412" s="3" t="s">
        <v>1615</v>
      </c>
      <c r="O412" s="3">
        <v>10</v>
      </c>
      <c r="P412" s="4" t="s">
        <v>1246</v>
      </c>
      <c r="Q412" s="3" t="s">
        <v>1247</v>
      </c>
      <c r="R412" s="4" t="s">
        <v>1248</v>
      </c>
      <c r="S412" s="4" t="s">
        <v>1249</v>
      </c>
      <c r="T412" s="3">
        <v>111058</v>
      </c>
      <c r="U412" s="3">
        <v>1</v>
      </c>
      <c r="V412" s="3">
        <v>0</v>
      </c>
      <c r="W412" s="3" t="s">
        <v>1614</v>
      </c>
      <c r="X412" s="3" t="s">
        <v>1616</v>
      </c>
      <c r="Y412" s="5">
        <v>45899.698703391201</v>
      </c>
      <c r="Z412" s="3" t="s">
        <v>2635</v>
      </c>
      <c r="AA412" s="3" t="s">
        <v>1250</v>
      </c>
      <c r="AB412" s="3">
        <v>111058</v>
      </c>
      <c r="AC412" s="3" t="s">
        <v>2824</v>
      </c>
      <c r="AD412" s="3" t="s">
        <v>2825</v>
      </c>
      <c r="AE412" s="3" t="str">
        <f t="shared" si="39"/>
        <v>10005986</v>
      </c>
      <c r="AF412" s="3" t="str">
        <f>VLOOKUP(AD412,Vat_tu__hang_hoa__dich_vu!$C:$D,2,0)</f>
        <v>GM500</v>
      </c>
      <c r="AH412" s="3">
        <f t="shared" si="41"/>
        <v>111058</v>
      </c>
      <c r="AI412" s="3">
        <f t="shared" si="42"/>
        <v>111058</v>
      </c>
    </row>
    <row r="413" spans="1:35" x14ac:dyDescent="0.25">
      <c r="A413" s="3" t="str">
        <f>VLOOKUP(B413,'HĐ TRA'!$B:$C,2,0)</f>
        <v>30/08/2025</v>
      </c>
      <c r="B413" s="4">
        <v>9105872451</v>
      </c>
      <c r="C413" s="3" t="s">
        <v>895</v>
      </c>
      <c r="D413" s="5" t="str">
        <f>VLOOKUP(B413,'HĐ TRA'!$B:$L,11,0)</f>
        <v>0104918404-020</v>
      </c>
      <c r="E413" s="6" t="str">
        <f t="shared" si="40"/>
        <v>WIN-020</v>
      </c>
      <c r="F413" s="8" t="str">
        <f t="shared" si="38"/>
        <v>3687 WM+ THA Lô 265-266 MBQH 121, Đông V</v>
      </c>
      <c r="G413" s="5"/>
      <c r="H413" s="3" t="s">
        <v>1243</v>
      </c>
      <c r="I413" s="4" t="s">
        <v>560</v>
      </c>
      <c r="J413" s="3" t="s">
        <v>1244</v>
      </c>
      <c r="K413" s="3" t="s">
        <v>1245</v>
      </c>
      <c r="L413" s="4" t="s">
        <v>1870</v>
      </c>
      <c r="M413" s="3" t="s">
        <v>1871</v>
      </c>
      <c r="N413" s="3" t="s">
        <v>1872</v>
      </c>
      <c r="O413" s="3">
        <v>10</v>
      </c>
      <c r="P413" s="4" t="s">
        <v>1269</v>
      </c>
      <c r="Q413" s="3" t="s">
        <v>1270</v>
      </c>
      <c r="R413" s="4" t="s">
        <v>1271</v>
      </c>
      <c r="S413" s="4" t="s">
        <v>1249</v>
      </c>
      <c r="T413" s="3">
        <v>56760</v>
      </c>
      <c r="U413" s="3">
        <v>1</v>
      </c>
      <c r="V413" s="3">
        <v>0</v>
      </c>
      <c r="W413" s="3" t="s">
        <v>1873</v>
      </c>
      <c r="Y413" s="5">
        <v>45899.699725312501</v>
      </c>
      <c r="Z413" s="3" t="s">
        <v>2636</v>
      </c>
      <c r="AA413" s="3" t="s">
        <v>1250</v>
      </c>
      <c r="AB413" s="3">
        <v>56760</v>
      </c>
      <c r="AC413" s="3" t="s">
        <v>2819</v>
      </c>
      <c r="AD413" s="3" t="s">
        <v>2818</v>
      </c>
      <c r="AE413" s="3" t="str">
        <f t="shared" si="39"/>
        <v>10182350</v>
      </c>
      <c r="AF413" s="3" t="str">
        <f>VLOOKUP(AD413,Vat_tu__hang_hoa__dich_vu!$C:$D,2,0)</f>
        <v>CN300</v>
      </c>
      <c r="AH413" s="3">
        <f t="shared" si="41"/>
        <v>56760</v>
      </c>
      <c r="AI413" s="3">
        <f t="shared" si="42"/>
        <v>56760</v>
      </c>
    </row>
    <row r="414" spans="1:35" x14ac:dyDescent="0.25">
      <c r="A414" s="3" t="str">
        <f>VLOOKUP(B414,'HĐ TRA'!$B:$C,2,0)</f>
        <v>30/08/2025</v>
      </c>
      <c r="B414" s="4">
        <v>9105872563</v>
      </c>
      <c r="C414" s="3" t="s">
        <v>639</v>
      </c>
      <c r="D414" s="5" t="str">
        <f>VLOOKUP(B414,'HĐ TRA'!$B:$L,11,0)</f>
        <v>0104918404-002</v>
      </c>
      <c r="E414" s="6" t="str">
        <f t="shared" si="40"/>
        <v>WIN-002</v>
      </c>
      <c r="F414" s="8" t="str">
        <f t="shared" si="38"/>
        <v>3691 WIN HNI Lô BT3- Ô 24 KDT Pháp Vân</v>
      </c>
      <c r="G414" s="5"/>
      <c r="H414" s="3" t="s">
        <v>1243</v>
      </c>
      <c r="I414" s="4" t="s">
        <v>560</v>
      </c>
      <c r="J414" s="3" t="s">
        <v>1244</v>
      </c>
      <c r="K414" s="3" t="s">
        <v>1245</v>
      </c>
      <c r="L414" s="4" t="s">
        <v>1544</v>
      </c>
      <c r="M414" s="3" t="s">
        <v>1545</v>
      </c>
      <c r="N414" s="3" t="s">
        <v>1546</v>
      </c>
      <c r="O414" s="3">
        <v>10</v>
      </c>
      <c r="P414" s="4" t="s">
        <v>1269</v>
      </c>
      <c r="Q414" s="3" t="s">
        <v>1270</v>
      </c>
      <c r="R414" s="4" t="s">
        <v>1271</v>
      </c>
      <c r="S414" s="4" t="s">
        <v>1249</v>
      </c>
      <c r="T414" s="3">
        <v>56760</v>
      </c>
      <c r="U414" s="3">
        <v>2</v>
      </c>
      <c r="V414" s="3">
        <v>0</v>
      </c>
      <c r="W414" s="3" t="s">
        <v>1547</v>
      </c>
      <c r="X414" s="3" t="s">
        <v>1548</v>
      </c>
      <c r="Y414" s="5">
        <v>45899.711225810199</v>
      </c>
      <c r="AA414" s="3" t="s">
        <v>1250</v>
      </c>
      <c r="AB414" s="3">
        <v>56760</v>
      </c>
      <c r="AC414" s="3" t="s">
        <v>2819</v>
      </c>
      <c r="AD414" s="3" t="s">
        <v>2818</v>
      </c>
      <c r="AE414" s="3" t="str">
        <f t="shared" si="39"/>
        <v>10182350</v>
      </c>
      <c r="AF414" s="3" t="str">
        <f>VLOOKUP(AD414,Vat_tu__hang_hoa__dich_vu!$C:$D,2,0)</f>
        <v>CN300</v>
      </c>
      <c r="AH414" s="3">
        <f t="shared" si="41"/>
        <v>56760</v>
      </c>
      <c r="AI414" s="3">
        <f t="shared" si="42"/>
        <v>113520</v>
      </c>
    </row>
    <row r="415" spans="1:35" x14ac:dyDescent="0.25">
      <c r="A415" s="3" t="str">
        <f>VLOOKUP(B415,'HĐ TRA'!$B:$C,2,0)</f>
        <v>30/08/2025</v>
      </c>
      <c r="B415" s="4">
        <v>9105872564</v>
      </c>
      <c r="C415" s="3" t="s">
        <v>889</v>
      </c>
      <c r="D415" s="5" t="str">
        <f>VLOOKUP(B415,'HĐ TRA'!$B:$L,11,0)</f>
        <v>0104918404-025</v>
      </c>
      <c r="E415" s="6" t="str">
        <f t="shared" si="40"/>
        <v>WIN-025</v>
      </c>
      <c r="F415" s="8" t="str">
        <f t="shared" si="38"/>
        <v>5989 WM+ HPG Hà Đới, Tiên Lãng</v>
      </c>
      <c r="G415" s="5"/>
      <c r="H415" s="3" t="s">
        <v>1243</v>
      </c>
      <c r="I415" s="4" t="s">
        <v>560</v>
      </c>
      <c r="J415" s="3" t="s">
        <v>1244</v>
      </c>
      <c r="K415" s="3" t="s">
        <v>1245</v>
      </c>
      <c r="L415" s="4" t="s">
        <v>1306</v>
      </c>
      <c r="M415" s="3" t="s">
        <v>1307</v>
      </c>
      <c r="N415" s="3" t="s">
        <v>1308</v>
      </c>
      <c r="O415" s="3">
        <v>10</v>
      </c>
      <c r="P415" s="4" t="s">
        <v>1254</v>
      </c>
      <c r="Q415" s="3" t="s">
        <v>1255</v>
      </c>
      <c r="R415" s="4" t="s">
        <v>1256</v>
      </c>
      <c r="S415" s="4" t="s">
        <v>1249</v>
      </c>
      <c r="T415" s="3">
        <v>46000</v>
      </c>
      <c r="U415" s="3">
        <v>1</v>
      </c>
      <c r="V415" s="3">
        <v>0</v>
      </c>
      <c r="W415" s="3" t="s">
        <v>1307</v>
      </c>
      <c r="Y415" s="5">
        <v>45899.712060763901</v>
      </c>
      <c r="Z415" s="3" t="s">
        <v>2637</v>
      </c>
      <c r="AA415" s="3" t="s">
        <v>1250</v>
      </c>
      <c r="AB415" s="3">
        <v>46000</v>
      </c>
      <c r="AC415" s="3" t="s">
        <v>3013</v>
      </c>
      <c r="AD415" s="3" t="s">
        <v>3181</v>
      </c>
      <c r="AE415" s="3" t="str">
        <f t="shared" si="39"/>
        <v>10638308</v>
      </c>
      <c r="AF415" s="3" t="str">
        <f>VLOOKUP(AD415,Vat_tu__hang_hoa__dich_vu!$C:$D,2,0)</f>
        <v>MNH250</v>
      </c>
      <c r="AH415" s="3">
        <f t="shared" si="41"/>
        <v>46000</v>
      </c>
      <c r="AI415" s="3">
        <f t="shared" si="42"/>
        <v>46000</v>
      </c>
    </row>
    <row r="416" spans="1:35" x14ac:dyDescent="0.25">
      <c r="A416" s="3" t="str">
        <f>VLOOKUP(B416,'HĐ TRA'!$B:$C,2,0)</f>
        <v>30/08/2025</v>
      </c>
      <c r="B416" s="4">
        <v>9105872601</v>
      </c>
      <c r="C416" s="3" t="s">
        <v>721</v>
      </c>
      <c r="D416" s="5" t="str">
        <f>VLOOKUP(B416,'HĐ TRA'!$B:$L,11,0)</f>
        <v>0104918404-009</v>
      </c>
      <c r="E416" s="6" t="str">
        <f t="shared" si="40"/>
        <v>WIN-009</v>
      </c>
      <c r="F416" s="8" t="str">
        <f t="shared" si="38"/>
        <v>2589 WM+ DNG 71 Lê Hồng Phong</v>
      </c>
      <c r="G416" s="5"/>
      <c r="H416" s="3" t="s">
        <v>1243</v>
      </c>
      <c r="I416" s="4" t="s">
        <v>560</v>
      </c>
      <c r="J416" s="3" t="s">
        <v>1244</v>
      </c>
      <c r="K416" s="3" t="s">
        <v>1245</v>
      </c>
      <c r="L416" s="4" t="s">
        <v>2069</v>
      </c>
      <c r="M416" s="3" t="s">
        <v>2070</v>
      </c>
      <c r="N416" s="3" t="s">
        <v>2071</v>
      </c>
      <c r="O416" s="3">
        <v>10</v>
      </c>
      <c r="P416" s="4" t="s">
        <v>1269</v>
      </c>
      <c r="Q416" s="3" t="s">
        <v>1270</v>
      </c>
      <c r="R416" s="4" t="s">
        <v>1271</v>
      </c>
      <c r="S416" s="4" t="s">
        <v>1249</v>
      </c>
      <c r="T416" s="3">
        <v>56760</v>
      </c>
      <c r="U416" s="3">
        <v>1</v>
      </c>
      <c r="V416" s="3">
        <v>0</v>
      </c>
      <c r="W416" s="3" t="s">
        <v>2070</v>
      </c>
      <c r="X416" s="3" t="s">
        <v>2072</v>
      </c>
      <c r="Y416" s="5">
        <v>45899.717071446801</v>
      </c>
      <c r="AA416" s="3" t="s">
        <v>1250</v>
      </c>
      <c r="AB416" s="3">
        <v>56760</v>
      </c>
      <c r="AC416" s="3" t="s">
        <v>2819</v>
      </c>
      <c r="AD416" s="3" t="s">
        <v>2818</v>
      </c>
      <c r="AE416" s="3" t="str">
        <f t="shared" si="39"/>
        <v>10182350</v>
      </c>
      <c r="AF416" s="3" t="str">
        <f>VLOOKUP(AD416,Vat_tu__hang_hoa__dich_vu!$C:$D,2,0)</f>
        <v>CN300</v>
      </c>
      <c r="AH416" s="3">
        <f t="shared" si="41"/>
        <v>56760</v>
      </c>
      <c r="AI416" s="3">
        <f t="shared" si="42"/>
        <v>56760</v>
      </c>
    </row>
    <row r="417" spans="1:35" x14ac:dyDescent="0.25">
      <c r="A417" s="3" t="str">
        <f>VLOOKUP(B417,'HĐ TRA'!$B:$C,2,0)</f>
        <v>30/08/2025</v>
      </c>
      <c r="B417" s="4">
        <v>9105872601</v>
      </c>
      <c r="C417" s="3" t="s">
        <v>721</v>
      </c>
      <c r="D417" s="5" t="str">
        <f>VLOOKUP(B417,'HĐ TRA'!$B:$L,11,0)</f>
        <v>0104918404-009</v>
      </c>
      <c r="E417" s="6" t="str">
        <f t="shared" si="40"/>
        <v>WIN-009</v>
      </c>
      <c r="F417" s="8" t="str">
        <f t="shared" si="38"/>
        <v>2589 WM+ DNG 71 Lê Hồng Phong</v>
      </c>
      <c r="G417" s="5"/>
      <c r="H417" s="3" t="s">
        <v>1243</v>
      </c>
      <c r="I417" s="4" t="s">
        <v>560</v>
      </c>
      <c r="J417" s="3" t="s">
        <v>1244</v>
      </c>
      <c r="K417" s="3" t="s">
        <v>1245</v>
      </c>
      <c r="L417" s="4" t="s">
        <v>2069</v>
      </c>
      <c r="M417" s="3" t="s">
        <v>2070</v>
      </c>
      <c r="N417" s="3" t="s">
        <v>2071</v>
      </c>
      <c r="O417" s="3">
        <v>20</v>
      </c>
      <c r="P417" s="4" t="s">
        <v>1246</v>
      </c>
      <c r="Q417" s="3" t="s">
        <v>1247</v>
      </c>
      <c r="R417" s="4" t="s">
        <v>1248</v>
      </c>
      <c r="S417" s="4" t="s">
        <v>1249</v>
      </c>
      <c r="T417" s="3">
        <v>111058</v>
      </c>
      <c r="U417" s="3">
        <v>1</v>
      </c>
      <c r="V417" s="3">
        <v>0</v>
      </c>
      <c r="W417" s="3" t="s">
        <v>2070</v>
      </c>
      <c r="X417" s="3" t="s">
        <v>2072</v>
      </c>
      <c r="Y417" s="5">
        <v>45899.717071446801</v>
      </c>
      <c r="AA417" s="3" t="s">
        <v>1250</v>
      </c>
      <c r="AB417" s="3">
        <v>111058</v>
      </c>
      <c r="AC417" s="3" t="s">
        <v>2824</v>
      </c>
      <c r="AD417" s="3" t="s">
        <v>2825</v>
      </c>
      <c r="AE417" s="3" t="str">
        <f t="shared" si="39"/>
        <v>10005986</v>
      </c>
      <c r="AF417" s="3" t="str">
        <f>VLOOKUP(AD417,Vat_tu__hang_hoa__dich_vu!$C:$D,2,0)</f>
        <v>GM500</v>
      </c>
      <c r="AH417" s="3">
        <f t="shared" si="41"/>
        <v>111058</v>
      </c>
      <c r="AI417" s="3">
        <f t="shared" si="42"/>
        <v>111058</v>
      </c>
    </row>
    <row r="418" spans="1:35" x14ac:dyDescent="0.25">
      <c r="A418" s="3" t="str">
        <f>VLOOKUP(B418,'HĐ TRA'!$B:$C,2,0)</f>
        <v>30/08/2025</v>
      </c>
      <c r="B418" s="4">
        <v>9105872601</v>
      </c>
      <c r="C418" s="3" t="s">
        <v>721</v>
      </c>
      <c r="D418" s="5" t="str">
        <f>VLOOKUP(B418,'HĐ TRA'!$B:$L,11,0)</f>
        <v>0104918404-009</v>
      </c>
      <c r="E418" s="6" t="str">
        <f t="shared" si="40"/>
        <v>WIN-009</v>
      </c>
      <c r="F418" s="8" t="str">
        <f t="shared" si="38"/>
        <v>2589 WM+ DNG 71 Lê Hồng Phong</v>
      </c>
      <c r="G418" s="5"/>
      <c r="H418" s="3" t="s">
        <v>1243</v>
      </c>
      <c r="I418" s="4" t="s">
        <v>560</v>
      </c>
      <c r="J418" s="3" t="s">
        <v>1244</v>
      </c>
      <c r="K418" s="3" t="s">
        <v>1245</v>
      </c>
      <c r="L418" s="4" t="s">
        <v>2069</v>
      </c>
      <c r="M418" s="3" t="s">
        <v>2070</v>
      </c>
      <c r="N418" s="3" t="s">
        <v>2071</v>
      </c>
      <c r="O418" s="3">
        <v>30</v>
      </c>
      <c r="P418" s="4" t="s">
        <v>1251</v>
      </c>
      <c r="Q418" s="3" t="s">
        <v>1252</v>
      </c>
      <c r="R418" s="4" t="s">
        <v>1253</v>
      </c>
      <c r="S418" s="4" t="s">
        <v>1249</v>
      </c>
      <c r="T418" s="3">
        <v>50182</v>
      </c>
      <c r="U418" s="3">
        <v>1</v>
      </c>
      <c r="V418" s="3">
        <v>0</v>
      </c>
      <c r="W418" s="3" t="s">
        <v>2070</v>
      </c>
      <c r="X418" s="3" t="s">
        <v>2072</v>
      </c>
      <c r="Y418" s="5">
        <v>45899.717071446801</v>
      </c>
      <c r="AA418" s="3" t="s">
        <v>1250</v>
      </c>
      <c r="AB418" s="3">
        <v>50182</v>
      </c>
      <c r="AC418" s="3" t="s">
        <v>2826</v>
      </c>
      <c r="AD418" s="3" t="s">
        <v>3179</v>
      </c>
      <c r="AE418" s="3" t="str">
        <f t="shared" si="39"/>
        <v>10638307</v>
      </c>
      <c r="AF418" s="3" t="str">
        <f>VLOOKUP(AD418,Vat_tu__hang_hoa__dich_vu!$C:$D,2,0)</f>
        <v>GTLX250G</v>
      </c>
      <c r="AH418" s="3">
        <f t="shared" si="41"/>
        <v>50182</v>
      </c>
      <c r="AI418" s="3">
        <f t="shared" si="42"/>
        <v>50182</v>
      </c>
    </row>
    <row r="419" spans="1:35" x14ac:dyDescent="0.25">
      <c r="A419" s="3" t="str">
        <f>VLOOKUP(B419,'HĐ TRA'!$B:$C,2,0)</f>
        <v>30/08/2025</v>
      </c>
      <c r="B419" s="4">
        <v>9105872604</v>
      </c>
      <c r="C419" s="3" t="s">
        <v>623</v>
      </c>
      <c r="D419" s="5" t="str">
        <f>VLOOKUP(B419,'HĐ TRA'!$B:$L,11,0)</f>
        <v>0104918404-002</v>
      </c>
      <c r="E419" s="6" t="str">
        <f t="shared" si="40"/>
        <v>WIN-002</v>
      </c>
      <c r="F419" s="8" t="str">
        <f t="shared" si="38"/>
        <v>5959 WM+ HNI 69 Hạ Đình</v>
      </c>
      <c r="G419" s="5"/>
      <c r="H419" s="3" t="s">
        <v>1243</v>
      </c>
      <c r="I419" s="4" t="s">
        <v>560</v>
      </c>
      <c r="J419" s="3" t="s">
        <v>1244</v>
      </c>
      <c r="K419" s="3" t="s">
        <v>1245</v>
      </c>
      <c r="L419" s="4" t="s">
        <v>2638</v>
      </c>
      <c r="M419" s="3" t="s">
        <v>2639</v>
      </c>
      <c r="N419" s="3" t="s">
        <v>2640</v>
      </c>
      <c r="O419" s="3">
        <v>10</v>
      </c>
      <c r="P419" s="4" t="s">
        <v>1246</v>
      </c>
      <c r="Q419" s="3" t="s">
        <v>1247</v>
      </c>
      <c r="R419" s="4" t="s">
        <v>1248</v>
      </c>
      <c r="S419" s="4" t="s">
        <v>1249</v>
      </c>
      <c r="T419" s="3">
        <v>111058</v>
      </c>
      <c r="U419" s="3">
        <v>3</v>
      </c>
      <c r="V419" s="3">
        <v>0</v>
      </c>
      <c r="W419" s="3" t="s">
        <v>2639</v>
      </c>
      <c r="Y419" s="5">
        <v>45899.719611111097</v>
      </c>
      <c r="AA419" s="3" t="s">
        <v>1250</v>
      </c>
      <c r="AB419" s="3">
        <v>111058</v>
      </c>
      <c r="AC419" s="3" t="s">
        <v>2824</v>
      </c>
      <c r="AD419" s="3" t="s">
        <v>2825</v>
      </c>
      <c r="AE419" s="3" t="str">
        <f t="shared" si="39"/>
        <v>10005986</v>
      </c>
      <c r="AF419" s="3" t="str">
        <f>VLOOKUP(AD419,Vat_tu__hang_hoa__dich_vu!$C:$D,2,0)</f>
        <v>GM500</v>
      </c>
      <c r="AH419" s="3">
        <f t="shared" si="41"/>
        <v>111058</v>
      </c>
      <c r="AI419" s="3">
        <f t="shared" si="42"/>
        <v>333174</v>
      </c>
    </row>
    <row r="420" spans="1:35" x14ac:dyDescent="0.25">
      <c r="A420" s="3" t="str">
        <f>VLOOKUP(B420,'HĐ TRA'!$B:$C,2,0)</f>
        <v>30/08/2025</v>
      </c>
      <c r="B420" s="4">
        <v>9105872604</v>
      </c>
      <c r="C420" s="3" t="s">
        <v>623</v>
      </c>
      <c r="D420" s="5" t="str">
        <f>VLOOKUP(B420,'HĐ TRA'!$B:$L,11,0)</f>
        <v>0104918404-002</v>
      </c>
      <c r="E420" s="6" t="str">
        <f t="shared" si="40"/>
        <v>WIN-002</v>
      </c>
      <c r="F420" s="8" t="str">
        <f t="shared" si="38"/>
        <v>5959 WM+ HNI 69 Hạ Đình</v>
      </c>
      <c r="G420" s="5"/>
      <c r="H420" s="3" t="s">
        <v>1243</v>
      </c>
      <c r="I420" s="4" t="s">
        <v>560</v>
      </c>
      <c r="J420" s="3" t="s">
        <v>1244</v>
      </c>
      <c r="K420" s="3" t="s">
        <v>1245</v>
      </c>
      <c r="L420" s="4" t="s">
        <v>2638</v>
      </c>
      <c r="M420" s="3" t="s">
        <v>2639</v>
      </c>
      <c r="N420" s="3" t="s">
        <v>2640</v>
      </c>
      <c r="O420" s="3">
        <v>20</v>
      </c>
      <c r="P420" s="4" t="s">
        <v>1257</v>
      </c>
      <c r="Q420" s="3" t="s">
        <v>1258</v>
      </c>
      <c r="R420" s="4" t="s">
        <v>1259</v>
      </c>
      <c r="S420" s="4" t="s">
        <v>1249</v>
      </c>
      <c r="T420" s="3">
        <v>55595</v>
      </c>
      <c r="U420" s="3">
        <v>1</v>
      </c>
      <c r="V420" s="3">
        <v>0</v>
      </c>
      <c r="W420" s="3" t="s">
        <v>2639</v>
      </c>
      <c r="Y420" s="5">
        <v>45899.719611111097</v>
      </c>
      <c r="AA420" s="3" t="s">
        <v>1250</v>
      </c>
      <c r="AB420" s="3">
        <v>55595</v>
      </c>
      <c r="AC420" s="3" t="s">
        <v>3047</v>
      </c>
      <c r="AD420" s="3" t="s">
        <v>3046</v>
      </c>
      <c r="AE420" s="3" t="str">
        <f t="shared" si="39"/>
        <v>10005987</v>
      </c>
      <c r="AF420" s="3" t="str">
        <f>VLOOKUP(AD420,Vat_tu__hang_hoa__dich_vu!$C:$D,2,0)</f>
        <v>TH200</v>
      </c>
      <c r="AH420" s="3">
        <f t="shared" si="41"/>
        <v>55595</v>
      </c>
      <c r="AI420" s="3">
        <f t="shared" si="42"/>
        <v>55595</v>
      </c>
    </row>
    <row r="421" spans="1:35" x14ac:dyDescent="0.25">
      <c r="A421" s="3" t="str">
        <f>VLOOKUP(B421,'HĐ TRA'!$B:$C,2,0)</f>
        <v>30/08/2025</v>
      </c>
      <c r="B421" s="4">
        <v>9105872604</v>
      </c>
      <c r="C421" s="3" t="s">
        <v>623</v>
      </c>
      <c r="D421" s="5" t="str">
        <f>VLOOKUP(B421,'HĐ TRA'!$B:$L,11,0)</f>
        <v>0104918404-002</v>
      </c>
      <c r="E421" s="6" t="str">
        <f t="shared" si="40"/>
        <v>WIN-002</v>
      </c>
      <c r="F421" s="8" t="str">
        <f t="shared" si="38"/>
        <v>5959 WM+ HNI 69 Hạ Đình</v>
      </c>
      <c r="G421" s="5"/>
      <c r="H421" s="3" t="s">
        <v>1243</v>
      </c>
      <c r="I421" s="4" t="s">
        <v>560</v>
      </c>
      <c r="J421" s="3" t="s">
        <v>1244</v>
      </c>
      <c r="K421" s="3" t="s">
        <v>1245</v>
      </c>
      <c r="L421" s="4" t="s">
        <v>2638</v>
      </c>
      <c r="M421" s="3" t="s">
        <v>2639</v>
      </c>
      <c r="N421" s="3" t="s">
        <v>2640</v>
      </c>
      <c r="O421" s="3">
        <v>30</v>
      </c>
      <c r="P421" s="4" t="s">
        <v>1274</v>
      </c>
      <c r="Q421" s="3" t="s">
        <v>1275</v>
      </c>
      <c r="R421" s="4" t="s">
        <v>1276</v>
      </c>
      <c r="S421" s="4" t="s">
        <v>1249</v>
      </c>
      <c r="T421" s="3">
        <v>74250</v>
      </c>
      <c r="U421" s="3">
        <v>2</v>
      </c>
      <c r="V421" s="3">
        <v>0</v>
      </c>
      <c r="W421" s="3" t="s">
        <v>2639</v>
      </c>
      <c r="Y421" s="5">
        <v>45899.719611111097</v>
      </c>
      <c r="AA421" s="3" t="s">
        <v>1250</v>
      </c>
      <c r="AB421" s="3">
        <v>74250</v>
      </c>
      <c r="AC421" s="3" t="s">
        <v>2771</v>
      </c>
      <c r="AD421" s="3" t="s">
        <v>2770</v>
      </c>
      <c r="AE421" s="3" t="str">
        <f t="shared" si="39"/>
        <v>10182351</v>
      </c>
      <c r="AF421" s="3" t="str">
        <f>VLOOKUP(AD421,Vat_tu__hang_hoa__dich_vu!$C:$D,2,0)</f>
        <v>CC300</v>
      </c>
      <c r="AH421" s="3">
        <f t="shared" si="41"/>
        <v>74250</v>
      </c>
      <c r="AI421" s="3">
        <f t="shared" si="42"/>
        <v>148500</v>
      </c>
    </row>
    <row r="422" spans="1:35" x14ac:dyDescent="0.25">
      <c r="A422" s="3" t="str">
        <f>VLOOKUP(B422,'HĐ TRA'!$B:$C,2,0)</f>
        <v>30/08/2025</v>
      </c>
      <c r="B422" s="4">
        <v>9105872604</v>
      </c>
      <c r="C422" s="3" t="s">
        <v>623</v>
      </c>
      <c r="D422" s="5" t="str">
        <f>VLOOKUP(B422,'HĐ TRA'!$B:$L,11,0)</f>
        <v>0104918404-002</v>
      </c>
      <c r="E422" s="6" t="str">
        <f t="shared" si="40"/>
        <v>WIN-002</v>
      </c>
      <c r="F422" s="8" t="str">
        <f t="shared" si="38"/>
        <v>5959 WM+ HNI 69 Hạ Đình</v>
      </c>
      <c r="G422" s="5"/>
      <c r="H422" s="3" t="s">
        <v>1243</v>
      </c>
      <c r="I422" s="4" t="s">
        <v>560</v>
      </c>
      <c r="J422" s="3" t="s">
        <v>1244</v>
      </c>
      <c r="K422" s="3" t="s">
        <v>1245</v>
      </c>
      <c r="L422" s="4" t="s">
        <v>2638</v>
      </c>
      <c r="M422" s="3" t="s">
        <v>2639</v>
      </c>
      <c r="N422" s="3" t="s">
        <v>2640</v>
      </c>
      <c r="O422" s="3">
        <v>40</v>
      </c>
      <c r="P422" s="4" t="s">
        <v>1251</v>
      </c>
      <c r="Q422" s="3" t="s">
        <v>1252</v>
      </c>
      <c r="R422" s="4" t="s">
        <v>1253</v>
      </c>
      <c r="S422" s="4" t="s">
        <v>1249</v>
      </c>
      <c r="T422" s="3">
        <v>50182</v>
      </c>
      <c r="U422" s="3">
        <v>3</v>
      </c>
      <c r="V422" s="3">
        <v>0</v>
      </c>
      <c r="W422" s="3" t="s">
        <v>2639</v>
      </c>
      <c r="Y422" s="5">
        <v>45899.719611111097</v>
      </c>
      <c r="AA422" s="3" t="s">
        <v>1250</v>
      </c>
      <c r="AB422" s="3">
        <v>50182</v>
      </c>
      <c r="AC422" s="3" t="s">
        <v>2826</v>
      </c>
      <c r="AD422" s="3" t="s">
        <v>3179</v>
      </c>
      <c r="AE422" s="3" t="str">
        <f t="shared" si="39"/>
        <v>10638307</v>
      </c>
      <c r="AF422" s="3" t="str">
        <f>VLOOKUP(AD422,Vat_tu__hang_hoa__dich_vu!$C:$D,2,0)</f>
        <v>GTLX250G</v>
      </c>
      <c r="AH422" s="3">
        <f t="shared" si="41"/>
        <v>50182</v>
      </c>
      <c r="AI422" s="3">
        <f t="shared" si="42"/>
        <v>150546</v>
      </c>
    </row>
    <row r="423" spans="1:35" x14ac:dyDescent="0.25">
      <c r="A423" s="3" t="str">
        <f>VLOOKUP(B423,'HĐ TRA'!$B:$C,2,0)</f>
        <v>30/08/2025</v>
      </c>
      <c r="B423" s="4">
        <v>9105872604</v>
      </c>
      <c r="C423" s="3" t="s">
        <v>623</v>
      </c>
      <c r="D423" s="5" t="str">
        <f>VLOOKUP(B423,'HĐ TRA'!$B:$L,11,0)</f>
        <v>0104918404-002</v>
      </c>
      <c r="E423" s="6" t="str">
        <f t="shared" si="40"/>
        <v>WIN-002</v>
      </c>
      <c r="F423" s="8" t="str">
        <f t="shared" si="38"/>
        <v>5959 WM+ HNI 69 Hạ Đình</v>
      </c>
      <c r="G423" s="5"/>
      <c r="H423" s="3" t="s">
        <v>1243</v>
      </c>
      <c r="I423" s="4" t="s">
        <v>560</v>
      </c>
      <c r="J423" s="3" t="s">
        <v>1244</v>
      </c>
      <c r="K423" s="3" t="s">
        <v>1245</v>
      </c>
      <c r="L423" s="4" t="s">
        <v>2638</v>
      </c>
      <c r="M423" s="3" t="s">
        <v>2639</v>
      </c>
      <c r="N423" s="3" t="s">
        <v>2640</v>
      </c>
      <c r="O423" s="3">
        <v>50</v>
      </c>
      <c r="P423" s="4" t="s">
        <v>1254</v>
      </c>
      <c r="Q423" s="3" t="s">
        <v>1255</v>
      </c>
      <c r="R423" s="4" t="s">
        <v>1256</v>
      </c>
      <c r="S423" s="4" t="s">
        <v>1249</v>
      </c>
      <c r="T423" s="3">
        <v>46000</v>
      </c>
      <c r="U423" s="3">
        <v>1</v>
      </c>
      <c r="V423" s="3">
        <v>0</v>
      </c>
      <c r="W423" s="3" t="s">
        <v>2639</v>
      </c>
      <c r="Y423" s="5">
        <v>45899.719611111097</v>
      </c>
      <c r="AA423" s="3" t="s">
        <v>1250</v>
      </c>
      <c r="AB423" s="3">
        <v>46000</v>
      </c>
      <c r="AC423" s="3" t="s">
        <v>3013</v>
      </c>
      <c r="AD423" s="3" t="s">
        <v>3181</v>
      </c>
      <c r="AE423" s="3" t="str">
        <f t="shared" si="39"/>
        <v>10638308</v>
      </c>
      <c r="AF423" s="3" t="str">
        <f>VLOOKUP(AD423,Vat_tu__hang_hoa__dich_vu!$C:$D,2,0)</f>
        <v>MNH250</v>
      </c>
      <c r="AH423" s="3">
        <f t="shared" si="41"/>
        <v>46000</v>
      </c>
      <c r="AI423" s="3">
        <f t="shared" si="42"/>
        <v>46000</v>
      </c>
    </row>
    <row r="424" spans="1:35" x14ac:dyDescent="0.25">
      <c r="A424" s="3" t="str">
        <f>VLOOKUP(B424,'HĐ TRA'!$B:$C,2,0)</f>
        <v>30/08/2025</v>
      </c>
      <c r="B424" s="4">
        <v>9105872596</v>
      </c>
      <c r="C424" s="3" t="s">
        <v>792</v>
      </c>
      <c r="D424" s="5" t="str">
        <f>VLOOKUP(B424,'HĐ TRA'!$B:$L,11,0)</f>
        <v>0104918404-061</v>
      </c>
      <c r="E424" s="6" t="str">
        <f t="shared" si="40"/>
        <v>WIN-061</v>
      </c>
      <c r="F424" s="8" t="str">
        <f t="shared" si="38"/>
        <v>2AQ6 WM+ QNM Gia Huệ, Đại Lộc</v>
      </c>
      <c r="G424" s="5"/>
      <c r="H424" s="3" t="s">
        <v>1243</v>
      </c>
      <c r="I424" s="4" t="s">
        <v>560</v>
      </c>
      <c r="J424" s="3" t="s">
        <v>1244</v>
      </c>
      <c r="K424" s="3" t="s">
        <v>1245</v>
      </c>
      <c r="L424" s="4" t="s">
        <v>2641</v>
      </c>
      <c r="M424" s="3" t="s">
        <v>2642</v>
      </c>
      <c r="N424" s="3" t="s">
        <v>2643</v>
      </c>
      <c r="O424" s="3">
        <v>10</v>
      </c>
      <c r="P424" s="4" t="s">
        <v>1296</v>
      </c>
      <c r="Q424" s="3" t="s">
        <v>1297</v>
      </c>
      <c r="R424" s="4" t="s">
        <v>1298</v>
      </c>
      <c r="S424" s="4" t="s">
        <v>1249</v>
      </c>
      <c r="T424" s="3">
        <v>50400</v>
      </c>
      <c r="U424" s="3">
        <v>2</v>
      </c>
      <c r="V424" s="3">
        <v>0</v>
      </c>
      <c r="W424" s="3" t="s">
        <v>2644</v>
      </c>
      <c r="Y424" s="5">
        <v>45899.721608067099</v>
      </c>
      <c r="AA424" s="3" t="s">
        <v>1250</v>
      </c>
      <c r="AB424" s="3">
        <v>50400</v>
      </c>
      <c r="AC424" s="3" t="s">
        <v>2883</v>
      </c>
      <c r="AD424" s="3" t="s">
        <v>2882</v>
      </c>
      <c r="AE424" s="3" t="str">
        <f t="shared" si="39"/>
        <v>10182349</v>
      </c>
      <c r="AF424" s="3" t="str">
        <f>VLOOKUP(AD424,Vat_tu__hang_hoa__dich_vu!$C:$D,2,0)</f>
        <v>GSG250</v>
      </c>
      <c r="AH424" s="3">
        <f t="shared" si="41"/>
        <v>50400</v>
      </c>
      <c r="AI424" s="3">
        <f t="shared" si="42"/>
        <v>100800</v>
      </c>
    </row>
    <row r="425" spans="1:35" x14ac:dyDescent="0.25">
      <c r="A425" s="3" t="str">
        <f>VLOOKUP(B425,'HĐ TRA'!$B:$C,2,0)</f>
        <v>30/08/2025</v>
      </c>
      <c r="B425" s="4">
        <v>9105872596</v>
      </c>
      <c r="C425" s="3" t="s">
        <v>792</v>
      </c>
      <c r="D425" s="5" t="str">
        <f>VLOOKUP(B425,'HĐ TRA'!$B:$L,11,0)</f>
        <v>0104918404-061</v>
      </c>
      <c r="E425" s="6" t="str">
        <f t="shared" si="40"/>
        <v>WIN-061</v>
      </c>
      <c r="F425" s="8" t="str">
        <f t="shared" si="38"/>
        <v>2AQ6 WM+ QNM Gia Huệ, Đại Lộc</v>
      </c>
      <c r="G425" s="5"/>
      <c r="H425" s="3" t="s">
        <v>1243</v>
      </c>
      <c r="I425" s="4" t="s">
        <v>560</v>
      </c>
      <c r="J425" s="3" t="s">
        <v>1244</v>
      </c>
      <c r="K425" s="3" t="s">
        <v>1245</v>
      </c>
      <c r="L425" s="4" t="s">
        <v>2641</v>
      </c>
      <c r="M425" s="3" t="s">
        <v>2642</v>
      </c>
      <c r="N425" s="3" t="s">
        <v>2643</v>
      </c>
      <c r="O425" s="3">
        <v>20</v>
      </c>
      <c r="P425" s="4" t="s">
        <v>1266</v>
      </c>
      <c r="Q425" s="3" t="s">
        <v>1267</v>
      </c>
      <c r="R425" s="4" t="s">
        <v>1268</v>
      </c>
      <c r="S425" s="4" t="s">
        <v>1249</v>
      </c>
      <c r="T425" s="3">
        <v>49500</v>
      </c>
      <c r="U425" s="3">
        <v>4</v>
      </c>
      <c r="V425" s="3">
        <v>0</v>
      </c>
      <c r="W425" s="3" t="s">
        <v>2644</v>
      </c>
      <c r="Y425" s="5">
        <v>45899.721608067099</v>
      </c>
      <c r="AA425" s="3" t="s">
        <v>1250</v>
      </c>
      <c r="AB425" s="3">
        <v>49500</v>
      </c>
      <c r="AC425" s="3" t="s">
        <v>2873</v>
      </c>
      <c r="AD425" s="3" t="s">
        <v>2872</v>
      </c>
      <c r="AE425" s="3" t="str">
        <f t="shared" si="39"/>
        <v>10182348</v>
      </c>
      <c r="AF425" s="3" t="str">
        <f>VLOOKUP(AD425,Vat_tu__hang_hoa__dich_vu!$C:$D,2,0)</f>
        <v>GL250KT</v>
      </c>
      <c r="AH425" s="3">
        <f t="shared" si="41"/>
        <v>49500</v>
      </c>
      <c r="AI425" s="3">
        <f t="shared" si="42"/>
        <v>198000</v>
      </c>
    </row>
    <row r="426" spans="1:35" x14ac:dyDescent="0.25">
      <c r="A426" s="3" t="str">
        <f>VLOOKUP(B426,'HĐ TRA'!$B:$C,2,0)</f>
        <v>30/08/2025</v>
      </c>
      <c r="B426" s="4">
        <v>9105872697</v>
      </c>
      <c r="C426" s="3" t="s">
        <v>731</v>
      </c>
      <c r="D426" s="5" t="str">
        <f>VLOOKUP(B426,'HĐ TRA'!$B:$L,11,0)</f>
        <v>0104918404</v>
      </c>
      <c r="E426" s="6" t="str">
        <f t="shared" si="40"/>
        <v>WIN</v>
      </c>
      <c r="F426" s="8" t="str">
        <f t="shared" si="38"/>
        <v>6734 WM+ HCM 117 – 119 Trần Văn Kiểu</v>
      </c>
      <c r="G426" s="5"/>
      <c r="H426" s="3" t="s">
        <v>1243</v>
      </c>
      <c r="I426" s="4" t="s">
        <v>560</v>
      </c>
      <c r="J426" s="3" t="s">
        <v>1244</v>
      </c>
      <c r="K426" s="3" t="s">
        <v>1245</v>
      </c>
      <c r="L426" s="4" t="s">
        <v>2645</v>
      </c>
      <c r="M426" s="3" t="s">
        <v>2646</v>
      </c>
      <c r="N426" s="3" t="s">
        <v>2647</v>
      </c>
      <c r="O426" s="3">
        <v>10</v>
      </c>
      <c r="P426" s="4" t="s">
        <v>1269</v>
      </c>
      <c r="Q426" s="3" t="s">
        <v>1270</v>
      </c>
      <c r="R426" s="4" t="s">
        <v>1271</v>
      </c>
      <c r="S426" s="4" t="s">
        <v>1249</v>
      </c>
      <c r="T426" s="3">
        <v>56760</v>
      </c>
      <c r="U426" s="3">
        <v>1</v>
      </c>
      <c r="V426" s="3">
        <v>0</v>
      </c>
      <c r="W426" s="3" t="s">
        <v>2648</v>
      </c>
      <c r="Y426" s="5">
        <v>45899.730567708299</v>
      </c>
      <c r="AA426" s="3" t="s">
        <v>1250</v>
      </c>
      <c r="AB426" s="3">
        <v>56760</v>
      </c>
      <c r="AC426" s="3" t="s">
        <v>2819</v>
      </c>
      <c r="AD426" s="3" t="s">
        <v>2818</v>
      </c>
      <c r="AE426" s="3" t="str">
        <f t="shared" si="39"/>
        <v>10182350</v>
      </c>
      <c r="AF426" s="3" t="str">
        <f>VLOOKUP(AD426,Vat_tu__hang_hoa__dich_vu!$C:$D,2,0)</f>
        <v>CN300</v>
      </c>
      <c r="AH426" s="3">
        <f t="shared" si="41"/>
        <v>56760</v>
      </c>
      <c r="AI426" s="3">
        <f t="shared" si="42"/>
        <v>56760</v>
      </c>
    </row>
    <row r="427" spans="1:35" x14ac:dyDescent="0.25">
      <c r="A427" s="3" t="str">
        <f>VLOOKUP(B427,'HĐ TRA'!$B:$C,2,0)</f>
        <v>30/08/2025</v>
      </c>
      <c r="B427" s="4">
        <v>9105872697</v>
      </c>
      <c r="C427" s="3" t="s">
        <v>731</v>
      </c>
      <c r="D427" s="5" t="str">
        <f>VLOOKUP(B427,'HĐ TRA'!$B:$L,11,0)</f>
        <v>0104918404</v>
      </c>
      <c r="E427" s="6" t="str">
        <f t="shared" si="40"/>
        <v>WIN</v>
      </c>
      <c r="F427" s="8" t="str">
        <f t="shared" si="38"/>
        <v>6734 WM+ HCM 117 – 119 Trần Văn Kiểu</v>
      </c>
      <c r="G427" s="5"/>
      <c r="H427" s="3" t="s">
        <v>1243</v>
      </c>
      <c r="I427" s="4" t="s">
        <v>560</v>
      </c>
      <c r="J427" s="3" t="s">
        <v>1244</v>
      </c>
      <c r="K427" s="3" t="s">
        <v>1245</v>
      </c>
      <c r="L427" s="4" t="s">
        <v>2645</v>
      </c>
      <c r="M427" s="3" t="s">
        <v>2646</v>
      </c>
      <c r="N427" s="3" t="s">
        <v>2647</v>
      </c>
      <c r="O427" s="3">
        <v>20</v>
      </c>
      <c r="P427" s="4" t="s">
        <v>1274</v>
      </c>
      <c r="Q427" s="3" t="s">
        <v>1275</v>
      </c>
      <c r="R427" s="4" t="s">
        <v>1276</v>
      </c>
      <c r="S427" s="4" t="s">
        <v>1249</v>
      </c>
      <c r="T427" s="3">
        <v>74250</v>
      </c>
      <c r="U427" s="3">
        <v>2</v>
      </c>
      <c r="V427" s="3">
        <v>0</v>
      </c>
      <c r="W427" s="3" t="s">
        <v>2648</v>
      </c>
      <c r="Y427" s="5">
        <v>45899.730567708299</v>
      </c>
      <c r="AA427" s="3" t="s">
        <v>1250</v>
      </c>
      <c r="AB427" s="3">
        <v>74250</v>
      </c>
      <c r="AC427" s="3" t="s">
        <v>2771</v>
      </c>
      <c r="AD427" s="3" t="s">
        <v>2770</v>
      </c>
      <c r="AE427" s="3" t="str">
        <f t="shared" si="39"/>
        <v>10182351</v>
      </c>
      <c r="AF427" s="3" t="str">
        <f>VLOOKUP(AD427,Vat_tu__hang_hoa__dich_vu!$C:$D,2,0)</f>
        <v>CC300</v>
      </c>
      <c r="AH427" s="3">
        <f t="shared" si="41"/>
        <v>74250</v>
      </c>
      <c r="AI427" s="3">
        <f t="shared" si="42"/>
        <v>148500</v>
      </c>
    </row>
    <row r="428" spans="1:35" x14ac:dyDescent="0.25">
      <c r="A428" s="3" t="str">
        <f>VLOOKUP(B428,'HĐ TRA'!$B:$C,2,0)</f>
        <v>30/08/2025</v>
      </c>
      <c r="B428" s="4">
        <v>9105872697</v>
      </c>
      <c r="C428" s="3" t="s">
        <v>731</v>
      </c>
      <c r="D428" s="5" t="str">
        <f>VLOOKUP(B428,'HĐ TRA'!$B:$L,11,0)</f>
        <v>0104918404</v>
      </c>
      <c r="E428" s="6" t="str">
        <f t="shared" si="40"/>
        <v>WIN</v>
      </c>
      <c r="F428" s="8" t="str">
        <f t="shared" ref="F428:F478" si="43">L428&amp;" "&amp;M428</f>
        <v>6734 WM+ HCM 117 – 119 Trần Văn Kiểu</v>
      </c>
      <c r="G428" s="5"/>
      <c r="H428" s="3" t="s">
        <v>1243</v>
      </c>
      <c r="I428" s="4" t="s">
        <v>560</v>
      </c>
      <c r="J428" s="3" t="s">
        <v>1244</v>
      </c>
      <c r="K428" s="3" t="s">
        <v>1245</v>
      </c>
      <c r="L428" s="4" t="s">
        <v>2645</v>
      </c>
      <c r="M428" s="3" t="s">
        <v>2646</v>
      </c>
      <c r="N428" s="3" t="s">
        <v>2647</v>
      </c>
      <c r="O428" s="3">
        <v>30</v>
      </c>
      <c r="P428" s="4" t="s">
        <v>1257</v>
      </c>
      <c r="Q428" s="3" t="s">
        <v>1258</v>
      </c>
      <c r="R428" s="4" t="s">
        <v>1259</v>
      </c>
      <c r="S428" s="4" t="s">
        <v>1249</v>
      </c>
      <c r="T428" s="3">
        <v>55595</v>
      </c>
      <c r="U428" s="3">
        <v>1</v>
      </c>
      <c r="V428" s="3">
        <v>0</v>
      </c>
      <c r="W428" s="3" t="s">
        <v>2648</v>
      </c>
      <c r="Y428" s="5">
        <v>45899.730567708299</v>
      </c>
      <c r="AA428" s="3" t="s">
        <v>1250</v>
      </c>
      <c r="AB428" s="3">
        <v>55595</v>
      </c>
      <c r="AC428" s="3" t="s">
        <v>3047</v>
      </c>
      <c r="AD428" s="3" t="s">
        <v>3046</v>
      </c>
      <c r="AE428" s="3" t="str">
        <f t="shared" si="39"/>
        <v>10005987</v>
      </c>
      <c r="AF428" s="3" t="str">
        <f>VLOOKUP(AD428,Vat_tu__hang_hoa__dich_vu!$C:$D,2,0)</f>
        <v>TH200</v>
      </c>
      <c r="AH428" s="3">
        <f t="shared" si="41"/>
        <v>55595</v>
      </c>
      <c r="AI428" s="3">
        <f t="shared" si="42"/>
        <v>55595</v>
      </c>
    </row>
    <row r="429" spans="1:35" x14ac:dyDescent="0.25">
      <c r="A429" s="3" t="str">
        <f>VLOOKUP(B429,'HĐ TRA'!$B:$C,2,0)</f>
        <v>30/08/2025</v>
      </c>
      <c r="B429" s="4">
        <v>9105872697</v>
      </c>
      <c r="C429" s="3" t="s">
        <v>731</v>
      </c>
      <c r="D429" s="5" t="str">
        <f>VLOOKUP(B429,'HĐ TRA'!$B:$L,11,0)</f>
        <v>0104918404</v>
      </c>
      <c r="E429" s="6" t="str">
        <f t="shared" si="40"/>
        <v>WIN</v>
      </c>
      <c r="F429" s="8" t="str">
        <f t="shared" si="43"/>
        <v>6734 WM+ HCM 117 – 119 Trần Văn Kiểu</v>
      </c>
      <c r="G429" s="5"/>
      <c r="H429" s="3" t="s">
        <v>1243</v>
      </c>
      <c r="I429" s="4" t="s">
        <v>560</v>
      </c>
      <c r="J429" s="3" t="s">
        <v>1244</v>
      </c>
      <c r="K429" s="3" t="s">
        <v>1245</v>
      </c>
      <c r="L429" s="4" t="s">
        <v>2645</v>
      </c>
      <c r="M429" s="3" t="s">
        <v>2646</v>
      </c>
      <c r="N429" s="3" t="s">
        <v>2647</v>
      </c>
      <c r="O429" s="3">
        <v>40</v>
      </c>
      <c r="P429" s="4" t="s">
        <v>1263</v>
      </c>
      <c r="Q429" s="3" t="s">
        <v>1264</v>
      </c>
      <c r="R429" s="4" t="s">
        <v>1265</v>
      </c>
      <c r="S429" s="4" t="s">
        <v>1249</v>
      </c>
      <c r="T429" s="3">
        <v>89285</v>
      </c>
      <c r="U429" s="3">
        <v>1</v>
      </c>
      <c r="V429" s="3">
        <v>0</v>
      </c>
      <c r="W429" s="3" t="s">
        <v>2648</v>
      </c>
      <c r="Y429" s="5">
        <v>45899.730567708299</v>
      </c>
      <c r="AA429" s="3" t="s">
        <v>1250</v>
      </c>
      <c r="AB429" s="3">
        <v>89285</v>
      </c>
      <c r="AC429" s="3" t="s">
        <v>2899</v>
      </c>
      <c r="AD429" s="3" t="s">
        <v>3180</v>
      </c>
      <c r="AE429" s="3" t="str">
        <f t="shared" si="39"/>
        <v>10184167</v>
      </c>
      <c r="AF429" s="3" t="str">
        <f>VLOOKUP(AD429,Vat_tu__hang_hoa__dich_vu!$C:$D,2,0)</f>
        <v>GXD500</v>
      </c>
      <c r="AH429" s="3">
        <f t="shared" si="41"/>
        <v>89285</v>
      </c>
      <c r="AI429" s="3">
        <f t="shared" si="42"/>
        <v>89285</v>
      </c>
    </row>
    <row r="430" spans="1:35" x14ac:dyDescent="0.25">
      <c r="A430" s="3" t="str">
        <f>VLOOKUP(B430,'HĐ TRA'!$B:$C,2,0)</f>
        <v>30/08/2025</v>
      </c>
      <c r="B430" s="4">
        <v>9105872697</v>
      </c>
      <c r="C430" s="3" t="s">
        <v>731</v>
      </c>
      <c r="D430" s="5" t="str">
        <f>VLOOKUP(B430,'HĐ TRA'!$B:$L,11,0)</f>
        <v>0104918404</v>
      </c>
      <c r="E430" s="6" t="str">
        <f t="shared" si="40"/>
        <v>WIN</v>
      </c>
      <c r="F430" s="8" t="str">
        <f t="shared" si="43"/>
        <v>6734 WM+ HCM 117 – 119 Trần Văn Kiểu</v>
      </c>
      <c r="G430" s="5"/>
      <c r="H430" s="3" t="s">
        <v>1243</v>
      </c>
      <c r="I430" s="4" t="s">
        <v>560</v>
      </c>
      <c r="J430" s="3" t="s">
        <v>1244</v>
      </c>
      <c r="K430" s="3" t="s">
        <v>1245</v>
      </c>
      <c r="L430" s="4" t="s">
        <v>2645</v>
      </c>
      <c r="M430" s="3" t="s">
        <v>2646</v>
      </c>
      <c r="N430" s="3" t="s">
        <v>2647</v>
      </c>
      <c r="O430" s="3">
        <v>50</v>
      </c>
      <c r="P430" s="4" t="s">
        <v>1254</v>
      </c>
      <c r="Q430" s="3" t="s">
        <v>1255</v>
      </c>
      <c r="R430" s="4" t="s">
        <v>1256</v>
      </c>
      <c r="S430" s="4" t="s">
        <v>1249</v>
      </c>
      <c r="T430" s="3">
        <v>46000</v>
      </c>
      <c r="U430" s="3">
        <v>2</v>
      </c>
      <c r="V430" s="3">
        <v>0</v>
      </c>
      <c r="W430" s="3" t="s">
        <v>2648</v>
      </c>
      <c r="Y430" s="5">
        <v>45899.730567708299</v>
      </c>
      <c r="AA430" s="3" t="s">
        <v>1250</v>
      </c>
      <c r="AB430" s="3">
        <v>46000</v>
      </c>
      <c r="AC430" s="3" t="s">
        <v>3013</v>
      </c>
      <c r="AD430" s="3" t="s">
        <v>3181</v>
      </c>
      <c r="AE430" s="3" t="str">
        <f t="shared" si="39"/>
        <v>10638308</v>
      </c>
      <c r="AF430" s="3" t="str">
        <f>VLOOKUP(AD430,Vat_tu__hang_hoa__dich_vu!$C:$D,2,0)</f>
        <v>MNH250</v>
      </c>
      <c r="AH430" s="3">
        <f t="shared" si="41"/>
        <v>46000</v>
      </c>
      <c r="AI430" s="3">
        <f t="shared" si="42"/>
        <v>92000</v>
      </c>
    </row>
    <row r="431" spans="1:35" x14ac:dyDescent="0.25">
      <c r="A431" s="3" t="str">
        <f>VLOOKUP(B431,'HĐ TRA'!$B:$C,2,0)</f>
        <v>30/08/2025</v>
      </c>
      <c r="B431" s="4">
        <v>9105872697</v>
      </c>
      <c r="C431" s="3" t="s">
        <v>731</v>
      </c>
      <c r="D431" s="5" t="str">
        <f>VLOOKUP(B431,'HĐ TRA'!$B:$L,11,0)</f>
        <v>0104918404</v>
      </c>
      <c r="E431" s="6" t="str">
        <f t="shared" si="40"/>
        <v>WIN</v>
      </c>
      <c r="F431" s="8" t="str">
        <f t="shared" si="43"/>
        <v>6734 WM+ HCM 117 – 119 Trần Văn Kiểu</v>
      </c>
      <c r="G431" s="5"/>
      <c r="H431" s="3" t="s">
        <v>1243</v>
      </c>
      <c r="I431" s="4" t="s">
        <v>560</v>
      </c>
      <c r="J431" s="3" t="s">
        <v>1244</v>
      </c>
      <c r="K431" s="3" t="s">
        <v>1245</v>
      </c>
      <c r="L431" s="4" t="s">
        <v>2645</v>
      </c>
      <c r="M431" s="3" t="s">
        <v>2646</v>
      </c>
      <c r="N431" s="3" t="s">
        <v>2647</v>
      </c>
      <c r="O431" s="3">
        <v>60</v>
      </c>
      <c r="P431" s="4" t="s">
        <v>1251</v>
      </c>
      <c r="Q431" s="3" t="s">
        <v>1252</v>
      </c>
      <c r="R431" s="4" t="s">
        <v>1253</v>
      </c>
      <c r="S431" s="4" t="s">
        <v>1249</v>
      </c>
      <c r="T431" s="3">
        <v>50182</v>
      </c>
      <c r="U431" s="3">
        <v>2</v>
      </c>
      <c r="V431" s="3">
        <v>0</v>
      </c>
      <c r="W431" s="3" t="s">
        <v>2648</v>
      </c>
      <c r="Y431" s="5">
        <v>45899.730567708299</v>
      </c>
      <c r="AA431" s="3" t="s">
        <v>1250</v>
      </c>
      <c r="AB431" s="3">
        <v>50182</v>
      </c>
      <c r="AC431" s="3" t="s">
        <v>2826</v>
      </c>
      <c r="AD431" s="3" t="s">
        <v>3179</v>
      </c>
      <c r="AE431" s="3" t="str">
        <f t="shared" si="39"/>
        <v>10638307</v>
      </c>
      <c r="AF431" s="3" t="str">
        <f>VLOOKUP(AD431,Vat_tu__hang_hoa__dich_vu!$C:$D,2,0)</f>
        <v>GTLX250G</v>
      </c>
      <c r="AH431" s="3">
        <f t="shared" si="41"/>
        <v>50182</v>
      </c>
      <c r="AI431" s="3">
        <f t="shared" si="42"/>
        <v>100364</v>
      </c>
    </row>
    <row r="432" spans="1:35" x14ac:dyDescent="0.25">
      <c r="A432" s="3" t="str">
        <f>VLOOKUP(B432,'HĐ TRA'!$B:$C,2,0)</f>
        <v>30/08/2025</v>
      </c>
      <c r="B432" s="4">
        <v>9105872697</v>
      </c>
      <c r="C432" s="3" t="s">
        <v>731</v>
      </c>
      <c r="D432" s="5" t="str">
        <f>VLOOKUP(B432,'HĐ TRA'!$B:$L,11,0)</f>
        <v>0104918404</v>
      </c>
      <c r="E432" s="6" t="str">
        <f t="shared" si="40"/>
        <v>WIN</v>
      </c>
      <c r="F432" s="8" t="str">
        <f t="shared" si="43"/>
        <v>6734 WM+ HCM 117 – 119 Trần Văn Kiểu</v>
      </c>
      <c r="G432" s="5"/>
      <c r="H432" s="3" t="s">
        <v>1243</v>
      </c>
      <c r="I432" s="4" t="s">
        <v>560</v>
      </c>
      <c r="J432" s="3" t="s">
        <v>1244</v>
      </c>
      <c r="K432" s="3" t="s">
        <v>1245</v>
      </c>
      <c r="L432" s="4" t="s">
        <v>2645</v>
      </c>
      <c r="M432" s="3" t="s">
        <v>2646</v>
      </c>
      <c r="N432" s="3" t="s">
        <v>2647</v>
      </c>
      <c r="O432" s="3">
        <v>70</v>
      </c>
      <c r="P432" s="4" t="s">
        <v>1246</v>
      </c>
      <c r="Q432" s="3" t="s">
        <v>1247</v>
      </c>
      <c r="R432" s="4" t="s">
        <v>1248</v>
      </c>
      <c r="S432" s="4" t="s">
        <v>1249</v>
      </c>
      <c r="T432" s="3">
        <v>111058</v>
      </c>
      <c r="U432" s="3">
        <v>1</v>
      </c>
      <c r="V432" s="3">
        <v>0</v>
      </c>
      <c r="W432" s="3" t="s">
        <v>2648</v>
      </c>
      <c r="Y432" s="5">
        <v>45899.730567708299</v>
      </c>
      <c r="AA432" s="3" t="s">
        <v>1250</v>
      </c>
      <c r="AB432" s="3">
        <v>111058</v>
      </c>
      <c r="AC432" s="3" t="s">
        <v>2824</v>
      </c>
      <c r="AD432" s="3" t="s">
        <v>2825</v>
      </c>
      <c r="AE432" s="3" t="str">
        <f t="shared" si="39"/>
        <v>10005986</v>
      </c>
      <c r="AF432" s="3" t="str">
        <f>VLOOKUP(AD432,Vat_tu__hang_hoa__dich_vu!$C:$D,2,0)</f>
        <v>GM500</v>
      </c>
      <c r="AH432" s="3">
        <f t="shared" si="41"/>
        <v>111058</v>
      </c>
      <c r="AI432" s="3">
        <f t="shared" si="42"/>
        <v>111058</v>
      </c>
    </row>
    <row r="433" spans="1:35" x14ac:dyDescent="0.25">
      <c r="A433" s="3" t="str">
        <f>VLOOKUP(B433,'HĐ TRA'!$B:$C,2,0)</f>
        <v>30/08/2025</v>
      </c>
      <c r="B433" s="4">
        <v>9105872718</v>
      </c>
      <c r="C433" s="3" t="s">
        <v>915</v>
      </c>
      <c r="D433" s="5" t="str">
        <f>VLOOKUP(B433,'HĐ TRA'!$B:$L,11,0)</f>
        <v>0104918404-002</v>
      </c>
      <c r="E433" s="6" t="str">
        <f t="shared" si="40"/>
        <v>WIN-002</v>
      </c>
      <c r="F433" s="8" t="str">
        <f t="shared" si="43"/>
        <v>4535 WM+ HNI 120 Phố Mã</v>
      </c>
      <c r="G433" s="5"/>
      <c r="H433" s="3" t="s">
        <v>1243</v>
      </c>
      <c r="I433" s="4" t="s">
        <v>560</v>
      </c>
      <c r="J433" s="3" t="s">
        <v>1244</v>
      </c>
      <c r="K433" s="3" t="s">
        <v>1245</v>
      </c>
      <c r="L433" s="4" t="s">
        <v>1629</v>
      </c>
      <c r="M433" s="3" t="s">
        <v>1630</v>
      </c>
      <c r="N433" s="3" t="s">
        <v>1631</v>
      </c>
      <c r="O433" s="3">
        <v>10</v>
      </c>
      <c r="P433" s="4" t="s">
        <v>1246</v>
      </c>
      <c r="Q433" s="3" t="s">
        <v>1247</v>
      </c>
      <c r="R433" s="4" t="s">
        <v>1248</v>
      </c>
      <c r="S433" s="4" t="s">
        <v>1249</v>
      </c>
      <c r="T433" s="3">
        <v>111058</v>
      </c>
      <c r="U433" s="3">
        <v>2</v>
      </c>
      <c r="V433" s="3">
        <v>0</v>
      </c>
      <c r="W433" s="3" t="s">
        <v>1630</v>
      </c>
      <c r="X433" s="3" t="s">
        <v>1273</v>
      </c>
      <c r="Y433" s="5">
        <v>45899.734218483798</v>
      </c>
      <c r="AA433" s="3" t="s">
        <v>1250</v>
      </c>
      <c r="AB433" s="3">
        <v>111058</v>
      </c>
      <c r="AC433" s="3" t="s">
        <v>2824</v>
      </c>
      <c r="AD433" s="3" t="s">
        <v>2825</v>
      </c>
      <c r="AE433" s="3" t="str">
        <f t="shared" si="39"/>
        <v>10005986</v>
      </c>
      <c r="AF433" s="3" t="str">
        <f>VLOOKUP(AD433,Vat_tu__hang_hoa__dich_vu!$C:$D,2,0)</f>
        <v>GM500</v>
      </c>
      <c r="AH433" s="3">
        <f t="shared" si="41"/>
        <v>111058</v>
      </c>
      <c r="AI433" s="3">
        <f t="shared" si="42"/>
        <v>222116</v>
      </c>
    </row>
    <row r="434" spans="1:35" x14ac:dyDescent="0.25">
      <c r="A434" s="3" t="str">
        <f>VLOOKUP(B434,'HĐ TRA'!$B:$C,2,0)</f>
        <v>30/08/2025</v>
      </c>
      <c r="B434" s="4">
        <v>9105872731</v>
      </c>
      <c r="C434" s="3" t="s">
        <v>871</v>
      </c>
      <c r="D434" s="5" t="str">
        <f>VLOOKUP(B434,'HĐ TRA'!$B:$L,11,0)</f>
        <v>0104918404-058</v>
      </c>
      <c r="E434" s="6" t="str">
        <f t="shared" si="40"/>
        <v>WIN-058</v>
      </c>
      <c r="F434" s="8" t="str">
        <f t="shared" si="43"/>
        <v>6112 WM+ NAN 78 Lê Nin</v>
      </c>
      <c r="G434" s="5"/>
      <c r="H434" s="3" t="s">
        <v>1243</v>
      </c>
      <c r="I434" s="4" t="s">
        <v>560</v>
      </c>
      <c r="J434" s="3" t="s">
        <v>1244</v>
      </c>
      <c r="K434" s="3" t="s">
        <v>1245</v>
      </c>
      <c r="L434" s="4" t="s">
        <v>1747</v>
      </c>
      <c r="M434" s="3" t="s">
        <v>1748</v>
      </c>
      <c r="N434" s="3" t="s">
        <v>1749</v>
      </c>
      <c r="O434" s="3">
        <v>10</v>
      </c>
      <c r="P434" s="4" t="s">
        <v>1274</v>
      </c>
      <c r="Q434" s="3" t="s">
        <v>1275</v>
      </c>
      <c r="R434" s="4" t="s">
        <v>1276</v>
      </c>
      <c r="S434" s="4" t="s">
        <v>1249</v>
      </c>
      <c r="T434" s="3">
        <v>74250</v>
      </c>
      <c r="U434" s="3">
        <v>3</v>
      </c>
      <c r="V434" s="3">
        <v>0</v>
      </c>
      <c r="W434" s="3" t="s">
        <v>1748</v>
      </c>
      <c r="Y434" s="5">
        <v>45899.734769594899</v>
      </c>
      <c r="Z434" s="3" t="s">
        <v>2649</v>
      </c>
      <c r="AA434" s="3" t="s">
        <v>1250</v>
      </c>
      <c r="AB434" s="3">
        <v>74250</v>
      </c>
      <c r="AC434" s="3" t="s">
        <v>2771</v>
      </c>
      <c r="AD434" s="3" t="s">
        <v>2770</v>
      </c>
      <c r="AE434" s="3" t="str">
        <f t="shared" si="39"/>
        <v>10182351</v>
      </c>
      <c r="AF434" s="3" t="str">
        <f>VLOOKUP(AD434,Vat_tu__hang_hoa__dich_vu!$C:$D,2,0)</f>
        <v>CC300</v>
      </c>
      <c r="AH434" s="3">
        <f t="shared" si="41"/>
        <v>74250</v>
      </c>
      <c r="AI434" s="3">
        <f t="shared" si="42"/>
        <v>222750</v>
      </c>
    </row>
    <row r="435" spans="1:35" x14ac:dyDescent="0.25">
      <c r="A435" s="3" t="str">
        <f>VLOOKUP(B435,'HĐ TRA'!$B:$C,2,0)</f>
        <v>30/08/2025</v>
      </c>
      <c r="B435" s="4">
        <v>9105872731</v>
      </c>
      <c r="C435" s="3" t="s">
        <v>871</v>
      </c>
      <c r="D435" s="5" t="str">
        <f>VLOOKUP(B435,'HĐ TRA'!$B:$L,11,0)</f>
        <v>0104918404-058</v>
      </c>
      <c r="E435" s="6" t="str">
        <f t="shared" si="40"/>
        <v>WIN-058</v>
      </c>
      <c r="F435" s="8" t="str">
        <f t="shared" si="43"/>
        <v>6112 WM+ NAN 78 Lê Nin</v>
      </c>
      <c r="G435" s="5"/>
      <c r="H435" s="3" t="s">
        <v>1243</v>
      </c>
      <c r="I435" s="4" t="s">
        <v>560</v>
      </c>
      <c r="J435" s="3" t="s">
        <v>1244</v>
      </c>
      <c r="K435" s="3" t="s">
        <v>1245</v>
      </c>
      <c r="L435" s="4" t="s">
        <v>1747</v>
      </c>
      <c r="M435" s="3" t="s">
        <v>1748</v>
      </c>
      <c r="N435" s="3" t="s">
        <v>1749</v>
      </c>
      <c r="O435" s="3">
        <v>20</v>
      </c>
      <c r="P435" s="4" t="s">
        <v>1257</v>
      </c>
      <c r="Q435" s="3" t="s">
        <v>1258</v>
      </c>
      <c r="R435" s="4" t="s">
        <v>1259</v>
      </c>
      <c r="S435" s="4" t="s">
        <v>1249</v>
      </c>
      <c r="T435" s="3">
        <v>55595</v>
      </c>
      <c r="U435" s="3">
        <v>3</v>
      </c>
      <c r="V435" s="3">
        <v>0</v>
      </c>
      <c r="W435" s="3" t="s">
        <v>1748</v>
      </c>
      <c r="Y435" s="5">
        <v>45899.734769594899</v>
      </c>
      <c r="Z435" s="3" t="s">
        <v>2649</v>
      </c>
      <c r="AA435" s="3" t="s">
        <v>1250</v>
      </c>
      <c r="AB435" s="3">
        <v>55595</v>
      </c>
      <c r="AC435" s="3" t="s">
        <v>3047</v>
      </c>
      <c r="AD435" s="3" t="s">
        <v>3046</v>
      </c>
      <c r="AE435" s="3" t="str">
        <f t="shared" si="39"/>
        <v>10005987</v>
      </c>
      <c r="AF435" s="3" t="str">
        <f>VLOOKUP(AD435,Vat_tu__hang_hoa__dich_vu!$C:$D,2,0)</f>
        <v>TH200</v>
      </c>
      <c r="AH435" s="3">
        <f t="shared" si="41"/>
        <v>55595</v>
      </c>
      <c r="AI435" s="3">
        <f t="shared" si="42"/>
        <v>166785</v>
      </c>
    </row>
    <row r="436" spans="1:35" x14ac:dyDescent="0.25">
      <c r="A436" s="3" t="str">
        <f>VLOOKUP(B436,'HĐ TRA'!$B:$C,2,0)</f>
        <v>30/08/2025</v>
      </c>
      <c r="B436" s="4">
        <v>9105872744</v>
      </c>
      <c r="C436" s="3" t="s">
        <v>659</v>
      </c>
      <c r="D436" s="5" t="str">
        <f>VLOOKUP(B436,'HĐ TRA'!$B:$L,11,0)</f>
        <v>0104918404-009</v>
      </c>
      <c r="E436" s="6" t="str">
        <f t="shared" si="40"/>
        <v>WIN-009</v>
      </c>
      <c r="F436" s="8" t="str">
        <f t="shared" si="43"/>
        <v>5421 WM+ DNG 124 Nguyễn Đức Trung</v>
      </c>
      <c r="G436" s="5"/>
      <c r="H436" s="3" t="s">
        <v>1243</v>
      </c>
      <c r="I436" s="4" t="s">
        <v>560</v>
      </c>
      <c r="J436" s="3" t="s">
        <v>1244</v>
      </c>
      <c r="K436" s="3" t="s">
        <v>1245</v>
      </c>
      <c r="L436" s="4" t="s">
        <v>1500</v>
      </c>
      <c r="M436" s="3" t="s">
        <v>1501</v>
      </c>
      <c r="N436" s="3" t="s">
        <v>1502</v>
      </c>
      <c r="O436" s="3">
        <v>10</v>
      </c>
      <c r="P436" s="4" t="s">
        <v>1251</v>
      </c>
      <c r="Q436" s="3" t="s">
        <v>1252</v>
      </c>
      <c r="R436" s="4" t="s">
        <v>1253</v>
      </c>
      <c r="S436" s="4" t="s">
        <v>1249</v>
      </c>
      <c r="T436" s="3">
        <v>50182</v>
      </c>
      <c r="U436" s="3">
        <v>1</v>
      </c>
      <c r="V436" s="3">
        <v>0</v>
      </c>
      <c r="W436" s="3" t="s">
        <v>1501</v>
      </c>
      <c r="X436" s="3" t="s">
        <v>1273</v>
      </c>
      <c r="Y436" s="5">
        <v>45899.740602928199</v>
      </c>
      <c r="AA436" s="3" t="s">
        <v>1250</v>
      </c>
      <c r="AB436" s="3">
        <v>50182</v>
      </c>
      <c r="AC436" s="3" t="s">
        <v>2826</v>
      </c>
      <c r="AD436" s="3" t="s">
        <v>3179</v>
      </c>
      <c r="AE436" s="3" t="str">
        <f t="shared" si="39"/>
        <v>10638307</v>
      </c>
      <c r="AF436" s="3" t="str">
        <f>VLOOKUP(AD436,Vat_tu__hang_hoa__dich_vu!$C:$D,2,0)</f>
        <v>GTLX250G</v>
      </c>
      <c r="AH436" s="3">
        <f t="shared" si="41"/>
        <v>50182</v>
      </c>
      <c r="AI436" s="3">
        <f t="shared" si="42"/>
        <v>50182</v>
      </c>
    </row>
    <row r="437" spans="1:35" x14ac:dyDescent="0.25">
      <c r="A437" s="3" t="str">
        <f>VLOOKUP(B437,'HĐ TRA'!$B:$C,2,0)</f>
        <v>30/08/2025</v>
      </c>
      <c r="B437" s="4">
        <v>9105872711</v>
      </c>
      <c r="C437" s="3" t="s">
        <v>741</v>
      </c>
      <c r="D437" s="5" t="str">
        <f>VLOOKUP(B437,'HĐ TRA'!$B:$L,11,0)</f>
        <v>0104918404-007</v>
      </c>
      <c r="E437" s="6" t="str">
        <f t="shared" si="40"/>
        <v>WIN-007</v>
      </c>
      <c r="F437" s="8" t="str">
        <f t="shared" si="43"/>
        <v>6708 WM+ QNH 103 Hoàng Hoa Thám</v>
      </c>
      <c r="G437" s="5"/>
      <c r="H437" s="3" t="s">
        <v>1243</v>
      </c>
      <c r="I437" s="4" t="s">
        <v>560</v>
      </c>
      <c r="J437" s="3" t="s">
        <v>1244</v>
      </c>
      <c r="K437" s="3" t="s">
        <v>1245</v>
      </c>
      <c r="L437" s="4" t="s">
        <v>1405</v>
      </c>
      <c r="M437" s="3" t="s">
        <v>1406</v>
      </c>
      <c r="N437" s="3" t="s">
        <v>1407</v>
      </c>
      <c r="O437" s="3">
        <v>10</v>
      </c>
      <c r="P437" s="4" t="s">
        <v>1251</v>
      </c>
      <c r="Q437" s="3" t="s">
        <v>1252</v>
      </c>
      <c r="R437" s="4" t="s">
        <v>1253</v>
      </c>
      <c r="S437" s="4" t="s">
        <v>1249</v>
      </c>
      <c r="T437" s="3">
        <v>50182</v>
      </c>
      <c r="U437" s="3">
        <v>1</v>
      </c>
      <c r="V437" s="3">
        <v>0</v>
      </c>
      <c r="W437" s="3" t="s">
        <v>1406</v>
      </c>
      <c r="Y437" s="5">
        <v>45899.744616550903</v>
      </c>
      <c r="Z437" s="3" t="s">
        <v>2650</v>
      </c>
      <c r="AA437" s="3" t="s">
        <v>1250</v>
      </c>
      <c r="AB437" s="3">
        <v>50182</v>
      </c>
      <c r="AC437" s="3" t="s">
        <v>2826</v>
      </c>
      <c r="AD437" s="3" t="s">
        <v>3179</v>
      </c>
      <c r="AE437" s="3" t="str">
        <f t="shared" si="39"/>
        <v>10638307</v>
      </c>
      <c r="AF437" s="3" t="str">
        <f>VLOOKUP(AD437,Vat_tu__hang_hoa__dich_vu!$C:$D,2,0)</f>
        <v>GTLX250G</v>
      </c>
      <c r="AH437" s="3">
        <f t="shared" si="41"/>
        <v>50182</v>
      </c>
      <c r="AI437" s="3">
        <f t="shared" si="42"/>
        <v>50182</v>
      </c>
    </row>
    <row r="438" spans="1:35" x14ac:dyDescent="0.25">
      <c r="A438" s="3" t="str">
        <f>VLOOKUP(B438,'HĐ TRA'!$B:$C,2,0)</f>
        <v>30/08/2025</v>
      </c>
      <c r="B438" s="4">
        <v>9105872711</v>
      </c>
      <c r="C438" s="3" t="s">
        <v>741</v>
      </c>
      <c r="D438" s="5" t="str">
        <f>VLOOKUP(B438,'HĐ TRA'!$B:$L,11,0)</f>
        <v>0104918404-007</v>
      </c>
      <c r="E438" s="6" t="str">
        <f t="shared" si="40"/>
        <v>WIN-007</v>
      </c>
      <c r="F438" s="8" t="str">
        <f t="shared" si="43"/>
        <v>6708 WM+ QNH 103 Hoàng Hoa Thám</v>
      </c>
      <c r="G438" s="5"/>
      <c r="H438" s="3" t="s">
        <v>1243</v>
      </c>
      <c r="I438" s="4" t="s">
        <v>560</v>
      </c>
      <c r="J438" s="3" t="s">
        <v>1244</v>
      </c>
      <c r="K438" s="3" t="s">
        <v>1245</v>
      </c>
      <c r="L438" s="4" t="s">
        <v>1405</v>
      </c>
      <c r="M438" s="3" t="s">
        <v>1406</v>
      </c>
      <c r="N438" s="3" t="s">
        <v>1407</v>
      </c>
      <c r="O438" s="3">
        <v>20</v>
      </c>
      <c r="P438" s="4" t="s">
        <v>1296</v>
      </c>
      <c r="Q438" s="3" t="s">
        <v>1297</v>
      </c>
      <c r="R438" s="4" t="s">
        <v>1298</v>
      </c>
      <c r="S438" s="4" t="s">
        <v>1249</v>
      </c>
      <c r="T438" s="3">
        <v>50400</v>
      </c>
      <c r="U438" s="3">
        <v>2</v>
      </c>
      <c r="V438" s="3">
        <v>0</v>
      </c>
      <c r="W438" s="3" t="s">
        <v>1406</v>
      </c>
      <c r="Y438" s="5">
        <v>45899.744616550903</v>
      </c>
      <c r="Z438" s="3" t="s">
        <v>2650</v>
      </c>
      <c r="AA438" s="3" t="s">
        <v>1250</v>
      </c>
      <c r="AB438" s="3">
        <v>50400</v>
      </c>
      <c r="AC438" s="3" t="s">
        <v>2883</v>
      </c>
      <c r="AD438" s="3" t="s">
        <v>2882</v>
      </c>
      <c r="AE438" s="3" t="str">
        <f t="shared" si="39"/>
        <v>10182349</v>
      </c>
      <c r="AF438" s="3" t="str">
        <f>VLOOKUP(AD438,Vat_tu__hang_hoa__dich_vu!$C:$D,2,0)</f>
        <v>GSG250</v>
      </c>
      <c r="AH438" s="3">
        <f t="shared" si="41"/>
        <v>50400</v>
      </c>
      <c r="AI438" s="3">
        <f t="shared" si="42"/>
        <v>100800</v>
      </c>
    </row>
    <row r="439" spans="1:35" x14ac:dyDescent="0.25">
      <c r="A439" s="3" t="str">
        <f>VLOOKUP(B439,'HĐ TRA'!$B:$C,2,0)</f>
        <v>30/08/2025</v>
      </c>
      <c r="B439" s="4">
        <v>9105872796</v>
      </c>
      <c r="C439" s="3" t="s">
        <v>864</v>
      </c>
      <c r="D439" s="5" t="str">
        <f>VLOOKUP(B439,'HĐ TRA'!$B:$L,11,0)</f>
        <v>0104918404-020</v>
      </c>
      <c r="E439" s="6" t="str">
        <f t="shared" si="40"/>
        <v>WIN-020</v>
      </c>
      <c r="F439" s="8" t="str">
        <f t="shared" si="43"/>
        <v>2ACI WM+ THA L05-06, Khu A4 MBQH 65</v>
      </c>
      <c r="G439" s="5"/>
      <c r="H439" s="3" t="s">
        <v>1243</v>
      </c>
      <c r="I439" s="4" t="s">
        <v>560</v>
      </c>
      <c r="J439" s="3" t="s">
        <v>1244</v>
      </c>
      <c r="K439" s="3" t="s">
        <v>1245</v>
      </c>
      <c r="L439" s="4" t="s">
        <v>2651</v>
      </c>
      <c r="M439" s="3" t="s">
        <v>2652</v>
      </c>
      <c r="N439" s="3" t="s">
        <v>2653</v>
      </c>
      <c r="O439" s="3">
        <v>10</v>
      </c>
      <c r="P439" s="4" t="s">
        <v>1246</v>
      </c>
      <c r="Q439" s="3" t="s">
        <v>1247</v>
      </c>
      <c r="R439" s="4" t="s">
        <v>1248</v>
      </c>
      <c r="S439" s="4" t="s">
        <v>1249</v>
      </c>
      <c r="T439" s="3">
        <v>111058</v>
      </c>
      <c r="U439" s="3">
        <v>2</v>
      </c>
      <c r="V439" s="3">
        <v>0</v>
      </c>
      <c r="W439" s="3" t="s">
        <v>2652</v>
      </c>
      <c r="Y439" s="5">
        <v>45899.754683796302</v>
      </c>
      <c r="AA439" s="3" t="s">
        <v>1250</v>
      </c>
      <c r="AB439" s="3">
        <v>111058</v>
      </c>
      <c r="AC439" s="3" t="s">
        <v>2824</v>
      </c>
      <c r="AD439" s="3" t="s">
        <v>2825</v>
      </c>
      <c r="AE439" s="3" t="str">
        <f t="shared" ref="AE439:AE502" si="44">P439</f>
        <v>10005986</v>
      </c>
      <c r="AF439" s="3" t="str">
        <f>VLOOKUP(AD439,Vat_tu__hang_hoa__dich_vu!$C:$D,2,0)</f>
        <v>GM500</v>
      </c>
      <c r="AH439" s="3">
        <f t="shared" si="41"/>
        <v>111058</v>
      </c>
      <c r="AI439" s="3">
        <f t="shared" si="42"/>
        <v>222116</v>
      </c>
    </row>
    <row r="440" spans="1:35" x14ac:dyDescent="0.25">
      <c r="A440" s="3" t="str">
        <f>VLOOKUP(B440,'HĐ TRA'!$B:$C,2,0)</f>
        <v>30/08/2025</v>
      </c>
      <c r="B440" s="4">
        <v>9105872825</v>
      </c>
      <c r="C440" s="3" t="s">
        <v>678</v>
      </c>
      <c r="D440" s="5" t="str">
        <f>VLOOKUP(B440,'HĐ TRA'!$B:$L,11,0)</f>
        <v>0104918404</v>
      </c>
      <c r="E440" s="6" t="str">
        <f t="shared" si="40"/>
        <v>WIN</v>
      </c>
      <c r="F440" s="8" t="str">
        <f t="shared" si="43"/>
        <v>6830 WM+ HCM 129/3 Trịnh Thị Miếng</v>
      </c>
      <c r="G440" s="5"/>
      <c r="H440" s="3" t="s">
        <v>1243</v>
      </c>
      <c r="I440" s="4" t="s">
        <v>560</v>
      </c>
      <c r="J440" s="3" t="s">
        <v>1244</v>
      </c>
      <c r="K440" s="3" t="s">
        <v>1245</v>
      </c>
      <c r="L440" s="4" t="s">
        <v>1825</v>
      </c>
      <c r="M440" s="3" t="s">
        <v>1826</v>
      </c>
      <c r="N440" s="3" t="s">
        <v>1827</v>
      </c>
      <c r="O440" s="3">
        <v>10</v>
      </c>
      <c r="P440" s="4" t="s">
        <v>1246</v>
      </c>
      <c r="Q440" s="3" t="s">
        <v>1247</v>
      </c>
      <c r="R440" s="4" t="s">
        <v>1248</v>
      </c>
      <c r="S440" s="4" t="s">
        <v>1249</v>
      </c>
      <c r="T440" s="3">
        <v>111058</v>
      </c>
      <c r="U440" s="3">
        <v>1</v>
      </c>
      <c r="V440" s="3">
        <v>0</v>
      </c>
      <c r="W440" s="3" t="s">
        <v>1826</v>
      </c>
      <c r="Y440" s="5">
        <v>45899.754816400498</v>
      </c>
      <c r="AA440" s="3" t="s">
        <v>1250</v>
      </c>
      <c r="AB440" s="3">
        <v>111058</v>
      </c>
      <c r="AC440" s="3" t="s">
        <v>2824</v>
      </c>
      <c r="AD440" s="3" t="s">
        <v>2825</v>
      </c>
      <c r="AE440" s="3" t="str">
        <f t="shared" si="44"/>
        <v>10005986</v>
      </c>
      <c r="AF440" s="3" t="str">
        <f>VLOOKUP(AD440,Vat_tu__hang_hoa__dich_vu!$C:$D,2,0)</f>
        <v>GM500</v>
      </c>
      <c r="AH440" s="3">
        <f t="shared" si="41"/>
        <v>111058</v>
      </c>
      <c r="AI440" s="3">
        <f t="shared" si="42"/>
        <v>111058</v>
      </c>
    </row>
    <row r="441" spans="1:35" x14ac:dyDescent="0.25">
      <c r="A441" s="3" t="str">
        <f>VLOOKUP(B441,'HĐ TRA'!$B:$C,2,0)</f>
        <v>30/08/2025</v>
      </c>
      <c r="B441" s="4">
        <v>9105872897</v>
      </c>
      <c r="C441" s="3" t="s">
        <v>862</v>
      </c>
      <c r="D441" s="5" t="str">
        <f>VLOOKUP(B441,'HĐ TRA'!$B:$L,11,0)</f>
        <v>0104918404-020</v>
      </c>
      <c r="E441" s="6" t="str">
        <f t="shared" si="40"/>
        <v>WIN-020</v>
      </c>
      <c r="F441" s="8" t="str">
        <f t="shared" si="43"/>
        <v>2ARF WM+ THA 236 TDP Hành Chính</v>
      </c>
      <c r="G441" s="5"/>
      <c r="H441" s="3" t="s">
        <v>1243</v>
      </c>
      <c r="I441" s="4" t="s">
        <v>560</v>
      </c>
      <c r="J441" s="3" t="s">
        <v>1244</v>
      </c>
      <c r="K441" s="3" t="s">
        <v>1245</v>
      </c>
      <c r="L441" s="4" t="s">
        <v>1907</v>
      </c>
      <c r="M441" s="3" t="s">
        <v>1908</v>
      </c>
      <c r="N441" s="3" t="s">
        <v>1909</v>
      </c>
      <c r="O441" s="3">
        <v>10</v>
      </c>
      <c r="P441" s="4" t="s">
        <v>1246</v>
      </c>
      <c r="Q441" s="3" t="s">
        <v>1247</v>
      </c>
      <c r="R441" s="4" t="s">
        <v>1248</v>
      </c>
      <c r="S441" s="4" t="s">
        <v>1249</v>
      </c>
      <c r="T441" s="3">
        <v>111058</v>
      </c>
      <c r="U441" s="3">
        <v>3</v>
      </c>
      <c r="V441" s="3">
        <v>0</v>
      </c>
      <c r="W441" s="3" t="s">
        <v>1908</v>
      </c>
      <c r="Y441" s="5">
        <v>45899.765580474501</v>
      </c>
      <c r="AA441" s="3" t="s">
        <v>1250</v>
      </c>
      <c r="AB441" s="3">
        <v>111058</v>
      </c>
      <c r="AC441" s="3" t="s">
        <v>2824</v>
      </c>
      <c r="AD441" s="3" t="s">
        <v>2825</v>
      </c>
      <c r="AE441" s="3" t="str">
        <f t="shared" si="44"/>
        <v>10005986</v>
      </c>
      <c r="AF441" s="3" t="str">
        <f>VLOOKUP(AD441,Vat_tu__hang_hoa__dich_vu!$C:$D,2,0)</f>
        <v>GM500</v>
      </c>
      <c r="AH441" s="3">
        <f t="shared" si="41"/>
        <v>111058</v>
      </c>
      <c r="AI441" s="3">
        <f t="shared" si="42"/>
        <v>333174</v>
      </c>
    </row>
    <row r="442" spans="1:35" x14ac:dyDescent="0.25">
      <c r="A442" s="3" t="str">
        <f>VLOOKUP(B442,'HĐ TRA'!$B:$C,2,0)</f>
        <v>30/08/2025</v>
      </c>
      <c r="B442" s="4">
        <v>9105872895</v>
      </c>
      <c r="C442" s="3" t="s">
        <v>587</v>
      </c>
      <c r="D442" s="5" t="str">
        <f>VLOOKUP(B442,'HĐ TRA'!$B:$L,11,0)</f>
        <v>0104918404-004</v>
      </c>
      <c r="E442" s="6" t="str">
        <f t="shared" si="40"/>
        <v>WIN-004</v>
      </c>
      <c r="F442" s="8" t="str">
        <f t="shared" si="43"/>
        <v>6667 WM+ HTH TDP 9, TT Nghèn</v>
      </c>
      <c r="G442" s="5"/>
      <c r="H442" s="3" t="s">
        <v>1243</v>
      </c>
      <c r="I442" s="4" t="s">
        <v>560</v>
      </c>
      <c r="J442" s="3" t="s">
        <v>1244</v>
      </c>
      <c r="K442" s="3" t="s">
        <v>1245</v>
      </c>
      <c r="L442" s="4" t="s">
        <v>1600</v>
      </c>
      <c r="M442" s="3" t="s">
        <v>1601</v>
      </c>
      <c r="N442" s="3" t="s">
        <v>1602</v>
      </c>
      <c r="O442" s="3">
        <v>10</v>
      </c>
      <c r="P442" s="4" t="s">
        <v>1274</v>
      </c>
      <c r="Q442" s="3" t="s">
        <v>1275</v>
      </c>
      <c r="R442" s="4" t="s">
        <v>1276</v>
      </c>
      <c r="S442" s="4" t="s">
        <v>1249</v>
      </c>
      <c r="T442" s="3">
        <v>74250</v>
      </c>
      <c r="U442" s="3">
        <v>4</v>
      </c>
      <c r="V442" s="3">
        <v>0</v>
      </c>
      <c r="W442" s="3" t="s">
        <v>1601</v>
      </c>
      <c r="Y442" s="5">
        <v>45899.771651539399</v>
      </c>
      <c r="Z442" s="3" t="s">
        <v>2654</v>
      </c>
      <c r="AA442" s="3" t="s">
        <v>1250</v>
      </c>
      <c r="AB442" s="3">
        <v>74250</v>
      </c>
      <c r="AC442" s="3" t="s">
        <v>2771</v>
      </c>
      <c r="AD442" s="3" t="s">
        <v>2770</v>
      </c>
      <c r="AE442" s="3" t="str">
        <f t="shared" si="44"/>
        <v>10182351</v>
      </c>
      <c r="AF442" s="3" t="str">
        <f>VLOOKUP(AD442,Vat_tu__hang_hoa__dich_vu!$C:$D,2,0)</f>
        <v>CC300</v>
      </c>
      <c r="AH442" s="3">
        <f t="shared" si="41"/>
        <v>74250</v>
      </c>
      <c r="AI442" s="3">
        <f t="shared" si="42"/>
        <v>297000</v>
      </c>
    </row>
    <row r="443" spans="1:35" x14ac:dyDescent="0.25">
      <c r="A443" s="3" t="str">
        <f>VLOOKUP(B443,'HĐ TRA'!$B:$C,2,0)</f>
        <v>30/08/2025</v>
      </c>
      <c r="B443" s="4">
        <v>9105872895</v>
      </c>
      <c r="C443" s="3" t="s">
        <v>587</v>
      </c>
      <c r="D443" s="5" t="str">
        <f>VLOOKUP(B443,'HĐ TRA'!$B:$L,11,0)</f>
        <v>0104918404-004</v>
      </c>
      <c r="E443" s="6" t="str">
        <f t="shared" si="40"/>
        <v>WIN-004</v>
      </c>
      <c r="F443" s="8" t="str">
        <f t="shared" si="43"/>
        <v>6667 WM+ HTH TDP 9, TT Nghèn</v>
      </c>
      <c r="G443" s="5"/>
      <c r="H443" s="3" t="s">
        <v>1243</v>
      </c>
      <c r="I443" s="4" t="s">
        <v>560</v>
      </c>
      <c r="J443" s="3" t="s">
        <v>1244</v>
      </c>
      <c r="K443" s="3" t="s">
        <v>1245</v>
      </c>
      <c r="L443" s="4" t="s">
        <v>1600</v>
      </c>
      <c r="M443" s="3" t="s">
        <v>1601</v>
      </c>
      <c r="N443" s="3" t="s">
        <v>1602</v>
      </c>
      <c r="O443" s="3">
        <v>20</v>
      </c>
      <c r="P443" s="4" t="s">
        <v>1251</v>
      </c>
      <c r="Q443" s="3" t="s">
        <v>1252</v>
      </c>
      <c r="R443" s="4" t="s">
        <v>1253</v>
      </c>
      <c r="S443" s="4" t="s">
        <v>1249</v>
      </c>
      <c r="T443" s="3">
        <v>50182</v>
      </c>
      <c r="U443" s="3">
        <v>4</v>
      </c>
      <c r="V443" s="3">
        <v>0</v>
      </c>
      <c r="W443" s="3" t="s">
        <v>1601</v>
      </c>
      <c r="Y443" s="5">
        <v>45899.771651539399</v>
      </c>
      <c r="Z443" s="3" t="s">
        <v>2654</v>
      </c>
      <c r="AA443" s="3" t="s">
        <v>1250</v>
      </c>
      <c r="AB443" s="3">
        <v>50182</v>
      </c>
      <c r="AC443" s="3" t="s">
        <v>2826</v>
      </c>
      <c r="AD443" s="3" t="s">
        <v>3179</v>
      </c>
      <c r="AE443" s="3" t="str">
        <f t="shared" si="44"/>
        <v>10638307</v>
      </c>
      <c r="AF443" s="3" t="str">
        <f>VLOOKUP(AD443,Vat_tu__hang_hoa__dich_vu!$C:$D,2,0)</f>
        <v>GTLX250G</v>
      </c>
      <c r="AH443" s="3">
        <f t="shared" si="41"/>
        <v>50182</v>
      </c>
      <c r="AI443" s="3">
        <f t="shared" si="42"/>
        <v>200728</v>
      </c>
    </row>
    <row r="444" spans="1:35" x14ac:dyDescent="0.25">
      <c r="A444" s="3" t="str">
        <f>VLOOKUP(B444,'HĐ TRA'!$B:$C,2,0)</f>
        <v>30/08/2025</v>
      </c>
      <c r="B444" s="4">
        <v>9105872895</v>
      </c>
      <c r="C444" s="3" t="s">
        <v>587</v>
      </c>
      <c r="D444" s="5" t="str">
        <f>VLOOKUP(B444,'HĐ TRA'!$B:$L,11,0)</f>
        <v>0104918404-004</v>
      </c>
      <c r="E444" s="6" t="str">
        <f t="shared" si="40"/>
        <v>WIN-004</v>
      </c>
      <c r="F444" s="8" t="str">
        <f t="shared" si="43"/>
        <v>6667 WM+ HTH TDP 9, TT Nghèn</v>
      </c>
      <c r="G444" s="5"/>
      <c r="H444" s="3" t="s">
        <v>1243</v>
      </c>
      <c r="I444" s="4" t="s">
        <v>560</v>
      </c>
      <c r="J444" s="3" t="s">
        <v>1244</v>
      </c>
      <c r="K444" s="3" t="s">
        <v>1245</v>
      </c>
      <c r="L444" s="4" t="s">
        <v>1600</v>
      </c>
      <c r="M444" s="3" t="s">
        <v>1601</v>
      </c>
      <c r="N444" s="3" t="s">
        <v>1602</v>
      </c>
      <c r="O444" s="3">
        <v>30</v>
      </c>
      <c r="P444" s="4" t="s">
        <v>1266</v>
      </c>
      <c r="Q444" s="3" t="s">
        <v>1267</v>
      </c>
      <c r="R444" s="4" t="s">
        <v>1268</v>
      </c>
      <c r="S444" s="4" t="s">
        <v>1249</v>
      </c>
      <c r="T444" s="3">
        <v>49500</v>
      </c>
      <c r="U444" s="3">
        <v>2</v>
      </c>
      <c r="V444" s="3">
        <v>0</v>
      </c>
      <c r="W444" s="3" t="s">
        <v>1601</v>
      </c>
      <c r="Y444" s="5">
        <v>45899.771651539399</v>
      </c>
      <c r="Z444" s="3" t="s">
        <v>2654</v>
      </c>
      <c r="AA444" s="3" t="s">
        <v>1250</v>
      </c>
      <c r="AB444" s="3">
        <v>49500</v>
      </c>
      <c r="AC444" s="3" t="s">
        <v>2873</v>
      </c>
      <c r="AD444" s="3" t="s">
        <v>2872</v>
      </c>
      <c r="AE444" s="3" t="str">
        <f t="shared" si="44"/>
        <v>10182348</v>
      </c>
      <c r="AF444" s="3" t="str">
        <f>VLOOKUP(AD444,Vat_tu__hang_hoa__dich_vu!$C:$D,2,0)</f>
        <v>GL250KT</v>
      </c>
      <c r="AH444" s="3">
        <f t="shared" si="41"/>
        <v>49500</v>
      </c>
      <c r="AI444" s="3">
        <f t="shared" si="42"/>
        <v>99000</v>
      </c>
    </row>
    <row r="445" spans="1:35" x14ac:dyDescent="0.25">
      <c r="A445" s="3" t="str">
        <f>VLOOKUP(B445,'HĐ TRA'!$B:$C,2,0)</f>
        <v>30/08/2025</v>
      </c>
      <c r="B445" s="4">
        <v>9105872922</v>
      </c>
      <c r="C445" s="3" t="s">
        <v>768</v>
      </c>
      <c r="D445" s="5" t="str">
        <f>VLOOKUP(B445,'HĐ TRA'!$B:$L,11,0)</f>
        <v>0104918404-061</v>
      </c>
      <c r="E445" s="6" t="str">
        <f t="shared" si="40"/>
        <v>WIN-061</v>
      </c>
      <c r="F445" s="8" t="str">
        <f t="shared" si="43"/>
        <v>2AOH WM+ QNM 10C Hoàng Sa</v>
      </c>
      <c r="G445" s="5"/>
      <c r="H445" s="3" t="s">
        <v>1243</v>
      </c>
      <c r="I445" s="4" t="s">
        <v>560</v>
      </c>
      <c r="J445" s="3" t="s">
        <v>1244</v>
      </c>
      <c r="K445" s="3" t="s">
        <v>1245</v>
      </c>
      <c r="L445" s="4" t="s">
        <v>2474</v>
      </c>
      <c r="M445" s="3" t="s">
        <v>2475</v>
      </c>
      <c r="N445" s="3" t="s">
        <v>2476</v>
      </c>
      <c r="O445" s="3">
        <v>10</v>
      </c>
      <c r="P445" s="4" t="s">
        <v>1260</v>
      </c>
      <c r="Q445" s="3" t="s">
        <v>1261</v>
      </c>
      <c r="R445" s="4" t="s">
        <v>1262</v>
      </c>
      <c r="S445" s="4" t="s">
        <v>1249</v>
      </c>
      <c r="T445" s="3">
        <v>73431</v>
      </c>
      <c r="U445" s="3">
        <v>1</v>
      </c>
      <c r="V445" s="3">
        <v>0</v>
      </c>
      <c r="W445" s="3" t="s">
        <v>2477</v>
      </c>
      <c r="Y445" s="5">
        <v>45899.772910150503</v>
      </c>
      <c r="AA445" s="3" t="s">
        <v>1250</v>
      </c>
      <c r="AB445" s="3">
        <v>73431</v>
      </c>
      <c r="AC445" s="3" t="s">
        <v>2779</v>
      </c>
      <c r="AD445" s="3" t="s">
        <v>2778</v>
      </c>
      <c r="AE445" s="3" t="str">
        <f t="shared" si="44"/>
        <v>10005984</v>
      </c>
      <c r="AF445" s="3" t="str">
        <f>VLOOKUP(AD445,Vat_tu__hang_hoa__dich_vu!$C:$D,2,0)</f>
        <v>CGM300</v>
      </c>
      <c r="AH445" s="3">
        <f t="shared" si="41"/>
        <v>73431</v>
      </c>
      <c r="AI445" s="3">
        <f t="shared" si="42"/>
        <v>73431</v>
      </c>
    </row>
    <row r="446" spans="1:35" x14ac:dyDescent="0.25">
      <c r="A446" s="3" t="str">
        <f>VLOOKUP(B446,'HĐ TRA'!$B:$C,2,0)</f>
        <v>30/08/2025</v>
      </c>
      <c r="B446" s="4">
        <v>9105872998</v>
      </c>
      <c r="C446" s="3" t="s">
        <v>851</v>
      </c>
      <c r="D446" s="5" t="str">
        <f>VLOOKUP(B446,'HĐ TRA'!$B:$L,11,0)</f>
        <v>0104918404-058</v>
      </c>
      <c r="E446" s="6" t="str">
        <f t="shared" si="40"/>
        <v>WIN-058</v>
      </c>
      <c r="F446" s="8" t="str">
        <f t="shared" si="43"/>
        <v>2AYZ WM+ NAN Nguyễn Tạo, Giang Sơn Đông</v>
      </c>
      <c r="G446" s="5"/>
      <c r="H446" s="3" t="s">
        <v>1243</v>
      </c>
      <c r="I446" s="4" t="s">
        <v>560</v>
      </c>
      <c r="J446" s="3" t="s">
        <v>1244</v>
      </c>
      <c r="K446" s="3" t="s">
        <v>1245</v>
      </c>
      <c r="L446" s="4" t="s">
        <v>1878</v>
      </c>
      <c r="M446" s="3" t="s">
        <v>1879</v>
      </c>
      <c r="N446" s="3" t="s">
        <v>1880</v>
      </c>
      <c r="O446" s="3">
        <v>10</v>
      </c>
      <c r="P446" s="4" t="s">
        <v>1246</v>
      </c>
      <c r="Q446" s="3" t="s">
        <v>1247</v>
      </c>
      <c r="R446" s="4" t="s">
        <v>1248</v>
      </c>
      <c r="S446" s="4" t="s">
        <v>1249</v>
      </c>
      <c r="T446" s="3">
        <v>111058</v>
      </c>
      <c r="U446" s="3">
        <v>3</v>
      </c>
      <c r="V446" s="3">
        <v>0</v>
      </c>
      <c r="W446" s="3" t="s">
        <v>1881</v>
      </c>
      <c r="Y446" s="5">
        <v>45899.787660763897</v>
      </c>
      <c r="Z446" s="3" t="s">
        <v>2655</v>
      </c>
      <c r="AA446" s="3" t="s">
        <v>1250</v>
      </c>
      <c r="AB446" s="3">
        <v>111058</v>
      </c>
      <c r="AC446" s="3" t="s">
        <v>2824</v>
      </c>
      <c r="AD446" s="3" t="s">
        <v>2825</v>
      </c>
      <c r="AE446" s="3" t="str">
        <f t="shared" si="44"/>
        <v>10005986</v>
      </c>
      <c r="AF446" s="3" t="str">
        <f>VLOOKUP(AD446,Vat_tu__hang_hoa__dich_vu!$C:$D,2,0)</f>
        <v>GM500</v>
      </c>
      <c r="AH446" s="3">
        <f t="shared" si="41"/>
        <v>111058</v>
      </c>
      <c r="AI446" s="3">
        <f t="shared" si="42"/>
        <v>333174</v>
      </c>
    </row>
    <row r="447" spans="1:35" x14ac:dyDescent="0.25">
      <c r="A447" s="3" t="str">
        <f>VLOOKUP(B447,'HĐ TRA'!$B:$C,2,0)</f>
        <v>30/08/2025</v>
      </c>
      <c r="B447" s="4">
        <v>9105872972</v>
      </c>
      <c r="C447" s="3" t="s">
        <v>615</v>
      </c>
      <c r="D447" s="5" t="str">
        <f>VLOOKUP(B447,'HĐ TRA'!$B:$L,11,0)</f>
        <v>0104918404-009</v>
      </c>
      <c r="E447" s="6" t="str">
        <f t="shared" si="40"/>
        <v>WIN-009</v>
      </c>
      <c r="F447" s="8" t="str">
        <f t="shared" si="43"/>
        <v>4157 WM+ DNG 119 Phạm Như Xương</v>
      </c>
      <c r="G447" s="5"/>
      <c r="H447" s="3" t="s">
        <v>1243</v>
      </c>
      <c r="I447" s="4" t="s">
        <v>560</v>
      </c>
      <c r="J447" s="3" t="s">
        <v>1244</v>
      </c>
      <c r="K447" s="3" t="s">
        <v>1245</v>
      </c>
      <c r="L447" s="4" t="s">
        <v>1281</v>
      </c>
      <c r="M447" s="3" t="s">
        <v>1282</v>
      </c>
      <c r="N447" s="3" t="s">
        <v>1283</v>
      </c>
      <c r="O447" s="3">
        <v>10</v>
      </c>
      <c r="P447" s="4" t="s">
        <v>1263</v>
      </c>
      <c r="Q447" s="3" t="s">
        <v>1264</v>
      </c>
      <c r="R447" s="4" t="s">
        <v>1265</v>
      </c>
      <c r="S447" s="4" t="s">
        <v>1249</v>
      </c>
      <c r="T447" s="3">
        <v>89285</v>
      </c>
      <c r="U447" s="3">
        <v>1</v>
      </c>
      <c r="V447" s="3">
        <v>0</v>
      </c>
      <c r="W447" s="3" t="s">
        <v>1282</v>
      </c>
      <c r="X447" s="3" t="s">
        <v>1273</v>
      </c>
      <c r="Y447" s="5">
        <v>45899.787718437503</v>
      </c>
      <c r="AA447" s="3" t="s">
        <v>1250</v>
      </c>
      <c r="AB447" s="3">
        <v>89285</v>
      </c>
      <c r="AC447" s="3" t="s">
        <v>2899</v>
      </c>
      <c r="AD447" s="3" t="s">
        <v>3180</v>
      </c>
      <c r="AE447" s="3" t="str">
        <f t="shared" si="44"/>
        <v>10184167</v>
      </c>
      <c r="AF447" s="3" t="str">
        <f>VLOOKUP(AD447,Vat_tu__hang_hoa__dich_vu!$C:$D,2,0)</f>
        <v>GXD500</v>
      </c>
      <c r="AH447" s="3">
        <f t="shared" si="41"/>
        <v>89285</v>
      </c>
      <c r="AI447" s="3">
        <f t="shared" si="42"/>
        <v>89285</v>
      </c>
    </row>
    <row r="448" spans="1:35" x14ac:dyDescent="0.25">
      <c r="A448" s="3" t="str">
        <f>VLOOKUP(B448,'HĐ TRA'!$B:$C,2,0)</f>
        <v>30/08/2025</v>
      </c>
      <c r="B448" s="4">
        <v>9105873018</v>
      </c>
      <c r="C448" s="3" t="s">
        <v>879</v>
      </c>
      <c r="D448" s="5" t="str">
        <f>VLOOKUP(B448,'HĐ TRA'!$B:$L,11,0)</f>
        <v>0104918404-029</v>
      </c>
      <c r="E448" s="6" t="str">
        <f t="shared" si="40"/>
        <v>WIN-029</v>
      </c>
      <c r="F448" s="8" t="str">
        <f t="shared" si="43"/>
        <v>2B81 WM+ VPC Nguyễn Lương Bằng, Vị Trù</v>
      </c>
      <c r="G448" s="5"/>
      <c r="H448" s="3" t="s">
        <v>1243</v>
      </c>
      <c r="I448" s="4" t="s">
        <v>560</v>
      </c>
      <c r="J448" s="3" t="s">
        <v>1244</v>
      </c>
      <c r="K448" s="3" t="s">
        <v>1245</v>
      </c>
      <c r="L448" s="4" t="s">
        <v>2293</v>
      </c>
      <c r="M448" s="3" t="s">
        <v>2294</v>
      </c>
      <c r="N448" s="3" t="s">
        <v>2295</v>
      </c>
      <c r="O448" s="3">
        <v>10</v>
      </c>
      <c r="P448" s="4" t="s">
        <v>1246</v>
      </c>
      <c r="Q448" s="3" t="s">
        <v>1247</v>
      </c>
      <c r="R448" s="4" t="s">
        <v>1248</v>
      </c>
      <c r="S448" s="4" t="s">
        <v>1249</v>
      </c>
      <c r="T448" s="3">
        <v>111058</v>
      </c>
      <c r="U448" s="3">
        <v>1</v>
      </c>
      <c r="V448" s="3">
        <v>0</v>
      </c>
      <c r="W448" s="3" t="s">
        <v>2296</v>
      </c>
      <c r="Y448" s="5">
        <v>45899.792592939797</v>
      </c>
      <c r="AA448" s="3" t="s">
        <v>1250</v>
      </c>
      <c r="AB448" s="3">
        <v>111058</v>
      </c>
      <c r="AC448" s="3" t="s">
        <v>2824</v>
      </c>
      <c r="AD448" s="3" t="s">
        <v>2825</v>
      </c>
      <c r="AE448" s="3" t="str">
        <f t="shared" si="44"/>
        <v>10005986</v>
      </c>
      <c r="AF448" s="3" t="str">
        <f>VLOOKUP(AD448,Vat_tu__hang_hoa__dich_vu!$C:$D,2,0)</f>
        <v>GM500</v>
      </c>
      <c r="AH448" s="3">
        <f t="shared" si="41"/>
        <v>111058</v>
      </c>
      <c r="AI448" s="3">
        <f t="shared" si="42"/>
        <v>111058</v>
      </c>
    </row>
    <row r="449" spans="1:35" x14ac:dyDescent="0.25">
      <c r="A449" s="3" t="str">
        <f>VLOOKUP(B449,'HĐ TRA'!$B:$C,2,0)</f>
        <v>30/08/2025</v>
      </c>
      <c r="B449" s="4">
        <v>9105873018</v>
      </c>
      <c r="C449" s="3" t="s">
        <v>879</v>
      </c>
      <c r="D449" s="5" t="str">
        <f>VLOOKUP(B449,'HĐ TRA'!$B:$L,11,0)</f>
        <v>0104918404-029</v>
      </c>
      <c r="E449" s="6" t="str">
        <f t="shared" si="40"/>
        <v>WIN-029</v>
      </c>
      <c r="F449" s="8" t="str">
        <f t="shared" si="43"/>
        <v>2B81 WM+ VPC Nguyễn Lương Bằng, Vị Trù</v>
      </c>
      <c r="G449" s="5"/>
      <c r="H449" s="3" t="s">
        <v>1243</v>
      </c>
      <c r="I449" s="4" t="s">
        <v>560</v>
      </c>
      <c r="J449" s="3" t="s">
        <v>1244</v>
      </c>
      <c r="K449" s="3" t="s">
        <v>1245</v>
      </c>
      <c r="L449" s="4" t="s">
        <v>2293</v>
      </c>
      <c r="M449" s="3" t="s">
        <v>2294</v>
      </c>
      <c r="N449" s="3" t="s">
        <v>2295</v>
      </c>
      <c r="O449" s="3">
        <v>20</v>
      </c>
      <c r="P449" s="4" t="s">
        <v>1257</v>
      </c>
      <c r="Q449" s="3" t="s">
        <v>1258</v>
      </c>
      <c r="R449" s="4" t="s">
        <v>1259</v>
      </c>
      <c r="S449" s="4" t="s">
        <v>1249</v>
      </c>
      <c r="T449" s="3">
        <v>55595</v>
      </c>
      <c r="U449" s="3">
        <v>2</v>
      </c>
      <c r="V449" s="3">
        <v>0</v>
      </c>
      <c r="W449" s="3" t="s">
        <v>2296</v>
      </c>
      <c r="Y449" s="5">
        <v>45899.792592939797</v>
      </c>
      <c r="AA449" s="3" t="s">
        <v>1250</v>
      </c>
      <c r="AB449" s="3">
        <v>55595</v>
      </c>
      <c r="AC449" s="3" t="s">
        <v>3047</v>
      </c>
      <c r="AD449" s="3" t="s">
        <v>3046</v>
      </c>
      <c r="AE449" s="3" t="str">
        <f t="shared" si="44"/>
        <v>10005987</v>
      </c>
      <c r="AF449" s="3" t="str">
        <f>VLOOKUP(AD449,Vat_tu__hang_hoa__dich_vu!$C:$D,2,0)</f>
        <v>TH200</v>
      </c>
      <c r="AH449" s="3">
        <f t="shared" si="41"/>
        <v>55595</v>
      </c>
      <c r="AI449" s="3">
        <f t="shared" si="42"/>
        <v>111190</v>
      </c>
    </row>
    <row r="450" spans="1:35" x14ac:dyDescent="0.25">
      <c r="A450" s="3" t="str">
        <f>VLOOKUP(B450,'HĐ TRA'!$B:$C,2,0)</f>
        <v>30/08/2025</v>
      </c>
      <c r="B450" s="4">
        <v>9105873042</v>
      </c>
      <c r="C450" s="3" t="s">
        <v>883</v>
      </c>
      <c r="D450" s="5" t="str">
        <f>VLOOKUP(B450,'HĐ TRA'!$B:$L,11,0)</f>
        <v>0104918404-071</v>
      </c>
      <c r="E450" s="6" t="str">
        <f t="shared" si="40"/>
        <v>WIN-071</v>
      </c>
      <c r="F450" s="8" t="str">
        <f t="shared" si="43"/>
        <v>2AD2 WM+ BDH238 -240 Nguyễn Chí Thanh</v>
      </c>
      <c r="G450" s="5"/>
      <c r="H450" s="3" t="s">
        <v>1243</v>
      </c>
      <c r="I450" s="4" t="s">
        <v>560</v>
      </c>
      <c r="J450" s="3" t="s">
        <v>1244</v>
      </c>
      <c r="K450" s="3" t="s">
        <v>1245</v>
      </c>
      <c r="L450" s="4" t="s">
        <v>1965</v>
      </c>
      <c r="M450" s="3" t="s">
        <v>1966</v>
      </c>
      <c r="N450" s="3" t="s">
        <v>1967</v>
      </c>
      <c r="O450" s="3">
        <v>10</v>
      </c>
      <c r="P450" s="4" t="s">
        <v>1260</v>
      </c>
      <c r="Q450" s="3" t="s">
        <v>1261</v>
      </c>
      <c r="R450" s="4" t="s">
        <v>1262</v>
      </c>
      <c r="S450" s="4" t="s">
        <v>1249</v>
      </c>
      <c r="T450" s="3">
        <v>73431</v>
      </c>
      <c r="U450" s="3">
        <v>3</v>
      </c>
      <c r="V450" s="3">
        <v>0</v>
      </c>
      <c r="W450" s="3" t="s">
        <v>1968</v>
      </c>
      <c r="Y450" s="5">
        <v>45899.797722187497</v>
      </c>
      <c r="AA450" s="3" t="s">
        <v>1250</v>
      </c>
      <c r="AB450" s="3">
        <v>73431</v>
      </c>
      <c r="AC450" s="3" t="s">
        <v>2779</v>
      </c>
      <c r="AD450" s="3" t="s">
        <v>2778</v>
      </c>
      <c r="AE450" s="3" t="str">
        <f t="shared" si="44"/>
        <v>10005984</v>
      </c>
      <c r="AF450" s="3" t="str">
        <f>VLOOKUP(AD450,Vat_tu__hang_hoa__dich_vu!$C:$D,2,0)</f>
        <v>CGM300</v>
      </c>
      <c r="AH450" s="3">
        <f t="shared" si="41"/>
        <v>73431</v>
      </c>
      <c r="AI450" s="3">
        <f t="shared" si="42"/>
        <v>220293</v>
      </c>
    </row>
    <row r="451" spans="1:35" x14ac:dyDescent="0.25">
      <c r="A451" s="3" t="str">
        <f>VLOOKUP(B451,'HĐ TRA'!$B:$C,2,0)</f>
        <v>30/08/2025</v>
      </c>
      <c r="B451" s="4">
        <v>9105873080</v>
      </c>
      <c r="C451" s="3" t="s">
        <v>583</v>
      </c>
      <c r="D451" s="5" t="str">
        <f>VLOOKUP(B451,'HĐ TRA'!$B:$L,11,0)</f>
        <v>0104918404</v>
      </c>
      <c r="E451" s="6" t="str">
        <f t="shared" ref="E451:E514" si="45">IF(D451="#N/A","",IF(D451="0104918404","WIN","WIN-"&amp;RIGHT(D451,3)))</f>
        <v>WIN</v>
      </c>
      <c r="F451" s="8" t="str">
        <f t="shared" si="43"/>
        <v>2ABG WIN HCM 1.11, 16/9 Bùi Văn Ba</v>
      </c>
      <c r="G451" s="5"/>
      <c r="H451" s="3" t="s">
        <v>1243</v>
      </c>
      <c r="I451" s="4" t="s">
        <v>560</v>
      </c>
      <c r="J451" s="3" t="s">
        <v>1244</v>
      </c>
      <c r="K451" s="3" t="s">
        <v>1245</v>
      </c>
      <c r="L451" s="4" t="s">
        <v>2365</v>
      </c>
      <c r="M451" s="3" t="s">
        <v>2366</v>
      </c>
      <c r="N451" s="3" t="s">
        <v>2367</v>
      </c>
      <c r="O451" s="3">
        <v>10</v>
      </c>
      <c r="P451" s="4" t="s">
        <v>1251</v>
      </c>
      <c r="Q451" s="3" t="s">
        <v>1252</v>
      </c>
      <c r="R451" s="4" t="s">
        <v>1253</v>
      </c>
      <c r="S451" s="4" t="s">
        <v>1249</v>
      </c>
      <c r="T451" s="3">
        <v>50182</v>
      </c>
      <c r="U451" s="3">
        <v>5</v>
      </c>
      <c r="V451" s="3">
        <v>0</v>
      </c>
      <c r="W451" s="3" t="s">
        <v>2368</v>
      </c>
      <c r="Y451" s="5">
        <v>45899.813734756899</v>
      </c>
      <c r="AA451" s="3" t="s">
        <v>1250</v>
      </c>
      <c r="AB451" s="3">
        <v>50182</v>
      </c>
      <c r="AC451" s="3" t="s">
        <v>2826</v>
      </c>
      <c r="AD451" s="3" t="s">
        <v>3179</v>
      </c>
      <c r="AE451" s="3" t="str">
        <f t="shared" si="44"/>
        <v>10638307</v>
      </c>
      <c r="AF451" s="3" t="str">
        <f>VLOOKUP(AD451,Vat_tu__hang_hoa__dich_vu!$C:$D,2,0)</f>
        <v>GTLX250G</v>
      </c>
      <c r="AH451" s="3">
        <f t="shared" ref="AH451:AH514" si="46">T451</f>
        <v>50182</v>
      </c>
      <c r="AI451" s="3">
        <f t="shared" ref="AI451:AI514" si="47">T451*U451</f>
        <v>250910</v>
      </c>
    </row>
    <row r="452" spans="1:35" x14ac:dyDescent="0.25">
      <c r="A452" s="3" t="str">
        <f>VLOOKUP(B452,'HĐ TRA'!$B:$C,2,0)</f>
        <v>30/08/2025</v>
      </c>
      <c r="B452" s="4">
        <v>9105873080</v>
      </c>
      <c r="C452" s="3" t="s">
        <v>583</v>
      </c>
      <c r="D452" s="5" t="str">
        <f>VLOOKUP(B452,'HĐ TRA'!$B:$L,11,0)</f>
        <v>0104918404</v>
      </c>
      <c r="E452" s="6" t="str">
        <f t="shared" si="45"/>
        <v>WIN</v>
      </c>
      <c r="F452" s="8" t="str">
        <f t="shared" si="43"/>
        <v>2ABG WIN HCM 1.11, 16/9 Bùi Văn Ba</v>
      </c>
      <c r="G452" s="5"/>
      <c r="H452" s="3" t="s">
        <v>1243</v>
      </c>
      <c r="I452" s="4" t="s">
        <v>560</v>
      </c>
      <c r="J452" s="3" t="s">
        <v>1244</v>
      </c>
      <c r="K452" s="3" t="s">
        <v>1245</v>
      </c>
      <c r="L452" s="4" t="s">
        <v>2365</v>
      </c>
      <c r="M452" s="3" t="s">
        <v>2366</v>
      </c>
      <c r="N452" s="3" t="s">
        <v>2367</v>
      </c>
      <c r="O452" s="3">
        <v>20</v>
      </c>
      <c r="P452" s="4" t="s">
        <v>1269</v>
      </c>
      <c r="Q452" s="3" t="s">
        <v>1270</v>
      </c>
      <c r="R452" s="4" t="s">
        <v>1271</v>
      </c>
      <c r="S452" s="4" t="s">
        <v>1249</v>
      </c>
      <c r="T452" s="3">
        <v>56760</v>
      </c>
      <c r="U452" s="3">
        <v>1</v>
      </c>
      <c r="V452" s="3">
        <v>0</v>
      </c>
      <c r="W452" s="3" t="s">
        <v>2368</v>
      </c>
      <c r="Y452" s="5">
        <v>45899.813734756899</v>
      </c>
      <c r="AA452" s="3" t="s">
        <v>1250</v>
      </c>
      <c r="AB452" s="3">
        <v>56760</v>
      </c>
      <c r="AC452" s="3" t="s">
        <v>2819</v>
      </c>
      <c r="AD452" s="3" t="s">
        <v>2818</v>
      </c>
      <c r="AE452" s="3" t="str">
        <f t="shared" si="44"/>
        <v>10182350</v>
      </c>
      <c r="AF452" s="3" t="str">
        <f>VLOOKUP(AD452,Vat_tu__hang_hoa__dich_vu!$C:$D,2,0)</f>
        <v>CN300</v>
      </c>
      <c r="AH452" s="3">
        <f t="shared" si="46"/>
        <v>56760</v>
      </c>
      <c r="AI452" s="3">
        <f t="shared" si="47"/>
        <v>56760</v>
      </c>
    </row>
    <row r="453" spans="1:35" x14ac:dyDescent="0.25">
      <c r="A453" s="3" t="str">
        <f>VLOOKUP(B453,'HĐ TRA'!$B:$C,2,0)</f>
        <v>30/08/2025</v>
      </c>
      <c r="B453" s="4">
        <v>9105873109</v>
      </c>
      <c r="C453" s="3" t="s">
        <v>798</v>
      </c>
      <c r="D453" s="5" t="str">
        <f>VLOOKUP(B453,'HĐ TRA'!$B:$L,11,0)</f>
        <v>0104918404-025</v>
      </c>
      <c r="E453" s="6" t="str">
        <f t="shared" si="45"/>
        <v>WIN-025</v>
      </c>
      <c r="F453" s="8" t="str">
        <f t="shared" si="43"/>
        <v>6064 WM+ HPG Đại Trà, Kiến Thụy</v>
      </c>
      <c r="G453" s="5"/>
      <c r="H453" s="3" t="s">
        <v>1243</v>
      </c>
      <c r="I453" s="4" t="s">
        <v>560</v>
      </c>
      <c r="J453" s="3" t="s">
        <v>1244</v>
      </c>
      <c r="K453" s="3" t="s">
        <v>1245</v>
      </c>
      <c r="L453" s="4" t="s">
        <v>2038</v>
      </c>
      <c r="M453" s="3" t="s">
        <v>2039</v>
      </c>
      <c r="N453" s="3" t="s">
        <v>2040</v>
      </c>
      <c r="O453" s="3">
        <v>10</v>
      </c>
      <c r="P453" s="4" t="s">
        <v>1251</v>
      </c>
      <c r="Q453" s="3" t="s">
        <v>1252</v>
      </c>
      <c r="R453" s="4" t="s">
        <v>1253</v>
      </c>
      <c r="S453" s="4" t="s">
        <v>1249</v>
      </c>
      <c r="T453" s="3">
        <v>50182</v>
      </c>
      <c r="U453" s="3">
        <v>2</v>
      </c>
      <c r="V453" s="3">
        <v>0</v>
      </c>
      <c r="W453" s="3" t="s">
        <v>2039</v>
      </c>
      <c r="Y453" s="5">
        <v>45899.815099965301</v>
      </c>
      <c r="AA453" s="3" t="s">
        <v>1250</v>
      </c>
      <c r="AB453" s="3">
        <v>50182</v>
      </c>
      <c r="AC453" s="3" t="s">
        <v>2826</v>
      </c>
      <c r="AD453" s="3" t="s">
        <v>3179</v>
      </c>
      <c r="AE453" s="3" t="str">
        <f t="shared" si="44"/>
        <v>10638307</v>
      </c>
      <c r="AF453" s="3" t="str">
        <f>VLOOKUP(AD453,Vat_tu__hang_hoa__dich_vu!$C:$D,2,0)</f>
        <v>GTLX250G</v>
      </c>
      <c r="AH453" s="3">
        <f t="shared" si="46"/>
        <v>50182</v>
      </c>
      <c r="AI453" s="3">
        <f t="shared" si="47"/>
        <v>100364</v>
      </c>
    </row>
    <row r="454" spans="1:35" x14ac:dyDescent="0.25">
      <c r="A454" s="3" t="str">
        <f>VLOOKUP(B454,'HĐ TRA'!$B:$C,2,0)</f>
        <v>30/08/2025</v>
      </c>
      <c r="B454" s="4">
        <v>9105873142</v>
      </c>
      <c r="C454" s="3" t="s">
        <v>772</v>
      </c>
      <c r="D454" s="5" t="str">
        <f>VLOOKUP(B454,'HĐ TRA'!$B:$L,11,0)</f>
        <v>0104918404-002</v>
      </c>
      <c r="E454" s="6" t="str">
        <f t="shared" si="45"/>
        <v>WIN-002</v>
      </c>
      <c r="F454" s="8" t="str">
        <f t="shared" si="43"/>
        <v>6892 WM+ HNI Hạ Sở, Mỹ Đức</v>
      </c>
      <c r="G454" s="5"/>
      <c r="H454" s="3" t="s">
        <v>1243</v>
      </c>
      <c r="I454" s="4" t="s">
        <v>560</v>
      </c>
      <c r="J454" s="3" t="s">
        <v>1244</v>
      </c>
      <c r="K454" s="3" t="s">
        <v>1245</v>
      </c>
      <c r="L454" s="4" t="s">
        <v>1692</v>
      </c>
      <c r="M454" s="3" t="s">
        <v>1693</v>
      </c>
      <c r="N454" s="3" t="s">
        <v>1694</v>
      </c>
      <c r="O454" s="3">
        <v>10</v>
      </c>
      <c r="P454" s="4" t="s">
        <v>1246</v>
      </c>
      <c r="Q454" s="3" t="s">
        <v>1247</v>
      </c>
      <c r="R454" s="4" t="s">
        <v>1248</v>
      </c>
      <c r="S454" s="4" t="s">
        <v>1249</v>
      </c>
      <c r="T454" s="3">
        <v>111058</v>
      </c>
      <c r="U454" s="3">
        <v>3</v>
      </c>
      <c r="V454" s="3">
        <v>0</v>
      </c>
      <c r="W454" s="3" t="s">
        <v>1693</v>
      </c>
      <c r="Y454" s="5">
        <v>45899.838519641198</v>
      </c>
      <c r="Z454" s="3" t="s">
        <v>2656</v>
      </c>
      <c r="AA454" s="3" t="s">
        <v>1250</v>
      </c>
      <c r="AB454" s="3">
        <v>111058</v>
      </c>
      <c r="AC454" s="3" t="s">
        <v>2824</v>
      </c>
      <c r="AD454" s="3" t="s">
        <v>2825</v>
      </c>
      <c r="AE454" s="3" t="str">
        <f t="shared" si="44"/>
        <v>10005986</v>
      </c>
      <c r="AF454" s="3" t="str">
        <f>VLOOKUP(AD454,Vat_tu__hang_hoa__dich_vu!$C:$D,2,0)</f>
        <v>GM500</v>
      </c>
      <c r="AH454" s="3">
        <f t="shared" si="46"/>
        <v>111058</v>
      </c>
      <c r="AI454" s="3">
        <f t="shared" si="47"/>
        <v>333174</v>
      </c>
    </row>
    <row r="455" spans="1:35" x14ac:dyDescent="0.25">
      <c r="A455" s="3" t="str">
        <f>VLOOKUP(B455,'HĐ TRA'!$B:$C,2,0)</f>
        <v>30/08/2025</v>
      </c>
      <c r="B455" s="4">
        <v>9105873143</v>
      </c>
      <c r="C455" s="3" t="s">
        <v>774</v>
      </c>
      <c r="D455" s="5" t="str">
        <f>VLOOKUP(B455,'HĐ TRA'!$B:$L,11,0)</f>
        <v>0104918404-002</v>
      </c>
      <c r="E455" s="6" t="str">
        <f t="shared" si="45"/>
        <v>WIN-002</v>
      </c>
      <c r="F455" s="8" t="str">
        <f t="shared" si="43"/>
        <v>6892 WM+ HNI Hạ Sở, Mỹ Đức</v>
      </c>
      <c r="G455" s="5"/>
      <c r="H455" s="3" t="s">
        <v>1243</v>
      </c>
      <c r="I455" s="4" t="s">
        <v>560</v>
      </c>
      <c r="J455" s="3" t="s">
        <v>1244</v>
      </c>
      <c r="K455" s="3" t="s">
        <v>1245</v>
      </c>
      <c r="L455" s="4" t="s">
        <v>1692</v>
      </c>
      <c r="M455" s="3" t="s">
        <v>1693</v>
      </c>
      <c r="N455" s="3" t="s">
        <v>1694</v>
      </c>
      <c r="O455" s="3">
        <v>10</v>
      </c>
      <c r="P455" s="4" t="s">
        <v>1246</v>
      </c>
      <c r="Q455" s="3" t="s">
        <v>1247</v>
      </c>
      <c r="R455" s="4" t="s">
        <v>1248</v>
      </c>
      <c r="S455" s="4" t="s">
        <v>1249</v>
      </c>
      <c r="T455" s="3">
        <v>111058</v>
      </c>
      <c r="U455" s="3">
        <v>3</v>
      </c>
      <c r="V455" s="3">
        <v>0</v>
      </c>
      <c r="W455" s="3" t="s">
        <v>1693</v>
      </c>
      <c r="Y455" s="5">
        <v>45899.8410323727</v>
      </c>
      <c r="Z455" s="3" t="s">
        <v>2657</v>
      </c>
      <c r="AA455" s="3" t="s">
        <v>1250</v>
      </c>
      <c r="AB455" s="3">
        <v>111058</v>
      </c>
      <c r="AC455" s="3" t="s">
        <v>2824</v>
      </c>
      <c r="AD455" s="3" t="s">
        <v>2825</v>
      </c>
      <c r="AE455" s="3" t="str">
        <f t="shared" si="44"/>
        <v>10005986</v>
      </c>
      <c r="AF455" s="3" t="str">
        <f>VLOOKUP(AD455,Vat_tu__hang_hoa__dich_vu!$C:$D,2,0)</f>
        <v>GM500</v>
      </c>
      <c r="AH455" s="3">
        <f t="shared" si="46"/>
        <v>111058</v>
      </c>
      <c r="AI455" s="3">
        <f t="shared" si="47"/>
        <v>333174</v>
      </c>
    </row>
    <row r="456" spans="1:35" x14ac:dyDescent="0.25">
      <c r="A456" s="3" t="str">
        <f>VLOOKUP(B456,'HĐ TRA'!$B:$C,2,0)</f>
        <v>30/08/2025</v>
      </c>
      <c r="B456" s="4">
        <v>9105873194</v>
      </c>
      <c r="C456" s="3" t="s">
        <v>840</v>
      </c>
      <c r="D456" s="5" t="str">
        <f>VLOOKUP(B456,'HĐ TRA'!$B:$L,11,0)</f>
        <v>0104918404-020</v>
      </c>
      <c r="E456" s="6" t="str">
        <f t="shared" si="45"/>
        <v>WIN-020</v>
      </c>
      <c r="F456" s="8" t="str">
        <f t="shared" si="43"/>
        <v>2ARF WM+ THA 236 TDP Hành Chính</v>
      </c>
      <c r="G456" s="5"/>
      <c r="H456" s="3" t="s">
        <v>1243</v>
      </c>
      <c r="I456" s="4" t="s">
        <v>560</v>
      </c>
      <c r="J456" s="3" t="s">
        <v>1244</v>
      </c>
      <c r="K456" s="3" t="s">
        <v>1245</v>
      </c>
      <c r="L456" s="4" t="s">
        <v>1907</v>
      </c>
      <c r="M456" s="3" t="s">
        <v>1908</v>
      </c>
      <c r="N456" s="3" t="s">
        <v>1909</v>
      </c>
      <c r="O456" s="3">
        <v>10</v>
      </c>
      <c r="P456" s="4" t="s">
        <v>1266</v>
      </c>
      <c r="Q456" s="3" t="s">
        <v>1267</v>
      </c>
      <c r="R456" s="4" t="s">
        <v>1268</v>
      </c>
      <c r="S456" s="4" t="s">
        <v>1249</v>
      </c>
      <c r="T456" s="3">
        <v>49500</v>
      </c>
      <c r="U456" s="3">
        <v>1</v>
      </c>
      <c r="V456" s="3">
        <v>0</v>
      </c>
      <c r="W456" s="3" t="s">
        <v>1908</v>
      </c>
      <c r="Y456" s="5">
        <v>45899.8434569444</v>
      </c>
      <c r="AA456" s="3" t="s">
        <v>1250</v>
      </c>
      <c r="AB456" s="3">
        <v>49500</v>
      </c>
      <c r="AC456" s="3" t="s">
        <v>2873</v>
      </c>
      <c r="AD456" s="3" t="s">
        <v>2872</v>
      </c>
      <c r="AE456" s="3" t="str">
        <f t="shared" si="44"/>
        <v>10182348</v>
      </c>
      <c r="AF456" s="3" t="str">
        <f>VLOOKUP(AD456,Vat_tu__hang_hoa__dich_vu!$C:$D,2,0)</f>
        <v>GL250KT</v>
      </c>
      <c r="AH456" s="3">
        <f t="shared" si="46"/>
        <v>49500</v>
      </c>
      <c r="AI456" s="3">
        <f t="shared" si="47"/>
        <v>49500</v>
      </c>
    </row>
    <row r="457" spans="1:35" x14ac:dyDescent="0.25">
      <c r="A457" s="3" t="str">
        <f>VLOOKUP(B457,'HĐ TRA'!$B:$C,2,0)</f>
        <v>30/08/2025</v>
      </c>
      <c r="B457" s="4">
        <v>9105873194</v>
      </c>
      <c r="C457" s="3" t="s">
        <v>840</v>
      </c>
      <c r="D457" s="5" t="str">
        <f>VLOOKUP(B457,'HĐ TRA'!$B:$L,11,0)</f>
        <v>0104918404-020</v>
      </c>
      <c r="E457" s="6" t="str">
        <f t="shared" si="45"/>
        <v>WIN-020</v>
      </c>
      <c r="F457" s="8" t="str">
        <f t="shared" si="43"/>
        <v>2ARF WM+ THA 236 TDP Hành Chính</v>
      </c>
      <c r="G457" s="5"/>
      <c r="H457" s="3" t="s">
        <v>1243</v>
      </c>
      <c r="I457" s="4" t="s">
        <v>560</v>
      </c>
      <c r="J457" s="3" t="s">
        <v>1244</v>
      </c>
      <c r="K457" s="3" t="s">
        <v>1245</v>
      </c>
      <c r="L457" s="4" t="s">
        <v>1907</v>
      </c>
      <c r="M457" s="3" t="s">
        <v>1908</v>
      </c>
      <c r="N457" s="3" t="s">
        <v>1909</v>
      </c>
      <c r="O457" s="3">
        <v>20</v>
      </c>
      <c r="P457" s="4" t="s">
        <v>1274</v>
      </c>
      <c r="Q457" s="3" t="s">
        <v>1275</v>
      </c>
      <c r="R457" s="4" t="s">
        <v>1276</v>
      </c>
      <c r="S457" s="4" t="s">
        <v>1249</v>
      </c>
      <c r="T457" s="3">
        <v>74250</v>
      </c>
      <c r="U457" s="3">
        <v>1</v>
      </c>
      <c r="V457" s="3">
        <v>0</v>
      </c>
      <c r="W457" s="3" t="s">
        <v>1908</v>
      </c>
      <c r="Y457" s="5">
        <v>45899.8434569444</v>
      </c>
      <c r="AA457" s="3" t="s">
        <v>1250</v>
      </c>
      <c r="AB457" s="3">
        <v>74250</v>
      </c>
      <c r="AC457" s="3" t="s">
        <v>2771</v>
      </c>
      <c r="AD457" s="3" t="s">
        <v>2770</v>
      </c>
      <c r="AE457" s="3" t="str">
        <f t="shared" si="44"/>
        <v>10182351</v>
      </c>
      <c r="AF457" s="3" t="str">
        <f>VLOOKUP(AD457,Vat_tu__hang_hoa__dich_vu!$C:$D,2,0)</f>
        <v>CC300</v>
      </c>
      <c r="AH457" s="3">
        <f t="shared" si="46"/>
        <v>74250</v>
      </c>
      <c r="AI457" s="3">
        <f t="shared" si="47"/>
        <v>74250</v>
      </c>
    </row>
    <row r="458" spans="1:35" x14ac:dyDescent="0.25">
      <c r="A458" s="3" t="str">
        <f>VLOOKUP(B458,'HĐ TRA'!$B:$C,2,0)</f>
        <v>30/08/2025</v>
      </c>
      <c r="B458" s="4">
        <v>9105873194</v>
      </c>
      <c r="C458" s="3" t="s">
        <v>840</v>
      </c>
      <c r="D458" s="5" t="str">
        <f>VLOOKUP(B458,'HĐ TRA'!$B:$L,11,0)</f>
        <v>0104918404-020</v>
      </c>
      <c r="E458" s="6" t="str">
        <f t="shared" si="45"/>
        <v>WIN-020</v>
      </c>
      <c r="F458" s="8" t="str">
        <f t="shared" si="43"/>
        <v>2ARF WM+ THA 236 TDP Hành Chính</v>
      </c>
      <c r="G458" s="5"/>
      <c r="H458" s="3" t="s">
        <v>1243</v>
      </c>
      <c r="I458" s="4" t="s">
        <v>560</v>
      </c>
      <c r="J458" s="3" t="s">
        <v>1244</v>
      </c>
      <c r="K458" s="3" t="s">
        <v>1245</v>
      </c>
      <c r="L458" s="4" t="s">
        <v>1907</v>
      </c>
      <c r="M458" s="3" t="s">
        <v>1908</v>
      </c>
      <c r="N458" s="3" t="s">
        <v>1909</v>
      </c>
      <c r="O458" s="3">
        <v>30</v>
      </c>
      <c r="P458" s="4" t="s">
        <v>1254</v>
      </c>
      <c r="Q458" s="3" t="s">
        <v>1255</v>
      </c>
      <c r="R458" s="4" t="s">
        <v>1256</v>
      </c>
      <c r="S458" s="4" t="s">
        <v>1249</v>
      </c>
      <c r="T458" s="3">
        <v>46000</v>
      </c>
      <c r="U458" s="3">
        <v>1</v>
      </c>
      <c r="V458" s="3">
        <v>0</v>
      </c>
      <c r="W458" s="3" t="s">
        <v>1908</v>
      </c>
      <c r="Y458" s="5">
        <v>45899.8434569444</v>
      </c>
      <c r="AA458" s="3" t="s">
        <v>1250</v>
      </c>
      <c r="AB458" s="3">
        <v>46000</v>
      </c>
      <c r="AC458" s="3" t="s">
        <v>3013</v>
      </c>
      <c r="AD458" s="3" t="s">
        <v>3181</v>
      </c>
      <c r="AE458" s="3" t="str">
        <f t="shared" si="44"/>
        <v>10638308</v>
      </c>
      <c r="AF458" s="3" t="str">
        <f>VLOOKUP(AD458,Vat_tu__hang_hoa__dich_vu!$C:$D,2,0)</f>
        <v>MNH250</v>
      </c>
      <c r="AH458" s="3">
        <f t="shared" si="46"/>
        <v>46000</v>
      </c>
      <c r="AI458" s="3">
        <f t="shared" si="47"/>
        <v>46000</v>
      </c>
    </row>
    <row r="459" spans="1:35" x14ac:dyDescent="0.25">
      <c r="A459" s="3" t="str">
        <f>VLOOKUP(B459,'HĐ TRA'!$B:$C,2,0)</f>
        <v>30/08/2025</v>
      </c>
      <c r="B459" s="4">
        <v>9105873145</v>
      </c>
      <c r="C459" s="3" t="s">
        <v>776</v>
      </c>
      <c r="D459" s="5" t="str">
        <f>VLOOKUP(B459,'HĐ TRA'!$B:$L,11,0)</f>
        <v>0104918404-002</v>
      </c>
      <c r="E459" s="6" t="str">
        <f t="shared" si="45"/>
        <v>WIN-002</v>
      </c>
      <c r="F459" s="8" t="str">
        <f t="shared" si="43"/>
        <v>6892 WM+ HNI Hạ Sở, Mỹ Đức</v>
      </c>
      <c r="G459" s="5"/>
      <c r="H459" s="3" t="s">
        <v>1243</v>
      </c>
      <c r="I459" s="4" t="s">
        <v>560</v>
      </c>
      <c r="J459" s="3" t="s">
        <v>1244</v>
      </c>
      <c r="K459" s="3" t="s">
        <v>1245</v>
      </c>
      <c r="L459" s="4" t="s">
        <v>1692</v>
      </c>
      <c r="M459" s="3" t="s">
        <v>1693</v>
      </c>
      <c r="N459" s="3" t="s">
        <v>1694</v>
      </c>
      <c r="O459" s="3">
        <v>10</v>
      </c>
      <c r="P459" s="4" t="s">
        <v>1260</v>
      </c>
      <c r="Q459" s="3" t="s">
        <v>1261</v>
      </c>
      <c r="R459" s="4" t="s">
        <v>1262</v>
      </c>
      <c r="S459" s="4" t="s">
        <v>1249</v>
      </c>
      <c r="T459" s="3">
        <v>73431</v>
      </c>
      <c r="U459" s="3">
        <v>3</v>
      </c>
      <c r="V459" s="3">
        <v>0</v>
      </c>
      <c r="W459" s="3" t="s">
        <v>1693</v>
      </c>
      <c r="Y459" s="5">
        <v>45899.848100578703</v>
      </c>
      <c r="Z459" s="3" t="s">
        <v>2658</v>
      </c>
      <c r="AA459" s="3" t="s">
        <v>1250</v>
      </c>
      <c r="AB459" s="3">
        <v>73431</v>
      </c>
      <c r="AC459" s="3" t="s">
        <v>2779</v>
      </c>
      <c r="AD459" s="3" t="s">
        <v>2778</v>
      </c>
      <c r="AE459" s="3" t="str">
        <f t="shared" si="44"/>
        <v>10005984</v>
      </c>
      <c r="AF459" s="3" t="str">
        <f>VLOOKUP(AD459,Vat_tu__hang_hoa__dich_vu!$C:$D,2,0)</f>
        <v>CGM300</v>
      </c>
      <c r="AH459" s="3">
        <f t="shared" si="46"/>
        <v>73431</v>
      </c>
      <c r="AI459" s="3">
        <f t="shared" si="47"/>
        <v>220293</v>
      </c>
    </row>
    <row r="460" spans="1:35" x14ac:dyDescent="0.25">
      <c r="A460" s="3" t="str">
        <f>VLOOKUP(B460,'HĐ TRA'!$B:$C,2,0)</f>
        <v>30/08/2025</v>
      </c>
      <c r="B460" s="4">
        <v>9105873288</v>
      </c>
      <c r="C460" s="3" t="s">
        <v>619</v>
      </c>
      <c r="D460" s="5" t="str">
        <f>VLOOKUP(B460,'HĐ TRA'!$B:$L,11,0)</f>
        <v>0104918404-028</v>
      </c>
      <c r="E460" s="6" t="str">
        <f t="shared" si="45"/>
        <v>WIN-028</v>
      </c>
      <c r="F460" s="8" t="str">
        <f t="shared" si="43"/>
        <v>1613 WM VCP KHA Lê Thánh Tôn</v>
      </c>
      <c r="G460" s="5"/>
      <c r="H460" s="3" t="s">
        <v>1243</v>
      </c>
      <c r="I460" s="4" t="s">
        <v>560</v>
      </c>
      <c r="J460" s="3" t="s">
        <v>1244</v>
      </c>
      <c r="K460" s="3" t="s">
        <v>1245</v>
      </c>
      <c r="L460" s="4" t="s">
        <v>1807</v>
      </c>
      <c r="M460" s="3" t="s">
        <v>1808</v>
      </c>
      <c r="N460" s="3" t="s">
        <v>1809</v>
      </c>
      <c r="O460" s="3">
        <v>10</v>
      </c>
      <c r="P460" s="4" t="s">
        <v>1274</v>
      </c>
      <c r="Q460" s="3" t="s">
        <v>1275</v>
      </c>
      <c r="R460" s="4" t="s">
        <v>1276</v>
      </c>
      <c r="S460" s="4" t="s">
        <v>1249</v>
      </c>
      <c r="T460" s="3">
        <v>74250</v>
      </c>
      <c r="U460" s="3">
        <v>4</v>
      </c>
      <c r="V460" s="3">
        <v>0</v>
      </c>
      <c r="W460" s="3" t="s">
        <v>2324</v>
      </c>
      <c r="X460" s="3" t="s">
        <v>2325</v>
      </c>
      <c r="Y460" s="5">
        <v>45899.869398229202</v>
      </c>
      <c r="AA460" s="3" t="s">
        <v>1250</v>
      </c>
      <c r="AB460" s="3">
        <v>74250</v>
      </c>
      <c r="AC460" s="3" t="s">
        <v>2771</v>
      </c>
      <c r="AD460" s="3" t="s">
        <v>2770</v>
      </c>
      <c r="AE460" s="3" t="str">
        <f t="shared" si="44"/>
        <v>10182351</v>
      </c>
      <c r="AF460" s="3" t="str">
        <f>VLOOKUP(AD460,Vat_tu__hang_hoa__dich_vu!$C:$D,2,0)</f>
        <v>CC300</v>
      </c>
      <c r="AH460" s="3">
        <f t="shared" si="46"/>
        <v>74250</v>
      </c>
      <c r="AI460" s="3">
        <f t="shared" si="47"/>
        <v>297000</v>
      </c>
    </row>
    <row r="461" spans="1:35" x14ac:dyDescent="0.25">
      <c r="A461" s="3" t="str">
        <f>VLOOKUP(B461,'HĐ TRA'!$B:$C,2,0)</f>
        <v>30/08/2025</v>
      </c>
      <c r="B461" s="4">
        <v>9105873288</v>
      </c>
      <c r="C461" s="3" t="s">
        <v>619</v>
      </c>
      <c r="D461" s="5" t="str">
        <f>VLOOKUP(B461,'HĐ TRA'!$B:$L,11,0)</f>
        <v>0104918404-028</v>
      </c>
      <c r="E461" s="6" t="str">
        <f t="shared" si="45"/>
        <v>WIN-028</v>
      </c>
      <c r="F461" s="8" t="str">
        <f t="shared" si="43"/>
        <v>1613 WM VCP KHA Lê Thánh Tôn</v>
      </c>
      <c r="G461" s="5"/>
      <c r="H461" s="3" t="s">
        <v>1243</v>
      </c>
      <c r="I461" s="4" t="s">
        <v>560</v>
      </c>
      <c r="J461" s="3" t="s">
        <v>1244</v>
      </c>
      <c r="K461" s="3" t="s">
        <v>1245</v>
      </c>
      <c r="L461" s="4" t="s">
        <v>1807</v>
      </c>
      <c r="M461" s="3" t="s">
        <v>1808</v>
      </c>
      <c r="N461" s="3" t="s">
        <v>1809</v>
      </c>
      <c r="O461" s="3">
        <v>20</v>
      </c>
      <c r="P461" s="4" t="s">
        <v>1269</v>
      </c>
      <c r="Q461" s="3" t="s">
        <v>1270</v>
      </c>
      <c r="R461" s="4" t="s">
        <v>1271</v>
      </c>
      <c r="S461" s="4" t="s">
        <v>1249</v>
      </c>
      <c r="T461" s="3">
        <v>56760</v>
      </c>
      <c r="U461" s="3">
        <v>2</v>
      </c>
      <c r="V461" s="3">
        <v>0</v>
      </c>
      <c r="W461" s="3" t="s">
        <v>2324</v>
      </c>
      <c r="X461" s="3" t="s">
        <v>2325</v>
      </c>
      <c r="Y461" s="5">
        <v>45899.869398229202</v>
      </c>
      <c r="AA461" s="3" t="s">
        <v>1250</v>
      </c>
      <c r="AB461" s="3">
        <v>56760</v>
      </c>
      <c r="AC461" s="3" t="s">
        <v>2819</v>
      </c>
      <c r="AD461" s="3" t="s">
        <v>2818</v>
      </c>
      <c r="AE461" s="3" t="str">
        <f t="shared" si="44"/>
        <v>10182350</v>
      </c>
      <c r="AF461" s="3" t="str">
        <f>VLOOKUP(AD461,Vat_tu__hang_hoa__dich_vu!$C:$D,2,0)</f>
        <v>CN300</v>
      </c>
      <c r="AH461" s="3">
        <f t="shared" si="46"/>
        <v>56760</v>
      </c>
      <c r="AI461" s="3">
        <f t="shared" si="47"/>
        <v>113520</v>
      </c>
    </row>
    <row r="462" spans="1:35" x14ac:dyDescent="0.25">
      <c r="A462" s="3" t="str">
        <f>VLOOKUP(B462,'HĐ TRA'!$B:$C,2,0)</f>
        <v>30/08/2025</v>
      </c>
      <c r="B462" s="4">
        <v>9105873302</v>
      </c>
      <c r="C462" s="3" t="s">
        <v>627</v>
      </c>
      <c r="D462" s="5" t="str">
        <f>VLOOKUP(B462,'HĐ TRA'!$B:$L,11,0)</f>
        <v>0104918404-002</v>
      </c>
      <c r="E462" s="6" t="str">
        <f t="shared" si="45"/>
        <v>WIN-002</v>
      </c>
      <c r="F462" s="8" t="str">
        <f t="shared" si="43"/>
        <v>6892 WM+ HNI Hạ Sở, Mỹ Đức</v>
      </c>
      <c r="G462" s="5"/>
      <c r="H462" s="3" t="s">
        <v>1243</v>
      </c>
      <c r="I462" s="4" t="s">
        <v>560</v>
      </c>
      <c r="J462" s="3" t="s">
        <v>1244</v>
      </c>
      <c r="K462" s="3" t="s">
        <v>1245</v>
      </c>
      <c r="L462" s="4" t="s">
        <v>1692</v>
      </c>
      <c r="M462" s="3" t="s">
        <v>1693</v>
      </c>
      <c r="N462" s="3" t="s">
        <v>1694</v>
      </c>
      <c r="O462" s="3">
        <v>10</v>
      </c>
      <c r="P462" s="4" t="s">
        <v>1246</v>
      </c>
      <c r="Q462" s="3" t="s">
        <v>1247</v>
      </c>
      <c r="R462" s="4" t="s">
        <v>1248</v>
      </c>
      <c r="S462" s="4" t="s">
        <v>1249</v>
      </c>
      <c r="T462" s="3">
        <v>111058</v>
      </c>
      <c r="U462" s="3">
        <v>1</v>
      </c>
      <c r="V462" s="3">
        <v>0</v>
      </c>
      <c r="W462" s="3" t="s">
        <v>1693</v>
      </c>
      <c r="Y462" s="5">
        <v>45899.869932407397</v>
      </c>
      <c r="Z462" s="3" t="s">
        <v>2659</v>
      </c>
      <c r="AA462" s="3" t="s">
        <v>1250</v>
      </c>
      <c r="AB462" s="3">
        <v>111058</v>
      </c>
      <c r="AC462" s="3" t="s">
        <v>2824</v>
      </c>
      <c r="AD462" s="3" t="s">
        <v>2825</v>
      </c>
      <c r="AE462" s="3" t="str">
        <f t="shared" si="44"/>
        <v>10005986</v>
      </c>
      <c r="AF462" s="3" t="str">
        <f>VLOOKUP(AD462,Vat_tu__hang_hoa__dich_vu!$C:$D,2,0)</f>
        <v>GM500</v>
      </c>
      <c r="AH462" s="3">
        <f t="shared" si="46"/>
        <v>111058</v>
      </c>
      <c r="AI462" s="3">
        <f t="shared" si="47"/>
        <v>111058</v>
      </c>
    </row>
    <row r="463" spans="1:35" x14ac:dyDescent="0.25">
      <c r="A463" s="3" t="str">
        <f>VLOOKUP(B463,'HĐ TRA'!$B:$C,2,0)</f>
        <v>30/08/2025</v>
      </c>
      <c r="B463" s="4">
        <v>9105873305</v>
      </c>
      <c r="C463" s="3" t="s">
        <v>637</v>
      </c>
      <c r="D463" s="5" t="str">
        <f>VLOOKUP(B463,'HĐ TRA'!$B:$L,11,0)</f>
        <v>0104918404-002</v>
      </c>
      <c r="E463" s="6" t="str">
        <f t="shared" si="45"/>
        <v>WIN-002</v>
      </c>
      <c r="F463" s="8" t="str">
        <f t="shared" si="43"/>
        <v>6892 WM+ HNI Hạ Sở, Mỹ Đức</v>
      </c>
      <c r="G463" s="5"/>
      <c r="H463" s="3" t="s">
        <v>1243</v>
      </c>
      <c r="I463" s="4" t="s">
        <v>560</v>
      </c>
      <c r="J463" s="3" t="s">
        <v>1244</v>
      </c>
      <c r="K463" s="3" t="s">
        <v>1245</v>
      </c>
      <c r="L463" s="4" t="s">
        <v>1692</v>
      </c>
      <c r="M463" s="3" t="s">
        <v>1693</v>
      </c>
      <c r="N463" s="3" t="s">
        <v>1694</v>
      </c>
      <c r="O463" s="3">
        <v>10</v>
      </c>
      <c r="P463" s="4" t="s">
        <v>1246</v>
      </c>
      <c r="Q463" s="3" t="s">
        <v>1247</v>
      </c>
      <c r="R463" s="4" t="s">
        <v>1248</v>
      </c>
      <c r="S463" s="4" t="s">
        <v>1249</v>
      </c>
      <c r="T463" s="3">
        <v>111058</v>
      </c>
      <c r="U463" s="3">
        <v>1</v>
      </c>
      <c r="V463" s="3">
        <v>0</v>
      </c>
      <c r="W463" s="3" t="s">
        <v>1693</v>
      </c>
      <c r="Y463" s="5">
        <v>45899.871888460701</v>
      </c>
      <c r="Z463" s="3" t="s">
        <v>2660</v>
      </c>
      <c r="AA463" s="3" t="s">
        <v>1250</v>
      </c>
      <c r="AB463" s="3">
        <v>111058</v>
      </c>
      <c r="AC463" s="3" t="s">
        <v>2824</v>
      </c>
      <c r="AD463" s="3" t="s">
        <v>2825</v>
      </c>
      <c r="AE463" s="3" t="str">
        <f t="shared" si="44"/>
        <v>10005986</v>
      </c>
      <c r="AF463" s="3" t="str">
        <f>VLOOKUP(AD463,Vat_tu__hang_hoa__dich_vu!$C:$D,2,0)</f>
        <v>GM500</v>
      </c>
      <c r="AH463" s="3">
        <f t="shared" si="46"/>
        <v>111058</v>
      </c>
      <c r="AI463" s="3">
        <f t="shared" si="47"/>
        <v>111058</v>
      </c>
    </row>
    <row r="464" spans="1:35" x14ac:dyDescent="0.25">
      <c r="A464" s="3" t="str">
        <f>VLOOKUP(B464,'HĐ TRA'!$B:$C,2,0)</f>
        <v>30/08/2025</v>
      </c>
      <c r="B464" s="4">
        <v>9105873354</v>
      </c>
      <c r="C464" s="3" t="s">
        <v>813</v>
      </c>
      <c r="D464" s="5" t="str">
        <f>VLOOKUP(B464,'HĐ TRA'!$B:$L,11,0)</f>
        <v>0104918404-064</v>
      </c>
      <c r="E464" s="6" t="str">
        <f t="shared" si="45"/>
        <v>WIN-064</v>
      </c>
      <c r="F464" s="8" t="str">
        <f t="shared" si="43"/>
        <v>5248 WM+ NDH 274 Trần Huy Liệu</v>
      </c>
      <c r="G464" s="5"/>
      <c r="H464" s="3" t="s">
        <v>1243</v>
      </c>
      <c r="I464" s="4" t="s">
        <v>560</v>
      </c>
      <c r="J464" s="3" t="s">
        <v>1244</v>
      </c>
      <c r="K464" s="3" t="s">
        <v>1245</v>
      </c>
      <c r="L464" s="4" t="s">
        <v>2133</v>
      </c>
      <c r="M464" s="3" t="s">
        <v>2134</v>
      </c>
      <c r="N464" s="3" t="s">
        <v>2135</v>
      </c>
      <c r="O464" s="3">
        <v>10</v>
      </c>
      <c r="P464" s="4" t="s">
        <v>1246</v>
      </c>
      <c r="Q464" s="3" t="s">
        <v>1247</v>
      </c>
      <c r="R464" s="4" t="s">
        <v>1248</v>
      </c>
      <c r="S464" s="4" t="s">
        <v>1249</v>
      </c>
      <c r="T464" s="3">
        <v>111058</v>
      </c>
      <c r="U464" s="3">
        <v>4</v>
      </c>
      <c r="V464" s="3">
        <v>0</v>
      </c>
      <c r="W464" s="3" t="s">
        <v>2134</v>
      </c>
      <c r="X464" s="3" t="s">
        <v>1273</v>
      </c>
      <c r="Y464" s="5">
        <v>45899.878564618099</v>
      </c>
      <c r="AA464" s="3" t="s">
        <v>1250</v>
      </c>
      <c r="AB464" s="3">
        <v>111058</v>
      </c>
      <c r="AC464" s="3" t="s">
        <v>2824</v>
      </c>
      <c r="AD464" s="3" t="s">
        <v>2825</v>
      </c>
      <c r="AE464" s="3" t="str">
        <f t="shared" si="44"/>
        <v>10005986</v>
      </c>
      <c r="AF464" s="3" t="str">
        <f>VLOOKUP(AD464,Vat_tu__hang_hoa__dich_vu!$C:$D,2,0)</f>
        <v>GM500</v>
      </c>
      <c r="AH464" s="3">
        <f t="shared" si="46"/>
        <v>111058</v>
      </c>
      <c r="AI464" s="3">
        <f t="shared" si="47"/>
        <v>444232</v>
      </c>
    </row>
    <row r="465" spans="1:35" x14ac:dyDescent="0.25">
      <c r="A465" s="3" t="str">
        <f>VLOOKUP(B465,'HĐ TRA'!$B:$C,2,0)</f>
        <v>30/08/2025</v>
      </c>
      <c r="B465" s="4">
        <v>9105873355</v>
      </c>
      <c r="C465" s="3" t="s">
        <v>806</v>
      </c>
      <c r="D465" s="5" t="str">
        <f>VLOOKUP(B465,'HĐ TRA'!$B:$L,11,0)</f>
        <v>0104918404-064</v>
      </c>
      <c r="E465" s="6" t="str">
        <f t="shared" si="45"/>
        <v>WIN-064</v>
      </c>
      <c r="F465" s="8" t="str">
        <f t="shared" si="43"/>
        <v>5248 WM+ NDH 274 Trần Huy Liệu</v>
      </c>
      <c r="G465" s="5"/>
      <c r="H465" s="3" t="s">
        <v>1243</v>
      </c>
      <c r="I465" s="4" t="s">
        <v>560</v>
      </c>
      <c r="J465" s="3" t="s">
        <v>1244</v>
      </c>
      <c r="K465" s="3" t="s">
        <v>1245</v>
      </c>
      <c r="L465" s="4" t="s">
        <v>2133</v>
      </c>
      <c r="M465" s="3" t="s">
        <v>2134</v>
      </c>
      <c r="N465" s="3" t="s">
        <v>2135</v>
      </c>
      <c r="O465" s="3">
        <v>10</v>
      </c>
      <c r="P465" s="4" t="s">
        <v>1257</v>
      </c>
      <c r="Q465" s="3" t="s">
        <v>1258</v>
      </c>
      <c r="R465" s="4" t="s">
        <v>1259</v>
      </c>
      <c r="S465" s="4" t="s">
        <v>1249</v>
      </c>
      <c r="T465" s="3">
        <v>55595</v>
      </c>
      <c r="U465" s="3">
        <v>6</v>
      </c>
      <c r="V465" s="3">
        <v>0</v>
      </c>
      <c r="W465" s="3" t="s">
        <v>2134</v>
      </c>
      <c r="X465" s="3" t="s">
        <v>1273</v>
      </c>
      <c r="Y465" s="5">
        <v>45899.879914965299</v>
      </c>
      <c r="AA465" s="3" t="s">
        <v>1250</v>
      </c>
      <c r="AB465" s="3">
        <v>55595</v>
      </c>
      <c r="AC465" s="3" t="s">
        <v>3047</v>
      </c>
      <c r="AD465" s="3" t="s">
        <v>3046</v>
      </c>
      <c r="AE465" s="3" t="str">
        <f t="shared" si="44"/>
        <v>10005987</v>
      </c>
      <c r="AF465" s="3" t="str">
        <f>VLOOKUP(AD465,Vat_tu__hang_hoa__dich_vu!$C:$D,2,0)</f>
        <v>TH200</v>
      </c>
      <c r="AH465" s="3">
        <f t="shared" si="46"/>
        <v>55595</v>
      </c>
      <c r="AI465" s="3">
        <f t="shared" si="47"/>
        <v>333570</v>
      </c>
    </row>
    <row r="466" spans="1:35" x14ac:dyDescent="0.25">
      <c r="A466" s="3" t="str">
        <f>VLOOKUP(B466,'HĐ TRA'!$B:$C,2,0)</f>
        <v>30/08/2025</v>
      </c>
      <c r="B466" s="4">
        <v>9105873355</v>
      </c>
      <c r="C466" s="3" t="s">
        <v>806</v>
      </c>
      <c r="D466" s="5" t="str">
        <f>VLOOKUP(B466,'HĐ TRA'!$B:$L,11,0)</f>
        <v>0104918404-064</v>
      </c>
      <c r="E466" s="6" t="str">
        <f t="shared" si="45"/>
        <v>WIN-064</v>
      </c>
      <c r="F466" s="8" t="str">
        <f t="shared" si="43"/>
        <v>5248 WM+ NDH 274 Trần Huy Liệu</v>
      </c>
      <c r="G466" s="5"/>
      <c r="H466" s="3" t="s">
        <v>1243</v>
      </c>
      <c r="I466" s="4" t="s">
        <v>560</v>
      </c>
      <c r="J466" s="3" t="s">
        <v>1244</v>
      </c>
      <c r="K466" s="3" t="s">
        <v>1245</v>
      </c>
      <c r="L466" s="4" t="s">
        <v>2133</v>
      </c>
      <c r="M466" s="3" t="s">
        <v>2134</v>
      </c>
      <c r="N466" s="3" t="s">
        <v>2135</v>
      </c>
      <c r="O466" s="3">
        <v>20</v>
      </c>
      <c r="P466" s="4" t="s">
        <v>1251</v>
      </c>
      <c r="Q466" s="3" t="s">
        <v>1252</v>
      </c>
      <c r="R466" s="4" t="s">
        <v>1253</v>
      </c>
      <c r="S466" s="4" t="s">
        <v>1249</v>
      </c>
      <c r="T466" s="3">
        <v>50182</v>
      </c>
      <c r="U466" s="3">
        <v>1</v>
      </c>
      <c r="V466" s="3">
        <v>0</v>
      </c>
      <c r="W466" s="3" t="s">
        <v>2134</v>
      </c>
      <c r="X466" s="3" t="s">
        <v>1273</v>
      </c>
      <c r="Y466" s="5">
        <v>45899.879914965299</v>
      </c>
      <c r="AA466" s="3" t="s">
        <v>1250</v>
      </c>
      <c r="AB466" s="3">
        <v>50182</v>
      </c>
      <c r="AC466" s="3" t="s">
        <v>2826</v>
      </c>
      <c r="AD466" s="3" t="s">
        <v>3179</v>
      </c>
      <c r="AE466" s="3" t="str">
        <f t="shared" si="44"/>
        <v>10638307</v>
      </c>
      <c r="AF466" s="3" t="str">
        <f>VLOOKUP(AD466,Vat_tu__hang_hoa__dich_vu!$C:$D,2,0)</f>
        <v>GTLX250G</v>
      </c>
      <c r="AH466" s="3">
        <f t="shared" si="46"/>
        <v>50182</v>
      </c>
      <c r="AI466" s="3">
        <f t="shared" si="47"/>
        <v>50182</v>
      </c>
    </row>
    <row r="467" spans="1:35" x14ac:dyDescent="0.25">
      <c r="A467" s="3" t="str">
        <f>VLOOKUP(B467,'HĐ TRA'!$B:$C,2,0)</f>
        <v>30/08/2025</v>
      </c>
      <c r="B467" s="4">
        <v>9105873382</v>
      </c>
      <c r="C467" s="3" t="s">
        <v>593</v>
      </c>
      <c r="D467" s="5" t="str">
        <f>VLOOKUP(B467,'HĐ TRA'!$B:$L,11,0)</f>
        <v>0104918404-031</v>
      </c>
      <c r="E467" s="6" t="str">
        <f t="shared" si="45"/>
        <v>WIN-031</v>
      </c>
      <c r="F467" s="8" t="str">
        <f t="shared" si="43"/>
        <v>5587 WM+ BNH 46 Thanh Bình</v>
      </c>
      <c r="G467" s="5"/>
      <c r="H467" s="3" t="s">
        <v>1243</v>
      </c>
      <c r="I467" s="4" t="s">
        <v>560</v>
      </c>
      <c r="J467" s="3" t="s">
        <v>1244</v>
      </c>
      <c r="K467" s="3" t="s">
        <v>1245</v>
      </c>
      <c r="L467" s="4" t="s">
        <v>1597</v>
      </c>
      <c r="M467" s="3" t="s">
        <v>1598</v>
      </c>
      <c r="N467" s="3" t="s">
        <v>1599</v>
      </c>
      <c r="O467" s="3">
        <v>10</v>
      </c>
      <c r="P467" s="4" t="s">
        <v>1251</v>
      </c>
      <c r="Q467" s="3" t="s">
        <v>1252</v>
      </c>
      <c r="R467" s="4" t="s">
        <v>1253</v>
      </c>
      <c r="S467" s="4" t="s">
        <v>1249</v>
      </c>
      <c r="T467" s="3">
        <v>50182</v>
      </c>
      <c r="U467" s="3">
        <v>1</v>
      </c>
      <c r="V467" s="3">
        <v>0</v>
      </c>
      <c r="W467" s="3" t="s">
        <v>1598</v>
      </c>
      <c r="X467" s="3" t="s">
        <v>1273</v>
      </c>
      <c r="Y467" s="5">
        <v>45899.883826307901</v>
      </c>
      <c r="AA467" s="3" t="s">
        <v>1250</v>
      </c>
      <c r="AB467" s="3">
        <v>50182</v>
      </c>
      <c r="AC467" s="3" t="s">
        <v>2826</v>
      </c>
      <c r="AD467" s="3" t="s">
        <v>3179</v>
      </c>
      <c r="AE467" s="3" t="str">
        <f t="shared" si="44"/>
        <v>10638307</v>
      </c>
      <c r="AF467" s="3" t="str">
        <f>VLOOKUP(AD467,Vat_tu__hang_hoa__dich_vu!$C:$D,2,0)</f>
        <v>GTLX250G</v>
      </c>
      <c r="AH467" s="3">
        <f t="shared" si="46"/>
        <v>50182</v>
      </c>
      <c r="AI467" s="3">
        <f t="shared" si="47"/>
        <v>50182</v>
      </c>
    </row>
    <row r="468" spans="1:35" x14ac:dyDescent="0.25">
      <c r="A468" s="3" t="str">
        <f>VLOOKUP(B468,'HĐ TRA'!$B:$C,2,0)</f>
        <v>30/08/2025</v>
      </c>
      <c r="B468" s="4">
        <v>9105873398</v>
      </c>
      <c r="C468" s="3" t="s">
        <v>608</v>
      </c>
      <c r="D468" s="5" t="str">
        <f>VLOOKUP(B468,'HĐ TRA'!$B:$L,11,0)</f>
        <v>0104918404-028</v>
      </c>
      <c r="E468" s="6" t="str">
        <f t="shared" si="45"/>
        <v>WIN-028</v>
      </c>
      <c r="F468" s="8" t="str">
        <f t="shared" si="43"/>
        <v>1613 WM VCP KHA Lê Thánh Tôn</v>
      </c>
      <c r="G468" s="5"/>
      <c r="H468" s="3" t="s">
        <v>1243</v>
      </c>
      <c r="I468" s="4" t="s">
        <v>560</v>
      </c>
      <c r="J468" s="3" t="s">
        <v>1244</v>
      </c>
      <c r="K468" s="3" t="s">
        <v>1245</v>
      </c>
      <c r="L468" s="4" t="s">
        <v>1807</v>
      </c>
      <c r="M468" s="3" t="s">
        <v>1808</v>
      </c>
      <c r="N468" s="3" t="s">
        <v>1809</v>
      </c>
      <c r="O468" s="3">
        <v>10</v>
      </c>
      <c r="P468" s="4" t="s">
        <v>1296</v>
      </c>
      <c r="Q468" s="3" t="s">
        <v>1297</v>
      </c>
      <c r="R468" s="4" t="s">
        <v>1298</v>
      </c>
      <c r="S468" s="4" t="s">
        <v>1249</v>
      </c>
      <c r="T468" s="3">
        <v>50400</v>
      </c>
      <c r="U468" s="3">
        <v>4</v>
      </c>
      <c r="V468" s="3">
        <v>0</v>
      </c>
      <c r="W468" s="3" t="s">
        <v>2324</v>
      </c>
      <c r="X468" s="3" t="s">
        <v>2325</v>
      </c>
      <c r="Y468" s="5">
        <v>45899.885614814797</v>
      </c>
      <c r="AA468" s="3" t="s">
        <v>1250</v>
      </c>
      <c r="AB468" s="3">
        <v>50400</v>
      </c>
      <c r="AC468" s="3" t="s">
        <v>2883</v>
      </c>
      <c r="AD468" s="3" t="s">
        <v>2882</v>
      </c>
      <c r="AE468" s="3" t="str">
        <f t="shared" si="44"/>
        <v>10182349</v>
      </c>
      <c r="AF468" s="3" t="str">
        <f>VLOOKUP(AD468,Vat_tu__hang_hoa__dich_vu!$C:$D,2,0)</f>
        <v>GSG250</v>
      </c>
      <c r="AH468" s="3">
        <f t="shared" si="46"/>
        <v>50400</v>
      </c>
      <c r="AI468" s="3">
        <f t="shared" si="47"/>
        <v>201600</v>
      </c>
    </row>
    <row r="469" spans="1:35" x14ac:dyDescent="0.25">
      <c r="A469" s="3" t="str">
        <f>VLOOKUP(B469,'HĐ TRA'!$B:$C,2,0)</f>
        <v>30/08/2025</v>
      </c>
      <c r="B469" s="4">
        <v>9105873398</v>
      </c>
      <c r="C469" s="3" t="s">
        <v>608</v>
      </c>
      <c r="D469" s="5" t="str">
        <f>VLOOKUP(B469,'HĐ TRA'!$B:$L,11,0)</f>
        <v>0104918404-028</v>
      </c>
      <c r="E469" s="6" t="str">
        <f t="shared" si="45"/>
        <v>WIN-028</v>
      </c>
      <c r="F469" s="8" t="str">
        <f t="shared" si="43"/>
        <v>1613 WM VCP KHA Lê Thánh Tôn</v>
      </c>
      <c r="G469" s="5"/>
      <c r="H469" s="3" t="s">
        <v>1243</v>
      </c>
      <c r="I469" s="4" t="s">
        <v>560</v>
      </c>
      <c r="J469" s="3" t="s">
        <v>1244</v>
      </c>
      <c r="K469" s="3" t="s">
        <v>1245</v>
      </c>
      <c r="L469" s="4" t="s">
        <v>1807</v>
      </c>
      <c r="M469" s="3" t="s">
        <v>1808</v>
      </c>
      <c r="N469" s="3" t="s">
        <v>1809</v>
      </c>
      <c r="O469" s="3">
        <v>20</v>
      </c>
      <c r="P469" s="4" t="s">
        <v>1246</v>
      </c>
      <c r="Q469" s="3" t="s">
        <v>1247</v>
      </c>
      <c r="R469" s="4" t="s">
        <v>1248</v>
      </c>
      <c r="S469" s="4" t="s">
        <v>1249</v>
      </c>
      <c r="T469" s="3">
        <v>111058</v>
      </c>
      <c r="U469" s="3">
        <v>1</v>
      </c>
      <c r="V469" s="3">
        <v>0</v>
      </c>
      <c r="W469" s="3" t="s">
        <v>2324</v>
      </c>
      <c r="X469" s="3" t="s">
        <v>2325</v>
      </c>
      <c r="Y469" s="5">
        <v>45899.885614814797</v>
      </c>
      <c r="AA469" s="3" t="s">
        <v>1250</v>
      </c>
      <c r="AB469" s="3">
        <v>111058</v>
      </c>
      <c r="AC469" s="3" t="s">
        <v>2824</v>
      </c>
      <c r="AD469" s="3" t="s">
        <v>2825</v>
      </c>
      <c r="AE469" s="3" t="str">
        <f t="shared" si="44"/>
        <v>10005986</v>
      </c>
      <c r="AF469" s="3" t="str">
        <f>VLOOKUP(AD469,Vat_tu__hang_hoa__dich_vu!$C:$D,2,0)</f>
        <v>GM500</v>
      </c>
      <c r="AH469" s="3">
        <f t="shared" si="46"/>
        <v>111058</v>
      </c>
      <c r="AI469" s="3">
        <f t="shared" si="47"/>
        <v>111058</v>
      </c>
    </row>
    <row r="470" spans="1:35" x14ac:dyDescent="0.25">
      <c r="A470" s="3" t="str">
        <f>VLOOKUP(B470,'HĐ TRA'!$B:$C,2,0)</f>
        <v>30/08/2025</v>
      </c>
      <c r="B470" s="4">
        <v>9105873365</v>
      </c>
      <c r="C470" s="3" t="s">
        <v>867</v>
      </c>
      <c r="D470" s="5" t="str">
        <f>VLOOKUP(B470,'HĐ TRA'!$B:$L,11,0)</f>
        <v>0104918404-059</v>
      </c>
      <c r="E470" s="6" t="str">
        <f t="shared" si="45"/>
        <v>WIN-059</v>
      </c>
      <c r="F470" s="8" t="str">
        <f t="shared" si="43"/>
        <v>5866 WM+ TNN 109 Cách Mạng Tháng Tám</v>
      </c>
      <c r="G470" s="5"/>
      <c r="H470" s="3" t="s">
        <v>1243</v>
      </c>
      <c r="I470" s="4" t="s">
        <v>560</v>
      </c>
      <c r="J470" s="3" t="s">
        <v>1244</v>
      </c>
      <c r="K470" s="3" t="s">
        <v>1245</v>
      </c>
      <c r="L470" s="4" t="s">
        <v>2090</v>
      </c>
      <c r="M470" s="3" t="s">
        <v>2091</v>
      </c>
      <c r="N470" s="3" t="s">
        <v>2092</v>
      </c>
      <c r="O470" s="3">
        <v>10</v>
      </c>
      <c r="P470" s="4" t="s">
        <v>1266</v>
      </c>
      <c r="Q470" s="3" t="s">
        <v>1267</v>
      </c>
      <c r="R470" s="4" t="s">
        <v>1268</v>
      </c>
      <c r="S470" s="4" t="s">
        <v>1249</v>
      </c>
      <c r="T470" s="3">
        <v>49500</v>
      </c>
      <c r="U470" s="3">
        <v>1</v>
      </c>
      <c r="V470" s="3">
        <v>0</v>
      </c>
      <c r="W470" s="3" t="s">
        <v>2093</v>
      </c>
      <c r="Y470" s="5">
        <v>45899.892227395801</v>
      </c>
      <c r="AA470" s="3" t="s">
        <v>1250</v>
      </c>
      <c r="AB470" s="3">
        <v>49500</v>
      </c>
      <c r="AC470" s="3" t="s">
        <v>2873</v>
      </c>
      <c r="AD470" s="3" t="s">
        <v>2872</v>
      </c>
      <c r="AE470" s="3" t="str">
        <f t="shared" si="44"/>
        <v>10182348</v>
      </c>
      <c r="AF470" s="3" t="str">
        <f>VLOOKUP(AD470,Vat_tu__hang_hoa__dich_vu!$C:$D,2,0)</f>
        <v>GL250KT</v>
      </c>
      <c r="AH470" s="3">
        <f t="shared" si="46"/>
        <v>49500</v>
      </c>
      <c r="AI470" s="3">
        <f t="shared" si="47"/>
        <v>49500</v>
      </c>
    </row>
    <row r="471" spans="1:35" x14ac:dyDescent="0.25">
      <c r="A471" s="3" t="str">
        <f>VLOOKUP(B471,'HĐ TRA'!$B:$C,2,0)</f>
        <v>30/08/2025</v>
      </c>
      <c r="B471" s="4">
        <v>9105873458</v>
      </c>
      <c r="C471" s="3" t="s">
        <v>689</v>
      </c>
      <c r="D471" s="5" t="str">
        <f>VLOOKUP(B471,'HĐ TRA'!$B:$L,11,0)</f>
        <v>0104918404-006</v>
      </c>
      <c r="E471" s="6" t="str">
        <f t="shared" si="45"/>
        <v>WIN-006</v>
      </c>
      <c r="F471" s="8" t="str">
        <f t="shared" si="43"/>
        <v>3712 WM+ HDG 90 Bình Minh</v>
      </c>
      <c r="G471" s="5"/>
      <c r="H471" s="3" t="s">
        <v>1243</v>
      </c>
      <c r="I471" s="4" t="s">
        <v>560</v>
      </c>
      <c r="J471" s="3" t="s">
        <v>1244</v>
      </c>
      <c r="K471" s="3" t="s">
        <v>1245</v>
      </c>
      <c r="L471" s="4" t="s">
        <v>2157</v>
      </c>
      <c r="M471" s="3" t="s">
        <v>2158</v>
      </c>
      <c r="N471" s="3" t="s">
        <v>2159</v>
      </c>
      <c r="O471" s="3">
        <v>10</v>
      </c>
      <c r="P471" s="4" t="s">
        <v>1246</v>
      </c>
      <c r="Q471" s="3" t="s">
        <v>1247</v>
      </c>
      <c r="R471" s="4" t="s">
        <v>1248</v>
      </c>
      <c r="S471" s="4" t="s">
        <v>1249</v>
      </c>
      <c r="T471" s="3">
        <v>111058</v>
      </c>
      <c r="U471" s="3">
        <v>2</v>
      </c>
      <c r="V471" s="3">
        <v>0</v>
      </c>
      <c r="W471" s="3" t="s">
        <v>2158</v>
      </c>
      <c r="X471" s="3" t="s">
        <v>1273</v>
      </c>
      <c r="Y471" s="5">
        <v>45899.896146215302</v>
      </c>
      <c r="Z471" s="3" t="s">
        <v>2661</v>
      </c>
      <c r="AA471" s="3" t="s">
        <v>1250</v>
      </c>
      <c r="AB471" s="3">
        <v>111058</v>
      </c>
      <c r="AC471" s="3" t="s">
        <v>2824</v>
      </c>
      <c r="AD471" s="3" t="s">
        <v>2825</v>
      </c>
      <c r="AE471" s="3" t="str">
        <f t="shared" si="44"/>
        <v>10005986</v>
      </c>
      <c r="AF471" s="3" t="str">
        <f>VLOOKUP(AD471,Vat_tu__hang_hoa__dich_vu!$C:$D,2,0)</f>
        <v>GM500</v>
      </c>
      <c r="AH471" s="3">
        <f t="shared" si="46"/>
        <v>111058</v>
      </c>
      <c r="AI471" s="3">
        <f t="shared" si="47"/>
        <v>222116</v>
      </c>
    </row>
    <row r="472" spans="1:35" x14ac:dyDescent="0.25">
      <c r="A472" s="3" t="str">
        <f>VLOOKUP(B472,'HĐ TRA'!$B:$C,2,0)</f>
        <v>30/08/2025</v>
      </c>
      <c r="B472" s="4">
        <v>9105873475</v>
      </c>
      <c r="C472" s="3" t="s">
        <v>796</v>
      </c>
      <c r="D472" s="5" t="str">
        <f>VLOOKUP(B472,'HĐ TRA'!$B:$L,11,0)</f>
        <v>0104918404-020</v>
      </c>
      <c r="E472" s="6" t="str">
        <f t="shared" si="45"/>
        <v>WIN-020</v>
      </c>
      <c r="F472" s="8" t="str">
        <f t="shared" si="43"/>
        <v>5568 WM+ THA 10 Lê Hoàn</v>
      </c>
      <c r="G472" s="5"/>
      <c r="H472" s="3" t="s">
        <v>1243</v>
      </c>
      <c r="I472" s="4" t="s">
        <v>560</v>
      </c>
      <c r="J472" s="3" t="s">
        <v>1244</v>
      </c>
      <c r="K472" s="3" t="s">
        <v>1245</v>
      </c>
      <c r="L472" s="4" t="s">
        <v>2379</v>
      </c>
      <c r="M472" s="3" t="s">
        <v>2380</v>
      </c>
      <c r="N472" s="3" t="s">
        <v>2381</v>
      </c>
      <c r="O472" s="3">
        <v>10</v>
      </c>
      <c r="P472" s="4" t="s">
        <v>1254</v>
      </c>
      <c r="Q472" s="3" t="s">
        <v>1255</v>
      </c>
      <c r="R472" s="4" t="s">
        <v>1256</v>
      </c>
      <c r="S472" s="4" t="s">
        <v>1249</v>
      </c>
      <c r="T472" s="3">
        <v>46000</v>
      </c>
      <c r="U472" s="3">
        <v>1</v>
      </c>
      <c r="V472" s="3">
        <v>0</v>
      </c>
      <c r="W472" s="3" t="s">
        <v>2380</v>
      </c>
      <c r="X472" s="3" t="s">
        <v>1273</v>
      </c>
      <c r="Y472" s="5">
        <v>45899.901127777797</v>
      </c>
      <c r="AA472" s="3" t="s">
        <v>1250</v>
      </c>
      <c r="AB472" s="3">
        <v>46000</v>
      </c>
      <c r="AC472" s="3" t="s">
        <v>3013</v>
      </c>
      <c r="AD472" s="3" t="s">
        <v>3181</v>
      </c>
      <c r="AE472" s="3" t="str">
        <f t="shared" si="44"/>
        <v>10638308</v>
      </c>
      <c r="AF472" s="3" t="str">
        <f>VLOOKUP(AD472,Vat_tu__hang_hoa__dich_vu!$C:$D,2,0)</f>
        <v>MNH250</v>
      </c>
      <c r="AH472" s="3">
        <f t="shared" si="46"/>
        <v>46000</v>
      </c>
      <c r="AI472" s="3">
        <f t="shared" si="47"/>
        <v>46000</v>
      </c>
    </row>
    <row r="473" spans="1:35" x14ac:dyDescent="0.25">
      <c r="A473" s="3" t="str">
        <f>VLOOKUP(B473,'HĐ TRA'!$B:$C,2,0)</f>
        <v>30/08/2025</v>
      </c>
      <c r="B473" s="4">
        <v>9105873487</v>
      </c>
      <c r="C473" s="3" t="s">
        <v>829</v>
      </c>
      <c r="D473" s="5" t="str">
        <f>VLOOKUP(B473,'HĐ TRA'!$B:$L,11,0)</f>
        <v>0104918404-059</v>
      </c>
      <c r="E473" s="6" t="str">
        <f t="shared" si="45"/>
        <v>WIN-059</v>
      </c>
      <c r="F473" s="8" t="str">
        <f t="shared" si="43"/>
        <v>6377 WM+ TNN 610 Thống Nhất</v>
      </c>
      <c r="G473" s="5"/>
      <c r="H473" s="3" t="s">
        <v>1243</v>
      </c>
      <c r="I473" s="4" t="s">
        <v>560</v>
      </c>
      <c r="J473" s="3" t="s">
        <v>1244</v>
      </c>
      <c r="K473" s="3" t="s">
        <v>1245</v>
      </c>
      <c r="L473" s="4" t="s">
        <v>1781</v>
      </c>
      <c r="M473" s="3" t="s">
        <v>1782</v>
      </c>
      <c r="N473" s="3" t="s">
        <v>1783</v>
      </c>
      <c r="O473" s="3">
        <v>10</v>
      </c>
      <c r="P473" s="4" t="s">
        <v>1246</v>
      </c>
      <c r="Q473" s="3" t="s">
        <v>1247</v>
      </c>
      <c r="R473" s="4" t="s">
        <v>1248</v>
      </c>
      <c r="S473" s="4" t="s">
        <v>1249</v>
      </c>
      <c r="T473" s="3">
        <v>111058</v>
      </c>
      <c r="U473" s="3">
        <v>2</v>
      </c>
      <c r="V473" s="3">
        <v>0</v>
      </c>
      <c r="W473" s="3" t="s">
        <v>1782</v>
      </c>
      <c r="Y473" s="5">
        <v>45899.902650266202</v>
      </c>
      <c r="AA473" s="3" t="s">
        <v>1250</v>
      </c>
      <c r="AB473" s="3">
        <v>111058</v>
      </c>
      <c r="AC473" s="3" t="s">
        <v>2824</v>
      </c>
      <c r="AD473" s="3" t="s">
        <v>2825</v>
      </c>
      <c r="AE473" s="3" t="str">
        <f t="shared" si="44"/>
        <v>10005986</v>
      </c>
      <c r="AF473" s="3" t="str">
        <f>VLOOKUP(AD473,Vat_tu__hang_hoa__dich_vu!$C:$D,2,0)</f>
        <v>GM500</v>
      </c>
      <c r="AH473" s="3">
        <f t="shared" si="46"/>
        <v>111058</v>
      </c>
      <c r="AI473" s="3">
        <f t="shared" si="47"/>
        <v>222116</v>
      </c>
    </row>
    <row r="474" spans="1:35" x14ac:dyDescent="0.25">
      <c r="A474" s="3" t="str">
        <f>VLOOKUP(B474,'HĐ TRA'!$B:$C,2,0)</f>
        <v>30/08/2025</v>
      </c>
      <c r="B474" s="4">
        <v>9105873465</v>
      </c>
      <c r="C474" s="3" t="s">
        <v>629</v>
      </c>
      <c r="D474" s="5" t="str">
        <f>VLOOKUP(B474,'HĐ TRA'!$B:$L,11,0)</f>
        <v>0104918404-007</v>
      </c>
      <c r="E474" s="6" t="str">
        <f t="shared" si="45"/>
        <v>WIN-007</v>
      </c>
      <c r="F474" s="8" t="str">
        <f t="shared" si="43"/>
        <v>5502 WM+ QNH 15 Lý Bôn</v>
      </c>
      <c r="G474" s="5"/>
      <c r="H474" s="3" t="s">
        <v>1243</v>
      </c>
      <c r="I474" s="4" t="s">
        <v>560</v>
      </c>
      <c r="J474" s="3" t="s">
        <v>1244</v>
      </c>
      <c r="K474" s="3" t="s">
        <v>1245</v>
      </c>
      <c r="L474" s="4" t="s">
        <v>1408</v>
      </c>
      <c r="M474" s="3" t="s">
        <v>1409</v>
      </c>
      <c r="N474" s="3" t="s">
        <v>1410</v>
      </c>
      <c r="O474" s="3">
        <v>10</v>
      </c>
      <c r="P474" s="4" t="s">
        <v>1260</v>
      </c>
      <c r="Q474" s="3" t="s">
        <v>1261</v>
      </c>
      <c r="R474" s="4" t="s">
        <v>1262</v>
      </c>
      <c r="S474" s="4" t="s">
        <v>1249</v>
      </c>
      <c r="T474" s="3">
        <v>73431</v>
      </c>
      <c r="U474" s="3">
        <v>3</v>
      </c>
      <c r="V474" s="3">
        <v>0</v>
      </c>
      <c r="W474" s="3" t="s">
        <v>1409</v>
      </c>
      <c r="X474" s="3" t="s">
        <v>1411</v>
      </c>
      <c r="Y474" s="5">
        <v>45899.905262581</v>
      </c>
      <c r="AA474" s="3" t="s">
        <v>1250</v>
      </c>
      <c r="AB474" s="3">
        <v>73431</v>
      </c>
      <c r="AC474" s="3" t="s">
        <v>2779</v>
      </c>
      <c r="AD474" s="3" t="s">
        <v>2778</v>
      </c>
      <c r="AE474" s="3" t="str">
        <f t="shared" si="44"/>
        <v>10005984</v>
      </c>
      <c r="AF474" s="3" t="str">
        <f>VLOOKUP(AD474,Vat_tu__hang_hoa__dich_vu!$C:$D,2,0)</f>
        <v>CGM300</v>
      </c>
      <c r="AH474" s="3">
        <f t="shared" si="46"/>
        <v>73431</v>
      </c>
      <c r="AI474" s="3">
        <f t="shared" si="47"/>
        <v>220293</v>
      </c>
    </row>
    <row r="475" spans="1:35" x14ac:dyDescent="0.25">
      <c r="A475" s="3" t="str">
        <f>VLOOKUP(B475,'HĐ TRA'!$B:$C,2,0)</f>
        <v>30/08/2025</v>
      </c>
      <c r="B475" s="4">
        <v>9105873465</v>
      </c>
      <c r="C475" s="3" t="s">
        <v>629</v>
      </c>
      <c r="D475" s="5" t="str">
        <f>VLOOKUP(B475,'HĐ TRA'!$B:$L,11,0)</f>
        <v>0104918404-007</v>
      </c>
      <c r="E475" s="6" t="str">
        <f t="shared" si="45"/>
        <v>WIN-007</v>
      </c>
      <c r="F475" s="8" t="str">
        <f t="shared" si="43"/>
        <v>5502 WM+ QNH 15 Lý Bôn</v>
      </c>
      <c r="G475" s="5"/>
      <c r="H475" s="3" t="s">
        <v>1243</v>
      </c>
      <c r="I475" s="4" t="s">
        <v>560</v>
      </c>
      <c r="J475" s="3" t="s">
        <v>1244</v>
      </c>
      <c r="K475" s="3" t="s">
        <v>1245</v>
      </c>
      <c r="L475" s="4" t="s">
        <v>1408</v>
      </c>
      <c r="M475" s="3" t="s">
        <v>1409</v>
      </c>
      <c r="N475" s="3" t="s">
        <v>1410</v>
      </c>
      <c r="O475" s="3">
        <v>20</v>
      </c>
      <c r="P475" s="4" t="s">
        <v>1246</v>
      </c>
      <c r="Q475" s="3" t="s">
        <v>1247</v>
      </c>
      <c r="R475" s="4" t="s">
        <v>1248</v>
      </c>
      <c r="S475" s="4" t="s">
        <v>1249</v>
      </c>
      <c r="T475" s="3">
        <v>111058</v>
      </c>
      <c r="U475" s="3">
        <v>5</v>
      </c>
      <c r="V475" s="3">
        <v>0</v>
      </c>
      <c r="W475" s="3" t="s">
        <v>1409</v>
      </c>
      <c r="X475" s="3" t="s">
        <v>1411</v>
      </c>
      <c r="Y475" s="5">
        <v>45899.905262581</v>
      </c>
      <c r="AA475" s="3" t="s">
        <v>1250</v>
      </c>
      <c r="AB475" s="3">
        <v>111058</v>
      </c>
      <c r="AC475" s="3" t="s">
        <v>2824</v>
      </c>
      <c r="AD475" s="3" t="s">
        <v>2825</v>
      </c>
      <c r="AE475" s="3" t="str">
        <f t="shared" si="44"/>
        <v>10005986</v>
      </c>
      <c r="AF475" s="3" t="str">
        <f>VLOOKUP(AD475,Vat_tu__hang_hoa__dich_vu!$C:$D,2,0)</f>
        <v>GM500</v>
      </c>
      <c r="AH475" s="3">
        <f t="shared" si="46"/>
        <v>111058</v>
      </c>
      <c r="AI475" s="3">
        <f t="shared" si="47"/>
        <v>555290</v>
      </c>
    </row>
    <row r="476" spans="1:35" x14ac:dyDescent="0.25">
      <c r="A476" s="3" t="str">
        <f>VLOOKUP(B476,'HĐ TRA'!$B:$C,2,0)</f>
        <v>30/08/2025</v>
      </c>
      <c r="B476" s="4">
        <v>9105873532</v>
      </c>
      <c r="C476" s="3" t="s">
        <v>764</v>
      </c>
      <c r="D476" s="5" t="str">
        <f>VLOOKUP(B476,'HĐ TRA'!$B:$L,11,0)</f>
        <v>0104918404-002</v>
      </c>
      <c r="E476" s="6" t="str">
        <f t="shared" si="45"/>
        <v>WIN-002</v>
      </c>
      <c r="F476" s="8" t="str">
        <f t="shared" si="43"/>
        <v>4136 WM+ HNI 30 Phạm Văn Đồng</v>
      </c>
      <c r="G476" s="5"/>
      <c r="H476" s="3" t="s">
        <v>1243</v>
      </c>
      <c r="I476" s="4" t="s">
        <v>560</v>
      </c>
      <c r="J476" s="3" t="s">
        <v>1244</v>
      </c>
      <c r="K476" s="3" t="s">
        <v>1245</v>
      </c>
      <c r="L476" s="4" t="s">
        <v>2437</v>
      </c>
      <c r="M476" s="3" t="s">
        <v>2438</v>
      </c>
      <c r="N476" s="3" t="s">
        <v>2439</v>
      </c>
      <c r="O476" s="3">
        <v>10</v>
      </c>
      <c r="P476" s="4" t="s">
        <v>1246</v>
      </c>
      <c r="Q476" s="3" t="s">
        <v>1247</v>
      </c>
      <c r="R476" s="4" t="s">
        <v>1248</v>
      </c>
      <c r="S476" s="4" t="s">
        <v>1249</v>
      </c>
      <c r="T476" s="3">
        <v>111058</v>
      </c>
      <c r="U476" s="3">
        <v>1</v>
      </c>
      <c r="V476" s="3">
        <v>0</v>
      </c>
      <c r="W476" s="3" t="s">
        <v>2438</v>
      </c>
      <c r="X476" s="3" t="s">
        <v>2440</v>
      </c>
      <c r="Y476" s="5">
        <v>45899.948959027803</v>
      </c>
      <c r="AA476" s="3" t="s">
        <v>1250</v>
      </c>
      <c r="AB476" s="3">
        <v>111058</v>
      </c>
      <c r="AC476" s="3" t="s">
        <v>2824</v>
      </c>
      <c r="AD476" s="3" t="s">
        <v>2825</v>
      </c>
      <c r="AE476" s="3" t="str">
        <f t="shared" si="44"/>
        <v>10005986</v>
      </c>
      <c r="AF476" s="3" t="str">
        <f>VLOOKUP(AD476,Vat_tu__hang_hoa__dich_vu!$C:$D,2,0)</f>
        <v>GM500</v>
      </c>
      <c r="AH476" s="3">
        <f t="shared" si="46"/>
        <v>111058</v>
      </c>
      <c r="AI476" s="3">
        <f t="shared" si="47"/>
        <v>111058</v>
      </c>
    </row>
    <row r="477" spans="1:35" x14ac:dyDescent="0.25">
      <c r="A477" s="3" t="str">
        <f>VLOOKUP(B477,'HĐ TRA'!$B:$C,2,0)</f>
        <v>31/08/2025</v>
      </c>
      <c r="B477" s="4">
        <v>9105873575</v>
      </c>
      <c r="C477" s="3" t="s">
        <v>971</v>
      </c>
      <c r="D477" s="5" t="str">
        <f>VLOOKUP(B477,'HĐ TRA'!$B:$L,11,0)</f>
        <v>0104918404-009</v>
      </c>
      <c r="E477" s="6" t="str">
        <f t="shared" si="45"/>
        <v>WIN-009</v>
      </c>
      <c r="F477" s="8" t="str">
        <f t="shared" si="43"/>
        <v>2AHI WM+ DNG TĐS 218&amp;312, TBĐ 40, QL 1A</v>
      </c>
      <c r="G477" s="5"/>
      <c r="H477" s="3" t="s">
        <v>1243</v>
      </c>
      <c r="I477" s="4" t="s">
        <v>953</v>
      </c>
      <c r="J477" s="3" t="s">
        <v>1244</v>
      </c>
      <c r="K477" s="3" t="s">
        <v>1245</v>
      </c>
      <c r="L477" s="4" t="s">
        <v>2185</v>
      </c>
      <c r="M477" s="3" t="s">
        <v>2186</v>
      </c>
      <c r="N477" s="3" t="s">
        <v>2187</v>
      </c>
      <c r="O477" s="3">
        <v>10</v>
      </c>
      <c r="P477" s="4" t="s">
        <v>1251</v>
      </c>
      <c r="Q477" s="3" t="s">
        <v>1252</v>
      </c>
      <c r="R477" s="4" t="s">
        <v>1253</v>
      </c>
      <c r="S477" s="4" t="s">
        <v>1249</v>
      </c>
      <c r="T477" s="3">
        <v>50182</v>
      </c>
      <c r="U477" s="3">
        <v>1</v>
      </c>
      <c r="V477" s="3">
        <v>0</v>
      </c>
      <c r="W477" s="3" t="s">
        <v>2188</v>
      </c>
      <c r="Y477" s="5">
        <v>45900.267789780097</v>
      </c>
      <c r="AA477" s="3" t="s">
        <v>1250</v>
      </c>
      <c r="AB477" s="3">
        <v>50182</v>
      </c>
      <c r="AC477" s="3" t="s">
        <v>2826</v>
      </c>
      <c r="AD477" s="3" t="s">
        <v>3179</v>
      </c>
      <c r="AE477" s="3" t="str">
        <f t="shared" si="44"/>
        <v>10638307</v>
      </c>
      <c r="AF477" s="3" t="str">
        <f>VLOOKUP(AD477,Vat_tu__hang_hoa__dich_vu!$C:$D,2,0)</f>
        <v>GTLX250G</v>
      </c>
      <c r="AH477" s="3">
        <f t="shared" si="46"/>
        <v>50182</v>
      </c>
      <c r="AI477" s="3">
        <f t="shared" si="47"/>
        <v>50182</v>
      </c>
    </row>
    <row r="478" spans="1:35" x14ac:dyDescent="0.25">
      <c r="A478" s="3" t="str">
        <f>VLOOKUP(B478,'HĐ TRA'!$B:$C,2,0)</f>
        <v>31/08/2025</v>
      </c>
      <c r="B478" s="4">
        <v>9105873595</v>
      </c>
      <c r="C478" s="3" t="s">
        <v>1136</v>
      </c>
      <c r="D478" s="5" t="str">
        <f>VLOOKUP(B478,'HĐ TRA'!$B:$L,11,0)</f>
        <v>0104918404-025</v>
      </c>
      <c r="E478" s="6" t="str">
        <f t="shared" si="45"/>
        <v>WIN-025</v>
      </c>
      <c r="F478" s="8" t="str">
        <f t="shared" si="43"/>
        <v>2AFJ WM+ HPG Phủ Niệm, Thái Sơn</v>
      </c>
      <c r="G478" s="5"/>
      <c r="H478" s="3" t="s">
        <v>1243</v>
      </c>
      <c r="I478" s="4" t="s">
        <v>953</v>
      </c>
      <c r="J478" s="3" t="s">
        <v>1244</v>
      </c>
      <c r="K478" s="3" t="s">
        <v>1245</v>
      </c>
      <c r="L478" s="4" t="s">
        <v>2662</v>
      </c>
      <c r="M478" s="3" t="s">
        <v>2663</v>
      </c>
      <c r="N478" s="3" t="s">
        <v>2664</v>
      </c>
      <c r="O478" s="3">
        <v>10</v>
      </c>
      <c r="P478" s="4" t="s">
        <v>1246</v>
      </c>
      <c r="Q478" s="3" t="s">
        <v>1247</v>
      </c>
      <c r="R478" s="4" t="s">
        <v>1248</v>
      </c>
      <c r="S478" s="4" t="s">
        <v>1249</v>
      </c>
      <c r="T478" s="3">
        <v>111058</v>
      </c>
      <c r="U478" s="3">
        <v>1</v>
      </c>
      <c r="V478" s="3">
        <v>0</v>
      </c>
      <c r="W478" s="3" t="s">
        <v>2663</v>
      </c>
      <c r="Y478" s="5">
        <v>45900.2945096412</v>
      </c>
      <c r="AA478" s="3" t="s">
        <v>1250</v>
      </c>
      <c r="AB478" s="3">
        <v>111058</v>
      </c>
      <c r="AC478" s="3" t="s">
        <v>2824</v>
      </c>
      <c r="AD478" s="3" t="s">
        <v>2825</v>
      </c>
      <c r="AE478" s="3" t="str">
        <f t="shared" si="44"/>
        <v>10005986</v>
      </c>
      <c r="AF478" s="3" t="str">
        <f>VLOOKUP(AD478,Vat_tu__hang_hoa__dich_vu!$C:$D,2,0)</f>
        <v>GM500</v>
      </c>
      <c r="AH478" s="3">
        <f t="shared" si="46"/>
        <v>111058</v>
      </c>
      <c r="AI478" s="3">
        <f t="shared" si="47"/>
        <v>111058</v>
      </c>
    </row>
    <row r="479" spans="1:35" x14ac:dyDescent="0.25">
      <c r="A479" s="3" t="str">
        <f>VLOOKUP(B479,'HĐ TRA'!$B:$C,2,0)</f>
        <v>31/08/2025</v>
      </c>
      <c r="B479" s="4">
        <v>9105873667</v>
      </c>
      <c r="C479" s="3" t="s">
        <v>1051</v>
      </c>
      <c r="D479" s="5" t="str">
        <f>VLOOKUP(B479,'HĐ TRA'!$B:$L,11,0)</f>
        <v>0104918404-058</v>
      </c>
      <c r="E479" s="6" t="str">
        <f t="shared" si="45"/>
        <v>WIN-058</v>
      </c>
      <c r="F479" s="8" t="str">
        <f t="shared" ref="F479:F529" si="48">L479&amp;" "&amp;M479</f>
        <v>2ALD WM+ NAN Minh Châu, Diễn Châu</v>
      </c>
      <c r="G479" s="5"/>
      <c r="H479" s="3" t="s">
        <v>1243</v>
      </c>
      <c r="I479" s="4" t="s">
        <v>953</v>
      </c>
      <c r="J479" s="3" t="s">
        <v>1244</v>
      </c>
      <c r="K479" s="3" t="s">
        <v>1245</v>
      </c>
      <c r="L479" s="4" t="s">
        <v>2182</v>
      </c>
      <c r="M479" s="3" t="s">
        <v>2183</v>
      </c>
      <c r="N479" s="3" t="s">
        <v>2184</v>
      </c>
      <c r="O479" s="3">
        <v>10</v>
      </c>
      <c r="P479" s="4" t="s">
        <v>1254</v>
      </c>
      <c r="Q479" s="3" t="s">
        <v>1255</v>
      </c>
      <c r="R479" s="4" t="s">
        <v>1256</v>
      </c>
      <c r="S479" s="4" t="s">
        <v>1249</v>
      </c>
      <c r="T479" s="3">
        <v>46000</v>
      </c>
      <c r="U479" s="3">
        <v>1</v>
      </c>
      <c r="V479" s="3">
        <v>0</v>
      </c>
      <c r="W479" s="3" t="s">
        <v>2183</v>
      </c>
      <c r="Y479" s="5">
        <v>45900.324078738398</v>
      </c>
      <c r="AA479" s="3" t="s">
        <v>1250</v>
      </c>
      <c r="AB479" s="3">
        <v>46000</v>
      </c>
      <c r="AC479" s="3" t="s">
        <v>3013</v>
      </c>
      <c r="AD479" s="3" t="s">
        <v>3181</v>
      </c>
      <c r="AE479" s="3" t="str">
        <f t="shared" si="44"/>
        <v>10638308</v>
      </c>
      <c r="AF479" s="3" t="str">
        <f>VLOOKUP(AD479,Vat_tu__hang_hoa__dich_vu!$C:$D,2,0)</f>
        <v>MNH250</v>
      </c>
      <c r="AH479" s="3">
        <f t="shared" si="46"/>
        <v>46000</v>
      </c>
      <c r="AI479" s="3">
        <f t="shared" si="47"/>
        <v>46000</v>
      </c>
    </row>
    <row r="480" spans="1:35" x14ac:dyDescent="0.25">
      <c r="A480" s="3" t="str">
        <f>VLOOKUP(B480,'HĐ TRA'!$B:$C,2,0)</f>
        <v>31/08/2025</v>
      </c>
      <c r="B480" s="4">
        <v>9105873643</v>
      </c>
      <c r="C480" s="3" t="s">
        <v>999</v>
      </c>
      <c r="D480" s="5" t="str">
        <f>VLOOKUP(B480,'HĐ TRA'!$B:$L,11,0)</f>
        <v>0104918404-030</v>
      </c>
      <c r="E480" s="6" t="str">
        <f t="shared" si="45"/>
        <v>WIN-030</v>
      </c>
      <c r="F480" s="8" t="str">
        <f t="shared" si="48"/>
        <v>2B50 WM+ HNM35 Trần Hưng Đạo</v>
      </c>
      <c r="G480" s="5"/>
      <c r="H480" s="3" t="s">
        <v>1243</v>
      </c>
      <c r="I480" s="4" t="s">
        <v>953</v>
      </c>
      <c r="J480" s="3" t="s">
        <v>1244</v>
      </c>
      <c r="K480" s="3" t="s">
        <v>1245</v>
      </c>
      <c r="L480" s="4" t="s">
        <v>2505</v>
      </c>
      <c r="M480" s="3" t="s">
        <v>2506</v>
      </c>
      <c r="N480" s="3" t="s">
        <v>2507</v>
      </c>
      <c r="O480" s="3">
        <v>10</v>
      </c>
      <c r="P480" s="4" t="s">
        <v>1296</v>
      </c>
      <c r="Q480" s="3" t="s">
        <v>1297</v>
      </c>
      <c r="R480" s="4" t="s">
        <v>1298</v>
      </c>
      <c r="S480" s="4" t="s">
        <v>1249</v>
      </c>
      <c r="T480" s="3">
        <v>50400</v>
      </c>
      <c r="U480" s="3">
        <v>1</v>
      </c>
      <c r="V480" s="3">
        <v>0</v>
      </c>
      <c r="W480" s="3" t="s">
        <v>2508</v>
      </c>
      <c r="Y480" s="5">
        <v>45900.343038229199</v>
      </c>
      <c r="AA480" s="3" t="s">
        <v>1250</v>
      </c>
      <c r="AB480" s="3">
        <v>50400</v>
      </c>
      <c r="AC480" s="3" t="s">
        <v>2883</v>
      </c>
      <c r="AD480" s="3" t="s">
        <v>2882</v>
      </c>
      <c r="AE480" s="3" t="str">
        <f t="shared" si="44"/>
        <v>10182349</v>
      </c>
      <c r="AF480" s="3" t="str">
        <f>VLOOKUP(AD480,Vat_tu__hang_hoa__dich_vu!$C:$D,2,0)</f>
        <v>GSG250</v>
      </c>
      <c r="AH480" s="3">
        <f t="shared" si="46"/>
        <v>50400</v>
      </c>
      <c r="AI480" s="3">
        <f t="shared" si="47"/>
        <v>50400</v>
      </c>
    </row>
    <row r="481" spans="1:35" x14ac:dyDescent="0.25">
      <c r="A481" s="3" t="str">
        <f>VLOOKUP(B481,'HĐ TRA'!$B:$C,2,0)</f>
        <v>31/08/2025</v>
      </c>
      <c r="B481" s="4">
        <v>9105873685</v>
      </c>
      <c r="C481" s="3" t="s">
        <v>1003</v>
      </c>
      <c r="D481" s="5" t="str">
        <f>VLOOKUP(B481,'HĐ TRA'!$B:$L,11,0)</f>
        <v>0104918404-009</v>
      </c>
      <c r="E481" s="6" t="str">
        <f t="shared" si="45"/>
        <v>WIN-009</v>
      </c>
      <c r="F481" s="8" t="str">
        <f t="shared" si="48"/>
        <v>3269 WIN DNG 904 Tôn Đức Thắng</v>
      </c>
      <c r="G481" s="5"/>
      <c r="H481" s="3" t="s">
        <v>1243</v>
      </c>
      <c r="I481" s="4" t="s">
        <v>953</v>
      </c>
      <c r="J481" s="3" t="s">
        <v>1244</v>
      </c>
      <c r="K481" s="3" t="s">
        <v>1245</v>
      </c>
      <c r="L481" s="4" t="s">
        <v>1564</v>
      </c>
      <c r="M481" s="3" t="s">
        <v>1565</v>
      </c>
      <c r="N481" s="3" t="s">
        <v>1566</v>
      </c>
      <c r="O481" s="3">
        <v>10</v>
      </c>
      <c r="P481" s="4" t="s">
        <v>1263</v>
      </c>
      <c r="Q481" s="3" t="s">
        <v>1264</v>
      </c>
      <c r="R481" s="4" t="s">
        <v>1265</v>
      </c>
      <c r="S481" s="4" t="s">
        <v>1249</v>
      </c>
      <c r="T481" s="3">
        <v>89285</v>
      </c>
      <c r="U481" s="3">
        <v>1</v>
      </c>
      <c r="V481" s="3">
        <v>0</v>
      </c>
      <c r="W481" s="3" t="s">
        <v>1567</v>
      </c>
      <c r="X481" s="3" t="s">
        <v>1568</v>
      </c>
      <c r="Y481" s="5">
        <v>45900.347045023103</v>
      </c>
      <c r="Z481" s="3" t="s">
        <v>2665</v>
      </c>
      <c r="AA481" s="3" t="s">
        <v>1250</v>
      </c>
      <c r="AB481" s="3">
        <v>89285</v>
      </c>
      <c r="AC481" s="3" t="s">
        <v>2899</v>
      </c>
      <c r="AD481" s="3" t="s">
        <v>3180</v>
      </c>
      <c r="AE481" s="3" t="str">
        <f t="shared" si="44"/>
        <v>10184167</v>
      </c>
      <c r="AF481" s="3" t="str">
        <f>VLOOKUP(AD481,Vat_tu__hang_hoa__dich_vu!$C:$D,2,0)</f>
        <v>GXD500</v>
      </c>
      <c r="AH481" s="3">
        <f t="shared" si="46"/>
        <v>89285</v>
      </c>
      <c r="AI481" s="3">
        <f t="shared" si="47"/>
        <v>89285</v>
      </c>
    </row>
    <row r="482" spans="1:35" x14ac:dyDescent="0.25">
      <c r="A482" s="3" t="str">
        <f>VLOOKUP(B482,'HĐ TRA'!$B:$C,2,0)</f>
        <v>31/08/2025</v>
      </c>
      <c r="B482" s="4">
        <v>9105873686</v>
      </c>
      <c r="C482" s="3" t="s">
        <v>973</v>
      </c>
      <c r="D482" s="5" t="str">
        <f>VLOOKUP(B482,'HĐ TRA'!$B:$L,11,0)</f>
        <v>0104918404-065</v>
      </c>
      <c r="E482" s="6" t="str">
        <f t="shared" si="45"/>
        <v>WIN-065</v>
      </c>
      <c r="F482" s="8" t="str">
        <f t="shared" si="48"/>
        <v>6040 WM+ BGG 182 Trường Chinh</v>
      </c>
      <c r="G482" s="5"/>
      <c r="H482" s="3" t="s">
        <v>1243</v>
      </c>
      <c r="I482" s="4" t="s">
        <v>953</v>
      </c>
      <c r="J482" s="3" t="s">
        <v>1244</v>
      </c>
      <c r="K482" s="3" t="s">
        <v>1245</v>
      </c>
      <c r="L482" s="4" t="s">
        <v>2496</v>
      </c>
      <c r="M482" s="3" t="s">
        <v>2497</v>
      </c>
      <c r="N482" s="3" t="s">
        <v>2498</v>
      </c>
      <c r="O482" s="3">
        <v>10</v>
      </c>
      <c r="P482" s="4" t="s">
        <v>1246</v>
      </c>
      <c r="Q482" s="3" t="s">
        <v>1247</v>
      </c>
      <c r="R482" s="4" t="s">
        <v>1248</v>
      </c>
      <c r="S482" s="4" t="s">
        <v>1249</v>
      </c>
      <c r="T482" s="3">
        <v>111058</v>
      </c>
      <c r="U482" s="3">
        <v>1</v>
      </c>
      <c r="V482" s="3">
        <v>0</v>
      </c>
      <c r="W482" s="3" t="s">
        <v>2497</v>
      </c>
      <c r="Y482" s="5">
        <v>45900.347048993099</v>
      </c>
      <c r="AA482" s="3" t="s">
        <v>1250</v>
      </c>
      <c r="AB482" s="3">
        <v>111058</v>
      </c>
      <c r="AC482" s="3" t="s">
        <v>2824</v>
      </c>
      <c r="AD482" s="3" t="s">
        <v>2825</v>
      </c>
      <c r="AE482" s="3" t="str">
        <f t="shared" si="44"/>
        <v>10005986</v>
      </c>
      <c r="AF482" s="3" t="str">
        <f>VLOOKUP(AD482,Vat_tu__hang_hoa__dich_vu!$C:$D,2,0)</f>
        <v>GM500</v>
      </c>
      <c r="AH482" s="3">
        <f t="shared" si="46"/>
        <v>111058</v>
      </c>
      <c r="AI482" s="3">
        <f t="shared" si="47"/>
        <v>111058</v>
      </c>
    </row>
    <row r="483" spans="1:35" x14ac:dyDescent="0.25">
      <c r="A483" s="3" t="str">
        <f>VLOOKUP(B483,'HĐ TRA'!$B:$C,2,0)</f>
        <v>31/08/2025</v>
      </c>
      <c r="B483" s="4">
        <v>9105873694</v>
      </c>
      <c r="C483" s="3" t="s">
        <v>1021</v>
      </c>
      <c r="D483" s="5" t="str">
        <f>VLOOKUP(B483,'HĐ TRA'!$B:$L,11,0)</f>
        <v>0104918404-031</v>
      </c>
      <c r="E483" s="6" t="str">
        <f t="shared" si="45"/>
        <v>WIN-031</v>
      </c>
      <c r="F483" s="8" t="str">
        <f t="shared" si="48"/>
        <v>6926 WM+ BNH Khu phố Yên Lã, Từ Sơn</v>
      </c>
      <c r="G483" s="5"/>
      <c r="H483" s="3" t="s">
        <v>1243</v>
      </c>
      <c r="I483" s="4" t="s">
        <v>953</v>
      </c>
      <c r="J483" s="3" t="s">
        <v>1244</v>
      </c>
      <c r="K483" s="3" t="s">
        <v>1245</v>
      </c>
      <c r="L483" s="4" t="s">
        <v>1353</v>
      </c>
      <c r="M483" s="3" t="s">
        <v>1354</v>
      </c>
      <c r="N483" s="3" t="s">
        <v>1355</v>
      </c>
      <c r="O483" s="3">
        <v>10</v>
      </c>
      <c r="P483" s="4" t="s">
        <v>1246</v>
      </c>
      <c r="Q483" s="3" t="s">
        <v>1247</v>
      </c>
      <c r="R483" s="4" t="s">
        <v>1248</v>
      </c>
      <c r="S483" s="4" t="s">
        <v>1249</v>
      </c>
      <c r="T483" s="3">
        <v>111058</v>
      </c>
      <c r="U483" s="3">
        <v>1</v>
      </c>
      <c r="V483" s="3">
        <v>0</v>
      </c>
      <c r="W483" s="3" t="s">
        <v>1354</v>
      </c>
      <c r="Y483" s="5">
        <v>45900.354456597197</v>
      </c>
      <c r="AA483" s="3" t="s">
        <v>1250</v>
      </c>
      <c r="AB483" s="3">
        <v>111058</v>
      </c>
      <c r="AC483" s="3" t="s">
        <v>2824</v>
      </c>
      <c r="AD483" s="3" t="s">
        <v>2825</v>
      </c>
      <c r="AE483" s="3" t="str">
        <f t="shared" si="44"/>
        <v>10005986</v>
      </c>
      <c r="AF483" s="3" t="str">
        <f>VLOOKUP(AD483,Vat_tu__hang_hoa__dich_vu!$C:$D,2,0)</f>
        <v>GM500</v>
      </c>
      <c r="AH483" s="3">
        <f t="shared" si="46"/>
        <v>111058</v>
      </c>
      <c r="AI483" s="3">
        <f t="shared" si="47"/>
        <v>111058</v>
      </c>
    </row>
    <row r="484" spans="1:35" x14ac:dyDescent="0.25">
      <c r="A484" s="3" t="str">
        <f>VLOOKUP(B484,'HĐ TRA'!$B:$C,2,0)</f>
        <v>31/08/2025</v>
      </c>
      <c r="B484" s="4">
        <v>9105873720</v>
      </c>
      <c r="C484" s="3" t="s">
        <v>1061</v>
      </c>
      <c r="D484" s="5" t="str">
        <f>VLOOKUP(B484,'HĐ TRA'!$B:$L,11,0)</f>
        <v>0104918404-002</v>
      </c>
      <c r="E484" s="6" t="str">
        <f t="shared" si="45"/>
        <v>WIN-002</v>
      </c>
      <c r="F484" s="8" t="str">
        <f t="shared" si="48"/>
        <v>6570 WM+ HNI Động Phí, Ứng Hòa</v>
      </c>
      <c r="G484" s="5"/>
      <c r="H484" s="3" t="s">
        <v>1243</v>
      </c>
      <c r="I484" s="4" t="s">
        <v>953</v>
      </c>
      <c r="J484" s="3" t="s">
        <v>1244</v>
      </c>
      <c r="K484" s="3" t="s">
        <v>1245</v>
      </c>
      <c r="L484" s="4" t="s">
        <v>1479</v>
      </c>
      <c r="M484" s="3" t="s">
        <v>1480</v>
      </c>
      <c r="N484" s="3" t="s">
        <v>1481</v>
      </c>
      <c r="O484" s="3">
        <v>10</v>
      </c>
      <c r="P484" s="4" t="s">
        <v>1246</v>
      </c>
      <c r="Q484" s="3" t="s">
        <v>1247</v>
      </c>
      <c r="R484" s="4" t="s">
        <v>1248</v>
      </c>
      <c r="S484" s="4" t="s">
        <v>1249</v>
      </c>
      <c r="T484" s="3">
        <v>111058</v>
      </c>
      <c r="U484" s="3">
        <v>2</v>
      </c>
      <c r="V484" s="3">
        <v>0</v>
      </c>
      <c r="W484" s="3" t="s">
        <v>1480</v>
      </c>
      <c r="Y484" s="5">
        <v>45900.354889351896</v>
      </c>
      <c r="AA484" s="3" t="s">
        <v>1250</v>
      </c>
      <c r="AB484" s="3">
        <v>111058</v>
      </c>
      <c r="AC484" s="3" t="s">
        <v>2824</v>
      </c>
      <c r="AD484" s="3" t="s">
        <v>2825</v>
      </c>
      <c r="AE484" s="3" t="str">
        <f t="shared" si="44"/>
        <v>10005986</v>
      </c>
      <c r="AF484" s="3" t="str">
        <f>VLOOKUP(AD484,Vat_tu__hang_hoa__dich_vu!$C:$D,2,0)</f>
        <v>GM500</v>
      </c>
      <c r="AH484" s="3">
        <f t="shared" si="46"/>
        <v>111058</v>
      </c>
      <c r="AI484" s="3">
        <f t="shared" si="47"/>
        <v>222116</v>
      </c>
    </row>
    <row r="485" spans="1:35" x14ac:dyDescent="0.25">
      <c r="A485" s="3" t="str">
        <f>VLOOKUP(B485,'HĐ TRA'!$B:$C,2,0)</f>
        <v>31/08/2025</v>
      </c>
      <c r="B485" s="4">
        <v>9105873656</v>
      </c>
      <c r="C485" s="3" t="s">
        <v>1031</v>
      </c>
      <c r="D485" s="5" t="str">
        <f>VLOOKUP(B485,'HĐ TRA'!$B:$L,11,0)</f>
        <v>0104918404-002</v>
      </c>
      <c r="E485" s="6" t="str">
        <f t="shared" si="45"/>
        <v>WIN-002</v>
      </c>
      <c r="F485" s="8" t="str">
        <f t="shared" si="48"/>
        <v>6991 WM+ HNI Xuân Sơn, Sóc Sơn</v>
      </c>
      <c r="G485" s="5"/>
      <c r="H485" s="3" t="s">
        <v>1243</v>
      </c>
      <c r="I485" s="4" t="s">
        <v>953</v>
      </c>
      <c r="J485" s="3" t="s">
        <v>1244</v>
      </c>
      <c r="K485" s="3" t="s">
        <v>1245</v>
      </c>
      <c r="L485" s="4" t="s">
        <v>1948</v>
      </c>
      <c r="M485" s="3" t="s">
        <v>1949</v>
      </c>
      <c r="N485" s="3" t="s">
        <v>1950</v>
      </c>
      <c r="O485" s="3">
        <v>10</v>
      </c>
      <c r="P485" s="4" t="s">
        <v>1246</v>
      </c>
      <c r="Q485" s="3" t="s">
        <v>1247</v>
      </c>
      <c r="R485" s="4" t="s">
        <v>1248</v>
      </c>
      <c r="S485" s="4" t="s">
        <v>1249</v>
      </c>
      <c r="T485" s="3">
        <v>111058</v>
      </c>
      <c r="U485" s="3">
        <v>2</v>
      </c>
      <c r="V485" s="3">
        <v>0</v>
      </c>
      <c r="W485" s="3" t="s">
        <v>1949</v>
      </c>
      <c r="Y485" s="5">
        <v>45900.363017442098</v>
      </c>
      <c r="AA485" s="3" t="s">
        <v>1250</v>
      </c>
      <c r="AB485" s="3">
        <v>111058</v>
      </c>
      <c r="AC485" s="3" t="s">
        <v>2824</v>
      </c>
      <c r="AD485" s="3" t="s">
        <v>2825</v>
      </c>
      <c r="AE485" s="3" t="str">
        <f t="shared" si="44"/>
        <v>10005986</v>
      </c>
      <c r="AF485" s="3" t="str">
        <f>VLOOKUP(AD485,Vat_tu__hang_hoa__dich_vu!$C:$D,2,0)</f>
        <v>GM500</v>
      </c>
      <c r="AH485" s="3">
        <f t="shared" si="46"/>
        <v>111058</v>
      </c>
      <c r="AI485" s="3">
        <f t="shared" si="47"/>
        <v>222116</v>
      </c>
    </row>
    <row r="486" spans="1:35" x14ac:dyDescent="0.25">
      <c r="A486" s="3" t="str">
        <f>VLOOKUP(B486,'HĐ TRA'!$B:$C,2,0)</f>
        <v>31/08/2025</v>
      </c>
      <c r="B486" s="4">
        <v>9105873742</v>
      </c>
      <c r="C486" s="3" t="s">
        <v>1015</v>
      </c>
      <c r="D486" s="5" t="str">
        <f>VLOOKUP(B486,'HĐ TRA'!$B:$L,11,0)</f>
        <v>0104918404-003</v>
      </c>
      <c r="E486" s="6" t="str">
        <f t="shared" si="45"/>
        <v>WIN-003</v>
      </c>
      <c r="F486" s="8" t="str">
        <f t="shared" si="48"/>
        <v>6117 WM+ PTO 167-169 Nguyễn Trãi</v>
      </c>
      <c r="G486" s="5"/>
      <c r="H486" s="3" t="s">
        <v>1243</v>
      </c>
      <c r="I486" s="4" t="s">
        <v>953</v>
      </c>
      <c r="J486" s="3" t="s">
        <v>1244</v>
      </c>
      <c r="K486" s="3" t="s">
        <v>1245</v>
      </c>
      <c r="L486" s="4" t="s">
        <v>1632</v>
      </c>
      <c r="M486" s="3" t="s">
        <v>1633</v>
      </c>
      <c r="N486" s="3" t="s">
        <v>1634</v>
      </c>
      <c r="O486" s="3">
        <v>10</v>
      </c>
      <c r="P486" s="4" t="s">
        <v>1246</v>
      </c>
      <c r="Q486" s="3" t="s">
        <v>1247</v>
      </c>
      <c r="R486" s="4" t="s">
        <v>1248</v>
      </c>
      <c r="S486" s="4" t="s">
        <v>1249</v>
      </c>
      <c r="T486" s="3">
        <v>111058</v>
      </c>
      <c r="U486" s="3">
        <v>2</v>
      </c>
      <c r="V486" s="3">
        <v>0</v>
      </c>
      <c r="W486" s="3" t="s">
        <v>1633</v>
      </c>
      <c r="Y486" s="5">
        <v>45900.374702395799</v>
      </c>
      <c r="AA486" s="3" t="s">
        <v>1250</v>
      </c>
      <c r="AB486" s="3">
        <v>111058</v>
      </c>
      <c r="AC486" s="3" t="s">
        <v>2824</v>
      </c>
      <c r="AD486" s="3" t="s">
        <v>2825</v>
      </c>
      <c r="AE486" s="3" t="str">
        <f t="shared" si="44"/>
        <v>10005986</v>
      </c>
      <c r="AF486" s="3" t="str">
        <f>VLOOKUP(AD486,Vat_tu__hang_hoa__dich_vu!$C:$D,2,0)</f>
        <v>GM500</v>
      </c>
      <c r="AH486" s="3">
        <f t="shared" si="46"/>
        <v>111058</v>
      </c>
      <c r="AI486" s="3">
        <f t="shared" si="47"/>
        <v>222116</v>
      </c>
    </row>
    <row r="487" spans="1:35" x14ac:dyDescent="0.25">
      <c r="A487" s="3" t="str">
        <f>VLOOKUP(B487,'HĐ TRA'!$B:$C,2,0)</f>
        <v>31/08/2025</v>
      </c>
      <c r="B487" s="4">
        <v>9105873743</v>
      </c>
      <c r="C487" s="3" t="s">
        <v>1017</v>
      </c>
      <c r="D487" s="5" t="str">
        <f>VLOOKUP(B487,'HĐ TRA'!$B:$L,11,0)</f>
        <v>0104918404-003</v>
      </c>
      <c r="E487" s="6" t="str">
        <f t="shared" si="45"/>
        <v>WIN-003</v>
      </c>
      <c r="F487" s="8" t="str">
        <f t="shared" si="48"/>
        <v>6117 WM+ PTO 167-169 Nguyễn Trãi</v>
      </c>
      <c r="G487" s="5"/>
      <c r="H487" s="3" t="s">
        <v>1243</v>
      </c>
      <c r="I487" s="4" t="s">
        <v>953</v>
      </c>
      <c r="J487" s="3" t="s">
        <v>1244</v>
      </c>
      <c r="K487" s="3" t="s">
        <v>1245</v>
      </c>
      <c r="L487" s="4" t="s">
        <v>1632</v>
      </c>
      <c r="M487" s="3" t="s">
        <v>1633</v>
      </c>
      <c r="N487" s="3" t="s">
        <v>1634</v>
      </c>
      <c r="O487" s="3">
        <v>10</v>
      </c>
      <c r="P487" s="4" t="s">
        <v>1246</v>
      </c>
      <c r="Q487" s="3" t="s">
        <v>1247</v>
      </c>
      <c r="R487" s="4" t="s">
        <v>1248</v>
      </c>
      <c r="S487" s="4" t="s">
        <v>1249</v>
      </c>
      <c r="T487" s="3">
        <v>111058</v>
      </c>
      <c r="U487" s="3">
        <v>1</v>
      </c>
      <c r="V487" s="3">
        <v>0</v>
      </c>
      <c r="W487" s="3" t="s">
        <v>1633</v>
      </c>
      <c r="Y487" s="5">
        <v>45900.375613738397</v>
      </c>
      <c r="AA487" s="3" t="s">
        <v>1250</v>
      </c>
      <c r="AB487" s="3">
        <v>111058</v>
      </c>
      <c r="AC487" s="3" t="s">
        <v>2824</v>
      </c>
      <c r="AD487" s="3" t="s">
        <v>2825</v>
      </c>
      <c r="AE487" s="3" t="str">
        <f t="shared" si="44"/>
        <v>10005986</v>
      </c>
      <c r="AF487" s="3" t="str">
        <f>VLOOKUP(AD487,Vat_tu__hang_hoa__dich_vu!$C:$D,2,0)</f>
        <v>GM500</v>
      </c>
      <c r="AH487" s="3">
        <f t="shared" si="46"/>
        <v>111058</v>
      </c>
      <c r="AI487" s="3">
        <f t="shared" si="47"/>
        <v>111058</v>
      </c>
    </row>
    <row r="488" spans="1:35" x14ac:dyDescent="0.25">
      <c r="A488" s="3" t="str">
        <f>VLOOKUP(B488,'HĐ TRA'!$B:$C,2,0)</f>
        <v>31/08/2025</v>
      </c>
      <c r="B488" s="4">
        <v>9105873772</v>
      </c>
      <c r="C488" s="3" t="s">
        <v>1019</v>
      </c>
      <c r="D488" s="5" t="str">
        <f>VLOOKUP(B488,'HĐ TRA'!$B:$L,11,0)</f>
        <v>0104918404-007</v>
      </c>
      <c r="E488" s="6" t="str">
        <f t="shared" si="45"/>
        <v>WIN-007</v>
      </c>
      <c r="F488" s="8" t="str">
        <f t="shared" si="48"/>
        <v>2AS1 WM+ QNH 18-19-LK01, Khu 4 Cao Xanh</v>
      </c>
      <c r="G488" s="5"/>
      <c r="H488" s="3" t="s">
        <v>1243</v>
      </c>
      <c r="I488" s="4" t="s">
        <v>953</v>
      </c>
      <c r="J488" s="3" t="s">
        <v>1244</v>
      </c>
      <c r="K488" s="3" t="s">
        <v>1245</v>
      </c>
      <c r="L488" s="4" t="s">
        <v>1492</v>
      </c>
      <c r="M488" s="3" t="s">
        <v>1493</v>
      </c>
      <c r="N488" s="3" t="s">
        <v>1494</v>
      </c>
      <c r="O488" s="3">
        <v>10</v>
      </c>
      <c r="P488" s="4" t="s">
        <v>1246</v>
      </c>
      <c r="Q488" s="3" t="s">
        <v>1247</v>
      </c>
      <c r="R488" s="4" t="s">
        <v>1248</v>
      </c>
      <c r="S488" s="4" t="s">
        <v>1249</v>
      </c>
      <c r="T488" s="3">
        <v>111058</v>
      </c>
      <c r="U488" s="3">
        <v>3</v>
      </c>
      <c r="V488" s="3">
        <v>0</v>
      </c>
      <c r="W488" s="3" t="s">
        <v>1495</v>
      </c>
      <c r="Y488" s="5">
        <v>45900.3861566782</v>
      </c>
      <c r="AA488" s="3" t="s">
        <v>1250</v>
      </c>
      <c r="AB488" s="3">
        <v>111058</v>
      </c>
      <c r="AC488" s="3" t="s">
        <v>2824</v>
      </c>
      <c r="AD488" s="3" t="s">
        <v>2825</v>
      </c>
      <c r="AE488" s="3" t="str">
        <f t="shared" si="44"/>
        <v>10005986</v>
      </c>
      <c r="AF488" s="3" t="str">
        <f>VLOOKUP(AD488,Vat_tu__hang_hoa__dich_vu!$C:$D,2,0)</f>
        <v>GM500</v>
      </c>
      <c r="AH488" s="3">
        <f t="shared" si="46"/>
        <v>111058</v>
      </c>
      <c r="AI488" s="3">
        <f t="shared" si="47"/>
        <v>333174</v>
      </c>
    </row>
    <row r="489" spans="1:35" x14ac:dyDescent="0.25">
      <c r="A489" s="3" t="str">
        <f>VLOOKUP(B489,'HĐ TRA'!$B:$C,2,0)</f>
        <v>31/08/2025</v>
      </c>
      <c r="B489" s="4">
        <v>9105873775</v>
      </c>
      <c r="C489" s="3" t="s">
        <v>1107</v>
      </c>
      <c r="D489" s="5" t="str">
        <f>VLOOKUP(B489,'HĐ TRA'!$B:$L,11,0)</f>
        <v>0104918404-002</v>
      </c>
      <c r="E489" s="6" t="str">
        <f t="shared" si="45"/>
        <v>WIN-002</v>
      </c>
      <c r="F489" s="8" t="str">
        <f t="shared" si="48"/>
        <v>5581 WM+ HNI Đức Hòa, Sóc Sơn</v>
      </c>
      <c r="G489" s="5"/>
      <c r="H489" s="3" t="s">
        <v>1243</v>
      </c>
      <c r="I489" s="4" t="s">
        <v>953</v>
      </c>
      <c r="J489" s="3" t="s">
        <v>1244</v>
      </c>
      <c r="K489" s="3" t="s">
        <v>1245</v>
      </c>
      <c r="L489" s="4" t="s">
        <v>1661</v>
      </c>
      <c r="M489" s="3" t="s">
        <v>1662</v>
      </c>
      <c r="N489" s="3" t="s">
        <v>1663</v>
      </c>
      <c r="O489" s="3">
        <v>10</v>
      </c>
      <c r="P489" s="4" t="s">
        <v>1254</v>
      </c>
      <c r="Q489" s="3" t="s">
        <v>1255</v>
      </c>
      <c r="R489" s="4" t="s">
        <v>1256</v>
      </c>
      <c r="S489" s="4" t="s">
        <v>1249</v>
      </c>
      <c r="T489" s="3">
        <v>46000</v>
      </c>
      <c r="U489" s="3">
        <v>2</v>
      </c>
      <c r="V489" s="3">
        <v>0</v>
      </c>
      <c r="W489" s="3" t="s">
        <v>1662</v>
      </c>
      <c r="X489" s="3" t="s">
        <v>1273</v>
      </c>
      <c r="Y489" s="5">
        <v>45900.392461770803</v>
      </c>
      <c r="AA489" s="3" t="s">
        <v>1250</v>
      </c>
      <c r="AB489" s="3">
        <v>46000</v>
      </c>
      <c r="AC489" s="3" t="s">
        <v>3013</v>
      </c>
      <c r="AD489" s="3" t="s">
        <v>3181</v>
      </c>
      <c r="AE489" s="3" t="str">
        <f t="shared" si="44"/>
        <v>10638308</v>
      </c>
      <c r="AF489" s="3" t="str">
        <f>VLOOKUP(AD489,Vat_tu__hang_hoa__dich_vu!$C:$D,2,0)</f>
        <v>MNH250</v>
      </c>
      <c r="AH489" s="3">
        <f t="shared" si="46"/>
        <v>46000</v>
      </c>
      <c r="AI489" s="3">
        <f t="shared" si="47"/>
        <v>92000</v>
      </c>
    </row>
    <row r="490" spans="1:35" x14ac:dyDescent="0.25">
      <c r="A490" s="3" t="str">
        <f>VLOOKUP(B490,'HĐ TRA'!$B:$C,2,0)</f>
        <v>31/08/2025</v>
      </c>
      <c r="B490" s="4">
        <v>9105873775</v>
      </c>
      <c r="C490" s="3" t="s">
        <v>1107</v>
      </c>
      <c r="D490" s="5" t="str">
        <f>VLOOKUP(B490,'HĐ TRA'!$B:$L,11,0)</f>
        <v>0104918404-002</v>
      </c>
      <c r="E490" s="6" t="str">
        <f t="shared" si="45"/>
        <v>WIN-002</v>
      </c>
      <c r="F490" s="8" t="str">
        <f t="shared" si="48"/>
        <v>5581 WM+ HNI Đức Hòa, Sóc Sơn</v>
      </c>
      <c r="G490" s="5"/>
      <c r="H490" s="3" t="s">
        <v>1243</v>
      </c>
      <c r="I490" s="4" t="s">
        <v>953</v>
      </c>
      <c r="J490" s="3" t="s">
        <v>1244</v>
      </c>
      <c r="K490" s="3" t="s">
        <v>1245</v>
      </c>
      <c r="L490" s="4" t="s">
        <v>1661</v>
      </c>
      <c r="M490" s="3" t="s">
        <v>1662</v>
      </c>
      <c r="N490" s="3" t="s">
        <v>1663</v>
      </c>
      <c r="O490" s="3">
        <v>20</v>
      </c>
      <c r="P490" s="4" t="s">
        <v>1274</v>
      </c>
      <c r="Q490" s="3" t="s">
        <v>1275</v>
      </c>
      <c r="R490" s="4" t="s">
        <v>1276</v>
      </c>
      <c r="S490" s="4" t="s">
        <v>1249</v>
      </c>
      <c r="T490" s="3">
        <v>74250</v>
      </c>
      <c r="U490" s="3">
        <v>4</v>
      </c>
      <c r="V490" s="3">
        <v>0</v>
      </c>
      <c r="W490" s="3" t="s">
        <v>1662</v>
      </c>
      <c r="X490" s="3" t="s">
        <v>1273</v>
      </c>
      <c r="Y490" s="5">
        <v>45900.392461770803</v>
      </c>
      <c r="AA490" s="3" t="s">
        <v>1250</v>
      </c>
      <c r="AB490" s="3">
        <v>74250</v>
      </c>
      <c r="AC490" s="3" t="s">
        <v>2771</v>
      </c>
      <c r="AD490" s="3" t="s">
        <v>2770</v>
      </c>
      <c r="AE490" s="3" t="str">
        <f t="shared" si="44"/>
        <v>10182351</v>
      </c>
      <c r="AF490" s="3" t="str">
        <f>VLOOKUP(AD490,Vat_tu__hang_hoa__dich_vu!$C:$D,2,0)</f>
        <v>CC300</v>
      </c>
      <c r="AH490" s="3">
        <f t="shared" si="46"/>
        <v>74250</v>
      </c>
      <c r="AI490" s="3">
        <f t="shared" si="47"/>
        <v>297000</v>
      </c>
    </row>
    <row r="491" spans="1:35" x14ac:dyDescent="0.25">
      <c r="A491" s="3" t="str">
        <f>VLOOKUP(B491,'HĐ TRA'!$B:$C,2,0)</f>
        <v>31/08/2025</v>
      </c>
      <c r="B491" s="4">
        <v>9105873842</v>
      </c>
      <c r="C491" s="3" t="s">
        <v>1177</v>
      </c>
      <c r="D491" s="5" t="str">
        <f>VLOOKUP(B491,'HĐ TRA'!$B:$L,11,0)</f>
        <v>0104918404-002</v>
      </c>
      <c r="E491" s="6" t="str">
        <f t="shared" si="45"/>
        <v>WIN-002</v>
      </c>
      <c r="F491" s="8" t="str">
        <f t="shared" si="48"/>
        <v>2AAI WM+ HNI 144, TDP Tân Xuân, Xuân Mai</v>
      </c>
      <c r="G491" s="5"/>
      <c r="H491" s="3" t="s">
        <v>1243</v>
      </c>
      <c r="I491" s="4" t="s">
        <v>953</v>
      </c>
      <c r="J491" s="3" t="s">
        <v>1244</v>
      </c>
      <c r="K491" s="3" t="s">
        <v>1245</v>
      </c>
      <c r="L491" s="4" t="s">
        <v>1673</v>
      </c>
      <c r="M491" s="3" t="s">
        <v>1674</v>
      </c>
      <c r="N491" s="3" t="s">
        <v>1675</v>
      </c>
      <c r="O491" s="3">
        <v>10</v>
      </c>
      <c r="P491" s="4" t="s">
        <v>1246</v>
      </c>
      <c r="Q491" s="3" t="s">
        <v>1247</v>
      </c>
      <c r="R491" s="4" t="s">
        <v>1248</v>
      </c>
      <c r="S491" s="4" t="s">
        <v>1249</v>
      </c>
      <c r="T491" s="3">
        <v>111058</v>
      </c>
      <c r="U491" s="3">
        <v>1</v>
      </c>
      <c r="V491" s="3">
        <v>0</v>
      </c>
      <c r="W491" s="3" t="s">
        <v>1676</v>
      </c>
      <c r="Y491" s="5">
        <v>45900.417094131903</v>
      </c>
      <c r="AA491" s="3" t="s">
        <v>1250</v>
      </c>
      <c r="AB491" s="3">
        <v>111058</v>
      </c>
      <c r="AC491" s="3" t="s">
        <v>2824</v>
      </c>
      <c r="AD491" s="3" t="s">
        <v>2825</v>
      </c>
      <c r="AE491" s="3" t="str">
        <f t="shared" si="44"/>
        <v>10005986</v>
      </c>
      <c r="AF491" s="3" t="str">
        <f>VLOOKUP(AD491,Vat_tu__hang_hoa__dich_vu!$C:$D,2,0)</f>
        <v>GM500</v>
      </c>
      <c r="AH491" s="3">
        <f t="shared" si="46"/>
        <v>111058</v>
      </c>
      <c r="AI491" s="3">
        <f t="shared" si="47"/>
        <v>111058</v>
      </c>
    </row>
    <row r="492" spans="1:35" x14ac:dyDescent="0.25">
      <c r="A492" s="3" t="str">
        <f>VLOOKUP(B492,'HĐ TRA'!$B:$C,2,0)</f>
        <v>31/08/2025</v>
      </c>
      <c r="B492" s="4">
        <v>9105873881</v>
      </c>
      <c r="C492" s="3" t="s">
        <v>1175</v>
      </c>
      <c r="D492" s="5" t="str">
        <f>VLOOKUP(B492,'HĐ TRA'!$B:$L,11,0)</f>
        <v>0104918404-056</v>
      </c>
      <c r="E492" s="6" t="str">
        <f t="shared" si="45"/>
        <v>WIN-056</v>
      </c>
      <c r="F492" s="8" t="str">
        <f t="shared" si="48"/>
        <v>5592 WM+ HYN 9 Nguyễn Thiện Thuật</v>
      </c>
      <c r="G492" s="5"/>
      <c r="H492" s="3" t="s">
        <v>1243</v>
      </c>
      <c r="I492" s="4" t="s">
        <v>953</v>
      </c>
      <c r="J492" s="3" t="s">
        <v>1244</v>
      </c>
      <c r="K492" s="3" t="s">
        <v>1245</v>
      </c>
      <c r="L492" s="4" t="s">
        <v>2024</v>
      </c>
      <c r="M492" s="3" t="s">
        <v>2025</v>
      </c>
      <c r="N492" s="3" t="s">
        <v>2026</v>
      </c>
      <c r="O492" s="3">
        <v>10</v>
      </c>
      <c r="P492" s="4" t="s">
        <v>1254</v>
      </c>
      <c r="Q492" s="3" t="s">
        <v>1255</v>
      </c>
      <c r="R492" s="4" t="s">
        <v>1256</v>
      </c>
      <c r="S492" s="4" t="s">
        <v>1249</v>
      </c>
      <c r="T492" s="3">
        <v>46000</v>
      </c>
      <c r="U492" s="3">
        <v>1</v>
      </c>
      <c r="V492" s="3">
        <v>0</v>
      </c>
      <c r="W492" s="3" t="s">
        <v>2025</v>
      </c>
      <c r="X492" s="3" t="s">
        <v>1273</v>
      </c>
      <c r="Y492" s="5">
        <v>45900.417096724501</v>
      </c>
      <c r="AA492" s="3" t="s">
        <v>1250</v>
      </c>
      <c r="AB492" s="3">
        <v>46000</v>
      </c>
      <c r="AC492" s="3" t="s">
        <v>3013</v>
      </c>
      <c r="AD492" s="3" t="s">
        <v>3181</v>
      </c>
      <c r="AE492" s="3" t="str">
        <f t="shared" si="44"/>
        <v>10638308</v>
      </c>
      <c r="AF492" s="3" t="str">
        <f>VLOOKUP(AD492,Vat_tu__hang_hoa__dich_vu!$C:$D,2,0)</f>
        <v>MNH250</v>
      </c>
      <c r="AH492" s="3">
        <f t="shared" si="46"/>
        <v>46000</v>
      </c>
      <c r="AI492" s="3">
        <f t="shared" si="47"/>
        <v>46000</v>
      </c>
    </row>
    <row r="493" spans="1:35" x14ac:dyDescent="0.25">
      <c r="A493" s="3" t="str">
        <f>VLOOKUP(B493,'HĐ TRA'!$B:$C,2,0)</f>
        <v>31/08/2025</v>
      </c>
      <c r="B493" s="4">
        <v>9105873918</v>
      </c>
      <c r="C493" s="3" t="s">
        <v>1159</v>
      </c>
      <c r="D493" s="5" t="str">
        <f>VLOOKUP(B493,'HĐ TRA'!$B:$L,11,0)</f>
        <v>0104918404-025</v>
      </c>
      <c r="E493" s="6" t="str">
        <f t="shared" si="45"/>
        <v>WIN-025</v>
      </c>
      <c r="F493" s="8" t="str">
        <f t="shared" si="48"/>
        <v>2AQG WM+ HPG The Minato Residence CT1</v>
      </c>
      <c r="G493" s="5"/>
      <c r="H493" s="3" t="s">
        <v>1243</v>
      </c>
      <c r="I493" s="4" t="s">
        <v>953</v>
      </c>
      <c r="J493" s="3" t="s">
        <v>1244</v>
      </c>
      <c r="K493" s="3" t="s">
        <v>1245</v>
      </c>
      <c r="L493" s="4" t="s">
        <v>2666</v>
      </c>
      <c r="M493" s="3" t="s">
        <v>2667</v>
      </c>
      <c r="N493" s="3" t="s">
        <v>2668</v>
      </c>
      <c r="O493" s="3">
        <v>10</v>
      </c>
      <c r="P493" s="4" t="s">
        <v>1246</v>
      </c>
      <c r="Q493" s="3" t="s">
        <v>1247</v>
      </c>
      <c r="R493" s="4" t="s">
        <v>1248</v>
      </c>
      <c r="S493" s="4" t="s">
        <v>1249</v>
      </c>
      <c r="T493" s="3">
        <v>111058</v>
      </c>
      <c r="U493" s="3">
        <v>2</v>
      </c>
      <c r="V493" s="3">
        <v>0</v>
      </c>
      <c r="W493" s="3" t="s">
        <v>2669</v>
      </c>
      <c r="Y493" s="5">
        <v>45900.4215231134</v>
      </c>
      <c r="Z493" s="3" t="s">
        <v>2670</v>
      </c>
      <c r="AA493" s="3" t="s">
        <v>1250</v>
      </c>
      <c r="AB493" s="3">
        <v>111058</v>
      </c>
      <c r="AC493" s="3" t="s">
        <v>2824</v>
      </c>
      <c r="AD493" s="3" t="s">
        <v>2825</v>
      </c>
      <c r="AE493" s="3" t="str">
        <f t="shared" si="44"/>
        <v>10005986</v>
      </c>
      <c r="AF493" s="3" t="str">
        <f>VLOOKUP(AD493,Vat_tu__hang_hoa__dich_vu!$C:$D,2,0)</f>
        <v>GM500</v>
      </c>
      <c r="AH493" s="3">
        <f t="shared" si="46"/>
        <v>111058</v>
      </c>
      <c r="AI493" s="3">
        <f t="shared" si="47"/>
        <v>222116</v>
      </c>
    </row>
    <row r="494" spans="1:35" x14ac:dyDescent="0.25">
      <c r="A494" s="3" t="str">
        <f>VLOOKUP(B494,'HĐ TRA'!$B:$C,2,0)</f>
        <v>31/08/2025</v>
      </c>
      <c r="B494" s="4">
        <v>9105873886</v>
      </c>
      <c r="C494" s="3" t="s">
        <v>1083</v>
      </c>
      <c r="D494" s="5" t="str">
        <f>VLOOKUP(B494,'HĐ TRA'!$B:$L,11,0)</f>
        <v>0104918404-058</v>
      </c>
      <c r="E494" s="6" t="str">
        <f t="shared" si="45"/>
        <v>WIN-058</v>
      </c>
      <c r="F494" s="8" t="str">
        <f t="shared" si="48"/>
        <v>2AI6 WM+ NAN 400 Phạm Nguyễn Du</v>
      </c>
      <c r="G494" s="5"/>
      <c r="H494" s="3" t="s">
        <v>1243</v>
      </c>
      <c r="I494" s="4" t="s">
        <v>953</v>
      </c>
      <c r="J494" s="3" t="s">
        <v>1244</v>
      </c>
      <c r="K494" s="3" t="s">
        <v>1245</v>
      </c>
      <c r="L494" s="4" t="s">
        <v>1821</v>
      </c>
      <c r="M494" s="3" t="s">
        <v>1822</v>
      </c>
      <c r="N494" s="3" t="s">
        <v>1823</v>
      </c>
      <c r="O494" s="3">
        <v>10</v>
      </c>
      <c r="P494" s="4" t="s">
        <v>1251</v>
      </c>
      <c r="Q494" s="3" t="s">
        <v>1252</v>
      </c>
      <c r="R494" s="4" t="s">
        <v>1253</v>
      </c>
      <c r="S494" s="4" t="s">
        <v>1249</v>
      </c>
      <c r="T494" s="3">
        <v>50182</v>
      </c>
      <c r="U494" s="3">
        <v>1</v>
      </c>
      <c r="V494" s="3">
        <v>0</v>
      </c>
      <c r="W494" s="3" t="s">
        <v>1822</v>
      </c>
      <c r="Y494" s="5">
        <v>45900.422977465299</v>
      </c>
      <c r="AA494" s="3" t="s">
        <v>1250</v>
      </c>
      <c r="AB494" s="3">
        <v>50182</v>
      </c>
      <c r="AC494" s="3" t="s">
        <v>2826</v>
      </c>
      <c r="AD494" s="3" t="s">
        <v>3179</v>
      </c>
      <c r="AE494" s="3" t="str">
        <f t="shared" si="44"/>
        <v>10638307</v>
      </c>
      <c r="AF494" s="3" t="str">
        <f>VLOOKUP(AD494,Vat_tu__hang_hoa__dich_vu!$C:$D,2,0)</f>
        <v>GTLX250G</v>
      </c>
      <c r="AH494" s="3">
        <f t="shared" si="46"/>
        <v>50182</v>
      </c>
      <c r="AI494" s="3">
        <f t="shared" si="47"/>
        <v>50182</v>
      </c>
    </row>
    <row r="495" spans="1:35" x14ac:dyDescent="0.25">
      <c r="A495" s="3" t="str">
        <f>VLOOKUP(B495,'HĐ TRA'!$B:$C,2,0)</f>
        <v>31/08/2025</v>
      </c>
      <c r="B495" s="4">
        <v>9105873944</v>
      </c>
      <c r="C495" s="3" t="s">
        <v>1126</v>
      </c>
      <c r="D495" s="5" t="str">
        <f>VLOOKUP(B495,'HĐ TRA'!$B:$L,11,0)</f>
        <v>0104918404-029</v>
      </c>
      <c r="E495" s="6" t="str">
        <f t="shared" si="45"/>
        <v>WIN-029</v>
      </c>
      <c r="F495" s="8" t="str">
        <f t="shared" si="48"/>
        <v>6141 WM+ VPC TDP Tân Chiền, Lập Thạch</v>
      </c>
      <c r="G495" s="5"/>
      <c r="H495" s="3" t="s">
        <v>1243</v>
      </c>
      <c r="I495" s="4" t="s">
        <v>953</v>
      </c>
      <c r="J495" s="3" t="s">
        <v>1244</v>
      </c>
      <c r="K495" s="3" t="s">
        <v>1245</v>
      </c>
      <c r="L495" s="4" t="s">
        <v>2310</v>
      </c>
      <c r="M495" s="3" t="s">
        <v>2311</v>
      </c>
      <c r="N495" s="3" t="s">
        <v>2312</v>
      </c>
      <c r="O495" s="3">
        <v>10</v>
      </c>
      <c r="P495" s="4" t="s">
        <v>1274</v>
      </c>
      <c r="Q495" s="3" t="s">
        <v>1275</v>
      </c>
      <c r="R495" s="4" t="s">
        <v>1276</v>
      </c>
      <c r="S495" s="4" t="s">
        <v>1249</v>
      </c>
      <c r="T495" s="3">
        <v>74250</v>
      </c>
      <c r="U495" s="3">
        <v>1</v>
      </c>
      <c r="V495" s="3">
        <v>0</v>
      </c>
      <c r="W495" s="3" t="s">
        <v>2313</v>
      </c>
      <c r="Y495" s="5">
        <v>45900.437550231502</v>
      </c>
      <c r="AA495" s="3" t="s">
        <v>1250</v>
      </c>
      <c r="AB495" s="3">
        <v>74250</v>
      </c>
      <c r="AC495" s="3" t="s">
        <v>2771</v>
      </c>
      <c r="AD495" s="3" t="s">
        <v>2770</v>
      </c>
      <c r="AE495" s="3" t="str">
        <f t="shared" si="44"/>
        <v>10182351</v>
      </c>
      <c r="AF495" s="3" t="str">
        <f>VLOOKUP(AD495,Vat_tu__hang_hoa__dich_vu!$C:$D,2,0)</f>
        <v>CC300</v>
      </c>
      <c r="AH495" s="3">
        <f t="shared" si="46"/>
        <v>74250</v>
      </c>
      <c r="AI495" s="3">
        <f t="shared" si="47"/>
        <v>74250</v>
      </c>
    </row>
    <row r="496" spans="1:35" x14ac:dyDescent="0.25">
      <c r="A496" s="3" t="str">
        <f>VLOOKUP(B496,'HĐ TRA'!$B:$C,2,0)</f>
        <v>31/08/2025</v>
      </c>
      <c r="B496" s="4">
        <v>9105873972</v>
      </c>
      <c r="C496" s="3" t="s">
        <v>979</v>
      </c>
      <c r="D496" s="5" t="str">
        <f>VLOOKUP(B496,'HĐ TRA'!$B:$L,11,0)</f>
        <v>0104918404-065</v>
      </c>
      <c r="E496" s="6" t="str">
        <f t="shared" si="45"/>
        <v>WIN-065</v>
      </c>
      <c r="F496" s="8" t="str">
        <f t="shared" si="48"/>
        <v>2AUU WM+ BGG Phố Bằng, An Hà</v>
      </c>
      <c r="G496" s="5"/>
      <c r="H496" s="3" t="s">
        <v>1243</v>
      </c>
      <c r="I496" s="4" t="s">
        <v>953</v>
      </c>
      <c r="J496" s="3" t="s">
        <v>1244</v>
      </c>
      <c r="K496" s="3" t="s">
        <v>1245</v>
      </c>
      <c r="L496" s="4" t="s">
        <v>1706</v>
      </c>
      <c r="M496" s="3" t="s">
        <v>1707</v>
      </c>
      <c r="N496" s="3" t="s">
        <v>1708</v>
      </c>
      <c r="O496" s="3">
        <v>10</v>
      </c>
      <c r="P496" s="4" t="s">
        <v>1254</v>
      </c>
      <c r="Q496" s="3" t="s">
        <v>1255</v>
      </c>
      <c r="R496" s="4" t="s">
        <v>1256</v>
      </c>
      <c r="S496" s="4" t="s">
        <v>1249</v>
      </c>
      <c r="T496" s="3">
        <v>46000</v>
      </c>
      <c r="U496" s="3">
        <v>3</v>
      </c>
      <c r="V496" s="3">
        <v>0</v>
      </c>
      <c r="W496" s="3" t="s">
        <v>1707</v>
      </c>
      <c r="Y496" s="5">
        <v>45900.439010995397</v>
      </c>
      <c r="AA496" s="3" t="s">
        <v>1250</v>
      </c>
      <c r="AB496" s="3">
        <v>46000</v>
      </c>
      <c r="AC496" s="3" t="s">
        <v>3013</v>
      </c>
      <c r="AD496" s="3" t="s">
        <v>3181</v>
      </c>
      <c r="AE496" s="3" t="str">
        <f t="shared" si="44"/>
        <v>10638308</v>
      </c>
      <c r="AF496" s="3" t="str">
        <f>VLOOKUP(AD496,Vat_tu__hang_hoa__dich_vu!$C:$D,2,0)</f>
        <v>MNH250</v>
      </c>
      <c r="AH496" s="3">
        <f t="shared" si="46"/>
        <v>46000</v>
      </c>
      <c r="AI496" s="3">
        <f t="shared" si="47"/>
        <v>138000</v>
      </c>
    </row>
    <row r="497" spans="1:35" x14ac:dyDescent="0.25">
      <c r="A497" s="3" t="str">
        <f>VLOOKUP(B497,'HĐ TRA'!$B:$C,2,0)</f>
        <v>31/08/2025</v>
      </c>
      <c r="B497" s="4">
        <v>9105873956</v>
      </c>
      <c r="C497" s="3" t="s">
        <v>991</v>
      </c>
      <c r="D497" s="5" t="str">
        <f>VLOOKUP(B497,'HĐ TRA'!$B:$L,11,0)</f>
        <v>0104918404-002</v>
      </c>
      <c r="E497" s="6" t="str">
        <f t="shared" si="45"/>
        <v>WIN-002</v>
      </c>
      <c r="F497" s="8" t="str">
        <f t="shared" si="48"/>
        <v>3261 WM+ HNI Đào Xuyên</v>
      </c>
      <c r="G497" s="5"/>
      <c r="H497" s="3" t="s">
        <v>1243</v>
      </c>
      <c r="I497" s="4" t="s">
        <v>953</v>
      </c>
      <c r="J497" s="3" t="s">
        <v>1244</v>
      </c>
      <c r="K497" s="3" t="s">
        <v>1245</v>
      </c>
      <c r="L497" s="4" t="s">
        <v>1423</v>
      </c>
      <c r="M497" s="3" t="s">
        <v>1424</v>
      </c>
      <c r="N497" s="3" t="s">
        <v>1425</v>
      </c>
      <c r="O497" s="3">
        <v>10</v>
      </c>
      <c r="P497" s="4" t="s">
        <v>1260</v>
      </c>
      <c r="Q497" s="3" t="s">
        <v>1261</v>
      </c>
      <c r="R497" s="4" t="s">
        <v>1262</v>
      </c>
      <c r="S497" s="4" t="s">
        <v>1249</v>
      </c>
      <c r="T497" s="3">
        <v>73431</v>
      </c>
      <c r="U497" s="3">
        <v>3</v>
      </c>
      <c r="V497" s="3">
        <v>0</v>
      </c>
      <c r="W497" s="3" t="s">
        <v>1424</v>
      </c>
      <c r="X497" s="3" t="s">
        <v>1426</v>
      </c>
      <c r="Y497" s="5">
        <v>45900.440575578701</v>
      </c>
      <c r="AA497" s="3" t="s">
        <v>1250</v>
      </c>
      <c r="AB497" s="3">
        <v>73431</v>
      </c>
      <c r="AC497" s="3" t="s">
        <v>2779</v>
      </c>
      <c r="AD497" s="3" t="s">
        <v>2778</v>
      </c>
      <c r="AE497" s="3" t="str">
        <f t="shared" si="44"/>
        <v>10005984</v>
      </c>
      <c r="AF497" s="3" t="str">
        <f>VLOOKUP(AD497,Vat_tu__hang_hoa__dich_vu!$C:$D,2,0)</f>
        <v>CGM300</v>
      </c>
      <c r="AH497" s="3">
        <f t="shared" si="46"/>
        <v>73431</v>
      </c>
      <c r="AI497" s="3">
        <f t="shared" si="47"/>
        <v>220293</v>
      </c>
    </row>
    <row r="498" spans="1:35" x14ac:dyDescent="0.25">
      <c r="A498" s="3" t="str">
        <f>VLOOKUP(B498,'HĐ TRA'!$B:$C,2,0)</f>
        <v>31/08/2025</v>
      </c>
      <c r="B498" s="4">
        <v>9105873980</v>
      </c>
      <c r="C498" s="3" t="s">
        <v>1023</v>
      </c>
      <c r="D498" s="5" t="str">
        <f>VLOOKUP(B498,'HĐ TRA'!$B:$L,11,0)</f>
        <v>0104918404-027</v>
      </c>
      <c r="E498" s="6" t="str">
        <f t="shared" si="45"/>
        <v>WIN-027</v>
      </c>
      <c r="F498" s="8" t="str">
        <f t="shared" si="48"/>
        <v>2AK8 WM+ NTN K1 KĐT mới Đông Bắc</v>
      </c>
      <c r="G498" s="5"/>
      <c r="H498" s="3" t="s">
        <v>1243</v>
      </c>
      <c r="I498" s="4" t="s">
        <v>953</v>
      </c>
      <c r="J498" s="3" t="s">
        <v>1244</v>
      </c>
      <c r="K498" s="3" t="s">
        <v>1245</v>
      </c>
      <c r="L498" s="4" t="s">
        <v>1356</v>
      </c>
      <c r="M498" s="3" t="s">
        <v>1357</v>
      </c>
      <c r="N498" s="3" t="s">
        <v>1358</v>
      </c>
      <c r="O498" s="3">
        <v>10</v>
      </c>
      <c r="P498" s="4" t="s">
        <v>1296</v>
      </c>
      <c r="Q498" s="3" t="s">
        <v>1297</v>
      </c>
      <c r="R498" s="4" t="s">
        <v>1298</v>
      </c>
      <c r="S498" s="4" t="s">
        <v>1249</v>
      </c>
      <c r="T498" s="3">
        <v>50400</v>
      </c>
      <c r="U498" s="3">
        <v>1</v>
      </c>
      <c r="V498" s="3">
        <v>0</v>
      </c>
      <c r="W498" s="3" t="s">
        <v>1357</v>
      </c>
      <c r="Y498" s="5">
        <v>45900.446996678198</v>
      </c>
      <c r="AA498" s="3" t="s">
        <v>1250</v>
      </c>
      <c r="AB498" s="3">
        <v>50400</v>
      </c>
      <c r="AC498" s="3" t="s">
        <v>2883</v>
      </c>
      <c r="AD498" s="3" t="s">
        <v>2882</v>
      </c>
      <c r="AE498" s="3" t="str">
        <f t="shared" si="44"/>
        <v>10182349</v>
      </c>
      <c r="AF498" s="3" t="str">
        <f>VLOOKUP(AD498,Vat_tu__hang_hoa__dich_vu!$C:$D,2,0)</f>
        <v>GSG250</v>
      </c>
      <c r="AH498" s="3">
        <f t="shared" si="46"/>
        <v>50400</v>
      </c>
      <c r="AI498" s="3">
        <f t="shared" si="47"/>
        <v>50400</v>
      </c>
    </row>
    <row r="499" spans="1:35" x14ac:dyDescent="0.25">
      <c r="A499" s="3" t="str">
        <f>VLOOKUP(B499,'HĐ TRA'!$B:$C,2,0)</f>
        <v>31/08/2025</v>
      </c>
      <c r="B499" s="4">
        <v>9105874072</v>
      </c>
      <c r="C499" s="3" t="s">
        <v>1065</v>
      </c>
      <c r="D499" s="5" t="str">
        <f>VLOOKUP(B499,'HĐ TRA'!$B:$L,11,0)</f>
        <v>0104918404-009</v>
      </c>
      <c r="E499" s="6" t="str">
        <f t="shared" si="45"/>
        <v>WIN-009</v>
      </c>
      <c r="F499" s="8" t="str">
        <f t="shared" si="48"/>
        <v>3737 WM+ DNG 92 Nguyễn Bảo</v>
      </c>
      <c r="G499" s="5"/>
      <c r="H499" s="3" t="s">
        <v>1243</v>
      </c>
      <c r="I499" s="4" t="s">
        <v>953</v>
      </c>
      <c r="J499" s="3" t="s">
        <v>1244</v>
      </c>
      <c r="K499" s="3" t="s">
        <v>1245</v>
      </c>
      <c r="L499" s="4" t="s">
        <v>1503</v>
      </c>
      <c r="M499" s="3" t="s">
        <v>1504</v>
      </c>
      <c r="N499" s="3" t="s">
        <v>1505</v>
      </c>
      <c r="O499" s="3">
        <v>10</v>
      </c>
      <c r="P499" s="4" t="s">
        <v>1296</v>
      </c>
      <c r="Q499" s="3" t="s">
        <v>1297</v>
      </c>
      <c r="R499" s="4" t="s">
        <v>1298</v>
      </c>
      <c r="S499" s="4" t="s">
        <v>1249</v>
      </c>
      <c r="T499" s="3">
        <v>50400</v>
      </c>
      <c r="U499" s="3">
        <v>1</v>
      </c>
      <c r="V499" s="3">
        <v>0</v>
      </c>
      <c r="W499" s="3" t="s">
        <v>1504</v>
      </c>
      <c r="X499" s="3" t="s">
        <v>1273</v>
      </c>
      <c r="Y499" s="5">
        <v>45900.463667743097</v>
      </c>
      <c r="AA499" s="3" t="s">
        <v>1250</v>
      </c>
      <c r="AB499" s="3">
        <v>50400</v>
      </c>
      <c r="AC499" s="3" t="s">
        <v>2883</v>
      </c>
      <c r="AD499" s="3" t="s">
        <v>2882</v>
      </c>
      <c r="AE499" s="3" t="str">
        <f t="shared" si="44"/>
        <v>10182349</v>
      </c>
      <c r="AF499" s="3" t="str">
        <f>VLOOKUP(AD499,Vat_tu__hang_hoa__dich_vu!$C:$D,2,0)</f>
        <v>GSG250</v>
      </c>
      <c r="AH499" s="3">
        <f t="shared" si="46"/>
        <v>50400</v>
      </c>
      <c r="AI499" s="3">
        <f t="shared" si="47"/>
        <v>50400</v>
      </c>
    </row>
    <row r="500" spans="1:35" x14ac:dyDescent="0.25">
      <c r="A500" s="3" t="str">
        <f>VLOOKUP(B500,'HĐ TRA'!$B:$C,2,0)</f>
        <v>31/08/2025</v>
      </c>
      <c r="B500" s="4">
        <v>9105874053</v>
      </c>
      <c r="C500" s="3" t="s">
        <v>1124</v>
      </c>
      <c r="D500" s="5" t="str">
        <f>VLOOKUP(B500,'HĐ TRA'!$B:$L,11,0)</f>
        <v>0104918404-022</v>
      </c>
      <c r="E500" s="6" t="str">
        <f t="shared" si="45"/>
        <v>WIN-022</v>
      </c>
      <c r="F500" s="8" t="str">
        <f t="shared" si="48"/>
        <v>6648 WM+ GLI 45C Phan Đình Phùng</v>
      </c>
      <c r="G500" s="5"/>
      <c r="H500" s="3" t="s">
        <v>1243</v>
      </c>
      <c r="I500" s="4" t="s">
        <v>953</v>
      </c>
      <c r="J500" s="3" t="s">
        <v>1244</v>
      </c>
      <c r="K500" s="3" t="s">
        <v>1245</v>
      </c>
      <c r="L500" s="4" t="s">
        <v>2290</v>
      </c>
      <c r="M500" s="3" t="s">
        <v>2291</v>
      </c>
      <c r="N500" s="3" t="s">
        <v>2292</v>
      </c>
      <c r="O500" s="3">
        <v>10</v>
      </c>
      <c r="P500" s="4" t="s">
        <v>1260</v>
      </c>
      <c r="Q500" s="3" t="s">
        <v>1261</v>
      </c>
      <c r="R500" s="4" t="s">
        <v>1262</v>
      </c>
      <c r="S500" s="4" t="s">
        <v>1249</v>
      </c>
      <c r="T500" s="3">
        <v>73431</v>
      </c>
      <c r="U500" s="3">
        <v>1</v>
      </c>
      <c r="V500" s="3">
        <v>0</v>
      </c>
      <c r="W500" s="3" t="s">
        <v>2291</v>
      </c>
      <c r="Y500" s="5">
        <v>45900.467537615703</v>
      </c>
      <c r="AA500" s="3" t="s">
        <v>1250</v>
      </c>
      <c r="AB500" s="3">
        <v>73431</v>
      </c>
      <c r="AC500" s="3" t="s">
        <v>2779</v>
      </c>
      <c r="AD500" s="3" t="s">
        <v>2778</v>
      </c>
      <c r="AE500" s="3" t="str">
        <f t="shared" si="44"/>
        <v>10005984</v>
      </c>
      <c r="AF500" s="3" t="str">
        <f>VLOOKUP(AD500,Vat_tu__hang_hoa__dich_vu!$C:$D,2,0)</f>
        <v>CGM300</v>
      </c>
      <c r="AH500" s="3">
        <f t="shared" si="46"/>
        <v>73431</v>
      </c>
      <c r="AI500" s="3">
        <f t="shared" si="47"/>
        <v>73431</v>
      </c>
    </row>
    <row r="501" spans="1:35" x14ac:dyDescent="0.25">
      <c r="A501" s="3" t="str">
        <f>VLOOKUP(B501,'HĐ TRA'!$B:$C,2,0)</f>
        <v>31/08/2025</v>
      </c>
      <c r="B501" s="4">
        <v>9105874030</v>
      </c>
      <c r="C501" s="3" t="s">
        <v>1079</v>
      </c>
      <c r="D501" s="5" t="str">
        <f>VLOOKUP(B501,'HĐ TRA'!$B:$L,11,0)</f>
        <v>0104918404-002</v>
      </c>
      <c r="E501" s="6" t="str">
        <f t="shared" si="45"/>
        <v>WIN-002</v>
      </c>
      <c r="F501" s="8" t="str">
        <f t="shared" si="48"/>
        <v>5605 WM+ HNI S2.09 Ocean Park</v>
      </c>
      <c r="G501" s="5"/>
      <c r="H501" s="3" t="s">
        <v>1243</v>
      </c>
      <c r="I501" s="4" t="s">
        <v>953</v>
      </c>
      <c r="J501" s="3" t="s">
        <v>1244</v>
      </c>
      <c r="K501" s="3" t="s">
        <v>1245</v>
      </c>
      <c r="L501" s="4" t="s">
        <v>2370</v>
      </c>
      <c r="M501" s="3" t="s">
        <v>2371</v>
      </c>
      <c r="N501" s="3" t="s">
        <v>2372</v>
      </c>
      <c r="O501" s="3">
        <v>10</v>
      </c>
      <c r="P501" s="4" t="s">
        <v>1260</v>
      </c>
      <c r="Q501" s="3" t="s">
        <v>1261</v>
      </c>
      <c r="R501" s="4" t="s">
        <v>1262</v>
      </c>
      <c r="S501" s="4" t="s">
        <v>1249</v>
      </c>
      <c r="T501" s="3">
        <v>73431</v>
      </c>
      <c r="U501" s="3">
        <v>1</v>
      </c>
      <c r="V501" s="3">
        <v>0</v>
      </c>
      <c r="W501" s="3" t="s">
        <v>2371</v>
      </c>
      <c r="X501" s="3" t="s">
        <v>2373</v>
      </c>
      <c r="Y501" s="5">
        <v>45900.472730289403</v>
      </c>
      <c r="Z501" s="3" t="s">
        <v>2671</v>
      </c>
      <c r="AA501" s="3" t="s">
        <v>1250</v>
      </c>
      <c r="AB501" s="3">
        <v>73431</v>
      </c>
      <c r="AC501" s="3" t="s">
        <v>2779</v>
      </c>
      <c r="AD501" s="3" t="s">
        <v>2778</v>
      </c>
      <c r="AE501" s="3" t="str">
        <f t="shared" si="44"/>
        <v>10005984</v>
      </c>
      <c r="AF501" s="3" t="str">
        <f>VLOOKUP(AD501,Vat_tu__hang_hoa__dich_vu!$C:$D,2,0)</f>
        <v>CGM300</v>
      </c>
      <c r="AH501" s="3">
        <f t="shared" si="46"/>
        <v>73431</v>
      </c>
      <c r="AI501" s="3">
        <f t="shared" si="47"/>
        <v>73431</v>
      </c>
    </row>
    <row r="502" spans="1:35" x14ac:dyDescent="0.25">
      <c r="A502" s="3" t="str">
        <f>VLOOKUP(B502,'HĐ TRA'!$B:$C,2,0)</f>
        <v>31/08/2025</v>
      </c>
      <c r="B502" s="4">
        <v>9105874030</v>
      </c>
      <c r="C502" s="3" t="s">
        <v>1079</v>
      </c>
      <c r="D502" s="5" t="str">
        <f>VLOOKUP(B502,'HĐ TRA'!$B:$L,11,0)</f>
        <v>0104918404-002</v>
      </c>
      <c r="E502" s="6" t="str">
        <f t="shared" si="45"/>
        <v>WIN-002</v>
      </c>
      <c r="F502" s="8" t="str">
        <f t="shared" si="48"/>
        <v>5605 WM+ HNI S2.09 Ocean Park</v>
      </c>
      <c r="G502" s="5"/>
      <c r="H502" s="3" t="s">
        <v>1243</v>
      </c>
      <c r="I502" s="4" t="s">
        <v>953</v>
      </c>
      <c r="J502" s="3" t="s">
        <v>1244</v>
      </c>
      <c r="K502" s="3" t="s">
        <v>1245</v>
      </c>
      <c r="L502" s="4" t="s">
        <v>2370</v>
      </c>
      <c r="M502" s="3" t="s">
        <v>2371</v>
      </c>
      <c r="N502" s="3" t="s">
        <v>2372</v>
      </c>
      <c r="O502" s="3">
        <v>20</v>
      </c>
      <c r="P502" s="4" t="s">
        <v>1257</v>
      </c>
      <c r="Q502" s="3" t="s">
        <v>1258</v>
      </c>
      <c r="R502" s="4" t="s">
        <v>1259</v>
      </c>
      <c r="S502" s="4" t="s">
        <v>1249</v>
      </c>
      <c r="T502" s="3">
        <v>55595</v>
      </c>
      <c r="U502" s="3">
        <v>3</v>
      </c>
      <c r="V502" s="3">
        <v>0</v>
      </c>
      <c r="W502" s="3" t="s">
        <v>2371</v>
      </c>
      <c r="X502" s="3" t="s">
        <v>2373</v>
      </c>
      <c r="Y502" s="5">
        <v>45900.472730289403</v>
      </c>
      <c r="Z502" s="3" t="s">
        <v>2671</v>
      </c>
      <c r="AA502" s="3" t="s">
        <v>1250</v>
      </c>
      <c r="AB502" s="3">
        <v>55595</v>
      </c>
      <c r="AC502" s="3" t="s">
        <v>3047</v>
      </c>
      <c r="AD502" s="3" t="s">
        <v>3046</v>
      </c>
      <c r="AE502" s="3" t="str">
        <f t="shared" si="44"/>
        <v>10005987</v>
      </c>
      <c r="AF502" s="3" t="str">
        <f>VLOOKUP(AD502,Vat_tu__hang_hoa__dich_vu!$C:$D,2,0)</f>
        <v>TH200</v>
      </c>
      <c r="AH502" s="3">
        <f t="shared" si="46"/>
        <v>55595</v>
      </c>
      <c r="AI502" s="3">
        <f t="shared" si="47"/>
        <v>166785</v>
      </c>
    </row>
    <row r="503" spans="1:35" x14ac:dyDescent="0.25">
      <c r="A503" s="3" t="str">
        <f>VLOOKUP(B503,'HĐ TRA'!$B:$C,2,0)</f>
        <v>31/08/2025</v>
      </c>
      <c r="B503" s="4">
        <v>9105874108</v>
      </c>
      <c r="C503" s="3" t="s">
        <v>1167</v>
      </c>
      <c r="D503" s="5" t="str">
        <f>VLOOKUP(B503,'HĐ TRA'!$B:$L,11,0)</f>
        <v>0104918404-020</v>
      </c>
      <c r="E503" s="6" t="str">
        <f t="shared" si="45"/>
        <v>WIN-020</v>
      </c>
      <c r="F503" s="8" t="str">
        <f t="shared" si="48"/>
        <v>2A34 WM+ THA Chợ Già, Hoằng Hóa</v>
      </c>
      <c r="G503" s="5"/>
      <c r="H503" s="3" t="s">
        <v>1243</v>
      </c>
      <c r="I503" s="4" t="s">
        <v>953</v>
      </c>
      <c r="J503" s="3" t="s">
        <v>1244</v>
      </c>
      <c r="K503" s="3" t="s">
        <v>1245</v>
      </c>
      <c r="L503" s="4" t="s">
        <v>1346</v>
      </c>
      <c r="M503" s="3" t="s">
        <v>1347</v>
      </c>
      <c r="N503" s="3" t="s">
        <v>1348</v>
      </c>
      <c r="O503" s="3">
        <v>10</v>
      </c>
      <c r="P503" s="4" t="s">
        <v>1246</v>
      </c>
      <c r="Q503" s="3" t="s">
        <v>1247</v>
      </c>
      <c r="R503" s="4" t="s">
        <v>1248</v>
      </c>
      <c r="S503" s="4" t="s">
        <v>1249</v>
      </c>
      <c r="T503" s="3">
        <v>111058</v>
      </c>
      <c r="U503" s="3">
        <v>1</v>
      </c>
      <c r="V503" s="3">
        <v>0</v>
      </c>
      <c r="W503" s="3" t="s">
        <v>1347</v>
      </c>
      <c r="X503" s="3" t="s">
        <v>1349</v>
      </c>
      <c r="Y503" s="5">
        <v>45900.473004282401</v>
      </c>
      <c r="AA503" s="3" t="s">
        <v>1250</v>
      </c>
      <c r="AB503" s="3">
        <v>111058</v>
      </c>
      <c r="AC503" s="3" t="s">
        <v>2824</v>
      </c>
      <c r="AD503" s="3" t="s">
        <v>2825</v>
      </c>
      <c r="AE503" s="3" t="str">
        <f t="shared" ref="AE503:AE566" si="49">P503</f>
        <v>10005986</v>
      </c>
      <c r="AF503" s="3" t="str">
        <f>VLOOKUP(AD503,Vat_tu__hang_hoa__dich_vu!$C:$D,2,0)</f>
        <v>GM500</v>
      </c>
      <c r="AH503" s="3">
        <f t="shared" si="46"/>
        <v>111058</v>
      </c>
      <c r="AI503" s="3">
        <f t="shared" si="47"/>
        <v>111058</v>
      </c>
    </row>
    <row r="504" spans="1:35" x14ac:dyDescent="0.25">
      <c r="A504" s="3" t="str">
        <f>VLOOKUP(B504,'HĐ TRA'!$B:$C,2,0)</f>
        <v>31/08/2025</v>
      </c>
      <c r="B504" s="4">
        <v>9105874035</v>
      </c>
      <c r="C504" s="3" t="s">
        <v>1071</v>
      </c>
      <c r="D504" s="5" t="str">
        <f>VLOOKUP(B504,'HĐ TRA'!$B:$L,11,0)</f>
        <v>0104918404-002</v>
      </c>
      <c r="E504" s="6" t="str">
        <f t="shared" si="45"/>
        <v>WIN-002</v>
      </c>
      <c r="F504" s="8" t="str">
        <f t="shared" si="48"/>
        <v>5605 WM+ HNI S2.09 Ocean Park</v>
      </c>
      <c r="G504" s="5"/>
      <c r="H504" s="3" t="s">
        <v>1243</v>
      </c>
      <c r="I504" s="4" t="s">
        <v>953</v>
      </c>
      <c r="J504" s="3" t="s">
        <v>1244</v>
      </c>
      <c r="K504" s="3" t="s">
        <v>1245</v>
      </c>
      <c r="L504" s="4" t="s">
        <v>2370</v>
      </c>
      <c r="M504" s="3" t="s">
        <v>2371</v>
      </c>
      <c r="N504" s="3" t="s">
        <v>2372</v>
      </c>
      <c r="O504" s="3">
        <v>10</v>
      </c>
      <c r="P504" s="4" t="s">
        <v>1260</v>
      </c>
      <c r="Q504" s="3" t="s">
        <v>1261</v>
      </c>
      <c r="R504" s="4" t="s">
        <v>1262</v>
      </c>
      <c r="S504" s="4" t="s">
        <v>1249</v>
      </c>
      <c r="T504" s="3">
        <v>73431</v>
      </c>
      <c r="U504" s="3">
        <v>2</v>
      </c>
      <c r="V504" s="3">
        <v>0</v>
      </c>
      <c r="W504" s="3" t="s">
        <v>2371</v>
      </c>
      <c r="X504" s="3" t="s">
        <v>2373</v>
      </c>
      <c r="Y504" s="5">
        <v>45900.482000115699</v>
      </c>
      <c r="Z504" s="3" t="s">
        <v>2672</v>
      </c>
      <c r="AA504" s="3" t="s">
        <v>1250</v>
      </c>
      <c r="AB504" s="3">
        <v>73431</v>
      </c>
      <c r="AC504" s="3" t="s">
        <v>2779</v>
      </c>
      <c r="AD504" s="3" t="s">
        <v>2778</v>
      </c>
      <c r="AE504" s="3" t="str">
        <f t="shared" si="49"/>
        <v>10005984</v>
      </c>
      <c r="AF504" s="3" t="str">
        <f>VLOOKUP(AD504,Vat_tu__hang_hoa__dich_vu!$C:$D,2,0)</f>
        <v>CGM300</v>
      </c>
      <c r="AH504" s="3">
        <f t="shared" si="46"/>
        <v>73431</v>
      </c>
      <c r="AI504" s="3">
        <f t="shared" si="47"/>
        <v>146862</v>
      </c>
    </row>
    <row r="505" spans="1:35" x14ac:dyDescent="0.25">
      <c r="A505" s="3" t="str">
        <f>VLOOKUP(B505,'HĐ TRA'!$B:$C,2,0)</f>
        <v>31/08/2025</v>
      </c>
      <c r="B505" s="4">
        <v>9105874035</v>
      </c>
      <c r="C505" s="3" t="s">
        <v>1071</v>
      </c>
      <c r="D505" s="5" t="str">
        <f>VLOOKUP(B505,'HĐ TRA'!$B:$L,11,0)</f>
        <v>0104918404-002</v>
      </c>
      <c r="E505" s="6" t="str">
        <f t="shared" si="45"/>
        <v>WIN-002</v>
      </c>
      <c r="F505" s="8" t="str">
        <f t="shared" si="48"/>
        <v>5605 WM+ HNI S2.09 Ocean Park</v>
      </c>
      <c r="G505" s="5"/>
      <c r="H505" s="3" t="s">
        <v>1243</v>
      </c>
      <c r="I505" s="4" t="s">
        <v>953</v>
      </c>
      <c r="J505" s="3" t="s">
        <v>1244</v>
      </c>
      <c r="K505" s="3" t="s">
        <v>1245</v>
      </c>
      <c r="L505" s="4" t="s">
        <v>2370</v>
      </c>
      <c r="M505" s="3" t="s">
        <v>2371</v>
      </c>
      <c r="N505" s="3" t="s">
        <v>2372</v>
      </c>
      <c r="O505" s="3">
        <v>20</v>
      </c>
      <c r="P505" s="4" t="s">
        <v>1257</v>
      </c>
      <c r="Q505" s="3" t="s">
        <v>1258</v>
      </c>
      <c r="R505" s="4" t="s">
        <v>1259</v>
      </c>
      <c r="S505" s="4" t="s">
        <v>1249</v>
      </c>
      <c r="T505" s="3">
        <v>55595</v>
      </c>
      <c r="U505" s="3">
        <v>2</v>
      </c>
      <c r="V505" s="3">
        <v>0</v>
      </c>
      <c r="W505" s="3" t="s">
        <v>2371</v>
      </c>
      <c r="X505" s="3" t="s">
        <v>2373</v>
      </c>
      <c r="Y505" s="5">
        <v>45900.482000115699</v>
      </c>
      <c r="Z505" s="3" t="s">
        <v>2672</v>
      </c>
      <c r="AA505" s="3" t="s">
        <v>1250</v>
      </c>
      <c r="AB505" s="3">
        <v>55595</v>
      </c>
      <c r="AC505" s="3" t="s">
        <v>3047</v>
      </c>
      <c r="AD505" s="3" t="s">
        <v>3046</v>
      </c>
      <c r="AE505" s="3" t="str">
        <f t="shared" si="49"/>
        <v>10005987</v>
      </c>
      <c r="AF505" s="3" t="str">
        <f>VLOOKUP(AD505,Vat_tu__hang_hoa__dich_vu!$C:$D,2,0)</f>
        <v>TH200</v>
      </c>
      <c r="AH505" s="3">
        <f t="shared" si="46"/>
        <v>55595</v>
      </c>
      <c r="AI505" s="3">
        <f t="shared" si="47"/>
        <v>111190</v>
      </c>
    </row>
    <row r="506" spans="1:35" x14ac:dyDescent="0.25">
      <c r="A506" s="3" t="str">
        <f>VLOOKUP(B506,'HĐ TRA'!$B:$C,2,0)</f>
        <v>31/08/2025</v>
      </c>
      <c r="B506" s="4">
        <v>9105874035</v>
      </c>
      <c r="C506" s="3" t="s">
        <v>1071</v>
      </c>
      <c r="D506" s="5" t="str">
        <f>VLOOKUP(B506,'HĐ TRA'!$B:$L,11,0)</f>
        <v>0104918404-002</v>
      </c>
      <c r="E506" s="6" t="str">
        <f t="shared" si="45"/>
        <v>WIN-002</v>
      </c>
      <c r="F506" s="8" t="str">
        <f t="shared" si="48"/>
        <v>5605 WM+ HNI S2.09 Ocean Park</v>
      </c>
      <c r="G506" s="5"/>
      <c r="H506" s="3" t="s">
        <v>1243</v>
      </c>
      <c r="I506" s="4" t="s">
        <v>953</v>
      </c>
      <c r="J506" s="3" t="s">
        <v>1244</v>
      </c>
      <c r="K506" s="3" t="s">
        <v>1245</v>
      </c>
      <c r="L506" s="4" t="s">
        <v>2370</v>
      </c>
      <c r="M506" s="3" t="s">
        <v>2371</v>
      </c>
      <c r="N506" s="3" t="s">
        <v>2372</v>
      </c>
      <c r="O506" s="3">
        <v>30</v>
      </c>
      <c r="P506" s="4" t="s">
        <v>1246</v>
      </c>
      <c r="Q506" s="3" t="s">
        <v>1247</v>
      </c>
      <c r="R506" s="4" t="s">
        <v>1248</v>
      </c>
      <c r="S506" s="4" t="s">
        <v>1249</v>
      </c>
      <c r="T506" s="3">
        <v>111058</v>
      </c>
      <c r="U506" s="3">
        <v>1</v>
      </c>
      <c r="V506" s="3">
        <v>0</v>
      </c>
      <c r="W506" s="3" t="s">
        <v>2371</v>
      </c>
      <c r="X506" s="3" t="s">
        <v>2373</v>
      </c>
      <c r="Y506" s="5">
        <v>45900.482000115699</v>
      </c>
      <c r="Z506" s="3" t="s">
        <v>2672</v>
      </c>
      <c r="AA506" s="3" t="s">
        <v>1250</v>
      </c>
      <c r="AB506" s="3">
        <v>111058</v>
      </c>
      <c r="AC506" s="3" t="s">
        <v>2824</v>
      </c>
      <c r="AD506" s="3" t="s">
        <v>2825</v>
      </c>
      <c r="AE506" s="3" t="str">
        <f t="shared" si="49"/>
        <v>10005986</v>
      </c>
      <c r="AF506" s="3" t="str">
        <f>VLOOKUP(AD506,Vat_tu__hang_hoa__dich_vu!$C:$D,2,0)</f>
        <v>GM500</v>
      </c>
      <c r="AH506" s="3">
        <f t="shared" si="46"/>
        <v>111058</v>
      </c>
      <c r="AI506" s="3">
        <f t="shared" si="47"/>
        <v>111058</v>
      </c>
    </row>
    <row r="507" spans="1:35" x14ac:dyDescent="0.25">
      <c r="A507" s="3" t="str">
        <f>VLOOKUP(B507,'HĐ TRA'!$B:$C,2,0)</f>
        <v>31/08/2025</v>
      </c>
      <c r="B507" s="4">
        <v>9105874086</v>
      </c>
      <c r="C507" s="3" t="s">
        <v>1103</v>
      </c>
      <c r="D507" s="5" t="str">
        <f>VLOOKUP(B507,'HĐ TRA'!$B:$L,11,0)</f>
        <v>0104918404-058</v>
      </c>
      <c r="E507" s="6" t="str">
        <f t="shared" si="45"/>
        <v>WIN-058</v>
      </c>
      <c r="F507" s="8" t="str">
        <f t="shared" si="48"/>
        <v>6110 WM+ NAN CT1B Quang Trung</v>
      </c>
      <c r="G507" s="5"/>
      <c r="H507" s="3" t="s">
        <v>1243</v>
      </c>
      <c r="I507" s="4" t="s">
        <v>953</v>
      </c>
      <c r="J507" s="3" t="s">
        <v>1244</v>
      </c>
      <c r="K507" s="3" t="s">
        <v>1245</v>
      </c>
      <c r="L507" s="4" t="s">
        <v>1489</v>
      </c>
      <c r="M507" s="3" t="s">
        <v>1490</v>
      </c>
      <c r="N507" s="3" t="s">
        <v>1491</v>
      </c>
      <c r="O507" s="3">
        <v>10</v>
      </c>
      <c r="P507" s="4" t="s">
        <v>1274</v>
      </c>
      <c r="Q507" s="3" t="s">
        <v>1275</v>
      </c>
      <c r="R507" s="4" t="s">
        <v>1276</v>
      </c>
      <c r="S507" s="4" t="s">
        <v>1249</v>
      </c>
      <c r="T507" s="3">
        <v>74250</v>
      </c>
      <c r="U507" s="3">
        <v>1</v>
      </c>
      <c r="V507" s="3">
        <v>0</v>
      </c>
      <c r="W507" s="3" t="s">
        <v>1490</v>
      </c>
      <c r="Y507" s="5">
        <v>45900.486358715301</v>
      </c>
      <c r="Z507" s="3" t="s">
        <v>2673</v>
      </c>
      <c r="AA507" s="3" t="s">
        <v>1250</v>
      </c>
      <c r="AB507" s="3">
        <v>74250</v>
      </c>
      <c r="AC507" s="3" t="s">
        <v>2771</v>
      </c>
      <c r="AD507" s="3" t="s">
        <v>2770</v>
      </c>
      <c r="AE507" s="3" t="str">
        <f t="shared" si="49"/>
        <v>10182351</v>
      </c>
      <c r="AF507" s="3" t="str">
        <f>VLOOKUP(AD507,Vat_tu__hang_hoa__dich_vu!$C:$D,2,0)</f>
        <v>CC300</v>
      </c>
      <c r="AH507" s="3">
        <f t="shared" si="46"/>
        <v>74250</v>
      </c>
      <c r="AI507" s="3">
        <f t="shared" si="47"/>
        <v>74250</v>
      </c>
    </row>
    <row r="508" spans="1:35" x14ac:dyDescent="0.25">
      <c r="A508" s="3" t="str">
        <f>VLOOKUP(B508,'HĐ TRA'!$B:$C,2,0)</f>
        <v>31/08/2025</v>
      </c>
      <c r="B508" s="4">
        <v>9105874150</v>
      </c>
      <c r="C508" s="3" t="s">
        <v>1093</v>
      </c>
      <c r="D508" s="5" t="str">
        <f>VLOOKUP(B508,'HĐ TRA'!$B:$L,11,0)</f>
        <v>0104918404-009</v>
      </c>
      <c r="E508" s="6" t="str">
        <f t="shared" si="45"/>
        <v>WIN-009</v>
      </c>
      <c r="F508" s="8" t="str">
        <f t="shared" si="48"/>
        <v>2B27 WIN DNG 215 Ông Ích Khiêm</v>
      </c>
      <c r="G508" s="5"/>
      <c r="H508" s="3" t="s">
        <v>1243</v>
      </c>
      <c r="I508" s="4" t="s">
        <v>953</v>
      </c>
      <c r="J508" s="3" t="s">
        <v>1244</v>
      </c>
      <c r="K508" s="3" t="s">
        <v>1245</v>
      </c>
      <c r="L508" s="4" t="s">
        <v>2674</v>
      </c>
      <c r="M508" s="3" t="s">
        <v>2675</v>
      </c>
      <c r="N508" s="3" t="s">
        <v>2676</v>
      </c>
      <c r="O508" s="3">
        <v>10</v>
      </c>
      <c r="P508" s="4" t="s">
        <v>1263</v>
      </c>
      <c r="Q508" s="3" t="s">
        <v>1264</v>
      </c>
      <c r="R508" s="4" t="s">
        <v>1265</v>
      </c>
      <c r="S508" s="4" t="s">
        <v>1249</v>
      </c>
      <c r="T508" s="3">
        <v>89285</v>
      </c>
      <c r="U508" s="3">
        <v>2</v>
      </c>
      <c r="V508" s="3">
        <v>0</v>
      </c>
      <c r="W508" s="3" t="s">
        <v>2675</v>
      </c>
      <c r="Y508" s="5">
        <v>45900.487661226798</v>
      </c>
      <c r="AA508" s="3" t="s">
        <v>1250</v>
      </c>
      <c r="AB508" s="3">
        <v>89285</v>
      </c>
      <c r="AC508" s="3" t="s">
        <v>2899</v>
      </c>
      <c r="AD508" s="3" t="s">
        <v>3180</v>
      </c>
      <c r="AE508" s="3" t="str">
        <f t="shared" si="49"/>
        <v>10184167</v>
      </c>
      <c r="AF508" s="3" t="str">
        <f>VLOOKUP(AD508,Vat_tu__hang_hoa__dich_vu!$C:$D,2,0)</f>
        <v>GXD500</v>
      </c>
      <c r="AH508" s="3">
        <f t="shared" si="46"/>
        <v>89285</v>
      </c>
      <c r="AI508" s="3">
        <f t="shared" si="47"/>
        <v>178570</v>
      </c>
    </row>
    <row r="509" spans="1:35" x14ac:dyDescent="0.25">
      <c r="A509" s="3" t="str">
        <f>VLOOKUP(B509,'HĐ TRA'!$B:$C,2,0)</f>
        <v>31/08/2025</v>
      </c>
      <c r="B509" s="4">
        <v>9105874150</v>
      </c>
      <c r="C509" s="3" t="s">
        <v>1093</v>
      </c>
      <c r="D509" s="5" t="str">
        <f>VLOOKUP(B509,'HĐ TRA'!$B:$L,11,0)</f>
        <v>0104918404-009</v>
      </c>
      <c r="E509" s="6" t="str">
        <f t="shared" si="45"/>
        <v>WIN-009</v>
      </c>
      <c r="F509" s="8" t="str">
        <f t="shared" si="48"/>
        <v>2B27 WIN DNG 215 Ông Ích Khiêm</v>
      </c>
      <c r="G509" s="5"/>
      <c r="H509" s="3" t="s">
        <v>1243</v>
      </c>
      <c r="I509" s="4" t="s">
        <v>953</v>
      </c>
      <c r="J509" s="3" t="s">
        <v>1244</v>
      </c>
      <c r="K509" s="3" t="s">
        <v>1245</v>
      </c>
      <c r="L509" s="4" t="s">
        <v>2674</v>
      </c>
      <c r="M509" s="3" t="s">
        <v>2675</v>
      </c>
      <c r="N509" s="3" t="s">
        <v>2676</v>
      </c>
      <c r="O509" s="3">
        <v>20</v>
      </c>
      <c r="P509" s="4" t="s">
        <v>1274</v>
      </c>
      <c r="Q509" s="3" t="s">
        <v>1275</v>
      </c>
      <c r="R509" s="4" t="s">
        <v>1276</v>
      </c>
      <c r="S509" s="4" t="s">
        <v>1249</v>
      </c>
      <c r="T509" s="3">
        <v>74250</v>
      </c>
      <c r="U509" s="3">
        <v>2</v>
      </c>
      <c r="V509" s="3">
        <v>0</v>
      </c>
      <c r="W509" s="3" t="s">
        <v>2675</v>
      </c>
      <c r="Y509" s="5">
        <v>45900.487661226798</v>
      </c>
      <c r="AA509" s="3" t="s">
        <v>1250</v>
      </c>
      <c r="AB509" s="3">
        <v>74250</v>
      </c>
      <c r="AC509" s="3" t="s">
        <v>2771</v>
      </c>
      <c r="AD509" s="3" t="s">
        <v>2770</v>
      </c>
      <c r="AE509" s="3" t="str">
        <f t="shared" si="49"/>
        <v>10182351</v>
      </c>
      <c r="AF509" s="3" t="str">
        <f>VLOOKUP(AD509,Vat_tu__hang_hoa__dich_vu!$C:$D,2,0)</f>
        <v>CC300</v>
      </c>
      <c r="AH509" s="3">
        <f t="shared" si="46"/>
        <v>74250</v>
      </c>
      <c r="AI509" s="3">
        <f t="shared" si="47"/>
        <v>148500</v>
      </c>
    </row>
    <row r="510" spans="1:35" x14ac:dyDescent="0.25">
      <c r="A510" s="3" t="str">
        <f>VLOOKUP(B510,'HĐ TRA'!$B:$C,2,0)</f>
        <v>31/08/2025</v>
      </c>
      <c r="B510" s="4">
        <v>9105874150</v>
      </c>
      <c r="C510" s="3" t="s">
        <v>1093</v>
      </c>
      <c r="D510" s="5" t="str">
        <f>VLOOKUP(B510,'HĐ TRA'!$B:$L,11,0)</f>
        <v>0104918404-009</v>
      </c>
      <c r="E510" s="6" t="str">
        <f t="shared" si="45"/>
        <v>WIN-009</v>
      </c>
      <c r="F510" s="8" t="str">
        <f t="shared" si="48"/>
        <v>2B27 WIN DNG 215 Ông Ích Khiêm</v>
      </c>
      <c r="G510" s="5"/>
      <c r="H510" s="3" t="s">
        <v>1243</v>
      </c>
      <c r="I510" s="4" t="s">
        <v>953</v>
      </c>
      <c r="J510" s="3" t="s">
        <v>1244</v>
      </c>
      <c r="K510" s="3" t="s">
        <v>1245</v>
      </c>
      <c r="L510" s="4" t="s">
        <v>2674</v>
      </c>
      <c r="M510" s="3" t="s">
        <v>2675</v>
      </c>
      <c r="N510" s="3" t="s">
        <v>2676</v>
      </c>
      <c r="O510" s="3">
        <v>30</v>
      </c>
      <c r="P510" s="4" t="s">
        <v>1266</v>
      </c>
      <c r="Q510" s="3" t="s">
        <v>1267</v>
      </c>
      <c r="R510" s="4" t="s">
        <v>1268</v>
      </c>
      <c r="S510" s="4" t="s">
        <v>1249</v>
      </c>
      <c r="T510" s="3">
        <v>49500</v>
      </c>
      <c r="U510" s="3">
        <v>1</v>
      </c>
      <c r="V510" s="3">
        <v>0</v>
      </c>
      <c r="W510" s="3" t="s">
        <v>2675</v>
      </c>
      <c r="Y510" s="5">
        <v>45900.487661226798</v>
      </c>
      <c r="AA510" s="3" t="s">
        <v>1250</v>
      </c>
      <c r="AB510" s="3">
        <v>49500</v>
      </c>
      <c r="AC510" s="3" t="s">
        <v>2873</v>
      </c>
      <c r="AD510" s="3" t="s">
        <v>2872</v>
      </c>
      <c r="AE510" s="3" t="str">
        <f t="shared" si="49"/>
        <v>10182348</v>
      </c>
      <c r="AF510" s="3" t="str">
        <f>VLOOKUP(AD510,Vat_tu__hang_hoa__dich_vu!$C:$D,2,0)</f>
        <v>GL250KT</v>
      </c>
      <c r="AH510" s="3">
        <f t="shared" si="46"/>
        <v>49500</v>
      </c>
      <c r="AI510" s="3">
        <f t="shared" si="47"/>
        <v>49500</v>
      </c>
    </row>
    <row r="511" spans="1:35" x14ac:dyDescent="0.25">
      <c r="A511" s="3" t="str">
        <f>VLOOKUP(B511,'HĐ TRA'!$B:$C,2,0)</f>
        <v>31/08/2025</v>
      </c>
      <c r="B511" s="4">
        <v>9105874150</v>
      </c>
      <c r="C511" s="3" t="s">
        <v>1093</v>
      </c>
      <c r="D511" s="5" t="str">
        <f>VLOOKUP(B511,'HĐ TRA'!$B:$L,11,0)</f>
        <v>0104918404-009</v>
      </c>
      <c r="E511" s="6" t="str">
        <f t="shared" si="45"/>
        <v>WIN-009</v>
      </c>
      <c r="F511" s="8" t="str">
        <f t="shared" si="48"/>
        <v>2B27 WIN DNG 215 Ông Ích Khiêm</v>
      </c>
      <c r="G511" s="5"/>
      <c r="H511" s="3" t="s">
        <v>1243</v>
      </c>
      <c r="I511" s="4" t="s">
        <v>953</v>
      </c>
      <c r="J511" s="3" t="s">
        <v>1244</v>
      </c>
      <c r="K511" s="3" t="s">
        <v>1245</v>
      </c>
      <c r="L511" s="4" t="s">
        <v>2674</v>
      </c>
      <c r="M511" s="3" t="s">
        <v>2675</v>
      </c>
      <c r="N511" s="3" t="s">
        <v>2676</v>
      </c>
      <c r="O511" s="3">
        <v>40</v>
      </c>
      <c r="P511" s="4" t="s">
        <v>1254</v>
      </c>
      <c r="Q511" s="3" t="s">
        <v>1255</v>
      </c>
      <c r="R511" s="4" t="s">
        <v>1256</v>
      </c>
      <c r="S511" s="4" t="s">
        <v>1249</v>
      </c>
      <c r="T511" s="3">
        <v>46000</v>
      </c>
      <c r="U511" s="3">
        <v>2</v>
      </c>
      <c r="V511" s="3">
        <v>0</v>
      </c>
      <c r="W511" s="3" t="s">
        <v>2675</v>
      </c>
      <c r="Y511" s="5">
        <v>45900.487661226798</v>
      </c>
      <c r="AA511" s="3" t="s">
        <v>1250</v>
      </c>
      <c r="AB511" s="3">
        <v>46000</v>
      </c>
      <c r="AC511" s="3" t="s">
        <v>3013</v>
      </c>
      <c r="AD511" s="3" t="s">
        <v>3181</v>
      </c>
      <c r="AE511" s="3" t="str">
        <f t="shared" si="49"/>
        <v>10638308</v>
      </c>
      <c r="AF511" s="3" t="str">
        <f>VLOOKUP(AD511,Vat_tu__hang_hoa__dich_vu!$C:$D,2,0)</f>
        <v>MNH250</v>
      </c>
      <c r="AH511" s="3">
        <f t="shared" si="46"/>
        <v>46000</v>
      </c>
      <c r="AI511" s="3">
        <f t="shared" si="47"/>
        <v>92000</v>
      </c>
    </row>
    <row r="512" spans="1:35" x14ac:dyDescent="0.25">
      <c r="A512" s="3" t="str">
        <f>VLOOKUP(B512,'HĐ TRA'!$B:$C,2,0)</f>
        <v>31/08/2025</v>
      </c>
      <c r="B512" s="4">
        <v>9105874160</v>
      </c>
      <c r="C512" s="3" t="s">
        <v>1115</v>
      </c>
      <c r="D512" s="5" t="str">
        <f>VLOOKUP(B512,'HĐ TRA'!$B:$L,11,0)</f>
        <v>0104918404-058</v>
      </c>
      <c r="E512" s="6" t="str">
        <f t="shared" si="45"/>
        <v>WIN-058</v>
      </c>
      <c r="F512" s="8" t="str">
        <f t="shared" si="48"/>
        <v>6110 WM+ NAN CT1B Quang Trung</v>
      </c>
      <c r="G512" s="5"/>
      <c r="H512" s="3" t="s">
        <v>1243</v>
      </c>
      <c r="I512" s="4" t="s">
        <v>953</v>
      </c>
      <c r="J512" s="3" t="s">
        <v>1244</v>
      </c>
      <c r="K512" s="3" t="s">
        <v>1245</v>
      </c>
      <c r="L512" s="4" t="s">
        <v>1489</v>
      </c>
      <c r="M512" s="3" t="s">
        <v>1490</v>
      </c>
      <c r="N512" s="3" t="s">
        <v>1491</v>
      </c>
      <c r="O512" s="3">
        <v>10</v>
      </c>
      <c r="P512" s="4" t="s">
        <v>1274</v>
      </c>
      <c r="Q512" s="3" t="s">
        <v>1275</v>
      </c>
      <c r="R512" s="4" t="s">
        <v>1276</v>
      </c>
      <c r="S512" s="4" t="s">
        <v>1249</v>
      </c>
      <c r="T512" s="3">
        <v>74250</v>
      </c>
      <c r="U512" s="3">
        <v>2</v>
      </c>
      <c r="V512" s="3">
        <v>0</v>
      </c>
      <c r="W512" s="3" t="s">
        <v>1490</v>
      </c>
      <c r="Y512" s="5">
        <v>45900.489775428199</v>
      </c>
      <c r="Z512" s="3" t="s">
        <v>2677</v>
      </c>
      <c r="AA512" s="3" t="s">
        <v>1250</v>
      </c>
      <c r="AB512" s="3">
        <v>74250</v>
      </c>
      <c r="AC512" s="3" t="s">
        <v>2771</v>
      </c>
      <c r="AD512" s="3" t="s">
        <v>2770</v>
      </c>
      <c r="AE512" s="3" t="str">
        <f t="shared" si="49"/>
        <v>10182351</v>
      </c>
      <c r="AF512" s="3" t="str">
        <f>VLOOKUP(AD512,Vat_tu__hang_hoa__dich_vu!$C:$D,2,0)</f>
        <v>CC300</v>
      </c>
      <c r="AH512" s="3">
        <f t="shared" si="46"/>
        <v>74250</v>
      </c>
      <c r="AI512" s="3">
        <f t="shared" si="47"/>
        <v>148500</v>
      </c>
    </row>
    <row r="513" spans="1:35" x14ac:dyDescent="0.25">
      <c r="A513" s="3" t="str">
        <f>VLOOKUP(B513,'HĐ TRA'!$B:$C,2,0)</f>
        <v>31/08/2025</v>
      </c>
      <c r="B513" s="4">
        <v>9105874162</v>
      </c>
      <c r="C513" s="3" t="s">
        <v>1111</v>
      </c>
      <c r="D513" s="5" t="str">
        <f>VLOOKUP(B513,'HĐ TRA'!$B:$L,11,0)</f>
        <v>0104918404-058</v>
      </c>
      <c r="E513" s="6" t="str">
        <f t="shared" si="45"/>
        <v>WIN-058</v>
      </c>
      <c r="F513" s="8" t="str">
        <f t="shared" si="48"/>
        <v>6110 WM+ NAN CT1B Quang Trung</v>
      </c>
      <c r="G513" s="5"/>
      <c r="H513" s="3" t="s">
        <v>1243</v>
      </c>
      <c r="I513" s="4" t="s">
        <v>953</v>
      </c>
      <c r="J513" s="3" t="s">
        <v>1244</v>
      </c>
      <c r="K513" s="3" t="s">
        <v>1245</v>
      </c>
      <c r="L513" s="4" t="s">
        <v>1489</v>
      </c>
      <c r="M513" s="3" t="s">
        <v>1490</v>
      </c>
      <c r="N513" s="3" t="s">
        <v>1491</v>
      </c>
      <c r="O513" s="3">
        <v>10</v>
      </c>
      <c r="P513" s="4" t="s">
        <v>1274</v>
      </c>
      <c r="Q513" s="3" t="s">
        <v>1275</v>
      </c>
      <c r="R513" s="4" t="s">
        <v>1276</v>
      </c>
      <c r="S513" s="4" t="s">
        <v>1249</v>
      </c>
      <c r="T513" s="3">
        <v>74250</v>
      </c>
      <c r="U513" s="3">
        <v>1</v>
      </c>
      <c r="V513" s="3">
        <v>0</v>
      </c>
      <c r="W513" s="3" t="s">
        <v>1490</v>
      </c>
      <c r="Y513" s="5">
        <v>45900.492594247698</v>
      </c>
      <c r="Z513" s="3" t="s">
        <v>2678</v>
      </c>
      <c r="AA513" s="3" t="s">
        <v>1250</v>
      </c>
      <c r="AB513" s="3">
        <v>74250</v>
      </c>
      <c r="AC513" s="3" t="s">
        <v>2771</v>
      </c>
      <c r="AD513" s="3" t="s">
        <v>2770</v>
      </c>
      <c r="AE513" s="3" t="str">
        <f t="shared" si="49"/>
        <v>10182351</v>
      </c>
      <c r="AF513" s="3" t="str">
        <f>VLOOKUP(AD513,Vat_tu__hang_hoa__dich_vu!$C:$D,2,0)</f>
        <v>CC300</v>
      </c>
      <c r="AH513" s="3">
        <f t="shared" si="46"/>
        <v>74250</v>
      </c>
      <c r="AI513" s="3">
        <f t="shared" si="47"/>
        <v>74250</v>
      </c>
    </row>
    <row r="514" spans="1:35" x14ac:dyDescent="0.25">
      <c r="A514" s="3" t="str">
        <f>VLOOKUP(B514,'HĐ TRA'!$B:$C,2,0)</f>
        <v>31/08/2025</v>
      </c>
      <c r="B514" s="4">
        <v>9105874188</v>
      </c>
      <c r="C514" s="3" t="s">
        <v>1202</v>
      </c>
      <c r="D514" s="5" t="str">
        <f>VLOOKUP(B514,'HĐ TRA'!$B:$L,11,0)</f>
        <v>0104918404-002</v>
      </c>
      <c r="E514" s="6" t="str">
        <f t="shared" si="45"/>
        <v>WIN-002</v>
      </c>
      <c r="F514" s="8" t="str">
        <f t="shared" si="48"/>
        <v>6543 WM+ HNI Vân Phúc, Phúc Thọ</v>
      </c>
      <c r="G514" s="5"/>
      <c r="H514" s="3" t="s">
        <v>1243</v>
      </c>
      <c r="I514" s="4" t="s">
        <v>953</v>
      </c>
      <c r="J514" s="3" t="s">
        <v>1244</v>
      </c>
      <c r="K514" s="3" t="s">
        <v>1245</v>
      </c>
      <c r="L514" s="4" t="s">
        <v>2176</v>
      </c>
      <c r="M514" s="3" t="s">
        <v>2177</v>
      </c>
      <c r="N514" s="3" t="s">
        <v>2178</v>
      </c>
      <c r="O514" s="3">
        <v>10</v>
      </c>
      <c r="P514" s="4" t="s">
        <v>1246</v>
      </c>
      <c r="Q514" s="3" t="s">
        <v>1247</v>
      </c>
      <c r="R514" s="4" t="s">
        <v>1248</v>
      </c>
      <c r="S514" s="4" t="s">
        <v>1249</v>
      </c>
      <c r="T514" s="3">
        <v>111058</v>
      </c>
      <c r="U514" s="3">
        <v>2</v>
      </c>
      <c r="V514" s="3">
        <v>0</v>
      </c>
      <c r="W514" s="3" t="s">
        <v>2177</v>
      </c>
      <c r="Y514" s="5">
        <v>45900.4948135417</v>
      </c>
      <c r="AA514" s="3" t="s">
        <v>1250</v>
      </c>
      <c r="AB514" s="3">
        <v>111058</v>
      </c>
      <c r="AC514" s="3" t="s">
        <v>2824</v>
      </c>
      <c r="AD514" s="3" t="s">
        <v>2825</v>
      </c>
      <c r="AE514" s="3" t="str">
        <f t="shared" si="49"/>
        <v>10005986</v>
      </c>
      <c r="AF514" s="3" t="str">
        <f>VLOOKUP(AD514,Vat_tu__hang_hoa__dich_vu!$C:$D,2,0)</f>
        <v>GM500</v>
      </c>
      <c r="AH514" s="3">
        <f t="shared" si="46"/>
        <v>111058</v>
      </c>
      <c r="AI514" s="3">
        <f t="shared" si="47"/>
        <v>222116</v>
      </c>
    </row>
    <row r="515" spans="1:35" x14ac:dyDescent="0.25">
      <c r="A515" s="3" t="str">
        <f>VLOOKUP(B515,'HĐ TRA'!$B:$C,2,0)</f>
        <v>31/08/2025</v>
      </c>
      <c r="B515" s="4">
        <v>9105874188</v>
      </c>
      <c r="C515" s="3" t="s">
        <v>1202</v>
      </c>
      <c r="D515" s="5" t="str">
        <f>VLOOKUP(B515,'HĐ TRA'!$B:$L,11,0)</f>
        <v>0104918404-002</v>
      </c>
      <c r="E515" s="6" t="str">
        <f t="shared" ref="E515:E578" si="50">IF(D515="#N/A","",IF(D515="0104918404","WIN","WIN-"&amp;RIGHT(D515,3)))</f>
        <v>WIN-002</v>
      </c>
      <c r="F515" s="8" t="str">
        <f t="shared" si="48"/>
        <v>6543 WM+ HNI Vân Phúc, Phúc Thọ</v>
      </c>
      <c r="G515" s="5"/>
      <c r="H515" s="3" t="s">
        <v>1243</v>
      </c>
      <c r="I515" s="4" t="s">
        <v>953</v>
      </c>
      <c r="J515" s="3" t="s">
        <v>1244</v>
      </c>
      <c r="K515" s="3" t="s">
        <v>1245</v>
      </c>
      <c r="L515" s="4" t="s">
        <v>2176</v>
      </c>
      <c r="M515" s="3" t="s">
        <v>2177</v>
      </c>
      <c r="N515" s="3" t="s">
        <v>2178</v>
      </c>
      <c r="O515" s="3">
        <v>20</v>
      </c>
      <c r="P515" s="4" t="s">
        <v>1260</v>
      </c>
      <c r="Q515" s="3" t="s">
        <v>1261</v>
      </c>
      <c r="R515" s="4" t="s">
        <v>1262</v>
      </c>
      <c r="S515" s="4" t="s">
        <v>1249</v>
      </c>
      <c r="T515" s="3">
        <v>73431</v>
      </c>
      <c r="U515" s="3">
        <v>4</v>
      </c>
      <c r="V515" s="3">
        <v>0</v>
      </c>
      <c r="W515" s="3" t="s">
        <v>2177</v>
      </c>
      <c r="Y515" s="5">
        <v>45900.4948135417</v>
      </c>
      <c r="AA515" s="3" t="s">
        <v>1250</v>
      </c>
      <c r="AB515" s="3">
        <v>73431</v>
      </c>
      <c r="AC515" s="3" t="s">
        <v>2779</v>
      </c>
      <c r="AD515" s="3" t="s">
        <v>2778</v>
      </c>
      <c r="AE515" s="3" t="str">
        <f t="shared" si="49"/>
        <v>10005984</v>
      </c>
      <c r="AF515" s="3" t="str">
        <f>VLOOKUP(AD515,Vat_tu__hang_hoa__dich_vu!$C:$D,2,0)</f>
        <v>CGM300</v>
      </c>
      <c r="AH515" s="3">
        <f t="shared" ref="AH515:AH578" si="51">T515</f>
        <v>73431</v>
      </c>
      <c r="AI515" s="3">
        <f t="shared" ref="AI515:AI578" si="52">T515*U515</f>
        <v>293724</v>
      </c>
    </row>
    <row r="516" spans="1:35" x14ac:dyDescent="0.25">
      <c r="A516" s="3" t="str">
        <f>VLOOKUP(B516,'HĐ TRA'!$B:$C,2,0)</f>
        <v>31/08/2025</v>
      </c>
      <c r="B516" s="4">
        <v>9105874238</v>
      </c>
      <c r="C516" s="3" t="s">
        <v>954</v>
      </c>
      <c r="D516" s="5" t="str">
        <f>VLOOKUP(B516,'HĐ TRA'!$B:$L,11,0)</f>
        <v>0104918404-002</v>
      </c>
      <c r="E516" s="6" t="str">
        <f t="shared" si="50"/>
        <v>WIN-002</v>
      </c>
      <c r="F516" s="8" t="str">
        <f t="shared" si="48"/>
        <v>5286 WM+ HNI 95 Ba Thá</v>
      </c>
      <c r="G516" s="5"/>
      <c r="H516" s="3" t="s">
        <v>1243</v>
      </c>
      <c r="I516" s="4" t="s">
        <v>953</v>
      </c>
      <c r="J516" s="3" t="s">
        <v>1244</v>
      </c>
      <c r="K516" s="3" t="s">
        <v>1245</v>
      </c>
      <c r="L516" s="4" t="s">
        <v>2406</v>
      </c>
      <c r="M516" s="3" t="s">
        <v>2407</v>
      </c>
      <c r="N516" s="3" t="s">
        <v>2408</v>
      </c>
      <c r="O516" s="3">
        <v>10</v>
      </c>
      <c r="P516" s="4" t="s">
        <v>1246</v>
      </c>
      <c r="Q516" s="3" t="s">
        <v>1247</v>
      </c>
      <c r="R516" s="4" t="s">
        <v>1248</v>
      </c>
      <c r="S516" s="4" t="s">
        <v>1249</v>
      </c>
      <c r="T516" s="3">
        <v>111058</v>
      </c>
      <c r="U516" s="3">
        <v>1</v>
      </c>
      <c r="V516" s="3">
        <v>0</v>
      </c>
      <c r="W516" s="3" t="s">
        <v>2407</v>
      </c>
      <c r="Y516" s="5">
        <v>45900.504396955999</v>
      </c>
      <c r="AA516" s="3" t="s">
        <v>1250</v>
      </c>
      <c r="AB516" s="3">
        <v>111058</v>
      </c>
      <c r="AC516" s="3" t="s">
        <v>2824</v>
      </c>
      <c r="AD516" s="3" t="s">
        <v>2825</v>
      </c>
      <c r="AE516" s="3" t="str">
        <f t="shared" si="49"/>
        <v>10005986</v>
      </c>
      <c r="AF516" s="3" t="str">
        <f>VLOOKUP(AD516,Vat_tu__hang_hoa__dich_vu!$C:$D,2,0)</f>
        <v>GM500</v>
      </c>
      <c r="AH516" s="3">
        <f t="shared" si="51"/>
        <v>111058</v>
      </c>
      <c r="AI516" s="3">
        <f t="shared" si="52"/>
        <v>111058</v>
      </c>
    </row>
    <row r="517" spans="1:35" x14ac:dyDescent="0.25">
      <c r="A517" s="3" t="str">
        <f>VLOOKUP(B517,'HĐ TRA'!$B:$C,2,0)</f>
        <v>31/08/2025</v>
      </c>
      <c r="B517" s="4">
        <v>9105874212</v>
      </c>
      <c r="C517" s="3" t="s">
        <v>983</v>
      </c>
      <c r="D517" s="5" t="str">
        <f>VLOOKUP(B517,'HĐ TRA'!$B:$L,11,0)</f>
        <v>0104918404-002</v>
      </c>
      <c r="E517" s="6" t="str">
        <f t="shared" si="50"/>
        <v>WIN-002</v>
      </c>
      <c r="F517" s="8" t="str">
        <f t="shared" si="48"/>
        <v>5605 WM+ HNI S2.09 Ocean Park</v>
      </c>
      <c r="G517" s="5"/>
      <c r="H517" s="3" t="s">
        <v>1243</v>
      </c>
      <c r="I517" s="4" t="s">
        <v>953</v>
      </c>
      <c r="J517" s="3" t="s">
        <v>1244</v>
      </c>
      <c r="K517" s="3" t="s">
        <v>1245</v>
      </c>
      <c r="L517" s="4" t="s">
        <v>2370</v>
      </c>
      <c r="M517" s="3" t="s">
        <v>2371</v>
      </c>
      <c r="N517" s="3" t="s">
        <v>2372</v>
      </c>
      <c r="O517" s="3">
        <v>10</v>
      </c>
      <c r="P517" s="4" t="s">
        <v>1269</v>
      </c>
      <c r="Q517" s="3" t="s">
        <v>1270</v>
      </c>
      <c r="R517" s="4" t="s">
        <v>1271</v>
      </c>
      <c r="S517" s="4" t="s">
        <v>1249</v>
      </c>
      <c r="T517" s="3">
        <v>56760</v>
      </c>
      <c r="U517" s="3">
        <v>2</v>
      </c>
      <c r="V517" s="3">
        <v>0</v>
      </c>
      <c r="W517" s="3" t="s">
        <v>2371</v>
      </c>
      <c r="X517" s="3" t="s">
        <v>2373</v>
      </c>
      <c r="Y517" s="5">
        <v>45900.504801307899</v>
      </c>
      <c r="Z517" s="3" t="s">
        <v>2679</v>
      </c>
      <c r="AA517" s="3" t="s">
        <v>1250</v>
      </c>
      <c r="AB517" s="3">
        <v>56760</v>
      </c>
      <c r="AC517" s="3" t="s">
        <v>2819</v>
      </c>
      <c r="AD517" s="3" t="s">
        <v>2818</v>
      </c>
      <c r="AE517" s="3" t="str">
        <f t="shared" si="49"/>
        <v>10182350</v>
      </c>
      <c r="AF517" s="3" t="str">
        <f>VLOOKUP(AD517,Vat_tu__hang_hoa__dich_vu!$C:$D,2,0)</f>
        <v>CN300</v>
      </c>
      <c r="AH517" s="3">
        <f t="shared" si="51"/>
        <v>56760</v>
      </c>
      <c r="AI517" s="3">
        <f t="shared" si="52"/>
        <v>113520</v>
      </c>
    </row>
    <row r="518" spans="1:35" x14ac:dyDescent="0.25">
      <c r="A518" s="3" t="str">
        <f>VLOOKUP(B518,'HĐ TRA'!$B:$C,2,0)</f>
        <v>31/08/2025</v>
      </c>
      <c r="B518" s="4">
        <v>9105874212</v>
      </c>
      <c r="C518" s="3" t="s">
        <v>983</v>
      </c>
      <c r="D518" s="5" t="str">
        <f>VLOOKUP(B518,'HĐ TRA'!$B:$L,11,0)</f>
        <v>0104918404-002</v>
      </c>
      <c r="E518" s="6" t="str">
        <f t="shared" si="50"/>
        <v>WIN-002</v>
      </c>
      <c r="F518" s="8" t="str">
        <f t="shared" si="48"/>
        <v>5605 WM+ HNI S2.09 Ocean Park</v>
      </c>
      <c r="G518" s="5"/>
      <c r="H518" s="3" t="s">
        <v>1243</v>
      </c>
      <c r="I518" s="4" t="s">
        <v>953</v>
      </c>
      <c r="J518" s="3" t="s">
        <v>1244</v>
      </c>
      <c r="K518" s="3" t="s">
        <v>1245</v>
      </c>
      <c r="L518" s="4" t="s">
        <v>2370</v>
      </c>
      <c r="M518" s="3" t="s">
        <v>2371</v>
      </c>
      <c r="N518" s="3" t="s">
        <v>2372</v>
      </c>
      <c r="O518" s="3">
        <v>20</v>
      </c>
      <c r="P518" s="4" t="s">
        <v>1251</v>
      </c>
      <c r="Q518" s="3" t="s">
        <v>1252</v>
      </c>
      <c r="R518" s="4" t="s">
        <v>1253</v>
      </c>
      <c r="S518" s="4" t="s">
        <v>1249</v>
      </c>
      <c r="T518" s="3">
        <v>50182</v>
      </c>
      <c r="U518" s="3">
        <v>2</v>
      </c>
      <c r="V518" s="3">
        <v>0</v>
      </c>
      <c r="W518" s="3" t="s">
        <v>2371</v>
      </c>
      <c r="X518" s="3" t="s">
        <v>2373</v>
      </c>
      <c r="Y518" s="5">
        <v>45900.504801307899</v>
      </c>
      <c r="Z518" s="3" t="s">
        <v>2679</v>
      </c>
      <c r="AA518" s="3" t="s">
        <v>1250</v>
      </c>
      <c r="AB518" s="3">
        <v>50182</v>
      </c>
      <c r="AC518" s="3" t="s">
        <v>2826</v>
      </c>
      <c r="AD518" s="3" t="s">
        <v>3179</v>
      </c>
      <c r="AE518" s="3" t="str">
        <f t="shared" si="49"/>
        <v>10638307</v>
      </c>
      <c r="AF518" s="3" t="str">
        <f>VLOOKUP(AD518,Vat_tu__hang_hoa__dich_vu!$C:$D,2,0)</f>
        <v>GTLX250G</v>
      </c>
      <c r="AH518" s="3">
        <f t="shared" si="51"/>
        <v>50182</v>
      </c>
      <c r="AI518" s="3">
        <f t="shared" si="52"/>
        <v>100364</v>
      </c>
    </row>
    <row r="519" spans="1:35" x14ac:dyDescent="0.25">
      <c r="A519" s="3" t="str">
        <f>VLOOKUP(B519,'HĐ TRA'!$B:$C,2,0)</f>
        <v>31/08/2025</v>
      </c>
      <c r="B519" s="4">
        <v>9105874212</v>
      </c>
      <c r="C519" s="3" t="s">
        <v>983</v>
      </c>
      <c r="D519" s="5" t="str">
        <f>VLOOKUP(B519,'HĐ TRA'!$B:$L,11,0)</f>
        <v>0104918404-002</v>
      </c>
      <c r="E519" s="6" t="str">
        <f t="shared" si="50"/>
        <v>WIN-002</v>
      </c>
      <c r="F519" s="8" t="str">
        <f t="shared" si="48"/>
        <v>5605 WM+ HNI S2.09 Ocean Park</v>
      </c>
      <c r="G519" s="5"/>
      <c r="H519" s="3" t="s">
        <v>1243</v>
      </c>
      <c r="I519" s="4" t="s">
        <v>953</v>
      </c>
      <c r="J519" s="3" t="s">
        <v>1244</v>
      </c>
      <c r="K519" s="3" t="s">
        <v>1245</v>
      </c>
      <c r="L519" s="4" t="s">
        <v>2370</v>
      </c>
      <c r="M519" s="3" t="s">
        <v>2371</v>
      </c>
      <c r="N519" s="3" t="s">
        <v>2372</v>
      </c>
      <c r="O519" s="3">
        <v>30</v>
      </c>
      <c r="P519" s="4" t="s">
        <v>1254</v>
      </c>
      <c r="Q519" s="3" t="s">
        <v>1255</v>
      </c>
      <c r="R519" s="4" t="s">
        <v>1256</v>
      </c>
      <c r="S519" s="4" t="s">
        <v>1249</v>
      </c>
      <c r="T519" s="3">
        <v>46000</v>
      </c>
      <c r="U519" s="3">
        <v>2</v>
      </c>
      <c r="V519" s="3">
        <v>0</v>
      </c>
      <c r="W519" s="3" t="s">
        <v>2371</v>
      </c>
      <c r="X519" s="3" t="s">
        <v>2373</v>
      </c>
      <c r="Y519" s="5">
        <v>45900.504801307899</v>
      </c>
      <c r="Z519" s="3" t="s">
        <v>2679</v>
      </c>
      <c r="AA519" s="3" t="s">
        <v>1250</v>
      </c>
      <c r="AB519" s="3">
        <v>46000</v>
      </c>
      <c r="AC519" s="3" t="s">
        <v>3013</v>
      </c>
      <c r="AD519" s="3" t="s">
        <v>3181</v>
      </c>
      <c r="AE519" s="3" t="str">
        <f t="shared" si="49"/>
        <v>10638308</v>
      </c>
      <c r="AF519" s="3" t="str">
        <f>VLOOKUP(AD519,Vat_tu__hang_hoa__dich_vu!$C:$D,2,0)</f>
        <v>MNH250</v>
      </c>
      <c r="AH519" s="3">
        <f t="shared" si="51"/>
        <v>46000</v>
      </c>
      <c r="AI519" s="3">
        <f t="shared" si="52"/>
        <v>92000</v>
      </c>
    </row>
    <row r="520" spans="1:35" x14ac:dyDescent="0.25">
      <c r="A520" s="3" t="str">
        <f>VLOOKUP(B520,'HĐ TRA'!$B:$C,2,0)</f>
        <v>31/08/2025</v>
      </c>
      <c r="B520" s="4">
        <v>9105874255</v>
      </c>
      <c r="C520" s="3" t="s">
        <v>1097</v>
      </c>
      <c r="D520" s="5" t="str">
        <f>VLOOKUP(B520,'HĐ TRA'!$B:$L,11,0)</f>
        <v>0104918404-009</v>
      </c>
      <c r="E520" s="6" t="str">
        <f t="shared" si="50"/>
        <v>WIN-009</v>
      </c>
      <c r="F520" s="8" t="str">
        <f t="shared" si="48"/>
        <v>5627 WM+ DNG 124 Hoàng Hoa Thám</v>
      </c>
      <c r="G520" s="5"/>
      <c r="H520" s="3" t="s">
        <v>1243</v>
      </c>
      <c r="I520" s="4" t="s">
        <v>953</v>
      </c>
      <c r="J520" s="3" t="s">
        <v>1244</v>
      </c>
      <c r="K520" s="3" t="s">
        <v>1245</v>
      </c>
      <c r="L520" s="4" t="s">
        <v>2034</v>
      </c>
      <c r="M520" s="3" t="s">
        <v>2035</v>
      </c>
      <c r="N520" s="3" t="s">
        <v>2036</v>
      </c>
      <c r="O520" s="3">
        <v>10</v>
      </c>
      <c r="P520" s="4" t="s">
        <v>1269</v>
      </c>
      <c r="Q520" s="3" t="s">
        <v>1270</v>
      </c>
      <c r="R520" s="4" t="s">
        <v>1271</v>
      </c>
      <c r="S520" s="4" t="s">
        <v>1249</v>
      </c>
      <c r="T520" s="3">
        <v>56760</v>
      </c>
      <c r="U520" s="3">
        <v>2</v>
      </c>
      <c r="V520" s="3">
        <v>0</v>
      </c>
      <c r="W520" s="3" t="s">
        <v>2035</v>
      </c>
      <c r="X520" s="3" t="s">
        <v>2037</v>
      </c>
      <c r="Y520" s="5">
        <v>45900.5178459491</v>
      </c>
      <c r="AA520" s="3" t="s">
        <v>1250</v>
      </c>
      <c r="AB520" s="3">
        <v>56760</v>
      </c>
      <c r="AC520" s="3" t="s">
        <v>2819</v>
      </c>
      <c r="AD520" s="3" t="s">
        <v>2818</v>
      </c>
      <c r="AE520" s="3" t="str">
        <f t="shared" si="49"/>
        <v>10182350</v>
      </c>
      <c r="AF520" s="3" t="str">
        <f>VLOOKUP(AD520,Vat_tu__hang_hoa__dich_vu!$C:$D,2,0)</f>
        <v>CN300</v>
      </c>
      <c r="AH520" s="3">
        <f t="shared" si="51"/>
        <v>56760</v>
      </c>
      <c r="AI520" s="3">
        <f t="shared" si="52"/>
        <v>113520</v>
      </c>
    </row>
    <row r="521" spans="1:35" x14ac:dyDescent="0.25">
      <c r="A521" s="3" t="str">
        <f>VLOOKUP(B521,'HĐ TRA'!$B:$C,2,0)</f>
        <v>31/08/2025</v>
      </c>
      <c r="B521" s="4">
        <v>9105874350</v>
      </c>
      <c r="C521" s="3" t="s">
        <v>1113</v>
      </c>
      <c r="D521" s="5" t="str">
        <f>VLOOKUP(B521,'HĐ TRA'!$B:$L,11,0)</f>
        <v>0104918404-009</v>
      </c>
      <c r="E521" s="6" t="str">
        <f t="shared" si="50"/>
        <v>WIN-009</v>
      </c>
      <c r="F521" s="8" t="str">
        <f t="shared" si="48"/>
        <v>3739 WIN DNG 76B-76C Bà Huyện Thanh Quan</v>
      </c>
      <c r="G521" s="5"/>
      <c r="H521" s="3" t="s">
        <v>1243</v>
      </c>
      <c r="I521" s="4" t="s">
        <v>953</v>
      </c>
      <c r="J521" s="3" t="s">
        <v>1244</v>
      </c>
      <c r="K521" s="3" t="s">
        <v>1245</v>
      </c>
      <c r="L521" s="4" t="s">
        <v>1463</v>
      </c>
      <c r="M521" s="3" t="s">
        <v>1464</v>
      </c>
      <c r="N521" s="3" t="s">
        <v>1465</v>
      </c>
      <c r="O521" s="3">
        <v>10</v>
      </c>
      <c r="P521" s="4" t="s">
        <v>1246</v>
      </c>
      <c r="Q521" s="3" t="s">
        <v>1247</v>
      </c>
      <c r="R521" s="4" t="s">
        <v>1248</v>
      </c>
      <c r="S521" s="4" t="s">
        <v>1249</v>
      </c>
      <c r="T521" s="3">
        <v>111058</v>
      </c>
      <c r="U521" s="3">
        <v>1</v>
      </c>
      <c r="V521" s="3">
        <v>0</v>
      </c>
      <c r="W521" s="3" t="s">
        <v>1466</v>
      </c>
      <c r="Y521" s="5">
        <v>45900.543572835602</v>
      </c>
      <c r="AA521" s="3" t="s">
        <v>1250</v>
      </c>
      <c r="AB521" s="3">
        <v>111058</v>
      </c>
      <c r="AC521" s="3" t="s">
        <v>2824</v>
      </c>
      <c r="AD521" s="3" t="s">
        <v>2825</v>
      </c>
      <c r="AE521" s="3" t="str">
        <f t="shared" si="49"/>
        <v>10005986</v>
      </c>
      <c r="AF521" s="3" t="str">
        <f>VLOOKUP(AD521,Vat_tu__hang_hoa__dich_vu!$C:$D,2,0)</f>
        <v>GM500</v>
      </c>
      <c r="AH521" s="3">
        <f t="shared" si="51"/>
        <v>111058</v>
      </c>
      <c r="AI521" s="3">
        <f t="shared" si="52"/>
        <v>111058</v>
      </c>
    </row>
    <row r="522" spans="1:35" x14ac:dyDescent="0.25">
      <c r="A522" s="3" t="str">
        <f>VLOOKUP(B522,'HĐ TRA'!$B:$C,2,0)</f>
        <v>31/08/2025</v>
      </c>
      <c r="B522" s="4">
        <v>9105874382</v>
      </c>
      <c r="C522" s="3" t="s">
        <v>1191</v>
      </c>
      <c r="D522" s="5" t="str">
        <f>VLOOKUP(B522,'HĐ TRA'!$B:$L,11,0)</f>
        <v>0104918404-060</v>
      </c>
      <c r="E522" s="6" t="str">
        <f t="shared" si="50"/>
        <v>WIN-060</v>
      </c>
      <c r="F522" s="8" t="str">
        <f t="shared" si="48"/>
        <v>4963 WM+ CMU 81 Hùng Vương</v>
      </c>
      <c r="G522" s="5"/>
      <c r="H522" s="3" t="s">
        <v>1243</v>
      </c>
      <c r="I522" s="4" t="s">
        <v>953</v>
      </c>
      <c r="J522" s="3" t="s">
        <v>1244</v>
      </c>
      <c r="K522" s="3" t="s">
        <v>1245</v>
      </c>
      <c r="L522" s="4" t="s">
        <v>1314</v>
      </c>
      <c r="M522" s="3" t="s">
        <v>1315</v>
      </c>
      <c r="N522" s="3" t="s">
        <v>1316</v>
      </c>
      <c r="O522" s="3">
        <v>10</v>
      </c>
      <c r="P522" s="4" t="s">
        <v>1246</v>
      </c>
      <c r="Q522" s="3" t="s">
        <v>1247</v>
      </c>
      <c r="R522" s="4" t="s">
        <v>1248</v>
      </c>
      <c r="S522" s="4" t="s">
        <v>1249</v>
      </c>
      <c r="T522" s="3">
        <v>111058</v>
      </c>
      <c r="U522" s="3">
        <v>1</v>
      </c>
      <c r="V522" s="3">
        <v>0</v>
      </c>
      <c r="W522" s="3" t="s">
        <v>1315</v>
      </c>
      <c r="X522" s="3" t="s">
        <v>1272</v>
      </c>
      <c r="Y522" s="5">
        <v>45900.553306828697</v>
      </c>
      <c r="AA522" s="3" t="s">
        <v>1250</v>
      </c>
      <c r="AB522" s="3">
        <v>111058</v>
      </c>
      <c r="AC522" s="3" t="s">
        <v>2824</v>
      </c>
      <c r="AD522" s="3" t="s">
        <v>2825</v>
      </c>
      <c r="AE522" s="3" t="str">
        <f t="shared" si="49"/>
        <v>10005986</v>
      </c>
      <c r="AF522" s="3" t="str">
        <f>VLOOKUP(AD522,Vat_tu__hang_hoa__dich_vu!$C:$D,2,0)</f>
        <v>GM500</v>
      </c>
      <c r="AH522" s="3">
        <f t="shared" si="51"/>
        <v>111058</v>
      </c>
      <c r="AI522" s="3">
        <f t="shared" si="52"/>
        <v>111058</v>
      </c>
    </row>
    <row r="523" spans="1:35" x14ac:dyDescent="0.25">
      <c r="A523" s="3" t="str">
        <f>VLOOKUP(B523,'HĐ TRA'!$B:$C,2,0)</f>
        <v>31/08/2025</v>
      </c>
      <c r="B523" s="4">
        <v>9105874385</v>
      </c>
      <c r="C523" s="3" t="s">
        <v>1200</v>
      </c>
      <c r="D523" s="5" t="str">
        <f>VLOOKUP(B523,'HĐ TRA'!$B:$L,11,0)</f>
        <v>0104918404-060</v>
      </c>
      <c r="E523" s="6" t="str">
        <f t="shared" si="50"/>
        <v>WIN-060</v>
      </c>
      <c r="F523" s="8" t="str">
        <f t="shared" si="48"/>
        <v>4963 WM+ CMU 81 Hùng Vương</v>
      </c>
      <c r="G523" s="5"/>
      <c r="H523" s="3" t="s">
        <v>1243</v>
      </c>
      <c r="I523" s="4" t="s">
        <v>953</v>
      </c>
      <c r="J523" s="3" t="s">
        <v>1244</v>
      </c>
      <c r="K523" s="3" t="s">
        <v>1245</v>
      </c>
      <c r="L523" s="4" t="s">
        <v>1314</v>
      </c>
      <c r="M523" s="3" t="s">
        <v>1315</v>
      </c>
      <c r="N523" s="3" t="s">
        <v>1316</v>
      </c>
      <c r="O523" s="3">
        <v>10</v>
      </c>
      <c r="P523" s="4" t="s">
        <v>1246</v>
      </c>
      <c r="Q523" s="3" t="s">
        <v>1247</v>
      </c>
      <c r="R523" s="4" t="s">
        <v>1248</v>
      </c>
      <c r="S523" s="4" t="s">
        <v>1249</v>
      </c>
      <c r="T523" s="3">
        <v>111058</v>
      </c>
      <c r="U523" s="3">
        <v>1</v>
      </c>
      <c r="V523" s="3">
        <v>0</v>
      </c>
      <c r="W523" s="3" t="s">
        <v>1315</v>
      </c>
      <c r="X523" s="3" t="s">
        <v>1272</v>
      </c>
      <c r="Y523" s="5">
        <v>45900.554015474503</v>
      </c>
      <c r="AA523" s="3" t="s">
        <v>1250</v>
      </c>
      <c r="AB523" s="3">
        <v>111058</v>
      </c>
      <c r="AC523" s="3" t="s">
        <v>2824</v>
      </c>
      <c r="AD523" s="3" t="s">
        <v>2825</v>
      </c>
      <c r="AE523" s="3" t="str">
        <f t="shared" si="49"/>
        <v>10005986</v>
      </c>
      <c r="AF523" s="3" t="str">
        <f>VLOOKUP(AD523,Vat_tu__hang_hoa__dich_vu!$C:$D,2,0)</f>
        <v>GM500</v>
      </c>
      <c r="AH523" s="3">
        <f t="shared" si="51"/>
        <v>111058</v>
      </c>
      <c r="AI523" s="3">
        <f t="shared" si="52"/>
        <v>111058</v>
      </c>
    </row>
    <row r="524" spans="1:35" x14ac:dyDescent="0.25">
      <c r="A524" s="3" t="str">
        <f>VLOOKUP(B524,'HĐ TRA'!$B:$C,2,0)</f>
        <v>31/08/2025</v>
      </c>
      <c r="B524" s="4">
        <v>9105874421</v>
      </c>
      <c r="C524" s="3" t="s">
        <v>1189</v>
      </c>
      <c r="D524" s="5" t="str">
        <f>VLOOKUP(B524,'HĐ TRA'!$B:$L,11,0)</f>
        <v>0104918404</v>
      </c>
      <c r="E524" s="6" t="str">
        <f t="shared" si="50"/>
        <v>WIN</v>
      </c>
      <c r="F524" s="8" t="str">
        <f t="shared" si="48"/>
        <v>6508 WIN HCM AK04-000.02 CC Akari City</v>
      </c>
      <c r="G524" s="5"/>
      <c r="H524" s="3" t="s">
        <v>1243</v>
      </c>
      <c r="I524" s="4" t="s">
        <v>953</v>
      </c>
      <c r="J524" s="3" t="s">
        <v>1244</v>
      </c>
      <c r="K524" s="3" t="s">
        <v>1245</v>
      </c>
      <c r="L524" s="4" t="s">
        <v>2202</v>
      </c>
      <c r="M524" s="3" t="s">
        <v>2203</v>
      </c>
      <c r="N524" s="3" t="s">
        <v>2204</v>
      </c>
      <c r="O524" s="3">
        <v>10</v>
      </c>
      <c r="P524" s="4" t="s">
        <v>1260</v>
      </c>
      <c r="Q524" s="3" t="s">
        <v>1261</v>
      </c>
      <c r="R524" s="4" t="s">
        <v>1262</v>
      </c>
      <c r="S524" s="4" t="s">
        <v>1249</v>
      </c>
      <c r="T524" s="3">
        <v>73431</v>
      </c>
      <c r="U524" s="3">
        <v>1</v>
      </c>
      <c r="V524" s="3">
        <v>0</v>
      </c>
      <c r="W524" s="3" t="s">
        <v>2205</v>
      </c>
      <c r="Y524" s="5">
        <v>45900.561185613398</v>
      </c>
      <c r="AA524" s="3" t="s">
        <v>1250</v>
      </c>
      <c r="AB524" s="3">
        <v>73431</v>
      </c>
      <c r="AC524" s="3" t="s">
        <v>2779</v>
      </c>
      <c r="AD524" s="3" t="s">
        <v>2778</v>
      </c>
      <c r="AE524" s="3" t="str">
        <f t="shared" si="49"/>
        <v>10005984</v>
      </c>
      <c r="AF524" s="3" t="str">
        <f>VLOOKUP(AD524,Vat_tu__hang_hoa__dich_vu!$C:$D,2,0)</f>
        <v>CGM300</v>
      </c>
      <c r="AH524" s="3">
        <f t="shared" si="51"/>
        <v>73431</v>
      </c>
      <c r="AI524" s="3">
        <f t="shared" si="52"/>
        <v>73431</v>
      </c>
    </row>
    <row r="525" spans="1:35" x14ac:dyDescent="0.25">
      <c r="A525" s="3" t="str">
        <f>VLOOKUP(B525,'HĐ TRA'!$B:$C,2,0)</f>
        <v>31/08/2025</v>
      </c>
      <c r="B525" s="4">
        <v>9105874511</v>
      </c>
      <c r="C525" s="3" t="s">
        <v>1075</v>
      </c>
      <c r="D525" s="5" t="str">
        <f>VLOOKUP(B525,'HĐ TRA'!$B:$L,11,0)</f>
        <v>0104918404-002</v>
      </c>
      <c r="E525" s="6" t="str">
        <f t="shared" si="50"/>
        <v>WIN-002</v>
      </c>
      <c r="F525" s="8" t="str">
        <f t="shared" si="48"/>
        <v>2126 WM+ HNI 18B Ng Biểu</v>
      </c>
      <c r="G525" s="5"/>
      <c r="H525" s="3" t="s">
        <v>1243</v>
      </c>
      <c r="I525" s="4" t="s">
        <v>953</v>
      </c>
      <c r="J525" s="3" t="s">
        <v>1244</v>
      </c>
      <c r="K525" s="3" t="s">
        <v>1245</v>
      </c>
      <c r="L525" s="4" t="s">
        <v>2680</v>
      </c>
      <c r="M525" s="3" t="s">
        <v>2681</v>
      </c>
      <c r="N525" s="3" t="s">
        <v>2682</v>
      </c>
      <c r="O525" s="3">
        <v>10</v>
      </c>
      <c r="P525" s="4" t="s">
        <v>1269</v>
      </c>
      <c r="Q525" s="3" t="s">
        <v>1270</v>
      </c>
      <c r="R525" s="4" t="s">
        <v>1271</v>
      </c>
      <c r="S525" s="4" t="s">
        <v>1249</v>
      </c>
      <c r="T525" s="3">
        <v>56760</v>
      </c>
      <c r="U525" s="3">
        <v>1</v>
      </c>
      <c r="V525" s="3">
        <v>0</v>
      </c>
      <c r="W525" s="3" t="s">
        <v>2681</v>
      </c>
      <c r="X525" s="3" t="s">
        <v>1273</v>
      </c>
      <c r="Y525" s="5">
        <v>45900.588001851902</v>
      </c>
      <c r="AA525" s="3" t="s">
        <v>1250</v>
      </c>
      <c r="AB525" s="3">
        <v>56760</v>
      </c>
      <c r="AC525" s="3" t="s">
        <v>2819</v>
      </c>
      <c r="AD525" s="3" t="s">
        <v>2818</v>
      </c>
      <c r="AE525" s="3" t="str">
        <f t="shared" si="49"/>
        <v>10182350</v>
      </c>
      <c r="AF525" s="3" t="str">
        <f>VLOOKUP(AD525,Vat_tu__hang_hoa__dich_vu!$C:$D,2,0)</f>
        <v>CN300</v>
      </c>
      <c r="AH525" s="3">
        <f t="shared" si="51"/>
        <v>56760</v>
      </c>
      <c r="AI525" s="3">
        <f t="shared" si="52"/>
        <v>56760</v>
      </c>
    </row>
    <row r="526" spans="1:35" x14ac:dyDescent="0.25">
      <c r="A526" s="3" t="str">
        <f>VLOOKUP(B526,'HĐ TRA'!$B:$C,2,0)</f>
        <v>31/08/2025</v>
      </c>
      <c r="B526" s="4">
        <v>9105874511</v>
      </c>
      <c r="C526" s="3" t="s">
        <v>1075</v>
      </c>
      <c r="D526" s="5" t="str">
        <f>VLOOKUP(B526,'HĐ TRA'!$B:$L,11,0)</f>
        <v>0104918404-002</v>
      </c>
      <c r="E526" s="6" t="str">
        <f t="shared" si="50"/>
        <v>WIN-002</v>
      </c>
      <c r="F526" s="8" t="str">
        <f t="shared" si="48"/>
        <v>2126 WM+ HNI 18B Ng Biểu</v>
      </c>
      <c r="G526" s="5"/>
      <c r="H526" s="3" t="s">
        <v>1243</v>
      </c>
      <c r="I526" s="4" t="s">
        <v>953</v>
      </c>
      <c r="J526" s="3" t="s">
        <v>1244</v>
      </c>
      <c r="K526" s="3" t="s">
        <v>1245</v>
      </c>
      <c r="L526" s="4" t="s">
        <v>2680</v>
      </c>
      <c r="M526" s="3" t="s">
        <v>2681</v>
      </c>
      <c r="N526" s="3" t="s">
        <v>2682</v>
      </c>
      <c r="O526" s="3">
        <v>20</v>
      </c>
      <c r="P526" s="4" t="s">
        <v>1257</v>
      </c>
      <c r="Q526" s="3" t="s">
        <v>1258</v>
      </c>
      <c r="R526" s="4" t="s">
        <v>1259</v>
      </c>
      <c r="S526" s="4" t="s">
        <v>1249</v>
      </c>
      <c r="T526" s="3">
        <v>55595</v>
      </c>
      <c r="U526" s="3">
        <v>3</v>
      </c>
      <c r="V526" s="3">
        <v>0</v>
      </c>
      <c r="W526" s="3" t="s">
        <v>2681</v>
      </c>
      <c r="X526" s="3" t="s">
        <v>1273</v>
      </c>
      <c r="Y526" s="5">
        <v>45900.588001851902</v>
      </c>
      <c r="AA526" s="3" t="s">
        <v>1250</v>
      </c>
      <c r="AB526" s="3">
        <v>55595</v>
      </c>
      <c r="AC526" s="3" t="s">
        <v>3047</v>
      </c>
      <c r="AD526" s="3" t="s">
        <v>3046</v>
      </c>
      <c r="AE526" s="3" t="str">
        <f t="shared" si="49"/>
        <v>10005987</v>
      </c>
      <c r="AF526" s="3" t="str">
        <f>VLOOKUP(AD526,Vat_tu__hang_hoa__dich_vu!$C:$D,2,0)</f>
        <v>TH200</v>
      </c>
      <c r="AH526" s="3">
        <f t="shared" si="51"/>
        <v>55595</v>
      </c>
      <c r="AI526" s="3">
        <f t="shared" si="52"/>
        <v>166785</v>
      </c>
    </row>
    <row r="527" spans="1:35" x14ac:dyDescent="0.25">
      <c r="A527" s="3" t="str">
        <f>VLOOKUP(B527,'HĐ TRA'!$B:$C,2,0)</f>
        <v>31/08/2025</v>
      </c>
      <c r="B527" s="4">
        <v>9105874511</v>
      </c>
      <c r="C527" s="3" t="s">
        <v>1075</v>
      </c>
      <c r="D527" s="5" t="str">
        <f>VLOOKUP(B527,'HĐ TRA'!$B:$L,11,0)</f>
        <v>0104918404-002</v>
      </c>
      <c r="E527" s="6" t="str">
        <f t="shared" si="50"/>
        <v>WIN-002</v>
      </c>
      <c r="F527" s="8" t="str">
        <f t="shared" si="48"/>
        <v>2126 WM+ HNI 18B Ng Biểu</v>
      </c>
      <c r="G527" s="5"/>
      <c r="H527" s="3" t="s">
        <v>1243</v>
      </c>
      <c r="I527" s="4" t="s">
        <v>953</v>
      </c>
      <c r="J527" s="3" t="s">
        <v>1244</v>
      </c>
      <c r="K527" s="3" t="s">
        <v>1245</v>
      </c>
      <c r="L527" s="4" t="s">
        <v>2680</v>
      </c>
      <c r="M527" s="3" t="s">
        <v>2681</v>
      </c>
      <c r="N527" s="3" t="s">
        <v>2682</v>
      </c>
      <c r="O527" s="3">
        <v>30</v>
      </c>
      <c r="P527" s="4" t="s">
        <v>1246</v>
      </c>
      <c r="Q527" s="3" t="s">
        <v>1247</v>
      </c>
      <c r="R527" s="4" t="s">
        <v>1248</v>
      </c>
      <c r="S527" s="4" t="s">
        <v>1249</v>
      </c>
      <c r="T527" s="3">
        <v>111058</v>
      </c>
      <c r="U527" s="3">
        <v>1</v>
      </c>
      <c r="V527" s="3">
        <v>0</v>
      </c>
      <c r="W527" s="3" t="s">
        <v>2681</v>
      </c>
      <c r="X527" s="3" t="s">
        <v>1273</v>
      </c>
      <c r="Y527" s="5">
        <v>45900.588001851902</v>
      </c>
      <c r="AA527" s="3" t="s">
        <v>1250</v>
      </c>
      <c r="AB527" s="3">
        <v>111058</v>
      </c>
      <c r="AC527" s="3" t="s">
        <v>2824</v>
      </c>
      <c r="AD527" s="3" t="s">
        <v>2825</v>
      </c>
      <c r="AE527" s="3" t="str">
        <f t="shared" si="49"/>
        <v>10005986</v>
      </c>
      <c r="AF527" s="3" t="str">
        <f>VLOOKUP(AD527,Vat_tu__hang_hoa__dich_vu!$C:$D,2,0)</f>
        <v>GM500</v>
      </c>
      <c r="AH527" s="3">
        <f t="shared" si="51"/>
        <v>111058</v>
      </c>
      <c r="AI527" s="3">
        <f t="shared" si="52"/>
        <v>111058</v>
      </c>
    </row>
    <row r="528" spans="1:35" x14ac:dyDescent="0.25">
      <c r="A528" s="3" t="str">
        <f>VLOOKUP(B528,'HĐ TRA'!$B:$C,2,0)</f>
        <v>31/08/2025</v>
      </c>
      <c r="B528" s="4">
        <v>9105874516</v>
      </c>
      <c r="C528" s="3" t="s">
        <v>1067</v>
      </c>
      <c r="D528" s="5" t="str">
        <f>VLOOKUP(B528,'HĐ TRA'!$B:$L,11,0)</f>
        <v>0104918404-002</v>
      </c>
      <c r="E528" s="6" t="str">
        <f t="shared" si="50"/>
        <v>WIN-002</v>
      </c>
      <c r="F528" s="8" t="str">
        <f t="shared" si="48"/>
        <v>2126 WM+ HNI 18B Ng Biểu</v>
      </c>
      <c r="G528" s="5"/>
      <c r="H528" s="3" t="s">
        <v>1243</v>
      </c>
      <c r="I528" s="4" t="s">
        <v>953</v>
      </c>
      <c r="J528" s="3" t="s">
        <v>1244</v>
      </c>
      <c r="K528" s="3" t="s">
        <v>1245</v>
      </c>
      <c r="L528" s="4" t="s">
        <v>2680</v>
      </c>
      <c r="M528" s="3" t="s">
        <v>2681</v>
      </c>
      <c r="N528" s="3" t="s">
        <v>2682</v>
      </c>
      <c r="O528" s="3">
        <v>10</v>
      </c>
      <c r="P528" s="4" t="s">
        <v>1274</v>
      </c>
      <c r="Q528" s="3" t="s">
        <v>1275</v>
      </c>
      <c r="R528" s="4" t="s">
        <v>1276</v>
      </c>
      <c r="S528" s="4" t="s">
        <v>1249</v>
      </c>
      <c r="T528" s="3">
        <v>74250</v>
      </c>
      <c r="U528" s="3">
        <v>2</v>
      </c>
      <c r="V528" s="3">
        <v>0</v>
      </c>
      <c r="W528" s="3" t="s">
        <v>2681</v>
      </c>
      <c r="X528" s="3" t="s">
        <v>1273</v>
      </c>
      <c r="Y528" s="5">
        <v>45900.590654247702</v>
      </c>
      <c r="AA528" s="3" t="s">
        <v>1250</v>
      </c>
      <c r="AB528" s="3">
        <v>74250</v>
      </c>
      <c r="AC528" s="3" t="s">
        <v>2771</v>
      </c>
      <c r="AD528" s="3" t="s">
        <v>2770</v>
      </c>
      <c r="AE528" s="3" t="str">
        <f t="shared" si="49"/>
        <v>10182351</v>
      </c>
      <c r="AF528" s="3" t="str">
        <f>VLOOKUP(AD528,Vat_tu__hang_hoa__dich_vu!$C:$D,2,0)</f>
        <v>CC300</v>
      </c>
      <c r="AH528" s="3">
        <f t="shared" si="51"/>
        <v>74250</v>
      </c>
      <c r="AI528" s="3">
        <f t="shared" si="52"/>
        <v>148500</v>
      </c>
    </row>
    <row r="529" spans="1:35" x14ac:dyDescent="0.25">
      <c r="A529" s="3" t="str">
        <f>VLOOKUP(B529,'HĐ TRA'!$B:$C,2,0)</f>
        <v>31/08/2025</v>
      </c>
      <c r="B529" s="4">
        <v>9105874516</v>
      </c>
      <c r="C529" s="3" t="s">
        <v>1067</v>
      </c>
      <c r="D529" s="5" t="str">
        <f>VLOOKUP(B529,'HĐ TRA'!$B:$L,11,0)</f>
        <v>0104918404-002</v>
      </c>
      <c r="E529" s="6" t="str">
        <f t="shared" si="50"/>
        <v>WIN-002</v>
      </c>
      <c r="F529" s="8" t="str">
        <f t="shared" si="48"/>
        <v>2126 WM+ HNI 18B Ng Biểu</v>
      </c>
      <c r="G529" s="5"/>
      <c r="H529" s="3" t="s">
        <v>1243</v>
      </c>
      <c r="I529" s="4" t="s">
        <v>953</v>
      </c>
      <c r="J529" s="3" t="s">
        <v>1244</v>
      </c>
      <c r="K529" s="3" t="s">
        <v>1245</v>
      </c>
      <c r="L529" s="4" t="s">
        <v>2680</v>
      </c>
      <c r="M529" s="3" t="s">
        <v>2681</v>
      </c>
      <c r="N529" s="3" t="s">
        <v>2682</v>
      </c>
      <c r="O529" s="3">
        <v>20</v>
      </c>
      <c r="P529" s="4" t="s">
        <v>1254</v>
      </c>
      <c r="Q529" s="3" t="s">
        <v>1255</v>
      </c>
      <c r="R529" s="4" t="s">
        <v>1256</v>
      </c>
      <c r="S529" s="4" t="s">
        <v>1249</v>
      </c>
      <c r="T529" s="3">
        <v>46000</v>
      </c>
      <c r="U529" s="3">
        <v>3</v>
      </c>
      <c r="V529" s="3">
        <v>0</v>
      </c>
      <c r="W529" s="3" t="s">
        <v>2681</v>
      </c>
      <c r="X529" s="3" t="s">
        <v>1273</v>
      </c>
      <c r="Y529" s="5">
        <v>45900.590654247702</v>
      </c>
      <c r="AA529" s="3" t="s">
        <v>1250</v>
      </c>
      <c r="AB529" s="3">
        <v>46000</v>
      </c>
      <c r="AC529" s="3" t="s">
        <v>3013</v>
      </c>
      <c r="AD529" s="3" t="s">
        <v>3181</v>
      </c>
      <c r="AE529" s="3" t="str">
        <f t="shared" si="49"/>
        <v>10638308</v>
      </c>
      <c r="AF529" s="3" t="str">
        <f>VLOOKUP(AD529,Vat_tu__hang_hoa__dich_vu!$C:$D,2,0)</f>
        <v>MNH250</v>
      </c>
      <c r="AH529" s="3">
        <f t="shared" si="51"/>
        <v>46000</v>
      </c>
      <c r="AI529" s="3">
        <f t="shared" si="52"/>
        <v>138000</v>
      </c>
    </row>
    <row r="530" spans="1:35" x14ac:dyDescent="0.25">
      <c r="A530" s="3" t="str">
        <f>VLOOKUP(B530,'HĐ TRA'!$B:$C,2,0)</f>
        <v>31/08/2025</v>
      </c>
      <c r="B530" s="4">
        <v>9105874622</v>
      </c>
      <c r="C530" s="3" t="s">
        <v>1179</v>
      </c>
      <c r="D530" s="5" t="str">
        <f>VLOOKUP(B530,'HĐ TRA'!$B:$L,11,0)</f>
        <v>0104918404-002</v>
      </c>
      <c r="E530" s="6" t="str">
        <f t="shared" si="50"/>
        <v>WIN-002</v>
      </c>
      <c r="F530" s="8" t="str">
        <f t="shared" ref="F530:F581" si="53">L530&amp;" "&amp;M530</f>
        <v>5722 WM+ HNI Thôn 6 Tam Hiệp, Phúc Thọ</v>
      </c>
      <c r="G530" s="5"/>
      <c r="H530" s="3" t="s">
        <v>1243</v>
      </c>
      <c r="I530" s="4" t="s">
        <v>953</v>
      </c>
      <c r="J530" s="3" t="s">
        <v>1244</v>
      </c>
      <c r="K530" s="3" t="s">
        <v>1245</v>
      </c>
      <c r="L530" s="4" t="s">
        <v>1331</v>
      </c>
      <c r="M530" s="3" t="s">
        <v>1332</v>
      </c>
      <c r="N530" s="3" t="s">
        <v>1333</v>
      </c>
      <c r="O530" s="3">
        <v>10</v>
      </c>
      <c r="P530" s="4" t="s">
        <v>1254</v>
      </c>
      <c r="Q530" s="3" t="s">
        <v>1255</v>
      </c>
      <c r="R530" s="4" t="s">
        <v>1256</v>
      </c>
      <c r="S530" s="4" t="s">
        <v>1249</v>
      </c>
      <c r="T530" s="3">
        <v>46000</v>
      </c>
      <c r="U530" s="3">
        <v>1</v>
      </c>
      <c r="V530" s="3">
        <v>0</v>
      </c>
      <c r="W530" s="3" t="s">
        <v>1334</v>
      </c>
      <c r="X530" s="3" t="s">
        <v>1335</v>
      </c>
      <c r="Y530" s="5">
        <v>45900.599820023097</v>
      </c>
      <c r="AA530" s="3" t="s">
        <v>1250</v>
      </c>
      <c r="AB530" s="3">
        <v>46000</v>
      </c>
      <c r="AC530" s="3" t="s">
        <v>3013</v>
      </c>
      <c r="AD530" s="3" t="s">
        <v>3181</v>
      </c>
      <c r="AE530" s="3" t="str">
        <f t="shared" si="49"/>
        <v>10638308</v>
      </c>
      <c r="AF530" s="3" t="str">
        <f>VLOOKUP(AD530,Vat_tu__hang_hoa__dich_vu!$C:$D,2,0)</f>
        <v>MNH250</v>
      </c>
      <c r="AH530" s="3">
        <f t="shared" si="51"/>
        <v>46000</v>
      </c>
      <c r="AI530" s="3">
        <f t="shared" si="52"/>
        <v>46000</v>
      </c>
    </row>
    <row r="531" spans="1:35" x14ac:dyDescent="0.25">
      <c r="A531" s="3" t="str">
        <f>VLOOKUP(B531,'HĐ TRA'!$B:$C,2,0)</f>
        <v>31/08/2025</v>
      </c>
      <c r="B531" s="4">
        <v>9105874622</v>
      </c>
      <c r="C531" s="3" t="s">
        <v>1179</v>
      </c>
      <c r="D531" s="5" t="str">
        <f>VLOOKUP(B531,'HĐ TRA'!$B:$L,11,0)</f>
        <v>0104918404-002</v>
      </c>
      <c r="E531" s="6" t="str">
        <f t="shared" si="50"/>
        <v>WIN-002</v>
      </c>
      <c r="F531" s="8" t="str">
        <f t="shared" si="53"/>
        <v>5722 WM+ HNI Thôn 6 Tam Hiệp, Phúc Thọ</v>
      </c>
      <c r="G531" s="5"/>
      <c r="H531" s="3" t="s">
        <v>1243</v>
      </c>
      <c r="I531" s="4" t="s">
        <v>953</v>
      </c>
      <c r="J531" s="3" t="s">
        <v>1244</v>
      </c>
      <c r="K531" s="3" t="s">
        <v>1245</v>
      </c>
      <c r="L531" s="4" t="s">
        <v>1331</v>
      </c>
      <c r="M531" s="3" t="s">
        <v>1332</v>
      </c>
      <c r="N531" s="3" t="s">
        <v>1333</v>
      </c>
      <c r="O531" s="3">
        <v>20</v>
      </c>
      <c r="P531" s="4" t="s">
        <v>1246</v>
      </c>
      <c r="Q531" s="3" t="s">
        <v>1247</v>
      </c>
      <c r="R531" s="4" t="s">
        <v>1248</v>
      </c>
      <c r="S531" s="4" t="s">
        <v>1249</v>
      </c>
      <c r="T531" s="3">
        <v>111058</v>
      </c>
      <c r="U531" s="3">
        <v>1</v>
      </c>
      <c r="V531" s="3">
        <v>0</v>
      </c>
      <c r="W531" s="3" t="s">
        <v>1334</v>
      </c>
      <c r="X531" s="3" t="s">
        <v>1335</v>
      </c>
      <c r="Y531" s="5">
        <v>45900.599820023097</v>
      </c>
      <c r="AA531" s="3" t="s">
        <v>1250</v>
      </c>
      <c r="AB531" s="3">
        <v>111058</v>
      </c>
      <c r="AC531" s="3" t="s">
        <v>2824</v>
      </c>
      <c r="AD531" s="3" t="s">
        <v>2825</v>
      </c>
      <c r="AE531" s="3" t="str">
        <f t="shared" si="49"/>
        <v>10005986</v>
      </c>
      <c r="AF531" s="3" t="str">
        <f>VLOOKUP(AD531,Vat_tu__hang_hoa__dich_vu!$C:$D,2,0)</f>
        <v>GM500</v>
      </c>
      <c r="AH531" s="3">
        <f t="shared" si="51"/>
        <v>111058</v>
      </c>
      <c r="AI531" s="3">
        <f t="shared" si="52"/>
        <v>111058</v>
      </c>
    </row>
    <row r="532" spans="1:35" x14ac:dyDescent="0.25">
      <c r="A532" s="3" t="str">
        <f>VLOOKUP(B532,'HĐ TRA'!$B:$C,2,0)</f>
        <v>31/08/2025</v>
      </c>
      <c r="B532" s="4">
        <v>9105874624</v>
      </c>
      <c r="C532" s="3" t="s">
        <v>1181</v>
      </c>
      <c r="D532" s="5" t="str">
        <f>VLOOKUP(B532,'HĐ TRA'!$B:$L,11,0)</f>
        <v>0104918404-002</v>
      </c>
      <c r="E532" s="6" t="str">
        <f t="shared" si="50"/>
        <v>WIN-002</v>
      </c>
      <c r="F532" s="8" t="str">
        <f t="shared" si="53"/>
        <v>5722 WM+ HNI Thôn 6 Tam Hiệp, Phúc Thọ</v>
      </c>
      <c r="G532" s="5"/>
      <c r="H532" s="3" t="s">
        <v>1243</v>
      </c>
      <c r="I532" s="4" t="s">
        <v>953</v>
      </c>
      <c r="J532" s="3" t="s">
        <v>1244</v>
      </c>
      <c r="K532" s="3" t="s">
        <v>1245</v>
      </c>
      <c r="L532" s="4" t="s">
        <v>1331</v>
      </c>
      <c r="M532" s="3" t="s">
        <v>1332</v>
      </c>
      <c r="N532" s="3" t="s">
        <v>1333</v>
      </c>
      <c r="O532" s="3">
        <v>10</v>
      </c>
      <c r="P532" s="4" t="s">
        <v>1257</v>
      </c>
      <c r="Q532" s="3" t="s">
        <v>1258</v>
      </c>
      <c r="R532" s="4" t="s">
        <v>1259</v>
      </c>
      <c r="S532" s="4" t="s">
        <v>1249</v>
      </c>
      <c r="T532" s="3">
        <v>55595</v>
      </c>
      <c r="U532" s="3">
        <v>5</v>
      </c>
      <c r="V532" s="3">
        <v>0</v>
      </c>
      <c r="W532" s="3" t="s">
        <v>1334</v>
      </c>
      <c r="X532" s="3" t="s">
        <v>1335</v>
      </c>
      <c r="Y532" s="5">
        <v>45900.601474270799</v>
      </c>
      <c r="AA532" s="3" t="s">
        <v>1250</v>
      </c>
      <c r="AB532" s="3">
        <v>55595</v>
      </c>
      <c r="AC532" s="3" t="s">
        <v>3047</v>
      </c>
      <c r="AD532" s="3" t="s">
        <v>3046</v>
      </c>
      <c r="AE532" s="3" t="str">
        <f t="shared" si="49"/>
        <v>10005987</v>
      </c>
      <c r="AF532" s="3" t="str">
        <f>VLOOKUP(AD532,Vat_tu__hang_hoa__dich_vu!$C:$D,2,0)</f>
        <v>TH200</v>
      </c>
      <c r="AH532" s="3">
        <f t="shared" si="51"/>
        <v>55595</v>
      </c>
      <c r="AI532" s="3">
        <f t="shared" si="52"/>
        <v>277975</v>
      </c>
    </row>
    <row r="533" spans="1:35" x14ac:dyDescent="0.25">
      <c r="A533" s="3" t="str">
        <f>VLOOKUP(B533,'HĐ TRA'!$B:$C,2,0)</f>
        <v>31/08/2025</v>
      </c>
      <c r="B533" s="4">
        <v>9105874660</v>
      </c>
      <c r="C533" s="3" t="s">
        <v>956</v>
      </c>
      <c r="D533" s="5" t="str">
        <f>VLOOKUP(B533,'HĐ TRA'!$B:$L,11,0)</f>
        <v>0104918404-002</v>
      </c>
      <c r="E533" s="6" t="str">
        <f t="shared" si="50"/>
        <v>WIN-002</v>
      </c>
      <c r="F533" s="8" t="str">
        <f t="shared" si="53"/>
        <v>2ARP WM+ HNI 176 -178 Vân Hòa</v>
      </c>
      <c r="G533" s="5"/>
      <c r="H533" s="3" t="s">
        <v>1243</v>
      </c>
      <c r="I533" s="4" t="s">
        <v>953</v>
      </c>
      <c r="J533" s="3" t="s">
        <v>1244</v>
      </c>
      <c r="K533" s="3" t="s">
        <v>1245</v>
      </c>
      <c r="L533" s="4" t="s">
        <v>1678</v>
      </c>
      <c r="M533" s="3" t="s">
        <v>1679</v>
      </c>
      <c r="N533" s="3" t="s">
        <v>1680</v>
      </c>
      <c r="O533" s="3">
        <v>10</v>
      </c>
      <c r="P533" s="4" t="s">
        <v>1260</v>
      </c>
      <c r="Q533" s="3" t="s">
        <v>1261</v>
      </c>
      <c r="R533" s="4" t="s">
        <v>1262</v>
      </c>
      <c r="S533" s="4" t="s">
        <v>1249</v>
      </c>
      <c r="T533" s="3">
        <v>73431</v>
      </c>
      <c r="U533" s="3">
        <v>1</v>
      </c>
      <c r="V533" s="3">
        <v>0</v>
      </c>
      <c r="W533" s="3" t="s">
        <v>1679</v>
      </c>
      <c r="Y533" s="5">
        <v>45900.610372569397</v>
      </c>
      <c r="AA533" s="3" t="s">
        <v>1250</v>
      </c>
      <c r="AB533" s="3">
        <v>73431</v>
      </c>
      <c r="AC533" s="3" t="s">
        <v>2779</v>
      </c>
      <c r="AD533" s="3" t="s">
        <v>2778</v>
      </c>
      <c r="AE533" s="3" t="str">
        <f t="shared" si="49"/>
        <v>10005984</v>
      </c>
      <c r="AF533" s="3" t="str">
        <f>VLOOKUP(AD533,Vat_tu__hang_hoa__dich_vu!$C:$D,2,0)</f>
        <v>CGM300</v>
      </c>
      <c r="AH533" s="3">
        <f t="shared" si="51"/>
        <v>73431</v>
      </c>
      <c r="AI533" s="3">
        <f t="shared" si="52"/>
        <v>73431</v>
      </c>
    </row>
    <row r="534" spans="1:35" x14ac:dyDescent="0.25">
      <c r="A534" s="3" t="str">
        <f>VLOOKUP(B534,'HĐ TRA'!$B:$C,2,0)</f>
        <v>31/08/2025</v>
      </c>
      <c r="B534" s="4">
        <v>9105874660</v>
      </c>
      <c r="C534" s="3" t="s">
        <v>956</v>
      </c>
      <c r="D534" s="5" t="str">
        <f>VLOOKUP(B534,'HĐ TRA'!$B:$L,11,0)</f>
        <v>0104918404-002</v>
      </c>
      <c r="E534" s="6" t="str">
        <f t="shared" si="50"/>
        <v>WIN-002</v>
      </c>
      <c r="F534" s="8" t="str">
        <f t="shared" si="53"/>
        <v>2ARP WM+ HNI 176 -178 Vân Hòa</v>
      </c>
      <c r="G534" s="5"/>
      <c r="H534" s="3" t="s">
        <v>1243</v>
      </c>
      <c r="I534" s="4" t="s">
        <v>953</v>
      </c>
      <c r="J534" s="3" t="s">
        <v>1244</v>
      </c>
      <c r="K534" s="3" t="s">
        <v>1245</v>
      </c>
      <c r="L534" s="4" t="s">
        <v>1678</v>
      </c>
      <c r="M534" s="3" t="s">
        <v>1679</v>
      </c>
      <c r="N534" s="3" t="s">
        <v>1680</v>
      </c>
      <c r="O534" s="3">
        <v>20</v>
      </c>
      <c r="P534" s="4" t="s">
        <v>1246</v>
      </c>
      <c r="Q534" s="3" t="s">
        <v>1247</v>
      </c>
      <c r="R534" s="4" t="s">
        <v>1248</v>
      </c>
      <c r="S534" s="4" t="s">
        <v>1249</v>
      </c>
      <c r="T534" s="3">
        <v>111058</v>
      </c>
      <c r="U534" s="3">
        <v>2</v>
      </c>
      <c r="V534" s="3">
        <v>0</v>
      </c>
      <c r="W534" s="3" t="s">
        <v>1679</v>
      </c>
      <c r="Y534" s="5">
        <v>45900.610372569397</v>
      </c>
      <c r="AA534" s="3" t="s">
        <v>1250</v>
      </c>
      <c r="AB534" s="3">
        <v>111058</v>
      </c>
      <c r="AC534" s="3" t="s">
        <v>2824</v>
      </c>
      <c r="AD534" s="3" t="s">
        <v>2825</v>
      </c>
      <c r="AE534" s="3" t="str">
        <f t="shared" si="49"/>
        <v>10005986</v>
      </c>
      <c r="AF534" s="3" t="str">
        <f>VLOOKUP(AD534,Vat_tu__hang_hoa__dich_vu!$C:$D,2,0)</f>
        <v>GM500</v>
      </c>
      <c r="AH534" s="3">
        <f t="shared" si="51"/>
        <v>111058</v>
      </c>
      <c r="AI534" s="3">
        <f t="shared" si="52"/>
        <v>222116</v>
      </c>
    </row>
    <row r="535" spans="1:35" x14ac:dyDescent="0.25">
      <c r="A535" s="3" t="str">
        <f>VLOOKUP(B535,'HĐ TRA'!$B:$C,2,0)</f>
        <v>31/08/2025</v>
      </c>
      <c r="B535" s="4">
        <v>9105874744</v>
      </c>
      <c r="C535" s="3" t="s">
        <v>1085</v>
      </c>
      <c r="D535" s="5" t="str">
        <f>VLOOKUP(B535,'HĐ TRA'!$B:$L,11,0)</f>
        <v>0104918404-002</v>
      </c>
      <c r="E535" s="6" t="str">
        <f t="shared" si="50"/>
        <v>WIN-002</v>
      </c>
      <c r="F535" s="8" t="str">
        <f t="shared" si="53"/>
        <v>5580 WM+ HNI Dốc Đa Tốn</v>
      </c>
      <c r="G535" s="5"/>
      <c r="H535" s="3" t="s">
        <v>1243</v>
      </c>
      <c r="I535" s="4" t="s">
        <v>953</v>
      </c>
      <c r="J535" s="3" t="s">
        <v>1244</v>
      </c>
      <c r="K535" s="3" t="s">
        <v>1245</v>
      </c>
      <c r="L535" s="4" t="s">
        <v>1419</v>
      </c>
      <c r="M535" s="3" t="s">
        <v>1420</v>
      </c>
      <c r="N535" s="3" t="s">
        <v>1421</v>
      </c>
      <c r="O535" s="3">
        <v>10</v>
      </c>
      <c r="P535" s="4" t="s">
        <v>1260</v>
      </c>
      <c r="Q535" s="3" t="s">
        <v>1261</v>
      </c>
      <c r="R535" s="4" t="s">
        <v>1262</v>
      </c>
      <c r="S535" s="4" t="s">
        <v>1249</v>
      </c>
      <c r="T535" s="3">
        <v>73431</v>
      </c>
      <c r="U535" s="3">
        <v>2</v>
      </c>
      <c r="V535" s="3">
        <v>0</v>
      </c>
      <c r="W535" s="3" t="s">
        <v>1420</v>
      </c>
      <c r="X535" s="3" t="s">
        <v>1422</v>
      </c>
      <c r="Y535" s="5">
        <v>45900.621975844901</v>
      </c>
      <c r="AA535" s="3" t="s">
        <v>1250</v>
      </c>
      <c r="AB535" s="3">
        <v>73431</v>
      </c>
      <c r="AC535" s="3" t="s">
        <v>2779</v>
      </c>
      <c r="AD535" s="3" t="s">
        <v>2778</v>
      </c>
      <c r="AE535" s="3" t="str">
        <f t="shared" si="49"/>
        <v>10005984</v>
      </c>
      <c r="AF535" s="3" t="str">
        <f>VLOOKUP(AD535,Vat_tu__hang_hoa__dich_vu!$C:$D,2,0)</f>
        <v>CGM300</v>
      </c>
      <c r="AH535" s="3">
        <f t="shared" si="51"/>
        <v>73431</v>
      </c>
      <c r="AI535" s="3">
        <f t="shared" si="52"/>
        <v>146862</v>
      </c>
    </row>
    <row r="536" spans="1:35" x14ac:dyDescent="0.25">
      <c r="A536" s="3" t="str">
        <f>VLOOKUP(B536,'HĐ TRA'!$B:$C,2,0)</f>
        <v>31/08/2025</v>
      </c>
      <c r="B536" s="4">
        <v>9105874744</v>
      </c>
      <c r="C536" s="3" t="s">
        <v>1085</v>
      </c>
      <c r="D536" s="5" t="str">
        <f>VLOOKUP(B536,'HĐ TRA'!$B:$L,11,0)</f>
        <v>0104918404-002</v>
      </c>
      <c r="E536" s="6" t="str">
        <f t="shared" si="50"/>
        <v>WIN-002</v>
      </c>
      <c r="F536" s="8" t="str">
        <f t="shared" si="53"/>
        <v>5580 WM+ HNI Dốc Đa Tốn</v>
      </c>
      <c r="G536" s="5"/>
      <c r="H536" s="3" t="s">
        <v>1243</v>
      </c>
      <c r="I536" s="4" t="s">
        <v>953</v>
      </c>
      <c r="J536" s="3" t="s">
        <v>1244</v>
      </c>
      <c r="K536" s="3" t="s">
        <v>1245</v>
      </c>
      <c r="L536" s="4" t="s">
        <v>1419</v>
      </c>
      <c r="M536" s="3" t="s">
        <v>1420</v>
      </c>
      <c r="N536" s="3" t="s">
        <v>1421</v>
      </c>
      <c r="O536" s="3">
        <v>20</v>
      </c>
      <c r="P536" s="4" t="s">
        <v>1257</v>
      </c>
      <c r="Q536" s="3" t="s">
        <v>1258</v>
      </c>
      <c r="R536" s="4" t="s">
        <v>1259</v>
      </c>
      <c r="S536" s="4" t="s">
        <v>1249</v>
      </c>
      <c r="T536" s="3">
        <v>55595</v>
      </c>
      <c r="U536" s="3">
        <v>2</v>
      </c>
      <c r="V536" s="3">
        <v>0</v>
      </c>
      <c r="W536" s="3" t="s">
        <v>1420</v>
      </c>
      <c r="X536" s="3" t="s">
        <v>1422</v>
      </c>
      <c r="Y536" s="5">
        <v>45900.621975844901</v>
      </c>
      <c r="AA536" s="3" t="s">
        <v>1250</v>
      </c>
      <c r="AB536" s="3">
        <v>55595</v>
      </c>
      <c r="AC536" s="3" t="s">
        <v>3047</v>
      </c>
      <c r="AD536" s="3" t="s">
        <v>3046</v>
      </c>
      <c r="AE536" s="3" t="str">
        <f t="shared" si="49"/>
        <v>10005987</v>
      </c>
      <c r="AF536" s="3" t="str">
        <f>VLOOKUP(AD536,Vat_tu__hang_hoa__dich_vu!$C:$D,2,0)</f>
        <v>TH200</v>
      </c>
      <c r="AH536" s="3">
        <f t="shared" si="51"/>
        <v>55595</v>
      </c>
      <c r="AI536" s="3">
        <f t="shared" si="52"/>
        <v>111190</v>
      </c>
    </row>
    <row r="537" spans="1:35" x14ac:dyDescent="0.25">
      <c r="A537" s="3" t="str">
        <f>VLOOKUP(B537,'HĐ TRA'!$B:$C,2,0)</f>
        <v>31/08/2025</v>
      </c>
      <c r="B537" s="4">
        <v>9105874733</v>
      </c>
      <c r="C537" s="3" t="s">
        <v>1045</v>
      </c>
      <c r="D537" s="5" t="str">
        <f>VLOOKUP(B537,'HĐ TRA'!$B:$L,11,0)</f>
        <v>0104918404-002</v>
      </c>
      <c r="E537" s="6" t="str">
        <f t="shared" si="50"/>
        <v>WIN-002</v>
      </c>
      <c r="F537" s="8" t="str">
        <f t="shared" si="53"/>
        <v>4515 WM+ HNI Golden Land, 275 Nguyễn Trã</v>
      </c>
      <c r="G537" s="5"/>
      <c r="H537" s="3" t="s">
        <v>1243</v>
      </c>
      <c r="I537" s="4" t="s">
        <v>953</v>
      </c>
      <c r="J537" s="3" t="s">
        <v>1244</v>
      </c>
      <c r="K537" s="3" t="s">
        <v>1245</v>
      </c>
      <c r="L537" s="4" t="s">
        <v>2337</v>
      </c>
      <c r="M537" s="3" t="s">
        <v>2338</v>
      </c>
      <c r="N537" s="3" t="s">
        <v>2339</v>
      </c>
      <c r="O537" s="3">
        <v>10</v>
      </c>
      <c r="P537" s="4" t="s">
        <v>1260</v>
      </c>
      <c r="Q537" s="3" t="s">
        <v>1261</v>
      </c>
      <c r="R537" s="4" t="s">
        <v>1262</v>
      </c>
      <c r="S537" s="4" t="s">
        <v>1249</v>
      </c>
      <c r="T537" s="3">
        <v>73431</v>
      </c>
      <c r="U537" s="3">
        <v>3</v>
      </c>
      <c r="V537" s="3">
        <v>0</v>
      </c>
      <c r="W537" s="3" t="s">
        <v>2340</v>
      </c>
      <c r="X537" s="3" t="s">
        <v>1273</v>
      </c>
      <c r="Y537" s="5">
        <v>45900.627923113403</v>
      </c>
      <c r="AA537" s="3" t="s">
        <v>1250</v>
      </c>
      <c r="AB537" s="3">
        <v>73431</v>
      </c>
      <c r="AC537" s="3" t="s">
        <v>2779</v>
      </c>
      <c r="AD537" s="3" t="s">
        <v>2778</v>
      </c>
      <c r="AE537" s="3" t="str">
        <f t="shared" si="49"/>
        <v>10005984</v>
      </c>
      <c r="AF537" s="3" t="str">
        <f>VLOOKUP(AD537,Vat_tu__hang_hoa__dich_vu!$C:$D,2,0)</f>
        <v>CGM300</v>
      </c>
      <c r="AH537" s="3">
        <f t="shared" si="51"/>
        <v>73431</v>
      </c>
      <c r="AI537" s="3">
        <f t="shared" si="52"/>
        <v>220293</v>
      </c>
    </row>
    <row r="538" spans="1:35" x14ac:dyDescent="0.25">
      <c r="A538" s="3" t="str">
        <f>VLOOKUP(B538,'HĐ TRA'!$B:$C,2,0)</f>
        <v>31/08/2025</v>
      </c>
      <c r="B538" s="4">
        <v>9105874733</v>
      </c>
      <c r="C538" s="3" t="s">
        <v>1045</v>
      </c>
      <c r="D538" s="5" t="str">
        <f>VLOOKUP(B538,'HĐ TRA'!$B:$L,11,0)</f>
        <v>0104918404-002</v>
      </c>
      <c r="E538" s="6" t="str">
        <f t="shared" si="50"/>
        <v>WIN-002</v>
      </c>
      <c r="F538" s="8" t="str">
        <f t="shared" si="53"/>
        <v>4515 WM+ HNI Golden Land, 275 Nguyễn Trã</v>
      </c>
      <c r="G538" s="5"/>
      <c r="H538" s="3" t="s">
        <v>1243</v>
      </c>
      <c r="I538" s="4" t="s">
        <v>953</v>
      </c>
      <c r="J538" s="3" t="s">
        <v>1244</v>
      </c>
      <c r="K538" s="3" t="s">
        <v>1245</v>
      </c>
      <c r="L538" s="4" t="s">
        <v>2337</v>
      </c>
      <c r="M538" s="3" t="s">
        <v>2338</v>
      </c>
      <c r="N538" s="3" t="s">
        <v>2339</v>
      </c>
      <c r="O538" s="3">
        <v>20</v>
      </c>
      <c r="P538" s="4" t="s">
        <v>1246</v>
      </c>
      <c r="Q538" s="3" t="s">
        <v>1247</v>
      </c>
      <c r="R538" s="4" t="s">
        <v>1248</v>
      </c>
      <c r="S538" s="4" t="s">
        <v>1249</v>
      </c>
      <c r="T538" s="3">
        <v>111058</v>
      </c>
      <c r="U538" s="3">
        <v>3</v>
      </c>
      <c r="V538" s="3">
        <v>0</v>
      </c>
      <c r="W538" s="3" t="s">
        <v>2340</v>
      </c>
      <c r="X538" s="3" t="s">
        <v>1273</v>
      </c>
      <c r="Y538" s="5">
        <v>45900.627923113403</v>
      </c>
      <c r="AA538" s="3" t="s">
        <v>1250</v>
      </c>
      <c r="AB538" s="3">
        <v>111058</v>
      </c>
      <c r="AC538" s="3" t="s">
        <v>2824</v>
      </c>
      <c r="AD538" s="3" t="s">
        <v>2825</v>
      </c>
      <c r="AE538" s="3" t="str">
        <f t="shared" si="49"/>
        <v>10005986</v>
      </c>
      <c r="AF538" s="3" t="str">
        <f>VLOOKUP(AD538,Vat_tu__hang_hoa__dich_vu!$C:$D,2,0)</f>
        <v>GM500</v>
      </c>
      <c r="AH538" s="3">
        <f t="shared" si="51"/>
        <v>111058</v>
      </c>
      <c r="AI538" s="3">
        <f t="shared" si="52"/>
        <v>333174</v>
      </c>
    </row>
    <row r="539" spans="1:35" x14ac:dyDescent="0.25">
      <c r="A539" s="3" t="str">
        <f>VLOOKUP(B539,'HĐ TRA'!$B:$C,2,0)</f>
        <v>31/08/2025</v>
      </c>
      <c r="B539" s="4">
        <v>9105874733</v>
      </c>
      <c r="C539" s="3" t="s">
        <v>1045</v>
      </c>
      <c r="D539" s="5" t="str">
        <f>VLOOKUP(B539,'HĐ TRA'!$B:$L,11,0)</f>
        <v>0104918404-002</v>
      </c>
      <c r="E539" s="6" t="str">
        <f t="shared" si="50"/>
        <v>WIN-002</v>
      </c>
      <c r="F539" s="8" t="str">
        <f t="shared" si="53"/>
        <v>4515 WM+ HNI Golden Land, 275 Nguyễn Trã</v>
      </c>
      <c r="G539" s="5"/>
      <c r="H539" s="3" t="s">
        <v>1243</v>
      </c>
      <c r="I539" s="4" t="s">
        <v>953</v>
      </c>
      <c r="J539" s="3" t="s">
        <v>1244</v>
      </c>
      <c r="K539" s="3" t="s">
        <v>1245</v>
      </c>
      <c r="L539" s="4" t="s">
        <v>2337</v>
      </c>
      <c r="M539" s="3" t="s">
        <v>2338</v>
      </c>
      <c r="N539" s="3" t="s">
        <v>2339</v>
      </c>
      <c r="O539" s="3">
        <v>30</v>
      </c>
      <c r="P539" s="4" t="s">
        <v>1257</v>
      </c>
      <c r="Q539" s="3" t="s">
        <v>1258</v>
      </c>
      <c r="R539" s="4" t="s">
        <v>1259</v>
      </c>
      <c r="S539" s="4" t="s">
        <v>1249</v>
      </c>
      <c r="T539" s="3">
        <v>55595</v>
      </c>
      <c r="U539" s="3">
        <v>3</v>
      </c>
      <c r="V539" s="3">
        <v>0</v>
      </c>
      <c r="W539" s="3" t="s">
        <v>2340</v>
      </c>
      <c r="X539" s="3" t="s">
        <v>1273</v>
      </c>
      <c r="Y539" s="5">
        <v>45900.627923113403</v>
      </c>
      <c r="AA539" s="3" t="s">
        <v>1250</v>
      </c>
      <c r="AB539" s="3">
        <v>55595</v>
      </c>
      <c r="AC539" s="3" t="s">
        <v>3047</v>
      </c>
      <c r="AD539" s="3" t="s">
        <v>3046</v>
      </c>
      <c r="AE539" s="3" t="str">
        <f t="shared" si="49"/>
        <v>10005987</v>
      </c>
      <c r="AF539" s="3" t="str">
        <f>VLOOKUP(AD539,Vat_tu__hang_hoa__dich_vu!$C:$D,2,0)</f>
        <v>TH200</v>
      </c>
      <c r="AH539" s="3">
        <f t="shared" si="51"/>
        <v>55595</v>
      </c>
      <c r="AI539" s="3">
        <f t="shared" si="52"/>
        <v>166785</v>
      </c>
    </row>
    <row r="540" spans="1:35" x14ac:dyDescent="0.25">
      <c r="A540" s="3" t="str">
        <f>VLOOKUP(B540,'HĐ TRA'!$B:$C,2,0)</f>
        <v>31/08/2025</v>
      </c>
      <c r="B540" s="4">
        <v>9105874735</v>
      </c>
      <c r="C540" s="3" t="s">
        <v>1041</v>
      </c>
      <c r="D540" s="5" t="str">
        <f>VLOOKUP(B540,'HĐ TRA'!$B:$L,11,0)</f>
        <v>0104918404-002</v>
      </c>
      <c r="E540" s="6" t="str">
        <f t="shared" si="50"/>
        <v>WIN-002</v>
      </c>
      <c r="F540" s="8" t="str">
        <f t="shared" si="53"/>
        <v>4515 WM+ HNI Golden Land, 275 Nguyễn Trã</v>
      </c>
      <c r="G540" s="5"/>
      <c r="H540" s="3" t="s">
        <v>1243</v>
      </c>
      <c r="I540" s="4" t="s">
        <v>953</v>
      </c>
      <c r="J540" s="3" t="s">
        <v>1244</v>
      </c>
      <c r="K540" s="3" t="s">
        <v>1245</v>
      </c>
      <c r="L540" s="4" t="s">
        <v>2337</v>
      </c>
      <c r="M540" s="3" t="s">
        <v>2338</v>
      </c>
      <c r="N540" s="3" t="s">
        <v>2339</v>
      </c>
      <c r="O540" s="3">
        <v>10</v>
      </c>
      <c r="P540" s="4" t="s">
        <v>1260</v>
      </c>
      <c r="Q540" s="3" t="s">
        <v>1261</v>
      </c>
      <c r="R540" s="4" t="s">
        <v>1262</v>
      </c>
      <c r="S540" s="4" t="s">
        <v>1249</v>
      </c>
      <c r="T540" s="3">
        <v>73431</v>
      </c>
      <c r="U540" s="3">
        <v>2</v>
      </c>
      <c r="V540" s="3">
        <v>0</v>
      </c>
      <c r="W540" s="3" t="s">
        <v>2340</v>
      </c>
      <c r="X540" s="3" t="s">
        <v>1273</v>
      </c>
      <c r="Y540" s="5">
        <v>45900.6291086458</v>
      </c>
      <c r="AA540" s="3" t="s">
        <v>1250</v>
      </c>
      <c r="AB540" s="3">
        <v>73431</v>
      </c>
      <c r="AC540" s="3" t="s">
        <v>2779</v>
      </c>
      <c r="AD540" s="3" t="s">
        <v>2778</v>
      </c>
      <c r="AE540" s="3" t="str">
        <f t="shared" si="49"/>
        <v>10005984</v>
      </c>
      <c r="AF540" s="3" t="str">
        <f>VLOOKUP(AD540,Vat_tu__hang_hoa__dich_vu!$C:$D,2,0)</f>
        <v>CGM300</v>
      </c>
      <c r="AH540" s="3">
        <f t="shared" si="51"/>
        <v>73431</v>
      </c>
      <c r="AI540" s="3">
        <f t="shared" si="52"/>
        <v>146862</v>
      </c>
    </row>
    <row r="541" spans="1:35" x14ac:dyDescent="0.25">
      <c r="A541" s="3" t="str">
        <f>VLOOKUP(B541,'HĐ TRA'!$B:$C,2,0)</f>
        <v>31/08/2025</v>
      </c>
      <c r="B541" s="4">
        <v>9105874735</v>
      </c>
      <c r="C541" s="3" t="s">
        <v>1041</v>
      </c>
      <c r="D541" s="5" t="str">
        <f>VLOOKUP(B541,'HĐ TRA'!$B:$L,11,0)</f>
        <v>0104918404-002</v>
      </c>
      <c r="E541" s="6" t="str">
        <f t="shared" si="50"/>
        <v>WIN-002</v>
      </c>
      <c r="F541" s="8" t="str">
        <f t="shared" si="53"/>
        <v>4515 WM+ HNI Golden Land, 275 Nguyễn Trã</v>
      </c>
      <c r="G541" s="5"/>
      <c r="H541" s="3" t="s">
        <v>1243</v>
      </c>
      <c r="I541" s="4" t="s">
        <v>953</v>
      </c>
      <c r="J541" s="3" t="s">
        <v>1244</v>
      </c>
      <c r="K541" s="3" t="s">
        <v>1245</v>
      </c>
      <c r="L541" s="4" t="s">
        <v>2337</v>
      </c>
      <c r="M541" s="3" t="s">
        <v>2338</v>
      </c>
      <c r="N541" s="3" t="s">
        <v>2339</v>
      </c>
      <c r="O541" s="3">
        <v>20</v>
      </c>
      <c r="P541" s="4" t="s">
        <v>1246</v>
      </c>
      <c r="Q541" s="3" t="s">
        <v>1247</v>
      </c>
      <c r="R541" s="4" t="s">
        <v>1248</v>
      </c>
      <c r="S541" s="4" t="s">
        <v>1249</v>
      </c>
      <c r="T541" s="3">
        <v>111058</v>
      </c>
      <c r="U541" s="3">
        <v>3</v>
      </c>
      <c r="V541" s="3">
        <v>0</v>
      </c>
      <c r="W541" s="3" t="s">
        <v>2340</v>
      </c>
      <c r="X541" s="3" t="s">
        <v>1273</v>
      </c>
      <c r="Y541" s="5">
        <v>45900.6291086458</v>
      </c>
      <c r="AA541" s="3" t="s">
        <v>1250</v>
      </c>
      <c r="AB541" s="3">
        <v>111058</v>
      </c>
      <c r="AC541" s="3" t="s">
        <v>2824</v>
      </c>
      <c r="AD541" s="3" t="s">
        <v>2825</v>
      </c>
      <c r="AE541" s="3" t="str">
        <f t="shared" si="49"/>
        <v>10005986</v>
      </c>
      <c r="AF541" s="3" t="str">
        <f>VLOOKUP(AD541,Vat_tu__hang_hoa__dich_vu!$C:$D,2,0)</f>
        <v>GM500</v>
      </c>
      <c r="AH541" s="3">
        <f t="shared" si="51"/>
        <v>111058</v>
      </c>
      <c r="AI541" s="3">
        <f t="shared" si="52"/>
        <v>333174</v>
      </c>
    </row>
    <row r="542" spans="1:35" x14ac:dyDescent="0.25">
      <c r="A542" s="3" t="str">
        <f>VLOOKUP(B542,'HĐ TRA'!$B:$C,2,0)</f>
        <v>31/08/2025</v>
      </c>
      <c r="B542" s="4">
        <v>9105874735</v>
      </c>
      <c r="C542" s="3" t="s">
        <v>1041</v>
      </c>
      <c r="D542" s="5" t="str">
        <f>VLOOKUP(B542,'HĐ TRA'!$B:$L,11,0)</f>
        <v>0104918404-002</v>
      </c>
      <c r="E542" s="6" t="str">
        <f t="shared" si="50"/>
        <v>WIN-002</v>
      </c>
      <c r="F542" s="8" t="str">
        <f t="shared" si="53"/>
        <v>4515 WM+ HNI Golden Land, 275 Nguyễn Trã</v>
      </c>
      <c r="G542" s="5"/>
      <c r="H542" s="3" t="s">
        <v>1243</v>
      </c>
      <c r="I542" s="4" t="s">
        <v>953</v>
      </c>
      <c r="J542" s="3" t="s">
        <v>1244</v>
      </c>
      <c r="K542" s="3" t="s">
        <v>1245</v>
      </c>
      <c r="L542" s="4" t="s">
        <v>2337</v>
      </c>
      <c r="M542" s="3" t="s">
        <v>2338</v>
      </c>
      <c r="N542" s="3" t="s">
        <v>2339</v>
      </c>
      <c r="O542" s="3">
        <v>30</v>
      </c>
      <c r="P542" s="4" t="s">
        <v>1257</v>
      </c>
      <c r="Q542" s="3" t="s">
        <v>1258</v>
      </c>
      <c r="R542" s="4" t="s">
        <v>1259</v>
      </c>
      <c r="S542" s="4" t="s">
        <v>1249</v>
      </c>
      <c r="T542" s="3">
        <v>55595</v>
      </c>
      <c r="U542" s="3">
        <v>2</v>
      </c>
      <c r="V542" s="3">
        <v>0</v>
      </c>
      <c r="W542" s="3" t="s">
        <v>2340</v>
      </c>
      <c r="X542" s="3" t="s">
        <v>1273</v>
      </c>
      <c r="Y542" s="5">
        <v>45900.6291086458</v>
      </c>
      <c r="AA542" s="3" t="s">
        <v>1250</v>
      </c>
      <c r="AB542" s="3">
        <v>55595</v>
      </c>
      <c r="AC542" s="3" t="s">
        <v>3047</v>
      </c>
      <c r="AD542" s="3" t="s">
        <v>3046</v>
      </c>
      <c r="AE542" s="3" t="str">
        <f t="shared" si="49"/>
        <v>10005987</v>
      </c>
      <c r="AF542" s="3" t="str">
        <f>VLOOKUP(AD542,Vat_tu__hang_hoa__dich_vu!$C:$D,2,0)</f>
        <v>TH200</v>
      </c>
      <c r="AH542" s="3">
        <f t="shared" si="51"/>
        <v>55595</v>
      </c>
      <c r="AI542" s="3">
        <f t="shared" si="52"/>
        <v>111190</v>
      </c>
    </row>
    <row r="543" spans="1:35" x14ac:dyDescent="0.25">
      <c r="A543" s="3" t="str">
        <f>VLOOKUP(B543,'HĐ TRA'!$B:$C,2,0)</f>
        <v>31/08/2025</v>
      </c>
      <c r="B543" s="4">
        <v>9105874832</v>
      </c>
      <c r="C543" s="3" t="s">
        <v>1210</v>
      </c>
      <c r="D543" s="5" t="str">
        <f>VLOOKUP(B543,'HĐ TRA'!$B:$L,11,0)</f>
        <v>0104918404-020</v>
      </c>
      <c r="E543" s="6" t="str">
        <f t="shared" si="50"/>
        <v>WIN-020</v>
      </c>
      <c r="F543" s="8" t="str">
        <f t="shared" si="53"/>
        <v>2ANQ WM+ THA 178 Bà Triệu</v>
      </c>
      <c r="G543" s="5"/>
      <c r="H543" s="3" t="s">
        <v>1243</v>
      </c>
      <c r="I543" s="4" t="s">
        <v>953</v>
      </c>
      <c r="J543" s="3" t="s">
        <v>1244</v>
      </c>
      <c r="K543" s="3" t="s">
        <v>1245</v>
      </c>
      <c r="L543" s="4" t="s">
        <v>1875</v>
      </c>
      <c r="M543" s="3" t="s">
        <v>1876</v>
      </c>
      <c r="N543" s="3" t="s">
        <v>1877</v>
      </c>
      <c r="O543" s="3">
        <v>10</v>
      </c>
      <c r="P543" s="4" t="s">
        <v>1251</v>
      </c>
      <c r="Q543" s="3" t="s">
        <v>1252</v>
      </c>
      <c r="R543" s="4" t="s">
        <v>1253</v>
      </c>
      <c r="S543" s="4" t="s">
        <v>1249</v>
      </c>
      <c r="T543" s="3">
        <v>50182</v>
      </c>
      <c r="U543" s="3">
        <v>2</v>
      </c>
      <c r="V543" s="3">
        <v>0</v>
      </c>
      <c r="W543" s="3" t="s">
        <v>1876</v>
      </c>
      <c r="Y543" s="5">
        <v>45900.642320023202</v>
      </c>
      <c r="AA543" s="3" t="s">
        <v>1250</v>
      </c>
      <c r="AB543" s="3">
        <v>50182</v>
      </c>
      <c r="AC543" s="3" t="s">
        <v>2826</v>
      </c>
      <c r="AD543" s="3" t="s">
        <v>3179</v>
      </c>
      <c r="AE543" s="3" t="str">
        <f t="shared" si="49"/>
        <v>10638307</v>
      </c>
      <c r="AF543" s="3" t="str">
        <f>VLOOKUP(AD543,Vat_tu__hang_hoa__dich_vu!$C:$D,2,0)</f>
        <v>GTLX250G</v>
      </c>
      <c r="AH543" s="3">
        <f t="shared" si="51"/>
        <v>50182</v>
      </c>
      <c r="AI543" s="3">
        <f t="shared" si="52"/>
        <v>100364</v>
      </c>
    </row>
    <row r="544" spans="1:35" x14ac:dyDescent="0.25">
      <c r="A544" s="3" t="str">
        <f>VLOOKUP(B544,'HĐ TRA'!$B:$C,2,0)</f>
        <v>31/08/2025</v>
      </c>
      <c r="B544" s="4">
        <v>9105874832</v>
      </c>
      <c r="C544" s="3" t="s">
        <v>1210</v>
      </c>
      <c r="D544" s="5" t="str">
        <f>VLOOKUP(B544,'HĐ TRA'!$B:$L,11,0)</f>
        <v>0104918404-020</v>
      </c>
      <c r="E544" s="6" t="str">
        <f t="shared" si="50"/>
        <v>WIN-020</v>
      </c>
      <c r="F544" s="8" t="str">
        <f t="shared" si="53"/>
        <v>2ANQ WM+ THA 178 Bà Triệu</v>
      </c>
      <c r="G544" s="5"/>
      <c r="H544" s="3" t="s">
        <v>1243</v>
      </c>
      <c r="I544" s="4" t="s">
        <v>953</v>
      </c>
      <c r="J544" s="3" t="s">
        <v>1244</v>
      </c>
      <c r="K544" s="3" t="s">
        <v>1245</v>
      </c>
      <c r="L544" s="4" t="s">
        <v>1875</v>
      </c>
      <c r="M544" s="3" t="s">
        <v>1876</v>
      </c>
      <c r="N544" s="3" t="s">
        <v>1877</v>
      </c>
      <c r="O544" s="3">
        <v>20</v>
      </c>
      <c r="P544" s="4" t="s">
        <v>1254</v>
      </c>
      <c r="Q544" s="3" t="s">
        <v>1255</v>
      </c>
      <c r="R544" s="4" t="s">
        <v>1256</v>
      </c>
      <c r="S544" s="4" t="s">
        <v>1249</v>
      </c>
      <c r="T544" s="3">
        <v>46000</v>
      </c>
      <c r="U544" s="3">
        <v>3</v>
      </c>
      <c r="V544" s="3">
        <v>0</v>
      </c>
      <c r="W544" s="3" t="s">
        <v>1876</v>
      </c>
      <c r="Y544" s="5">
        <v>45900.642320023202</v>
      </c>
      <c r="AA544" s="3" t="s">
        <v>1250</v>
      </c>
      <c r="AB544" s="3">
        <v>46000</v>
      </c>
      <c r="AC544" s="3" t="s">
        <v>3013</v>
      </c>
      <c r="AD544" s="3" t="s">
        <v>3181</v>
      </c>
      <c r="AE544" s="3" t="str">
        <f t="shared" si="49"/>
        <v>10638308</v>
      </c>
      <c r="AF544" s="3" t="str">
        <f>VLOOKUP(AD544,Vat_tu__hang_hoa__dich_vu!$C:$D,2,0)</f>
        <v>MNH250</v>
      </c>
      <c r="AH544" s="3">
        <f t="shared" si="51"/>
        <v>46000</v>
      </c>
      <c r="AI544" s="3">
        <f t="shared" si="52"/>
        <v>138000</v>
      </c>
    </row>
    <row r="545" spans="1:35" x14ac:dyDescent="0.25">
      <c r="A545" s="3" t="str">
        <f>VLOOKUP(B545,'HĐ TRA'!$B:$C,2,0)</f>
        <v>31/08/2025</v>
      </c>
      <c r="B545" s="4">
        <v>9105874939</v>
      </c>
      <c r="C545" s="3" t="s">
        <v>1220</v>
      </c>
      <c r="D545" s="5" t="str">
        <f>VLOOKUP(B545,'HĐ TRA'!$B:$L,11,0)</f>
        <v>0104918404-002</v>
      </c>
      <c r="E545" s="6" t="str">
        <f t="shared" si="50"/>
        <v>WIN-002</v>
      </c>
      <c r="F545" s="8" t="str">
        <f t="shared" si="53"/>
        <v>5976 WM+ HNI Thanh Trí, Sóc Sơn</v>
      </c>
      <c r="G545" s="5"/>
      <c r="H545" s="3" t="s">
        <v>1243</v>
      </c>
      <c r="I545" s="4" t="s">
        <v>953</v>
      </c>
      <c r="J545" s="3" t="s">
        <v>1244</v>
      </c>
      <c r="K545" s="3" t="s">
        <v>1245</v>
      </c>
      <c r="L545" s="4" t="s">
        <v>2110</v>
      </c>
      <c r="M545" s="3" t="s">
        <v>2111</v>
      </c>
      <c r="N545" s="3" t="s">
        <v>2112</v>
      </c>
      <c r="O545" s="3">
        <v>10</v>
      </c>
      <c r="P545" s="4" t="s">
        <v>1260</v>
      </c>
      <c r="Q545" s="3" t="s">
        <v>1261</v>
      </c>
      <c r="R545" s="4" t="s">
        <v>1262</v>
      </c>
      <c r="S545" s="4" t="s">
        <v>1249</v>
      </c>
      <c r="T545" s="3">
        <v>73431</v>
      </c>
      <c r="U545" s="3">
        <v>1</v>
      </c>
      <c r="V545" s="3">
        <v>0</v>
      </c>
      <c r="W545" s="3" t="s">
        <v>2111</v>
      </c>
      <c r="Y545" s="5">
        <v>45900.648101273102</v>
      </c>
      <c r="AA545" s="3" t="s">
        <v>1250</v>
      </c>
      <c r="AB545" s="3">
        <v>73431</v>
      </c>
      <c r="AC545" s="3" t="s">
        <v>2779</v>
      </c>
      <c r="AD545" s="3" t="s">
        <v>2778</v>
      </c>
      <c r="AE545" s="3" t="str">
        <f t="shared" si="49"/>
        <v>10005984</v>
      </c>
      <c r="AF545" s="3" t="str">
        <f>VLOOKUP(AD545,Vat_tu__hang_hoa__dich_vu!$C:$D,2,0)</f>
        <v>CGM300</v>
      </c>
      <c r="AH545" s="3">
        <f t="shared" si="51"/>
        <v>73431</v>
      </c>
      <c r="AI545" s="3">
        <f t="shared" si="52"/>
        <v>73431</v>
      </c>
    </row>
    <row r="546" spans="1:35" x14ac:dyDescent="0.25">
      <c r="A546" s="3" t="str">
        <f>VLOOKUP(B546,'HĐ TRA'!$B:$C,2,0)</f>
        <v>31/08/2025</v>
      </c>
      <c r="B546" s="4">
        <v>9105874982</v>
      </c>
      <c r="C546" s="3" t="s">
        <v>1173</v>
      </c>
      <c r="D546" s="5" t="str">
        <f>VLOOKUP(B546,'HĐ TRA'!$B:$L,11,0)</f>
        <v>0104918404-044</v>
      </c>
      <c r="E546" s="6" t="str">
        <f t="shared" si="50"/>
        <v>WIN-044</v>
      </c>
      <c r="F546" s="8" t="str">
        <f t="shared" si="53"/>
        <v>6309 WM+ TBH 159 Doãn Khuê</v>
      </c>
      <c r="G546" s="5"/>
      <c r="H546" s="3" t="s">
        <v>1243</v>
      </c>
      <c r="I546" s="4" t="s">
        <v>953</v>
      </c>
      <c r="J546" s="3" t="s">
        <v>1244</v>
      </c>
      <c r="K546" s="3" t="s">
        <v>1245</v>
      </c>
      <c r="L546" s="4" t="s">
        <v>1299</v>
      </c>
      <c r="M546" s="3" t="s">
        <v>1300</v>
      </c>
      <c r="N546" s="3" t="s">
        <v>1301</v>
      </c>
      <c r="O546" s="3">
        <v>10</v>
      </c>
      <c r="P546" s="4" t="s">
        <v>1246</v>
      </c>
      <c r="Q546" s="3" t="s">
        <v>1247</v>
      </c>
      <c r="R546" s="4" t="s">
        <v>1248</v>
      </c>
      <c r="S546" s="4" t="s">
        <v>1249</v>
      </c>
      <c r="T546" s="3">
        <v>111058</v>
      </c>
      <c r="U546" s="3">
        <v>1</v>
      </c>
      <c r="V546" s="3">
        <v>0</v>
      </c>
      <c r="W546" s="3" t="s">
        <v>1300</v>
      </c>
      <c r="Y546" s="5">
        <v>45900.654437580997</v>
      </c>
      <c r="AA546" s="3" t="s">
        <v>1250</v>
      </c>
      <c r="AB546" s="3">
        <v>111058</v>
      </c>
      <c r="AC546" s="3" t="s">
        <v>2824</v>
      </c>
      <c r="AD546" s="3" t="s">
        <v>2825</v>
      </c>
      <c r="AE546" s="3" t="str">
        <f t="shared" si="49"/>
        <v>10005986</v>
      </c>
      <c r="AF546" s="3" t="str">
        <f>VLOOKUP(AD546,Vat_tu__hang_hoa__dich_vu!$C:$D,2,0)</f>
        <v>GM500</v>
      </c>
      <c r="AH546" s="3">
        <f t="shared" si="51"/>
        <v>111058</v>
      </c>
      <c r="AI546" s="3">
        <f t="shared" si="52"/>
        <v>111058</v>
      </c>
    </row>
    <row r="547" spans="1:35" x14ac:dyDescent="0.25">
      <c r="A547" s="3" t="str">
        <f>VLOOKUP(B547,'HĐ TRA'!$B:$C,2,0)</f>
        <v>31/08/2025</v>
      </c>
      <c r="B547" s="4">
        <v>9105875007</v>
      </c>
      <c r="C547" s="3" t="s">
        <v>1033</v>
      </c>
      <c r="D547" s="5" t="str">
        <f>VLOOKUP(B547,'HĐ TRA'!$B:$L,11,0)</f>
        <v>0104918404-002</v>
      </c>
      <c r="E547" s="6" t="str">
        <f t="shared" si="50"/>
        <v>WIN-002</v>
      </c>
      <c r="F547" s="8" t="str">
        <f t="shared" si="53"/>
        <v>5636 WM+ HNI S1.09 Ocean Park</v>
      </c>
      <c r="G547" s="5"/>
      <c r="H547" s="3" t="s">
        <v>1243</v>
      </c>
      <c r="I547" s="4" t="s">
        <v>953</v>
      </c>
      <c r="J547" s="3" t="s">
        <v>1244</v>
      </c>
      <c r="K547" s="3" t="s">
        <v>1245</v>
      </c>
      <c r="L547" s="4" t="s">
        <v>1817</v>
      </c>
      <c r="M547" s="3" t="s">
        <v>1818</v>
      </c>
      <c r="N547" s="3" t="s">
        <v>1819</v>
      </c>
      <c r="O547" s="3">
        <v>10</v>
      </c>
      <c r="P547" s="4" t="s">
        <v>1246</v>
      </c>
      <c r="Q547" s="3" t="s">
        <v>1247</v>
      </c>
      <c r="R547" s="4" t="s">
        <v>1248</v>
      </c>
      <c r="S547" s="4" t="s">
        <v>1249</v>
      </c>
      <c r="T547" s="3">
        <v>111058</v>
      </c>
      <c r="U547" s="3">
        <v>1</v>
      </c>
      <c r="V547" s="3">
        <v>0</v>
      </c>
      <c r="W547" s="3" t="s">
        <v>1818</v>
      </c>
      <c r="X547" s="3" t="s">
        <v>1820</v>
      </c>
      <c r="Y547" s="5">
        <v>45900.657645949097</v>
      </c>
      <c r="AA547" s="3" t="s">
        <v>1250</v>
      </c>
      <c r="AB547" s="3">
        <v>111058</v>
      </c>
      <c r="AC547" s="3" t="s">
        <v>2824</v>
      </c>
      <c r="AD547" s="3" t="s">
        <v>2825</v>
      </c>
      <c r="AE547" s="3" t="str">
        <f t="shared" si="49"/>
        <v>10005986</v>
      </c>
      <c r="AF547" s="3" t="str">
        <f>VLOOKUP(AD547,Vat_tu__hang_hoa__dich_vu!$C:$D,2,0)</f>
        <v>GM500</v>
      </c>
      <c r="AH547" s="3">
        <f t="shared" si="51"/>
        <v>111058</v>
      </c>
      <c r="AI547" s="3">
        <f t="shared" si="52"/>
        <v>111058</v>
      </c>
    </row>
    <row r="548" spans="1:35" x14ac:dyDescent="0.25">
      <c r="A548" s="3" t="str">
        <f>VLOOKUP(B548,'HĐ TRA'!$B:$C,2,0)</f>
        <v>31/08/2025</v>
      </c>
      <c r="B548" s="4">
        <v>9105875007</v>
      </c>
      <c r="C548" s="3" t="s">
        <v>1033</v>
      </c>
      <c r="D548" s="5" t="str">
        <f>VLOOKUP(B548,'HĐ TRA'!$B:$L,11,0)</f>
        <v>0104918404-002</v>
      </c>
      <c r="E548" s="6" t="str">
        <f t="shared" si="50"/>
        <v>WIN-002</v>
      </c>
      <c r="F548" s="8" t="str">
        <f t="shared" si="53"/>
        <v>5636 WM+ HNI S1.09 Ocean Park</v>
      </c>
      <c r="G548" s="5"/>
      <c r="H548" s="3" t="s">
        <v>1243</v>
      </c>
      <c r="I548" s="4" t="s">
        <v>953</v>
      </c>
      <c r="J548" s="3" t="s">
        <v>1244</v>
      </c>
      <c r="K548" s="3" t="s">
        <v>1245</v>
      </c>
      <c r="L548" s="4" t="s">
        <v>1817</v>
      </c>
      <c r="M548" s="3" t="s">
        <v>1818</v>
      </c>
      <c r="N548" s="3" t="s">
        <v>1819</v>
      </c>
      <c r="O548" s="3">
        <v>20</v>
      </c>
      <c r="P548" s="4" t="s">
        <v>1257</v>
      </c>
      <c r="Q548" s="3" t="s">
        <v>1258</v>
      </c>
      <c r="R548" s="4" t="s">
        <v>1259</v>
      </c>
      <c r="S548" s="4" t="s">
        <v>1249</v>
      </c>
      <c r="T548" s="3">
        <v>55595</v>
      </c>
      <c r="U548" s="3">
        <v>3</v>
      </c>
      <c r="V548" s="3">
        <v>0</v>
      </c>
      <c r="W548" s="3" t="s">
        <v>1818</v>
      </c>
      <c r="X548" s="3" t="s">
        <v>1820</v>
      </c>
      <c r="Y548" s="5">
        <v>45900.657645949097</v>
      </c>
      <c r="AA548" s="3" t="s">
        <v>1250</v>
      </c>
      <c r="AB548" s="3">
        <v>55595</v>
      </c>
      <c r="AC548" s="3" t="s">
        <v>3047</v>
      </c>
      <c r="AD548" s="3" t="s">
        <v>3046</v>
      </c>
      <c r="AE548" s="3" t="str">
        <f t="shared" si="49"/>
        <v>10005987</v>
      </c>
      <c r="AF548" s="3" t="str">
        <f>VLOOKUP(AD548,Vat_tu__hang_hoa__dich_vu!$C:$D,2,0)</f>
        <v>TH200</v>
      </c>
      <c r="AH548" s="3">
        <f t="shared" si="51"/>
        <v>55595</v>
      </c>
      <c r="AI548" s="3">
        <f t="shared" si="52"/>
        <v>166785</v>
      </c>
    </row>
    <row r="549" spans="1:35" x14ac:dyDescent="0.25">
      <c r="A549" s="3" t="str">
        <f>VLOOKUP(B549,'HĐ TRA'!$B:$C,2,0)</f>
        <v>31/08/2025</v>
      </c>
      <c r="B549" s="4">
        <v>9105875010</v>
      </c>
      <c r="C549" s="3" t="s">
        <v>1049</v>
      </c>
      <c r="D549" s="5" t="str">
        <f>VLOOKUP(B549,'HĐ TRA'!$B:$L,11,0)</f>
        <v>0104918404-002</v>
      </c>
      <c r="E549" s="6" t="str">
        <f t="shared" si="50"/>
        <v>WIN-002</v>
      </c>
      <c r="F549" s="8" t="str">
        <f t="shared" si="53"/>
        <v>5636 WM+ HNI S1.09 Ocean Park</v>
      </c>
      <c r="G549" s="5"/>
      <c r="H549" s="3" t="s">
        <v>1243</v>
      </c>
      <c r="I549" s="4" t="s">
        <v>953</v>
      </c>
      <c r="J549" s="3" t="s">
        <v>1244</v>
      </c>
      <c r="K549" s="3" t="s">
        <v>1245</v>
      </c>
      <c r="L549" s="4" t="s">
        <v>1817</v>
      </c>
      <c r="M549" s="3" t="s">
        <v>1818</v>
      </c>
      <c r="N549" s="3" t="s">
        <v>1819</v>
      </c>
      <c r="O549" s="3">
        <v>10</v>
      </c>
      <c r="P549" s="4" t="s">
        <v>1257</v>
      </c>
      <c r="Q549" s="3" t="s">
        <v>1258</v>
      </c>
      <c r="R549" s="4" t="s">
        <v>1259</v>
      </c>
      <c r="S549" s="4" t="s">
        <v>1249</v>
      </c>
      <c r="T549" s="3">
        <v>55595</v>
      </c>
      <c r="U549" s="3">
        <v>3</v>
      </c>
      <c r="V549" s="3">
        <v>0</v>
      </c>
      <c r="W549" s="3" t="s">
        <v>1818</v>
      </c>
      <c r="X549" s="3" t="s">
        <v>1820</v>
      </c>
      <c r="Y549" s="5">
        <v>45900.658999768501</v>
      </c>
      <c r="AA549" s="3" t="s">
        <v>1250</v>
      </c>
      <c r="AB549" s="3">
        <v>55595</v>
      </c>
      <c r="AC549" s="3" t="s">
        <v>3047</v>
      </c>
      <c r="AD549" s="3" t="s">
        <v>3046</v>
      </c>
      <c r="AE549" s="3" t="str">
        <f t="shared" si="49"/>
        <v>10005987</v>
      </c>
      <c r="AF549" s="3" t="str">
        <f>VLOOKUP(AD549,Vat_tu__hang_hoa__dich_vu!$C:$D,2,0)</f>
        <v>TH200</v>
      </c>
      <c r="AH549" s="3">
        <f t="shared" si="51"/>
        <v>55595</v>
      </c>
      <c r="AI549" s="3">
        <f t="shared" si="52"/>
        <v>166785</v>
      </c>
    </row>
    <row r="550" spans="1:35" x14ac:dyDescent="0.25">
      <c r="A550" s="3" t="str">
        <f>VLOOKUP(B550,'HĐ TRA'!$B:$C,2,0)</f>
        <v>31/08/2025</v>
      </c>
      <c r="B550" s="4">
        <v>9105875039</v>
      </c>
      <c r="C550" s="3" t="s">
        <v>1099</v>
      </c>
      <c r="D550" s="5" t="str">
        <f>VLOOKUP(B550,'HĐ TRA'!$B:$L,11,0)</f>
        <v>0104918404</v>
      </c>
      <c r="E550" s="6" t="str">
        <f t="shared" si="50"/>
        <v>WIN</v>
      </c>
      <c r="F550" s="8" t="str">
        <f t="shared" si="53"/>
        <v>5786 WM+ HCM 1016/28- Khu Sky Garden 2-R</v>
      </c>
      <c r="G550" s="5"/>
      <c r="H550" s="3" t="s">
        <v>1243</v>
      </c>
      <c r="I550" s="4" t="s">
        <v>953</v>
      </c>
      <c r="J550" s="3" t="s">
        <v>1244</v>
      </c>
      <c r="K550" s="3" t="s">
        <v>1245</v>
      </c>
      <c r="L550" s="4" t="s">
        <v>1799</v>
      </c>
      <c r="M550" s="3" t="s">
        <v>1800</v>
      </c>
      <c r="N550" s="3" t="s">
        <v>1801</v>
      </c>
      <c r="O550" s="3">
        <v>10</v>
      </c>
      <c r="P550" s="4" t="s">
        <v>1260</v>
      </c>
      <c r="Q550" s="3" t="s">
        <v>1261</v>
      </c>
      <c r="R550" s="4" t="s">
        <v>1262</v>
      </c>
      <c r="S550" s="4" t="s">
        <v>1249</v>
      </c>
      <c r="T550" s="3">
        <v>73431</v>
      </c>
      <c r="U550" s="3">
        <v>1</v>
      </c>
      <c r="V550" s="3">
        <v>0</v>
      </c>
      <c r="W550" s="3" t="s">
        <v>1802</v>
      </c>
      <c r="Y550" s="5">
        <v>45900.662418287</v>
      </c>
      <c r="AA550" s="3" t="s">
        <v>1250</v>
      </c>
      <c r="AB550" s="3">
        <v>73431</v>
      </c>
      <c r="AC550" s="3" t="s">
        <v>2779</v>
      </c>
      <c r="AD550" s="3" t="s">
        <v>2778</v>
      </c>
      <c r="AE550" s="3" t="str">
        <f t="shared" si="49"/>
        <v>10005984</v>
      </c>
      <c r="AF550" s="3" t="str">
        <f>VLOOKUP(AD550,Vat_tu__hang_hoa__dich_vu!$C:$D,2,0)</f>
        <v>CGM300</v>
      </c>
      <c r="AH550" s="3">
        <f t="shared" si="51"/>
        <v>73431</v>
      </c>
      <c r="AI550" s="3">
        <f t="shared" si="52"/>
        <v>73431</v>
      </c>
    </row>
    <row r="551" spans="1:35" x14ac:dyDescent="0.25">
      <c r="A551" s="3" t="str">
        <f>VLOOKUP(B551,'HĐ TRA'!$B:$C,2,0)</f>
        <v>31/08/2025</v>
      </c>
      <c r="B551" s="4">
        <v>9105875039</v>
      </c>
      <c r="C551" s="3" t="s">
        <v>1099</v>
      </c>
      <c r="D551" s="5" t="str">
        <f>VLOOKUP(B551,'HĐ TRA'!$B:$L,11,0)</f>
        <v>0104918404</v>
      </c>
      <c r="E551" s="6" t="str">
        <f t="shared" si="50"/>
        <v>WIN</v>
      </c>
      <c r="F551" s="8" t="str">
        <f t="shared" si="53"/>
        <v>5786 WM+ HCM 1016/28- Khu Sky Garden 2-R</v>
      </c>
      <c r="G551" s="5"/>
      <c r="H551" s="3" t="s">
        <v>1243</v>
      </c>
      <c r="I551" s="4" t="s">
        <v>953</v>
      </c>
      <c r="J551" s="3" t="s">
        <v>1244</v>
      </c>
      <c r="K551" s="3" t="s">
        <v>1245</v>
      </c>
      <c r="L551" s="4" t="s">
        <v>1799</v>
      </c>
      <c r="M551" s="3" t="s">
        <v>1800</v>
      </c>
      <c r="N551" s="3" t="s">
        <v>1801</v>
      </c>
      <c r="O551" s="3">
        <v>20</v>
      </c>
      <c r="P551" s="4" t="s">
        <v>1257</v>
      </c>
      <c r="Q551" s="3" t="s">
        <v>1258</v>
      </c>
      <c r="R551" s="4" t="s">
        <v>1259</v>
      </c>
      <c r="S551" s="4" t="s">
        <v>1249</v>
      </c>
      <c r="T551" s="3">
        <v>55595</v>
      </c>
      <c r="U551" s="3">
        <v>1</v>
      </c>
      <c r="V551" s="3">
        <v>0</v>
      </c>
      <c r="W551" s="3" t="s">
        <v>1802</v>
      </c>
      <c r="Y551" s="5">
        <v>45900.662418287</v>
      </c>
      <c r="AA551" s="3" t="s">
        <v>1250</v>
      </c>
      <c r="AB551" s="3">
        <v>55595</v>
      </c>
      <c r="AC551" s="3" t="s">
        <v>3047</v>
      </c>
      <c r="AD551" s="3" t="s">
        <v>3046</v>
      </c>
      <c r="AE551" s="3" t="str">
        <f t="shared" si="49"/>
        <v>10005987</v>
      </c>
      <c r="AF551" s="3" t="str">
        <f>VLOOKUP(AD551,Vat_tu__hang_hoa__dich_vu!$C:$D,2,0)</f>
        <v>TH200</v>
      </c>
      <c r="AH551" s="3">
        <f t="shared" si="51"/>
        <v>55595</v>
      </c>
      <c r="AI551" s="3">
        <f t="shared" si="52"/>
        <v>55595</v>
      </c>
    </row>
    <row r="552" spans="1:35" x14ac:dyDescent="0.25">
      <c r="A552" s="3" t="str">
        <f>VLOOKUP(B552,'HĐ TRA'!$B:$C,2,0)</f>
        <v>31/08/2025</v>
      </c>
      <c r="B552" s="4">
        <v>9105875039</v>
      </c>
      <c r="C552" s="3" t="s">
        <v>1099</v>
      </c>
      <c r="D552" s="5" t="str">
        <f>VLOOKUP(B552,'HĐ TRA'!$B:$L,11,0)</f>
        <v>0104918404</v>
      </c>
      <c r="E552" s="6" t="str">
        <f t="shared" si="50"/>
        <v>WIN</v>
      </c>
      <c r="F552" s="8" t="str">
        <f t="shared" si="53"/>
        <v>5786 WM+ HCM 1016/28- Khu Sky Garden 2-R</v>
      </c>
      <c r="G552" s="5"/>
      <c r="H552" s="3" t="s">
        <v>1243</v>
      </c>
      <c r="I552" s="4" t="s">
        <v>953</v>
      </c>
      <c r="J552" s="3" t="s">
        <v>1244</v>
      </c>
      <c r="K552" s="3" t="s">
        <v>1245</v>
      </c>
      <c r="L552" s="4" t="s">
        <v>1799</v>
      </c>
      <c r="M552" s="3" t="s">
        <v>1800</v>
      </c>
      <c r="N552" s="3" t="s">
        <v>1801</v>
      </c>
      <c r="O552" s="3">
        <v>30</v>
      </c>
      <c r="P552" s="4" t="s">
        <v>1246</v>
      </c>
      <c r="Q552" s="3" t="s">
        <v>1247</v>
      </c>
      <c r="R552" s="4" t="s">
        <v>1248</v>
      </c>
      <c r="S552" s="4" t="s">
        <v>1249</v>
      </c>
      <c r="T552" s="3">
        <v>111058</v>
      </c>
      <c r="U552" s="3">
        <v>2</v>
      </c>
      <c r="V552" s="3">
        <v>0</v>
      </c>
      <c r="W552" s="3" t="s">
        <v>1802</v>
      </c>
      <c r="Y552" s="5">
        <v>45900.662418287</v>
      </c>
      <c r="AA552" s="3" t="s">
        <v>1250</v>
      </c>
      <c r="AB552" s="3">
        <v>111058</v>
      </c>
      <c r="AC552" s="3" t="s">
        <v>2824</v>
      </c>
      <c r="AD552" s="3" t="s">
        <v>2825</v>
      </c>
      <c r="AE552" s="3" t="str">
        <f t="shared" si="49"/>
        <v>10005986</v>
      </c>
      <c r="AF552" s="3" t="str">
        <f>VLOOKUP(AD552,Vat_tu__hang_hoa__dich_vu!$C:$D,2,0)</f>
        <v>GM500</v>
      </c>
      <c r="AH552" s="3">
        <f t="shared" si="51"/>
        <v>111058</v>
      </c>
      <c r="AI552" s="3">
        <f t="shared" si="52"/>
        <v>222116</v>
      </c>
    </row>
    <row r="553" spans="1:35" x14ac:dyDescent="0.25">
      <c r="A553" s="3" t="str">
        <f>VLOOKUP(B553,'HĐ TRA'!$B:$C,2,0)</f>
        <v>31/08/2025</v>
      </c>
      <c r="B553" s="4">
        <v>9105875039</v>
      </c>
      <c r="C553" s="3" t="s">
        <v>1099</v>
      </c>
      <c r="D553" s="5" t="str">
        <f>VLOOKUP(B553,'HĐ TRA'!$B:$L,11,0)</f>
        <v>0104918404</v>
      </c>
      <c r="E553" s="6" t="str">
        <f t="shared" si="50"/>
        <v>WIN</v>
      </c>
      <c r="F553" s="8" t="str">
        <f t="shared" si="53"/>
        <v>5786 WM+ HCM 1016/28- Khu Sky Garden 2-R</v>
      </c>
      <c r="G553" s="5"/>
      <c r="H553" s="3" t="s">
        <v>1243</v>
      </c>
      <c r="I553" s="4" t="s">
        <v>953</v>
      </c>
      <c r="J553" s="3" t="s">
        <v>1244</v>
      </c>
      <c r="K553" s="3" t="s">
        <v>1245</v>
      </c>
      <c r="L553" s="4" t="s">
        <v>1799</v>
      </c>
      <c r="M553" s="3" t="s">
        <v>1800</v>
      </c>
      <c r="N553" s="3" t="s">
        <v>1801</v>
      </c>
      <c r="O553" s="3">
        <v>40</v>
      </c>
      <c r="P553" s="4" t="s">
        <v>1263</v>
      </c>
      <c r="Q553" s="3" t="s">
        <v>1264</v>
      </c>
      <c r="R553" s="4" t="s">
        <v>1265</v>
      </c>
      <c r="S553" s="4" t="s">
        <v>1249</v>
      </c>
      <c r="T553" s="3">
        <v>89285</v>
      </c>
      <c r="U553" s="3">
        <v>2</v>
      </c>
      <c r="V553" s="3">
        <v>0</v>
      </c>
      <c r="W553" s="3" t="s">
        <v>1802</v>
      </c>
      <c r="Y553" s="5">
        <v>45900.662418287</v>
      </c>
      <c r="AA553" s="3" t="s">
        <v>1250</v>
      </c>
      <c r="AB553" s="3">
        <v>89285</v>
      </c>
      <c r="AC553" s="3" t="s">
        <v>2899</v>
      </c>
      <c r="AD553" s="3" t="s">
        <v>3180</v>
      </c>
      <c r="AE553" s="3" t="str">
        <f t="shared" si="49"/>
        <v>10184167</v>
      </c>
      <c r="AF553" s="3" t="str">
        <f>VLOOKUP(AD553,Vat_tu__hang_hoa__dich_vu!$C:$D,2,0)</f>
        <v>GXD500</v>
      </c>
      <c r="AH553" s="3">
        <f t="shared" si="51"/>
        <v>89285</v>
      </c>
      <c r="AI553" s="3">
        <f t="shared" si="52"/>
        <v>178570</v>
      </c>
    </row>
    <row r="554" spans="1:35" x14ac:dyDescent="0.25">
      <c r="A554" s="3" t="str">
        <f>VLOOKUP(B554,'HĐ TRA'!$B:$C,2,0)</f>
        <v>31/08/2025</v>
      </c>
      <c r="B554" s="4">
        <v>9105875039</v>
      </c>
      <c r="C554" s="3" t="s">
        <v>1099</v>
      </c>
      <c r="D554" s="5" t="str">
        <f>VLOOKUP(B554,'HĐ TRA'!$B:$L,11,0)</f>
        <v>0104918404</v>
      </c>
      <c r="E554" s="6" t="str">
        <f t="shared" si="50"/>
        <v>WIN</v>
      </c>
      <c r="F554" s="8" t="str">
        <f t="shared" si="53"/>
        <v>5786 WM+ HCM 1016/28- Khu Sky Garden 2-R</v>
      </c>
      <c r="G554" s="5"/>
      <c r="H554" s="3" t="s">
        <v>1243</v>
      </c>
      <c r="I554" s="4" t="s">
        <v>953</v>
      </c>
      <c r="J554" s="3" t="s">
        <v>1244</v>
      </c>
      <c r="K554" s="3" t="s">
        <v>1245</v>
      </c>
      <c r="L554" s="4" t="s">
        <v>1799</v>
      </c>
      <c r="M554" s="3" t="s">
        <v>1800</v>
      </c>
      <c r="N554" s="3" t="s">
        <v>1801</v>
      </c>
      <c r="O554" s="3">
        <v>50</v>
      </c>
      <c r="P554" s="4" t="s">
        <v>1251</v>
      </c>
      <c r="Q554" s="3" t="s">
        <v>1252</v>
      </c>
      <c r="R554" s="4" t="s">
        <v>1253</v>
      </c>
      <c r="S554" s="4" t="s">
        <v>1249</v>
      </c>
      <c r="T554" s="3">
        <v>50182</v>
      </c>
      <c r="U554" s="3">
        <v>2</v>
      </c>
      <c r="V554" s="3">
        <v>0</v>
      </c>
      <c r="W554" s="3" t="s">
        <v>1802</v>
      </c>
      <c r="Y554" s="5">
        <v>45900.662418287</v>
      </c>
      <c r="AA554" s="3" t="s">
        <v>1250</v>
      </c>
      <c r="AB554" s="3">
        <v>50182</v>
      </c>
      <c r="AC554" s="3" t="s">
        <v>2826</v>
      </c>
      <c r="AD554" s="3" t="s">
        <v>3179</v>
      </c>
      <c r="AE554" s="3" t="str">
        <f t="shared" si="49"/>
        <v>10638307</v>
      </c>
      <c r="AF554" s="3" t="str">
        <f>VLOOKUP(AD554,Vat_tu__hang_hoa__dich_vu!$C:$D,2,0)</f>
        <v>GTLX250G</v>
      </c>
      <c r="AH554" s="3">
        <f t="shared" si="51"/>
        <v>50182</v>
      </c>
      <c r="AI554" s="3">
        <f t="shared" si="52"/>
        <v>100364</v>
      </c>
    </row>
    <row r="555" spans="1:35" x14ac:dyDescent="0.25">
      <c r="A555" s="3" t="str">
        <f>VLOOKUP(B555,'HĐ TRA'!$B:$C,2,0)</f>
        <v>31/08/2025</v>
      </c>
      <c r="B555" s="4">
        <v>9105875042</v>
      </c>
      <c r="C555" s="3" t="s">
        <v>1145</v>
      </c>
      <c r="D555" s="5" t="str">
        <f>VLOOKUP(B555,'HĐ TRA'!$B:$L,11,0)</f>
        <v>0104918404-004</v>
      </c>
      <c r="E555" s="6" t="str">
        <f t="shared" si="50"/>
        <v>WIN-004</v>
      </c>
      <c r="F555" s="8" t="str">
        <f t="shared" si="53"/>
        <v>6780 WM+ HTH 385 Lê Đại Hành</v>
      </c>
      <c r="G555" s="5"/>
      <c r="H555" s="3" t="s">
        <v>1243</v>
      </c>
      <c r="I555" s="4" t="s">
        <v>953</v>
      </c>
      <c r="J555" s="3" t="s">
        <v>1244</v>
      </c>
      <c r="K555" s="3" t="s">
        <v>1245</v>
      </c>
      <c r="L555" s="4" t="s">
        <v>1558</v>
      </c>
      <c r="M555" s="3" t="s">
        <v>1559</v>
      </c>
      <c r="N555" s="3" t="s">
        <v>1560</v>
      </c>
      <c r="O555" s="3">
        <v>10</v>
      </c>
      <c r="P555" s="4" t="s">
        <v>1246</v>
      </c>
      <c r="Q555" s="3" t="s">
        <v>1247</v>
      </c>
      <c r="R555" s="4" t="s">
        <v>1248</v>
      </c>
      <c r="S555" s="4" t="s">
        <v>1249</v>
      </c>
      <c r="T555" s="3">
        <v>111058</v>
      </c>
      <c r="U555" s="3">
        <v>1</v>
      </c>
      <c r="V555" s="3">
        <v>0</v>
      </c>
      <c r="W555" s="3" t="s">
        <v>1559</v>
      </c>
      <c r="Y555" s="5">
        <v>45900.665618055602</v>
      </c>
      <c r="Z555" s="3" t="s">
        <v>2683</v>
      </c>
      <c r="AA555" s="3" t="s">
        <v>1250</v>
      </c>
      <c r="AB555" s="3">
        <v>111058</v>
      </c>
      <c r="AC555" s="3" t="s">
        <v>2824</v>
      </c>
      <c r="AD555" s="3" t="s">
        <v>2825</v>
      </c>
      <c r="AE555" s="3" t="str">
        <f t="shared" si="49"/>
        <v>10005986</v>
      </c>
      <c r="AF555" s="3" t="str">
        <f>VLOOKUP(AD555,Vat_tu__hang_hoa__dich_vu!$C:$D,2,0)</f>
        <v>GM500</v>
      </c>
      <c r="AH555" s="3">
        <f t="shared" si="51"/>
        <v>111058</v>
      </c>
      <c r="AI555" s="3">
        <f t="shared" si="52"/>
        <v>111058</v>
      </c>
    </row>
    <row r="556" spans="1:35" x14ac:dyDescent="0.25">
      <c r="A556" s="3" t="str">
        <f>VLOOKUP(B556,'HĐ TRA'!$B:$C,2,0)</f>
        <v>31/08/2025</v>
      </c>
      <c r="B556" s="4">
        <v>9105875032</v>
      </c>
      <c r="C556" s="3" t="s">
        <v>1053</v>
      </c>
      <c r="D556" s="5" t="str">
        <f>VLOOKUP(B556,'HĐ TRA'!$B:$L,11,0)</f>
        <v>0104918404-002</v>
      </c>
      <c r="E556" s="6" t="str">
        <f t="shared" si="50"/>
        <v>WIN-002</v>
      </c>
      <c r="F556" s="8" t="str">
        <f t="shared" si="53"/>
        <v>3973 WM+ HNI CC @Home, 987 Tam Trinh</v>
      </c>
      <c r="G556" s="5"/>
      <c r="H556" s="3" t="s">
        <v>1243</v>
      </c>
      <c r="I556" s="4" t="s">
        <v>953</v>
      </c>
      <c r="J556" s="3" t="s">
        <v>1244</v>
      </c>
      <c r="K556" s="3" t="s">
        <v>1245</v>
      </c>
      <c r="L556" s="4" t="s">
        <v>2320</v>
      </c>
      <c r="M556" s="3" t="s">
        <v>2321</v>
      </c>
      <c r="N556" s="3" t="s">
        <v>2322</v>
      </c>
      <c r="O556" s="3">
        <v>10</v>
      </c>
      <c r="P556" s="4" t="s">
        <v>1246</v>
      </c>
      <c r="Q556" s="3" t="s">
        <v>1247</v>
      </c>
      <c r="R556" s="4" t="s">
        <v>1248</v>
      </c>
      <c r="S556" s="4" t="s">
        <v>1249</v>
      </c>
      <c r="T556" s="3">
        <v>111058</v>
      </c>
      <c r="U556" s="3">
        <v>1</v>
      </c>
      <c r="V556" s="3">
        <v>0</v>
      </c>
      <c r="W556" s="3" t="s">
        <v>2323</v>
      </c>
      <c r="X556" s="3" t="s">
        <v>1273</v>
      </c>
      <c r="Y556" s="5">
        <v>45900.667990740701</v>
      </c>
      <c r="AA556" s="3" t="s">
        <v>1250</v>
      </c>
      <c r="AB556" s="3">
        <v>111058</v>
      </c>
      <c r="AC556" s="3" t="s">
        <v>2824</v>
      </c>
      <c r="AD556" s="3" t="s">
        <v>2825</v>
      </c>
      <c r="AE556" s="3" t="str">
        <f t="shared" si="49"/>
        <v>10005986</v>
      </c>
      <c r="AF556" s="3" t="str">
        <f>VLOOKUP(AD556,Vat_tu__hang_hoa__dich_vu!$C:$D,2,0)</f>
        <v>GM500</v>
      </c>
      <c r="AH556" s="3">
        <f t="shared" si="51"/>
        <v>111058</v>
      </c>
      <c r="AI556" s="3">
        <f t="shared" si="52"/>
        <v>111058</v>
      </c>
    </row>
    <row r="557" spans="1:35" x14ac:dyDescent="0.25">
      <c r="A557" s="3" t="str">
        <f>VLOOKUP(B557,'HĐ TRA'!$B:$C,2,0)</f>
        <v>31/08/2025</v>
      </c>
      <c r="B557" s="4">
        <v>9105875133</v>
      </c>
      <c r="C557" s="3" t="s">
        <v>1149</v>
      </c>
      <c r="D557" s="5" t="str">
        <f>VLOOKUP(B557,'HĐ TRA'!$B:$L,11,0)</f>
        <v>0104918404-002</v>
      </c>
      <c r="E557" s="6" t="str">
        <f t="shared" si="50"/>
        <v>WIN-002</v>
      </c>
      <c r="F557" s="8" t="str">
        <f t="shared" si="53"/>
        <v>5714 WM+ HNI 25 Ngõ 173/24 Hoàng Hoa Thá</v>
      </c>
      <c r="G557" s="5"/>
      <c r="H557" s="3" t="s">
        <v>1243</v>
      </c>
      <c r="I557" s="4" t="s">
        <v>953</v>
      </c>
      <c r="J557" s="3" t="s">
        <v>1244</v>
      </c>
      <c r="K557" s="3" t="s">
        <v>1245</v>
      </c>
      <c r="L557" s="4" t="s">
        <v>1737</v>
      </c>
      <c r="M557" s="3" t="s">
        <v>1738</v>
      </c>
      <c r="N557" s="3" t="s">
        <v>1739</v>
      </c>
      <c r="O557" s="3">
        <v>10</v>
      </c>
      <c r="P557" s="4" t="s">
        <v>1257</v>
      </c>
      <c r="Q557" s="3" t="s">
        <v>1258</v>
      </c>
      <c r="R557" s="4" t="s">
        <v>1259</v>
      </c>
      <c r="S557" s="4" t="s">
        <v>1249</v>
      </c>
      <c r="T557" s="3">
        <v>55595</v>
      </c>
      <c r="U557" s="3">
        <v>1</v>
      </c>
      <c r="V557" s="3">
        <v>0</v>
      </c>
      <c r="W557" s="3" t="s">
        <v>1740</v>
      </c>
      <c r="Y557" s="5">
        <v>45900.680311574099</v>
      </c>
      <c r="AA557" s="3" t="s">
        <v>1250</v>
      </c>
      <c r="AB557" s="3">
        <v>55595</v>
      </c>
      <c r="AC557" s="3" t="s">
        <v>3047</v>
      </c>
      <c r="AD557" s="3" t="s">
        <v>3046</v>
      </c>
      <c r="AE557" s="3" t="str">
        <f t="shared" si="49"/>
        <v>10005987</v>
      </c>
      <c r="AF557" s="3" t="str">
        <f>VLOOKUP(AD557,Vat_tu__hang_hoa__dich_vu!$C:$D,2,0)</f>
        <v>TH200</v>
      </c>
      <c r="AH557" s="3">
        <f t="shared" si="51"/>
        <v>55595</v>
      </c>
      <c r="AI557" s="3">
        <f t="shared" si="52"/>
        <v>55595</v>
      </c>
    </row>
    <row r="558" spans="1:35" x14ac:dyDescent="0.25">
      <c r="A558" s="3" t="str">
        <f>VLOOKUP(B558,'HĐ TRA'!$B:$C,2,0)</f>
        <v>31/08/2025</v>
      </c>
      <c r="B558" s="4">
        <v>9105875133</v>
      </c>
      <c r="C558" s="3" t="s">
        <v>1149</v>
      </c>
      <c r="D558" s="5" t="str">
        <f>VLOOKUP(B558,'HĐ TRA'!$B:$L,11,0)</f>
        <v>0104918404-002</v>
      </c>
      <c r="E558" s="6" t="str">
        <f t="shared" si="50"/>
        <v>WIN-002</v>
      </c>
      <c r="F558" s="8" t="str">
        <f t="shared" si="53"/>
        <v>5714 WM+ HNI 25 Ngõ 173/24 Hoàng Hoa Thá</v>
      </c>
      <c r="G558" s="5"/>
      <c r="H558" s="3" t="s">
        <v>1243</v>
      </c>
      <c r="I558" s="4" t="s">
        <v>953</v>
      </c>
      <c r="J558" s="3" t="s">
        <v>1244</v>
      </c>
      <c r="K558" s="3" t="s">
        <v>1245</v>
      </c>
      <c r="L558" s="4" t="s">
        <v>1737</v>
      </c>
      <c r="M558" s="3" t="s">
        <v>1738</v>
      </c>
      <c r="N558" s="3" t="s">
        <v>1739</v>
      </c>
      <c r="O558" s="3">
        <v>20</v>
      </c>
      <c r="P558" s="4" t="s">
        <v>1251</v>
      </c>
      <c r="Q558" s="3" t="s">
        <v>1252</v>
      </c>
      <c r="R558" s="4" t="s">
        <v>1253</v>
      </c>
      <c r="S558" s="4" t="s">
        <v>1249</v>
      </c>
      <c r="T558" s="3">
        <v>50182</v>
      </c>
      <c r="U558" s="3">
        <v>1</v>
      </c>
      <c r="V558" s="3">
        <v>0</v>
      </c>
      <c r="W558" s="3" t="s">
        <v>1740</v>
      </c>
      <c r="Y558" s="5">
        <v>45900.680311574099</v>
      </c>
      <c r="AA558" s="3" t="s">
        <v>1250</v>
      </c>
      <c r="AB558" s="3">
        <v>50182</v>
      </c>
      <c r="AC558" s="3" t="s">
        <v>2826</v>
      </c>
      <c r="AD558" s="3" t="s">
        <v>3179</v>
      </c>
      <c r="AE558" s="3" t="str">
        <f t="shared" si="49"/>
        <v>10638307</v>
      </c>
      <c r="AF558" s="3" t="str">
        <f>VLOOKUP(AD558,Vat_tu__hang_hoa__dich_vu!$C:$D,2,0)</f>
        <v>GTLX250G</v>
      </c>
      <c r="AH558" s="3">
        <f t="shared" si="51"/>
        <v>50182</v>
      </c>
      <c r="AI558" s="3">
        <f t="shared" si="52"/>
        <v>50182</v>
      </c>
    </row>
    <row r="559" spans="1:35" x14ac:dyDescent="0.25">
      <c r="A559" s="3" t="str">
        <f>VLOOKUP(B559,'HĐ TRA'!$B:$C,2,0)</f>
        <v>31/08/2025</v>
      </c>
      <c r="B559" s="4">
        <v>9105875133</v>
      </c>
      <c r="C559" s="3" t="s">
        <v>1149</v>
      </c>
      <c r="D559" s="5" t="str">
        <f>VLOOKUP(B559,'HĐ TRA'!$B:$L,11,0)</f>
        <v>0104918404-002</v>
      </c>
      <c r="E559" s="6" t="str">
        <f t="shared" si="50"/>
        <v>WIN-002</v>
      </c>
      <c r="F559" s="8" t="str">
        <f t="shared" si="53"/>
        <v>5714 WM+ HNI 25 Ngõ 173/24 Hoàng Hoa Thá</v>
      </c>
      <c r="G559" s="5"/>
      <c r="H559" s="3" t="s">
        <v>1243</v>
      </c>
      <c r="I559" s="4" t="s">
        <v>953</v>
      </c>
      <c r="J559" s="3" t="s">
        <v>1244</v>
      </c>
      <c r="K559" s="3" t="s">
        <v>1245</v>
      </c>
      <c r="L559" s="4" t="s">
        <v>1737</v>
      </c>
      <c r="M559" s="3" t="s">
        <v>1738</v>
      </c>
      <c r="N559" s="3" t="s">
        <v>1739</v>
      </c>
      <c r="O559" s="3">
        <v>30</v>
      </c>
      <c r="P559" s="4" t="s">
        <v>1254</v>
      </c>
      <c r="Q559" s="3" t="s">
        <v>1255</v>
      </c>
      <c r="R559" s="4" t="s">
        <v>1256</v>
      </c>
      <c r="S559" s="4" t="s">
        <v>1249</v>
      </c>
      <c r="T559" s="3">
        <v>46000</v>
      </c>
      <c r="U559" s="3">
        <v>1</v>
      </c>
      <c r="V559" s="3">
        <v>0</v>
      </c>
      <c r="W559" s="3" t="s">
        <v>1740</v>
      </c>
      <c r="Y559" s="5">
        <v>45900.680311574099</v>
      </c>
      <c r="AA559" s="3" t="s">
        <v>1250</v>
      </c>
      <c r="AB559" s="3">
        <v>46000</v>
      </c>
      <c r="AC559" s="3" t="s">
        <v>3013</v>
      </c>
      <c r="AD559" s="3" t="s">
        <v>3181</v>
      </c>
      <c r="AE559" s="3" t="str">
        <f t="shared" si="49"/>
        <v>10638308</v>
      </c>
      <c r="AF559" s="3" t="str">
        <f>VLOOKUP(AD559,Vat_tu__hang_hoa__dich_vu!$C:$D,2,0)</f>
        <v>MNH250</v>
      </c>
      <c r="AH559" s="3">
        <f t="shared" si="51"/>
        <v>46000</v>
      </c>
      <c r="AI559" s="3">
        <f t="shared" si="52"/>
        <v>46000</v>
      </c>
    </row>
    <row r="560" spans="1:35" x14ac:dyDescent="0.25">
      <c r="A560" s="3" t="str">
        <f>VLOOKUP(B560,'HĐ TRA'!$B:$C,2,0)</f>
        <v>31/08/2025</v>
      </c>
      <c r="B560" s="4">
        <v>9105875136</v>
      </c>
      <c r="C560" s="3" t="s">
        <v>1157</v>
      </c>
      <c r="D560" s="5" t="str">
        <f>VLOOKUP(B560,'HĐ TRA'!$B:$L,11,0)</f>
        <v>0104918404-002</v>
      </c>
      <c r="E560" s="6" t="str">
        <f t="shared" si="50"/>
        <v>WIN-002</v>
      </c>
      <c r="F560" s="8" t="str">
        <f t="shared" si="53"/>
        <v>4180 WM+ HNI Phố Vác</v>
      </c>
      <c r="G560" s="5"/>
      <c r="H560" s="3" t="s">
        <v>1243</v>
      </c>
      <c r="I560" s="4" t="s">
        <v>953</v>
      </c>
      <c r="J560" s="3" t="s">
        <v>1244</v>
      </c>
      <c r="K560" s="3" t="s">
        <v>1245</v>
      </c>
      <c r="L560" s="4" t="s">
        <v>1363</v>
      </c>
      <c r="M560" s="3" t="s">
        <v>1364</v>
      </c>
      <c r="N560" s="3" t="s">
        <v>1365</v>
      </c>
      <c r="O560" s="3">
        <v>10</v>
      </c>
      <c r="P560" s="4" t="s">
        <v>1254</v>
      </c>
      <c r="Q560" s="3" t="s">
        <v>1255</v>
      </c>
      <c r="R560" s="4" t="s">
        <v>1256</v>
      </c>
      <c r="S560" s="4" t="s">
        <v>1249</v>
      </c>
      <c r="T560" s="3">
        <v>46000</v>
      </c>
      <c r="U560" s="3">
        <v>4</v>
      </c>
      <c r="V560" s="3">
        <v>0</v>
      </c>
      <c r="W560" s="3" t="s">
        <v>1364</v>
      </c>
      <c r="X560" s="3" t="s">
        <v>1366</v>
      </c>
      <c r="Y560" s="5">
        <v>45900.681298148098</v>
      </c>
      <c r="Z560" s="3" t="s">
        <v>2684</v>
      </c>
      <c r="AA560" s="3" t="s">
        <v>1250</v>
      </c>
      <c r="AB560" s="3">
        <v>46000</v>
      </c>
      <c r="AC560" s="3" t="s">
        <v>3013</v>
      </c>
      <c r="AD560" s="3" t="s">
        <v>3181</v>
      </c>
      <c r="AE560" s="3" t="str">
        <f t="shared" si="49"/>
        <v>10638308</v>
      </c>
      <c r="AF560" s="3" t="str">
        <f>VLOOKUP(AD560,Vat_tu__hang_hoa__dich_vu!$C:$D,2,0)</f>
        <v>MNH250</v>
      </c>
      <c r="AH560" s="3">
        <f t="shared" si="51"/>
        <v>46000</v>
      </c>
      <c r="AI560" s="3">
        <f t="shared" si="52"/>
        <v>184000</v>
      </c>
    </row>
    <row r="561" spans="1:35" x14ac:dyDescent="0.25">
      <c r="A561" s="3" t="str">
        <f>VLOOKUP(B561,'HĐ TRA'!$B:$C,2,0)</f>
        <v>31/08/2025</v>
      </c>
      <c r="B561" s="4">
        <v>9105875104</v>
      </c>
      <c r="C561" s="3" t="s">
        <v>1128</v>
      </c>
      <c r="D561" s="5" t="str">
        <f>VLOOKUP(B561,'HĐ TRA'!$B:$L,11,0)</f>
        <v>0104918404-002</v>
      </c>
      <c r="E561" s="6" t="str">
        <f t="shared" si="50"/>
        <v>WIN-002</v>
      </c>
      <c r="F561" s="8" t="str">
        <f t="shared" si="53"/>
        <v>2AK1 WIN HNI SH01 - HH2, 360 Giải Phóng</v>
      </c>
      <c r="G561" s="5"/>
      <c r="H561" s="3" t="s">
        <v>1243</v>
      </c>
      <c r="I561" s="4" t="s">
        <v>953</v>
      </c>
      <c r="J561" s="3" t="s">
        <v>1244</v>
      </c>
      <c r="K561" s="3" t="s">
        <v>1245</v>
      </c>
      <c r="L561" s="4" t="s">
        <v>1553</v>
      </c>
      <c r="M561" s="3" t="s">
        <v>1554</v>
      </c>
      <c r="N561" s="3" t="s">
        <v>1555</v>
      </c>
      <c r="O561" s="3">
        <v>10</v>
      </c>
      <c r="P561" s="4" t="s">
        <v>1251</v>
      </c>
      <c r="Q561" s="3" t="s">
        <v>1252</v>
      </c>
      <c r="R561" s="4" t="s">
        <v>1253</v>
      </c>
      <c r="S561" s="4" t="s">
        <v>1249</v>
      </c>
      <c r="T561" s="3">
        <v>50182</v>
      </c>
      <c r="U561" s="3">
        <v>3</v>
      </c>
      <c r="V561" s="3">
        <v>0</v>
      </c>
      <c r="W561" s="3" t="s">
        <v>1556</v>
      </c>
      <c r="Y561" s="5">
        <v>45900.6820071412</v>
      </c>
      <c r="AA561" s="3" t="s">
        <v>1250</v>
      </c>
      <c r="AB561" s="3">
        <v>50182</v>
      </c>
      <c r="AC561" s="3" t="s">
        <v>2826</v>
      </c>
      <c r="AD561" s="3" t="s">
        <v>3179</v>
      </c>
      <c r="AE561" s="3" t="str">
        <f t="shared" si="49"/>
        <v>10638307</v>
      </c>
      <c r="AF561" s="3" t="str">
        <f>VLOOKUP(AD561,Vat_tu__hang_hoa__dich_vu!$C:$D,2,0)</f>
        <v>GTLX250G</v>
      </c>
      <c r="AH561" s="3">
        <f t="shared" si="51"/>
        <v>50182</v>
      </c>
      <c r="AI561" s="3">
        <f t="shared" si="52"/>
        <v>150546</v>
      </c>
    </row>
    <row r="562" spans="1:35" x14ac:dyDescent="0.25">
      <c r="A562" s="3" t="str">
        <f>VLOOKUP(B562,'HĐ TRA'!$B:$C,2,0)</f>
        <v>31/08/2025</v>
      </c>
      <c r="B562" s="4">
        <v>9105875174</v>
      </c>
      <c r="C562" s="3" t="s">
        <v>1171</v>
      </c>
      <c r="D562" s="5" t="str">
        <f>VLOOKUP(B562,'HĐ TRA'!$B:$L,11,0)</f>
        <v>0104918404-002</v>
      </c>
      <c r="E562" s="6" t="str">
        <f t="shared" si="50"/>
        <v>WIN-002</v>
      </c>
      <c r="F562" s="8" t="str">
        <f t="shared" si="53"/>
        <v>4180 WM+ HNI Phố Vác</v>
      </c>
      <c r="G562" s="5"/>
      <c r="H562" s="3" t="s">
        <v>1243</v>
      </c>
      <c r="I562" s="4" t="s">
        <v>953</v>
      </c>
      <c r="J562" s="3" t="s">
        <v>1244</v>
      </c>
      <c r="K562" s="3" t="s">
        <v>1245</v>
      </c>
      <c r="L562" s="4" t="s">
        <v>1363</v>
      </c>
      <c r="M562" s="3" t="s">
        <v>1364</v>
      </c>
      <c r="N562" s="3" t="s">
        <v>1365</v>
      </c>
      <c r="O562" s="3">
        <v>10</v>
      </c>
      <c r="P562" s="4" t="s">
        <v>1254</v>
      </c>
      <c r="Q562" s="3" t="s">
        <v>1255</v>
      </c>
      <c r="R562" s="4" t="s">
        <v>1256</v>
      </c>
      <c r="S562" s="4" t="s">
        <v>1249</v>
      </c>
      <c r="T562" s="3">
        <v>46000</v>
      </c>
      <c r="U562" s="3">
        <v>1</v>
      </c>
      <c r="V562" s="3">
        <v>0</v>
      </c>
      <c r="W562" s="3" t="s">
        <v>1364</v>
      </c>
      <c r="X562" s="3" t="s">
        <v>1366</v>
      </c>
      <c r="Y562" s="5">
        <v>45900.685252314797</v>
      </c>
      <c r="Z562" s="3" t="s">
        <v>2685</v>
      </c>
      <c r="AA562" s="3" t="s">
        <v>1250</v>
      </c>
      <c r="AB562" s="3">
        <v>46000</v>
      </c>
      <c r="AC562" s="3" t="s">
        <v>3013</v>
      </c>
      <c r="AD562" s="3" t="s">
        <v>3181</v>
      </c>
      <c r="AE562" s="3" t="str">
        <f t="shared" si="49"/>
        <v>10638308</v>
      </c>
      <c r="AF562" s="3" t="str">
        <f>VLOOKUP(AD562,Vat_tu__hang_hoa__dich_vu!$C:$D,2,0)</f>
        <v>MNH250</v>
      </c>
      <c r="AH562" s="3">
        <f t="shared" si="51"/>
        <v>46000</v>
      </c>
      <c r="AI562" s="3">
        <f t="shared" si="52"/>
        <v>46000</v>
      </c>
    </row>
    <row r="563" spans="1:35" x14ac:dyDescent="0.25">
      <c r="A563" s="3" t="str">
        <f>VLOOKUP(B563,'HĐ TRA'!$B:$C,2,0)</f>
        <v>31/08/2025</v>
      </c>
      <c r="B563" s="4">
        <v>9105875200</v>
      </c>
      <c r="C563" s="3" t="s">
        <v>1138</v>
      </c>
      <c r="D563" s="5" t="str">
        <f>VLOOKUP(B563,'HĐ TRA'!$B:$L,11,0)</f>
        <v>0104918404-047</v>
      </c>
      <c r="E563" s="6" t="str">
        <f t="shared" si="50"/>
        <v>WIN-047</v>
      </c>
      <c r="F563" s="8" t="str">
        <f t="shared" si="53"/>
        <v>4224 WM+ VTU 1481 đường 30/4</v>
      </c>
      <c r="G563" s="5"/>
      <c r="H563" s="3" t="s">
        <v>1243</v>
      </c>
      <c r="I563" s="4" t="s">
        <v>953</v>
      </c>
      <c r="J563" s="3" t="s">
        <v>1244</v>
      </c>
      <c r="K563" s="3" t="s">
        <v>1245</v>
      </c>
      <c r="L563" s="4" t="s">
        <v>2142</v>
      </c>
      <c r="M563" s="3" t="s">
        <v>2143</v>
      </c>
      <c r="N563" s="3" t="s">
        <v>2144</v>
      </c>
      <c r="O563" s="3">
        <v>10</v>
      </c>
      <c r="P563" s="4" t="s">
        <v>1254</v>
      </c>
      <c r="Q563" s="3" t="s">
        <v>1255</v>
      </c>
      <c r="R563" s="4" t="s">
        <v>1256</v>
      </c>
      <c r="S563" s="4" t="s">
        <v>1249</v>
      </c>
      <c r="T563" s="3">
        <v>46000</v>
      </c>
      <c r="U563" s="3">
        <v>2</v>
      </c>
      <c r="V563" s="3">
        <v>0</v>
      </c>
      <c r="W563" s="3" t="s">
        <v>2143</v>
      </c>
      <c r="X563" s="3" t="s">
        <v>2145</v>
      </c>
      <c r="Y563" s="5">
        <v>45900.686534409702</v>
      </c>
      <c r="AA563" s="3" t="s">
        <v>1250</v>
      </c>
      <c r="AB563" s="3">
        <v>46000</v>
      </c>
      <c r="AC563" s="3" t="s">
        <v>3013</v>
      </c>
      <c r="AD563" s="3" t="s">
        <v>3181</v>
      </c>
      <c r="AE563" s="3" t="str">
        <f t="shared" si="49"/>
        <v>10638308</v>
      </c>
      <c r="AF563" s="3" t="str">
        <f>VLOOKUP(AD563,Vat_tu__hang_hoa__dich_vu!$C:$D,2,0)</f>
        <v>MNH250</v>
      </c>
      <c r="AH563" s="3">
        <f t="shared" si="51"/>
        <v>46000</v>
      </c>
      <c r="AI563" s="3">
        <f t="shared" si="52"/>
        <v>92000</v>
      </c>
    </row>
    <row r="564" spans="1:35" x14ac:dyDescent="0.25">
      <c r="A564" s="3" t="str">
        <f>VLOOKUP(B564,'HĐ TRA'!$B:$C,2,0)</f>
        <v>31/08/2025</v>
      </c>
      <c r="B564" s="4">
        <v>9105875156</v>
      </c>
      <c r="C564" s="3" t="s">
        <v>1059</v>
      </c>
      <c r="D564" s="5" t="str">
        <f>VLOOKUP(B564,'HĐ TRA'!$B:$L,11,0)</f>
        <v>0104918404-007</v>
      </c>
      <c r="E564" s="6" t="str">
        <f t="shared" si="50"/>
        <v>WIN-007</v>
      </c>
      <c r="F564" s="8" t="str">
        <f t="shared" si="53"/>
        <v>5543 WM+ QNH 154 Đặng Châu Tuệ</v>
      </c>
      <c r="G564" s="5"/>
      <c r="H564" s="3" t="s">
        <v>1243</v>
      </c>
      <c r="I564" s="4" t="s">
        <v>953</v>
      </c>
      <c r="J564" s="3" t="s">
        <v>1244</v>
      </c>
      <c r="K564" s="3" t="s">
        <v>1245</v>
      </c>
      <c r="L564" s="4" t="s">
        <v>2384</v>
      </c>
      <c r="M564" s="3" t="s">
        <v>2385</v>
      </c>
      <c r="N564" s="3" t="s">
        <v>2386</v>
      </c>
      <c r="O564" s="3">
        <v>10</v>
      </c>
      <c r="P564" s="4" t="s">
        <v>1246</v>
      </c>
      <c r="Q564" s="3" t="s">
        <v>1247</v>
      </c>
      <c r="R564" s="4" t="s">
        <v>1248</v>
      </c>
      <c r="S564" s="4" t="s">
        <v>1249</v>
      </c>
      <c r="T564" s="3">
        <v>111058</v>
      </c>
      <c r="U564" s="3">
        <v>2</v>
      </c>
      <c r="V564" s="3">
        <v>0</v>
      </c>
      <c r="W564" s="3" t="s">
        <v>2385</v>
      </c>
      <c r="X564" s="3" t="s">
        <v>2387</v>
      </c>
      <c r="Y564" s="5">
        <v>45900.689955439797</v>
      </c>
      <c r="AA564" s="3" t="s">
        <v>1250</v>
      </c>
      <c r="AB564" s="3">
        <v>111058</v>
      </c>
      <c r="AC564" s="3" t="s">
        <v>2824</v>
      </c>
      <c r="AD564" s="3" t="s">
        <v>2825</v>
      </c>
      <c r="AE564" s="3" t="str">
        <f t="shared" si="49"/>
        <v>10005986</v>
      </c>
      <c r="AF564" s="3" t="str">
        <f>VLOOKUP(AD564,Vat_tu__hang_hoa__dich_vu!$C:$D,2,0)</f>
        <v>GM500</v>
      </c>
      <c r="AH564" s="3">
        <f t="shared" si="51"/>
        <v>111058</v>
      </c>
      <c r="AI564" s="3">
        <f t="shared" si="52"/>
        <v>222116</v>
      </c>
    </row>
    <row r="565" spans="1:35" x14ac:dyDescent="0.25">
      <c r="A565" s="3" t="str">
        <f>VLOOKUP(B565,'HĐ TRA'!$B:$C,2,0)</f>
        <v>31/08/2025</v>
      </c>
      <c r="B565" s="4">
        <v>9105875248</v>
      </c>
      <c r="C565" s="3" t="s">
        <v>975</v>
      </c>
      <c r="D565" s="5" t="str">
        <f>VLOOKUP(B565,'HĐ TRA'!$B:$L,11,0)</f>
        <v>0104918404-002</v>
      </c>
      <c r="E565" s="6" t="str">
        <f t="shared" si="50"/>
        <v>WIN-002</v>
      </c>
      <c r="F565" s="8" t="str">
        <f t="shared" si="53"/>
        <v>6629 WM+ HNI Ấp Tó, Đông Anh</v>
      </c>
      <c r="G565" s="5"/>
      <c r="H565" s="3" t="s">
        <v>1243</v>
      </c>
      <c r="I565" s="4" t="s">
        <v>953</v>
      </c>
      <c r="J565" s="3" t="s">
        <v>1244</v>
      </c>
      <c r="K565" s="3" t="s">
        <v>1245</v>
      </c>
      <c r="L565" s="4" t="s">
        <v>2686</v>
      </c>
      <c r="M565" s="3" t="s">
        <v>2687</v>
      </c>
      <c r="N565" s="3" t="s">
        <v>2688</v>
      </c>
      <c r="O565" s="3">
        <v>10</v>
      </c>
      <c r="P565" s="4" t="s">
        <v>1246</v>
      </c>
      <c r="Q565" s="3" t="s">
        <v>1247</v>
      </c>
      <c r="R565" s="4" t="s">
        <v>1248</v>
      </c>
      <c r="S565" s="4" t="s">
        <v>1249</v>
      </c>
      <c r="T565" s="3">
        <v>111058</v>
      </c>
      <c r="U565" s="3">
        <v>2</v>
      </c>
      <c r="V565" s="3">
        <v>0</v>
      </c>
      <c r="W565" s="3" t="s">
        <v>2687</v>
      </c>
      <c r="Y565" s="5">
        <v>45900.695163969896</v>
      </c>
      <c r="AA565" s="3" t="s">
        <v>1250</v>
      </c>
      <c r="AB565" s="3">
        <v>111058</v>
      </c>
      <c r="AC565" s="3" t="s">
        <v>2824</v>
      </c>
      <c r="AD565" s="3" t="s">
        <v>2825</v>
      </c>
      <c r="AE565" s="3" t="str">
        <f t="shared" si="49"/>
        <v>10005986</v>
      </c>
      <c r="AF565" s="3" t="str">
        <f>VLOOKUP(AD565,Vat_tu__hang_hoa__dich_vu!$C:$D,2,0)</f>
        <v>GM500</v>
      </c>
      <c r="AH565" s="3">
        <f t="shared" si="51"/>
        <v>111058</v>
      </c>
      <c r="AI565" s="3">
        <f t="shared" si="52"/>
        <v>222116</v>
      </c>
    </row>
    <row r="566" spans="1:35" x14ac:dyDescent="0.25">
      <c r="A566" s="3" t="str">
        <f>VLOOKUP(B566,'HĐ TRA'!$B:$C,2,0)</f>
        <v>31/08/2025</v>
      </c>
      <c r="B566" s="4">
        <v>9105875248</v>
      </c>
      <c r="C566" s="3" t="s">
        <v>975</v>
      </c>
      <c r="D566" s="5" t="str">
        <f>VLOOKUP(B566,'HĐ TRA'!$B:$L,11,0)</f>
        <v>0104918404-002</v>
      </c>
      <c r="E566" s="6" t="str">
        <f t="shared" si="50"/>
        <v>WIN-002</v>
      </c>
      <c r="F566" s="8" t="str">
        <f t="shared" si="53"/>
        <v>6629 WM+ HNI Ấp Tó, Đông Anh</v>
      </c>
      <c r="G566" s="5"/>
      <c r="H566" s="3" t="s">
        <v>1243</v>
      </c>
      <c r="I566" s="4" t="s">
        <v>953</v>
      </c>
      <c r="J566" s="3" t="s">
        <v>1244</v>
      </c>
      <c r="K566" s="3" t="s">
        <v>1245</v>
      </c>
      <c r="L566" s="4" t="s">
        <v>2686</v>
      </c>
      <c r="M566" s="3" t="s">
        <v>2687</v>
      </c>
      <c r="N566" s="3" t="s">
        <v>2688</v>
      </c>
      <c r="O566" s="3">
        <v>20</v>
      </c>
      <c r="P566" s="4" t="s">
        <v>1251</v>
      </c>
      <c r="Q566" s="3" t="s">
        <v>1252</v>
      </c>
      <c r="R566" s="4" t="s">
        <v>1253</v>
      </c>
      <c r="S566" s="4" t="s">
        <v>1249</v>
      </c>
      <c r="T566" s="3">
        <v>50182</v>
      </c>
      <c r="U566" s="3">
        <v>2</v>
      </c>
      <c r="V566" s="3">
        <v>0</v>
      </c>
      <c r="W566" s="3" t="s">
        <v>2687</v>
      </c>
      <c r="Y566" s="5">
        <v>45900.695163969896</v>
      </c>
      <c r="AA566" s="3" t="s">
        <v>1250</v>
      </c>
      <c r="AB566" s="3">
        <v>50182</v>
      </c>
      <c r="AC566" s="3" t="s">
        <v>2826</v>
      </c>
      <c r="AD566" s="3" t="s">
        <v>3179</v>
      </c>
      <c r="AE566" s="3" t="str">
        <f t="shared" si="49"/>
        <v>10638307</v>
      </c>
      <c r="AF566" s="3" t="str">
        <f>VLOOKUP(AD566,Vat_tu__hang_hoa__dich_vu!$C:$D,2,0)</f>
        <v>GTLX250G</v>
      </c>
      <c r="AH566" s="3">
        <f t="shared" si="51"/>
        <v>50182</v>
      </c>
      <c r="AI566" s="3">
        <f t="shared" si="52"/>
        <v>100364</v>
      </c>
    </row>
    <row r="567" spans="1:35" x14ac:dyDescent="0.25">
      <c r="A567" s="3" t="str">
        <f>VLOOKUP(B567,'HĐ TRA'!$B:$C,2,0)</f>
        <v>31/08/2025</v>
      </c>
      <c r="B567" s="4">
        <v>9105875196</v>
      </c>
      <c r="C567" s="3" t="s">
        <v>1206</v>
      </c>
      <c r="D567" s="5" t="str">
        <f>VLOOKUP(B567,'HĐ TRA'!$B:$L,11,0)</f>
        <v>0104918404-002</v>
      </c>
      <c r="E567" s="6" t="str">
        <f t="shared" si="50"/>
        <v>WIN-002</v>
      </c>
      <c r="F567" s="8" t="str">
        <f t="shared" si="53"/>
        <v>3500 WM+ HNI 101 Học viện Quốc Phòng</v>
      </c>
      <c r="G567" s="5"/>
      <c r="H567" s="3" t="s">
        <v>1243</v>
      </c>
      <c r="I567" s="4" t="s">
        <v>953</v>
      </c>
      <c r="J567" s="3" t="s">
        <v>1244</v>
      </c>
      <c r="K567" s="3" t="s">
        <v>1245</v>
      </c>
      <c r="L567" s="4" t="s">
        <v>1742</v>
      </c>
      <c r="M567" s="3" t="s">
        <v>1743</v>
      </c>
      <c r="N567" s="3" t="s">
        <v>1744</v>
      </c>
      <c r="O567" s="3">
        <v>10</v>
      </c>
      <c r="P567" s="4" t="s">
        <v>1274</v>
      </c>
      <c r="Q567" s="3" t="s">
        <v>1275</v>
      </c>
      <c r="R567" s="4" t="s">
        <v>1276</v>
      </c>
      <c r="S567" s="4" t="s">
        <v>1249</v>
      </c>
      <c r="T567" s="3">
        <v>74250</v>
      </c>
      <c r="U567" s="3">
        <v>1</v>
      </c>
      <c r="V567" s="3">
        <v>0</v>
      </c>
      <c r="W567" s="3" t="s">
        <v>1745</v>
      </c>
      <c r="X567" s="3" t="s">
        <v>1746</v>
      </c>
      <c r="Y567" s="5">
        <v>45900.697724189798</v>
      </c>
      <c r="AA567" s="3" t="s">
        <v>1250</v>
      </c>
      <c r="AB567" s="3">
        <v>74250</v>
      </c>
      <c r="AC567" s="3" t="s">
        <v>2771</v>
      </c>
      <c r="AD567" s="3" t="s">
        <v>2770</v>
      </c>
      <c r="AE567" s="3" t="str">
        <f t="shared" ref="AE567:AE612" si="54">P567</f>
        <v>10182351</v>
      </c>
      <c r="AF567" s="3" t="str">
        <f>VLOOKUP(AD567,Vat_tu__hang_hoa__dich_vu!$C:$D,2,0)</f>
        <v>CC300</v>
      </c>
      <c r="AH567" s="3">
        <f t="shared" si="51"/>
        <v>74250</v>
      </c>
      <c r="AI567" s="3">
        <f t="shared" si="52"/>
        <v>74250</v>
      </c>
    </row>
    <row r="568" spans="1:35" x14ac:dyDescent="0.25">
      <c r="A568" s="3" t="str">
        <f>VLOOKUP(B568,'HĐ TRA'!$B:$C,2,0)</f>
        <v>31/08/2025</v>
      </c>
      <c r="B568" s="4">
        <v>9105875196</v>
      </c>
      <c r="C568" s="3" t="s">
        <v>1206</v>
      </c>
      <c r="D568" s="5" t="str">
        <f>VLOOKUP(B568,'HĐ TRA'!$B:$L,11,0)</f>
        <v>0104918404-002</v>
      </c>
      <c r="E568" s="6" t="str">
        <f t="shared" si="50"/>
        <v>WIN-002</v>
      </c>
      <c r="F568" s="8" t="str">
        <f t="shared" si="53"/>
        <v>3500 WM+ HNI 101 Học viện Quốc Phòng</v>
      </c>
      <c r="G568" s="5"/>
      <c r="H568" s="3" t="s">
        <v>1243</v>
      </c>
      <c r="I568" s="4" t="s">
        <v>953</v>
      </c>
      <c r="J568" s="3" t="s">
        <v>1244</v>
      </c>
      <c r="K568" s="3" t="s">
        <v>1245</v>
      </c>
      <c r="L568" s="4" t="s">
        <v>1742</v>
      </c>
      <c r="M568" s="3" t="s">
        <v>1743</v>
      </c>
      <c r="N568" s="3" t="s">
        <v>1744</v>
      </c>
      <c r="O568" s="3">
        <v>20</v>
      </c>
      <c r="P568" s="4" t="s">
        <v>1257</v>
      </c>
      <c r="Q568" s="3" t="s">
        <v>1258</v>
      </c>
      <c r="R568" s="4" t="s">
        <v>1259</v>
      </c>
      <c r="S568" s="4" t="s">
        <v>1249</v>
      </c>
      <c r="T568" s="3">
        <v>55595</v>
      </c>
      <c r="U568" s="3">
        <v>3</v>
      </c>
      <c r="V568" s="3">
        <v>0</v>
      </c>
      <c r="W568" s="3" t="s">
        <v>1745</v>
      </c>
      <c r="X568" s="3" t="s">
        <v>1746</v>
      </c>
      <c r="Y568" s="5">
        <v>45900.697724189798</v>
      </c>
      <c r="AA568" s="3" t="s">
        <v>1250</v>
      </c>
      <c r="AB568" s="3">
        <v>55595</v>
      </c>
      <c r="AC568" s="3" t="s">
        <v>3047</v>
      </c>
      <c r="AD568" s="3" t="s">
        <v>3046</v>
      </c>
      <c r="AE568" s="3" t="str">
        <f t="shared" si="54"/>
        <v>10005987</v>
      </c>
      <c r="AF568" s="3" t="str">
        <f>VLOOKUP(AD568,Vat_tu__hang_hoa__dich_vu!$C:$D,2,0)</f>
        <v>TH200</v>
      </c>
      <c r="AH568" s="3">
        <f t="shared" si="51"/>
        <v>55595</v>
      </c>
      <c r="AI568" s="3">
        <f t="shared" si="52"/>
        <v>166785</v>
      </c>
    </row>
    <row r="569" spans="1:35" x14ac:dyDescent="0.25">
      <c r="A569" s="3" t="str">
        <f>VLOOKUP(B569,'HĐ TRA'!$B:$C,2,0)</f>
        <v>31/08/2025</v>
      </c>
      <c r="B569" s="4">
        <v>9105875196</v>
      </c>
      <c r="C569" s="3" t="s">
        <v>1206</v>
      </c>
      <c r="D569" s="5" t="str">
        <f>VLOOKUP(B569,'HĐ TRA'!$B:$L,11,0)</f>
        <v>0104918404-002</v>
      </c>
      <c r="E569" s="6" t="str">
        <f t="shared" si="50"/>
        <v>WIN-002</v>
      </c>
      <c r="F569" s="8" t="str">
        <f t="shared" si="53"/>
        <v>3500 WM+ HNI 101 Học viện Quốc Phòng</v>
      </c>
      <c r="G569" s="5"/>
      <c r="H569" s="3" t="s">
        <v>1243</v>
      </c>
      <c r="I569" s="4" t="s">
        <v>953</v>
      </c>
      <c r="J569" s="3" t="s">
        <v>1244</v>
      </c>
      <c r="K569" s="3" t="s">
        <v>1245</v>
      </c>
      <c r="L569" s="4" t="s">
        <v>1742</v>
      </c>
      <c r="M569" s="3" t="s">
        <v>1743</v>
      </c>
      <c r="N569" s="3" t="s">
        <v>1744</v>
      </c>
      <c r="O569" s="3">
        <v>30</v>
      </c>
      <c r="P569" s="4" t="s">
        <v>1246</v>
      </c>
      <c r="Q569" s="3" t="s">
        <v>1247</v>
      </c>
      <c r="R569" s="4" t="s">
        <v>1248</v>
      </c>
      <c r="S569" s="4" t="s">
        <v>1249</v>
      </c>
      <c r="T569" s="3">
        <v>111058</v>
      </c>
      <c r="U569" s="3">
        <v>1</v>
      </c>
      <c r="V569" s="3">
        <v>0</v>
      </c>
      <c r="W569" s="3" t="s">
        <v>1745</v>
      </c>
      <c r="X569" s="3" t="s">
        <v>1746</v>
      </c>
      <c r="Y569" s="5">
        <v>45900.697724189798</v>
      </c>
      <c r="AA569" s="3" t="s">
        <v>1250</v>
      </c>
      <c r="AB569" s="3">
        <v>111058</v>
      </c>
      <c r="AC569" s="3" t="s">
        <v>2824</v>
      </c>
      <c r="AD569" s="3" t="s">
        <v>2825</v>
      </c>
      <c r="AE569" s="3" t="str">
        <f t="shared" si="54"/>
        <v>10005986</v>
      </c>
      <c r="AF569" s="3" t="str">
        <f>VLOOKUP(AD569,Vat_tu__hang_hoa__dich_vu!$C:$D,2,0)</f>
        <v>GM500</v>
      </c>
      <c r="AH569" s="3">
        <f t="shared" si="51"/>
        <v>111058</v>
      </c>
      <c r="AI569" s="3">
        <f t="shared" si="52"/>
        <v>111058</v>
      </c>
    </row>
    <row r="570" spans="1:35" x14ac:dyDescent="0.25">
      <c r="A570" s="3" t="str">
        <f>VLOOKUP(B570,'HĐ TRA'!$B:$C,2,0)</f>
        <v>31/08/2025</v>
      </c>
      <c r="B570" s="4">
        <v>9105875256</v>
      </c>
      <c r="C570" s="3" t="s">
        <v>993</v>
      </c>
      <c r="D570" s="5" t="str">
        <f>VLOOKUP(B570,'HĐ TRA'!$B:$L,11,0)</f>
        <v>0104918404-002</v>
      </c>
      <c r="E570" s="6" t="str">
        <f t="shared" si="50"/>
        <v>WIN-002</v>
      </c>
      <c r="F570" s="8" t="str">
        <f t="shared" si="53"/>
        <v>5063 WM+ HNI Số 16 Hòa Sơn</v>
      </c>
      <c r="G570" s="5"/>
      <c r="H570" s="3" t="s">
        <v>1243</v>
      </c>
      <c r="I570" s="4" t="s">
        <v>953</v>
      </c>
      <c r="J570" s="3" t="s">
        <v>1244</v>
      </c>
      <c r="K570" s="3" t="s">
        <v>1245</v>
      </c>
      <c r="L570" s="4" t="s">
        <v>1860</v>
      </c>
      <c r="M570" s="3" t="s">
        <v>1861</v>
      </c>
      <c r="N570" s="3" t="s">
        <v>1862</v>
      </c>
      <c r="O570" s="3">
        <v>10</v>
      </c>
      <c r="P570" s="4" t="s">
        <v>1251</v>
      </c>
      <c r="Q570" s="3" t="s">
        <v>1252</v>
      </c>
      <c r="R570" s="4" t="s">
        <v>1253</v>
      </c>
      <c r="S570" s="4" t="s">
        <v>1249</v>
      </c>
      <c r="T570" s="3">
        <v>50182</v>
      </c>
      <c r="U570" s="3">
        <v>4</v>
      </c>
      <c r="V570" s="3">
        <v>0</v>
      </c>
      <c r="W570" s="3" t="s">
        <v>1861</v>
      </c>
      <c r="X570" s="3" t="s">
        <v>1273</v>
      </c>
      <c r="Y570" s="5">
        <v>45900.705763310201</v>
      </c>
      <c r="AA570" s="3" t="s">
        <v>1250</v>
      </c>
      <c r="AB570" s="3">
        <v>50182</v>
      </c>
      <c r="AC570" s="3" t="s">
        <v>2826</v>
      </c>
      <c r="AD570" s="3" t="s">
        <v>3179</v>
      </c>
      <c r="AE570" s="3" t="str">
        <f t="shared" si="54"/>
        <v>10638307</v>
      </c>
      <c r="AF570" s="3" t="str">
        <f>VLOOKUP(AD570,Vat_tu__hang_hoa__dich_vu!$C:$D,2,0)</f>
        <v>GTLX250G</v>
      </c>
      <c r="AH570" s="3">
        <f t="shared" si="51"/>
        <v>50182</v>
      </c>
      <c r="AI570" s="3">
        <f t="shared" si="52"/>
        <v>200728</v>
      </c>
    </row>
    <row r="571" spans="1:35" x14ac:dyDescent="0.25">
      <c r="A571" s="3" t="str">
        <f>VLOOKUP(B571,'HĐ TRA'!$B:$C,2,0)</f>
        <v>31/08/2025</v>
      </c>
      <c r="B571" s="4">
        <v>9105875256</v>
      </c>
      <c r="C571" s="3" t="s">
        <v>993</v>
      </c>
      <c r="D571" s="5" t="str">
        <f>VLOOKUP(B571,'HĐ TRA'!$B:$L,11,0)</f>
        <v>0104918404-002</v>
      </c>
      <c r="E571" s="6" t="str">
        <f t="shared" si="50"/>
        <v>WIN-002</v>
      </c>
      <c r="F571" s="8" t="str">
        <f t="shared" si="53"/>
        <v>5063 WM+ HNI Số 16 Hòa Sơn</v>
      </c>
      <c r="G571" s="5"/>
      <c r="H571" s="3" t="s">
        <v>1243</v>
      </c>
      <c r="I571" s="4" t="s">
        <v>953</v>
      </c>
      <c r="J571" s="3" t="s">
        <v>1244</v>
      </c>
      <c r="K571" s="3" t="s">
        <v>1245</v>
      </c>
      <c r="L571" s="4" t="s">
        <v>1860</v>
      </c>
      <c r="M571" s="3" t="s">
        <v>1861</v>
      </c>
      <c r="N571" s="3" t="s">
        <v>1862</v>
      </c>
      <c r="O571" s="3">
        <v>20</v>
      </c>
      <c r="P571" s="4" t="s">
        <v>1260</v>
      </c>
      <c r="Q571" s="3" t="s">
        <v>1261</v>
      </c>
      <c r="R571" s="4" t="s">
        <v>1262</v>
      </c>
      <c r="S571" s="4" t="s">
        <v>1249</v>
      </c>
      <c r="T571" s="3">
        <v>73431</v>
      </c>
      <c r="U571" s="3">
        <v>4</v>
      </c>
      <c r="V571" s="3">
        <v>0</v>
      </c>
      <c r="W571" s="3" t="s">
        <v>1861</v>
      </c>
      <c r="X571" s="3" t="s">
        <v>1273</v>
      </c>
      <c r="Y571" s="5">
        <v>45900.705763310201</v>
      </c>
      <c r="AA571" s="3" t="s">
        <v>1250</v>
      </c>
      <c r="AB571" s="3">
        <v>73431</v>
      </c>
      <c r="AC571" s="3" t="s">
        <v>2779</v>
      </c>
      <c r="AD571" s="3" t="s">
        <v>2778</v>
      </c>
      <c r="AE571" s="3" t="str">
        <f t="shared" si="54"/>
        <v>10005984</v>
      </c>
      <c r="AF571" s="3" t="str">
        <f>VLOOKUP(AD571,Vat_tu__hang_hoa__dich_vu!$C:$D,2,0)</f>
        <v>CGM300</v>
      </c>
      <c r="AH571" s="3">
        <f t="shared" si="51"/>
        <v>73431</v>
      </c>
      <c r="AI571" s="3">
        <f t="shared" si="52"/>
        <v>293724</v>
      </c>
    </row>
    <row r="572" spans="1:35" x14ac:dyDescent="0.25">
      <c r="A572" s="3" t="str">
        <f>VLOOKUP(B572,'HĐ TRA'!$B:$C,2,0)</f>
        <v>31/08/2025</v>
      </c>
      <c r="B572" s="4">
        <v>9105875256</v>
      </c>
      <c r="C572" s="3" t="s">
        <v>993</v>
      </c>
      <c r="D572" s="5" t="str">
        <f>VLOOKUP(B572,'HĐ TRA'!$B:$L,11,0)</f>
        <v>0104918404-002</v>
      </c>
      <c r="E572" s="6" t="str">
        <f t="shared" si="50"/>
        <v>WIN-002</v>
      </c>
      <c r="F572" s="8" t="str">
        <f t="shared" si="53"/>
        <v>5063 WM+ HNI Số 16 Hòa Sơn</v>
      </c>
      <c r="G572" s="5"/>
      <c r="H572" s="3" t="s">
        <v>1243</v>
      </c>
      <c r="I572" s="4" t="s">
        <v>953</v>
      </c>
      <c r="J572" s="3" t="s">
        <v>1244</v>
      </c>
      <c r="K572" s="3" t="s">
        <v>1245</v>
      </c>
      <c r="L572" s="4" t="s">
        <v>1860</v>
      </c>
      <c r="M572" s="3" t="s">
        <v>1861</v>
      </c>
      <c r="N572" s="3" t="s">
        <v>1862</v>
      </c>
      <c r="O572" s="3">
        <v>30</v>
      </c>
      <c r="P572" s="4" t="s">
        <v>1246</v>
      </c>
      <c r="Q572" s="3" t="s">
        <v>1247</v>
      </c>
      <c r="R572" s="4" t="s">
        <v>1248</v>
      </c>
      <c r="S572" s="4" t="s">
        <v>1249</v>
      </c>
      <c r="T572" s="3">
        <v>111058</v>
      </c>
      <c r="U572" s="3">
        <v>4</v>
      </c>
      <c r="V572" s="3">
        <v>0</v>
      </c>
      <c r="W572" s="3" t="s">
        <v>1861</v>
      </c>
      <c r="X572" s="3" t="s">
        <v>1273</v>
      </c>
      <c r="Y572" s="5">
        <v>45900.705763310201</v>
      </c>
      <c r="AA572" s="3" t="s">
        <v>1250</v>
      </c>
      <c r="AB572" s="3">
        <v>111058</v>
      </c>
      <c r="AC572" s="3" t="s">
        <v>2824</v>
      </c>
      <c r="AD572" s="3" t="s">
        <v>2825</v>
      </c>
      <c r="AE572" s="3" t="str">
        <f t="shared" si="54"/>
        <v>10005986</v>
      </c>
      <c r="AF572" s="3" t="str">
        <f>VLOOKUP(AD572,Vat_tu__hang_hoa__dich_vu!$C:$D,2,0)</f>
        <v>GM500</v>
      </c>
      <c r="AH572" s="3">
        <f t="shared" si="51"/>
        <v>111058</v>
      </c>
      <c r="AI572" s="3">
        <f t="shared" si="52"/>
        <v>444232</v>
      </c>
    </row>
    <row r="573" spans="1:35" x14ac:dyDescent="0.25">
      <c r="A573" s="3" t="str">
        <f>VLOOKUP(B573,'HĐ TRA'!$B:$C,2,0)</f>
        <v>31/08/2025</v>
      </c>
      <c r="B573" s="4">
        <v>9105875312</v>
      </c>
      <c r="C573" s="3" t="s">
        <v>1147</v>
      </c>
      <c r="D573" s="5" t="str">
        <f>VLOOKUP(B573,'HĐ TRA'!$B:$L,11,0)</f>
        <v>0104918404-004</v>
      </c>
      <c r="E573" s="6" t="str">
        <f t="shared" si="50"/>
        <v>WIN-004</v>
      </c>
      <c r="F573" s="8" t="str">
        <f t="shared" si="53"/>
        <v>5122 WM+ HTH 520 Nguyễn Công Trứ</v>
      </c>
      <c r="G573" s="5"/>
      <c r="H573" s="3" t="s">
        <v>1243</v>
      </c>
      <c r="I573" s="4" t="s">
        <v>953</v>
      </c>
      <c r="J573" s="3" t="s">
        <v>1244</v>
      </c>
      <c r="K573" s="3" t="s">
        <v>1245</v>
      </c>
      <c r="L573" s="4" t="s">
        <v>2466</v>
      </c>
      <c r="M573" s="3" t="s">
        <v>2467</v>
      </c>
      <c r="N573" s="3" t="s">
        <v>2468</v>
      </c>
      <c r="O573" s="3">
        <v>10</v>
      </c>
      <c r="P573" s="4" t="s">
        <v>1251</v>
      </c>
      <c r="Q573" s="3" t="s">
        <v>1252</v>
      </c>
      <c r="R573" s="4" t="s">
        <v>1253</v>
      </c>
      <c r="S573" s="4" t="s">
        <v>1249</v>
      </c>
      <c r="T573" s="3">
        <v>50182</v>
      </c>
      <c r="U573" s="3">
        <v>1</v>
      </c>
      <c r="V573" s="3">
        <v>0</v>
      </c>
      <c r="W573" s="3" t="s">
        <v>2467</v>
      </c>
      <c r="X573" s="3" t="s">
        <v>1273</v>
      </c>
      <c r="Y573" s="5">
        <v>45900.711220254598</v>
      </c>
      <c r="AA573" s="3" t="s">
        <v>1250</v>
      </c>
      <c r="AB573" s="3">
        <v>50182</v>
      </c>
      <c r="AC573" s="3" t="s">
        <v>2826</v>
      </c>
      <c r="AD573" s="3" t="s">
        <v>3179</v>
      </c>
      <c r="AE573" s="3" t="str">
        <f t="shared" si="54"/>
        <v>10638307</v>
      </c>
      <c r="AF573" s="3" t="str">
        <f>VLOOKUP(AD573,Vat_tu__hang_hoa__dich_vu!$C:$D,2,0)</f>
        <v>GTLX250G</v>
      </c>
      <c r="AH573" s="3">
        <f t="shared" si="51"/>
        <v>50182</v>
      </c>
      <c r="AI573" s="3">
        <f t="shared" si="52"/>
        <v>50182</v>
      </c>
    </row>
    <row r="574" spans="1:35" x14ac:dyDescent="0.25">
      <c r="A574" s="3" t="str">
        <f>VLOOKUP(B574,'HĐ TRA'!$B:$C,2,0)</f>
        <v>31/08/2025</v>
      </c>
      <c r="B574" s="4">
        <v>9105875293</v>
      </c>
      <c r="C574" s="3" t="s">
        <v>1055</v>
      </c>
      <c r="D574" s="5" t="str">
        <f>VLOOKUP(B574,'HĐ TRA'!$B:$L,11,0)</f>
        <v>0104918404-002</v>
      </c>
      <c r="E574" s="6" t="str">
        <f t="shared" si="50"/>
        <v>WIN-002</v>
      </c>
      <c r="F574" s="8" t="str">
        <f t="shared" si="53"/>
        <v>5659 WM+ HNI 92 Tô Vĩnh Diện</v>
      </c>
      <c r="G574" s="5"/>
      <c r="H574" s="3" t="s">
        <v>1243</v>
      </c>
      <c r="I574" s="4" t="s">
        <v>953</v>
      </c>
      <c r="J574" s="3" t="s">
        <v>1244</v>
      </c>
      <c r="K574" s="3" t="s">
        <v>1245</v>
      </c>
      <c r="L574" s="4" t="s">
        <v>1277</v>
      </c>
      <c r="M574" s="3" t="s">
        <v>1278</v>
      </c>
      <c r="N574" s="3" t="s">
        <v>1279</v>
      </c>
      <c r="O574" s="3">
        <v>10</v>
      </c>
      <c r="P574" s="4" t="s">
        <v>1269</v>
      </c>
      <c r="Q574" s="3" t="s">
        <v>1270</v>
      </c>
      <c r="R574" s="4" t="s">
        <v>1271</v>
      </c>
      <c r="S574" s="4" t="s">
        <v>1249</v>
      </c>
      <c r="T574" s="3">
        <v>56760</v>
      </c>
      <c r="U574" s="3">
        <v>2</v>
      </c>
      <c r="V574" s="3">
        <v>0</v>
      </c>
      <c r="W574" s="3" t="s">
        <v>1278</v>
      </c>
      <c r="X574" s="3" t="s">
        <v>1280</v>
      </c>
      <c r="Y574" s="5">
        <v>45900.7114133102</v>
      </c>
      <c r="AA574" s="3" t="s">
        <v>1250</v>
      </c>
      <c r="AB574" s="3">
        <v>56760</v>
      </c>
      <c r="AC574" s="3" t="s">
        <v>2819</v>
      </c>
      <c r="AD574" s="3" t="s">
        <v>2818</v>
      </c>
      <c r="AE574" s="3" t="str">
        <f t="shared" si="54"/>
        <v>10182350</v>
      </c>
      <c r="AF574" s="3" t="str">
        <f>VLOOKUP(AD574,Vat_tu__hang_hoa__dich_vu!$C:$D,2,0)</f>
        <v>CN300</v>
      </c>
      <c r="AH574" s="3">
        <f t="shared" si="51"/>
        <v>56760</v>
      </c>
      <c r="AI574" s="3">
        <f t="shared" si="52"/>
        <v>113520</v>
      </c>
    </row>
    <row r="575" spans="1:35" x14ac:dyDescent="0.25">
      <c r="A575" s="3" t="str">
        <f>VLOOKUP(B575,'HĐ TRA'!$B:$C,2,0)</f>
        <v>31/08/2025</v>
      </c>
      <c r="B575" s="4">
        <v>9105875293</v>
      </c>
      <c r="C575" s="3" t="s">
        <v>1055</v>
      </c>
      <c r="D575" s="5" t="str">
        <f>VLOOKUP(B575,'HĐ TRA'!$B:$L,11,0)</f>
        <v>0104918404-002</v>
      </c>
      <c r="E575" s="6" t="str">
        <f t="shared" si="50"/>
        <v>WIN-002</v>
      </c>
      <c r="F575" s="8" t="str">
        <f t="shared" si="53"/>
        <v>5659 WM+ HNI 92 Tô Vĩnh Diện</v>
      </c>
      <c r="G575" s="5"/>
      <c r="H575" s="3" t="s">
        <v>1243</v>
      </c>
      <c r="I575" s="4" t="s">
        <v>953</v>
      </c>
      <c r="J575" s="3" t="s">
        <v>1244</v>
      </c>
      <c r="K575" s="3" t="s">
        <v>1245</v>
      </c>
      <c r="L575" s="4" t="s">
        <v>1277</v>
      </c>
      <c r="M575" s="3" t="s">
        <v>1278</v>
      </c>
      <c r="N575" s="3" t="s">
        <v>1279</v>
      </c>
      <c r="O575" s="3">
        <v>20</v>
      </c>
      <c r="P575" s="4" t="s">
        <v>1251</v>
      </c>
      <c r="Q575" s="3" t="s">
        <v>1252</v>
      </c>
      <c r="R575" s="4" t="s">
        <v>1253</v>
      </c>
      <c r="S575" s="4" t="s">
        <v>1249</v>
      </c>
      <c r="T575" s="3">
        <v>50182</v>
      </c>
      <c r="U575" s="3">
        <v>3</v>
      </c>
      <c r="V575" s="3">
        <v>0</v>
      </c>
      <c r="W575" s="3" t="s">
        <v>1278</v>
      </c>
      <c r="X575" s="3" t="s">
        <v>1280</v>
      </c>
      <c r="Y575" s="5">
        <v>45900.7114133102</v>
      </c>
      <c r="AA575" s="3" t="s">
        <v>1250</v>
      </c>
      <c r="AB575" s="3">
        <v>50182</v>
      </c>
      <c r="AC575" s="3" t="s">
        <v>2826</v>
      </c>
      <c r="AD575" s="3" t="s">
        <v>3179</v>
      </c>
      <c r="AE575" s="3" t="str">
        <f t="shared" si="54"/>
        <v>10638307</v>
      </c>
      <c r="AF575" s="3" t="str">
        <f>VLOOKUP(AD575,Vat_tu__hang_hoa__dich_vu!$C:$D,2,0)</f>
        <v>GTLX250G</v>
      </c>
      <c r="AH575" s="3">
        <f t="shared" si="51"/>
        <v>50182</v>
      </c>
      <c r="AI575" s="3">
        <f t="shared" si="52"/>
        <v>150546</v>
      </c>
    </row>
    <row r="576" spans="1:35" x14ac:dyDescent="0.25">
      <c r="A576" s="3" t="str">
        <f>VLOOKUP(B576,'HĐ TRA'!$B:$C,2,0)</f>
        <v>31/08/2025</v>
      </c>
      <c r="B576" s="4">
        <v>9105875352</v>
      </c>
      <c r="C576" s="3" t="s">
        <v>1063</v>
      </c>
      <c r="D576" s="5" t="str">
        <f>VLOOKUP(B576,'HĐ TRA'!$B:$L,11,0)</f>
        <v>0104918404-007</v>
      </c>
      <c r="E576" s="6" t="str">
        <f t="shared" si="50"/>
        <v>WIN-007</v>
      </c>
      <c r="F576" s="8" t="str">
        <f t="shared" si="53"/>
        <v>5210 WM+ QNH Tổ 52 khu 5 P Cửa Ông</v>
      </c>
      <c r="G576" s="5"/>
      <c r="H576" s="3" t="s">
        <v>1243</v>
      </c>
      <c r="I576" s="4" t="s">
        <v>953</v>
      </c>
      <c r="J576" s="3" t="s">
        <v>1244</v>
      </c>
      <c r="K576" s="3" t="s">
        <v>1245</v>
      </c>
      <c r="L576" s="4" t="s">
        <v>1795</v>
      </c>
      <c r="M576" s="3" t="s">
        <v>1796</v>
      </c>
      <c r="N576" s="3" t="s">
        <v>1797</v>
      </c>
      <c r="O576" s="3">
        <v>10</v>
      </c>
      <c r="P576" s="4" t="s">
        <v>1246</v>
      </c>
      <c r="Q576" s="3" t="s">
        <v>1247</v>
      </c>
      <c r="R576" s="4" t="s">
        <v>1248</v>
      </c>
      <c r="S576" s="4" t="s">
        <v>1249</v>
      </c>
      <c r="T576" s="3">
        <v>111058</v>
      </c>
      <c r="U576" s="3">
        <v>1</v>
      </c>
      <c r="V576" s="3">
        <v>0</v>
      </c>
      <c r="W576" s="3" t="s">
        <v>1796</v>
      </c>
      <c r="X576" s="3" t="s">
        <v>1273</v>
      </c>
      <c r="Y576" s="5">
        <v>45900.719970486098</v>
      </c>
      <c r="AA576" s="3" t="s">
        <v>1250</v>
      </c>
      <c r="AB576" s="3">
        <v>111058</v>
      </c>
      <c r="AC576" s="3" t="s">
        <v>2824</v>
      </c>
      <c r="AD576" s="3" t="s">
        <v>2825</v>
      </c>
      <c r="AE576" s="3" t="str">
        <f t="shared" si="54"/>
        <v>10005986</v>
      </c>
      <c r="AF576" s="3" t="str">
        <f>VLOOKUP(AD576,Vat_tu__hang_hoa__dich_vu!$C:$D,2,0)</f>
        <v>GM500</v>
      </c>
      <c r="AH576" s="3">
        <f t="shared" si="51"/>
        <v>111058</v>
      </c>
      <c r="AI576" s="3">
        <f t="shared" si="52"/>
        <v>111058</v>
      </c>
    </row>
    <row r="577" spans="1:35" x14ac:dyDescent="0.25">
      <c r="A577" s="3" t="str">
        <f>VLOOKUP(B577,'HĐ TRA'!$B:$C,2,0)</f>
        <v>31/08/2025</v>
      </c>
      <c r="B577" s="4">
        <v>9105875368</v>
      </c>
      <c r="C577" s="3" t="s">
        <v>1130</v>
      </c>
      <c r="D577" s="5" t="str">
        <f>VLOOKUP(B577,'HĐ TRA'!$B:$L,11,0)</f>
        <v>0104918404-002</v>
      </c>
      <c r="E577" s="6" t="str">
        <f t="shared" si="50"/>
        <v>WIN-002</v>
      </c>
      <c r="F577" s="8" t="str">
        <f t="shared" si="53"/>
        <v>5621 WM+ HNI S2.10 Ocean Park</v>
      </c>
      <c r="G577" s="5"/>
      <c r="H577" s="3" t="s">
        <v>1243</v>
      </c>
      <c r="I577" s="4" t="s">
        <v>953</v>
      </c>
      <c r="J577" s="3" t="s">
        <v>1244</v>
      </c>
      <c r="K577" s="3" t="s">
        <v>1245</v>
      </c>
      <c r="L577" s="4" t="s">
        <v>1438</v>
      </c>
      <c r="M577" s="3" t="s">
        <v>1439</v>
      </c>
      <c r="N577" s="3" t="s">
        <v>1440</v>
      </c>
      <c r="O577" s="3">
        <v>10</v>
      </c>
      <c r="P577" s="4" t="s">
        <v>1251</v>
      </c>
      <c r="Q577" s="3" t="s">
        <v>1252</v>
      </c>
      <c r="R577" s="4" t="s">
        <v>1253</v>
      </c>
      <c r="S577" s="4" t="s">
        <v>1249</v>
      </c>
      <c r="T577" s="3">
        <v>50182</v>
      </c>
      <c r="U577" s="3">
        <v>1</v>
      </c>
      <c r="V577" s="3">
        <v>0</v>
      </c>
      <c r="W577" s="3" t="s">
        <v>1439</v>
      </c>
      <c r="X577" s="3" t="s">
        <v>1441</v>
      </c>
      <c r="Y577" s="5">
        <v>45900.721864664403</v>
      </c>
      <c r="AA577" s="3" t="s">
        <v>1250</v>
      </c>
      <c r="AB577" s="3">
        <v>50182</v>
      </c>
      <c r="AC577" s="3" t="s">
        <v>2826</v>
      </c>
      <c r="AD577" s="3" t="s">
        <v>3179</v>
      </c>
      <c r="AE577" s="3" t="str">
        <f t="shared" si="54"/>
        <v>10638307</v>
      </c>
      <c r="AF577" s="3" t="str">
        <f>VLOOKUP(AD577,Vat_tu__hang_hoa__dich_vu!$C:$D,2,0)</f>
        <v>GTLX250G</v>
      </c>
      <c r="AH577" s="3">
        <f t="shared" si="51"/>
        <v>50182</v>
      </c>
      <c r="AI577" s="3">
        <f t="shared" si="52"/>
        <v>50182</v>
      </c>
    </row>
    <row r="578" spans="1:35" x14ac:dyDescent="0.25">
      <c r="A578" s="3" t="str">
        <f>VLOOKUP(B578,'HĐ TRA'!$B:$C,2,0)</f>
        <v>31/08/2025</v>
      </c>
      <c r="B578" s="4">
        <v>9105875368</v>
      </c>
      <c r="C578" s="3" t="s">
        <v>1130</v>
      </c>
      <c r="D578" s="5" t="str">
        <f>VLOOKUP(B578,'HĐ TRA'!$B:$L,11,0)</f>
        <v>0104918404-002</v>
      </c>
      <c r="E578" s="6" t="str">
        <f t="shared" si="50"/>
        <v>WIN-002</v>
      </c>
      <c r="F578" s="8" t="str">
        <f t="shared" si="53"/>
        <v>5621 WM+ HNI S2.10 Ocean Park</v>
      </c>
      <c r="G578" s="5"/>
      <c r="H578" s="3" t="s">
        <v>1243</v>
      </c>
      <c r="I578" s="4" t="s">
        <v>953</v>
      </c>
      <c r="J578" s="3" t="s">
        <v>1244</v>
      </c>
      <c r="K578" s="3" t="s">
        <v>1245</v>
      </c>
      <c r="L578" s="4" t="s">
        <v>1438</v>
      </c>
      <c r="M578" s="3" t="s">
        <v>1439</v>
      </c>
      <c r="N578" s="3" t="s">
        <v>1440</v>
      </c>
      <c r="O578" s="3">
        <v>20</v>
      </c>
      <c r="P578" s="4" t="s">
        <v>1257</v>
      </c>
      <c r="Q578" s="3" t="s">
        <v>1258</v>
      </c>
      <c r="R578" s="4" t="s">
        <v>1259</v>
      </c>
      <c r="S578" s="4" t="s">
        <v>1249</v>
      </c>
      <c r="T578" s="3">
        <v>55595</v>
      </c>
      <c r="U578" s="3">
        <v>3</v>
      </c>
      <c r="V578" s="3">
        <v>0</v>
      </c>
      <c r="W578" s="3" t="s">
        <v>1439</v>
      </c>
      <c r="X578" s="3" t="s">
        <v>1441</v>
      </c>
      <c r="Y578" s="5">
        <v>45900.721864664403</v>
      </c>
      <c r="AA578" s="3" t="s">
        <v>1250</v>
      </c>
      <c r="AB578" s="3">
        <v>55595</v>
      </c>
      <c r="AC578" s="3" t="s">
        <v>3047</v>
      </c>
      <c r="AD578" s="3" t="s">
        <v>3046</v>
      </c>
      <c r="AE578" s="3" t="str">
        <f t="shared" si="54"/>
        <v>10005987</v>
      </c>
      <c r="AF578" s="3" t="str">
        <f>VLOOKUP(AD578,Vat_tu__hang_hoa__dich_vu!$C:$D,2,0)</f>
        <v>TH200</v>
      </c>
      <c r="AH578" s="3">
        <f t="shared" si="51"/>
        <v>55595</v>
      </c>
      <c r="AI578" s="3">
        <f t="shared" si="52"/>
        <v>166785</v>
      </c>
    </row>
    <row r="579" spans="1:35" x14ac:dyDescent="0.25">
      <c r="A579" s="3" t="str">
        <f>VLOOKUP(B579,'HĐ TRA'!$B:$C,2,0)</f>
        <v>31/08/2025</v>
      </c>
      <c r="B579" s="4">
        <v>9105875368</v>
      </c>
      <c r="C579" s="3" t="s">
        <v>1130</v>
      </c>
      <c r="D579" s="5" t="str">
        <f>VLOOKUP(B579,'HĐ TRA'!$B:$L,11,0)</f>
        <v>0104918404-002</v>
      </c>
      <c r="E579" s="6" t="str">
        <f t="shared" ref="E579:E612" si="55">IF(D579="#N/A","",IF(D579="0104918404","WIN","WIN-"&amp;RIGHT(D579,3)))</f>
        <v>WIN-002</v>
      </c>
      <c r="F579" s="8" t="str">
        <f t="shared" si="53"/>
        <v>5621 WM+ HNI S2.10 Ocean Park</v>
      </c>
      <c r="G579" s="5"/>
      <c r="H579" s="3" t="s">
        <v>1243</v>
      </c>
      <c r="I579" s="4" t="s">
        <v>953</v>
      </c>
      <c r="J579" s="3" t="s">
        <v>1244</v>
      </c>
      <c r="K579" s="3" t="s">
        <v>1245</v>
      </c>
      <c r="L579" s="4" t="s">
        <v>1438</v>
      </c>
      <c r="M579" s="3" t="s">
        <v>1439</v>
      </c>
      <c r="N579" s="3" t="s">
        <v>1440</v>
      </c>
      <c r="O579" s="3">
        <v>30</v>
      </c>
      <c r="P579" s="4" t="s">
        <v>1246</v>
      </c>
      <c r="Q579" s="3" t="s">
        <v>1247</v>
      </c>
      <c r="R579" s="4" t="s">
        <v>1248</v>
      </c>
      <c r="S579" s="4" t="s">
        <v>1249</v>
      </c>
      <c r="T579" s="3">
        <v>111058</v>
      </c>
      <c r="U579" s="3">
        <v>2</v>
      </c>
      <c r="V579" s="3">
        <v>0</v>
      </c>
      <c r="W579" s="3" t="s">
        <v>1439</v>
      </c>
      <c r="X579" s="3" t="s">
        <v>1441</v>
      </c>
      <c r="Y579" s="5">
        <v>45900.721864664403</v>
      </c>
      <c r="AA579" s="3" t="s">
        <v>1250</v>
      </c>
      <c r="AB579" s="3">
        <v>111058</v>
      </c>
      <c r="AC579" s="3" t="s">
        <v>2824</v>
      </c>
      <c r="AD579" s="3" t="s">
        <v>2825</v>
      </c>
      <c r="AE579" s="3" t="str">
        <f t="shared" si="54"/>
        <v>10005986</v>
      </c>
      <c r="AF579" s="3" t="str">
        <f>VLOOKUP(AD579,Vat_tu__hang_hoa__dich_vu!$C:$D,2,0)</f>
        <v>GM500</v>
      </c>
      <c r="AH579" s="3">
        <f t="shared" ref="AH579:AH612" si="56">T579</f>
        <v>111058</v>
      </c>
      <c r="AI579" s="3">
        <f t="shared" ref="AI579:AI612" si="57">T579*U579</f>
        <v>222116</v>
      </c>
    </row>
    <row r="580" spans="1:35" x14ac:dyDescent="0.25">
      <c r="A580" s="3" t="str">
        <f>VLOOKUP(B580,'HĐ TRA'!$B:$C,2,0)</f>
        <v>31/08/2025</v>
      </c>
      <c r="B580" s="4">
        <v>9105875395</v>
      </c>
      <c r="C580" s="3" t="s">
        <v>964</v>
      </c>
      <c r="D580" s="5" t="str">
        <f>VLOOKUP(B580,'HĐ TRA'!$B:$L,11,0)</f>
        <v>0104918404-039</v>
      </c>
      <c r="E580" s="6" t="str">
        <f t="shared" si="55"/>
        <v>WIN-039</v>
      </c>
      <c r="F580" s="8" t="str">
        <f t="shared" si="53"/>
        <v>2AO5 WM+ PYN 79 Lê Thành Phương</v>
      </c>
      <c r="G580" s="5"/>
      <c r="H580" s="3" t="s">
        <v>1243</v>
      </c>
      <c r="I580" s="4" t="s">
        <v>953</v>
      </c>
      <c r="J580" s="3" t="s">
        <v>1244</v>
      </c>
      <c r="K580" s="3" t="s">
        <v>1245</v>
      </c>
      <c r="L580" s="4" t="s">
        <v>1328</v>
      </c>
      <c r="M580" s="3" t="s">
        <v>1329</v>
      </c>
      <c r="N580" s="3" t="s">
        <v>1330</v>
      </c>
      <c r="O580" s="3">
        <v>10</v>
      </c>
      <c r="P580" s="4" t="s">
        <v>1246</v>
      </c>
      <c r="Q580" s="3" t="s">
        <v>1247</v>
      </c>
      <c r="R580" s="4" t="s">
        <v>1248</v>
      </c>
      <c r="S580" s="4" t="s">
        <v>1249</v>
      </c>
      <c r="T580" s="3">
        <v>111058</v>
      </c>
      <c r="U580" s="3">
        <v>1</v>
      </c>
      <c r="V580" s="3">
        <v>0</v>
      </c>
      <c r="W580" s="3" t="s">
        <v>1329</v>
      </c>
      <c r="Y580" s="5">
        <v>45900.729744294003</v>
      </c>
      <c r="AA580" s="3" t="s">
        <v>1250</v>
      </c>
      <c r="AB580" s="3">
        <v>111058</v>
      </c>
      <c r="AC580" s="3" t="s">
        <v>2824</v>
      </c>
      <c r="AD580" s="3" t="s">
        <v>2825</v>
      </c>
      <c r="AE580" s="3" t="str">
        <f t="shared" si="54"/>
        <v>10005986</v>
      </c>
      <c r="AF580" s="3" t="str">
        <f>VLOOKUP(AD580,Vat_tu__hang_hoa__dich_vu!$C:$D,2,0)</f>
        <v>GM500</v>
      </c>
      <c r="AH580" s="3">
        <f t="shared" si="56"/>
        <v>111058</v>
      </c>
      <c r="AI580" s="3">
        <f t="shared" si="57"/>
        <v>111058</v>
      </c>
    </row>
    <row r="581" spans="1:35" x14ac:dyDescent="0.25">
      <c r="A581" s="3" t="str">
        <f>VLOOKUP(B581,'HĐ TRA'!$B:$C,2,0)</f>
        <v>31/08/2025</v>
      </c>
      <c r="B581" s="4">
        <v>9105875395</v>
      </c>
      <c r="C581" s="3" t="s">
        <v>964</v>
      </c>
      <c r="D581" s="5" t="str">
        <f>VLOOKUP(B581,'HĐ TRA'!$B:$L,11,0)</f>
        <v>0104918404-039</v>
      </c>
      <c r="E581" s="6" t="str">
        <f t="shared" si="55"/>
        <v>WIN-039</v>
      </c>
      <c r="F581" s="8" t="str">
        <f t="shared" si="53"/>
        <v>2AO5 WM+ PYN 79 Lê Thành Phương</v>
      </c>
      <c r="G581" s="5"/>
      <c r="H581" s="3" t="s">
        <v>1243</v>
      </c>
      <c r="I581" s="4" t="s">
        <v>953</v>
      </c>
      <c r="J581" s="3" t="s">
        <v>1244</v>
      </c>
      <c r="K581" s="3" t="s">
        <v>1245</v>
      </c>
      <c r="L581" s="4" t="s">
        <v>1328</v>
      </c>
      <c r="M581" s="3" t="s">
        <v>1329</v>
      </c>
      <c r="N581" s="3" t="s">
        <v>1330</v>
      </c>
      <c r="O581" s="3">
        <v>20</v>
      </c>
      <c r="P581" s="4" t="s">
        <v>1251</v>
      </c>
      <c r="Q581" s="3" t="s">
        <v>1252</v>
      </c>
      <c r="R581" s="4" t="s">
        <v>1253</v>
      </c>
      <c r="S581" s="4" t="s">
        <v>1249</v>
      </c>
      <c r="T581" s="3">
        <v>50182</v>
      </c>
      <c r="U581" s="3">
        <v>3</v>
      </c>
      <c r="V581" s="3">
        <v>0</v>
      </c>
      <c r="W581" s="3" t="s">
        <v>1329</v>
      </c>
      <c r="Y581" s="5">
        <v>45900.729744294003</v>
      </c>
      <c r="AA581" s="3" t="s">
        <v>1250</v>
      </c>
      <c r="AB581" s="3">
        <v>50182</v>
      </c>
      <c r="AC581" s="3" t="s">
        <v>2826</v>
      </c>
      <c r="AD581" s="3" t="s">
        <v>3179</v>
      </c>
      <c r="AE581" s="3" t="str">
        <f t="shared" si="54"/>
        <v>10638307</v>
      </c>
      <c r="AF581" s="3" t="str">
        <f>VLOOKUP(AD581,Vat_tu__hang_hoa__dich_vu!$C:$D,2,0)</f>
        <v>GTLX250G</v>
      </c>
      <c r="AH581" s="3">
        <f t="shared" si="56"/>
        <v>50182</v>
      </c>
      <c r="AI581" s="3">
        <f t="shared" si="57"/>
        <v>150546</v>
      </c>
    </row>
    <row r="582" spans="1:35" x14ac:dyDescent="0.25">
      <c r="A582" s="3" t="str">
        <f>VLOOKUP(B582,'HĐ TRA'!$B:$C,2,0)</f>
        <v>31/08/2025</v>
      </c>
      <c r="B582" s="4">
        <v>9105875395</v>
      </c>
      <c r="C582" s="3" t="s">
        <v>964</v>
      </c>
      <c r="D582" s="5" t="str">
        <f>VLOOKUP(B582,'HĐ TRA'!$B:$L,11,0)</f>
        <v>0104918404-039</v>
      </c>
      <c r="E582" s="6" t="str">
        <f t="shared" si="55"/>
        <v>WIN-039</v>
      </c>
      <c r="F582" s="8" t="str">
        <f t="shared" ref="F582:F612" si="58">L582&amp;" "&amp;M582</f>
        <v>2AO5 WM+ PYN 79 Lê Thành Phương</v>
      </c>
      <c r="G582" s="5"/>
      <c r="H582" s="3" t="s">
        <v>1243</v>
      </c>
      <c r="I582" s="4" t="s">
        <v>953</v>
      </c>
      <c r="J582" s="3" t="s">
        <v>1244</v>
      </c>
      <c r="K582" s="3" t="s">
        <v>1245</v>
      </c>
      <c r="L582" s="4" t="s">
        <v>1328</v>
      </c>
      <c r="M582" s="3" t="s">
        <v>1329</v>
      </c>
      <c r="N582" s="3" t="s">
        <v>1330</v>
      </c>
      <c r="O582" s="3">
        <v>30</v>
      </c>
      <c r="P582" s="4" t="s">
        <v>1257</v>
      </c>
      <c r="Q582" s="3" t="s">
        <v>1258</v>
      </c>
      <c r="R582" s="4" t="s">
        <v>1259</v>
      </c>
      <c r="S582" s="4" t="s">
        <v>1249</v>
      </c>
      <c r="T582" s="3">
        <v>55595</v>
      </c>
      <c r="U582" s="3">
        <v>4</v>
      </c>
      <c r="V582" s="3">
        <v>0</v>
      </c>
      <c r="W582" s="3" t="s">
        <v>1329</v>
      </c>
      <c r="Y582" s="5">
        <v>45900.729744294003</v>
      </c>
      <c r="AA582" s="3" t="s">
        <v>1250</v>
      </c>
      <c r="AB582" s="3">
        <v>55595</v>
      </c>
      <c r="AC582" s="3" t="s">
        <v>3047</v>
      </c>
      <c r="AD582" s="3" t="s">
        <v>3046</v>
      </c>
      <c r="AE582" s="3" t="str">
        <f t="shared" si="54"/>
        <v>10005987</v>
      </c>
      <c r="AF582" s="3" t="str">
        <f>VLOOKUP(AD582,Vat_tu__hang_hoa__dich_vu!$C:$D,2,0)</f>
        <v>TH200</v>
      </c>
      <c r="AH582" s="3">
        <f t="shared" si="56"/>
        <v>55595</v>
      </c>
      <c r="AI582" s="3">
        <f t="shared" si="57"/>
        <v>222380</v>
      </c>
    </row>
    <row r="583" spans="1:35" x14ac:dyDescent="0.25">
      <c r="A583" s="3" t="str">
        <f>VLOOKUP(B583,'HĐ TRA'!$B:$C,2,0)</f>
        <v>31/08/2025</v>
      </c>
      <c r="B583" s="4">
        <v>9105875406</v>
      </c>
      <c r="C583" s="3" t="s">
        <v>1185</v>
      </c>
      <c r="D583" s="5" t="str">
        <f>VLOOKUP(B583,'HĐ TRA'!$B:$L,11,0)</f>
        <v>0104918404-058</v>
      </c>
      <c r="E583" s="6" t="str">
        <f t="shared" si="55"/>
        <v>WIN-058</v>
      </c>
      <c r="F583" s="8" t="str">
        <f t="shared" si="58"/>
        <v>6793 WM+ NAN Chợ Yên Sơn, Đô Lương</v>
      </c>
      <c r="G583" s="5"/>
      <c r="H583" s="3" t="s">
        <v>1243</v>
      </c>
      <c r="I583" s="4" t="s">
        <v>953</v>
      </c>
      <c r="J583" s="3" t="s">
        <v>1244</v>
      </c>
      <c r="K583" s="3" t="s">
        <v>1245</v>
      </c>
      <c r="L583" s="4" t="s">
        <v>1935</v>
      </c>
      <c r="M583" s="3" t="s">
        <v>1936</v>
      </c>
      <c r="N583" s="3" t="s">
        <v>1937</v>
      </c>
      <c r="O583" s="3">
        <v>10</v>
      </c>
      <c r="P583" s="4" t="s">
        <v>1246</v>
      </c>
      <c r="Q583" s="3" t="s">
        <v>1247</v>
      </c>
      <c r="R583" s="4" t="s">
        <v>1248</v>
      </c>
      <c r="S583" s="4" t="s">
        <v>1249</v>
      </c>
      <c r="T583" s="3">
        <v>111058</v>
      </c>
      <c r="U583" s="3">
        <v>7</v>
      </c>
      <c r="V583" s="3">
        <v>0</v>
      </c>
      <c r="W583" s="3" t="s">
        <v>1936</v>
      </c>
      <c r="Y583" s="5">
        <v>45900.743211539397</v>
      </c>
      <c r="Z583" s="3" t="s">
        <v>2689</v>
      </c>
      <c r="AA583" s="3" t="s">
        <v>1250</v>
      </c>
      <c r="AB583" s="3">
        <v>111058</v>
      </c>
      <c r="AC583" s="3" t="s">
        <v>2824</v>
      </c>
      <c r="AD583" s="3" t="s">
        <v>2825</v>
      </c>
      <c r="AE583" s="3" t="str">
        <f t="shared" si="54"/>
        <v>10005986</v>
      </c>
      <c r="AF583" s="3" t="str">
        <f>VLOOKUP(AD583,Vat_tu__hang_hoa__dich_vu!$C:$D,2,0)</f>
        <v>GM500</v>
      </c>
      <c r="AH583" s="3">
        <f t="shared" si="56"/>
        <v>111058</v>
      </c>
      <c r="AI583" s="3">
        <f t="shared" si="57"/>
        <v>777406</v>
      </c>
    </row>
    <row r="584" spans="1:35" x14ac:dyDescent="0.25">
      <c r="A584" s="3" t="str">
        <f>VLOOKUP(B584,'HĐ TRA'!$B:$C,2,0)</f>
        <v>31/08/2025</v>
      </c>
      <c r="B584" s="4">
        <v>9105875619</v>
      </c>
      <c r="C584" s="3" t="s">
        <v>958</v>
      </c>
      <c r="D584" s="5" t="str">
        <f>VLOOKUP(B584,'HĐ TRA'!$B:$L,11,0)</f>
        <v>0104918404-058</v>
      </c>
      <c r="E584" s="6" t="str">
        <f t="shared" si="55"/>
        <v>WIN-058</v>
      </c>
      <c r="F584" s="8" t="str">
        <f t="shared" si="58"/>
        <v>5282 WM+ NAN 80 Lê Hồng Phong</v>
      </c>
      <c r="G584" s="5"/>
      <c r="H584" s="3" t="s">
        <v>1243</v>
      </c>
      <c r="I584" s="4" t="s">
        <v>953</v>
      </c>
      <c r="J584" s="3" t="s">
        <v>1244</v>
      </c>
      <c r="K584" s="3" t="s">
        <v>1245</v>
      </c>
      <c r="L584" s="4" t="s">
        <v>1343</v>
      </c>
      <c r="M584" s="3" t="s">
        <v>1344</v>
      </c>
      <c r="N584" s="3" t="s">
        <v>1345</v>
      </c>
      <c r="O584" s="3">
        <v>10</v>
      </c>
      <c r="P584" s="4" t="s">
        <v>1254</v>
      </c>
      <c r="Q584" s="3" t="s">
        <v>1255</v>
      </c>
      <c r="R584" s="4" t="s">
        <v>1256</v>
      </c>
      <c r="S584" s="4" t="s">
        <v>1249</v>
      </c>
      <c r="T584" s="3">
        <v>46000</v>
      </c>
      <c r="U584" s="3">
        <v>4</v>
      </c>
      <c r="V584" s="3">
        <v>0</v>
      </c>
      <c r="W584" s="3" t="s">
        <v>1344</v>
      </c>
      <c r="X584" s="3" t="s">
        <v>1273</v>
      </c>
      <c r="Y584" s="5">
        <v>45900.781852546301</v>
      </c>
      <c r="AA584" s="3" t="s">
        <v>1250</v>
      </c>
      <c r="AB584" s="3">
        <v>46000</v>
      </c>
      <c r="AC584" s="3" t="s">
        <v>3013</v>
      </c>
      <c r="AD584" s="3" t="s">
        <v>3181</v>
      </c>
      <c r="AE584" s="3" t="str">
        <f t="shared" si="54"/>
        <v>10638308</v>
      </c>
      <c r="AF584" s="3" t="str">
        <f>VLOOKUP(AD584,Vat_tu__hang_hoa__dich_vu!$C:$D,2,0)</f>
        <v>MNH250</v>
      </c>
      <c r="AH584" s="3">
        <f t="shared" si="56"/>
        <v>46000</v>
      </c>
      <c r="AI584" s="3">
        <f t="shared" si="57"/>
        <v>184000</v>
      </c>
    </row>
    <row r="585" spans="1:35" x14ac:dyDescent="0.25">
      <c r="A585" s="3" t="str">
        <f>VLOOKUP(B585,'HĐ TRA'!$B:$C,2,0)</f>
        <v>31/08/2025</v>
      </c>
      <c r="B585" s="4">
        <v>9105875619</v>
      </c>
      <c r="C585" s="3" t="s">
        <v>958</v>
      </c>
      <c r="D585" s="5" t="str">
        <f>VLOOKUP(B585,'HĐ TRA'!$B:$L,11,0)</f>
        <v>0104918404-058</v>
      </c>
      <c r="E585" s="6" t="str">
        <f t="shared" si="55"/>
        <v>WIN-058</v>
      </c>
      <c r="F585" s="8" t="str">
        <f t="shared" si="58"/>
        <v>5282 WM+ NAN 80 Lê Hồng Phong</v>
      </c>
      <c r="G585" s="5"/>
      <c r="H585" s="3" t="s">
        <v>1243</v>
      </c>
      <c r="I585" s="4" t="s">
        <v>953</v>
      </c>
      <c r="J585" s="3" t="s">
        <v>1244</v>
      </c>
      <c r="K585" s="3" t="s">
        <v>1245</v>
      </c>
      <c r="L585" s="4" t="s">
        <v>1343</v>
      </c>
      <c r="M585" s="3" t="s">
        <v>1344</v>
      </c>
      <c r="N585" s="3" t="s">
        <v>1345</v>
      </c>
      <c r="O585" s="3">
        <v>20</v>
      </c>
      <c r="P585" s="4" t="s">
        <v>1274</v>
      </c>
      <c r="Q585" s="3" t="s">
        <v>1275</v>
      </c>
      <c r="R585" s="4" t="s">
        <v>1276</v>
      </c>
      <c r="S585" s="4" t="s">
        <v>1249</v>
      </c>
      <c r="T585" s="3">
        <v>74250</v>
      </c>
      <c r="U585" s="3">
        <v>3</v>
      </c>
      <c r="V585" s="3">
        <v>0</v>
      </c>
      <c r="W585" s="3" t="s">
        <v>1344</v>
      </c>
      <c r="X585" s="3" t="s">
        <v>1273</v>
      </c>
      <c r="Y585" s="5">
        <v>45900.781852546301</v>
      </c>
      <c r="AA585" s="3" t="s">
        <v>1250</v>
      </c>
      <c r="AB585" s="3">
        <v>74250</v>
      </c>
      <c r="AC585" s="3" t="s">
        <v>2771</v>
      </c>
      <c r="AD585" s="3" t="s">
        <v>2770</v>
      </c>
      <c r="AE585" s="3" t="str">
        <f t="shared" si="54"/>
        <v>10182351</v>
      </c>
      <c r="AF585" s="3" t="str">
        <f>VLOOKUP(AD585,Vat_tu__hang_hoa__dich_vu!$C:$D,2,0)</f>
        <v>CC300</v>
      </c>
      <c r="AH585" s="3">
        <f t="shared" si="56"/>
        <v>74250</v>
      </c>
      <c r="AI585" s="3">
        <f t="shared" si="57"/>
        <v>222750</v>
      </c>
    </row>
    <row r="586" spans="1:35" x14ac:dyDescent="0.25">
      <c r="A586" s="3" t="str">
        <f>VLOOKUP(B586,'HĐ TRA'!$B:$C,2,0)</f>
        <v>31/08/2025</v>
      </c>
      <c r="B586" s="4">
        <v>9105875620</v>
      </c>
      <c r="C586" s="3" t="s">
        <v>1165</v>
      </c>
      <c r="D586" s="5" t="str">
        <f>VLOOKUP(B586,'HĐ TRA'!$B:$L,11,0)</f>
        <v>0104918404-004</v>
      </c>
      <c r="E586" s="6" t="str">
        <f t="shared" si="55"/>
        <v>WIN-004</v>
      </c>
      <c r="F586" s="8" t="str">
        <f t="shared" si="58"/>
        <v>6560 WM+ HTH 392 Trần Phú</v>
      </c>
      <c r="G586" s="5"/>
      <c r="H586" s="3" t="s">
        <v>1243</v>
      </c>
      <c r="I586" s="4" t="s">
        <v>953</v>
      </c>
      <c r="J586" s="3" t="s">
        <v>1244</v>
      </c>
      <c r="K586" s="3" t="s">
        <v>1245</v>
      </c>
      <c r="L586" s="4" t="s">
        <v>1917</v>
      </c>
      <c r="M586" s="3" t="s">
        <v>1918</v>
      </c>
      <c r="N586" s="3" t="s">
        <v>1919</v>
      </c>
      <c r="O586" s="3">
        <v>10</v>
      </c>
      <c r="P586" s="4" t="s">
        <v>1274</v>
      </c>
      <c r="Q586" s="3" t="s">
        <v>1275</v>
      </c>
      <c r="R586" s="4" t="s">
        <v>1276</v>
      </c>
      <c r="S586" s="4" t="s">
        <v>1249</v>
      </c>
      <c r="T586" s="3">
        <v>74250</v>
      </c>
      <c r="U586" s="3">
        <v>1</v>
      </c>
      <c r="V586" s="3">
        <v>0</v>
      </c>
      <c r="W586" s="3" t="s">
        <v>1918</v>
      </c>
      <c r="Y586" s="5">
        <v>45900.788484027798</v>
      </c>
      <c r="Z586" s="3" t="s">
        <v>2690</v>
      </c>
      <c r="AA586" s="3" t="s">
        <v>1250</v>
      </c>
      <c r="AB586" s="3">
        <v>74250</v>
      </c>
      <c r="AC586" s="3" t="s">
        <v>2771</v>
      </c>
      <c r="AD586" s="3" t="s">
        <v>2770</v>
      </c>
      <c r="AE586" s="3" t="str">
        <f t="shared" si="54"/>
        <v>10182351</v>
      </c>
      <c r="AF586" s="3" t="str">
        <f>VLOOKUP(AD586,Vat_tu__hang_hoa__dich_vu!$C:$D,2,0)</f>
        <v>CC300</v>
      </c>
      <c r="AH586" s="3">
        <f t="shared" si="56"/>
        <v>74250</v>
      </c>
      <c r="AI586" s="3">
        <f t="shared" si="57"/>
        <v>74250</v>
      </c>
    </row>
    <row r="587" spans="1:35" x14ac:dyDescent="0.25">
      <c r="A587" s="3" t="str">
        <f>VLOOKUP(B587,'HĐ TRA'!$B:$C,2,0)</f>
        <v>31/08/2025</v>
      </c>
      <c r="B587" s="4">
        <v>9105875565</v>
      </c>
      <c r="C587" s="3" t="s">
        <v>1029</v>
      </c>
      <c r="D587" s="5" t="str">
        <f>VLOOKUP(B587,'HĐ TRA'!$B:$L,11,0)</f>
        <v>0104918404-002</v>
      </c>
      <c r="E587" s="6" t="str">
        <f t="shared" si="55"/>
        <v>WIN-002</v>
      </c>
      <c r="F587" s="8" t="str">
        <f t="shared" si="58"/>
        <v>2AW4 WM+ HNI Phú Châu, Ba Vì</v>
      </c>
      <c r="G587" s="5"/>
      <c r="H587" s="3" t="s">
        <v>1243</v>
      </c>
      <c r="I587" s="4" t="s">
        <v>953</v>
      </c>
      <c r="J587" s="3" t="s">
        <v>1244</v>
      </c>
      <c r="K587" s="3" t="s">
        <v>1245</v>
      </c>
      <c r="L587" s="4" t="s">
        <v>1657</v>
      </c>
      <c r="M587" s="3" t="s">
        <v>1658</v>
      </c>
      <c r="N587" s="3" t="s">
        <v>1659</v>
      </c>
      <c r="O587" s="3">
        <v>10</v>
      </c>
      <c r="P587" s="4" t="s">
        <v>1254</v>
      </c>
      <c r="Q587" s="3" t="s">
        <v>1255</v>
      </c>
      <c r="R587" s="4" t="s">
        <v>1256</v>
      </c>
      <c r="S587" s="4" t="s">
        <v>1249</v>
      </c>
      <c r="T587" s="3">
        <v>46000</v>
      </c>
      <c r="U587" s="3">
        <v>1</v>
      </c>
      <c r="V587" s="3">
        <v>0</v>
      </c>
      <c r="W587" s="3" t="s">
        <v>1660</v>
      </c>
      <c r="Y587" s="5">
        <v>45900.789693368097</v>
      </c>
      <c r="AA587" s="3" t="s">
        <v>1250</v>
      </c>
      <c r="AB587" s="3">
        <v>46000</v>
      </c>
      <c r="AC587" s="3" t="s">
        <v>3013</v>
      </c>
      <c r="AD587" s="3" t="s">
        <v>3181</v>
      </c>
      <c r="AE587" s="3" t="str">
        <f t="shared" si="54"/>
        <v>10638308</v>
      </c>
      <c r="AF587" s="3" t="str">
        <f>VLOOKUP(AD587,Vat_tu__hang_hoa__dich_vu!$C:$D,2,0)</f>
        <v>MNH250</v>
      </c>
      <c r="AH587" s="3">
        <f t="shared" si="56"/>
        <v>46000</v>
      </c>
      <c r="AI587" s="3">
        <f t="shared" si="57"/>
        <v>46000</v>
      </c>
    </row>
    <row r="588" spans="1:35" x14ac:dyDescent="0.25">
      <c r="A588" s="3" t="str">
        <f>VLOOKUP(B588,'HĐ TRA'!$B:$C,2,0)</f>
        <v>31/08/2025</v>
      </c>
      <c r="B588" s="4">
        <v>9105875566</v>
      </c>
      <c r="C588" s="3" t="s">
        <v>1037</v>
      </c>
      <c r="D588" s="5" t="str">
        <f>VLOOKUP(B588,'HĐ TRA'!$B:$L,11,0)</f>
        <v>0104918404-002</v>
      </c>
      <c r="E588" s="6" t="str">
        <f t="shared" si="55"/>
        <v>WIN-002</v>
      </c>
      <c r="F588" s="8" t="str">
        <f t="shared" si="58"/>
        <v>5636 WM+ HNI S1.09 Ocean Park</v>
      </c>
      <c r="G588" s="5"/>
      <c r="H588" s="3" t="s">
        <v>1243</v>
      </c>
      <c r="I588" s="4" t="s">
        <v>953</v>
      </c>
      <c r="J588" s="3" t="s">
        <v>1244</v>
      </c>
      <c r="K588" s="3" t="s">
        <v>1245</v>
      </c>
      <c r="L588" s="4" t="s">
        <v>1817</v>
      </c>
      <c r="M588" s="3" t="s">
        <v>1818</v>
      </c>
      <c r="N588" s="3" t="s">
        <v>1819</v>
      </c>
      <c r="O588" s="3">
        <v>10</v>
      </c>
      <c r="P588" s="4" t="s">
        <v>1257</v>
      </c>
      <c r="Q588" s="3" t="s">
        <v>1258</v>
      </c>
      <c r="R588" s="4" t="s">
        <v>1259</v>
      </c>
      <c r="S588" s="4" t="s">
        <v>1249</v>
      </c>
      <c r="T588" s="3">
        <v>55595</v>
      </c>
      <c r="U588" s="3">
        <v>2</v>
      </c>
      <c r="V588" s="3">
        <v>0</v>
      </c>
      <c r="W588" s="3" t="s">
        <v>1818</v>
      </c>
      <c r="X588" s="3" t="s">
        <v>1820</v>
      </c>
      <c r="Y588" s="5">
        <v>45900.790255555599</v>
      </c>
      <c r="AA588" s="3" t="s">
        <v>1250</v>
      </c>
      <c r="AB588" s="3">
        <v>55595</v>
      </c>
      <c r="AC588" s="3" t="s">
        <v>3047</v>
      </c>
      <c r="AD588" s="3" t="s">
        <v>3046</v>
      </c>
      <c r="AE588" s="3" t="str">
        <f t="shared" si="54"/>
        <v>10005987</v>
      </c>
      <c r="AF588" s="3" t="str">
        <f>VLOOKUP(AD588,Vat_tu__hang_hoa__dich_vu!$C:$D,2,0)</f>
        <v>TH200</v>
      </c>
      <c r="AH588" s="3">
        <f t="shared" si="56"/>
        <v>55595</v>
      </c>
      <c r="AI588" s="3">
        <f t="shared" si="57"/>
        <v>111190</v>
      </c>
    </row>
    <row r="589" spans="1:35" x14ac:dyDescent="0.25">
      <c r="A589" s="3" t="str">
        <f>VLOOKUP(B589,'HĐ TRA'!$B:$C,2,0)</f>
        <v>31/08/2025</v>
      </c>
      <c r="B589" s="4">
        <v>9105875566</v>
      </c>
      <c r="C589" s="3" t="s">
        <v>1037</v>
      </c>
      <c r="D589" s="5" t="str">
        <f>VLOOKUP(B589,'HĐ TRA'!$B:$L,11,0)</f>
        <v>0104918404-002</v>
      </c>
      <c r="E589" s="6" t="str">
        <f t="shared" si="55"/>
        <v>WIN-002</v>
      </c>
      <c r="F589" s="8" t="str">
        <f t="shared" si="58"/>
        <v>5636 WM+ HNI S1.09 Ocean Park</v>
      </c>
      <c r="G589" s="5"/>
      <c r="H589" s="3" t="s">
        <v>1243</v>
      </c>
      <c r="I589" s="4" t="s">
        <v>953</v>
      </c>
      <c r="J589" s="3" t="s">
        <v>1244</v>
      </c>
      <c r="K589" s="3" t="s">
        <v>1245</v>
      </c>
      <c r="L589" s="4" t="s">
        <v>1817</v>
      </c>
      <c r="M589" s="3" t="s">
        <v>1818</v>
      </c>
      <c r="N589" s="3" t="s">
        <v>1819</v>
      </c>
      <c r="O589" s="3">
        <v>20</v>
      </c>
      <c r="P589" s="4" t="s">
        <v>1246</v>
      </c>
      <c r="Q589" s="3" t="s">
        <v>1247</v>
      </c>
      <c r="R589" s="4" t="s">
        <v>1248</v>
      </c>
      <c r="S589" s="4" t="s">
        <v>1249</v>
      </c>
      <c r="T589" s="3">
        <v>111058</v>
      </c>
      <c r="U589" s="3">
        <v>2</v>
      </c>
      <c r="V589" s="3">
        <v>0</v>
      </c>
      <c r="W589" s="3" t="s">
        <v>1818</v>
      </c>
      <c r="X589" s="3" t="s">
        <v>1820</v>
      </c>
      <c r="Y589" s="5">
        <v>45900.790255555599</v>
      </c>
      <c r="AA589" s="3" t="s">
        <v>1250</v>
      </c>
      <c r="AB589" s="3">
        <v>111058</v>
      </c>
      <c r="AC589" s="3" t="s">
        <v>2824</v>
      </c>
      <c r="AD589" s="3" t="s">
        <v>2825</v>
      </c>
      <c r="AE589" s="3" t="str">
        <f t="shared" si="54"/>
        <v>10005986</v>
      </c>
      <c r="AF589" s="3" t="str">
        <f>VLOOKUP(AD589,Vat_tu__hang_hoa__dich_vu!$C:$D,2,0)</f>
        <v>GM500</v>
      </c>
      <c r="AH589" s="3">
        <f t="shared" si="56"/>
        <v>111058</v>
      </c>
      <c r="AI589" s="3">
        <f t="shared" si="57"/>
        <v>222116</v>
      </c>
    </row>
    <row r="590" spans="1:35" x14ac:dyDescent="0.25">
      <c r="A590" s="3" t="str">
        <f>VLOOKUP(B590,'HĐ TRA'!$B:$C,2,0)</f>
        <v>31/08/2025</v>
      </c>
      <c r="B590" s="4">
        <v>9105875650</v>
      </c>
      <c r="C590" s="3" t="s">
        <v>987</v>
      </c>
      <c r="D590" s="5" t="str">
        <f>VLOOKUP(B590,'HĐ TRA'!$B:$L,11,0)</f>
        <v>0104918404-020</v>
      </c>
      <c r="E590" s="6" t="str">
        <f t="shared" si="55"/>
        <v>WIN-020</v>
      </c>
      <c r="F590" s="8" t="str">
        <f t="shared" si="58"/>
        <v>2AT4 WM+ THA Phố Mới, Nông Cống</v>
      </c>
      <c r="G590" s="5"/>
      <c r="H590" s="3" t="s">
        <v>1243</v>
      </c>
      <c r="I590" s="4" t="s">
        <v>953</v>
      </c>
      <c r="J590" s="3" t="s">
        <v>1244</v>
      </c>
      <c r="K590" s="3" t="s">
        <v>1245</v>
      </c>
      <c r="L590" s="4" t="s">
        <v>2107</v>
      </c>
      <c r="M590" s="3" t="s">
        <v>2108</v>
      </c>
      <c r="N590" s="3" t="s">
        <v>2109</v>
      </c>
      <c r="O590" s="3">
        <v>10</v>
      </c>
      <c r="P590" s="4" t="s">
        <v>1246</v>
      </c>
      <c r="Q590" s="3" t="s">
        <v>1247</v>
      </c>
      <c r="R590" s="4" t="s">
        <v>1248</v>
      </c>
      <c r="S590" s="4" t="s">
        <v>1249</v>
      </c>
      <c r="T590" s="3">
        <v>111058</v>
      </c>
      <c r="U590" s="3">
        <v>1</v>
      </c>
      <c r="V590" s="3">
        <v>0</v>
      </c>
      <c r="W590" s="3" t="s">
        <v>2108</v>
      </c>
      <c r="Y590" s="5">
        <v>45900.800497766199</v>
      </c>
      <c r="AA590" s="3" t="s">
        <v>1250</v>
      </c>
      <c r="AB590" s="3">
        <v>111058</v>
      </c>
      <c r="AC590" s="3" t="s">
        <v>2824</v>
      </c>
      <c r="AD590" s="3" t="s">
        <v>2825</v>
      </c>
      <c r="AE590" s="3" t="str">
        <f t="shared" si="54"/>
        <v>10005986</v>
      </c>
      <c r="AF590" s="3" t="str">
        <f>VLOOKUP(AD590,Vat_tu__hang_hoa__dich_vu!$C:$D,2,0)</f>
        <v>GM500</v>
      </c>
      <c r="AH590" s="3">
        <f t="shared" si="56"/>
        <v>111058</v>
      </c>
      <c r="AI590" s="3">
        <f t="shared" si="57"/>
        <v>111058</v>
      </c>
    </row>
    <row r="591" spans="1:35" x14ac:dyDescent="0.25">
      <c r="A591" s="3" t="str">
        <f>VLOOKUP(B591,'HĐ TRA'!$B:$C,2,0)</f>
        <v>31/08/2025</v>
      </c>
      <c r="B591" s="4">
        <v>9105875650</v>
      </c>
      <c r="C591" s="3" t="s">
        <v>987</v>
      </c>
      <c r="D591" s="5" t="str">
        <f>VLOOKUP(B591,'HĐ TRA'!$B:$L,11,0)</f>
        <v>0104918404-020</v>
      </c>
      <c r="E591" s="6" t="str">
        <f t="shared" si="55"/>
        <v>WIN-020</v>
      </c>
      <c r="F591" s="8" t="str">
        <f t="shared" si="58"/>
        <v>2AT4 WM+ THA Phố Mới, Nông Cống</v>
      </c>
      <c r="G591" s="5"/>
      <c r="H591" s="3" t="s">
        <v>1243</v>
      </c>
      <c r="I591" s="4" t="s">
        <v>953</v>
      </c>
      <c r="J591" s="3" t="s">
        <v>1244</v>
      </c>
      <c r="K591" s="3" t="s">
        <v>1245</v>
      </c>
      <c r="L591" s="4" t="s">
        <v>2107</v>
      </c>
      <c r="M591" s="3" t="s">
        <v>2108</v>
      </c>
      <c r="N591" s="3" t="s">
        <v>2109</v>
      </c>
      <c r="O591" s="3">
        <v>20</v>
      </c>
      <c r="P591" s="4" t="s">
        <v>1274</v>
      </c>
      <c r="Q591" s="3" t="s">
        <v>1275</v>
      </c>
      <c r="R591" s="4" t="s">
        <v>1276</v>
      </c>
      <c r="S591" s="4" t="s">
        <v>1249</v>
      </c>
      <c r="T591" s="3">
        <v>74250</v>
      </c>
      <c r="U591" s="3">
        <v>1</v>
      </c>
      <c r="V591" s="3">
        <v>0</v>
      </c>
      <c r="W591" s="3" t="s">
        <v>2108</v>
      </c>
      <c r="Y591" s="5">
        <v>45900.800497766199</v>
      </c>
      <c r="AA591" s="3" t="s">
        <v>1250</v>
      </c>
      <c r="AB591" s="3">
        <v>74250</v>
      </c>
      <c r="AC591" s="3" t="s">
        <v>2771</v>
      </c>
      <c r="AD591" s="3" t="s">
        <v>2770</v>
      </c>
      <c r="AE591" s="3" t="str">
        <f t="shared" si="54"/>
        <v>10182351</v>
      </c>
      <c r="AF591" s="3" t="str">
        <f>VLOOKUP(AD591,Vat_tu__hang_hoa__dich_vu!$C:$D,2,0)</f>
        <v>CC300</v>
      </c>
      <c r="AH591" s="3">
        <f t="shared" si="56"/>
        <v>74250</v>
      </c>
      <c r="AI591" s="3">
        <f t="shared" si="57"/>
        <v>74250</v>
      </c>
    </row>
    <row r="592" spans="1:35" x14ac:dyDescent="0.25">
      <c r="A592" s="3" t="str">
        <f>VLOOKUP(B592,'HĐ TRA'!$B:$C,2,0)</f>
        <v>31/08/2025</v>
      </c>
      <c r="B592" s="4">
        <v>9105875650</v>
      </c>
      <c r="C592" s="3" t="s">
        <v>987</v>
      </c>
      <c r="D592" s="5" t="str">
        <f>VLOOKUP(B592,'HĐ TRA'!$B:$L,11,0)</f>
        <v>0104918404-020</v>
      </c>
      <c r="E592" s="6" t="str">
        <f t="shared" si="55"/>
        <v>WIN-020</v>
      </c>
      <c r="F592" s="8" t="str">
        <f t="shared" si="58"/>
        <v>2AT4 WM+ THA Phố Mới, Nông Cống</v>
      </c>
      <c r="G592" s="5"/>
      <c r="H592" s="3" t="s">
        <v>1243</v>
      </c>
      <c r="I592" s="4" t="s">
        <v>953</v>
      </c>
      <c r="J592" s="3" t="s">
        <v>1244</v>
      </c>
      <c r="K592" s="3" t="s">
        <v>1245</v>
      </c>
      <c r="L592" s="4" t="s">
        <v>2107</v>
      </c>
      <c r="M592" s="3" t="s">
        <v>2108</v>
      </c>
      <c r="N592" s="3" t="s">
        <v>2109</v>
      </c>
      <c r="O592" s="3">
        <v>30</v>
      </c>
      <c r="P592" s="4" t="s">
        <v>1254</v>
      </c>
      <c r="Q592" s="3" t="s">
        <v>1255</v>
      </c>
      <c r="R592" s="4" t="s">
        <v>1256</v>
      </c>
      <c r="S592" s="4" t="s">
        <v>1249</v>
      </c>
      <c r="T592" s="3">
        <v>46000</v>
      </c>
      <c r="U592" s="3">
        <v>3</v>
      </c>
      <c r="V592" s="3">
        <v>0</v>
      </c>
      <c r="W592" s="3" t="s">
        <v>2108</v>
      </c>
      <c r="Y592" s="5">
        <v>45900.800497766199</v>
      </c>
      <c r="AA592" s="3" t="s">
        <v>1250</v>
      </c>
      <c r="AB592" s="3">
        <v>46000</v>
      </c>
      <c r="AC592" s="3" t="s">
        <v>3013</v>
      </c>
      <c r="AD592" s="3" t="s">
        <v>3181</v>
      </c>
      <c r="AE592" s="3" t="str">
        <f t="shared" si="54"/>
        <v>10638308</v>
      </c>
      <c r="AF592" s="3" t="str">
        <f>VLOOKUP(AD592,Vat_tu__hang_hoa__dich_vu!$C:$D,2,0)</f>
        <v>MNH250</v>
      </c>
      <c r="AH592" s="3">
        <f t="shared" si="56"/>
        <v>46000</v>
      </c>
      <c r="AI592" s="3">
        <f t="shared" si="57"/>
        <v>138000</v>
      </c>
    </row>
    <row r="593" spans="1:35" x14ac:dyDescent="0.25">
      <c r="A593" s="3" t="str">
        <f>VLOOKUP(B593,'HĐ TRA'!$B:$C,2,0)</f>
        <v>31/08/2025</v>
      </c>
      <c r="B593" s="4">
        <v>9105875693</v>
      </c>
      <c r="C593" s="3" t="s">
        <v>962</v>
      </c>
      <c r="D593" s="5" t="str">
        <f>VLOOKUP(B593,'HĐ TRA'!$B:$L,11,0)</f>
        <v>0104918404-058</v>
      </c>
      <c r="E593" s="6" t="str">
        <f t="shared" si="55"/>
        <v>WIN-058</v>
      </c>
      <c r="F593" s="8" t="str">
        <f t="shared" si="58"/>
        <v>4571 WM+ NAN 15A An Dương Vương</v>
      </c>
      <c r="G593" s="5"/>
      <c r="H593" s="3" t="s">
        <v>1243</v>
      </c>
      <c r="I593" s="4" t="s">
        <v>953</v>
      </c>
      <c r="J593" s="3" t="s">
        <v>1244</v>
      </c>
      <c r="K593" s="3" t="s">
        <v>1245</v>
      </c>
      <c r="L593" s="4" t="s">
        <v>1723</v>
      </c>
      <c r="M593" s="3" t="s">
        <v>1724</v>
      </c>
      <c r="N593" s="3" t="s">
        <v>1725</v>
      </c>
      <c r="O593" s="3">
        <v>10</v>
      </c>
      <c r="P593" s="4" t="s">
        <v>1269</v>
      </c>
      <c r="Q593" s="3" t="s">
        <v>1270</v>
      </c>
      <c r="R593" s="4" t="s">
        <v>1271</v>
      </c>
      <c r="S593" s="4" t="s">
        <v>1249</v>
      </c>
      <c r="T593" s="3">
        <v>56760</v>
      </c>
      <c r="U593" s="3">
        <v>1</v>
      </c>
      <c r="V593" s="3">
        <v>0</v>
      </c>
      <c r="W593" s="3" t="s">
        <v>1724</v>
      </c>
      <c r="X593" s="3" t="s">
        <v>1273</v>
      </c>
      <c r="Y593" s="5">
        <v>45900.823198842598</v>
      </c>
      <c r="AA593" s="3" t="s">
        <v>1250</v>
      </c>
      <c r="AB593" s="3">
        <v>56760</v>
      </c>
      <c r="AC593" s="3" t="s">
        <v>2819</v>
      </c>
      <c r="AD593" s="3" t="s">
        <v>2818</v>
      </c>
      <c r="AE593" s="3" t="str">
        <f t="shared" si="54"/>
        <v>10182350</v>
      </c>
      <c r="AF593" s="3" t="str">
        <f>VLOOKUP(AD593,Vat_tu__hang_hoa__dich_vu!$C:$D,2,0)</f>
        <v>CN300</v>
      </c>
      <c r="AH593" s="3">
        <f t="shared" si="56"/>
        <v>56760</v>
      </c>
      <c r="AI593" s="3">
        <f t="shared" si="57"/>
        <v>56760</v>
      </c>
    </row>
    <row r="594" spans="1:35" x14ac:dyDescent="0.25">
      <c r="A594" s="3" t="str">
        <f>VLOOKUP(B594,'HĐ TRA'!$B:$C,2,0)</f>
        <v>31/08/2025</v>
      </c>
      <c r="B594" s="4">
        <v>9105875644</v>
      </c>
      <c r="C594" s="3" t="s">
        <v>997</v>
      </c>
      <c r="D594" s="5" t="str">
        <f>VLOOKUP(B594,'HĐ TRA'!$B:$L,11,0)</f>
        <v>0104918404-064</v>
      </c>
      <c r="E594" s="6" t="str">
        <f t="shared" si="55"/>
        <v>WIN-064</v>
      </c>
      <c r="F594" s="8" t="str">
        <f t="shared" si="58"/>
        <v>6169 WM+ NDH 57A TT Lâm, Ý Yên</v>
      </c>
      <c r="G594" s="5"/>
      <c r="H594" s="3" t="s">
        <v>1243</v>
      </c>
      <c r="I594" s="4" t="s">
        <v>953</v>
      </c>
      <c r="J594" s="3" t="s">
        <v>1244</v>
      </c>
      <c r="K594" s="3" t="s">
        <v>1245</v>
      </c>
      <c r="L594" s="4" t="s">
        <v>1340</v>
      </c>
      <c r="M594" s="3" t="s">
        <v>1341</v>
      </c>
      <c r="N594" s="3" t="s">
        <v>1342</v>
      </c>
      <c r="O594" s="3">
        <v>10</v>
      </c>
      <c r="P594" s="4" t="s">
        <v>1254</v>
      </c>
      <c r="Q594" s="3" t="s">
        <v>1255</v>
      </c>
      <c r="R594" s="4" t="s">
        <v>1256</v>
      </c>
      <c r="S594" s="4" t="s">
        <v>1249</v>
      </c>
      <c r="T594" s="3">
        <v>46000</v>
      </c>
      <c r="U594" s="3">
        <v>1</v>
      </c>
      <c r="V594" s="3">
        <v>0</v>
      </c>
      <c r="W594" s="3" t="s">
        <v>1341</v>
      </c>
      <c r="Y594" s="5">
        <v>45900.827441469897</v>
      </c>
      <c r="AA594" s="3" t="s">
        <v>1250</v>
      </c>
      <c r="AB594" s="3">
        <v>46000</v>
      </c>
      <c r="AC594" s="3" t="s">
        <v>3013</v>
      </c>
      <c r="AD594" s="3" t="s">
        <v>3181</v>
      </c>
      <c r="AE594" s="3" t="str">
        <f t="shared" si="54"/>
        <v>10638308</v>
      </c>
      <c r="AF594" s="3" t="str">
        <f>VLOOKUP(AD594,Vat_tu__hang_hoa__dich_vu!$C:$D,2,0)</f>
        <v>MNH250</v>
      </c>
      <c r="AH594" s="3">
        <f t="shared" si="56"/>
        <v>46000</v>
      </c>
      <c r="AI594" s="3">
        <f t="shared" si="57"/>
        <v>46000</v>
      </c>
    </row>
    <row r="595" spans="1:35" x14ac:dyDescent="0.25">
      <c r="A595" s="3" t="str">
        <f>VLOOKUP(B595,'HĐ TRA'!$B:$C,2,0)</f>
        <v>31/08/2025</v>
      </c>
      <c r="B595" s="4">
        <v>9105875720</v>
      </c>
      <c r="C595" s="3" t="s">
        <v>981</v>
      </c>
      <c r="D595" s="5" t="str">
        <f>VLOOKUP(B595,'HĐ TRA'!$B:$L,11,0)</f>
        <v>0104918404-020</v>
      </c>
      <c r="E595" s="6" t="str">
        <f t="shared" si="55"/>
        <v>WIN-020</v>
      </c>
      <c r="F595" s="8" t="str">
        <f t="shared" si="58"/>
        <v>2ANY WM+ THA Ngọc Chẩm, Thăng Long</v>
      </c>
      <c r="G595" s="5"/>
      <c r="H595" s="3" t="s">
        <v>1243</v>
      </c>
      <c r="I595" s="4" t="s">
        <v>953</v>
      </c>
      <c r="J595" s="3" t="s">
        <v>1244</v>
      </c>
      <c r="K595" s="3" t="s">
        <v>1245</v>
      </c>
      <c r="L595" s="4" t="s">
        <v>1920</v>
      </c>
      <c r="M595" s="3" t="s">
        <v>1921</v>
      </c>
      <c r="N595" s="3" t="s">
        <v>1709</v>
      </c>
      <c r="O595" s="3">
        <v>10</v>
      </c>
      <c r="P595" s="4" t="s">
        <v>1246</v>
      </c>
      <c r="Q595" s="3" t="s">
        <v>1247</v>
      </c>
      <c r="R595" s="4" t="s">
        <v>1248</v>
      </c>
      <c r="S595" s="4" t="s">
        <v>1249</v>
      </c>
      <c r="T595" s="3">
        <v>111058</v>
      </c>
      <c r="U595" s="3">
        <v>1</v>
      </c>
      <c r="V595" s="3">
        <v>0</v>
      </c>
      <c r="W595" s="3" t="s">
        <v>1921</v>
      </c>
      <c r="Y595" s="5">
        <v>45900.832823344899</v>
      </c>
      <c r="AA595" s="3" t="s">
        <v>1250</v>
      </c>
      <c r="AB595" s="3">
        <v>111058</v>
      </c>
      <c r="AC595" s="3" t="s">
        <v>2824</v>
      </c>
      <c r="AD595" s="3" t="s">
        <v>2825</v>
      </c>
      <c r="AE595" s="3" t="str">
        <f t="shared" si="54"/>
        <v>10005986</v>
      </c>
      <c r="AF595" s="3" t="str">
        <f>VLOOKUP(AD595,Vat_tu__hang_hoa__dich_vu!$C:$D,2,0)</f>
        <v>GM500</v>
      </c>
      <c r="AH595" s="3">
        <f t="shared" si="56"/>
        <v>111058</v>
      </c>
      <c r="AI595" s="3">
        <f t="shared" si="57"/>
        <v>111058</v>
      </c>
    </row>
    <row r="596" spans="1:35" x14ac:dyDescent="0.25">
      <c r="A596" s="3" t="str">
        <f>VLOOKUP(B596,'HĐ TRA'!$B:$C,2,0)</f>
        <v>31/08/2025</v>
      </c>
      <c r="B596" s="4">
        <v>9105875750</v>
      </c>
      <c r="C596" s="3" t="s">
        <v>1122</v>
      </c>
      <c r="D596" s="5" t="str">
        <f>VLOOKUP(B596,'HĐ TRA'!$B:$L,11,0)</f>
        <v>0104918404-007</v>
      </c>
      <c r="E596" s="6" t="str">
        <f t="shared" si="55"/>
        <v>WIN-007</v>
      </c>
      <c r="F596" s="8" t="str">
        <f t="shared" si="58"/>
        <v>5395 WM+ QNH Dự án quỹ đất đường sắt</v>
      </c>
      <c r="G596" s="5"/>
      <c r="H596" s="3" t="s">
        <v>1243</v>
      </c>
      <c r="I596" s="4" t="s">
        <v>953</v>
      </c>
      <c r="J596" s="3" t="s">
        <v>1244</v>
      </c>
      <c r="K596" s="3" t="s">
        <v>1245</v>
      </c>
      <c r="L596" s="4" t="s">
        <v>2213</v>
      </c>
      <c r="M596" s="3" t="s">
        <v>2214</v>
      </c>
      <c r="N596" s="3" t="s">
        <v>2215</v>
      </c>
      <c r="O596" s="3">
        <v>10</v>
      </c>
      <c r="P596" s="4" t="s">
        <v>1254</v>
      </c>
      <c r="Q596" s="3" t="s">
        <v>1255</v>
      </c>
      <c r="R596" s="4" t="s">
        <v>1256</v>
      </c>
      <c r="S596" s="4" t="s">
        <v>1249</v>
      </c>
      <c r="T596" s="3">
        <v>46000</v>
      </c>
      <c r="U596" s="3">
        <v>2</v>
      </c>
      <c r="V596" s="3">
        <v>0</v>
      </c>
      <c r="W596" s="3" t="s">
        <v>2216</v>
      </c>
      <c r="X596" s="3" t="s">
        <v>1273</v>
      </c>
      <c r="Y596" s="5">
        <v>45900.834971990698</v>
      </c>
      <c r="Z596" s="3" t="s">
        <v>2691</v>
      </c>
      <c r="AA596" s="3" t="s">
        <v>1250</v>
      </c>
      <c r="AB596" s="3">
        <v>46000</v>
      </c>
      <c r="AC596" s="3" t="s">
        <v>3013</v>
      </c>
      <c r="AD596" s="3" t="s">
        <v>3181</v>
      </c>
      <c r="AE596" s="3" t="str">
        <f t="shared" si="54"/>
        <v>10638308</v>
      </c>
      <c r="AF596" s="3" t="str">
        <f>VLOOKUP(AD596,Vat_tu__hang_hoa__dich_vu!$C:$D,2,0)</f>
        <v>MNH250</v>
      </c>
      <c r="AH596" s="3">
        <f t="shared" si="56"/>
        <v>46000</v>
      </c>
      <c r="AI596" s="3">
        <f t="shared" si="57"/>
        <v>92000</v>
      </c>
    </row>
    <row r="597" spans="1:35" x14ac:dyDescent="0.25">
      <c r="A597" s="3" t="str">
        <f>VLOOKUP(B597,'HĐ TRA'!$B:$C,2,0)</f>
        <v>31/08/2025</v>
      </c>
      <c r="B597" s="4">
        <v>9105875740</v>
      </c>
      <c r="C597" s="3" t="s">
        <v>1011</v>
      </c>
      <c r="D597" s="5" t="str">
        <f>VLOOKUP(B597,'HĐ TRA'!$B:$L,11,0)</f>
        <v>0104918404-020</v>
      </c>
      <c r="E597" s="6" t="str">
        <f t="shared" si="55"/>
        <v>WIN-020</v>
      </c>
      <c r="F597" s="8" t="str">
        <f t="shared" si="58"/>
        <v>6367 WM+ THA 123-125 Phố Kiểu</v>
      </c>
      <c r="G597" s="5"/>
      <c r="H597" s="3" t="s">
        <v>1243</v>
      </c>
      <c r="I597" s="4" t="s">
        <v>953</v>
      </c>
      <c r="J597" s="3" t="s">
        <v>1244</v>
      </c>
      <c r="K597" s="3" t="s">
        <v>1245</v>
      </c>
      <c r="L597" s="4" t="s">
        <v>1593</v>
      </c>
      <c r="M597" s="3" t="s">
        <v>1594</v>
      </c>
      <c r="N597" s="3" t="s">
        <v>1595</v>
      </c>
      <c r="O597" s="3">
        <v>10</v>
      </c>
      <c r="P597" s="4" t="s">
        <v>1274</v>
      </c>
      <c r="Q597" s="3" t="s">
        <v>1275</v>
      </c>
      <c r="R597" s="4" t="s">
        <v>1276</v>
      </c>
      <c r="S597" s="4" t="s">
        <v>1249</v>
      </c>
      <c r="T597" s="3">
        <v>74250</v>
      </c>
      <c r="U597" s="3">
        <v>2</v>
      </c>
      <c r="V597" s="3">
        <v>0</v>
      </c>
      <c r="W597" s="3" t="s">
        <v>1594</v>
      </c>
      <c r="X597" s="3" t="s">
        <v>1596</v>
      </c>
      <c r="Y597" s="5">
        <v>45900.835608761598</v>
      </c>
      <c r="AA597" s="3" t="s">
        <v>1250</v>
      </c>
      <c r="AB597" s="3">
        <v>74250</v>
      </c>
      <c r="AC597" s="3" t="s">
        <v>2771</v>
      </c>
      <c r="AD597" s="3" t="s">
        <v>2770</v>
      </c>
      <c r="AE597" s="3" t="str">
        <f t="shared" si="54"/>
        <v>10182351</v>
      </c>
      <c r="AF597" s="3" t="str">
        <f>VLOOKUP(AD597,Vat_tu__hang_hoa__dich_vu!$C:$D,2,0)</f>
        <v>CC300</v>
      </c>
      <c r="AH597" s="3">
        <f t="shared" si="56"/>
        <v>74250</v>
      </c>
      <c r="AI597" s="3">
        <f t="shared" si="57"/>
        <v>148500</v>
      </c>
    </row>
    <row r="598" spans="1:35" x14ac:dyDescent="0.25">
      <c r="A598" s="3" t="str">
        <f>VLOOKUP(B598,'HĐ TRA'!$B:$C,2,0)</f>
        <v>31/08/2025</v>
      </c>
      <c r="B598" s="4">
        <v>9105875804</v>
      </c>
      <c r="C598" s="3" t="s">
        <v>1117</v>
      </c>
      <c r="D598" s="5" t="str">
        <f>VLOOKUP(B598,'HĐ TRA'!$B:$L,11,0)</f>
        <v>0104918404-019</v>
      </c>
      <c r="E598" s="6" t="str">
        <f t="shared" si="55"/>
        <v>WIN-019</v>
      </c>
      <c r="F598" s="8" t="str">
        <f t="shared" si="58"/>
        <v>6003 WM+ VLG 80 Nguyễn Văn Thảnh</v>
      </c>
      <c r="G598" s="5"/>
      <c r="H598" s="3" t="s">
        <v>1243</v>
      </c>
      <c r="I598" s="4" t="s">
        <v>953</v>
      </c>
      <c r="J598" s="3" t="s">
        <v>1244</v>
      </c>
      <c r="K598" s="3" t="s">
        <v>1245</v>
      </c>
      <c r="L598" s="4" t="s">
        <v>2300</v>
      </c>
      <c r="M598" s="3" t="s">
        <v>2301</v>
      </c>
      <c r="N598" s="3" t="s">
        <v>2302</v>
      </c>
      <c r="O598" s="3">
        <v>10</v>
      </c>
      <c r="P598" s="4" t="s">
        <v>1246</v>
      </c>
      <c r="Q598" s="3" t="s">
        <v>1247</v>
      </c>
      <c r="R598" s="4" t="s">
        <v>1248</v>
      </c>
      <c r="S598" s="4" t="s">
        <v>1249</v>
      </c>
      <c r="T598" s="3">
        <v>111058</v>
      </c>
      <c r="U598" s="3">
        <v>3</v>
      </c>
      <c r="V598" s="3">
        <v>0</v>
      </c>
      <c r="W598" s="3" t="s">
        <v>2301</v>
      </c>
      <c r="Y598" s="5">
        <v>45900.858039120401</v>
      </c>
      <c r="AA598" s="3" t="s">
        <v>1250</v>
      </c>
      <c r="AB598" s="3">
        <v>111058</v>
      </c>
      <c r="AC598" s="3" t="s">
        <v>2824</v>
      </c>
      <c r="AD598" s="3" t="s">
        <v>2825</v>
      </c>
      <c r="AE598" s="3" t="str">
        <f t="shared" si="54"/>
        <v>10005986</v>
      </c>
      <c r="AF598" s="3" t="str">
        <f>VLOOKUP(AD598,Vat_tu__hang_hoa__dich_vu!$C:$D,2,0)</f>
        <v>GM500</v>
      </c>
      <c r="AH598" s="3">
        <f t="shared" si="56"/>
        <v>111058</v>
      </c>
      <c r="AI598" s="3">
        <f t="shared" si="57"/>
        <v>333174</v>
      </c>
    </row>
    <row r="599" spans="1:35" x14ac:dyDescent="0.25">
      <c r="A599" s="3" t="str">
        <f>VLOOKUP(B599,'HĐ TRA'!$B:$C,2,0)</f>
        <v>31/08/2025</v>
      </c>
      <c r="B599" s="4">
        <v>9105875829</v>
      </c>
      <c r="C599" s="3" t="s">
        <v>1013</v>
      </c>
      <c r="D599" s="5" t="str">
        <f>VLOOKUP(B599,'HĐ TRA'!$B:$L,11,0)</f>
        <v>0104918404-002</v>
      </c>
      <c r="E599" s="6" t="str">
        <f t="shared" si="55"/>
        <v>WIN-002</v>
      </c>
      <c r="F599" s="8" t="str">
        <f t="shared" si="58"/>
        <v>2AKT WM+ HNI 20 Phú Đa</v>
      </c>
      <c r="G599" s="5"/>
      <c r="H599" s="3" t="s">
        <v>1243</v>
      </c>
      <c r="I599" s="4" t="s">
        <v>953</v>
      </c>
      <c r="J599" s="3" t="s">
        <v>1244</v>
      </c>
      <c r="K599" s="3" t="s">
        <v>1245</v>
      </c>
      <c r="L599" s="4" t="s">
        <v>1755</v>
      </c>
      <c r="M599" s="3" t="s">
        <v>1756</v>
      </c>
      <c r="N599" s="3" t="s">
        <v>1757</v>
      </c>
      <c r="O599" s="3">
        <v>10</v>
      </c>
      <c r="P599" s="4" t="s">
        <v>1254</v>
      </c>
      <c r="Q599" s="3" t="s">
        <v>1255</v>
      </c>
      <c r="R599" s="4" t="s">
        <v>1256</v>
      </c>
      <c r="S599" s="4" t="s">
        <v>1249</v>
      </c>
      <c r="T599" s="3">
        <v>46000</v>
      </c>
      <c r="U599" s="3">
        <v>7</v>
      </c>
      <c r="V599" s="3">
        <v>0</v>
      </c>
      <c r="W599" s="3" t="s">
        <v>1756</v>
      </c>
      <c r="Y599" s="5">
        <v>45900.861174965299</v>
      </c>
      <c r="AA599" s="3" t="s">
        <v>1250</v>
      </c>
      <c r="AB599" s="3">
        <v>46000</v>
      </c>
      <c r="AC599" s="3" t="s">
        <v>3013</v>
      </c>
      <c r="AD599" s="3" t="s">
        <v>3181</v>
      </c>
      <c r="AE599" s="3" t="str">
        <f t="shared" si="54"/>
        <v>10638308</v>
      </c>
      <c r="AF599" s="3" t="str">
        <f>VLOOKUP(AD599,Vat_tu__hang_hoa__dich_vu!$C:$D,2,0)</f>
        <v>MNH250</v>
      </c>
      <c r="AH599" s="3">
        <f t="shared" si="56"/>
        <v>46000</v>
      </c>
      <c r="AI599" s="3">
        <f t="shared" si="57"/>
        <v>322000</v>
      </c>
    </row>
    <row r="600" spans="1:35" x14ac:dyDescent="0.25">
      <c r="A600" s="3" t="str">
        <f>VLOOKUP(B600,'HĐ TRA'!$B:$C,2,0)</f>
        <v>31/08/2025</v>
      </c>
      <c r="B600" s="4">
        <v>9105875826</v>
      </c>
      <c r="C600" s="3" t="s">
        <v>1009</v>
      </c>
      <c r="D600" s="5" t="str">
        <f>VLOOKUP(B600,'HĐ TRA'!$B:$L,11,0)</f>
        <v>0104918404-020</v>
      </c>
      <c r="E600" s="6" t="str">
        <f t="shared" si="55"/>
        <v>WIN-020</v>
      </c>
      <c r="F600" s="8" t="str">
        <f t="shared" si="58"/>
        <v>6779 WM+ THA 09 Quyết Thắng</v>
      </c>
      <c r="G600" s="5"/>
      <c r="H600" s="3" t="s">
        <v>1243</v>
      </c>
      <c r="I600" s="4" t="s">
        <v>953</v>
      </c>
      <c r="J600" s="3" t="s">
        <v>1244</v>
      </c>
      <c r="K600" s="3" t="s">
        <v>1245</v>
      </c>
      <c r="L600" s="4" t="s">
        <v>2122</v>
      </c>
      <c r="M600" s="3" t="s">
        <v>2123</v>
      </c>
      <c r="N600" s="3" t="s">
        <v>2124</v>
      </c>
      <c r="O600" s="3">
        <v>10</v>
      </c>
      <c r="P600" s="4" t="s">
        <v>1246</v>
      </c>
      <c r="Q600" s="3" t="s">
        <v>1247</v>
      </c>
      <c r="R600" s="4" t="s">
        <v>1248</v>
      </c>
      <c r="S600" s="4" t="s">
        <v>1249</v>
      </c>
      <c r="T600" s="3">
        <v>111058</v>
      </c>
      <c r="U600" s="3">
        <v>1</v>
      </c>
      <c r="V600" s="3">
        <v>0</v>
      </c>
      <c r="W600" s="3" t="s">
        <v>2123</v>
      </c>
      <c r="Y600" s="5">
        <v>45900.868992476899</v>
      </c>
      <c r="AA600" s="3" t="s">
        <v>1250</v>
      </c>
      <c r="AB600" s="3">
        <v>111058</v>
      </c>
      <c r="AC600" s="3" t="s">
        <v>2824</v>
      </c>
      <c r="AD600" s="3" t="s">
        <v>2825</v>
      </c>
      <c r="AE600" s="3" t="str">
        <f t="shared" si="54"/>
        <v>10005986</v>
      </c>
      <c r="AF600" s="3" t="str">
        <f>VLOOKUP(AD600,Vat_tu__hang_hoa__dich_vu!$C:$D,2,0)</f>
        <v>GM500</v>
      </c>
      <c r="AH600" s="3">
        <f t="shared" si="56"/>
        <v>111058</v>
      </c>
      <c r="AI600" s="3">
        <f t="shared" si="57"/>
        <v>111058</v>
      </c>
    </row>
    <row r="601" spans="1:35" x14ac:dyDescent="0.25">
      <c r="A601" s="3" t="str">
        <f>VLOOKUP(B601,'HĐ TRA'!$B:$C,2,0)</f>
        <v>31/08/2025</v>
      </c>
      <c r="B601" s="4">
        <v>9105875868</v>
      </c>
      <c r="C601" s="3" t="s">
        <v>1105</v>
      </c>
      <c r="D601" s="5" t="str">
        <f>VLOOKUP(B601,'HĐ TRA'!$B:$L,11,0)</f>
        <v>0104918404-002</v>
      </c>
      <c r="E601" s="6" t="str">
        <f t="shared" si="55"/>
        <v>WIN-002</v>
      </c>
      <c r="F601" s="8" t="str">
        <f t="shared" si="58"/>
        <v>4078 WM+ HNI Đường mới Tứ Hiệp</v>
      </c>
      <c r="G601" s="5"/>
      <c r="H601" s="3" t="s">
        <v>1243</v>
      </c>
      <c r="I601" s="4" t="s">
        <v>953</v>
      </c>
      <c r="J601" s="3" t="s">
        <v>1244</v>
      </c>
      <c r="K601" s="3" t="s">
        <v>1245</v>
      </c>
      <c r="L601" s="4" t="s">
        <v>1811</v>
      </c>
      <c r="M601" s="3" t="s">
        <v>1812</v>
      </c>
      <c r="N601" s="3" t="s">
        <v>1813</v>
      </c>
      <c r="O601" s="3">
        <v>10</v>
      </c>
      <c r="P601" s="4" t="s">
        <v>1246</v>
      </c>
      <c r="Q601" s="3" t="s">
        <v>1247</v>
      </c>
      <c r="R601" s="4" t="s">
        <v>1248</v>
      </c>
      <c r="S601" s="4" t="s">
        <v>1249</v>
      </c>
      <c r="T601" s="3">
        <v>111058</v>
      </c>
      <c r="U601" s="3">
        <v>2</v>
      </c>
      <c r="V601" s="3">
        <v>0</v>
      </c>
      <c r="W601" s="3" t="s">
        <v>1812</v>
      </c>
      <c r="X601" s="3" t="s">
        <v>1273</v>
      </c>
      <c r="Y601" s="5">
        <v>45900.872849108797</v>
      </c>
      <c r="AA601" s="3" t="s">
        <v>1250</v>
      </c>
      <c r="AB601" s="3">
        <v>111058</v>
      </c>
      <c r="AC601" s="3" t="s">
        <v>2824</v>
      </c>
      <c r="AD601" s="3" t="s">
        <v>2825</v>
      </c>
      <c r="AE601" s="3" t="str">
        <f t="shared" si="54"/>
        <v>10005986</v>
      </c>
      <c r="AF601" s="3" t="str">
        <f>VLOOKUP(AD601,Vat_tu__hang_hoa__dich_vu!$C:$D,2,0)</f>
        <v>GM500</v>
      </c>
      <c r="AH601" s="3">
        <f t="shared" si="56"/>
        <v>111058</v>
      </c>
      <c r="AI601" s="3">
        <f t="shared" si="57"/>
        <v>222116</v>
      </c>
    </row>
    <row r="602" spans="1:35" x14ac:dyDescent="0.25">
      <c r="A602" s="3" t="str">
        <f>VLOOKUP(B602,'HĐ TRA'!$B:$C,2,0)</f>
        <v>31/08/2025</v>
      </c>
      <c r="B602" s="4">
        <v>9105875850</v>
      </c>
      <c r="C602" s="3" t="s">
        <v>1089</v>
      </c>
      <c r="D602" s="5" t="str">
        <f>VLOOKUP(B602,'HĐ TRA'!$B:$L,11,0)</f>
        <v>0104918404-002</v>
      </c>
      <c r="E602" s="6" t="str">
        <f t="shared" si="55"/>
        <v>WIN-002</v>
      </c>
      <c r="F602" s="8" t="str">
        <f t="shared" si="58"/>
        <v>3960 WM+ HNI 173 Hà Huy Tập</v>
      </c>
      <c r="G602" s="5"/>
      <c r="H602" s="3" t="s">
        <v>1243</v>
      </c>
      <c r="I602" s="4" t="s">
        <v>953</v>
      </c>
      <c r="J602" s="3" t="s">
        <v>1244</v>
      </c>
      <c r="K602" s="3" t="s">
        <v>1245</v>
      </c>
      <c r="L602" s="4" t="s">
        <v>868</v>
      </c>
      <c r="M602" s="3" t="s">
        <v>2189</v>
      </c>
      <c r="N602" s="3" t="s">
        <v>2190</v>
      </c>
      <c r="O602" s="3">
        <v>10</v>
      </c>
      <c r="P602" s="4" t="s">
        <v>1246</v>
      </c>
      <c r="Q602" s="3" t="s">
        <v>1247</v>
      </c>
      <c r="R602" s="4" t="s">
        <v>1248</v>
      </c>
      <c r="S602" s="4" t="s">
        <v>1249</v>
      </c>
      <c r="T602" s="3">
        <v>111058</v>
      </c>
      <c r="U602" s="3">
        <v>5</v>
      </c>
      <c r="V602" s="3">
        <v>0</v>
      </c>
      <c r="W602" s="3" t="s">
        <v>2189</v>
      </c>
      <c r="X602" s="3" t="s">
        <v>2191</v>
      </c>
      <c r="Y602" s="5">
        <v>45900.8736782407</v>
      </c>
      <c r="AA602" s="3" t="s">
        <v>1250</v>
      </c>
      <c r="AB602" s="3">
        <v>111058</v>
      </c>
      <c r="AC602" s="3" t="s">
        <v>2824</v>
      </c>
      <c r="AD602" s="3" t="s">
        <v>2825</v>
      </c>
      <c r="AE602" s="3" t="str">
        <f t="shared" si="54"/>
        <v>10005986</v>
      </c>
      <c r="AF602" s="3" t="str">
        <f>VLOOKUP(AD602,Vat_tu__hang_hoa__dich_vu!$C:$D,2,0)</f>
        <v>GM500</v>
      </c>
      <c r="AH602" s="3">
        <f t="shared" si="56"/>
        <v>111058</v>
      </c>
      <c r="AI602" s="3">
        <f t="shared" si="57"/>
        <v>555290</v>
      </c>
    </row>
    <row r="603" spans="1:35" x14ac:dyDescent="0.25">
      <c r="A603" s="3" t="str">
        <f>VLOOKUP(B603,'HĐ TRA'!$B:$C,2,0)</f>
        <v>31/08/2025</v>
      </c>
      <c r="B603" s="4">
        <v>9105875883</v>
      </c>
      <c r="C603" s="3" t="s">
        <v>1153</v>
      </c>
      <c r="D603" s="5" t="str">
        <f>VLOOKUP(B603,'HĐ TRA'!$B:$L,11,0)</f>
        <v>0104918404-002</v>
      </c>
      <c r="E603" s="6" t="str">
        <f t="shared" si="55"/>
        <v>WIN-002</v>
      </c>
      <c r="F603" s="8" t="str">
        <f t="shared" si="58"/>
        <v>2AR5 WM+ HNI R1.05 Ocean Park</v>
      </c>
      <c r="G603" s="5"/>
      <c r="H603" s="3" t="s">
        <v>1243</v>
      </c>
      <c r="I603" s="4" t="s">
        <v>953</v>
      </c>
      <c r="J603" s="3" t="s">
        <v>1244</v>
      </c>
      <c r="K603" s="3" t="s">
        <v>1245</v>
      </c>
      <c r="L603" s="4" t="s">
        <v>1427</v>
      </c>
      <c r="M603" s="3" t="s">
        <v>1428</v>
      </c>
      <c r="N603" s="3" t="s">
        <v>1429</v>
      </c>
      <c r="O603" s="3">
        <v>10</v>
      </c>
      <c r="P603" s="4" t="s">
        <v>1257</v>
      </c>
      <c r="Q603" s="3" t="s">
        <v>1258</v>
      </c>
      <c r="R603" s="4" t="s">
        <v>1259</v>
      </c>
      <c r="S603" s="4" t="s">
        <v>1249</v>
      </c>
      <c r="T603" s="3">
        <v>55595</v>
      </c>
      <c r="U603" s="3">
        <v>3</v>
      </c>
      <c r="V603" s="3">
        <v>0</v>
      </c>
      <c r="W603" s="3" t="s">
        <v>1428</v>
      </c>
      <c r="Y603" s="5">
        <v>45900.880998148103</v>
      </c>
      <c r="AA603" s="3" t="s">
        <v>1250</v>
      </c>
      <c r="AB603" s="3">
        <v>55595</v>
      </c>
      <c r="AC603" s="3" t="s">
        <v>3047</v>
      </c>
      <c r="AD603" s="3" t="s">
        <v>3046</v>
      </c>
      <c r="AE603" s="3" t="str">
        <f t="shared" si="54"/>
        <v>10005987</v>
      </c>
      <c r="AF603" s="3" t="str">
        <f>VLOOKUP(AD603,Vat_tu__hang_hoa__dich_vu!$C:$D,2,0)</f>
        <v>TH200</v>
      </c>
      <c r="AH603" s="3">
        <f t="shared" si="56"/>
        <v>55595</v>
      </c>
      <c r="AI603" s="3">
        <f t="shared" si="57"/>
        <v>166785</v>
      </c>
    </row>
    <row r="604" spans="1:35" x14ac:dyDescent="0.25">
      <c r="A604" s="3" t="str">
        <f>VLOOKUP(B604,'HĐ TRA'!$B:$C,2,0)</f>
        <v>31/08/2025</v>
      </c>
      <c r="B604" s="4">
        <v>9105875883</v>
      </c>
      <c r="C604" s="3" t="s">
        <v>1153</v>
      </c>
      <c r="D604" s="5" t="str">
        <f>VLOOKUP(B604,'HĐ TRA'!$B:$L,11,0)</f>
        <v>0104918404-002</v>
      </c>
      <c r="E604" s="6" t="str">
        <f t="shared" si="55"/>
        <v>WIN-002</v>
      </c>
      <c r="F604" s="8" t="str">
        <f t="shared" si="58"/>
        <v>2AR5 WM+ HNI R1.05 Ocean Park</v>
      </c>
      <c r="G604" s="5"/>
      <c r="H604" s="3" t="s">
        <v>1243</v>
      </c>
      <c r="I604" s="4" t="s">
        <v>953</v>
      </c>
      <c r="J604" s="3" t="s">
        <v>1244</v>
      </c>
      <c r="K604" s="3" t="s">
        <v>1245</v>
      </c>
      <c r="L604" s="4" t="s">
        <v>1427</v>
      </c>
      <c r="M604" s="3" t="s">
        <v>1428</v>
      </c>
      <c r="N604" s="3" t="s">
        <v>1429</v>
      </c>
      <c r="O604" s="3">
        <v>20</v>
      </c>
      <c r="P604" s="4" t="s">
        <v>1251</v>
      </c>
      <c r="Q604" s="3" t="s">
        <v>1252</v>
      </c>
      <c r="R604" s="4" t="s">
        <v>1253</v>
      </c>
      <c r="S604" s="4" t="s">
        <v>1249</v>
      </c>
      <c r="T604" s="3">
        <v>50182</v>
      </c>
      <c r="U604" s="3">
        <v>2</v>
      </c>
      <c r="V604" s="3">
        <v>0</v>
      </c>
      <c r="W604" s="3" t="s">
        <v>1428</v>
      </c>
      <c r="Y604" s="5">
        <v>45900.880998148103</v>
      </c>
      <c r="AA604" s="3" t="s">
        <v>1250</v>
      </c>
      <c r="AB604" s="3">
        <v>50182</v>
      </c>
      <c r="AC604" s="3" t="s">
        <v>2826</v>
      </c>
      <c r="AD604" s="3" t="s">
        <v>3179</v>
      </c>
      <c r="AE604" s="3" t="str">
        <f t="shared" si="54"/>
        <v>10638307</v>
      </c>
      <c r="AF604" s="3" t="str">
        <f>VLOOKUP(AD604,Vat_tu__hang_hoa__dich_vu!$C:$D,2,0)</f>
        <v>GTLX250G</v>
      </c>
      <c r="AH604" s="3">
        <f t="shared" si="56"/>
        <v>50182</v>
      </c>
      <c r="AI604" s="3">
        <f t="shared" si="57"/>
        <v>100364</v>
      </c>
    </row>
    <row r="605" spans="1:35" x14ac:dyDescent="0.25">
      <c r="A605" s="3" t="str">
        <f>VLOOKUP(B605,'HĐ TRA'!$B:$C,2,0)</f>
        <v>31/08/2025</v>
      </c>
      <c r="B605" s="4">
        <v>9105875883</v>
      </c>
      <c r="C605" s="3" t="s">
        <v>1153</v>
      </c>
      <c r="D605" s="5" t="str">
        <f>VLOOKUP(B605,'HĐ TRA'!$B:$L,11,0)</f>
        <v>0104918404-002</v>
      </c>
      <c r="E605" s="6" t="str">
        <f t="shared" si="55"/>
        <v>WIN-002</v>
      </c>
      <c r="F605" s="8" t="str">
        <f t="shared" si="58"/>
        <v>2AR5 WM+ HNI R1.05 Ocean Park</v>
      </c>
      <c r="G605" s="5"/>
      <c r="H605" s="3" t="s">
        <v>1243</v>
      </c>
      <c r="I605" s="4" t="s">
        <v>953</v>
      </c>
      <c r="J605" s="3" t="s">
        <v>1244</v>
      </c>
      <c r="K605" s="3" t="s">
        <v>1245</v>
      </c>
      <c r="L605" s="4" t="s">
        <v>1427</v>
      </c>
      <c r="M605" s="3" t="s">
        <v>1428</v>
      </c>
      <c r="N605" s="3" t="s">
        <v>1429</v>
      </c>
      <c r="O605" s="3">
        <v>30</v>
      </c>
      <c r="P605" s="4" t="s">
        <v>1269</v>
      </c>
      <c r="Q605" s="3" t="s">
        <v>1270</v>
      </c>
      <c r="R605" s="4" t="s">
        <v>1271</v>
      </c>
      <c r="S605" s="4" t="s">
        <v>1249</v>
      </c>
      <c r="T605" s="3">
        <v>56760</v>
      </c>
      <c r="U605" s="3">
        <v>3</v>
      </c>
      <c r="V605" s="3">
        <v>0</v>
      </c>
      <c r="W605" s="3" t="s">
        <v>1428</v>
      </c>
      <c r="Y605" s="5">
        <v>45900.880998148103</v>
      </c>
      <c r="AA605" s="3" t="s">
        <v>1250</v>
      </c>
      <c r="AB605" s="3">
        <v>56760</v>
      </c>
      <c r="AC605" s="3" t="s">
        <v>2819</v>
      </c>
      <c r="AD605" s="3" t="s">
        <v>2818</v>
      </c>
      <c r="AE605" s="3" t="str">
        <f t="shared" si="54"/>
        <v>10182350</v>
      </c>
      <c r="AF605" s="3" t="str">
        <f>VLOOKUP(AD605,Vat_tu__hang_hoa__dich_vu!$C:$D,2,0)</f>
        <v>CN300</v>
      </c>
      <c r="AH605" s="3">
        <f t="shared" si="56"/>
        <v>56760</v>
      </c>
      <c r="AI605" s="3">
        <f t="shared" si="57"/>
        <v>170280</v>
      </c>
    </row>
    <row r="606" spans="1:35" x14ac:dyDescent="0.25">
      <c r="A606" s="3" t="str">
        <f>VLOOKUP(B606,'HĐ TRA'!$B:$C,2,0)</f>
        <v>31/08/2025</v>
      </c>
      <c r="B606" s="4">
        <v>9105875883</v>
      </c>
      <c r="C606" s="3" t="s">
        <v>1153</v>
      </c>
      <c r="D606" s="5" t="str">
        <f>VLOOKUP(B606,'HĐ TRA'!$B:$L,11,0)</f>
        <v>0104918404-002</v>
      </c>
      <c r="E606" s="6" t="str">
        <f t="shared" si="55"/>
        <v>WIN-002</v>
      </c>
      <c r="F606" s="8" t="str">
        <f t="shared" si="58"/>
        <v>2AR5 WM+ HNI R1.05 Ocean Park</v>
      </c>
      <c r="G606" s="5"/>
      <c r="H606" s="3" t="s">
        <v>1243</v>
      </c>
      <c r="I606" s="4" t="s">
        <v>953</v>
      </c>
      <c r="J606" s="3" t="s">
        <v>1244</v>
      </c>
      <c r="K606" s="3" t="s">
        <v>1245</v>
      </c>
      <c r="L606" s="4" t="s">
        <v>1427</v>
      </c>
      <c r="M606" s="3" t="s">
        <v>1428</v>
      </c>
      <c r="N606" s="3" t="s">
        <v>1429</v>
      </c>
      <c r="O606" s="3">
        <v>40</v>
      </c>
      <c r="P606" s="4" t="s">
        <v>1246</v>
      </c>
      <c r="Q606" s="3" t="s">
        <v>1247</v>
      </c>
      <c r="R606" s="4" t="s">
        <v>1248</v>
      </c>
      <c r="S606" s="4" t="s">
        <v>1249</v>
      </c>
      <c r="T606" s="3">
        <v>111058</v>
      </c>
      <c r="U606" s="3">
        <v>1</v>
      </c>
      <c r="V606" s="3">
        <v>0</v>
      </c>
      <c r="W606" s="3" t="s">
        <v>1428</v>
      </c>
      <c r="Y606" s="5">
        <v>45900.880998148103</v>
      </c>
      <c r="AA606" s="3" t="s">
        <v>1250</v>
      </c>
      <c r="AB606" s="3">
        <v>111058</v>
      </c>
      <c r="AC606" s="3" t="s">
        <v>2824</v>
      </c>
      <c r="AD606" s="3" t="s">
        <v>2825</v>
      </c>
      <c r="AE606" s="3" t="str">
        <f t="shared" si="54"/>
        <v>10005986</v>
      </c>
      <c r="AF606" s="3" t="str">
        <f>VLOOKUP(AD606,Vat_tu__hang_hoa__dich_vu!$C:$D,2,0)</f>
        <v>GM500</v>
      </c>
      <c r="AH606" s="3">
        <f t="shared" si="56"/>
        <v>111058</v>
      </c>
      <c r="AI606" s="3">
        <f t="shared" si="57"/>
        <v>111058</v>
      </c>
    </row>
    <row r="607" spans="1:35" x14ac:dyDescent="0.25">
      <c r="A607" s="3" t="str">
        <f>VLOOKUP(B607,'HĐ TRA'!$B:$C,2,0)</f>
        <v>31/08/2025</v>
      </c>
      <c r="B607" s="4">
        <v>9105875903</v>
      </c>
      <c r="C607" s="3" t="s">
        <v>1169</v>
      </c>
      <c r="D607" s="5" t="str">
        <f>VLOOKUP(B607,'HĐ TRA'!$B:$L,11,0)</f>
        <v>0104918404-002</v>
      </c>
      <c r="E607" s="6" t="str">
        <f t="shared" si="55"/>
        <v>WIN-002</v>
      </c>
      <c r="F607" s="8" t="str">
        <f t="shared" si="58"/>
        <v>4968 WM+ HNI QL3 Phố Lộc Hà</v>
      </c>
      <c r="G607" s="5"/>
      <c r="H607" s="3" t="s">
        <v>1243</v>
      </c>
      <c r="I607" s="4" t="s">
        <v>953</v>
      </c>
      <c r="J607" s="3" t="s">
        <v>1244</v>
      </c>
      <c r="K607" s="3" t="s">
        <v>1245</v>
      </c>
      <c r="L607" s="4" t="s">
        <v>1758</v>
      </c>
      <c r="M607" s="3" t="s">
        <v>1759</v>
      </c>
      <c r="N607" s="3" t="s">
        <v>1760</v>
      </c>
      <c r="O607" s="3">
        <v>10</v>
      </c>
      <c r="P607" s="4" t="s">
        <v>1254</v>
      </c>
      <c r="Q607" s="3" t="s">
        <v>1255</v>
      </c>
      <c r="R607" s="4" t="s">
        <v>1256</v>
      </c>
      <c r="S607" s="4" t="s">
        <v>1249</v>
      </c>
      <c r="T607" s="3">
        <v>46000</v>
      </c>
      <c r="U607" s="3">
        <v>2</v>
      </c>
      <c r="V607" s="3">
        <v>0</v>
      </c>
      <c r="W607" s="3" t="s">
        <v>1759</v>
      </c>
      <c r="X607" s="3" t="s">
        <v>1273</v>
      </c>
      <c r="Y607" s="5">
        <v>45900.893561886602</v>
      </c>
      <c r="Z607" s="3" t="s">
        <v>2692</v>
      </c>
      <c r="AA607" s="3" t="s">
        <v>1250</v>
      </c>
      <c r="AB607" s="3">
        <v>46000</v>
      </c>
      <c r="AC607" s="3" t="s">
        <v>3013</v>
      </c>
      <c r="AD607" s="3" t="s">
        <v>3181</v>
      </c>
      <c r="AE607" s="3" t="str">
        <f t="shared" si="54"/>
        <v>10638308</v>
      </c>
      <c r="AF607" s="3" t="str">
        <f>VLOOKUP(AD607,Vat_tu__hang_hoa__dich_vu!$C:$D,2,0)</f>
        <v>MNH250</v>
      </c>
      <c r="AH607" s="3">
        <f t="shared" si="56"/>
        <v>46000</v>
      </c>
      <c r="AI607" s="3">
        <f t="shared" si="57"/>
        <v>92000</v>
      </c>
    </row>
    <row r="608" spans="1:35" x14ac:dyDescent="0.25">
      <c r="A608" s="3" t="str">
        <f>VLOOKUP(B608,'HĐ TRA'!$B:$C,2,0)</f>
        <v>31/08/2025</v>
      </c>
      <c r="B608" s="4">
        <v>9105875930</v>
      </c>
      <c r="C608" s="3" t="s">
        <v>1187</v>
      </c>
      <c r="D608" s="5" t="str">
        <f>VLOOKUP(B608,'HĐ TRA'!$B:$L,11,0)</f>
        <v>0104918404-002</v>
      </c>
      <c r="E608" s="6" t="str">
        <f t="shared" si="55"/>
        <v>WIN-002</v>
      </c>
      <c r="F608" s="8" t="str">
        <f t="shared" si="58"/>
        <v>3901 WM+ HNI Rice City Sông Hồng</v>
      </c>
      <c r="G608" s="5"/>
      <c r="H608" s="3" t="s">
        <v>1243</v>
      </c>
      <c r="I608" s="4" t="s">
        <v>953</v>
      </c>
      <c r="J608" s="3" t="s">
        <v>1244</v>
      </c>
      <c r="K608" s="3" t="s">
        <v>1245</v>
      </c>
      <c r="L608" s="4" t="s">
        <v>1951</v>
      </c>
      <c r="M608" s="3" t="s">
        <v>1952</v>
      </c>
      <c r="N608" s="3" t="s">
        <v>1953</v>
      </c>
      <c r="O608" s="3">
        <v>10</v>
      </c>
      <c r="P608" s="4" t="s">
        <v>1257</v>
      </c>
      <c r="Q608" s="3" t="s">
        <v>1258</v>
      </c>
      <c r="R608" s="4" t="s">
        <v>1259</v>
      </c>
      <c r="S608" s="4" t="s">
        <v>1249</v>
      </c>
      <c r="T608" s="3">
        <v>55595</v>
      </c>
      <c r="U608" s="3">
        <v>1</v>
      </c>
      <c r="V608" s="3">
        <v>0</v>
      </c>
      <c r="W608" s="3" t="s">
        <v>1952</v>
      </c>
      <c r="X608" s="3" t="s">
        <v>1954</v>
      </c>
      <c r="Y608" s="5">
        <v>45900.896800694398</v>
      </c>
      <c r="AA608" s="3" t="s">
        <v>1250</v>
      </c>
      <c r="AB608" s="3">
        <v>55595</v>
      </c>
      <c r="AC608" s="3" t="s">
        <v>3047</v>
      </c>
      <c r="AD608" s="3" t="s">
        <v>3046</v>
      </c>
      <c r="AE608" s="3" t="str">
        <f t="shared" si="54"/>
        <v>10005987</v>
      </c>
      <c r="AF608" s="3" t="str">
        <f>VLOOKUP(AD608,Vat_tu__hang_hoa__dich_vu!$C:$D,2,0)</f>
        <v>TH200</v>
      </c>
      <c r="AH608" s="3">
        <f t="shared" si="56"/>
        <v>55595</v>
      </c>
      <c r="AI608" s="3">
        <f t="shared" si="57"/>
        <v>55595</v>
      </c>
    </row>
    <row r="609" spans="1:35" x14ac:dyDescent="0.25">
      <c r="A609" s="3" t="str">
        <f>VLOOKUP(B609,'HĐ TRA'!$B:$C,2,0)</f>
        <v>31/08/2025</v>
      </c>
      <c r="B609" s="4">
        <v>9105875948</v>
      </c>
      <c r="C609" s="3" t="s">
        <v>1143</v>
      </c>
      <c r="D609" s="5" t="str">
        <f>VLOOKUP(B609,'HĐ TRA'!$B:$L,11,0)</f>
        <v>0104918404-022</v>
      </c>
      <c r="E609" s="6" t="str">
        <f t="shared" si="55"/>
        <v>WIN-022</v>
      </c>
      <c r="F609" s="8" t="str">
        <f t="shared" si="58"/>
        <v>2AK9 WM+ GLI 256 Trần Hưng Đạo</v>
      </c>
      <c r="G609" s="5"/>
      <c r="H609" s="3" t="s">
        <v>1243</v>
      </c>
      <c r="I609" s="4" t="s">
        <v>953</v>
      </c>
      <c r="J609" s="3" t="s">
        <v>1244</v>
      </c>
      <c r="K609" s="3" t="s">
        <v>1245</v>
      </c>
      <c r="L609" s="4" t="s">
        <v>2693</v>
      </c>
      <c r="M609" s="3" t="s">
        <v>2694</v>
      </c>
      <c r="N609" s="3" t="s">
        <v>2695</v>
      </c>
      <c r="O609" s="3">
        <v>10</v>
      </c>
      <c r="P609" s="4" t="s">
        <v>1274</v>
      </c>
      <c r="Q609" s="3" t="s">
        <v>1275</v>
      </c>
      <c r="R609" s="4" t="s">
        <v>1276</v>
      </c>
      <c r="S609" s="4" t="s">
        <v>1249</v>
      </c>
      <c r="T609" s="3">
        <v>74250</v>
      </c>
      <c r="U609" s="3">
        <v>1</v>
      </c>
      <c r="V609" s="3">
        <v>0</v>
      </c>
      <c r="W609" s="3" t="s">
        <v>2694</v>
      </c>
      <c r="Y609" s="5">
        <v>45900.911305902802</v>
      </c>
      <c r="AA609" s="3" t="s">
        <v>1250</v>
      </c>
      <c r="AB609" s="3">
        <v>74250</v>
      </c>
      <c r="AC609" s="3" t="s">
        <v>2771</v>
      </c>
      <c r="AD609" s="3" t="s">
        <v>2770</v>
      </c>
      <c r="AE609" s="3" t="str">
        <f t="shared" si="54"/>
        <v>10182351</v>
      </c>
      <c r="AF609" s="3" t="str">
        <f>VLOOKUP(AD609,Vat_tu__hang_hoa__dich_vu!$C:$D,2,0)</f>
        <v>CC300</v>
      </c>
      <c r="AH609" s="3">
        <f t="shared" si="56"/>
        <v>74250</v>
      </c>
      <c r="AI609" s="3">
        <f t="shared" si="57"/>
        <v>74250</v>
      </c>
    </row>
    <row r="610" spans="1:35" x14ac:dyDescent="0.25">
      <c r="A610" s="3" t="str">
        <f>VLOOKUP(B610,'HĐ TRA'!$B:$C,2,0)</f>
        <v>31/08/2025</v>
      </c>
      <c r="B610" s="4">
        <v>9105875969</v>
      </c>
      <c r="C610" s="3" t="s">
        <v>1134</v>
      </c>
      <c r="D610" s="5" t="str">
        <f>VLOOKUP(B610,'HĐ TRA'!$B:$L,11,0)</f>
        <v>0104918404-003</v>
      </c>
      <c r="E610" s="6" t="str">
        <f t="shared" si="55"/>
        <v>WIN-003</v>
      </c>
      <c r="F610" s="8" t="str">
        <f t="shared" si="58"/>
        <v>3627 WM+ PTO Khu 2A, Nông Trang</v>
      </c>
      <c r="G610" s="5"/>
      <c r="H610" s="3" t="s">
        <v>1243</v>
      </c>
      <c r="I610" s="4" t="s">
        <v>953</v>
      </c>
      <c r="J610" s="3" t="s">
        <v>1244</v>
      </c>
      <c r="K610" s="3" t="s">
        <v>1245</v>
      </c>
      <c r="L610" s="4" t="s">
        <v>1913</v>
      </c>
      <c r="M610" s="3" t="s">
        <v>1914</v>
      </c>
      <c r="N610" s="3" t="s">
        <v>1915</v>
      </c>
      <c r="O610" s="3">
        <v>10</v>
      </c>
      <c r="P610" s="4" t="s">
        <v>1274</v>
      </c>
      <c r="Q610" s="3" t="s">
        <v>1275</v>
      </c>
      <c r="R610" s="4" t="s">
        <v>1276</v>
      </c>
      <c r="S610" s="4" t="s">
        <v>1249</v>
      </c>
      <c r="T610" s="3">
        <v>74250</v>
      </c>
      <c r="U610" s="3">
        <v>1</v>
      </c>
      <c r="V610" s="3">
        <v>0</v>
      </c>
      <c r="W610" s="3" t="s">
        <v>1914</v>
      </c>
      <c r="X610" s="3" t="s">
        <v>1916</v>
      </c>
      <c r="Y610" s="5">
        <v>45900.912261192098</v>
      </c>
      <c r="AA610" s="3" t="s">
        <v>1250</v>
      </c>
      <c r="AB610" s="3">
        <v>74250</v>
      </c>
      <c r="AC610" s="3" t="s">
        <v>2771</v>
      </c>
      <c r="AD610" s="3" t="s">
        <v>2770</v>
      </c>
      <c r="AE610" s="3" t="str">
        <f t="shared" si="54"/>
        <v>10182351</v>
      </c>
      <c r="AF610" s="3" t="str">
        <f>VLOOKUP(AD610,Vat_tu__hang_hoa__dich_vu!$C:$D,2,0)</f>
        <v>CC300</v>
      </c>
      <c r="AH610" s="3">
        <f t="shared" si="56"/>
        <v>74250</v>
      </c>
      <c r="AI610" s="3">
        <f t="shared" si="57"/>
        <v>74250</v>
      </c>
    </row>
    <row r="611" spans="1:35" x14ac:dyDescent="0.25">
      <c r="A611" s="3" t="str">
        <f>VLOOKUP(B611,'HĐ TRA'!$B:$C,2,0)</f>
        <v>31/08/2025</v>
      </c>
      <c r="B611" s="4">
        <v>9105876028</v>
      </c>
      <c r="C611" s="3" t="s">
        <v>1005</v>
      </c>
      <c r="D611" s="5" t="str">
        <f>VLOOKUP(B611,'HĐ TRA'!$B:$L,11,0)</f>
        <v>0104918404-002</v>
      </c>
      <c r="E611" s="6" t="str">
        <f t="shared" si="55"/>
        <v>WIN-002</v>
      </c>
      <c r="F611" s="8" t="str">
        <f t="shared" si="58"/>
        <v>3188 WM+ HNI 144 Hoa Bằng</v>
      </c>
      <c r="G611" s="5"/>
      <c r="H611" s="3" t="s">
        <v>1243</v>
      </c>
      <c r="I611" s="4" t="s">
        <v>953</v>
      </c>
      <c r="J611" s="3" t="s">
        <v>1244</v>
      </c>
      <c r="K611" s="3" t="s">
        <v>1245</v>
      </c>
      <c r="L611" s="4" t="s">
        <v>2297</v>
      </c>
      <c r="M611" s="3" t="s">
        <v>2298</v>
      </c>
      <c r="N611" s="3" t="s">
        <v>2299</v>
      </c>
      <c r="O611" s="3">
        <v>10</v>
      </c>
      <c r="P611" s="4" t="s">
        <v>1246</v>
      </c>
      <c r="Q611" s="3" t="s">
        <v>1247</v>
      </c>
      <c r="R611" s="4" t="s">
        <v>1248</v>
      </c>
      <c r="S611" s="4" t="s">
        <v>1249</v>
      </c>
      <c r="T611" s="3">
        <v>111058</v>
      </c>
      <c r="U611" s="3">
        <v>2</v>
      </c>
      <c r="V611" s="3">
        <v>0</v>
      </c>
      <c r="W611" s="3" t="s">
        <v>2298</v>
      </c>
      <c r="X611" s="3" t="s">
        <v>1273</v>
      </c>
      <c r="Y611" s="5">
        <v>45900.966121724501</v>
      </c>
      <c r="AA611" s="3" t="s">
        <v>1250</v>
      </c>
      <c r="AB611" s="3">
        <v>111058</v>
      </c>
      <c r="AC611" s="3" t="s">
        <v>2824</v>
      </c>
      <c r="AD611" s="3" t="s">
        <v>2825</v>
      </c>
      <c r="AE611" s="3" t="str">
        <f t="shared" si="54"/>
        <v>10005986</v>
      </c>
      <c r="AF611" s="3" t="str">
        <f>VLOOKUP(AD611,Vat_tu__hang_hoa__dich_vu!$C:$D,2,0)</f>
        <v>GM500</v>
      </c>
      <c r="AH611" s="3">
        <f t="shared" si="56"/>
        <v>111058</v>
      </c>
      <c r="AI611" s="3">
        <f t="shared" si="57"/>
        <v>222116</v>
      </c>
    </row>
    <row r="612" spans="1:35" x14ac:dyDescent="0.25">
      <c r="A612" s="3" t="str">
        <f>VLOOKUP(B612,'HĐ TRA'!$B:$C,2,0)</f>
        <v>31/08/2025</v>
      </c>
      <c r="B612" s="4">
        <v>9105876028</v>
      </c>
      <c r="C612" s="3" t="s">
        <v>1005</v>
      </c>
      <c r="D612" s="5" t="str">
        <f>VLOOKUP(B612,'HĐ TRA'!$B:$L,11,0)</f>
        <v>0104918404-002</v>
      </c>
      <c r="E612" s="6" t="str">
        <f t="shared" si="55"/>
        <v>WIN-002</v>
      </c>
      <c r="F612" s="8" t="str">
        <f t="shared" si="58"/>
        <v>3188 WM+ HNI 144 Hoa Bằng</v>
      </c>
      <c r="G612" s="5"/>
      <c r="H612" s="3" t="s">
        <v>1243</v>
      </c>
      <c r="I612" s="4" t="s">
        <v>953</v>
      </c>
      <c r="J612" s="3" t="s">
        <v>1244</v>
      </c>
      <c r="K612" s="3" t="s">
        <v>1245</v>
      </c>
      <c r="L612" s="4" t="s">
        <v>2297</v>
      </c>
      <c r="M612" s="3" t="s">
        <v>2298</v>
      </c>
      <c r="N612" s="3" t="s">
        <v>2299</v>
      </c>
      <c r="O612" s="3">
        <v>20</v>
      </c>
      <c r="P612" s="4" t="s">
        <v>1269</v>
      </c>
      <c r="Q612" s="3" t="s">
        <v>1270</v>
      </c>
      <c r="R612" s="4" t="s">
        <v>1271</v>
      </c>
      <c r="S612" s="4" t="s">
        <v>1249</v>
      </c>
      <c r="T612" s="3">
        <v>56760</v>
      </c>
      <c r="U612" s="3">
        <v>4</v>
      </c>
      <c r="V612" s="3">
        <v>0</v>
      </c>
      <c r="W612" s="3" t="s">
        <v>2298</v>
      </c>
      <c r="X612" s="3" t="s">
        <v>1273</v>
      </c>
      <c r="Y612" s="5">
        <v>45900.966121724501</v>
      </c>
      <c r="AA612" s="3" t="s">
        <v>1250</v>
      </c>
      <c r="AB612" s="3">
        <v>56760</v>
      </c>
      <c r="AC612" s="3" t="s">
        <v>2819</v>
      </c>
      <c r="AD612" s="3" t="s">
        <v>2818</v>
      </c>
      <c r="AE612" s="3" t="str">
        <f t="shared" si="54"/>
        <v>10182350</v>
      </c>
      <c r="AF612" s="3" t="str">
        <f>VLOOKUP(AD612,Vat_tu__hang_hoa__dich_vu!$C:$D,2,0)</f>
        <v>CN300</v>
      </c>
      <c r="AH612" s="3">
        <f t="shared" si="56"/>
        <v>56760</v>
      </c>
      <c r="AI612" s="3">
        <f t="shared" si="57"/>
        <v>227040</v>
      </c>
    </row>
  </sheetData>
  <autoFilter ref="A1:AA61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12"/>
  <sheetViews>
    <sheetView workbookViewId="0">
      <selection activeCell="C6" sqref="C6"/>
    </sheetView>
  </sheetViews>
  <sheetFormatPr defaultRowHeight="15.75" x14ac:dyDescent="0.25"/>
  <cols>
    <col min="1" max="1" width="10.25" style="3" bestFit="1" customWidth="1"/>
    <col min="2" max="2" width="8.375" style="3" bestFit="1" customWidth="1"/>
    <col min="3" max="3" width="19.375" style="3" bestFit="1" customWidth="1"/>
  </cols>
  <sheetData>
    <row r="1" spans="1:3" x14ac:dyDescent="0.25">
      <c r="A1" s="3" t="s">
        <v>3184</v>
      </c>
      <c r="C1" s="2"/>
    </row>
    <row r="2" spans="1:3" x14ac:dyDescent="0.25">
      <c r="A2" s="3">
        <v>111058</v>
      </c>
      <c r="B2" s="3" t="s">
        <v>2824</v>
      </c>
      <c r="C2" s="3" t="s">
        <v>2825</v>
      </c>
    </row>
    <row r="3" spans="1:3" x14ac:dyDescent="0.25">
      <c r="A3" s="3">
        <v>50182</v>
      </c>
      <c r="B3" s="3" t="s">
        <v>2826</v>
      </c>
      <c r="C3" s="3" t="s">
        <v>3179</v>
      </c>
    </row>
    <row r="4" spans="1:3" x14ac:dyDescent="0.25">
      <c r="A4" s="3">
        <v>55595</v>
      </c>
      <c r="B4" s="3" t="s">
        <v>3047</v>
      </c>
      <c r="C4" s="3" t="s">
        <v>3046</v>
      </c>
    </row>
    <row r="5" spans="1:3" x14ac:dyDescent="0.25">
      <c r="A5" s="3">
        <v>46000</v>
      </c>
      <c r="B5" s="3" t="s">
        <v>3013</v>
      </c>
      <c r="C5" s="3" t="s">
        <v>3181</v>
      </c>
    </row>
    <row r="6" spans="1:3" x14ac:dyDescent="0.25">
      <c r="A6" s="3">
        <v>73431</v>
      </c>
      <c r="B6" s="3" t="s">
        <v>2779</v>
      </c>
      <c r="C6" s="3" t="s">
        <v>2778</v>
      </c>
    </row>
    <row r="7" spans="1:3" x14ac:dyDescent="0.25">
      <c r="A7" s="3">
        <v>49500</v>
      </c>
      <c r="B7" s="3" t="s">
        <v>2873</v>
      </c>
      <c r="C7" s="3" t="s">
        <v>2872</v>
      </c>
    </row>
    <row r="8" spans="1:3" x14ac:dyDescent="0.25">
      <c r="A8" s="3">
        <v>74250</v>
      </c>
      <c r="B8" s="3" t="s">
        <v>2771</v>
      </c>
      <c r="C8" s="3" t="s">
        <v>2770</v>
      </c>
    </row>
    <row r="9" spans="1:3" x14ac:dyDescent="0.25">
      <c r="A9" s="3">
        <v>50400</v>
      </c>
      <c r="B9" s="3" t="s">
        <v>2883</v>
      </c>
      <c r="C9" s="3" t="s">
        <v>2882</v>
      </c>
    </row>
    <row r="10" spans="1:3" x14ac:dyDescent="0.25">
      <c r="A10" s="3">
        <v>56760</v>
      </c>
      <c r="B10" s="3" t="s">
        <v>2819</v>
      </c>
      <c r="C10" s="3" t="s">
        <v>2818</v>
      </c>
    </row>
    <row r="11" spans="1:3" x14ac:dyDescent="0.25">
      <c r="A11" s="3">
        <v>89285</v>
      </c>
      <c r="B11" s="3" t="s">
        <v>2899</v>
      </c>
      <c r="C11" s="3" t="s">
        <v>3180</v>
      </c>
    </row>
    <row r="12" spans="1:3" x14ac:dyDescent="0.25">
      <c r="A12"/>
      <c r="B12"/>
      <c r="C12"/>
    </row>
    <row r="13" spans="1:3" x14ac:dyDescent="0.25">
      <c r="A13"/>
      <c r="B13"/>
      <c r="C13"/>
    </row>
    <row r="14" spans="1:3" x14ac:dyDescent="0.25">
      <c r="A14"/>
      <c r="B14"/>
      <c r="C14"/>
    </row>
    <row r="15" spans="1:3" x14ac:dyDescent="0.25">
      <c r="A15"/>
      <c r="B15"/>
      <c r="C15"/>
    </row>
    <row r="16" spans="1:3" x14ac:dyDescent="0.25">
      <c r="A16"/>
      <c r="B16"/>
      <c r="C16"/>
    </row>
    <row r="17" spans="1:3" x14ac:dyDescent="0.25">
      <c r="A17"/>
      <c r="B17"/>
      <c r="C17"/>
    </row>
    <row r="18" spans="1:3" x14ac:dyDescent="0.25">
      <c r="A18"/>
      <c r="B18"/>
      <c r="C18"/>
    </row>
    <row r="19" spans="1:3" x14ac:dyDescent="0.25">
      <c r="A19"/>
      <c r="B19"/>
      <c r="C19"/>
    </row>
    <row r="20" spans="1:3" x14ac:dyDescent="0.25">
      <c r="A20"/>
      <c r="B20"/>
      <c r="C20"/>
    </row>
    <row r="21" spans="1:3" x14ac:dyDescent="0.25">
      <c r="A21"/>
      <c r="B21"/>
      <c r="C21"/>
    </row>
    <row r="22" spans="1:3" x14ac:dyDescent="0.25">
      <c r="A22"/>
      <c r="B22"/>
      <c r="C22"/>
    </row>
    <row r="23" spans="1:3" x14ac:dyDescent="0.25">
      <c r="A23"/>
      <c r="B23"/>
      <c r="C23"/>
    </row>
    <row r="24" spans="1:3" x14ac:dyDescent="0.25">
      <c r="A24"/>
      <c r="B24"/>
      <c r="C24"/>
    </row>
    <row r="25" spans="1:3" x14ac:dyDescent="0.25">
      <c r="A25"/>
      <c r="B25"/>
      <c r="C25"/>
    </row>
    <row r="26" spans="1:3" x14ac:dyDescent="0.25">
      <c r="A26"/>
      <c r="B26"/>
      <c r="C26"/>
    </row>
    <row r="27" spans="1:3" x14ac:dyDescent="0.25">
      <c r="A27"/>
      <c r="B27"/>
      <c r="C27"/>
    </row>
    <row r="28" spans="1:3" x14ac:dyDescent="0.25">
      <c r="A28"/>
      <c r="B28"/>
      <c r="C28"/>
    </row>
    <row r="29" spans="1:3" x14ac:dyDescent="0.25">
      <c r="A29"/>
      <c r="B29"/>
      <c r="C29"/>
    </row>
    <row r="30" spans="1:3" x14ac:dyDescent="0.25">
      <c r="A30"/>
      <c r="B30"/>
      <c r="C30"/>
    </row>
    <row r="31" spans="1:3" x14ac:dyDescent="0.25">
      <c r="A31"/>
      <c r="B31"/>
      <c r="C31"/>
    </row>
    <row r="32" spans="1:3" x14ac:dyDescent="0.25">
      <c r="A32"/>
      <c r="B32"/>
      <c r="C32"/>
    </row>
    <row r="33" spans="1:3" x14ac:dyDescent="0.25">
      <c r="A33"/>
      <c r="B33"/>
      <c r="C33"/>
    </row>
    <row r="34" spans="1:3" x14ac:dyDescent="0.25">
      <c r="A34"/>
      <c r="B34"/>
      <c r="C34"/>
    </row>
    <row r="35" spans="1:3" x14ac:dyDescent="0.25">
      <c r="A35"/>
      <c r="B35"/>
      <c r="C35"/>
    </row>
    <row r="36" spans="1:3" x14ac:dyDescent="0.25">
      <c r="A36"/>
      <c r="B36"/>
      <c r="C36"/>
    </row>
    <row r="37" spans="1:3" x14ac:dyDescent="0.25">
      <c r="A37"/>
      <c r="B37"/>
      <c r="C37"/>
    </row>
    <row r="38" spans="1:3" x14ac:dyDescent="0.25">
      <c r="A38"/>
      <c r="B38"/>
      <c r="C38"/>
    </row>
    <row r="39" spans="1:3" x14ac:dyDescent="0.25">
      <c r="A39"/>
      <c r="B39"/>
      <c r="C39"/>
    </row>
    <row r="40" spans="1:3" x14ac:dyDescent="0.25">
      <c r="A40"/>
      <c r="B40"/>
      <c r="C40"/>
    </row>
    <row r="41" spans="1:3" x14ac:dyDescent="0.25">
      <c r="A41"/>
      <c r="B41"/>
      <c r="C41"/>
    </row>
    <row r="42" spans="1:3" x14ac:dyDescent="0.25">
      <c r="A42"/>
      <c r="B42"/>
      <c r="C42"/>
    </row>
    <row r="43" spans="1:3" x14ac:dyDescent="0.25">
      <c r="A43"/>
      <c r="B43"/>
      <c r="C43"/>
    </row>
    <row r="44" spans="1:3" x14ac:dyDescent="0.25">
      <c r="A44"/>
      <c r="B44"/>
      <c r="C44"/>
    </row>
    <row r="45" spans="1:3" x14ac:dyDescent="0.25">
      <c r="A45"/>
      <c r="B45"/>
      <c r="C45"/>
    </row>
    <row r="46" spans="1:3" x14ac:dyDescent="0.25">
      <c r="A46"/>
      <c r="B46"/>
      <c r="C46"/>
    </row>
    <row r="47" spans="1:3" x14ac:dyDescent="0.25">
      <c r="A47"/>
      <c r="B47"/>
      <c r="C47"/>
    </row>
    <row r="48" spans="1:3" x14ac:dyDescent="0.25">
      <c r="A48"/>
      <c r="B48"/>
      <c r="C48"/>
    </row>
    <row r="49" spans="1:3" x14ac:dyDescent="0.25">
      <c r="A49"/>
      <c r="B49"/>
      <c r="C49"/>
    </row>
    <row r="50" spans="1:3" x14ac:dyDescent="0.25">
      <c r="A50"/>
      <c r="B50"/>
      <c r="C50"/>
    </row>
    <row r="51" spans="1:3" x14ac:dyDescent="0.25">
      <c r="A51"/>
      <c r="B51"/>
      <c r="C51"/>
    </row>
    <row r="52" spans="1:3" x14ac:dyDescent="0.25">
      <c r="A52"/>
      <c r="B52"/>
      <c r="C52"/>
    </row>
    <row r="53" spans="1:3" x14ac:dyDescent="0.25">
      <c r="A53"/>
      <c r="B53"/>
      <c r="C53"/>
    </row>
    <row r="54" spans="1:3" x14ac:dyDescent="0.25">
      <c r="A54"/>
      <c r="B54"/>
      <c r="C54"/>
    </row>
    <row r="55" spans="1:3" x14ac:dyDescent="0.25">
      <c r="A55"/>
      <c r="B55"/>
      <c r="C55"/>
    </row>
    <row r="56" spans="1:3" x14ac:dyDescent="0.25">
      <c r="A56"/>
      <c r="B56"/>
      <c r="C56"/>
    </row>
    <row r="57" spans="1:3" x14ac:dyDescent="0.25">
      <c r="A57"/>
      <c r="B57"/>
      <c r="C57"/>
    </row>
    <row r="58" spans="1:3" x14ac:dyDescent="0.25">
      <c r="A58"/>
      <c r="B58"/>
      <c r="C58"/>
    </row>
    <row r="59" spans="1:3" x14ac:dyDescent="0.25">
      <c r="A59"/>
      <c r="B59"/>
      <c r="C59"/>
    </row>
    <row r="60" spans="1:3" x14ac:dyDescent="0.25">
      <c r="A60"/>
      <c r="B60"/>
      <c r="C60"/>
    </row>
    <row r="61" spans="1:3" x14ac:dyDescent="0.25">
      <c r="A61"/>
      <c r="B61"/>
      <c r="C61"/>
    </row>
    <row r="62" spans="1:3" x14ac:dyDescent="0.25">
      <c r="A62"/>
      <c r="B62"/>
      <c r="C62"/>
    </row>
    <row r="63" spans="1:3" x14ac:dyDescent="0.25">
      <c r="A63"/>
      <c r="B63"/>
      <c r="C63"/>
    </row>
    <row r="64" spans="1:3" x14ac:dyDescent="0.25">
      <c r="A64"/>
      <c r="B64"/>
      <c r="C64"/>
    </row>
    <row r="65" spans="1:3" x14ac:dyDescent="0.25">
      <c r="A65"/>
      <c r="B65"/>
      <c r="C65"/>
    </row>
    <row r="66" spans="1:3" x14ac:dyDescent="0.25">
      <c r="A66"/>
      <c r="B66"/>
      <c r="C66"/>
    </row>
    <row r="67" spans="1:3" x14ac:dyDescent="0.25">
      <c r="A67"/>
      <c r="B67"/>
      <c r="C67"/>
    </row>
    <row r="68" spans="1:3" x14ac:dyDescent="0.25">
      <c r="A68"/>
      <c r="B68"/>
      <c r="C68"/>
    </row>
    <row r="69" spans="1:3" x14ac:dyDescent="0.25">
      <c r="A69"/>
      <c r="B69"/>
      <c r="C69"/>
    </row>
    <row r="70" spans="1:3" x14ac:dyDescent="0.25">
      <c r="A70"/>
      <c r="B70"/>
      <c r="C70"/>
    </row>
    <row r="71" spans="1:3" x14ac:dyDescent="0.25">
      <c r="A71"/>
      <c r="B71"/>
      <c r="C71"/>
    </row>
    <row r="72" spans="1:3" x14ac:dyDescent="0.25">
      <c r="A72"/>
      <c r="B72"/>
      <c r="C72"/>
    </row>
    <row r="73" spans="1:3" x14ac:dyDescent="0.25">
      <c r="A73"/>
      <c r="B73"/>
      <c r="C73"/>
    </row>
    <row r="74" spans="1:3" x14ac:dyDescent="0.25">
      <c r="A74"/>
      <c r="B74"/>
      <c r="C74"/>
    </row>
    <row r="75" spans="1:3" x14ac:dyDescent="0.25">
      <c r="A75"/>
      <c r="B75"/>
      <c r="C75"/>
    </row>
    <row r="76" spans="1:3" x14ac:dyDescent="0.25">
      <c r="A76"/>
      <c r="B76"/>
      <c r="C76"/>
    </row>
    <row r="77" spans="1:3" x14ac:dyDescent="0.25">
      <c r="A77"/>
      <c r="B77"/>
      <c r="C77"/>
    </row>
    <row r="78" spans="1:3" x14ac:dyDescent="0.25">
      <c r="A78"/>
      <c r="B78"/>
      <c r="C78"/>
    </row>
    <row r="79" spans="1:3" x14ac:dyDescent="0.25">
      <c r="A79"/>
      <c r="B79"/>
      <c r="C79"/>
    </row>
    <row r="80" spans="1:3" x14ac:dyDescent="0.25">
      <c r="A80"/>
      <c r="B80"/>
      <c r="C80"/>
    </row>
    <row r="81" spans="1:3" x14ac:dyDescent="0.25">
      <c r="A81"/>
      <c r="B81"/>
      <c r="C81"/>
    </row>
    <row r="82" spans="1:3" x14ac:dyDescent="0.25">
      <c r="A82"/>
      <c r="B82"/>
      <c r="C82"/>
    </row>
    <row r="83" spans="1:3" x14ac:dyDescent="0.25">
      <c r="A83"/>
      <c r="B83"/>
      <c r="C83"/>
    </row>
    <row r="84" spans="1:3" x14ac:dyDescent="0.25">
      <c r="A84"/>
      <c r="B84"/>
      <c r="C84"/>
    </row>
    <row r="85" spans="1:3" x14ac:dyDescent="0.25">
      <c r="A85"/>
      <c r="B85"/>
      <c r="C85"/>
    </row>
    <row r="86" spans="1:3" x14ac:dyDescent="0.25">
      <c r="A86"/>
      <c r="B86"/>
      <c r="C86"/>
    </row>
    <row r="87" spans="1:3" x14ac:dyDescent="0.25">
      <c r="A87"/>
      <c r="B87"/>
      <c r="C87"/>
    </row>
    <row r="88" spans="1:3" x14ac:dyDescent="0.25">
      <c r="A88"/>
      <c r="B88"/>
      <c r="C88"/>
    </row>
    <row r="89" spans="1:3" x14ac:dyDescent="0.25">
      <c r="A89"/>
      <c r="B89"/>
      <c r="C89"/>
    </row>
    <row r="90" spans="1:3" x14ac:dyDescent="0.25">
      <c r="A90"/>
      <c r="B90"/>
      <c r="C90"/>
    </row>
    <row r="91" spans="1:3" x14ac:dyDescent="0.25">
      <c r="A91"/>
      <c r="B91"/>
      <c r="C91"/>
    </row>
    <row r="92" spans="1:3" x14ac:dyDescent="0.25">
      <c r="A92"/>
      <c r="B92"/>
      <c r="C92"/>
    </row>
    <row r="93" spans="1:3" x14ac:dyDescent="0.25">
      <c r="A93"/>
      <c r="B93"/>
      <c r="C93"/>
    </row>
    <row r="94" spans="1:3" x14ac:dyDescent="0.25">
      <c r="A94"/>
      <c r="B94"/>
      <c r="C94"/>
    </row>
    <row r="95" spans="1:3" x14ac:dyDescent="0.25">
      <c r="A95"/>
      <c r="B95"/>
      <c r="C95"/>
    </row>
    <row r="96" spans="1:3" x14ac:dyDescent="0.25">
      <c r="A96"/>
      <c r="B96"/>
      <c r="C96"/>
    </row>
    <row r="97" spans="1:3" x14ac:dyDescent="0.25">
      <c r="A97"/>
      <c r="B97"/>
      <c r="C97"/>
    </row>
    <row r="98" spans="1:3" x14ac:dyDescent="0.25">
      <c r="A98"/>
      <c r="B98"/>
      <c r="C98"/>
    </row>
    <row r="99" spans="1:3" x14ac:dyDescent="0.25">
      <c r="A99"/>
      <c r="B99"/>
      <c r="C99"/>
    </row>
    <row r="100" spans="1:3" x14ac:dyDescent="0.25">
      <c r="A100"/>
      <c r="B100"/>
      <c r="C100"/>
    </row>
    <row r="101" spans="1:3" x14ac:dyDescent="0.25">
      <c r="A101"/>
      <c r="B101"/>
      <c r="C101"/>
    </row>
    <row r="102" spans="1:3" x14ac:dyDescent="0.25">
      <c r="A102"/>
      <c r="B102"/>
      <c r="C102"/>
    </row>
    <row r="103" spans="1:3" x14ac:dyDescent="0.25">
      <c r="A103"/>
      <c r="B103"/>
      <c r="C103"/>
    </row>
    <row r="104" spans="1:3" x14ac:dyDescent="0.25">
      <c r="A104"/>
      <c r="B104"/>
      <c r="C104"/>
    </row>
    <row r="105" spans="1:3" x14ac:dyDescent="0.25">
      <c r="A105"/>
      <c r="B105"/>
      <c r="C105"/>
    </row>
    <row r="106" spans="1:3" x14ac:dyDescent="0.25">
      <c r="A106"/>
      <c r="B106"/>
      <c r="C106"/>
    </row>
    <row r="107" spans="1:3" x14ac:dyDescent="0.25">
      <c r="A107"/>
      <c r="B107"/>
      <c r="C107"/>
    </row>
    <row r="108" spans="1:3" x14ac:dyDescent="0.25">
      <c r="A108"/>
      <c r="B108"/>
      <c r="C108"/>
    </row>
    <row r="109" spans="1:3" x14ac:dyDescent="0.25">
      <c r="A109"/>
      <c r="B109"/>
      <c r="C109"/>
    </row>
    <row r="110" spans="1:3" x14ac:dyDescent="0.25">
      <c r="A110"/>
      <c r="B110"/>
      <c r="C110"/>
    </row>
    <row r="111" spans="1:3" x14ac:dyDescent="0.25">
      <c r="A111"/>
      <c r="B111"/>
      <c r="C111"/>
    </row>
    <row r="112" spans="1:3" x14ac:dyDescent="0.25">
      <c r="A112"/>
      <c r="B112"/>
      <c r="C112"/>
    </row>
    <row r="113" spans="1:3" x14ac:dyDescent="0.25">
      <c r="A113"/>
      <c r="B113"/>
      <c r="C113"/>
    </row>
    <row r="114" spans="1:3" x14ac:dyDescent="0.25">
      <c r="A114"/>
      <c r="B114"/>
      <c r="C114"/>
    </row>
    <row r="115" spans="1:3" x14ac:dyDescent="0.25">
      <c r="A115"/>
      <c r="B115"/>
      <c r="C115"/>
    </row>
    <row r="116" spans="1:3" x14ac:dyDescent="0.25">
      <c r="A116"/>
      <c r="B116"/>
      <c r="C116"/>
    </row>
    <row r="117" spans="1:3" x14ac:dyDescent="0.25">
      <c r="A117"/>
      <c r="B117"/>
      <c r="C117"/>
    </row>
    <row r="118" spans="1:3" x14ac:dyDescent="0.25">
      <c r="A118"/>
      <c r="B118"/>
      <c r="C118"/>
    </row>
    <row r="119" spans="1:3" x14ac:dyDescent="0.25">
      <c r="A119"/>
      <c r="B119"/>
      <c r="C119"/>
    </row>
    <row r="120" spans="1:3" x14ac:dyDescent="0.25">
      <c r="A120"/>
      <c r="B120"/>
      <c r="C120"/>
    </row>
    <row r="121" spans="1:3" x14ac:dyDescent="0.25">
      <c r="A121"/>
      <c r="B121"/>
      <c r="C121"/>
    </row>
    <row r="122" spans="1:3" x14ac:dyDescent="0.25">
      <c r="A122"/>
      <c r="B122"/>
      <c r="C122"/>
    </row>
    <row r="123" spans="1:3" x14ac:dyDescent="0.25">
      <c r="A123"/>
      <c r="B123"/>
      <c r="C123"/>
    </row>
    <row r="124" spans="1:3" x14ac:dyDescent="0.25">
      <c r="A124"/>
      <c r="B124"/>
      <c r="C124"/>
    </row>
    <row r="125" spans="1:3" x14ac:dyDescent="0.25">
      <c r="A125"/>
      <c r="B125"/>
      <c r="C125"/>
    </row>
    <row r="126" spans="1:3" x14ac:dyDescent="0.25">
      <c r="A126"/>
      <c r="B126"/>
      <c r="C126"/>
    </row>
    <row r="127" spans="1:3" x14ac:dyDescent="0.25">
      <c r="A127"/>
      <c r="B127"/>
      <c r="C127"/>
    </row>
    <row r="128" spans="1:3" x14ac:dyDescent="0.25">
      <c r="A128"/>
      <c r="B128"/>
      <c r="C128"/>
    </row>
    <row r="129" spans="1:3" x14ac:dyDescent="0.25">
      <c r="A129"/>
      <c r="B129"/>
      <c r="C129"/>
    </row>
    <row r="130" spans="1:3" x14ac:dyDescent="0.25">
      <c r="A130"/>
      <c r="B130"/>
      <c r="C130"/>
    </row>
    <row r="131" spans="1:3" x14ac:dyDescent="0.25">
      <c r="A131"/>
      <c r="B131"/>
      <c r="C131"/>
    </row>
    <row r="132" spans="1:3" x14ac:dyDescent="0.25">
      <c r="A132"/>
      <c r="B132"/>
      <c r="C132"/>
    </row>
    <row r="133" spans="1:3" x14ac:dyDescent="0.25">
      <c r="A133"/>
      <c r="B133"/>
      <c r="C133"/>
    </row>
    <row r="134" spans="1:3" x14ac:dyDescent="0.25">
      <c r="A134"/>
      <c r="B134"/>
      <c r="C134"/>
    </row>
    <row r="135" spans="1:3" x14ac:dyDescent="0.25">
      <c r="A135"/>
      <c r="B135"/>
      <c r="C135"/>
    </row>
    <row r="136" spans="1:3" x14ac:dyDescent="0.25">
      <c r="A136"/>
      <c r="B136"/>
      <c r="C136"/>
    </row>
    <row r="137" spans="1:3" x14ac:dyDescent="0.25">
      <c r="A137"/>
      <c r="B137"/>
      <c r="C137"/>
    </row>
    <row r="138" spans="1:3" x14ac:dyDescent="0.25">
      <c r="A138"/>
      <c r="B138"/>
      <c r="C138"/>
    </row>
    <row r="139" spans="1:3" x14ac:dyDescent="0.25">
      <c r="A139"/>
      <c r="B139"/>
      <c r="C139"/>
    </row>
    <row r="140" spans="1:3" x14ac:dyDescent="0.25">
      <c r="A140"/>
      <c r="B140"/>
      <c r="C140"/>
    </row>
    <row r="141" spans="1:3" x14ac:dyDescent="0.25">
      <c r="A141"/>
      <c r="B141"/>
      <c r="C141"/>
    </row>
    <row r="142" spans="1:3" x14ac:dyDescent="0.25">
      <c r="A142"/>
      <c r="B142"/>
      <c r="C142"/>
    </row>
    <row r="143" spans="1:3" x14ac:dyDescent="0.25">
      <c r="A143"/>
      <c r="B143"/>
      <c r="C143"/>
    </row>
    <row r="144" spans="1:3" x14ac:dyDescent="0.25">
      <c r="A144"/>
      <c r="B144"/>
      <c r="C144"/>
    </row>
    <row r="145" spans="1:3" x14ac:dyDescent="0.25">
      <c r="A145"/>
      <c r="B145"/>
      <c r="C145"/>
    </row>
    <row r="146" spans="1:3" x14ac:dyDescent="0.25">
      <c r="A146"/>
      <c r="B146"/>
      <c r="C146"/>
    </row>
    <row r="147" spans="1:3" x14ac:dyDescent="0.25">
      <c r="A147"/>
      <c r="B147"/>
      <c r="C147"/>
    </row>
    <row r="148" spans="1:3" x14ac:dyDescent="0.25">
      <c r="A148"/>
      <c r="B148"/>
      <c r="C148"/>
    </row>
    <row r="149" spans="1:3" x14ac:dyDescent="0.25">
      <c r="A149"/>
      <c r="B149"/>
      <c r="C149"/>
    </row>
    <row r="150" spans="1:3" x14ac:dyDescent="0.25">
      <c r="A150"/>
      <c r="B150"/>
      <c r="C150"/>
    </row>
    <row r="151" spans="1:3" x14ac:dyDescent="0.25">
      <c r="A151"/>
      <c r="B151"/>
      <c r="C151"/>
    </row>
    <row r="152" spans="1:3" x14ac:dyDescent="0.25">
      <c r="A152"/>
      <c r="B152"/>
      <c r="C152"/>
    </row>
    <row r="153" spans="1:3" x14ac:dyDescent="0.25">
      <c r="A153"/>
      <c r="B153"/>
      <c r="C153"/>
    </row>
    <row r="154" spans="1:3" x14ac:dyDescent="0.25">
      <c r="A154"/>
      <c r="B154"/>
      <c r="C154"/>
    </row>
    <row r="155" spans="1:3" x14ac:dyDescent="0.25">
      <c r="A155"/>
      <c r="B155"/>
      <c r="C155"/>
    </row>
    <row r="156" spans="1:3" x14ac:dyDescent="0.25">
      <c r="A156"/>
      <c r="B156"/>
      <c r="C156"/>
    </row>
    <row r="157" spans="1:3" x14ac:dyDescent="0.25">
      <c r="A157"/>
      <c r="B157"/>
      <c r="C157"/>
    </row>
    <row r="158" spans="1:3" x14ac:dyDescent="0.25">
      <c r="A158"/>
      <c r="B158"/>
      <c r="C158"/>
    </row>
    <row r="159" spans="1:3" x14ac:dyDescent="0.25">
      <c r="A159"/>
      <c r="B159"/>
      <c r="C159"/>
    </row>
    <row r="160" spans="1:3" x14ac:dyDescent="0.25">
      <c r="A160"/>
      <c r="B160"/>
      <c r="C160"/>
    </row>
    <row r="161" spans="1:3" x14ac:dyDescent="0.25">
      <c r="A161"/>
      <c r="B161"/>
      <c r="C161"/>
    </row>
    <row r="162" spans="1:3" x14ac:dyDescent="0.25">
      <c r="A162"/>
      <c r="B162"/>
      <c r="C162"/>
    </row>
    <row r="163" spans="1:3" x14ac:dyDescent="0.25">
      <c r="A163"/>
      <c r="B163"/>
      <c r="C163"/>
    </row>
    <row r="164" spans="1:3" x14ac:dyDescent="0.25">
      <c r="A164"/>
      <c r="B164"/>
      <c r="C164"/>
    </row>
    <row r="165" spans="1:3" x14ac:dyDescent="0.25">
      <c r="A165"/>
      <c r="B165"/>
      <c r="C165"/>
    </row>
    <row r="166" spans="1:3" x14ac:dyDescent="0.25">
      <c r="A166"/>
      <c r="B166"/>
      <c r="C166"/>
    </row>
    <row r="167" spans="1:3" x14ac:dyDescent="0.25">
      <c r="A167"/>
      <c r="B167"/>
      <c r="C167"/>
    </row>
    <row r="168" spans="1:3" x14ac:dyDescent="0.25">
      <c r="A168"/>
      <c r="B168"/>
      <c r="C168"/>
    </row>
    <row r="169" spans="1:3" x14ac:dyDescent="0.25">
      <c r="A169"/>
      <c r="B169"/>
      <c r="C169"/>
    </row>
    <row r="170" spans="1:3" x14ac:dyDescent="0.25">
      <c r="A170"/>
      <c r="B170"/>
      <c r="C170"/>
    </row>
    <row r="171" spans="1:3" x14ac:dyDescent="0.25">
      <c r="A171"/>
      <c r="B171"/>
      <c r="C171"/>
    </row>
    <row r="172" spans="1:3" x14ac:dyDescent="0.25">
      <c r="A172"/>
      <c r="B172"/>
      <c r="C172"/>
    </row>
    <row r="173" spans="1:3" x14ac:dyDescent="0.25">
      <c r="A173"/>
      <c r="B173"/>
      <c r="C173"/>
    </row>
    <row r="174" spans="1:3" x14ac:dyDescent="0.25">
      <c r="A174"/>
      <c r="B174"/>
      <c r="C174"/>
    </row>
    <row r="175" spans="1:3" x14ac:dyDescent="0.25">
      <c r="A175"/>
      <c r="B175"/>
      <c r="C175"/>
    </row>
    <row r="176" spans="1:3" x14ac:dyDescent="0.25">
      <c r="A176"/>
      <c r="B176"/>
      <c r="C176"/>
    </row>
    <row r="177" spans="1:3" x14ac:dyDescent="0.25">
      <c r="A177"/>
      <c r="B177"/>
      <c r="C177"/>
    </row>
    <row r="178" spans="1:3" x14ac:dyDescent="0.25">
      <c r="A178"/>
      <c r="B178"/>
      <c r="C178"/>
    </row>
    <row r="179" spans="1:3" x14ac:dyDescent="0.25">
      <c r="A179"/>
      <c r="B179"/>
      <c r="C179"/>
    </row>
    <row r="180" spans="1:3" x14ac:dyDescent="0.25">
      <c r="A180"/>
      <c r="B180"/>
      <c r="C180"/>
    </row>
    <row r="181" spans="1:3" x14ac:dyDescent="0.25">
      <c r="A181"/>
      <c r="B181"/>
      <c r="C181"/>
    </row>
    <row r="182" spans="1:3" x14ac:dyDescent="0.25">
      <c r="A182"/>
      <c r="B182"/>
      <c r="C182"/>
    </row>
    <row r="183" spans="1:3" x14ac:dyDescent="0.25">
      <c r="A183"/>
      <c r="B183"/>
      <c r="C183"/>
    </row>
    <row r="184" spans="1:3" x14ac:dyDescent="0.25">
      <c r="A184"/>
      <c r="B184"/>
      <c r="C184"/>
    </row>
    <row r="185" spans="1:3" x14ac:dyDescent="0.25">
      <c r="A185"/>
      <c r="B185"/>
      <c r="C185"/>
    </row>
    <row r="186" spans="1:3" x14ac:dyDescent="0.25">
      <c r="A186"/>
      <c r="B186"/>
      <c r="C186"/>
    </row>
    <row r="187" spans="1:3" x14ac:dyDescent="0.25">
      <c r="A187"/>
      <c r="B187"/>
      <c r="C187"/>
    </row>
    <row r="188" spans="1:3" x14ac:dyDescent="0.25">
      <c r="A188"/>
      <c r="B188"/>
      <c r="C188"/>
    </row>
    <row r="189" spans="1:3" x14ac:dyDescent="0.25">
      <c r="A189"/>
      <c r="B189"/>
      <c r="C189"/>
    </row>
    <row r="190" spans="1:3" x14ac:dyDescent="0.25">
      <c r="A190"/>
      <c r="B190"/>
      <c r="C190"/>
    </row>
    <row r="191" spans="1:3" x14ac:dyDescent="0.25">
      <c r="A191"/>
      <c r="B191"/>
      <c r="C191"/>
    </row>
    <row r="192" spans="1:3" x14ac:dyDescent="0.25">
      <c r="A192"/>
      <c r="B192"/>
      <c r="C192"/>
    </row>
    <row r="193" spans="1:3" x14ac:dyDescent="0.25">
      <c r="A193"/>
      <c r="B193"/>
      <c r="C193"/>
    </row>
    <row r="194" spans="1:3" x14ac:dyDescent="0.25">
      <c r="A194"/>
      <c r="B194"/>
      <c r="C194"/>
    </row>
    <row r="195" spans="1:3" x14ac:dyDescent="0.25">
      <c r="A195"/>
      <c r="B195"/>
      <c r="C195"/>
    </row>
    <row r="196" spans="1:3" x14ac:dyDescent="0.25">
      <c r="A196"/>
      <c r="B196"/>
      <c r="C196"/>
    </row>
    <row r="197" spans="1:3" x14ac:dyDescent="0.25">
      <c r="A197"/>
      <c r="B197"/>
      <c r="C197"/>
    </row>
    <row r="198" spans="1:3" x14ac:dyDescent="0.25">
      <c r="A198"/>
      <c r="B198"/>
      <c r="C198"/>
    </row>
    <row r="199" spans="1:3" x14ac:dyDescent="0.25">
      <c r="A199"/>
      <c r="B199"/>
      <c r="C199"/>
    </row>
    <row r="200" spans="1:3" x14ac:dyDescent="0.25">
      <c r="A200"/>
      <c r="B200"/>
      <c r="C200"/>
    </row>
    <row r="201" spans="1:3" x14ac:dyDescent="0.25">
      <c r="A201"/>
      <c r="B201"/>
      <c r="C201"/>
    </row>
    <row r="202" spans="1:3" x14ac:dyDescent="0.25">
      <c r="A202"/>
      <c r="B202"/>
      <c r="C202"/>
    </row>
    <row r="203" spans="1:3" x14ac:dyDescent="0.25">
      <c r="A203"/>
      <c r="B203"/>
      <c r="C203"/>
    </row>
    <row r="204" spans="1:3" x14ac:dyDescent="0.25">
      <c r="A204"/>
      <c r="B204"/>
      <c r="C204"/>
    </row>
    <row r="205" spans="1:3" x14ac:dyDescent="0.25">
      <c r="A205"/>
      <c r="B205"/>
      <c r="C205"/>
    </row>
    <row r="206" spans="1:3" x14ac:dyDescent="0.25">
      <c r="A206"/>
      <c r="B206"/>
      <c r="C206"/>
    </row>
    <row r="207" spans="1:3" x14ac:dyDescent="0.25">
      <c r="A207"/>
      <c r="B207"/>
      <c r="C207"/>
    </row>
    <row r="208" spans="1:3" x14ac:dyDescent="0.25">
      <c r="A208"/>
      <c r="B208"/>
      <c r="C208"/>
    </row>
    <row r="209" spans="1:3" x14ac:dyDescent="0.25">
      <c r="A209"/>
      <c r="B209"/>
      <c r="C209"/>
    </row>
    <row r="210" spans="1:3" x14ac:dyDescent="0.25">
      <c r="A210"/>
      <c r="B210"/>
      <c r="C210"/>
    </row>
    <row r="211" spans="1:3" x14ac:dyDescent="0.25">
      <c r="A211"/>
      <c r="B211"/>
      <c r="C211"/>
    </row>
    <row r="212" spans="1:3" x14ac:dyDescent="0.25">
      <c r="A212"/>
      <c r="B212"/>
      <c r="C212"/>
    </row>
    <row r="213" spans="1:3" x14ac:dyDescent="0.25">
      <c r="A213"/>
      <c r="B213"/>
      <c r="C213"/>
    </row>
    <row r="214" spans="1:3" x14ac:dyDescent="0.25">
      <c r="A214"/>
      <c r="B214"/>
      <c r="C214"/>
    </row>
    <row r="215" spans="1:3" x14ac:dyDescent="0.25">
      <c r="A215"/>
      <c r="B215"/>
      <c r="C215"/>
    </row>
    <row r="216" spans="1:3" x14ac:dyDescent="0.25">
      <c r="A216"/>
      <c r="B216"/>
      <c r="C216"/>
    </row>
    <row r="217" spans="1:3" x14ac:dyDescent="0.25">
      <c r="A217"/>
      <c r="B217"/>
      <c r="C217"/>
    </row>
    <row r="218" spans="1:3" x14ac:dyDescent="0.25">
      <c r="A218"/>
      <c r="B218"/>
      <c r="C218"/>
    </row>
    <row r="219" spans="1:3" x14ac:dyDescent="0.25">
      <c r="A219"/>
      <c r="B219"/>
      <c r="C219"/>
    </row>
    <row r="220" spans="1:3" x14ac:dyDescent="0.25">
      <c r="A220"/>
      <c r="B220"/>
      <c r="C220"/>
    </row>
    <row r="221" spans="1:3" x14ac:dyDescent="0.25">
      <c r="A221"/>
      <c r="B221"/>
      <c r="C221"/>
    </row>
    <row r="222" spans="1:3" x14ac:dyDescent="0.25">
      <c r="A222"/>
      <c r="B222"/>
      <c r="C222"/>
    </row>
    <row r="223" spans="1:3" x14ac:dyDescent="0.25">
      <c r="A223"/>
      <c r="B223"/>
      <c r="C223"/>
    </row>
    <row r="224" spans="1:3" x14ac:dyDescent="0.25">
      <c r="A224"/>
      <c r="B224"/>
      <c r="C224"/>
    </row>
    <row r="225" spans="1:3" x14ac:dyDescent="0.25">
      <c r="A225"/>
      <c r="B225"/>
      <c r="C225"/>
    </row>
    <row r="226" spans="1:3" x14ac:dyDescent="0.25">
      <c r="A226"/>
      <c r="B226"/>
      <c r="C226"/>
    </row>
    <row r="227" spans="1:3" x14ac:dyDescent="0.25">
      <c r="A227"/>
      <c r="B227"/>
      <c r="C227"/>
    </row>
    <row r="228" spans="1:3" x14ac:dyDescent="0.25">
      <c r="A228"/>
      <c r="B228"/>
      <c r="C228"/>
    </row>
    <row r="229" spans="1:3" x14ac:dyDescent="0.25">
      <c r="A229"/>
      <c r="B229"/>
      <c r="C229"/>
    </row>
    <row r="230" spans="1:3" x14ac:dyDescent="0.25">
      <c r="A230"/>
      <c r="B230"/>
      <c r="C230"/>
    </row>
    <row r="231" spans="1:3" x14ac:dyDescent="0.25">
      <c r="A231"/>
      <c r="B231"/>
      <c r="C231"/>
    </row>
    <row r="232" spans="1:3" x14ac:dyDescent="0.25">
      <c r="A232"/>
      <c r="B232"/>
      <c r="C232"/>
    </row>
    <row r="233" spans="1:3" x14ac:dyDescent="0.25">
      <c r="A233"/>
      <c r="B233"/>
      <c r="C233"/>
    </row>
    <row r="234" spans="1:3" x14ac:dyDescent="0.25">
      <c r="A234"/>
      <c r="B234"/>
      <c r="C234"/>
    </row>
    <row r="235" spans="1:3" x14ac:dyDescent="0.25">
      <c r="A235"/>
      <c r="B235"/>
      <c r="C235"/>
    </row>
    <row r="236" spans="1:3" x14ac:dyDescent="0.25">
      <c r="A236"/>
      <c r="B236"/>
      <c r="C236"/>
    </row>
    <row r="237" spans="1:3" x14ac:dyDescent="0.25">
      <c r="A237"/>
      <c r="B237"/>
      <c r="C237"/>
    </row>
    <row r="238" spans="1:3" x14ac:dyDescent="0.25">
      <c r="A238"/>
      <c r="B238"/>
      <c r="C238"/>
    </row>
    <row r="239" spans="1:3" x14ac:dyDescent="0.25">
      <c r="A239"/>
      <c r="B239"/>
      <c r="C239"/>
    </row>
    <row r="240" spans="1:3" x14ac:dyDescent="0.25">
      <c r="A240"/>
      <c r="B240"/>
      <c r="C240"/>
    </row>
    <row r="241" spans="1:3" x14ac:dyDescent="0.25">
      <c r="A241"/>
      <c r="B241"/>
      <c r="C241"/>
    </row>
    <row r="242" spans="1:3" x14ac:dyDescent="0.25">
      <c r="A242"/>
      <c r="B242"/>
      <c r="C242"/>
    </row>
    <row r="243" spans="1:3" x14ac:dyDescent="0.25">
      <c r="A243"/>
      <c r="B243"/>
      <c r="C243"/>
    </row>
    <row r="244" spans="1:3" x14ac:dyDescent="0.25">
      <c r="A244"/>
      <c r="B244"/>
      <c r="C244"/>
    </row>
    <row r="245" spans="1:3" x14ac:dyDescent="0.25">
      <c r="A245"/>
      <c r="B245"/>
      <c r="C245"/>
    </row>
    <row r="246" spans="1:3" x14ac:dyDescent="0.25">
      <c r="A246"/>
      <c r="B246"/>
      <c r="C246"/>
    </row>
    <row r="247" spans="1:3" x14ac:dyDescent="0.25">
      <c r="A247"/>
      <c r="B247"/>
      <c r="C247"/>
    </row>
    <row r="248" spans="1:3" x14ac:dyDescent="0.25">
      <c r="A248"/>
      <c r="B248"/>
      <c r="C248"/>
    </row>
    <row r="249" spans="1:3" x14ac:dyDescent="0.25">
      <c r="A249"/>
      <c r="B249"/>
      <c r="C249"/>
    </row>
    <row r="250" spans="1:3" x14ac:dyDescent="0.25">
      <c r="A250"/>
      <c r="B250"/>
      <c r="C250"/>
    </row>
    <row r="251" spans="1:3" x14ac:dyDescent="0.25">
      <c r="A251"/>
      <c r="B251"/>
      <c r="C251"/>
    </row>
    <row r="252" spans="1:3" x14ac:dyDescent="0.25">
      <c r="A252"/>
      <c r="B252"/>
      <c r="C252"/>
    </row>
    <row r="253" spans="1:3" x14ac:dyDescent="0.25">
      <c r="A253"/>
      <c r="B253"/>
      <c r="C253"/>
    </row>
    <row r="254" spans="1:3" x14ac:dyDescent="0.25">
      <c r="A254"/>
      <c r="B254"/>
      <c r="C254"/>
    </row>
    <row r="255" spans="1:3" x14ac:dyDescent="0.25">
      <c r="A255"/>
      <c r="B255"/>
      <c r="C255"/>
    </row>
    <row r="256" spans="1:3" x14ac:dyDescent="0.25">
      <c r="A256"/>
      <c r="B256"/>
      <c r="C256"/>
    </row>
    <row r="257" spans="1:3" x14ac:dyDescent="0.25">
      <c r="A257"/>
      <c r="B257"/>
      <c r="C257"/>
    </row>
    <row r="258" spans="1:3" x14ac:dyDescent="0.25">
      <c r="A258"/>
      <c r="B258"/>
      <c r="C258"/>
    </row>
    <row r="259" spans="1:3" x14ac:dyDescent="0.25">
      <c r="A259"/>
      <c r="B259"/>
      <c r="C259"/>
    </row>
    <row r="260" spans="1:3" x14ac:dyDescent="0.25">
      <c r="A260"/>
      <c r="B260"/>
      <c r="C260"/>
    </row>
    <row r="261" spans="1:3" x14ac:dyDescent="0.25">
      <c r="A261"/>
      <c r="B261"/>
      <c r="C261"/>
    </row>
    <row r="262" spans="1:3" x14ac:dyDescent="0.25">
      <c r="A262"/>
      <c r="B262"/>
      <c r="C262"/>
    </row>
    <row r="263" spans="1:3" x14ac:dyDescent="0.25">
      <c r="A263"/>
      <c r="B263"/>
      <c r="C263"/>
    </row>
    <row r="264" spans="1:3" x14ac:dyDescent="0.25">
      <c r="A264"/>
      <c r="B264"/>
      <c r="C264"/>
    </row>
    <row r="265" spans="1:3" x14ac:dyDescent="0.25">
      <c r="A265"/>
      <c r="B265"/>
      <c r="C265"/>
    </row>
    <row r="266" spans="1:3" x14ac:dyDescent="0.25">
      <c r="A266"/>
      <c r="B266"/>
      <c r="C266"/>
    </row>
    <row r="267" spans="1:3" x14ac:dyDescent="0.25">
      <c r="A267"/>
      <c r="B267"/>
      <c r="C267"/>
    </row>
    <row r="268" spans="1:3" x14ac:dyDescent="0.25">
      <c r="A268"/>
      <c r="B268"/>
      <c r="C268"/>
    </row>
    <row r="269" spans="1:3" x14ac:dyDescent="0.25">
      <c r="A269"/>
      <c r="B269"/>
      <c r="C269"/>
    </row>
    <row r="270" spans="1:3" x14ac:dyDescent="0.25">
      <c r="A270"/>
      <c r="B270"/>
      <c r="C270"/>
    </row>
    <row r="271" spans="1:3" x14ac:dyDescent="0.25">
      <c r="A271"/>
      <c r="B271"/>
      <c r="C271"/>
    </row>
    <row r="272" spans="1:3" x14ac:dyDescent="0.25">
      <c r="A272"/>
      <c r="B272"/>
      <c r="C272"/>
    </row>
    <row r="273" spans="1:3" x14ac:dyDescent="0.25">
      <c r="A273"/>
      <c r="B273"/>
      <c r="C273"/>
    </row>
    <row r="274" spans="1:3" x14ac:dyDescent="0.25">
      <c r="A274"/>
      <c r="B274"/>
      <c r="C274"/>
    </row>
    <row r="275" spans="1:3" x14ac:dyDescent="0.25">
      <c r="A275"/>
      <c r="B275"/>
      <c r="C275"/>
    </row>
    <row r="276" spans="1:3" x14ac:dyDescent="0.25">
      <c r="A276"/>
      <c r="B276"/>
      <c r="C276"/>
    </row>
    <row r="277" spans="1:3" x14ac:dyDescent="0.25">
      <c r="A277"/>
      <c r="B277"/>
      <c r="C277"/>
    </row>
    <row r="278" spans="1:3" x14ac:dyDescent="0.25">
      <c r="A278"/>
      <c r="B278"/>
      <c r="C278"/>
    </row>
    <row r="279" spans="1:3" x14ac:dyDescent="0.25">
      <c r="A279"/>
      <c r="B279"/>
      <c r="C279"/>
    </row>
    <row r="280" spans="1:3" x14ac:dyDescent="0.25">
      <c r="A280"/>
      <c r="B280"/>
      <c r="C280"/>
    </row>
    <row r="281" spans="1:3" x14ac:dyDescent="0.25">
      <c r="A281"/>
      <c r="B281"/>
      <c r="C281"/>
    </row>
    <row r="282" spans="1:3" x14ac:dyDescent="0.25">
      <c r="A282"/>
      <c r="B282"/>
      <c r="C282"/>
    </row>
    <row r="283" spans="1:3" x14ac:dyDescent="0.25">
      <c r="A283"/>
      <c r="B283"/>
      <c r="C283"/>
    </row>
    <row r="284" spans="1:3" x14ac:dyDescent="0.25">
      <c r="A284"/>
      <c r="B284"/>
      <c r="C284"/>
    </row>
    <row r="285" spans="1:3" x14ac:dyDescent="0.25">
      <c r="A285"/>
      <c r="B285"/>
      <c r="C285"/>
    </row>
    <row r="286" spans="1:3" x14ac:dyDescent="0.25">
      <c r="A286"/>
      <c r="B286"/>
      <c r="C286"/>
    </row>
    <row r="287" spans="1:3" x14ac:dyDescent="0.25">
      <c r="A287"/>
      <c r="B287"/>
      <c r="C287"/>
    </row>
    <row r="288" spans="1:3" x14ac:dyDescent="0.25">
      <c r="A288"/>
      <c r="B288"/>
      <c r="C288"/>
    </row>
    <row r="289" spans="1:3" x14ac:dyDescent="0.25">
      <c r="A289"/>
      <c r="B289"/>
      <c r="C289"/>
    </row>
    <row r="290" spans="1:3" x14ac:dyDescent="0.25">
      <c r="A290"/>
      <c r="B290"/>
      <c r="C290"/>
    </row>
    <row r="291" spans="1:3" x14ac:dyDescent="0.25">
      <c r="A291"/>
      <c r="B291"/>
      <c r="C291"/>
    </row>
    <row r="292" spans="1:3" x14ac:dyDescent="0.25">
      <c r="A292"/>
      <c r="B292"/>
      <c r="C292"/>
    </row>
    <row r="293" spans="1:3" x14ac:dyDescent="0.25">
      <c r="A293"/>
      <c r="B293"/>
      <c r="C293"/>
    </row>
    <row r="294" spans="1:3" x14ac:dyDescent="0.25">
      <c r="A294"/>
      <c r="B294"/>
      <c r="C294"/>
    </row>
    <row r="295" spans="1:3" x14ac:dyDescent="0.25">
      <c r="A295"/>
      <c r="B295"/>
      <c r="C295"/>
    </row>
    <row r="296" spans="1:3" x14ac:dyDescent="0.25">
      <c r="A296"/>
      <c r="B296"/>
      <c r="C296"/>
    </row>
    <row r="297" spans="1:3" x14ac:dyDescent="0.25">
      <c r="A297"/>
      <c r="B297"/>
      <c r="C297"/>
    </row>
    <row r="298" spans="1:3" x14ac:dyDescent="0.25">
      <c r="A298"/>
      <c r="B298"/>
      <c r="C298"/>
    </row>
    <row r="299" spans="1:3" x14ac:dyDescent="0.25">
      <c r="A299"/>
      <c r="B299"/>
      <c r="C299"/>
    </row>
    <row r="300" spans="1:3" x14ac:dyDescent="0.25">
      <c r="A300"/>
      <c r="B300"/>
      <c r="C300"/>
    </row>
    <row r="301" spans="1:3" x14ac:dyDescent="0.25">
      <c r="A301"/>
      <c r="B301"/>
      <c r="C301"/>
    </row>
    <row r="302" spans="1:3" x14ac:dyDescent="0.25">
      <c r="A302"/>
      <c r="B302"/>
      <c r="C302"/>
    </row>
    <row r="303" spans="1:3" x14ac:dyDescent="0.25">
      <c r="A303"/>
      <c r="B303"/>
      <c r="C303"/>
    </row>
    <row r="304" spans="1:3" x14ac:dyDescent="0.25">
      <c r="A304"/>
      <c r="B304"/>
      <c r="C304"/>
    </row>
    <row r="305" spans="1:3" x14ac:dyDescent="0.25">
      <c r="A305"/>
      <c r="B305"/>
      <c r="C305"/>
    </row>
    <row r="306" spans="1:3" x14ac:dyDescent="0.25">
      <c r="A306"/>
      <c r="B306"/>
      <c r="C306"/>
    </row>
    <row r="307" spans="1:3" x14ac:dyDescent="0.25">
      <c r="A307"/>
      <c r="B307"/>
      <c r="C307"/>
    </row>
    <row r="308" spans="1:3" x14ac:dyDescent="0.25">
      <c r="A308"/>
      <c r="B308"/>
      <c r="C308"/>
    </row>
    <row r="309" spans="1:3" x14ac:dyDescent="0.25">
      <c r="A309"/>
      <c r="B309"/>
      <c r="C309"/>
    </row>
    <row r="310" spans="1:3" x14ac:dyDescent="0.25">
      <c r="A310"/>
      <c r="B310"/>
      <c r="C310"/>
    </row>
    <row r="311" spans="1:3" x14ac:dyDescent="0.25">
      <c r="A311"/>
      <c r="B311"/>
      <c r="C311"/>
    </row>
    <row r="312" spans="1:3" x14ac:dyDescent="0.25">
      <c r="A312"/>
      <c r="B312"/>
      <c r="C312"/>
    </row>
    <row r="313" spans="1:3" x14ac:dyDescent="0.25">
      <c r="A313"/>
      <c r="B313"/>
      <c r="C313"/>
    </row>
    <row r="314" spans="1:3" x14ac:dyDescent="0.25">
      <c r="A314"/>
      <c r="B314"/>
      <c r="C314"/>
    </row>
    <row r="315" spans="1:3" x14ac:dyDescent="0.25">
      <c r="A315"/>
      <c r="B315"/>
      <c r="C315"/>
    </row>
    <row r="316" spans="1:3" x14ac:dyDescent="0.25">
      <c r="A316"/>
      <c r="B316"/>
      <c r="C316"/>
    </row>
    <row r="317" spans="1:3" x14ac:dyDescent="0.25">
      <c r="A317"/>
      <c r="B317"/>
      <c r="C317"/>
    </row>
    <row r="318" spans="1:3" x14ac:dyDescent="0.25">
      <c r="A318"/>
      <c r="B318"/>
      <c r="C318"/>
    </row>
    <row r="319" spans="1:3" x14ac:dyDescent="0.25">
      <c r="A319"/>
      <c r="B319"/>
      <c r="C319"/>
    </row>
    <row r="320" spans="1:3" x14ac:dyDescent="0.25">
      <c r="A320"/>
      <c r="B320"/>
      <c r="C320"/>
    </row>
    <row r="321" spans="1:3" x14ac:dyDescent="0.25">
      <c r="A321"/>
      <c r="B321"/>
      <c r="C321"/>
    </row>
    <row r="322" spans="1:3" x14ac:dyDescent="0.25">
      <c r="A322"/>
      <c r="B322"/>
      <c r="C322"/>
    </row>
    <row r="323" spans="1:3" x14ac:dyDescent="0.25">
      <c r="A323"/>
      <c r="B323"/>
      <c r="C323"/>
    </row>
    <row r="324" spans="1:3" x14ac:dyDescent="0.25">
      <c r="A324"/>
      <c r="B324"/>
      <c r="C324"/>
    </row>
    <row r="325" spans="1:3" x14ac:dyDescent="0.25">
      <c r="A325"/>
      <c r="B325"/>
      <c r="C325"/>
    </row>
    <row r="326" spans="1:3" x14ac:dyDescent="0.25">
      <c r="A326"/>
      <c r="B326"/>
      <c r="C326"/>
    </row>
    <row r="327" spans="1:3" x14ac:dyDescent="0.25">
      <c r="A327"/>
      <c r="B327"/>
      <c r="C327"/>
    </row>
    <row r="328" spans="1:3" x14ac:dyDescent="0.25">
      <c r="A328"/>
      <c r="B328"/>
      <c r="C328"/>
    </row>
    <row r="329" spans="1:3" x14ac:dyDescent="0.25">
      <c r="A329"/>
      <c r="B329"/>
      <c r="C329"/>
    </row>
    <row r="330" spans="1:3" x14ac:dyDescent="0.25">
      <c r="A330"/>
      <c r="B330"/>
      <c r="C330"/>
    </row>
    <row r="331" spans="1:3" x14ac:dyDescent="0.25">
      <c r="A331"/>
      <c r="B331"/>
      <c r="C331"/>
    </row>
    <row r="332" spans="1:3" x14ac:dyDescent="0.25">
      <c r="A332"/>
      <c r="B332"/>
      <c r="C332"/>
    </row>
    <row r="333" spans="1:3" x14ac:dyDescent="0.25">
      <c r="A333"/>
      <c r="B333"/>
      <c r="C333"/>
    </row>
    <row r="334" spans="1:3" x14ac:dyDescent="0.25">
      <c r="A334"/>
      <c r="B334"/>
      <c r="C334"/>
    </row>
    <row r="335" spans="1:3" x14ac:dyDescent="0.25">
      <c r="A335"/>
      <c r="B335"/>
      <c r="C335"/>
    </row>
    <row r="336" spans="1:3" x14ac:dyDescent="0.25">
      <c r="A336"/>
      <c r="B336"/>
      <c r="C336"/>
    </row>
    <row r="337" spans="1:3" x14ac:dyDescent="0.25">
      <c r="A337"/>
      <c r="B337"/>
      <c r="C337"/>
    </row>
    <row r="338" spans="1:3" x14ac:dyDescent="0.25">
      <c r="A338"/>
      <c r="B338"/>
      <c r="C338"/>
    </row>
    <row r="339" spans="1:3" x14ac:dyDescent="0.25">
      <c r="A339"/>
      <c r="B339"/>
      <c r="C339"/>
    </row>
    <row r="340" spans="1:3" x14ac:dyDescent="0.25">
      <c r="A340"/>
      <c r="B340"/>
      <c r="C340"/>
    </row>
    <row r="341" spans="1:3" x14ac:dyDescent="0.25">
      <c r="A341"/>
      <c r="B341"/>
      <c r="C341"/>
    </row>
    <row r="342" spans="1:3" x14ac:dyDescent="0.25">
      <c r="A342"/>
      <c r="B342"/>
      <c r="C342"/>
    </row>
    <row r="343" spans="1:3" x14ac:dyDescent="0.25">
      <c r="A343"/>
      <c r="B343"/>
      <c r="C343"/>
    </row>
    <row r="344" spans="1:3" x14ac:dyDescent="0.25">
      <c r="A344"/>
      <c r="B344"/>
      <c r="C344"/>
    </row>
    <row r="345" spans="1:3" x14ac:dyDescent="0.25">
      <c r="A345"/>
      <c r="B345"/>
      <c r="C345"/>
    </row>
    <row r="346" spans="1:3" x14ac:dyDescent="0.25">
      <c r="A346"/>
      <c r="B346"/>
      <c r="C346"/>
    </row>
    <row r="347" spans="1:3" x14ac:dyDescent="0.25">
      <c r="A347"/>
      <c r="B347"/>
      <c r="C347"/>
    </row>
    <row r="348" spans="1:3" x14ac:dyDescent="0.25">
      <c r="A348"/>
      <c r="B348"/>
      <c r="C348"/>
    </row>
    <row r="349" spans="1:3" x14ac:dyDescent="0.25">
      <c r="A349"/>
      <c r="B349"/>
      <c r="C349"/>
    </row>
    <row r="350" spans="1:3" x14ac:dyDescent="0.25">
      <c r="A350"/>
      <c r="B350"/>
      <c r="C350"/>
    </row>
    <row r="351" spans="1:3" x14ac:dyDescent="0.25">
      <c r="A351"/>
      <c r="B351"/>
      <c r="C351"/>
    </row>
    <row r="352" spans="1:3" x14ac:dyDescent="0.25">
      <c r="A352"/>
      <c r="B352"/>
      <c r="C352"/>
    </row>
    <row r="353" spans="1:3" x14ac:dyDescent="0.25">
      <c r="A353"/>
      <c r="B353"/>
      <c r="C353"/>
    </row>
    <row r="354" spans="1:3" x14ac:dyDescent="0.25">
      <c r="A354"/>
      <c r="B354"/>
      <c r="C354"/>
    </row>
    <row r="355" spans="1:3" x14ac:dyDescent="0.25">
      <c r="A355"/>
      <c r="B355"/>
      <c r="C355"/>
    </row>
    <row r="356" spans="1:3" x14ac:dyDescent="0.25">
      <c r="A356"/>
      <c r="B356"/>
      <c r="C356"/>
    </row>
    <row r="357" spans="1:3" x14ac:dyDescent="0.25">
      <c r="A357"/>
      <c r="B357"/>
      <c r="C357"/>
    </row>
    <row r="358" spans="1:3" x14ac:dyDescent="0.25">
      <c r="A358"/>
      <c r="B358"/>
      <c r="C358"/>
    </row>
    <row r="359" spans="1:3" x14ac:dyDescent="0.25">
      <c r="A359"/>
      <c r="B359"/>
      <c r="C359"/>
    </row>
    <row r="360" spans="1:3" x14ac:dyDescent="0.25">
      <c r="A360"/>
      <c r="B360"/>
      <c r="C360"/>
    </row>
    <row r="361" spans="1:3" x14ac:dyDescent="0.25">
      <c r="A361"/>
      <c r="B361"/>
      <c r="C361"/>
    </row>
    <row r="362" spans="1:3" x14ac:dyDescent="0.25">
      <c r="A362"/>
      <c r="B362"/>
      <c r="C362"/>
    </row>
    <row r="363" spans="1:3" x14ac:dyDescent="0.25">
      <c r="A363"/>
      <c r="B363"/>
      <c r="C363"/>
    </row>
    <row r="364" spans="1:3" x14ac:dyDescent="0.25">
      <c r="A364"/>
      <c r="B364"/>
      <c r="C364"/>
    </row>
    <row r="365" spans="1:3" x14ac:dyDescent="0.25">
      <c r="A365"/>
      <c r="B365"/>
      <c r="C365"/>
    </row>
    <row r="366" spans="1:3" x14ac:dyDescent="0.25">
      <c r="A366"/>
      <c r="B366"/>
      <c r="C366"/>
    </row>
    <row r="367" spans="1:3" x14ac:dyDescent="0.25">
      <c r="A367"/>
      <c r="B367"/>
      <c r="C367"/>
    </row>
    <row r="368" spans="1:3" x14ac:dyDescent="0.25">
      <c r="A368"/>
      <c r="B368"/>
      <c r="C368"/>
    </row>
    <row r="369" spans="1:3" x14ac:dyDescent="0.25">
      <c r="A369"/>
      <c r="B369"/>
      <c r="C369"/>
    </row>
    <row r="370" spans="1:3" x14ac:dyDescent="0.25">
      <c r="A370"/>
      <c r="B370"/>
      <c r="C370"/>
    </row>
    <row r="371" spans="1:3" x14ac:dyDescent="0.25">
      <c r="A371"/>
      <c r="B371"/>
      <c r="C371"/>
    </row>
    <row r="372" spans="1:3" x14ac:dyDescent="0.25">
      <c r="A372"/>
      <c r="B372"/>
      <c r="C372"/>
    </row>
    <row r="373" spans="1:3" x14ac:dyDescent="0.25">
      <c r="A373"/>
      <c r="B373"/>
      <c r="C373"/>
    </row>
    <row r="374" spans="1:3" x14ac:dyDescent="0.25">
      <c r="A374"/>
      <c r="B374"/>
      <c r="C374"/>
    </row>
    <row r="375" spans="1:3" x14ac:dyDescent="0.25">
      <c r="A375"/>
      <c r="B375"/>
      <c r="C375"/>
    </row>
    <row r="376" spans="1:3" x14ac:dyDescent="0.25">
      <c r="A376"/>
      <c r="B376"/>
      <c r="C376"/>
    </row>
    <row r="377" spans="1:3" x14ac:dyDescent="0.25">
      <c r="A377"/>
      <c r="B377"/>
      <c r="C377"/>
    </row>
    <row r="378" spans="1:3" x14ac:dyDescent="0.25">
      <c r="A378"/>
      <c r="B378"/>
      <c r="C378"/>
    </row>
    <row r="379" spans="1:3" x14ac:dyDescent="0.25">
      <c r="A379"/>
      <c r="B379"/>
      <c r="C379"/>
    </row>
    <row r="380" spans="1:3" x14ac:dyDescent="0.25">
      <c r="A380"/>
      <c r="B380"/>
      <c r="C380"/>
    </row>
    <row r="381" spans="1:3" x14ac:dyDescent="0.25">
      <c r="A381"/>
      <c r="B381"/>
      <c r="C381"/>
    </row>
    <row r="382" spans="1:3" x14ac:dyDescent="0.25">
      <c r="A382"/>
      <c r="B382"/>
      <c r="C382"/>
    </row>
    <row r="383" spans="1:3" x14ac:dyDescent="0.25">
      <c r="A383"/>
      <c r="B383"/>
      <c r="C383"/>
    </row>
    <row r="384" spans="1:3" x14ac:dyDescent="0.25">
      <c r="A384"/>
      <c r="B384"/>
      <c r="C384"/>
    </row>
    <row r="385" spans="1:3" x14ac:dyDescent="0.25">
      <c r="A385"/>
      <c r="B385"/>
      <c r="C385"/>
    </row>
    <row r="386" spans="1:3" x14ac:dyDescent="0.25">
      <c r="A386"/>
      <c r="B386"/>
      <c r="C386"/>
    </row>
    <row r="387" spans="1:3" x14ac:dyDescent="0.25">
      <c r="A387"/>
      <c r="B387"/>
      <c r="C387"/>
    </row>
    <row r="388" spans="1:3" x14ac:dyDescent="0.25">
      <c r="A388"/>
      <c r="B388"/>
      <c r="C388"/>
    </row>
    <row r="389" spans="1:3" x14ac:dyDescent="0.25">
      <c r="A389"/>
      <c r="B389"/>
      <c r="C389"/>
    </row>
    <row r="390" spans="1:3" x14ac:dyDescent="0.25">
      <c r="A390"/>
      <c r="B390"/>
      <c r="C390"/>
    </row>
    <row r="391" spans="1:3" x14ac:dyDescent="0.25">
      <c r="A391"/>
      <c r="B391"/>
      <c r="C391"/>
    </row>
    <row r="392" spans="1:3" x14ac:dyDescent="0.25">
      <c r="A392"/>
      <c r="B392"/>
      <c r="C392"/>
    </row>
    <row r="393" spans="1:3" x14ac:dyDescent="0.25">
      <c r="A393"/>
      <c r="B393"/>
      <c r="C393"/>
    </row>
    <row r="394" spans="1:3" x14ac:dyDescent="0.25">
      <c r="A394"/>
      <c r="B394"/>
      <c r="C394"/>
    </row>
    <row r="395" spans="1:3" x14ac:dyDescent="0.25">
      <c r="A395"/>
      <c r="B395"/>
      <c r="C395"/>
    </row>
    <row r="396" spans="1:3" x14ac:dyDescent="0.25">
      <c r="A396"/>
      <c r="B396"/>
      <c r="C396"/>
    </row>
    <row r="397" spans="1:3" x14ac:dyDescent="0.25">
      <c r="A397"/>
      <c r="B397"/>
      <c r="C397"/>
    </row>
    <row r="398" spans="1:3" x14ac:dyDescent="0.25">
      <c r="A398"/>
      <c r="B398"/>
      <c r="C398"/>
    </row>
    <row r="399" spans="1:3" x14ac:dyDescent="0.25">
      <c r="A399"/>
      <c r="B399"/>
      <c r="C399"/>
    </row>
    <row r="400" spans="1:3" x14ac:dyDescent="0.25">
      <c r="A400"/>
      <c r="B400"/>
      <c r="C400"/>
    </row>
    <row r="401" spans="1:3" x14ac:dyDescent="0.25">
      <c r="A401"/>
      <c r="B401"/>
      <c r="C401"/>
    </row>
    <row r="402" spans="1:3" x14ac:dyDescent="0.25">
      <c r="A402"/>
      <c r="B402"/>
      <c r="C402"/>
    </row>
    <row r="403" spans="1:3" x14ac:dyDescent="0.25">
      <c r="A403"/>
      <c r="B403"/>
      <c r="C403"/>
    </row>
    <row r="404" spans="1:3" x14ac:dyDescent="0.25">
      <c r="A404"/>
      <c r="B404"/>
      <c r="C404"/>
    </row>
    <row r="405" spans="1:3" x14ac:dyDescent="0.25">
      <c r="A405"/>
      <c r="B405"/>
      <c r="C405"/>
    </row>
    <row r="406" spans="1:3" x14ac:dyDescent="0.25">
      <c r="A406"/>
      <c r="B406"/>
      <c r="C406"/>
    </row>
    <row r="407" spans="1:3" x14ac:dyDescent="0.25">
      <c r="A407"/>
      <c r="B407"/>
      <c r="C407"/>
    </row>
    <row r="408" spans="1:3" x14ac:dyDescent="0.25">
      <c r="A408"/>
      <c r="B408"/>
      <c r="C408"/>
    </row>
    <row r="409" spans="1:3" x14ac:dyDescent="0.25">
      <c r="A409"/>
      <c r="B409"/>
      <c r="C409"/>
    </row>
    <row r="410" spans="1:3" x14ac:dyDescent="0.25">
      <c r="A410"/>
      <c r="B410"/>
      <c r="C410"/>
    </row>
    <row r="411" spans="1:3" x14ac:dyDescent="0.25">
      <c r="A411"/>
      <c r="B411"/>
      <c r="C411"/>
    </row>
    <row r="412" spans="1:3" x14ac:dyDescent="0.25">
      <c r="A412"/>
      <c r="B412"/>
      <c r="C412"/>
    </row>
    <row r="413" spans="1:3" x14ac:dyDescent="0.25">
      <c r="A413"/>
      <c r="B413"/>
      <c r="C413"/>
    </row>
    <row r="414" spans="1:3" x14ac:dyDescent="0.25">
      <c r="A414"/>
      <c r="B414"/>
      <c r="C414"/>
    </row>
    <row r="415" spans="1:3" x14ac:dyDescent="0.25">
      <c r="A415"/>
      <c r="B415"/>
      <c r="C415"/>
    </row>
    <row r="416" spans="1:3" x14ac:dyDescent="0.25">
      <c r="A416"/>
      <c r="B416"/>
      <c r="C416"/>
    </row>
    <row r="417" spans="1:3" x14ac:dyDescent="0.25">
      <c r="A417"/>
      <c r="B417"/>
      <c r="C417"/>
    </row>
    <row r="418" spans="1:3" x14ac:dyDescent="0.25">
      <c r="A418"/>
      <c r="B418"/>
      <c r="C418"/>
    </row>
    <row r="419" spans="1:3" x14ac:dyDescent="0.25">
      <c r="A419"/>
      <c r="B419"/>
      <c r="C419"/>
    </row>
    <row r="420" spans="1:3" x14ac:dyDescent="0.25">
      <c r="A420"/>
      <c r="B420"/>
      <c r="C420"/>
    </row>
    <row r="421" spans="1:3" x14ac:dyDescent="0.25">
      <c r="A421"/>
      <c r="B421"/>
      <c r="C421"/>
    </row>
    <row r="422" spans="1:3" x14ac:dyDescent="0.25">
      <c r="A422"/>
      <c r="B422"/>
      <c r="C422"/>
    </row>
    <row r="423" spans="1:3" x14ac:dyDescent="0.25">
      <c r="A423"/>
      <c r="B423"/>
      <c r="C423"/>
    </row>
    <row r="424" spans="1:3" x14ac:dyDescent="0.25">
      <c r="A424"/>
      <c r="B424"/>
      <c r="C424"/>
    </row>
    <row r="425" spans="1:3" x14ac:dyDescent="0.25">
      <c r="A425"/>
      <c r="B425"/>
      <c r="C425"/>
    </row>
    <row r="426" spans="1:3" x14ac:dyDescent="0.25">
      <c r="A426"/>
      <c r="B426"/>
      <c r="C426"/>
    </row>
    <row r="427" spans="1:3" x14ac:dyDescent="0.25">
      <c r="A427"/>
      <c r="B427"/>
      <c r="C427"/>
    </row>
    <row r="428" spans="1:3" x14ac:dyDescent="0.25">
      <c r="A428"/>
      <c r="B428"/>
      <c r="C428"/>
    </row>
    <row r="429" spans="1:3" x14ac:dyDescent="0.25">
      <c r="A429"/>
      <c r="B429"/>
      <c r="C429"/>
    </row>
    <row r="430" spans="1:3" x14ac:dyDescent="0.25">
      <c r="A430"/>
      <c r="B430"/>
      <c r="C430"/>
    </row>
    <row r="431" spans="1:3" x14ac:dyDescent="0.25">
      <c r="A431"/>
      <c r="B431"/>
      <c r="C431"/>
    </row>
    <row r="432" spans="1:3" x14ac:dyDescent="0.25">
      <c r="A432"/>
      <c r="B432"/>
      <c r="C432"/>
    </row>
    <row r="433" spans="1:3" x14ac:dyDescent="0.25">
      <c r="A433"/>
      <c r="B433"/>
      <c r="C433"/>
    </row>
    <row r="434" spans="1:3" x14ac:dyDescent="0.25">
      <c r="A434"/>
      <c r="B434"/>
      <c r="C434"/>
    </row>
    <row r="435" spans="1:3" x14ac:dyDescent="0.25">
      <c r="A435"/>
      <c r="B435"/>
      <c r="C435"/>
    </row>
    <row r="436" spans="1:3" x14ac:dyDescent="0.25">
      <c r="A436"/>
      <c r="B436"/>
      <c r="C436"/>
    </row>
    <row r="437" spans="1:3" x14ac:dyDescent="0.25">
      <c r="A437"/>
      <c r="B437"/>
      <c r="C437"/>
    </row>
    <row r="438" spans="1:3" x14ac:dyDescent="0.25">
      <c r="A438"/>
      <c r="B438"/>
      <c r="C438"/>
    </row>
    <row r="439" spans="1:3" x14ac:dyDescent="0.25">
      <c r="A439"/>
      <c r="B439"/>
      <c r="C439"/>
    </row>
    <row r="440" spans="1:3" x14ac:dyDescent="0.25">
      <c r="A440"/>
      <c r="B440"/>
      <c r="C440"/>
    </row>
    <row r="441" spans="1:3" x14ac:dyDescent="0.25">
      <c r="A441"/>
      <c r="B441"/>
      <c r="C441"/>
    </row>
    <row r="442" spans="1:3" x14ac:dyDescent="0.25">
      <c r="A442"/>
      <c r="B442"/>
      <c r="C442"/>
    </row>
    <row r="443" spans="1:3" x14ac:dyDescent="0.25">
      <c r="A443"/>
      <c r="B443"/>
      <c r="C443"/>
    </row>
    <row r="444" spans="1:3" x14ac:dyDescent="0.25">
      <c r="A444"/>
      <c r="B444"/>
      <c r="C444"/>
    </row>
    <row r="445" spans="1:3" x14ac:dyDescent="0.25">
      <c r="A445"/>
      <c r="B445"/>
      <c r="C445"/>
    </row>
    <row r="446" spans="1:3" x14ac:dyDescent="0.25">
      <c r="A446"/>
      <c r="B446"/>
      <c r="C446"/>
    </row>
    <row r="447" spans="1:3" x14ac:dyDescent="0.25">
      <c r="A447"/>
      <c r="B447"/>
      <c r="C447"/>
    </row>
    <row r="448" spans="1:3" x14ac:dyDescent="0.25">
      <c r="A448"/>
      <c r="B448"/>
      <c r="C448"/>
    </row>
    <row r="449" spans="1:3" x14ac:dyDescent="0.25">
      <c r="A449"/>
      <c r="B449"/>
      <c r="C449"/>
    </row>
    <row r="450" spans="1:3" x14ac:dyDescent="0.25">
      <c r="A450"/>
      <c r="B450"/>
      <c r="C450"/>
    </row>
    <row r="451" spans="1:3" x14ac:dyDescent="0.25">
      <c r="A451"/>
      <c r="B451"/>
      <c r="C451"/>
    </row>
    <row r="452" spans="1:3" x14ac:dyDescent="0.25">
      <c r="A452"/>
      <c r="B452"/>
      <c r="C452"/>
    </row>
    <row r="453" spans="1:3" x14ac:dyDescent="0.25">
      <c r="A453"/>
      <c r="B453"/>
      <c r="C453"/>
    </row>
    <row r="454" spans="1:3" x14ac:dyDescent="0.25">
      <c r="A454"/>
      <c r="B454"/>
      <c r="C454"/>
    </row>
    <row r="455" spans="1:3" x14ac:dyDescent="0.25">
      <c r="A455"/>
      <c r="B455"/>
      <c r="C455"/>
    </row>
    <row r="456" spans="1:3" x14ac:dyDescent="0.25">
      <c r="A456"/>
      <c r="B456"/>
      <c r="C456"/>
    </row>
    <row r="457" spans="1:3" x14ac:dyDescent="0.25">
      <c r="A457"/>
      <c r="B457"/>
      <c r="C457"/>
    </row>
    <row r="458" spans="1:3" x14ac:dyDescent="0.25">
      <c r="A458"/>
      <c r="B458"/>
      <c r="C458"/>
    </row>
    <row r="459" spans="1:3" x14ac:dyDescent="0.25">
      <c r="A459"/>
      <c r="B459"/>
      <c r="C459"/>
    </row>
    <row r="460" spans="1:3" x14ac:dyDescent="0.25">
      <c r="A460"/>
      <c r="B460"/>
      <c r="C460"/>
    </row>
    <row r="461" spans="1:3" x14ac:dyDescent="0.25">
      <c r="A461"/>
      <c r="B461"/>
      <c r="C461"/>
    </row>
    <row r="462" spans="1:3" x14ac:dyDescent="0.25">
      <c r="A462"/>
      <c r="B462"/>
      <c r="C462"/>
    </row>
    <row r="463" spans="1:3" x14ac:dyDescent="0.25">
      <c r="A463"/>
      <c r="B463"/>
      <c r="C463"/>
    </row>
    <row r="464" spans="1:3" x14ac:dyDescent="0.25">
      <c r="A464"/>
      <c r="B464"/>
      <c r="C464"/>
    </row>
    <row r="465" spans="1:3" x14ac:dyDescent="0.25">
      <c r="A465"/>
      <c r="B465"/>
      <c r="C465"/>
    </row>
    <row r="466" spans="1:3" x14ac:dyDescent="0.25">
      <c r="A466"/>
      <c r="B466"/>
      <c r="C466"/>
    </row>
    <row r="467" spans="1:3" x14ac:dyDescent="0.25">
      <c r="A467"/>
      <c r="B467"/>
      <c r="C467"/>
    </row>
    <row r="468" spans="1:3" x14ac:dyDescent="0.25">
      <c r="A468"/>
      <c r="B468"/>
      <c r="C468"/>
    </row>
    <row r="469" spans="1:3" x14ac:dyDescent="0.25">
      <c r="A469"/>
      <c r="B469"/>
      <c r="C469"/>
    </row>
    <row r="470" spans="1:3" x14ac:dyDescent="0.25">
      <c r="A470"/>
      <c r="B470"/>
      <c r="C470"/>
    </row>
    <row r="471" spans="1:3" x14ac:dyDescent="0.25">
      <c r="A471"/>
      <c r="B471"/>
      <c r="C471"/>
    </row>
    <row r="472" spans="1:3" x14ac:dyDescent="0.25">
      <c r="A472"/>
      <c r="B472"/>
      <c r="C472"/>
    </row>
    <row r="473" spans="1:3" x14ac:dyDescent="0.25">
      <c r="A473"/>
      <c r="B473"/>
      <c r="C473"/>
    </row>
    <row r="474" spans="1:3" x14ac:dyDescent="0.25">
      <c r="A474"/>
      <c r="B474"/>
      <c r="C474"/>
    </row>
    <row r="475" spans="1:3" x14ac:dyDescent="0.25">
      <c r="A475"/>
      <c r="B475"/>
      <c r="C475"/>
    </row>
    <row r="476" spans="1:3" x14ac:dyDescent="0.25">
      <c r="A476"/>
      <c r="B476"/>
      <c r="C476"/>
    </row>
    <row r="477" spans="1:3" x14ac:dyDescent="0.25">
      <c r="A477"/>
      <c r="B477"/>
      <c r="C477"/>
    </row>
    <row r="478" spans="1:3" x14ac:dyDescent="0.25">
      <c r="A478"/>
      <c r="B478"/>
      <c r="C478"/>
    </row>
    <row r="479" spans="1:3" x14ac:dyDescent="0.25">
      <c r="A479"/>
      <c r="B479"/>
      <c r="C479"/>
    </row>
    <row r="480" spans="1:3" x14ac:dyDescent="0.25">
      <c r="A480"/>
      <c r="B480"/>
      <c r="C480"/>
    </row>
    <row r="481" spans="1:3" x14ac:dyDescent="0.25">
      <c r="A481"/>
      <c r="B481"/>
      <c r="C481"/>
    </row>
    <row r="482" spans="1:3" x14ac:dyDescent="0.25">
      <c r="A482"/>
      <c r="B482"/>
      <c r="C482"/>
    </row>
    <row r="483" spans="1:3" x14ac:dyDescent="0.25">
      <c r="A483"/>
      <c r="B483"/>
      <c r="C483"/>
    </row>
    <row r="484" spans="1:3" x14ac:dyDescent="0.25">
      <c r="A484"/>
      <c r="B484"/>
      <c r="C484"/>
    </row>
    <row r="485" spans="1:3" x14ac:dyDescent="0.25">
      <c r="A485"/>
      <c r="B485"/>
      <c r="C485"/>
    </row>
    <row r="486" spans="1:3" x14ac:dyDescent="0.25">
      <c r="A486"/>
      <c r="B486"/>
      <c r="C486"/>
    </row>
    <row r="487" spans="1:3" x14ac:dyDescent="0.25">
      <c r="A487"/>
      <c r="B487"/>
      <c r="C487"/>
    </row>
    <row r="488" spans="1:3" x14ac:dyDescent="0.25">
      <c r="A488"/>
      <c r="B488"/>
      <c r="C488"/>
    </row>
    <row r="489" spans="1:3" x14ac:dyDescent="0.25">
      <c r="A489"/>
      <c r="B489"/>
      <c r="C489"/>
    </row>
    <row r="490" spans="1:3" x14ac:dyDescent="0.25">
      <c r="A490"/>
      <c r="B490"/>
      <c r="C490"/>
    </row>
    <row r="491" spans="1:3" x14ac:dyDescent="0.25">
      <c r="A491"/>
      <c r="B491"/>
      <c r="C491"/>
    </row>
    <row r="492" spans="1:3" x14ac:dyDescent="0.25">
      <c r="A492"/>
      <c r="B492"/>
      <c r="C492"/>
    </row>
    <row r="493" spans="1:3" x14ac:dyDescent="0.25">
      <c r="A493"/>
      <c r="B493"/>
      <c r="C493"/>
    </row>
    <row r="494" spans="1:3" x14ac:dyDescent="0.25">
      <c r="A494"/>
      <c r="B494"/>
      <c r="C494"/>
    </row>
    <row r="495" spans="1:3" x14ac:dyDescent="0.25">
      <c r="A495"/>
      <c r="B495"/>
      <c r="C495"/>
    </row>
    <row r="496" spans="1:3" x14ac:dyDescent="0.25">
      <c r="A496"/>
      <c r="B496"/>
      <c r="C496"/>
    </row>
    <row r="497" spans="1:3" x14ac:dyDescent="0.25">
      <c r="A497"/>
      <c r="B497"/>
      <c r="C497"/>
    </row>
    <row r="498" spans="1:3" x14ac:dyDescent="0.25">
      <c r="A498"/>
      <c r="B498"/>
      <c r="C498"/>
    </row>
    <row r="499" spans="1:3" x14ac:dyDescent="0.25">
      <c r="A499"/>
      <c r="B499"/>
      <c r="C499"/>
    </row>
    <row r="500" spans="1:3" x14ac:dyDescent="0.25">
      <c r="A500"/>
      <c r="B500"/>
      <c r="C500"/>
    </row>
    <row r="501" spans="1:3" x14ac:dyDescent="0.25">
      <c r="A501"/>
      <c r="B501"/>
      <c r="C501"/>
    </row>
    <row r="502" spans="1:3" x14ac:dyDescent="0.25">
      <c r="A502"/>
      <c r="B502"/>
      <c r="C502"/>
    </row>
    <row r="503" spans="1:3" x14ac:dyDescent="0.25">
      <c r="A503"/>
      <c r="B503"/>
      <c r="C503"/>
    </row>
    <row r="504" spans="1:3" x14ac:dyDescent="0.25">
      <c r="A504"/>
      <c r="B504"/>
      <c r="C504"/>
    </row>
    <row r="505" spans="1:3" x14ac:dyDescent="0.25">
      <c r="A505"/>
      <c r="B505"/>
      <c r="C505"/>
    </row>
    <row r="506" spans="1:3" x14ac:dyDescent="0.25">
      <c r="A506"/>
      <c r="B506"/>
      <c r="C506"/>
    </row>
    <row r="507" spans="1:3" x14ac:dyDescent="0.25">
      <c r="A507"/>
      <c r="B507"/>
      <c r="C507"/>
    </row>
    <row r="508" spans="1:3" x14ac:dyDescent="0.25">
      <c r="A508"/>
      <c r="B508"/>
      <c r="C508"/>
    </row>
    <row r="509" spans="1:3" x14ac:dyDescent="0.25">
      <c r="A509"/>
      <c r="B509"/>
      <c r="C509"/>
    </row>
    <row r="510" spans="1:3" x14ac:dyDescent="0.25">
      <c r="A510"/>
      <c r="B510"/>
      <c r="C510"/>
    </row>
    <row r="511" spans="1:3" x14ac:dyDescent="0.25">
      <c r="A511"/>
      <c r="B511"/>
      <c r="C511"/>
    </row>
    <row r="512" spans="1:3" x14ac:dyDescent="0.25">
      <c r="A512"/>
      <c r="B512"/>
      <c r="C512"/>
    </row>
    <row r="513" spans="1:3" x14ac:dyDescent="0.25">
      <c r="A513"/>
      <c r="B513"/>
      <c r="C513"/>
    </row>
    <row r="514" spans="1:3" x14ac:dyDescent="0.25">
      <c r="A514"/>
      <c r="B514"/>
      <c r="C514"/>
    </row>
    <row r="515" spans="1:3" x14ac:dyDescent="0.25">
      <c r="A515"/>
      <c r="B515"/>
      <c r="C515"/>
    </row>
    <row r="516" spans="1:3" x14ac:dyDescent="0.25">
      <c r="A516"/>
      <c r="B516"/>
      <c r="C516"/>
    </row>
    <row r="517" spans="1:3" x14ac:dyDescent="0.25">
      <c r="A517"/>
      <c r="B517"/>
      <c r="C517"/>
    </row>
    <row r="518" spans="1:3" x14ac:dyDescent="0.25">
      <c r="A518"/>
      <c r="B518"/>
      <c r="C518"/>
    </row>
    <row r="519" spans="1:3" x14ac:dyDescent="0.25">
      <c r="A519"/>
      <c r="B519"/>
      <c r="C519"/>
    </row>
    <row r="520" spans="1:3" x14ac:dyDescent="0.25">
      <c r="A520"/>
      <c r="B520"/>
      <c r="C520"/>
    </row>
    <row r="521" spans="1:3" x14ac:dyDescent="0.25">
      <c r="A521"/>
      <c r="B521"/>
      <c r="C521"/>
    </row>
    <row r="522" spans="1:3" x14ac:dyDescent="0.25">
      <c r="A522"/>
      <c r="B522"/>
      <c r="C522"/>
    </row>
    <row r="523" spans="1:3" x14ac:dyDescent="0.25">
      <c r="A523"/>
      <c r="B523"/>
      <c r="C523"/>
    </row>
    <row r="524" spans="1:3" x14ac:dyDescent="0.25">
      <c r="A524"/>
      <c r="B524"/>
      <c r="C524"/>
    </row>
    <row r="525" spans="1:3" x14ac:dyDescent="0.25">
      <c r="A525"/>
      <c r="B525"/>
      <c r="C525"/>
    </row>
    <row r="526" spans="1:3" x14ac:dyDescent="0.25">
      <c r="A526"/>
      <c r="B526"/>
      <c r="C526"/>
    </row>
    <row r="527" spans="1:3" x14ac:dyDescent="0.25">
      <c r="A527"/>
      <c r="B527"/>
      <c r="C527"/>
    </row>
    <row r="528" spans="1:3" x14ac:dyDescent="0.25">
      <c r="A528"/>
      <c r="B528"/>
      <c r="C528"/>
    </row>
    <row r="529" spans="1:3" x14ac:dyDescent="0.25">
      <c r="A529"/>
      <c r="B529"/>
      <c r="C529"/>
    </row>
    <row r="530" spans="1:3" x14ac:dyDescent="0.25">
      <c r="A530"/>
      <c r="B530"/>
      <c r="C530"/>
    </row>
    <row r="531" spans="1:3" x14ac:dyDescent="0.25">
      <c r="A531"/>
      <c r="B531"/>
      <c r="C531"/>
    </row>
    <row r="532" spans="1:3" x14ac:dyDescent="0.25">
      <c r="A532"/>
      <c r="B532"/>
      <c r="C532"/>
    </row>
    <row r="533" spans="1:3" x14ac:dyDescent="0.25">
      <c r="A533"/>
      <c r="B533"/>
      <c r="C533"/>
    </row>
    <row r="534" spans="1:3" x14ac:dyDescent="0.25">
      <c r="A534"/>
      <c r="B534"/>
      <c r="C534"/>
    </row>
    <row r="535" spans="1:3" x14ac:dyDescent="0.25">
      <c r="A535"/>
      <c r="B535"/>
      <c r="C535"/>
    </row>
    <row r="536" spans="1:3" x14ac:dyDescent="0.25">
      <c r="A536"/>
      <c r="B536"/>
      <c r="C536"/>
    </row>
    <row r="537" spans="1:3" x14ac:dyDescent="0.25">
      <c r="A537"/>
      <c r="B537"/>
      <c r="C537"/>
    </row>
    <row r="538" spans="1:3" x14ac:dyDescent="0.25">
      <c r="A538"/>
      <c r="B538"/>
      <c r="C538"/>
    </row>
    <row r="539" spans="1:3" x14ac:dyDescent="0.25">
      <c r="A539"/>
      <c r="B539"/>
      <c r="C539"/>
    </row>
    <row r="540" spans="1:3" x14ac:dyDescent="0.25">
      <c r="A540"/>
      <c r="B540"/>
      <c r="C540"/>
    </row>
    <row r="541" spans="1:3" x14ac:dyDescent="0.25">
      <c r="A541"/>
      <c r="B541"/>
      <c r="C541"/>
    </row>
    <row r="542" spans="1:3" x14ac:dyDescent="0.25">
      <c r="A542"/>
      <c r="B542"/>
      <c r="C542"/>
    </row>
    <row r="543" spans="1:3" x14ac:dyDescent="0.25">
      <c r="A543"/>
      <c r="B543"/>
      <c r="C543"/>
    </row>
    <row r="544" spans="1:3" x14ac:dyDescent="0.25">
      <c r="A544"/>
      <c r="B544"/>
      <c r="C544"/>
    </row>
    <row r="545" spans="1:3" x14ac:dyDescent="0.25">
      <c r="A545"/>
      <c r="B545"/>
      <c r="C545"/>
    </row>
    <row r="546" spans="1:3" x14ac:dyDescent="0.25">
      <c r="A546"/>
      <c r="B546"/>
      <c r="C546"/>
    </row>
    <row r="547" spans="1:3" x14ac:dyDescent="0.25">
      <c r="A547"/>
      <c r="B547"/>
      <c r="C547"/>
    </row>
    <row r="548" spans="1:3" x14ac:dyDescent="0.25">
      <c r="A548"/>
      <c r="B548"/>
      <c r="C548"/>
    </row>
    <row r="549" spans="1:3" x14ac:dyDescent="0.25">
      <c r="A549"/>
      <c r="B549"/>
      <c r="C549"/>
    </row>
    <row r="550" spans="1:3" x14ac:dyDescent="0.25">
      <c r="A550"/>
      <c r="B550"/>
      <c r="C550"/>
    </row>
    <row r="551" spans="1:3" x14ac:dyDescent="0.25">
      <c r="A551"/>
      <c r="B551"/>
      <c r="C551"/>
    </row>
    <row r="552" spans="1:3" x14ac:dyDescent="0.25">
      <c r="A552"/>
      <c r="B552"/>
      <c r="C552"/>
    </row>
    <row r="553" spans="1:3" x14ac:dyDescent="0.25">
      <c r="A553"/>
      <c r="B553"/>
      <c r="C553"/>
    </row>
    <row r="554" spans="1:3" x14ac:dyDescent="0.25">
      <c r="A554"/>
      <c r="B554"/>
      <c r="C554"/>
    </row>
    <row r="555" spans="1:3" x14ac:dyDescent="0.25">
      <c r="A555"/>
      <c r="B555"/>
      <c r="C555"/>
    </row>
    <row r="556" spans="1:3" x14ac:dyDescent="0.25">
      <c r="A556"/>
      <c r="B556"/>
      <c r="C556"/>
    </row>
    <row r="557" spans="1:3" x14ac:dyDescent="0.25">
      <c r="A557"/>
      <c r="B557"/>
      <c r="C557"/>
    </row>
    <row r="558" spans="1:3" x14ac:dyDescent="0.25">
      <c r="A558"/>
      <c r="B558"/>
      <c r="C558"/>
    </row>
    <row r="559" spans="1:3" x14ac:dyDescent="0.25">
      <c r="A559"/>
      <c r="B559"/>
      <c r="C559"/>
    </row>
    <row r="560" spans="1:3" x14ac:dyDescent="0.25">
      <c r="A560"/>
      <c r="B560"/>
      <c r="C560"/>
    </row>
    <row r="561" spans="1:3" x14ac:dyDescent="0.25">
      <c r="A561"/>
      <c r="B561"/>
      <c r="C561"/>
    </row>
    <row r="562" spans="1:3" x14ac:dyDescent="0.25">
      <c r="A562"/>
      <c r="B562"/>
      <c r="C562"/>
    </row>
    <row r="563" spans="1:3" x14ac:dyDescent="0.25">
      <c r="A563"/>
      <c r="B563"/>
      <c r="C563"/>
    </row>
    <row r="564" spans="1:3" x14ac:dyDescent="0.25">
      <c r="A564"/>
      <c r="B564"/>
      <c r="C564"/>
    </row>
    <row r="565" spans="1:3" x14ac:dyDescent="0.25">
      <c r="A565"/>
      <c r="B565"/>
      <c r="C565"/>
    </row>
    <row r="566" spans="1:3" x14ac:dyDescent="0.25">
      <c r="A566"/>
      <c r="B566"/>
      <c r="C566"/>
    </row>
    <row r="567" spans="1:3" x14ac:dyDescent="0.25">
      <c r="A567"/>
      <c r="B567"/>
      <c r="C567"/>
    </row>
    <row r="568" spans="1:3" x14ac:dyDescent="0.25">
      <c r="A568"/>
      <c r="B568"/>
      <c r="C568"/>
    </row>
    <row r="569" spans="1:3" x14ac:dyDescent="0.25">
      <c r="A569"/>
      <c r="B569"/>
      <c r="C569"/>
    </row>
    <row r="570" spans="1:3" x14ac:dyDescent="0.25">
      <c r="A570"/>
      <c r="B570"/>
      <c r="C570"/>
    </row>
    <row r="571" spans="1:3" x14ac:dyDescent="0.25">
      <c r="A571"/>
      <c r="B571"/>
      <c r="C571"/>
    </row>
    <row r="572" spans="1:3" x14ac:dyDescent="0.25">
      <c r="A572"/>
      <c r="B572"/>
      <c r="C572"/>
    </row>
    <row r="573" spans="1:3" x14ac:dyDescent="0.25">
      <c r="A573"/>
      <c r="B573"/>
      <c r="C573"/>
    </row>
    <row r="574" spans="1:3" x14ac:dyDescent="0.25">
      <c r="A574"/>
      <c r="B574"/>
      <c r="C574"/>
    </row>
    <row r="575" spans="1:3" x14ac:dyDescent="0.25">
      <c r="A575"/>
      <c r="B575"/>
      <c r="C575"/>
    </row>
    <row r="576" spans="1:3" x14ac:dyDescent="0.25">
      <c r="A576"/>
      <c r="B576"/>
      <c r="C576"/>
    </row>
    <row r="577" spans="1:3" x14ac:dyDescent="0.25">
      <c r="A577"/>
      <c r="B577"/>
      <c r="C577"/>
    </row>
    <row r="578" spans="1:3" x14ac:dyDescent="0.25">
      <c r="A578"/>
      <c r="B578"/>
      <c r="C578"/>
    </row>
    <row r="579" spans="1:3" x14ac:dyDescent="0.25">
      <c r="A579"/>
      <c r="B579"/>
      <c r="C579"/>
    </row>
    <row r="580" spans="1:3" x14ac:dyDescent="0.25">
      <c r="A580"/>
      <c r="B580"/>
      <c r="C580"/>
    </row>
    <row r="581" spans="1:3" x14ac:dyDescent="0.25">
      <c r="A581"/>
      <c r="B581"/>
      <c r="C581"/>
    </row>
    <row r="582" spans="1:3" x14ac:dyDescent="0.25">
      <c r="A582"/>
      <c r="B582"/>
      <c r="C582"/>
    </row>
    <row r="583" spans="1:3" x14ac:dyDescent="0.25">
      <c r="A583"/>
      <c r="B583"/>
      <c r="C583"/>
    </row>
    <row r="584" spans="1:3" x14ac:dyDescent="0.25">
      <c r="A584"/>
      <c r="B584"/>
      <c r="C584"/>
    </row>
    <row r="585" spans="1:3" x14ac:dyDescent="0.25">
      <c r="A585"/>
      <c r="B585"/>
      <c r="C585"/>
    </row>
    <row r="586" spans="1:3" x14ac:dyDescent="0.25">
      <c r="A586"/>
      <c r="B586"/>
      <c r="C586"/>
    </row>
    <row r="587" spans="1:3" x14ac:dyDescent="0.25">
      <c r="A587"/>
      <c r="B587"/>
      <c r="C587"/>
    </row>
    <row r="588" spans="1:3" x14ac:dyDescent="0.25">
      <c r="A588"/>
      <c r="B588"/>
      <c r="C588"/>
    </row>
    <row r="589" spans="1:3" x14ac:dyDescent="0.25">
      <c r="A589"/>
      <c r="B589"/>
      <c r="C589"/>
    </row>
    <row r="590" spans="1:3" x14ac:dyDescent="0.25">
      <c r="A590"/>
      <c r="B590"/>
      <c r="C590"/>
    </row>
    <row r="591" spans="1:3" x14ac:dyDescent="0.25">
      <c r="A591"/>
      <c r="B591"/>
      <c r="C591"/>
    </row>
    <row r="592" spans="1:3" x14ac:dyDescent="0.25">
      <c r="A592"/>
      <c r="B592"/>
      <c r="C592"/>
    </row>
    <row r="593" spans="1:3" x14ac:dyDescent="0.25">
      <c r="A593"/>
      <c r="B593"/>
      <c r="C593"/>
    </row>
    <row r="594" spans="1:3" x14ac:dyDescent="0.25">
      <c r="A594"/>
      <c r="B594"/>
      <c r="C594"/>
    </row>
    <row r="595" spans="1:3" x14ac:dyDescent="0.25">
      <c r="A595"/>
      <c r="B595"/>
      <c r="C595"/>
    </row>
    <row r="596" spans="1:3" x14ac:dyDescent="0.25">
      <c r="A596"/>
      <c r="B596"/>
      <c r="C596"/>
    </row>
    <row r="597" spans="1:3" x14ac:dyDescent="0.25">
      <c r="A597"/>
      <c r="B597"/>
      <c r="C597"/>
    </row>
    <row r="598" spans="1:3" x14ac:dyDescent="0.25">
      <c r="A598"/>
      <c r="B598"/>
      <c r="C598"/>
    </row>
    <row r="599" spans="1:3" x14ac:dyDescent="0.25">
      <c r="A599"/>
      <c r="B599"/>
      <c r="C599"/>
    </row>
    <row r="600" spans="1:3" x14ac:dyDescent="0.25">
      <c r="A600"/>
      <c r="B600"/>
      <c r="C600"/>
    </row>
    <row r="601" spans="1:3" x14ac:dyDescent="0.25">
      <c r="A601"/>
      <c r="B601"/>
      <c r="C601"/>
    </row>
    <row r="602" spans="1:3" x14ac:dyDescent="0.25">
      <c r="A602"/>
      <c r="B602"/>
      <c r="C602"/>
    </row>
    <row r="603" spans="1:3" x14ac:dyDescent="0.25">
      <c r="A603"/>
      <c r="B603"/>
      <c r="C603"/>
    </row>
    <row r="604" spans="1:3" x14ac:dyDescent="0.25">
      <c r="A604"/>
      <c r="B604"/>
      <c r="C604"/>
    </row>
    <row r="605" spans="1:3" x14ac:dyDescent="0.25">
      <c r="A605"/>
      <c r="B605"/>
      <c r="C605"/>
    </row>
    <row r="606" spans="1:3" x14ac:dyDescent="0.25">
      <c r="A606"/>
      <c r="B606"/>
      <c r="C606"/>
    </row>
    <row r="607" spans="1:3" x14ac:dyDescent="0.25">
      <c r="A607"/>
      <c r="B607"/>
      <c r="C607"/>
    </row>
    <row r="608" spans="1:3" x14ac:dyDescent="0.25">
      <c r="A608"/>
      <c r="B608"/>
      <c r="C608"/>
    </row>
    <row r="609" spans="1:3" x14ac:dyDescent="0.25">
      <c r="A609"/>
      <c r="B609"/>
      <c r="C609"/>
    </row>
    <row r="610" spans="1:3" x14ac:dyDescent="0.25">
      <c r="A610"/>
      <c r="B610"/>
      <c r="C610"/>
    </row>
    <row r="611" spans="1:3" x14ac:dyDescent="0.25">
      <c r="A611"/>
      <c r="B611"/>
      <c r="C611"/>
    </row>
    <row r="612" spans="1:3" x14ac:dyDescent="0.25">
      <c r="A612"/>
      <c r="B612"/>
      <c r="C612"/>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O1992"/>
  <sheetViews>
    <sheetView zoomScaleNormal="100" workbookViewId="0">
      <selection activeCell="B2" sqref="B2:G2"/>
    </sheetView>
  </sheetViews>
  <sheetFormatPr defaultColWidth="8" defaultRowHeight="15" x14ac:dyDescent="0.25"/>
  <cols>
    <col min="1" max="1" width="12.5" style="48" customWidth="1"/>
    <col min="2" max="2" width="17.25" style="48" customWidth="1"/>
    <col min="3" max="3" width="26.25" style="48" customWidth="1"/>
    <col min="4" max="4" width="51.5" style="48" customWidth="1"/>
    <col min="5" max="7" width="20" style="48" customWidth="1"/>
    <col min="8" max="8" width="12.5" style="48" customWidth="1"/>
    <col min="9" max="9" width="18.75" style="48" customWidth="1"/>
    <col min="10" max="10" width="13.125" style="48" customWidth="1"/>
    <col min="11" max="12" width="12.5" style="48" customWidth="1"/>
    <col min="13" max="13" width="13.125" style="48" customWidth="1"/>
    <col min="14" max="14" width="11.875" style="56" customWidth="1"/>
    <col min="15" max="15" width="21.25" style="48" customWidth="1"/>
    <col min="16" max="16384" width="8" style="48"/>
  </cols>
  <sheetData>
    <row r="1" spans="1:15" ht="18.75" x14ac:dyDescent="0.3">
      <c r="A1" s="47"/>
      <c r="B1" s="47" t="s">
        <v>3186</v>
      </c>
      <c r="C1" s="47"/>
      <c r="D1" s="47"/>
      <c r="E1" s="47"/>
      <c r="F1" s="47"/>
      <c r="G1" s="47"/>
      <c r="H1" s="47"/>
      <c r="I1" s="47"/>
      <c r="J1" s="47"/>
      <c r="K1" s="47"/>
      <c r="L1" s="47"/>
      <c r="M1" s="47"/>
      <c r="N1" s="47"/>
      <c r="O1" s="47"/>
    </row>
    <row r="2" spans="1:15" ht="15" customHeight="1" x14ac:dyDescent="0.25">
      <c r="A2" s="49" t="s">
        <v>3104</v>
      </c>
      <c r="B2" s="49" t="s">
        <v>3102</v>
      </c>
      <c r="C2" s="49" t="s">
        <v>3103</v>
      </c>
      <c r="D2" s="49" t="s">
        <v>13</v>
      </c>
      <c r="E2" s="49" t="s">
        <v>3187</v>
      </c>
      <c r="F2" s="49" t="s">
        <v>3187</v>
      </c>
      <c r="G2" s="49"/>
      <c r="H2" s="49" t="s">
        <v>3188</v>
      </c>
      <c r="I2" s="49" t="s">
        <v>3189</v>
      </c>
      <c r="J2" s="49" t="s">
        <v>3190</v>
      </c>
      <c r="K2" s="49" t="s">
        <v>3191</v>
      </c>
      <c r="L2" s="49" t="s">
        <v>3192</v>
      </c>
      <c r="M2" s="49" t="s">
        <v>2735</v>
      </c>
      <c r="N2" s="50" t="s">
        <v>3193</v>
      </c>
      <c r="O2" s="49" t="s">
        <v>2738</v>
      </c>
    </row>
    <row r="3" spans="1:15" x14ac:dyDescent="0.25">
      <c r="A3" s="51" t="s">
        <v>133</v>
      </c>
      <c r="B3" s="51" t="s">
        <v>3133</v>
      </c>
      <c r="C3" s="51" t="s">
        <v>3194</v>
      </c>
      <c r="D3" s="51" t="s">
        <v>135</v>
      </c>
      <c r="E3" s="51" t="s">
        <v>3195</v>
      </c>
      <c r="F3" s="51" t="s">
        <v>7313</v>
      </c>
      <c r="G3" s="51" t="str">
        <f>IF(F3="MIENNAM","N","B")</f>
        <v>N</v>
      </c>
      <c r="H3" s="51"/>
      <c r="I3" s="51"/>
      <c r="J3" s="51"/>
      <c r="K3" s="51" t="s">
        <v>3196</v>
      </c>
      <c r="L3" s="51" t="s">
        <v>3197</v>
      </c>
      <c r="M3" s="52" t="b">
        <v>0</v>
      </c>
      <c r="N3" s="53">
        <v>44462.714889120398</v>
      </c>
      <c r="O3" s="51" t="s">
        <v>34</v>
      </c>
    </row>
    <row r="4" spans="1:15" x14ac:dyDescent="0.25">
      <c r="A4" s="51" t="s">
        <v>350</v>
      </c>
      <c r="B4" s="51" t="s">
        <v>3171</v>
      </c>
      <c r="C4" s="51" t="s">
        <v>3198</v>
      </c>
      <c r="D4" s="51" t="s">
        <v>352</v>
      </c>
      <c r="E4" s="51" t="s">
        <v>3199</v>
      </c>
      <c r="F4" s="51" t="s">
        <v>6980</v>
      </c>
      <c r="G4" s="51" t="str">
        <f t="shared" ref="G4:G67" si="0">IF(F4="MIENNAM","N","B")</f>
        <v>B</v>
      </c>
      <c r="H4" s="51"/>
      <c r="I4" s="51"/>
      <c r="J4" s="51"/>
      <c r="K4" s="51" t="s">
        <v>3200</v>
      </c>
      <c r="L4" s="51"/>
      <c r="M4" s="52" t="b">
        <v>0</v>
      </c>
      <c r="N4" s="53">
        <v>44462.727664386599</v>
      </c>
      <c r="O4" s="51" t="s">
        <v>34</v>
      </c>
    </row>
    <row r="5" spans="1:15" x14ac:dyDescent="0.25">
      <c r="A5" s="51" t="s">
        <v>50</v>
      </c>
      <c r="B5" s="51" t="s">
        <v>3132</v>
      </c>
      <c r="C5" s="51" t="s">
        <v>3201</v>
      </c>
      <c r="D5" s="51" t="s">
        <v>52</v>
      </c>
      <c r="E5" s="51" t="s">
        <v>3199</v>
      </c>
      <c r="F5" s="51" t="s">
        <v>6980</v>
      </c>
      <c r="G5" s="51" t="str">
        <f t="shared" si="0"/>
        <v>B</v>
      </c>
      <c r="H5" s="51"/>
      <c r="I5" s="51"/>
      <c r="J5" s="51" t="s">
        <v>3202</v>
      </c>
      <c r="K5" s="51" t="s">
        <v>3203</v>
      </c>
      <c r="L5" s="51" t="s">
        <v>3204</v>
      </c>
      <c r="M5" s="52" t="b">
        <v>0</v>
      </c>
      <c r="N5" s="53">
        <v>44462.737186342601</v>
      </c>
      <c r="O5" s="51" t="s">
        <v>34</v>
      </c>
    </row>
    <row r="6" spans="1:15" x14ac:dyDescent="0.25">
      <c r="A6" s="51" t="s">
        <v>685</v>
      </c>
      <c r="B6" s="51" t="s">
        <v>3139</v>
      </c>
      <c r="C6" s="51" t="s">
        <v>3205</v>
      </c>
      <c r="D6" s="51" t="s">
        <v>687</v>
      </c>
      <c r="E6" s="51" t="s">
        <v>3199</v>
      </c>
      <c r="F6" s="51" t="s">
        <v>6980</v>
      </c>
      <c r="G6" s="51" t="str">
        <f t="shared" si="0"/>
        <v>B</v>
      </c>
      <c r="H6" s="51"/>
      <c r="I6" s="51"/>
      <c r="J6" s="51"/>
      <c r="K6" s="51" t="s">
        <v>3206</v>
      </c>
      <c r="L6" s="51"/>
      <c r="M6" s="52" t="b">
        <v>0</v>
      </c>
      <c r="N6" s="53">
        <v>44462.726863460703</v>
      </c>
      <c r="O6" s="51" t="s">
        <v>34</v>
      </c>
    </row>
    <row r="7" spans="1:15" x14ac:dyDescent="0.25">
      <c r="A7" s="51" t="s">
        <v>431</v>
      </c>
      <c r="B7" s="51" t="s">
        <v>3166</v>
      </c>
      <c r="C7" s="51" t="s">
        <v>3207</v>
      </c>
      <c r="D7" s="51" t="s">
        <v>433</v>
      </c>
      <c r="E7" s="51" t="s">
        <v>3199</v>
      </c>
      <c r="F7" s="51" t="s">
        <v>6980</v>
      </c>
      <c r="G7" s="51" t="str">
        <f t="shared" si="0"/>
        <v>B</v>
      </c>
      <c r="H7" s="51"/>
      <c r="I7" s="51"/>
      <c r="J7" s="51"/>
      <c r="K7" s="51" t="s">
        <v>3208</v>
      </c>
      <c r="L7" s="51"/>
      <c r="M7" s="52" t="b">
        <v>0</v>
      </c>
      <c r="N7" s="53">
        <v>44462.736810104201</v>
      </c>
      <c r="O7" s="51" t="s">
        <v>34</v>
      </c>
    </row>
    <row r="8" spans="1:15" x14ac:dyDescent="0.25">
      <c r="A8" s="51" t="s">
        <v>343</v>
      </c>
      <c r="B8" s="51" t="s">
        <v>3153</v>
      </c>
      <c r="C8" s="51" t="s">
        <v>3209</v>
      </c>
      <c r="D8" s="51" t="s">
        <v>345</v>
      </c>
      <c r="E8" s="51" t="s">
        <v>3199</v>
      </c>
      <c r="F8" s="51" t="s">
        <v>6980</v>
      </c>
      <c r="G8" s="51" t="str">
        <f t="shared" si="0"/>
        <v>B</v>
      </c>
      <c r="H8" s="51"/>
      <c r="I8" s="51"/>
      <c r="J8" s="51"/>
      <c r="K8" s="51" t="s">
        <v>3210</v>
      </c>
      <c r="L8" s="51"/>
      <c r="M8" s="52" t="b">
        <v>0</v>
      </c>
      <c r="N8" s="53">
        <v>44462.7362943634</v>
      </c>
      <c r="O8" s="51" t="s">
        <v>34</v>
      </c>
    </row>
    <row r="9" spans="1:15" x14ac:dyDescent="0.25">
      <c r="A9" s="51" t="s">
        <v>42</v>
      </c>
      <c r="B9" s="51" t="s">
        <v>3151</v>
      </c>
      <c r="C9" s="51" t="s">
        <v>3211</v>
      </c>
      <c r="D9" s="51" t="s">
        <v>44</v>
      </c>
      <c r="E9" s="51" t="s">
        <v>3199</v>
      </c>
      <c r="F9" s="51" t="s">
        <v>6980</v>
      </c>
      <c r="G9" s="51" t="str">
        <f t="shared" si="0"/>
        <v>B</v>
      </c>
      <c r="H9" s="51"/>
      <c r="I9" s="51"/>
      <c r="J9" s="51"/>
      <c r="K9" s="51" t="s">
        <v>3212</v>
      </c>
      <c r="L9" s="51"/>
      <c r="M9" s="52" t="b">
        <v>0</v>
      </c>
      <c r="N9" s="53">
        <v>44462.722743136597</v>
      </c>
      <c r="O9" s="51" t="s">
        <v>34</v>
      </c>
    </row>
    <row r="10" spans="1:15" x14ac:dyDescent="0.25">
      <c r="A10" s="51" t="s">
        <v>750</v>
      </c>
      <c r="B10" s="51" t="s">
        <v>3174</v>
      </c>
      <c r="C10" s="51" t="s">
        <v>3213</v>
      </c>
      <c r="D10" s="51" t="s">
        <v>752</v>
      </c>
      <c r="E10" s="51" t="s">
        <v>3195</v>
      </c>
      <c r="F10" s="51" t="s">
        <v>7313</v>
      </c>
      <c r="G10" s="51" t="str">
        <f t="shared" si="0"/>
        <v>N</v>
      </c>
      <c r="H10" s="51"/>
      <c r="I10" s="51"/>
      <c r="J10" s="51"/>
      <c r="K10" s="51" t="s">
        <v>3214</v>
      </c>
      <c r="L10" s="51" t="s">
        <v>3215</v>
      </c>
      <c r="M10" s="52" t="b">
        <v>0</v>
      </c>
      <c r="N10" s="53">
        <v>44462.730344479198</v>
      </c>
      <c r="O10" s="51" t="s">
        <v>34</v>
      </c>
    </row>
    <row r="11" spans="1:15" x14ac:dyDescent="0.25">
      <c r="A11" s="51" t="s">
        <v>29</v>
      </c>
      <c r="B11" s="51" t="s">
        <v>3141</v>
      </c>
      <c r="C11" s="51" t="s">
        <v>3216</v>
      </c>
      <c r="D11" s="51" t="s">
        <v>31</v>
      </c>
      <c r="E11" s="51" t="s">
        <v>3195</v>
      </c>
      <c r="F11" s="51" t="s">
        <v>7313</v>
      </c>
      <c r="G11" s="51" t="str">
        <f t="shared" si="0"/>
        <v>N</v>
      </c>
      <c r="H11" s="51"/>
      <c r="I11" s="51"/>
      <c r="J11" s="51"/>
      <c r="K11" s="51" t="s">
        <v>3217</v>
      </c>
      <c r="L11" s="51"/>
      <c r="M11" s="52" t="b">
        <v>0</v>
      </c>
      <c r="N11" s="53">
        <v>44645.683519988401</v>
      </c>
      <c r="O11" s="51" t="s">
        <v>34</v>
      </c>
    </row>
    <row r="12" spans="1:15" x14ac:dyDescent="0.25">
      <c r="A12" s="51" t="s">
        <v>832</v>
      </c>
      <c r="B12" s="51" t="s">
        <v>3158</v>
      </c>
      <c r="C12" s="51" t="s">
        <v>3218</v>
      </c>
      <c r="D12" s="51" t="s">
        <v>834</v>
      </c>
      <c r="E12" s="51" t="s">
        <v>3195</v>
      </c>
      <c r="F12" s="51" t="s">
        <v>7313</v>
      </c>
      <c r="G12" s="51" t="str">
        <f t="shared" si="0"/>
        <v>N</v>
      </c>
      <c r="H12" s="51"/>
      <c r="I12" s="51"/>
      <c r="J12" s="51"/>
      <c r="K12" s="51" t="s">
        <v>3219</v>
      </c>
      <c r="L12" s="51"/>
      <c r="M12" s="52" t="b">
        <v>0</v>
      </c>
      <c r="N12" s="53">
        <v>44463.341824919</v>
      </c>
      <c r="O12" s="51" t="s">
        <v>34</v>
      </c>
    </row>
    <row r="13" spans="1:15" x14ac:dyDescent="0.25">
      <c r="A13" s="51" t="s">
        <v>3220</v>
      </c>
      <c r="B13" s="51" t="s">
        <v>3221</v>
      </c>
      <c r="C13" s="51" t="s">
        <v>3222</v>
      </c>
      <c r="D13" s="51" t="s">
        <v>3223</v>
      </c>
      <c r="E13" s="51" t="s">
        <v>3195</v>
      </c>
      <c r="F13" s="51" t="s">
        <v>7313</v>
      </c>
      <c r="G13" s="51" t="str">
        <f t="shared" si="0"/>
        <v>N</v>
      </c>
      <c r="H13" s="51"/>
      <c r="I13" s="51"/>
      <c r="J13" s="51"/>
      <c r="K13" s="51" t="s">
        <v>3224</v>
      </c>
      <c r="L13" s="51"/>
      <c r="M13" s="52" t="b">
        <v>0</v>
      </c>
      <c r="N13" s="53">
        <v>44462.738545914399</v>
      </c>
      <c r="O13" s="51" t="s">
        <v>34</v>
      </c>
    </row>
    <row r="14" spans="1:15" x14ac:dyDescent="0.25">
      <c r="A14" s="51" t="s">
        <v>3225</v>
      </c>
      <c r="B14" s="51" t="s">
        <v>3130</v>
      </c>
      <c r="C14" s="51" t="s">
        <v>3226</v>
      </c>
      <c r="D14" s="51" t="s">
        <v>3227</v>
      </c>
      <c r="E14" s="51" t="s">
        <v>3195</v>
      </c>
      <c r="F14" s="51" t="s">
        <v>7313</v>
      </c>
      <c r="G14" s="51" t="str">
        <f t="shared" si="0"/>
        <v>N</v>
      </c>
      <c r="H14" s="51"/>
      <c r="I14" s="51"/>
      <c r="J14" s="51"/>
      <c r="K14" s="51" t="s">
        <v>3228</v>
      </c>
      <c r="L14" s="51"/>
      <c r="M14" s="52" t="b">
        <v>0</v>
      </c>
      <c r="N14" s="53">
        <v>44462.731060069404</v>
      </c>
      <c r="O14" s="51" t="s">
        <v>34</v>
      </c>
    </row>
    <row r="15" spans="1:15" x14ac:dyDescent="0.25">
      <c r="A15" s="51" t="s">
        <v>288</v>
      </c>
      <c r="B15" s="51" t="s">
        <v>3160</v>
      </c>
      <c r="C15" s="51" t="s">
        <v>3229</v>
      </c>
      <c r="D15" s="51" t="s">
        <v>290</v>
      </c>
      <c r="E15" s="51" t="s">
        <v>3195</v>
      </c>
      <c r="F15" s="51" t="s">
        <v>7313</v>
      </c>
      <c r="G15" s="51" t="str">
        <f t="shared" si="0"/>
        <v>N</v>
      </c>
      <c r="H15" s="51"/>
      <c r="I15" s="51"/>
      <c r="J15" s="51"/>
      <c r="K15" s="51" t="s">
        <v>3230</v>
      </c>
      <c r="L15" s="51"/>
      <c r="M15" s="52" t="b">
        <v>0</v>
      </c>
      <c r="N15" s="53">
        <v>44462.740441469898</v>
      </c>
      <c r="O15" s="51" t="s">
        <v>34</v>
      </c>
    </row>
    <row r="16" spans="1:15" x14ac:dyDescent="0.25">
      <c r="A16" s="51" t="s">
        <v>198</v>
      </c>
      <c r="B16" s="51" t="s">
        <v>3177</v>
      </c>
      <c r="C16" s="51" t="s">
        <v>3231</v>
      </c>
      <c r="D16" s="51" t="s">
        <v>200</v>
      </c>
      <c r="E16" s="51" t="s">
        <v>3195</v>
      </c>
      <c r="F16" s="51" t="s">
        <v>7313</v>
      </c>
      <c r="G16" s="51" t="str">
        <f t="shared" si="0"/>
        <v>N</v>
      </c>
      <c r="H16" s="51"/>
      <c r="I16" s="51"/>
      <c r="J16" s="51"/>
      <c r="K16" s="51" t="s">
        <v>3232</v>
      </c>
      <c r="L16" s="51" t="s">
        <v>3233</v>
      </c>
      <c r="M16" s="52" t="b">
        <v>0</v>
      </c>
      <c r="N16" s="53">
        <v>44464.645722569403</v>
      </c>
      <c r="O16" s="51" t="s">
        <v>34</v>
      </c>
    </row>
    <row r="17" spans="1:15" x14ac:dyDescent="0.25">
      <c r="A17" s="51" t="s">
        <v>3234</v>
      </c>
      <c r="B17" s="51" t="s">
        <v>3235</v>
      </c>
      <c r="C17" s="51" t="s">
        <v>3236</v>
      </c>
      <c r="D17" s="51" t="s">
        <v>3237</v>
      </c>
      <c r="E17" s="51" t="s">
        <v>3195</v>
      </c>
      <c r="F17" s="51" t="s">
        <v>7313</v>
      </c>
      <c r="G17" s="51" t="str">
        <f t="shared" si="0"/>
        <v>N</v>
      </c>
      <c r="H17" s="51"/>
      <c r="I17" s="51"/>
      <c r="J17" s="51"/>
      <c r="K17" s="51" t="s">
        <v>3238</v>
      </c>
      <c r="L17" s="51"/>
      <c r="M17" s="52" t="b">
        <v>0</v>
      </c>
      <c r="N17" s="53">
        <v>44463.3405158565</v>
      </c>
      <c r="O17" s="51" t="s">
        <v>34</v>
      </c>
    </row>
    <row r="18" spans="1:15" x14ac:dyDescent="0.25">
      <c r="A18" s="51" t="s">
        <v>1118</v>
      </c>
      <c r="B18" s="51" t="s">
        <v>3239</v>
      </c>
      <c r="C18" s="51" t="s">
        <v>3240</v>
      </c>
      <c r="D18" s="51" t="s">
        <v>1120</v>
      </c>
      <c r="E18" s="51" t="s">
        <v>3195</v>
      </c>
      <c r="F18" s="51" t="s">
        <v>7313</v>
      </c>
      <c r="G18" s="51" t="str">
        <f t="shared" si="0"/>
        <v>N</v>
      </c>
      <c r="H18" s="51"/>
      <c r="I18" s="51"/>
      <c r="J18" s="51"/>
      <c r="K18" s="51" t="s">
        <v>3241</v>
      </c>
      <c r="L18" s="51" t="s">
        <v>3242</v>
      </c>
      <c r="M18" s="52" t="b">
        <v>0</v>
      </c>
      <c r="N18" s="53">
        <v>44464.667026469899</v>
      </c>
      <c r="O18" s="51" t="s">
        <v>34</v>
      </c>
    </row>
    <row r="19" spans="1:15" x14ac:dyDescent="0.25">
      <c r="A19" s="51" t="s">
        <v>57</v>
      </c>
      <c r="B19" s="51" t="s">
        <v>3137</v>
      </c>
      <c r="C19" s="51" t="s">
        <v>3243</v>
      </c>
      <c r="D19" s="51" t="s">
        <v>59</v>
      </c>
      <c r="E19" s="51" t="s">
        <v>3199</v>
      </c>
      <c r="F19" s="51" t="s">
        <v>6980</v>
      </c>
      <c r="G19" s="51" t="str">
        <f t="shared" si="0"/>
        <v>B</v>
      </c>
      <c r="H19" s="51"/>
      <c r="I19" s="51"/>
      <c r="J19" s="51"/>
      <c r="K19" s="51" t="s">
        <v>3244</v>
      </c>
      <c r="L19" s="51"/>
      <c r="M19" s="52" t="b">
        <v>0</v>
      </c>
      <c r="N19" s="53">
        <v>44462.719384490701</v>
      </c>
      <c r="O19" s="51" t="s">
        <v>34</v>
      </c>
    </row>
    <row r="20" spans="1:15" x14ac:dyDescent="0.25">
      <c r="A20" s="51" t="s">
        <v>275</v>
      </c>
      <c r="B20" s="51" t="s">
        <v>3159</v>
      </c>
      <c r="C20" s="51" t="s">
        <v>3245</v>
      </c>
      <c r="D20" s="51" t="s">
        <v>277</v>
      </c>
      <c r="E20" s="51" t="s">
        <v>3195</v>
      </c>
      <c r="F20" s="51" t="s">
        <v>7313</v>
      </c>
      <c r="G20" s="51" t="str">
        <f t="shared" si="0"/>
        <v>N</v>
      </c>
      <c r="H20" s="51"/>
      <c r="I20" s="51"/>
      <c r="J20" s="51"/>
      <c r="K20" s="51" t="s">
        <v>3246</v>
      </c>
      <c r="L20" s="51"/>
      <c r="M20" s="52" t="b">
        <v>0</v>
      </c>
      <c r="N20" s="53">
        <v>44462.718831099497</v>
      </c>
      <c r="O20" s="51" t="s">
        <v>34</v>
      </c>
    </row>
    <row r="21" spans="1:15" x14ac:dyDescent="0.25">
      <c r="A21" s="51" t="s">
        <v>556</v>
      </c>
      <c r="B21" s="51" t="s">
        <v>3172</v>
      </c>
      <c r="C21" s="51" t="s">
        <v>3247</v>
      </c>
      <c r="D21" s="51" t="s">
        <v>558</v>
      </c>
      <c r="E21" s="51" t="s">
        <v>3195</v>
      </c>
      <c r="F21" s="51" t="s">
        <v>7313</v>
      </c>
      <c r="G21" s="51" t="str">
        <f t="shared" si="0"/>
        <v>N</v>
      </c>
      <c r="H21" s="51"/>
      <c r="I21" s="51"/>
      <c r="J21" s="51"/>
      <c r="K21" s="51" t="s">
        <v>3248</v>
      </c>
      <c r="L21" s="51"/>
      <c r="M21" s="52" t="b">
        <v>0</v>
      </c>
      <c r="N21" s="53">
        <v>44462.738212615703</v>
      </c>
      <c r="O21" s="51" t="s">
        <v>34</v>
      </c>
    </row>
    <row r="22" spans="1:15" x14ac:dyDescent="0.25">
      <c r="A22" s="51" t="s">
        <v>384</v>
      </c>
      <c r="B22" s="51" t="s">
        <v>3168</v>
      </c>
      <c r="C22" s="51" t="s">
        <v>3249</v>
      </c>
      <c r="D22" s="51" t="s">
        <v>386</v>
      </c>
      <c r="E22" s="51" t="s">
        <v>3195</v>
      </c>
      <c r="F22" s="51" t="s">
        <v>7313</v>
      </c>
      <c r="G22" s="51" t="str">
        <f t="shared" si="0"/>
        <v>N</v>
      </c>
      <c r="H22" s="51"/>
      <c r="I22" s="51"/>
      <c r="J22" s="51"/>
      <c r="K22" s="51" t="s">
        <v>3250</v>
      </c>
      <c r="L22" s="51"/>
      <c r="M22" s="52" t="b">
        <v>0</v>
      </c>
      <c r="N22" s="53">
        <v>44462.738936608803</v>
      </c>
      <c r="O22" s="51" t="s">
        <v>34</v>
      </c>
    </row>
    <row r="23" spans="1:15" x14ac:dyDescent="0.25">
      <c r="A23" s="51" t="s">
        <v>422</v>
      </c>
      <c r="B23" s="51" t="s">
        <v>3135</v>
      </c>
      <c r="C23" s="51" t="s">
        <v>3251</v>
      </c>
      <c r="D23" s="51" t="s">
        <v>424</v>
      </c>
      <c r="E23" s="51" t="s">
        <v>3195</v>
      </c>
      <c r="F23" s="51" t="s">
        <v>7313</v>
      </c>
      <c r="G23" s="51" t="str">
        <f t="shared" si="0"/>
        <v>N</v>
      </c>
      <c r="H23" s="51"/>
      <c r="I23" s="51"/>
      <c r="J23" s="51"/>
      <c r="K23" s="51" t="s">
        <v>3252</v>
      </c>
      <c r="L23" s="51"/>
      <c r="M23" s="52" t="b">
        <v>0</v>
      </c>
      <c r="N23" s="53">
        <v>44462.741440243102</v>
      </c>
      <c r="O23" s="51" t="s">
        <v>34</v>
      </c>
    </row>
    <row r="24" spans="1:15" x14ac:dyDescent="0.25">
      <c r="A24" s="51" t="s">
        <v>482</v>
      </c>
      <c r="B24" s="51" t="s">
        <v>3146</v>
      </c>
      <c r="C24" s="51" t="s">
        <v>3253</v>
      </c>
      <c r="D24" s="51" t="s">
        <v>484</v>
      </c>
      <c r="E24" s="51" t="s">
        <v>3199</v>
      </c>
      <c r="F24" s="51" t="s">
        <v>6980</v>
      </c>
      <c r="G24" s="51" t="str">
        <f t="shared" si="0"/>
        <v>B</v>
      </c>
      <c r="H24" s="51"/>
      <c r="I24" s="51"/>
      <c r="J24" s="51"/>
      <c r="K24" s="51" t="s">
        <v>3254</v>
      </c>
      <c r="L24" s="51"/>
      <c r="M24" s="52" t="b">
        <v>0</v>
      </c>
      <c r="N24" s="53">
        <v>44462.735953437499</v>
      </c>
      <c r="O24" s="51" t="s">
        <v>34</v>
      </c>
    </row>
    <row r="25" spans="1:15" x14ac:dyDescent="0.25">
      <c r="A25" s="51" t="s">
        <v>573</v>
      </c>
      <c r="B25" s="51" t="s">
        <v>3157</v>
      </c>
      <c r="C25" s="51" t="s">
        <v>3255</v>
      </c>
      <c r="D25" s="51" t="s">
        <v>575</v>
      </c>
      <c r="E25" s="51" t="s">
        <v>3195</v>
      </c>
      <c r="F25" s="51" t="s">
        <v>7313</v>
      </c>
      <c r="G25" s="51" t="str">
        <f t="shared" si="0"/>
        <v>N</v>
      </c>
      <c r="H25" s="51"/>
      <c r="I25" s="51"/>
      <c r="J25" s="51"/>
      <c r="K25" s="51" t="s">
        <v>3256</v>
      </c>
      <c r="L25" s="51" t="s">
        <v>3257</v>
      </c>
      <c r="M25" s="52" t="b">
        <v>0</v>
      </c>
      <c r="N25" s="53">
        <v>44462.727283333297</v>
      </c>
      <c r="O25" s="51" t="s">
        <v>34</v>
      </c>
    </row>
    <row r="26" spans="1:15" x14ac:dyDescent="0.25">
      <c r="A26" s="51" t="s">
        <v>611</v>
      </c>
      <c r="B26" s="51" t="s">
        <v>3148</v>
      </c>
      <c r="C26" s="51" t="s">
        <v>3258</v>
      </c>
      <c r="D26" s="51" t="s">
        <v>613</v>
      </c>
      <c r="E26" s="51" t="s">
        <v>3195</v>
      </c>
      <c r="F26" s="51" t="s">
        <v>7313</v>
      </c>
      <c r="G26" s="51" t="str">
        <f t="shared" si="0"/>
        <v>N</v>
      </c>
      <c r="H26" s="51"/>
      <c r="I26" s="51"/>
      <c r="J26" s="51"/>
      <c r="K26" s="51" t="s">
        <v>3259</v>
      </c>
      <c r="L26" s="51"/>
      <c r="M26" s="52" t="b">
        <v>0</v>
      </c>
      <c r="N26" s="53">
        <v>44462.731708831001</v>
      </c>
      <c r="O26" s="51" t="s">
        <v>34</v>
      </c>
    </row>
    <row r="27" spans="1:15" x14ac:dyDescent="0.25">
      <c r="A27" s="51" t="s">
        <v>77</v>
      </c>
      <c r="B27" s="51" t="s">
        <v>3136</v>
      </c>
      <c r="C27" s="51" t="s">
        <v>3260</v>
      </c>
      <c r="D27" s="51" t="s">
        <v>79</v>
      </c>
      <c r="E27" s="51" t="s">
        <v>3199</v>
      </c>
      <c r="F27" s="51" t="s">
        <v>6980</v>
      </c>
      <c r="G27" s="51" t="str">
        <f t="shared" si="0"/>
        <v>B</v>
      </c>
      <c r="H27" s="51"/>
      <c r="I27" s="51"/>
      <c r="J27" s="51"/>
      <c r="K27" s="51" t="s">
        <v>3261</v>
      </c>
      <c r="L27" s="51"/>
      <c r="M27" s="52" t="b">
        <v>0</v>
      </c>
      <c r="N27" s="53">
        <v>44462.716218900503</v>
      </c>
      <c r="O27" s="51" t="s">
        <v>34</v>
      </c>
    </row>
    <row r="28" spans="1:15" x14ac:dyDescent="0.25">
      <c r="A28" s="51" t="s">
        <v>149</v>
      </c>
      <c r="B28" s="51" t="s">
        <v>3178</v>
      </c>
      <c r="C28" s="51" t="s">
        <v>3262</v>
      </c>
      <c r="D28" s="51" t="s">
        <v>151</v>
      </c>
      <c r="E28" s="51" t="s">
        <v>3199</v>
      </c>
      <c r="F28" s="51" t="s">
        <v>6980</v>
      </c>
      <c r="G28" s="51" t="str">
        <f t="shared" si="0"/>
        <v>B</v>
      </c>
      <c r="H28" s="51"/>
      <c r="I28" s="51"/>
      <c r="J28" s="51"/>
      <c r="K28" s="51" t="s">
        <v>3263</v>
      </c>
      <c r="L28" s="51"/>
      <c r="M28" s="52" t="b">
        <v>0</v>
      </c>
      <c r="N28" s="53">
        <v>44462.7375294792</v>
      </c>
      <c r="O28" s="51" t="s">
        <v>34</v>
      </c>
    </row>
    <row r="29" spans="1:15" x14ac:dyDescent="0.25">
      <c r="A29" s="51" t="s">
        <v>225</v>
      </c>
      <c r="B29" s="51" t="s">
        <v>3161</v>
      </c>
      <c r="C29" s="51" t="s">
        <v>3264</v>
      </c>
      <c r="D29" s="51" t="s">
        <v>227</v>
      </c>
      <c r="E29" s="51" t="s">
        <v>3199</v>
      </c>
      <c r="F29" s="51" t="s">
        <v>6980</v>
      </c>
      <c r="G29" s="51" t="str">
        <f t="shared" si="0"/>
        <v>B</v>
      </c>
      <c r="H29" s="51"/>
      <c r="I29" s="51"/>
      <c r="J29" s="51"/>
      <c r="K29" s="51" t="s">
        <v>3265</v>
      </c>
      <c r="L29" s="51"/>
      <c r="M29" s="52" t="b">
        <v>0</v>
      </c>
      <c r="N29" s="53">
        <v>44481.515901307903</v>
      </c>
      <c r="O29" s="51" t="s">
        <v>34</v>
      </c>
    </row>
    <row r="30" spans="1:15" x14ac:dyDescent="0.25">
      <c r="A30" s="51" t="s">
        <v>3266</v>
      </c>
      <c r="B30" s="51" t="s">
        <v>3267</v>
      </c>
      <c r="C30" s="51" t="s">
        <v>3268</v>
      </c>
      <c r="D30" s="51" t="s">
        <v>3269</v>
      </c>
      <c r="E30" s="51" t="s">
        <v>3195</v>
      </c>
      <c r="F30" s="51" t="s">
        <v>7313</v>
      </c>
      <c r="G30" s="51" t="str">
        <f t="shared" si="0"/>
        <v>N</v>
      </c>
      <c r="H30" s="51"/>
      <c r="I30" s="51"/>
      <c r="J30" s="51"/>
      <c r="K30" s="51" t="s">
        <v>3270</v>
      </c>
      <c r="L30" s="51"/>
      <c r="M30" s="52" t="b">
        <v>0</v>
      </c>
      <c r="N30" s="53">
        <v>44462.735487002297</v>
      </c>
      <c r="O30" s="51" t="s">
        <v>34</v>
      </c>
    </row>
    <row r="31" spans="1:15" x14ac:dyDescent="0.25">
      <c r="A31" s="51" t="s">
        <v>3271</v>
      </c>
      <c r="B31" s="51" t="s">
        <v>3147</v>
      </c>
      <c r="C31" s="51" t="s">
        <v>3272</v>
      </c>
      <c r="D31" s="51" t="s">
        <v>3273</v>
      </c>
      <c r="E31" s="51" t="s">
        <v>3199</v>
      </c>
      <c r="F31" s="51" t="s">
        <v>6980</v>
      </c>
      <c r="G31" s="51" t="str">
        <f t="shared" si="0"/>
        <v>B</v>
      </c>
      <c r="H31" s="51"/>
      <c r="I31" s="51"/>
      <c r="J31" s="51"/>
      <c r="K31" s="51" t="s">
        <v>3274</v>
      </c>
      <c r="L31" s="51"/>
      <c r="M31" s="52" t="b">
        <v>0</v>
      </c>
      <c r="N31" s="53">
        <v>44462.732320601899</v>
      </c>
      <c r="O31" s="51" t="s">
        <v>34</v>
      </c>
    </row>
    <row r="32" spans="1:15" x14ac:dyDescent="0.25">
      <c r="A32" s="51" t="s">
        <v>596</v>
      </c>
      <c r="B32" s="51" t="s">
        <v>3169</v>
      </c>
      <c r="C32" s="51" t="s">
        <v>3275</v>
      </c>
      <c r="D32" s="51" t="s">
        <v>598</v>
      </c>
      <c r="E32" s="51" t="s">
        <v>3199</v>
      </c>
      <c r="F32" s="51" t="s">
        <v>6980</v>
      </c>
      <c r="G32" s="51" t="str">
        <f t="shared" si="0"/>
        <v>B</v>
      </c>
      <c r="H32" s="51"/>
      <c r="I32" s="51"/>
      <c r="J32" s="51"/>
      <c r="K32" s="51" t="s">
        <v>3276</v>
      </c>
      <c r="L32" s="51"/>
      <c r="M32" s="52" t="b">
        <v>0</v>
      </c>
      <c r="N32" s="53">
        <v>44462.715662881899</v>
      </c>
      <c r="O32" s="51" t="s">
        <v>34</v>
      </c>
    </row>
    <row r="33" spans="1:15" x14ac:dyDescent="0.25">
      <c r="A33" s="51" t="s">
        <v>784</v>
      </c>
      <c r="B33" s="51" t="s">
        <v>3277</v>
      </c>
      <c r="C33" s="51" t="s">
        <v>3278</v>
      </c>
      <c r="D33" s="51" t="s">
        <v>786</v>
      </c>
      <c r="E33" s="51" t="s">
        <v>3199</v>
      </c>
      <c r="F33" s="51" t="s">
        <v>6980</v>
      </c>
      <c r="G33" s="51" t="str">
        <f t="shared" si="0"/>
        <v>B</v>
      </c>
      <c r="H33" s="51"/>
      <c r="I33" s="51"/>
      <c r="J33" s="51"/>
      <c r="K33" s="51" t="s">
        <v>3279</v>
      </c>
      <c r="L33" s="51"/>
      <c r="M33" s="52" t="b">
        <v>0</v>
      </c>
      <c r="N33" s="53">
        <v>44462.716808067104</v>
      </c>
      <c r="O33" s="51" t="s">
        <v>34</v>
      </c>
    </row>
    <row r="34" spans="1:15" x14ac:dyDescent="0.25">
      <c r="A34" s="51" t="s">
        <v>967</v>
      </c>
      <c r="B34" s="51" t="s">
        <v>3134</v>
      </c>
      <c r="C34" s="51" t="s">
        <v>3280</v>
      </c>
      <c r="D34" s="51" t="s">
        <v>969</v>
      </c>
      <c r="E34" s="51" t="s">
        <v>3195</v>
      </c>
      <c r="F34" s="51" t="s">
        <v>7313</v>
      </c>
      <c r="G34" s="51" t="str">
        <f t="shared" si="0"/>
        <v>N</v>
      </c>
      <c r="H34" s="51"/>
      <c r="I34" s="51"/>
      <c r="J34" s="51"/>
      <c r="K34" s="51" t="s">
        <v>3281</v>
      </c>
      <c r="L34" s="51"/>
      <c r="M34" s="52" t="b">
        <v>0</v>
      </c>
      <c r="N34" s="53">
        <v>44462.723872453702</v>
      </c>
      <c r="O34" s="51" t="s">
        <v>34</v>
      </c>
    </row>
    <row r="35" spans="1:15" x14ac:dyDescent="0.25">
      <c r="A35" s="51" t="s">
        <v>93</v>
      </c>
      <c r="B35" s="51" t="s">
        <v>3154</v>
      </c>
      <c r="C35" s="51" t="s">
        <v>3282</v>
      </c>
      <c r="D35" s="51" t="s">
        <v>95</v>
      </c>
      <c r="E35" s="51" t="s">
        <v>3195</v>
      </c>
      <c r="F35" s="51" t="s">
        <v>7313</v>
      </c>
      <c r="G35" s="51" t="str">
        <f t="shared" si="0"/>
        <v>N</v>
      </c>
      <c r="H35" s="51"/>
      <c r="I35" s="51"/>
      <c r="J35" s="51"/>
      <c r="K35" s="51" t="s">
        <v>3283</v>
      </c>
      <c r="L35" s="51" t="s">
        <v>3284</v>
      </c>
      <c r="M35" s="52" t="b">
        <v>0</v>
      </c>
      <c r="N35" s="53">
        <v>44462.728789502296</v>
      </c>
      <c r="O35" s="51" t="s">
        <v>34</v>
      </c>
    </row>
    <row r="36" spans="1:15" x14ac:dyDescent="0.25">
      <c r="A36" s="51" t="s">
        <v>187</v>
      </c>
      <c r="B36" s="51" t="s">
        <v>3162</v>
      </c>
      <c r="C36" s="51" t="s">
        <v>3285</v>
      </c>
      <c r="D36" s="51" t="s">
        <v>189</v>
      </c>
      <c r="E36" s="51" t="s">
        <v>3195</v>
      </c>
      <c r="F36" s="51" t="s">
        <v>7313</v>
      </c>
      <c r="G36" s="51" t="str">
        <f t="shared" si="0"/>
        <v>N</v>
      </c>
      <c r="H36" s="51"/>
      <c r="I36" s="51"/>
      <c r="J36" s="51"/>
      <c r="K36" s="51" t="s">
        <v>3286</v>
      </c>
      <c r="L36" s="51"/>
      <c r="M36" s="52" t="b">
        <v>0</v>
      </c>
      <c r="N36" s="53">
        <v>44462.723080821801</v>
      </c>
      <c r="O36" s="51" t="s">
        <v>34</v>
      </c>
    </row>
    <row r="37" spans="1:15" x14ac:dyDescent="0.25">
      <c r="A37" s="51" t="s">
        <v>371</v>
      </c>
      <c r="B37" s="51" t="s">
        <v>3150</v>
      </c>
      <c r="C37" s="51" t="s">
        <v>3287</v>
      </c>
      <c r="D37" s="51" t="s">
        <v>373</v>
      </c>
      <c r="E37" s="51" t="s">
        <v>3199</v>
      </c>
      <c r="F37" s="51" t="s">
        <v>6980</v>
      </c>
      <c r="G37" s="51" t="str">
        <f t="shared" si="0"/>
        <v>B</v>
      </c>
      <c r="H37" s="51"/>
      <c r="I37" s="51"/>
      <c r="J37" s="51"/>
      <c r="K37" s="51" t="s">
        <v>3288</v>
      </c>
      <c r="L37" s="51"/>
      <c r="M37" s="52" t="b">
        <v>0</v>
      </c>
      <c r="N37" s="53">
        <v>44462.720475000002</v>
      </c>
      <c r="O37" s="51" t="s">
        <v>34</v>
      </c>
    </row>
    <row r="38" spans="1:15" x14ac:dyDescent="0.25">
      <c r="A38" s="51" t="s">
        <v>515</v>
      </c>
      <c r="B38" s="51" t="s">
        <v>3145</v>
      </c>
      <c r="C38" s="51" t="s">
        <v>3289</v>
      </c>
      <c r="D38" s="51" t="s">
        <v>517</v>
      </c>
      <c r="E38" s="51" t="s">
        <v>3199</v>
      </c>
      <c r="F38" s="51" t="s">
        <v>6980</v>
      </c>
      <c r="G38" s="51" t="str">
        <f t="shared" si="0"/>
        <v>B</v>
      </c>
      <c r="H38" s="51"/>
      <c r="I38" s="51"/>
      <c r="J38" s="51"/>
      <c r="K38" s="51" t="s">
        <v>3290</v>
      </c>
      <c r="L38" s="51"/>
      <c r="M38" s="52" t="b">
        <v>0</v>
      </c>
      <c r="N38" s="53">
        <v>44462.723484178197</v>
      </c>
      <c r="O38" s="51" t="s">
        <v>34</v>
      </c>
    </row>
    <row r="39" spans="1:15" x14ac:dyDescent="0.25">
      <c r="A39" s="51" t="s">
        <v>3291</v>
      </c>
      <c r="B39" s="51" t="s">
        <v>3292</v>
      </c>
      <c r="C39" s="51" t="s">
        <v>3293</v>
      </c>
      <c r="D39" s="51" t="s">
        <v>3294</v>
      </c>
      <c r="E39" s="51" t="s">
        <v>3195</v>
      </c>
      <c r="F39" s="51" t="s">
        <v>7313</v>
      </c>
      <c r="G39" s="51" t="str">
        <f t="shared" si="0"/>
        <v>N</v>
      </c>
      <c r="H39" s="51"/>
      <c r="I39" s="51"/>
      <c r="J39" s="51"/>
      <c r="K39" s="51" t="s">
        <v>3295</v>
      </c>
      <c r="L39" s="51"/>
      <c r="M39" s="52" t="b">
        <v>0</v>
      </c>
      <c r="N39" s="53">
        <v>44462.720847650497</v>
      </c>
      <c r="O39" s="51" t="s">
        <v>34</v>
      </c>
    </row>
    <row r="40" spans="1:15" x14ac:dyDescent="0.25">
      <c r="A40" s="51" t="s">
        <v>1139</v>
      </c>
      <c r="B40" s="51" t="s">
        <v>3167</v>
      </c>
      <c r="C40" s="51" t="s">
        <v>3296</v>
      </c>
      <c r="D40" s="51" t="s">
        <v>1141</v>
      </c>
      <c r="E40" s="51" t="s">
        <v>3195</v>
      </c>
      <c r="F40" s="51" t="s">
        <v>7313</v>
      </c>
      <c r="G40" s="51" t="str">
        <f t="shared" si="0"/>
        <v>N</v>
      </c>
      <c r="H40" s="51"/>
      <c r="I40" s="51"/>
      <c r="J40" s="51"/>
      <c r="K40" s="51" t="s">
        <v>3297</v>
      </c>
      <c r="L40" s="51"/>
      <c r="M40" s="52" t="b">
        <v>0</v>
      </c>
      <c r="N40" s="53">
        <v>44463.341550960598</v>
      </c>
      <c r="O40" s="51" t="s">
        <v>34</v>
      </c>
    </row>
    <row r="41" spans="1:15" x14ac:dyDescent="0.25">
      <c r="A41" s="51" t="s">
        <v>3298</v>
      </c>
      <c r="B41" s="51" t="s">
        <v>3299</v>
      </c>
      <c r="C41" s="51" t="s">
        <v>3194</v>
      </c>
      <c r="D41" s="51" t="s">
        <v>3300</v>
      </c>
      <c r="E41" s="51" t="s">
        <v>3195</v>
      </c>
      <c r="F41" s="51" t="s">
        <v>7313</v>
      </c>
      <c r="G41" s="51" t="str">
        <f t="shared" si="0"/>
        <v>N</v>
      </c>
      <c r="H41" s="51"/>
      <c r="I41" s="51"/>
      <c r="J41" s="51" t="s">
        <v>3301</v>
      </c>
      <c r="K41" s="51" t="s">
        <v>3196</v>
      </c>
      <c r="L41" s="51" t="s">
        <v>3197</v>
      </c>
      <c r="M41" s="52" t="b">
        <v>0</v>
      </c>
      <c r="N41" s="53">
        <v>44462.732611805601</v>
      </c>
      <c r="O41" s="51" t="s">
        <v>34</v>
      </c>
    </row>
    <row r="42" spans="1:15" x14ac:dyDescent="0.25">
      <c r="A42" s="51" t="s">
        <v>3302</v>
      </c>
      <c r="B42" s="51" t="s">
        <v>3149</v>
      </c>
      <c r="C42" s="51" t="s">
        <v>3303</v>
      </c>
      <c r="D42" s="51" t="s">
        <v>3304</v>
      </c>
      <c r="E42" s="51" t="s">
        <v>3199</v>
      </c>
      <c r="F42" s="51" t="s">
        <v>6980</v>
      </c>
      <c r="G42" s="51" t="str">
        <f t="shared" si="0"/>
        <v>B</v>
      </c>
      <c r="H42" s="51"/>
      <c r="I42" s="51"/>
      <c r="J42" s="51"/>
      <c r="K42" s="51" t="s">
        <v>3305</v>
      </c>
      <c r="L42" s="51"/>
      <c r="M42" s="52" t="b">
        <v>0</v>
      </c>
      <c r="N42" s="53">
        <v>44462.7214831366</v>
      </c>
      <c r="O42" s="51" t="s">
        <v>34</v>
      </c>
    </row>
    <row r="43" spans="1:15" x14ac:dyDescent="0.25">
      <c r="A43" s="51" t="s">
        <v>3306</v>
      </c>
      <c r="B43" s="51" t="s">
        <v>3144</v>
      </c>
      <c r="C43" s="51" t="s">
        <v>3307</v>
      </c>
      <c r="D43" s="51" t="s">
        <v>3308</v>
      </c>
      <c r="E43" s="51" t="s">
        <v>3199</v>
      </c>
      <c r="F43" s="51" t="s">
        <v>6980</v>
      </c>
      <c r="G43" s="51" t="str">
        <f t="shared" si="0"/>
        <v>B</v>
      </c>
      <c r="H43" s="51"/>
      <c r="I43" s="51"/>
      <c r="J43" s="51"/>
      <c r="K43" s="51" t="s">
        <v>3309</v>
      </c>
      <c r="L43" s="51"/>
      <c r="M43" s="52" t="b">
        <v>0</v>
      </c>
      <c r="N43" s="53">
        <v>44462.729499039298</v>
      </c>
      <c r="O43" s="51" t="s">
        <v>34</v>
      </c>
    </row>
    <row r="44" spans="1:15" x14ac:dyDescent="0.25">
      <c r="A44" s="51" t="s">
        <v>3310</v>
      </c>
      <c r="B44" s="51" t="s">
        <v>3311</v>
      </c>
      <c r="C44" s="51" t="s">
        <v>3312</v>
      </c>
      <c r="D44" s="51" t="s">
        <v>3313</v>
      </c>
      <c r="E44" s="51" t="s">
        <v>3195</v>
      </c>
      <c r="F44" s="51" t="s">
        <v>7313</v>
      </c>
      <c r="G44" s="51" t="str">
        <f t="shared" si="0"/>
        <v>N</v>
      </c>
      <c r="H44" s="51"/>
      <c r="I44" s="51"/>
      <c r="J44" s="51"/>
      <c r="K44" s="51" t="s">
        <v>3314</v>
      </c>
      <c r="L44" s="51"/>
      <c r="M44" s="52" t="b">
        <v>0</v>
      </c>
      <c r="N44" s="53">
        <v>44462.717301273202</v>
      </c>
      <c r="O44" s="51" t="s">
        <v>34</v>
      </c>
    </row>
    <row r="45" spans="1:15" x14ac:dyDescent="0.25">
      <c r="A45" s="51" t="s">
        <v>104</v>
      </c>
      <c r="B45" s="51" t="s">
        <v>3163</v>
      </c>
      <c r="C45" s="51" t="s">
        <v>3315</v>
      </c>
      <c r="D45" s="51" t="s">
        <v>106</v>
      </c>
      <c r="E45" s="51" t="s">
        <v>3199</v>
      </c>
      <c r="F45" s="51" t="s">
        <v>6980</v>
      </c>
      <c r="G45" s="51" t="str">
        <f t="shared" si="0"/>
        <v>B</v>
      </c>
      <c r="H45" s="51"/>
      <c r="I45" s="51"/>
      <c r="J45" s="51"/>
      <c r="K45" s="51" t="s">
        <v>3316</v>
      </c>
      <c r="L45" s="51"/>
      <c r="M45" s="52" t="b">
        <v>0</v>
      </c>
      <c r="N45" s="53">
        <v>44462.7320447569</v>
      </c>
      <c r="O45" s="51" t="s">
        <v>34</v>
      </c>
    </row>
    <row r="46" spans="1:15" x14ac:dyDescent="0.25">
      <c r="A46" s="51" t="s">
        <v>170</v>
      </c>
      <c r="B46" s="51" t="s">
        <v>3317</v>
      </c>
      <c r="C46" s="51" t="s">
        <v>3318</v>
      </c>
      <c r="D46" s="51" t="s">
        <v>172</v>
      </c>
      <c r="E46" s="51" t="s">
        <v>3195</v>
      </c>
      <c r="F46" s="51" t="s">
        <v>7313</v>
      </c>
      <c r="G46" s="51" t="str">
        <f t="shared" si="0"/>
        <v>N</v>
      </c>
      <c r="H46" s="51"/>
      <c r="I46" s="51"/>
      <c r="J46" s="51"/>
      <c r="K46" s="51" t="s">
        <v>3319</v>
      </c>
      <c r="L46" s="51"/>
      <c r="M46" s="52" t="b">
        <v>0</v>
      </c>
      <c r="N46" s="53">
        <v>44462.731412233799</v>
      </c>
      <c r="O46" s="51" t="s">
        <v>34</v>
      </c>
    </row>
    <row r="47" spans="1:15" x14ac:dyDescent="0.25">
      <c r="A47" s="51" t="s">
        <v>84</v>
      </c>
      <c r="B47" s="51" t="s">
        <v>3170</v>
      </c>
      <c r="C47" s="51" t="s">
        <v>3320</v>
      </c>
      <c r="D47" s="51" t="s">
        <v>86</v>
      </c>
      <c r="E47" s="51" t="s">
        <v>3199</v>
      </c>
      <c r="F47" s="51" t="s">
        <v>6980</v>
      </c>
      <c r="G47" s="51" t="str">
        <f t="shared" si="0"/>
        <v>B</v>
      </c>
      <c r="H47" s="51"/>
      <c r="I47" s="51"/>
      <c r="J47" s="51"/>
      <c r="K47" s="51" t="s">
        <v>3321</v>
      </c>
      <c r="L47" s="51"/>
      <c r="M47" s="52" t="b">
        <v>0</v>
      </c>
      <c r="N47" s="53">
        <v>44462.7281049421</v>
      </c>
      <c r="O47" s="51" t="s">
        <v>34</v>
      </c>
    </row>
    <row r="48" spans="1:15" x14ac:dyDescent="0.25">
      <c r="A48" s="51" t="s">
        <v>64</v>
      </c>
      <c r="B48" s="51" t="s">
        <v>3142</v>
      </c>
      <c r="C48" s="51" t="s">
        <v>3322</v>
      </c>
      <c r="D48" s="51" t="s">
        <v>66</v>
      </c>
      <c r="E48" s="51" t="s">
        <v>3199</v>
      </c>
      <c r="F48" s="51" t="s">
        <v>6980</v>
      </c>
      <c r="G48" s="51" t="str">
        <f t="shared" si="0"/>
        <v>B</v>
      </c>
      <c r="H48" s="51"/>
      <c r="I48" s="51"/>
      <c r="J48" s="51"/>
      <c r="K48" s="51" t="s">
        <v>3323</v>
      </c>
      <c r="L48" s="51"/>
      <c r="M48" s="52" t="b">
        <v>0</v>
      </c>
      <c r="N48" s="53">
        <v>44462.720033298603</v>
      </c>
      <c r="O48" s="51" t="s">
        <v>34</v>
      </c>
    </row>
    <row r="49" spans="1:15" x14ac:dyDescent="0.25">
      <c r="A49" s="51" t="s">
        <v>1192</v>
      </c>
      <c r="B49" s="51" t="s">
        <v>3156</v>
      </c>
      <c r="C49" s="51" t="s">
        <v>3324</v>
      </c>
      <c r="D49" s="51" t="s">
        <v>1194</v>
      </c>
      <c r="E49" s="51" t="s">
        <v>3195</v>
      </c>
      <c r="F49" s="51" t="s">
        <v>7313</v>
      </c>
      <c r="G49" s="51" t="str">
        <f t="shared" si="0"/>
        <v>N</v>
      </c>
      <c r="H49" s="51"/>
      <c r="I49" s="51"/>
      <c r="J49" s="51"/>
      <c r="K49" s="51" t="s">
        <v>3325</v>
      </c>
      <c r="L49" s="51"/>
      <c r="M49" s="52" t="b">
        <v>0</v>
      </c>
      <c r="N49" s="53">
        <v>44462.740761192101</v>
      </c>
      <c r="O49" s="51" t="s">
        <v>34</v>
      </c>
    </row>
    <row r="50" spans="1:15" x14ac:dyDescent="0.25">
      <c r="A50" s="51" t="s">
        <v>154</v>
      </c>
      <c r="B50" s="51" t="s">
        <v>3140</v>
      </c>
      <c r="C50" s="51" t="s">
        <v>3326</v>
      </c>
      <c r="D50" s="51" t="s">
        <v>156</v>
      </c>
      <c r="E50" s="51" t="s">
        <v>3195</v>
      </c>
      <c r="F50" s="51" t="s">
        <v>7313</v>
      </c>
      <c r="G50" s="51" t="str">
        <f t="shared" si="0"/>
        <v>N</v>
      </c>
      <c r="H50" s="51"/>
      <c r="I50" s="51"/>
      <c r="J50" s="51"/>
      <c r="K50" s="51" t="s">
        <v>3327</v>
      </c>
      <c r="L50" s="51"/>
      <c r="M50" s="52" t="b">
        <v>0</v>
      </c>
      <c r="N50" s="53">
        <v>44481.519174618101</v>
      </c>
      <c r="O50" s="51" t="s">
        <v>34</v>
      </c>
    </row>
    <row r="51" spans="1:15" x14ac:dyDescent="0.25">
      <c r="A51" s="51" t="s">
        <v>3328</v>
      </c>
      <c r="B51" s="51" t="s">
        <v>3329</v>
      </c>
      <c r="C51" s="51" t="s">
        <v>3330</v>
      </c>
      <c r="D51" s="51" t="s">
        <v>3331</v>
      </c>
      <c r="E51" s="51" t="s">
        <v>3195</v>
      </c>
      <c r="F51" s="51" t="s">
        <v>7313</v>
      </c>
      <c r="G51" s="51" t="str">
        <f t="shared" si="0"/>
        <v>N</v>
      </c>
      <c r="H51" s="51"/>
      <c r="I51" s="51"/>
      <c r="J51" s="51"/>
      <c r="K51" s="51" t="s">
        <v>3332</v>
      </c>
      <c r="L51" s="51"/>
      <c r="M51" s="52" t="b">
        <v>0</v>
      </c>
      <c r="N51" s="53">
        <v>44462.741033530103</v>
      </c>
      <c r="O51" s="51" t="s">
        <v>34</v>
      </c>
    </row>
    <row r="52" spans="1:15" x14ac:dyDescent="0.25">
      <c r="A52" s="51" t="s">
        <v>237</v>
      </c>
      <c r="B52" s="51" t="s">
        <v>3175</v>
      </c>
      <c r="C52" s="51" t="s">
        <v>3333</v>
      </c>
      <c r="D52" s="51" t="s">
        <v>239</v>
      </c>
      <c r="E52" s="51" t="s">
        <v>3195</v>
      </c>
      <c r="F52" s="51" t="s">
        <v>7313</v>
      </c>
      <c r="G52" s="51" t="str">
        <f t="shared" si="0"/>
        <v>N</v>
      </c>
      <c r="H52" s="51"/>
      <c r="I52" s="51"/>
      <c r="J52" s="51"/>
      <c r="K52" s="51" t="s">
        <v>3334</v>
      </c>
      <c r="L52" s="51"/>
      <c r="M52" s="52" t="b">
        <v>0</v>
      </c>
      <c r="N52" s="53">
        <v>44462.718417442098</v>
      </c>
      <c r="O52" s="51" t="s">
        <v>34</v>
      </c>
    </row>
    <row r="53" spans="1:15" x14ac:dyDescent="0.25">
      <c r="A53" s="51" t="s">
        <v>809</v>
      </c>
      <c r="B53" s="51" t="s">
        <v>3176</v>
      </c>
      <c r="C53" s="51" t="s">
        <v>3335</v>
      </c>
      <c r="D53" s="51" t="s">
        <v>811</v>
      </c>
      <c r="E53" s="51" t="s">
        <v>3199</v>
      </c>
      <c r="F53" s="51" t="s">
        <v>6980</v>
      </c>
      <c r="G53" s="51" t="str">
        <f t="shared" si="0"/>
        <v>B</v>
      </c>
      <c r="H53" s="51"/>
      <c r="I53" s="51"/>
      <c r="J53" s="51"/>
      <c r="K53" s="51" t="s">
        <v>3336</v>
      </c>
      <c r="L53" s="51"/>
      <c r="M53" s="52" t="b">
        <v>0</v>
      </c>
      <c r="N53" s="53">
        <v>44462.728459108803</v>
      </c>
      <c r="O53" s="51" t="s">
        <v>34</v>
      </c>
    </row>
    <row r="54" spans="1:15" x14ac:dyDescent="0.25">
      <c r="A54" s="51" t="s">
        <v>212</v>
      </c>
      <c r="B54" s="51" t="s">
        <v>3165</v>
      </c>
      <c r="C54" s="51" t="s">
        <v>3337</v>
      </c>
      <c r="D54" s="51" t="s">
        <v>214</v>
      </c>
      <c r="E54" s="51" t="s">
        <v>3199</v>
      </c>
      <c r="F54" s="51" t="s">
        <v>6980</v>
      </c>
      <c r="G54" s="51" t="str">
        <f t="shared" si="0"/>
        <v>B</v>
      </c>
      <c r="H54" s="51"/>
      <c r="I54" s="51"/>
      <c r="J54" s="51"/>
      <c r="K54" s="51" t="s">
        <v>3338</v>
      </c>
      <c r="L54" s="51"/>
      <c r="M54" s="52" t="b">
        <v>0</v>
      </c>
      <c r="N54" s="53">
        <v>44463.341224768497</v>
      </c>
      <c r="O54" s="51" t="s">
        <v>34</v>
      </c>
    </row>
    <row r="55" spans="1:15" x14ac:dyDescent="0.25">
      <c r="A55" s="51" t="s">
        <v>3339</v>
      </c>
      <c r="B55" s="51" t="s">
        <v>3340</v>
      </c>
      <c r="C55" s="51" t="s">
        <v>3341</v>
      </c>
      <c r="D55" s="51" t="s">
        <v>3342</v>
      </c>
      <c r="E55" s="51" t="s">
        <v>3195</v>
      </c>
      <c r="F55" s="51" t="s">
        <v>7313</v>
      </c>
      <c r="G55" s="51" t="str">
        <f t="shared" si="0"/>
        <v>N</v>
      </c>
      <c r="H55" s="51"/>
      <c r="I55" s="51"/>
      <c r="J55" s="51"/>
      <c r="K55" s="51" t="s">
        <v>3343</v>
      </c>
      <c r="L55" s="51"/>
      <c r="M55" s="52" t="b">
        <v>0</v>
      </c>
      <c r="N55" s="53">
        <v>44462.721835960598</v>
      </c>
      <c r="O55" s="51" t="s">
        <v>34</v>
      </c>
    </row>
    <row r="56" spans="1:15" x14ac:dyDescent="0.25">
      <c r="A56" s="51" t="s">
        <v>845</v>
      </c>
      <c r="B56" s="51" t="s">
        <v>3344</v>
      </c>
      <c r="C56" s="51" t="s">
        <v>3345</v>
      </c>
      <c r="D56" s="51" t="s">
        <v>847</v>
      </c>
      <c r="E56" s="51" t="s">
        <v>3195</v>
      </c>
      <c r="F56" s="51" t="s">
        <v>7313</v>
      </c>
      <c r="G56" s="51" t="str">
        <f t="shared" si="0"/>
        <v>N</v>
      </c>
      <c r="H56" s="51"/>
      <c r="I56" s="51"/>
      <c r="J56" s="51"/>
      <c r="K56" s="51" t="s">
        <v>3346</v>
      </c>
      <c r="L56" s="51"/>
      <c r="M56" s="52" t="b">
        <v>0</v>
      </c>
      <c r="N56" s="53">
        <v>44463.340131979203</v>
      </c>
      <c r="O56" s="51" t="s">
        <v>34</v>
      </c>
    </row>
    <row r="57" spans="1:15" x14ac:dyDescent="0.25">
      <c r="A57" s="51" t="s">
        <v>159</v>
      </c>
      <c r="B57" s="51" t="s">
        <v>3143</v>
      </c>
      <c r="C57" s="51" t="s">
        <v>3347</v>
      </c>
      <c r="D57" s="51" t="s">
        <v>161</v>
      </c>
      <c r="E57" s="51" t="s">
        <v>3195</v>
      </c>
      <c r="F57" s="51" t="s">
        <v>7313</v>
      </c>
      <c r="G57" s="51" t="str">
        <f t="shared" si="0"/>
        <v>N</v>
      </c>
      <c r="H57" s="51"/>
      <c r="I57" s="51"/>
      <c r="J57" s="51"/>
      <c r="K57" s="51" t="s">
        <v>3348</v>
      </c>
      <c r="L57" s="51"/>
      <c r="M57" s="52" t="b">
        <v>0</v>
      </c>
      <c r="N57" s="53">
        <v>44462.722192974499</v>
      </c>
      <c r="O57" s="51" t="s">
        <v>34</v>
      </c>
    </row>
    <row r="58" spans="1:15" x14ac:dyDescent="0.25">
      <c r="A58" s="51" t="s">
        <v>401</v>
      </c>
      <c r="B58" s="51" t="s">
        <v>3155</v>
      </c>
      <c r="C58" s="51" t="s">
        <v>3349</v>
      </c>
      <c r="D58" s="51" t="s">
        <v>403</v>
      </c>
      <c r="E58" s="51" t="s">
        <v>3195</v>
      </c>
      <c r="F58" s="51" t="s">
        <v>7313</v>
      </c>
      <c r="G58" s="51" t="str">
        <f t="shared" si="0"/>
        <v>N</v>
      </c>
      <c r="H58" s="51"/>
      <c r="I58" s="51"/>
      <c r="J58" s="51"/>
      <c r="K58" s="51" t="s">
        <v>3350</v>
      </c>
      <c r="L58" s="51"/>
      <c r="M58" s="52" t="b">
        <v>0</v>
      </c>
      <c r="N58" s="53">
        <v>44463.339813923601</v>
      </c>
      <c r="O58" s="51" t="s">
        <v>34</v>
      </c>
    </row>
    <row r="59" spans="1:15" x14ac:dyDescent="0.25">
      <c r="A59" s="51" t="s">
        <v>672</v>
      </c>
      <c r="B59" s="51" t="s">
        <v>3173</v>
      </c>
      <c r="C59" s="51" t="s">
        <v>3351</v>
      </c>
      <c r="D59" s="51" t="s">
        <v>674</v>
      </c>
      <c r="E59" s="51" t="s">
        <v>3199</v>
      </c>
      <c r="F59" s="51" t="s">
        <v>6980</v>
      </c>
      <c r="G59" s="51" t="str">
        <f t="shared" si="0"/>
        <v>B</v>
      </c>
      <c r="H59" s="51"/>
      <c r="I59" s="51"/>
      <c r="J59" s="51"/>
      <c r="K59" s="51" t="s">
        <v>3352</v>
      </c>
      <c r="L59" s="51"/>
      <c r="M59" s="52" t="b">
        <v>0</v>
      </c>
      <c r="N59" s="53">
        <v>44462.729108020802</v>
      </c>
      <c r="O59" s="51" t="s">
        <v>34</v>
      </c>
    </row>
    <row r="60" spans="1:15" x14ac:dyDescent="0.25">
      <c r="A60" s="51" t="s">
        <v>3353</v>
      </c>
      <c r="B60" s="51" t="s">
        <v>3138</v>
      </c>
      <c r="C60" s="51" t="s">
        <v>3354</v>
      </c>
      <c r="D60" s="51" t="s">
        <v>3355</v>
      </c>
      <c r="E60" s="51" t="s">
        <v>3199</v>
      </c>
      <c r="F60" s="51" t="s">
        <v>6980</v>
      </c>
      <c r="G60" s="51" t="str">
        <f t="shared" si="0"/>
        <v>B</v>
      </c>
      <c r="H60" s="51"/>
      <c r="I60" s="51"/>
      <c r="J60" s="51"/>
      <c r="K60" s="51" t="s">
        <v>3356</v>
      </c>
      <c r="L60" s="51"/>
      <c r="M60" s="52" t="b">
        <v>0</v>
      </c>
      <c r="N60" s="53">
        <v>44462.737822534698</v>
      </c>
      <c r="O60" s="51" t="s">
        <v>34</v>
      </c>
    </row>
    <row r="61" spans="1:15" x14ac:dyDescent="0.25">
      <c r="A61" s="51" t="s">
        <v>3357</v>
      </c>
      <c r="B61" s="51" t="s">
        <v>3358</v>
      </c>
      <c r="C61" s="51" t="s">
        <v>3359</v>
      </c>
      <c r="D61" s="51" t="s">
        <v>3360</v>
      </c>
      <c r="E61" s="51" t="s">
        <v>3195</v>
      </c>
      <c r="F61" s="51" t="s">
        <v>7313</v>
      </c>
      <c r="G61" s="51" t="str">
        <f t="shared" si="0"/>
        <v>N</v>
      </c>
      <c r="H61" s="51"/>
      <c r="I61" s="51"/>
      <c r="J61" s="51"/>
      <c r="K61" s="51" t="s">
        <v>3361</v>
      </c>
      <c r="L61" s="51"/>
      <c r="M61" s="52" t="b">
        <v>0</v>
      </c>
      <c r="N61" s="53">
        <v>44481.520061111099</v>
      </c>
      <c r="O61" s="51" t="s">
        <v>34</v>
      </c>
    </row>
    <row r="62" spans="1:15" x14ac:dyDescent="0.25">
      <c r="A62" s="51" t="s">
        <v>3362</v>
      </c>
      <c r="B62" s="51" t="s">
        <v>3363</v>
      </c>
      <c r="C62" s="51" t="s">
        <v>3364</v>
      </c>
      <c r="D62" s="51" t="s">
        <v>3365</v>
      </c>
      <c r="E62" s="51" t="s">
        <v>3199</v>
      </c>
      <c r="F62" s="51" t="s">
        <v>6980</v>
      </c>
      <c r="G62" s="51" t="str">
        <f t="shared" si="0"/>
        <v>B</v>
      </c>
      <c r="H62" s="51"/>
      <c r="I62" s="51"/>
      <c r="J62" s="51"/>
      <c r="K62" s="51" t="s">
        <v>3366</v>
      </c>
      <c r="L62" s="51"/>
      <c r="M62" s="52" t="b">
        <v>0</v>
      </c>
      <c r="N62" s="53">
        <v>44463.3409256944</v>
      </c>
      <c r="O62" s="51" t="s">
        <v>34</v>
      </c>
    </row>
    <row r="63" spans="1:15" x14ac:dyDescent="0.25">
      <c r="A63" s="51" t="s">
        <v>3367</v>
      </c>
      <c r="B63" s="51" t="s">
        <v>3164</v>
      </c>
      <c r="C63" s="51" t="s">
        <v>3368</v>
      </c>
      <c r="D63" s="51" t="s">
        <v>3369</v>
      </c>
      <c r="E63" s="51" t="s">
        <v>3199</v>
      </c>
      <c r="F63" s="51" t="s">
        <v>6980</v>
      </c>
      <c r="G63" s="51" t="str">
        <f t="shared" si="0"/>
        <v>B</v>
      </c>
      <c r="H63" s="51"/>
      <c r="I63" s="51"/>
      <c r="J63" s="51"/>
      <c r="K63" s="51" t="s">
        <v>3370</v>
      </c>
      <c r="L63" s="51"/>
      <c r="M63" s="52" t="b">
        <v>0</v>
      </c>
      <c r="N63" s="53">
        <v>44462.7306481134</v>
      </c>
      <c r="O63" s="51" t="s">
        <v>34</v>
      </c>
    </row>
    <row r="64" spans="1:15" x14ac:dyDescent="0.25">
      <c r="A64" s="51" t="s">
        <v>3371</v>
      </c>
      <c r="B64" s="51" t="s">
        <v>3372</v>
      </c>
      <c r="C64" s="51" t="s">
        <v>3373</v>
      </c>
      <c r="D64" s="51" t="s">
        <v>3374</v>
      </c>
      <c r="E64" s="51" t="s">
        <v>3199</v>
      </c>
      <c r="F64" s="51" t="s">
        <v>6980</v>
      </c>
      <c r="G64" s="51" t="str">
        <f t="shared" si="0"/>
        <v>B</v>
      </c>
      <c r="H64" s="51"/>
      <c r="I64" s="51"/>
      <c r="J64" s="51"/>
      <c r="K64" s="51" t="s">
        <v>3375</v>
      </c>
      <c r="L64" s="51"/>
      <c r="M64" s="52" t="b">
        <v>0</v>
      </c>
      <c r="N64" s="53">
        <v>44462.7398334838</v>
      </c>
      <c r="O64" s="51" t="s">
        <v>34</v>
      </c>
    </row>
    <row r="65" spans="1:15" x14ac:dyDescent="0.25">
      <c r="A65" s="51" t="s">
        <v>3376</v>
      </c>
      <c r="B65" s="51" t="s">
        <v>3152</v>
      </c>
      <c r="C65" s="51" t="s">
        <v>3377</v>
      </c>
      <c r="D65" s="51" t="s">
        <v>3378</v>
      </c>
      <c r="E65" s="51" t="s">
        <v>3199</v>
      </c>
      <c r="F65" s="51" t="s">
        <v>6980</v>
      </c>
      <c r="G65" s="51" t="str">
        <f t="shared" si="0"/>
        <v>B</v>
      </c>
      <c r="H65" s="51"/>
      <c r="I65" s="51"/>
      <c r="J65" s="51"/>
      <c r="K65" s="51" t="s">
        <v>3379</v>
      </c>
      <c r="L65" s="51"/>
      <c r="M65" s="52" t="b">
        <v>0</v>
      </c>
      <c r="N65" s="53">
        <v>44688.398887349496</v>
      </c>
      <c r="O65" s="51" t="s">
        <v>2815</v>
      </c>
    </row>
    <row r="66" spans="1:15" x14ac:dyDescent="0.25">
      <c r="A66" s="51" t="s">
        <v>32</v>
      </c>
      <c r="B66" s="51" t="s">
        <v>3380</v>
      </c>
      <c r="C66" s="51" t="s">
        <v>3381</v>
      </c>
      <c r="D66" s="51" t="s">
        <v>3382</v>
      </c>
      <c r="E66" s="51" t="s">
        <v>3195</v>
      </c>
      <c r="F66" s="51" t="s">
        <v>7313</v>
      </c>
      <c r="G66" s="51" t="str">
        <f t="shared" si="0"/>
        <v>N</v>
      </c>
      <c r="H66" s="51"/>
      <c r="I66" s="51"/>
      <c r="J66" s="51" t="s">
        <v>3301</v>
      </c>
      <c r="K66" s="51" t="s">
        <v>3196</v>
      </c>
      <c r="L66" s="51" t="s">
        <v>3383</v>
      </c>
      <c r="M66" s="52" t="b">
        <v>0</v>
      </c>
      <c r="N66" s="53">
        <v>44716.566186886601</v>
      </c>
      <c r="O66" s="51" t="s">
        <v>34</v>
      </c>
    </row>
    <row r="67" spans="1:15" x14ac:dyDescent="0.25">
      <c r="A67" s="51" t="s">
        <v>32</v>
      </c>
      <c r="B67" s="51" t="s">
        <v>3384</v>
      </c>
      <c r="C67" s="51" t="s">
        <v>3385</v>
      </c>
      <c r="D67" s="51" t="s">
        <v>3386</v>
      </c>
      <c r="E67" s="51" t="s">
        <v>3195</v>
      </c>
      <c r="F67" s="51" t="s">
        <v>7313</v>
      </c>
      <c r="G67" s="51" t="str">
        <f t="shared" si="0"/>
        <v>N</v>
      </c>
      <c r="H67" s="51"/>
      <c r="I67" s="51"/>
      <c r="J67" s="51" t="s">
        <v>3387</v>
      </c>
      <c r="K67" s="51" t="s">
        <v>3196</v>
      </c>
      <c r="L67" s="51" t="s">
        <v>3388</v>
      </c>
      <c r="M67" s="52" t="b">
        <v>0</v>
      </c>
      <c r="N67" s="53">
        <v>44715.779793437498</v>
      </c>
      <c r="O67" s="51" t="s">
        <v>34</v>
      </c>
    </row>
    <row r="68" spans="1:15" x14ac:dyDescent="0.25">
      <c r="A68" s="51" t="s">
        <v>32</v>
      </c>
      <c r="B68" s="51" t="s">
        <v>3389</v>
      </c>
      <c r="C68" s="51" t="s">
        <v>3381</v>
      </c>
      <c r="D68" s="51" t="s">
        <v>3390</v>
      </c>
      <c r="E68" s="51" t="s">
        <v>3195</v>
      </c>
      <c r="F68" s="51" t="s">
        <v>7313</v>
      </c>
      <c r="G68" s="51" t="str">
        <f t="shared" ref="G68:G131" si="1">IF(F68="MIENNAM","N","B")</f>
        <v>N</v>
      </c>
      <c r="H68" s="51"/>
      <c r="I68" s="51"/>
      <c r="J68" s="51" t="s">
        <v>3391</v>
      </c>
      <c r="K68" s="51" t="s">
        <v>3196</v>
      </c>
      <c r="L68" s="51" t="s">
        <v>3392</v>
      </c>
      <c r="M68" s="52" t="b">
        <v>0</v>
      </c>
      <c r="N68" s="53">
        <v>44715.447593368102</v>
      </c>
      <c r="O68" s="51" t="s">
        <v>34</v>
      </c>
    </row>
    <row r="69" spans="1:15" x14ac:dyDescent="0.25">
      <c r="A69" s="51" t="s">
        <v>32</v>
      </c>
      <c r="B69" s="51" t="s">
        <v>3393</v>
      </c>
      <c r="C69" s="51" t="s">
        <v>3381</v>
      </c>
      <c r="D69" s="51" t="s">
        <v>3394</v>
      </c>
      <c r="E69" s="51" t="s">
        <v>3195</v>
      </c>
      <c r="F69" s="51" t="s">
        <v>7313</v>
      </c>
      <c r="G69" s="51" t="str">
        <f t="shared" si="1"/>
        <v>N</v>
      </c>
      <c r="H69" s="51"/>
      <c r="I69" s="51"/>
      <c r="J69" s="51" t="s">
        <v>3391</v>
      </c>
      <c r="K69" s="51" t="s">
        <v>3196</v>
      </c>
      <c r="L69" s="51" t="s">
        <v>3392</v>
      </c>
      <c r="M69" s="52" t="b">
        <v>0</v>
      </c>
      <c r="N69" s="53">
        <v>44715.751433483798</v>
      </c>
      <c r="O69" s="51" t="s">
        <v>34</v>
      </c>
    </row>
    <row r="70" spans="1:15" x14ac:dyDescent="0.25">
      <c r="A70" s="51" t="s">
        <v>32</v>
      </c>
      <c r="B70" s="51" t="s">
        <v>3395</v>
      </c>
      <c r="C70" s="51" t="s">
        <v>3396</v>
      </c>
      <c r="D70" s="51" t="s">
        <v>2721</v>
      </c>
      <c r="E70" s="51" t="s">
        <v>3195</v>
      </c>
      <c r="F70" s="51" t="s">
        <v>7313</v>
      </c>
      <c r="G70" s="51" t="str">
        <f t="shared" si="1"/>
        <v>N</v>
      </c>
      <c r="H70" s="51"/>
      <c r="I70" s="51"/>
      <c r="J70" s="51" t="s">
        <v>3387</v>
      </c>
      <c r="K70" s="51" t="s">
        <v>3196</v>
      </c>
      <c r="L70" s="51" t="s">
        <v>3397</v>
      </c>
      <c r="M70" s="52" t="b">
        <v>0</v>
      </c>
      <c r="N70" s="53">
        <v>44720.6451886574</v>
      </c>
      <c r="O70" s="51" t="s">
        <v>34</v>
      </c>
    </row>
    <row r="71" spans="1:15" x14ac:dyDescent="0.25">
      <c r="A71" s="51"/>
      <c r="B71" s="51" t="s">
        <v>3398</v>
      </c>
      <c r="C71" s="51" t="s">
        <v>3399</v>
      </c>
      <c r="D71" s="51" t="s">
        <v>3400</v>
      </c>
      <c r="E71" s="51" t="s">
        <v>3199</v>
      </c>
      <c r="F71" s="51" t="s">
        <v>6980</v>
      </c>
      <c r="G71" s="51" t="str">
        <f t="shared" si="1"/>
        <v>B</v>
      </c>
      <c r="H71" s="51"/>
      <c r="I71" s="51"/>
      <c r="J71" s="51" t="s">
        <v>3401</v>
      </c>
      <c r="K71" s="51" t="s">
        <v>3203</v>
      </c>
      <c r="L71" s="51" t="s">
        <v>3402</v>
      </c>
      <c r="M71" s="52" t="b">
        <v>0</v>
      </c>
      <c r="N71" s="53">
        <v>44709.440029398102</v>
      </c>
      <c r="O71" s="51" t="s">
        <v>2815</v>
      </c>
    </row>
    <row r="72" spans="1:15" x14ac:dyDescent="0.25">
      <c r="A72" s="51"/>
      <c r="B72" s="51" t="s">
        <v>3403</v>
      </c>
      <c r="C72" s="51" t="s">
        <v>3404</v>
      </c>
      <c r="D72" s="51" t="s">
        <v>3405</v>
      </c>
      <c r="E72" s="51" t="s">
        <v>3199</v>
      </c>
      <c r="F72" s="51" t="s">
        <v>6980</v>
      </c>
      <c r="G72" s="51" t="str">
        <f t="shared" si="1"/>
        <v>B</v>
      </c>
      <c r="H72" s="51"/>
      <c r="I72" s="51"/>
      <c r="J72" s="51" t="s">
        <v>3401</v>
      </c>
      <c r="K72" s="51" t="s">
        <v>3203</v>
      </c>
      <c r="L72" s="51" t="s">
        <v>3406</v>
      </c>
      <c r="M72" s="52" t="b">
        <v>0</v>
      </c>
      <c r="N72" s="53">
        <v>44707.489760069402</v>
      </c>
      <c r="O72" s="51" t="s">
        <v>2815</v>
      </c>
    </row>
    <row r="73" spans="1:15" x14ac:dyDescent="0.25">
      <c r="A73" s="51"/>
      <c r="B73" s="51" t="s">
        <v>3407</v>
      </c>
      <c r="C73" s="51" t="s">
        <v>3399</v>
      </c>
      <c r="D73" s="51" t="s">
        <v>3408</v>
      </c>
      <c r="E73" s="51" t="s">
        <v>3199</v>
      </c>
      <c r="F73" s="51" t="s">
        <v>6980</v>
      </c>
      <c r="G73" s="51" t="str">
        <f t="shared" si="1"/>
        <v>B</v>
      </c>
      <c r="H73" s="51"/>
      <c r="I73" s="51"/>
      <c r="J73" s="51" t="s">
        <v>3409</v>
      </c>
      <c r="K73" s="51" t="s">
        <v>3203</v>
      </c>
      <c r="L73" s="51" t="s">
        <v>3410</v>
      </c>
      <c r="M73" s="52" t="b">
        <v>0</v>
      </c>
      <c r="N73" s="53">
        <v>44707.640614351898</v>
      </c>
      <c r="O73" s="51" t="s">
        <v>2815</v>
      </c>
    </row>
    <row r="74" spans="1:15" x14ac:dyDescent="0.25">
      <c r="A74" s="51"/>
      <c r="B74" s="51" t="s">
        <v>3411</v>
      </c>
      <c r="C74" s="51" t="s">
        <v>3404</v>
      </c>
      <c r="D74" s="51" t="s">
        <v>3412</v>
      </c>
      <c r="E74" s="51" t="s">
        <v>3199</v>
      </c>
      <c r="F74" s="51" t="s">
        <v>6980</v>
      </c>
      <c r="G74" s="51" t="str">
        <f t="shared" si="1"/>
        <v>B</v>
      </c>
      <c r="H74" s="51"/>
      <c r="I74" s="51"/>
      <c r="J74" s="51" t="s">
        <v>3401</v>
      </c>
      <c r="K74" s="51" t="s">
        <v>3203</v>
      </c>
      <c r="L74" s="51" t="s">
        <v>3406</v>
      </c>
      <c r="M74" s="52" t="b">
        <v>0</v>
      </c>
      <c r="N74" s="53">
        <v>44707.4899758912</v>
      </c>
      <c r="O74" s="51" t="s">
        <v>2815</v>
      </c>
    </row>
    <row r="75" spans="1:15" x14ac:dyDescent="0.25">
      <c r="A75" s="51"/>
      <c r="B75" s="51" t="s">
        <v>3413</v>
      </c>
      <c r="C75" s="51" t="s">
        <v>3404</v>
      </c>
      <c r="D75" s="51" t="s">
        <v>3414</v>
      </c>
      <c r="E75" s="51" t="s">
        <v>3199</v>
      </c>
      <c r="F75" s="51" t="s">
        <v>6980</v>
      </c>
      <c r="G75" s="51" t="str">
        <f t="shared" si="1"/>
        <v>B</v>
      </c>
      <c r="H75" s="51"/>
      <c r="I75" s="51"/>
      <c r="J75" s="51" t="s">
        <v>3202</v>
      </c>
      <c r="K75" s="51" t="s">
        <v>3203</v>
      </c>
      <c r="L75" s="51" t="s">
        <v>3415</v>
      </c>
      <c r="M75" s="52" t="b">
        <v>0</v>
      </c>
      <c r="N75" s="53">
        <v>44704.466323460598</v>
      </c>
      <c r="O75" s="51" t="s">
        <v>2815</v>
      </c>
    </row>
    <row r="76" spans="1:15" x14ac:dyDescent="0.25">
      <c r="A76" s="51"/>
      <c r="B76" s="51" t="s">
        <v>3416</v>
      </c>
      <c r="C76" s="51" t="s">
        <v>3404</v>
      </c>
      <c r="D76" s="51" t="s">
        <v>3417</v>
      </c>
      <c r="E76" s="51" t="s">
        <v>3199</v>
      </c>
      <c r="F76" s="51" t="s">
        <v>6980</v>
      </c>
      <c r="G76" s="51" t="str">
        <f t="shared" si="1"/>
        <v>B</v>
      </c>
      <c r="H76" s="51"/>
      <c r="I76" s="51"/>
      <c r="J76" s="51" t="s">
        <v>3202</v>
      </c>
      <c r="K76" s="51" t="s">
        <v>3203</v>
      </c>
      <c r="L76" s="51" t="s">
        <v>3415</v>
      </c>
      <c r="M76" s="52" t="b">
        <v>0</v>
      </c>
      <c r="N76" s="53">
        <v>44704.471492627301</v>
      </c>
      <c r="O76" s="51" t="s">
        <v>2815</v>
      </c>
    </row>
    <row r="77" spans="1:15" x14ac:dyDescent="0.25">
      <c r="A77" s="51"/>
      <c r="B77" s="51" t="s">
        <v>3418</v>
      </c>
      <c r="C77" s="51" t="s">
        <v>3419</v>
      </c>
      <c r="D77" s="51" t="s">
        <v>3420</v>
      </c>
      <c r="E77" s="51" t="s">
        <v>3199</v>
      </c>
      <c r="F77" s="51" t="s">
        <v>6980</v>
      </c>
      <c r="G77" s="51" t="str">
        <f t="shared" si="1"/>
        <v>B</v>
      </c>
      <c r="H77" s="51"/>
      <c r="I77" s="51"/>
      <c r="J77" s="51" t="s">
        <v>3202</v>
      </c>
      <c r="K77" s="51" t="s">
        <v>3203</v>
      </c>
      <c r="L77" s="51" t="s">
        <v>3421</v>
      </c>
      <c r="M77" s="52" t="b">
        <v>0</v>
      </c>
      <c r="N77" s="53">
        <v>44704.351000775503</v>
      </c>
      <c r="O77" s="51" t="s">
        <v>2815</v>
      </c>
    </row>
    <row r="78" spans="1:15" x14ac:dyDescent="0.25">
      <c r="A78" s="51"/>
      <c r="B78" s="51" t="s">
        <v>3422</v>
      </c>
      <c r="C78" s="51" t="s">
        <v>3399</v>
      </c>
      <c r="D78" s="51" t="s">
        <v>3423</v>
      </c>
      <c r="E78" s="51" t="s">
        <v>3199</v>
      </c>
      <c r="F78" s="51" t="s">
        <v>6980</v>
      </c>
      <c r="G78" s="51" t="str">
        <f t="shared" si="1"/>
        <v>B</v>
      </c>
      <c r="H78" s="51"/>
      <c r="I78" s="51"/>
      <c r="J78" s="51" t="s">
        <v>3401</v>
      </c>
      <c r="K78" s="51" t="s">
        <v>3203</v>
      </c>
      <c r="L78" s="51" t="s">
        <v>3402</v>
      </c>
      <c r="M78" s="52" t="b">
        <v>0</v>
      </c>
      <c r="N78" s="53">
        <v>44709.440176736098</v>
      </c>
      <c r="O78" s="51" t="s">
        <v>2815</v>
      </c>
    </row>
    <row r="79" spans="1:15" x14ac:dyDescent="0.25">
      <c r="A79" s="51" t="s">
        <v>32</v>
      </c>
      <c r="B79" s="51" t="s">
        <v>3424</v>
      </c>
      <c r="C79" s="51" t="s">
        <v>3396</v>
      </c>
      <c r="D79" s="51" t="s">
        <v>1824</v>
      </c>
      <c r="E79" s="51" t="s">
        <v>3195</v>
      </c>
      <c r="F79" s="51" t="s">
        <v>7313</v>
      </c>
      <c r="G79" s="51" t="str">
        <f t="shared" si="1"/>
        <v>N</v>
      </c>
      <c r="H79" s="51"/>
      <c r="I79" s="51"/>
      <c r="J79" s="51" t="s">
        <v>3301</v>
      </c>
      <c r="K79" s="51" t="s">
        <v>3196</v>
      </c>
      <c r="L79" s="51" t="s">
        <v>3397</v>
      </c>
      <c r="M79" s="52" t="b">
        <v>0</v>
      </c>
      <c r="N79" s="53">
        <v>44715.3496520833</v>
      </c>
      <c r="O79" s="51" t="s">
        <v>34</v>
      </c>
    </row>
    <row r="80" spans="1:15" x14ac:dyDescent="0.25">
      <c r="A80" s="51" t="s">
        <v>32</v>
      </c>
      <c r="B80" s="51" t="s">
        <v>3425</v>
      </c>
      <c r="C80" s="51" t="s">
        <v>3396</v>
      </c>
      <c r="D80" s="51" t="s">
        <v>3426</v>
      </c>
      <c r="E80" s="51" t="s">
        <v>3195</v>
      </c>
      <c r="F80" s="51" t="s">
        <v>7313</v>
      </c>
      <c r="G80" s="51" t="str">
        <f t="shared" si="1"/>
        <v>N</v>
      </c>
      <c r="H80" s="51"/>
      <c r="I80" s="51"/>
      <c r="J80" s="51" t="s">
        <v>3301</v>
      </c>
      <c r="K80" s="51" t="s">
        <v>3196</v>
      </c>
      <c r="L80" s="51" t="s">
        <v>3197</v>
      </c>
      <c r="M80" s="52" t="b">
        <v>0</v>
      </c>
      <c r="N80" s="53">
        <v>44715.357274768503</v>
      </c>
      <c r="O80" s="51" t="s">
        <v>34</v>
      </c>
    </row>
    <row r="81" spans="1:15" x14ac:dyDescent="0.25">
      <c r="A81" s="51" t="s">
        <v>32</v>
      </c>
      <c r="B81" s="51" t="s">
        <v>3427</v>
      </c>
      <c r="C81" s="51" t="s">
        <v>3428</v>
      </c>
      <c r="D81" s="51" t="s">
        <v>3429</v>
      </c>
      <c r="E81" s="51" t="s">
        <v>3195</v>
      </c>
      <c r="F81" s="51" t="s">
        <v>7313</v>
      </c>
      <c r="G81" s="51" t="str">
        <f t="shared" si="1"/>
        <v>N</v>
      </c>
      <c r="H81" s="51"/>
      <c r="I81" s="51"/>
      <c r="J81" s="51" t="s">
        <v>3391</v>
      </c>
      <c r="K81" s="51" t="s">
        <v>3196</v>
      </c>
      <c r="L81" s="51" t="s">
        <v>3430</v>
      </c>
      <c r="M81" s="52" t="b">
        <v>0</v>
      </c>
      <c r="N81" s="53">
        <v>44714.707779976903</v>
      </c>
      <c r="O81" s="51" t="s">
        <v>34</v>
      </c>
    </row>
    <row r="82" spans="1:15" x14ac:dyDescent="0.25">
      <c r="A82" s="51" t="s">
        <v>32</v>
      </c>
      <c r="B82" s="51" t="s">
        <v>3431</v>
      </c>
      <c r="C82" s="51" t="s">
        <v>3428</v>
      </c>
      <c r="D82" s="51" t="s">
        <v>3432</v>
      </c>
      <c r="E82" s="51" t="s">
        <v>3195</v>
      </c>
      <c r="F82" s="51" t="s">
        <v>7313</v>
      </c>
      <c r="G82" s="51" t="str">
        <f t="shared" si="1"/>
        <v>N</v>
      </c>
      <c r="H82" s="51"/>
      <c r="I82" s="51"/>
      <c r="J82" s="51" t="s">
        <v>3391</v>
      </c>
      <c r="K82" s="51" t="s">
        <v>3196</v>
      </c>
      <c r="L82" s="51" t="s">
        <v>3430</v>
      </c>
      <c r="M82" s="52" t="b">
        <v>0</v>
      </c>
      <c r="N82" s="53">
        <v>44720.713612268497</v>
      </c>
      <c r="O82" s="51" t="s">
        <v>34</v>
      </c>
    </row>
    <row r="83" spans="1:15" x14ac:dyDescent="0.25">
      <c r="A83" s="51"/>
      <c r="B83" s="51" t="s">
        <v>3433</v>
      </c>
      <c r="C83" s="51" t="s">
        <v>3404</v>
      </c>
      <c r="D83" s="51" t="s">
        <v>3434</v>
      </c>
      <c r="E83" s="51" t="s">
        <v>3199</v>
      </c>
      <c r="F83" s="51" t="s">
        <v>6980</v>
      </c>
      <c r="G83" s="51" t="str">
        <f t="shared" si="1"/>
        <v>B</v>
      </c>
      <c r="H83" s="51"/>
      <c r="I83" s="51"/>
      <c r="J83" s="51" t="s">
        <v>3401</v>
      </c>
      <c r="K83" s="51" t="s">
        <v>3203</v>
      </c>
      <c r="L83" s="51" t="s">
        <v>3435</v>
      </c>
      <c r="M83" s="52" t="b">
        <v>0</v>
      </c>
      <c r="N83" s="53">
        <v>44719.4680393866</v>
      </c>
      <c r="O83" s="51" t="s">
        <v>2815</v>
      </c>
    </row>
    <row r="84" spans="1:15" x14ac:dyDescent="0.25">
      <c r="A84" s="51" t="s">
        <v>32</v>
      </c>
      <c r="B84" s="51" t="s">
        <v>3436</v>
      </c>
      <c r="C84" s="51" t="s">
        <v>3396</v>
      </c>
      <c r="D84" s="51" t="s">
        <v>3437</v>
      </c>
      <c r="E84" s="51" t="s">
        <v>3195</v>
      </c>
      <c r="F84" s="51" t="s">
        <v>7313</v>
      </c>
      <c r="G84" s="51" t="str">
        <f t="shared" si="1"/>
        <v>N</v>
      </c>
      <c r="H84" s="51"/>
      <c r="I84" s="51"/>
      <c r="J84" s="51" t="s">
        <v>3387</v>
      </c>
      <c r="K84" s="51" t="s">
        <v>3196</v>
      </c>
      <c r="L84" s="51" t="s">
        <v>3397</v>
      </c>
      <c r="M84" s="52" t="b">
        <v>0</v>
      </c>
      <c r="N84" s="53">
        <v>44714.722000150497</v>
      </c>
      <c r="O84" s="51" t="s">
        <v>34</v>
      </c>
    </row>
    <row r="85" spans="1:15" x14ac:dyDescent="0.25">
      <c r="A85" s="51" t="s">
        <v>32</v>
      </c>
      <c r="B85" s="51" t="s">
        <v>3438</v>
      </c>
      <c r="C85" s="51" t="s">
        <v>3396</v>
      </c>
      <c r="D85" s="51" t="s">
        <v>3439</v>
      </c>
      <c r="E85" s="51" t="s">
        <v>3195</v>
      </c>
      <c r="F85" s="51" t="s">
        <v>7313</v>
      </c>
      <c r="G85" s="51" t="str">
        <f t="shared" si="1"/>
        <v>N</v>
      </c>
      <c r="H85" s="51"/>
      <c r="I85" s="51"/>
      <c r="J85" s="51" t="s">
        <v>3301</v>
      </c>
      <c r="K85" s="51" t="s">
        <v>3196</v>
      </c>
      <c r="L85" s="51" t="s">
        <v>3397</v>
      </c>
      <c r="M85" s="52" t="b">
        <v>0</v>
      </c>
      <c r="N85" s="53">
        <v>44714.647280405101</v>
      </c>
      <c r="O85" s="51" t="s">
        <v>34</v>
      </c>
    </row>
    <row r="86" spans="1:15" x14ac:dyDescent="0.25">
      <c r="A86" s="51" t="s">
        <v>32</v>
      </c>
      <c r="B86" s="51" t="s">
        <v>3440</v>
      </c>
      <c r="C86" s="51" t="s">
        <v>3396</v>
      </c>
      <c r="D86" s="51" t="s">
        <v>2513</v>
      </c>
      <c r="E86" s="51" t="s">
        <v>3195</v>
      </c>
      <c r="F86" s="51" t="s">
        <v>7313</v>
      </c>
      <c r="G86" s="51" t="str">
        <f t="shared" si="1"/>
        <v>N</v>
      </c>
      <c r="H86" s="51"/>
      <c r="I86" s="51"/>
      <c r="J86" s="51" t="s">
        <v>3387</v>
      </c>
      <c r="K86" s="51" t="s">
        <v>3196</v>
      </c>
      <c r="L86" s="51" t="s">
        <v>3397</v>
      </c>
      <c r="M86" s="52" t="b">
        <v>0</v>
      </c>
      <c r="N86" s="53">
        <v>44715.642854317099</v>
      </c>
      <c r="O86" s="51" t="s">
        <v>34</v>
      </c>
    </row>
    <row r="87" spans="1:15" x14ac:dyDescent="0.25">
      <c r="A87" s="51"/>
      <c r="B87" s="51" t="s">
        <v>3441</v>
      </c>
      <c r="C87" s="51" t="s">
        <v>3399</v>
      </c>
      <c r="D87" s="51" t="s">
        <v>3442</v>
      </c>
      <c r="E87" s="51" t="s">
        <v>3199</v>
      </c>
      <c r="F87" s="51" t="s">
        <v>6980</v>
      </c>
      <c r="G87" s="51" t="str">
        <f t="shared" si="1"/>
        <v>B</v>
      </c>
      <c r="H87" s="51"/>
      <c r="I87" s="51"/>
      <c r="J87" s="51" t="s">
        <v>3401</v>
      </c>
      <c r="K87" s="51" t="s">
        <v>3203</v>
      </c>
      <c r="L87" s="51" t="s">
        <v>3443</v>
      </c>
      <c r="M87" s="52" t="b">
        <v>0</v>
      </c>
      <c r="N87" s="53">
        <v>44726.738904629601</v>
      </c>
      <c r="O87" s="51" t="s">
        <v>2815</v>
      </c>
    </row>
    <row r="88" spans="1:15" x14ac:dyDescent="0.25">
      <c r="A88" s="51"/>
      <c r="B88" s="51" t="s">
        <v>3444</v>
      </c>
      <c r="C88" s="51" t="s">
        <v>3404</v>
      </c>
      <c r="D88" s="51" t="s">
        <v>3445</v>
      </c>
      <c r="E88" s="51" t="s">
        <v>3199</v>
      </c>
      <c r="F88" s="51" t="s">
        <v>6980</v>
      </c>
      <c r="G88" s="51" t="str">
        <f t="shared" si="1"/>
        <v>B</v>
      </c>
      <c r="H88" s="51"/>
      <c r="I88" s="51"/>
      <c r="J88" s="51" t="s">
        <v>3409</v>
      </c>
      <c r="K88" s="51" t="s">
        <v>3203</v>
      </c>
      <c r="L88" s="51" t="s">
        <v>3446</v>
      </c>
      <c r="M88" s="52" t="b">
        <v>0</v>
      </c>
      <c r="N88" s="53">
        <v>44707.650387534697</v>
      </c>
      <c r="O88" s="51" t="s">
        <v>2815</v>
      </c>
    </row>
    <row r="89" spans="1:15" x14ac:dyDescent="0.25">
      <c r="A89" s="51"/>
      <c r="B89" s="51" t="s">
        <v>3447</v>
      </c>
      <c r="C89" s="51" t="s">
        <v>3399</v>
      </c>
      <c r="D89" s="51" t="s">
        <v>3448</v>
      </c>
      <c r="E89" s="51" t="s">
        <v>3199</v>
      </c>
      <c r="F89" s="51" t="s">
        <v>6980</v>
      </c>
      <c r="G89" s="51" t="str">
        <f t="shared" si="1"/>
        <v>B</v>
      </c>
      <c r="H89" s="51"/>
      <c r="I89" s="51"/>
      <c r="J89" s="51" t="s">
        <v>3401</v>
      </c>
      <c r="K89" s="51" t="s">
        <v>3203</v>
      </c>
      <c r="L89" s="51" t="s">
        <v>3449</v>
      </c>
      <c r="M89" s="52" t="b">
        <v>0</v>
      </c>
      <c r="N89" s="53">
        <v>44720.720316088002</v>
      </c>
      <c r="O89" s="51" t="s">
        <v>2815</v>
      </c>
    </row>
    <row r="90" spans="1:15" x14ac:dyDescent="0.25">
      <c r="A90" s="51"/>
      <c r="B90" s="51" t="s">
        <v>3450</v>
      </c>
      <c r="C90" s="51" t="s">
        <v>3404</v>
      </c>
      <c r="D90" s="51" t="s">
        <v>3451</v>
      </c>
      <c r="E90" s="51" t="s">
        <v>3199</v>
      </c>
      <c r="F90" s="51" t="s">
        <v>6980</v>
      </c>
      <c r="G90" s="51" t="str">
        <f t="shared" si="1"/>
        <v>B</v>
      </c>
      <c r="H90" s="51"/>
      <c r="I90" s="51"/>
      <c r="J90" s="51" t="s">
        <v>3401</v>
      </c>
      <c r="K90" s="51" t="s">
        <v>3203</v>
      </c>
      <c r="L90" s="51" t="s">
        <v>3435</v>
      </c>
      <c r="M90" s="52" t="b">
        <v>0</v>
      </c>
      <c r="N90" s="53">
        <v>44704.396076307901</v>
      </c>
      <c r="O90" s="51" t="s">
        <v>2815</v>
      </c>
    </row>
    <row r="91" spans="1:15" x14ac:dyDescent="0.25">
      <c r="A91" s="51"/>
      <c r="B91" s="51" t="s">
        <v>3452</v>
      </c>
      <c r="C91" s="51" t="s">
        <v>3399</v>
      </c>
      <c r="D91" s="51" t="s">
        <v>3453</v>
      </c>
      <c r="E91" s="51" t="s">
        <v>3199</v>
      </c>
      <c r="F91" s="51" t="s">
        <v>6980</v>
      </c>
      <c r="G91" s="51" t="str">
        <f t="shared" si="1"/>
        <v>B</v>
      </c>
      <c r="H91" s="51"/>
      <c r="I91" s="51"/>
      <c r="J91" s="51" t="s">
        <v>3401</v>
      </c>
      <c r="K91" s="51" t="s">
        <v>3203</v>
      </c>
      <c r="L91" s="51" t="s">
        <v>3454</v>
      </c>
      <c r="M91" s="52" t="b">
        <v>0</v>
      </c>
      <c r="N91" s="53">
        <v>44707.424544444402</v>
      </c>
      <c r="O91" s="51" t="s">
        <v>2815</v>
      </c>
    </row>
    <row r="92" spans="1:15" x14ac:dyDescent="0.25">
      <c r="A92" s="51" t="s">
        <v>32</v>
      </c>
      <c r="B92" s="51" t="s">
        <v>3455</v>
      </c>
      <c r="C92" s="51" t="s">
        <v>3396</v>
      </c>
      <c r="D92" s="51" t="s">
        <v>3456</v>
      </c>
      <c r="E92" s="51" t="s">
        <v>3195</v>
      </c>
      <c r="F92" s="51" t="s">
        <v>7313</v>
      </c>
      <c r="G92" s="51" t="str">
        <f t="shared" si="1"/>
        <v>N</v>
      </c>
      <c r="H92" s="51"/>
      <c r="I92" s="51"/>
      <c r="J92" s="51" t="s">
        <v>3457</v>
      </c>
      <c r="K92" s="51" t="s">
        <v>3196</v>
      </c>
      <c r="L92" s="51" t="s">
        <v>3458</v>
      </c>
      <c r="M92" s="52" t="b">
        <v>0</v>
      </c>
      <c r="N92" s="53">
        <v>44714.670823530098</v>
      </c>
      <c r="O92" s="51" t="s">
        <v>34</v>
      </c>
    </row>
    <row r="93" spans="1:15" x14ac:dyDescent="0.25">
      <c r="A93" s="51" t="s">
        <v>32</v>
      </c>
      <c r="B93" s="51" t="s">
        <v>3459</v>
      </c>
      <c r="C93" s="51" t="s">
        <v>3396</v>
      </c>
      <c r="D93" s="51" t="s">
        <v>3460</v>
      </c>
      <c r="E93" s="51" t="s">
        <v>3195</v>
      </c>
      <c r="F93" s="51" t="s">
        <v>7313</v>
      </c>
      <c r="G93" s="51" t="str">
        <f t="shared" si="1"/>
        <v>N</v>
      </c>
      <c r="H93" s="51"/>
      <c r="I93" s="51"/>
      <c r="J93" s="51" t="s">
        <v>3387</v>
      </c>
      <c r="K93" s="51" t="s">
        <v>3196</v>
      </c>
      <c r="L93" s="51" t="s">
        <v>3461</v>
      </c>
      <c r="M93" s="52" t="b">
        <v>0</v>
      </c>
      <c r="N93" s="53">
        <v>44716.4864465625</v>
      </c>
      <c r="O93" s="51" t="s">
        <v>34</v>
      </c>
    </row>
    <row r="94" spans="1:15" x14ac:dyDescent="0.25">
      <c r="A94" s="51"/>
      <c r="B94" s="51" t="s">
        <v>3462</v>
      </c>
      <c r="C94" s="51" t="s">
        <v>3419</v>
      </c>
      <c r="D94" s="51" t="s">
        <v>3463</v>
      </c>
      <c r="E94" s="51" t="s">
        <v>3199</v>
      </c>
      <c r="F94" s="51" t="s">
        <v>6980</v>
      </c>
      <c r="G94" s="51" t="str">
        <f t="shared" si="1"/>
        <v>B</v>
      </c>
      <c r="H94" s="51"/>
      <c r="I94" s="51"/>
      <c r="J94" s="51" t="s">
        <v>3409</v>
      </c>
      <c r="K94" s="51" t="s">
        <v>3203</v>
      </c>
      <c r="L94" s="51" t="s">
        <v>3435</v>
      </c>
      <c r="M94" s="52" t="b">
        <v>0</v>
      </c>
      <c r="N94" s="53">
        <v>44704.396323877299</v>
      </c>
      <c r="O94" s="51" t="s">
        <v>2815</v>
      </c>
    </row>
    <row r="95" spans="1:15" x14ac:dyDescent="0.25">
      <c r="A95" s="51"/>
      <c r="B95" s="51" t="s">
        <v>3464</v>
      </c>
      <c r="C95" s="51" t="s">
        <v>3399</v>
      </c>
      <c r="D95" s="51" t="s">
        <v>3465</v>
      </c>
      <c r="E95" s="51" t="s">
        <v>3199</v>
      </c>
      <c r="F95" s="51" t="s">
        <v>6980</v>
      </c>
      <c r="G95" s="51" t="str">
        <f t="shared" si="1"/>
        <v>B</v>
      </c>
      <c r="H95" s="51"/>
      <c r="I95" s="51"/>
      <c r="J95" s="51" t="s">
        <v>3401</v>
      </c>
      <c r="K95" s="51" t="s">
        <v>3203</v>
      </c>
      <c r="L95" s="51" t="s">
        <v>3466</v>
      </c>
      <c r="M95" s="52" t="b">
        <v>0</v>
      </c>
      <c r="N95" s="53">
        <v>44702.654907488402</v>
      </c>
      <c r="O95" s="51" t="s">
        <v>2815</v>
      </c>
    </row>
    <row r="96" spans="1:15" x14ac:dyDescent="0.25">
      <c r="A96" s="51"/>
      <c r="B96" s="51" t="s">
        <v>3467</v>
      </c>
      <c r="C96" s="51" t="s">
        <v>3399</v>
      </c>
      <c r="D96" s="51" t="s">
        <v>3468</v>
      </c>
      <c r="E96" s="51" t="s">
        <v>3199</v>
      </c>
      <c r="F96" s="51" t="s">
        <v>6980</v>
      </c>
      <c r="G96" s="51" t="str">
        <f t="shared" si="1"/>
        <v>B</v>
      </c>
      <c r="H96" s="51"/>
      <c r="I96" s="51"/>
      <c r="J96" s="51" t="s">
        <v>3401</v>
      </c>
      <c r="K96" s="51" t="s">
        <v>3203</v>
      </c>
      <c r="L96" s="51" t="s">
        <v>3454</v>
      </c>
      <c r="M96" s="52" t="b">
        <v>0</v>
      </c>
      <c r="N96" s="53">
        <v>44707.424712002299</v>
      </c>
      <c r="O96" s="51" t="s">
        <v>2815</v>
      </c>
    </row>
    <row r="97" spans="1:15" x14ac:dyDescent="0.25">
      <c r="A97" s="51" t="s">
        <v>32</v>
      </c>
      <c r="B97" s="51" t="s">
        <v>3469</v>
      </c>
      <c r="C97" s="51" t="s">
        <v>3396</v>
      </c>
      <c r="D97" s="51" t="s">
        <v>3470</v>
      </c>
      <c r="E97" s="51" t="s">
        <v>3195</v>
      </c>
      <c r="F97" s="51" t="s">
        <v>7313</v>
      </c>
      <c r="G97" s="51" t="str">
        <f t="shared" si="1"/>
        <v>N</v>
      </c>
      <c r="H97" s="51"/>
      <c r="I97" s="51"/>
      <c r="J97" s="51" t="s">
        <v>3457</v>
      </c>
      <c r="K97" s="51" t="s">
        <v>3196</v>
      </c>
      <c r="L97" s="51" t="s">
        <v>3458</v>
      </c>
      <c r="M97" s="52" t="b">
        <v>0</v>
      </c>
      <c r="N97" s="53">
        <v>44714.666576157397</v>
      </c>
      <c r="O97" s="51" t="s">
        <v>34</v>
      </c>
    </row>
    <row r="98" spans="1:15" x14ac:dyDescent="0.25">
      <c r="A98" s="51" t="s">
        <v>32</v>
      </c>
      <c r="B98" s="51" t="s">
        <v>3471</v>
      </c>
      <c r="C98" s="51" t="s">
        <v>3381</v>
      </c>
      <c r="D98" s="51" t="s">
        <v>3472</v>
      </c>
      <c r="E98" s="51" t="s">
        <v>3195</v>
      </c>
      <c r="F98" s="51" t="s">
        <v>7313</v>
      </c>
      <c r="G98" s="51" t="str">
        <f t="shared" si="1"/>
        <v>N</v>
      </c>
      <c r="H98" s="51"/>
      <c r="I98" s="51"/>
      <c r="J98" s="51" t="s">
        <v>3391</v>
      </c>
      <c r="K98" s="51" t="s">
        <v>3196</v>
      </c>
      <c r="L98" s="51" t="s">
        <v>3392</v>
      </c>
      <c r="M98" s="52" t="b">
        <v>0</v>
      </c>
      <c r="N98" s="53">
        <v>44716.499262812496</v>
      </c>
      <c r="O98" s="51" t="s">
        <v>34</v>
      </c>
    </row>
    <row r="99" spans="1:15" x14ac:dyDescent="0.25">
      <c r="A99" s="51"/>
      <c r="B99" s="51" t="s">
        <v>3473</v>
      </c>
      <c r="C99" s="51" t="s">
        <v>3474</v>
      </c>
      <c r="D99" s="51" t="s">
        <v>3475</v>
      </c>
      <c r="E99" s="51" t="s">
        <v>3199</v>
      </c>
      <c r="F99" s="51" t="s">
        <v>6980</v>
      </c>
      <c r="G99" s="51" t="str">
        <f t="shared" si="1"/>
        <v>B</v>
      </c>
      <c r="H99" s="51"/>
      <c r="I99" s="51"/>
      <c r="J99" s="51" t="s">
        <v>3401</v>
      </c>
      <c r="K99" s="51" t="s">
        <v>3203</v>
      </c>
      <c r="L99" s="51" t="s">
        <v>3476</v>
      </c>
      <c r="M99" s="52" t="b">
        <v>0</v>
      </c>
      <c r="N99" s="53">
        <v>44707.347474108799</v>
      </c>
      <c r="O99" s="51" t="s">
        <v>2815</v>
      </c>
    </row>
    <row r="100" spans="1:15" x14ac:dyDescent="0.25">
      <c r="A100" s="51"/>
      <c r="B100" s="51" t="s">
        <v>3477</v>
      </c>
      <c r="C100" s="51" t="s">
        <v>3399</v>
      </c>
      <c r="D100" s="51" t="s">
        <v>3478</v>
      </c>
      <c r="E100" s="51" t="s">
        <v>3199</v>
      </c>
      <c r="F100" s="51" t="s">
        <v>6980</v>
      </c>
      <c r="G100" s="51" t="str">
        <f t="shared" si="1"/>
        <v>B</v>
      </c>
      <c r="H100" s="51"/>
      <c r="I100" s="51"/>
      <c r="J100" s="51" t="s">
        <v>3202</v>
      </c>
      <c r="K100" s="51" t="s">
        <v>3203</v>
      </c>
      <c r="L100" s="51" t="s">
        <v>3479</v>
      </c>
      <c r="M100" s="52" t="b">
        <v>0</v>
      </c>
      <c r="N100" s="53">
        <v>44704.578319525499</v>
      </c>
      <c r="O100" s="51" t="s">
        <v>2815</v>
      </c>
    </row>
    <row r="101" spans="1:15" x14ac:dyDescent="0.25">
      <c r="A101" s="51"/>
      <c r="B101" s="51" t="s">
        <v>3480</v>
      </c>
      <c r="C101" s="51" t="s">
        <v>3404</v>
      </c>
      <c r="D101" s="51" t="s">
        <v>3481</v>
      </c>
      <c r="E101" s="51" t="s">
        <v>3199</v>
      </c>
      <c r="F101" s="51" t="s">
        <v>6980</v>
      </c>
      <c r="G101" s="51" t="str">
        <f t="shared" si="1"/>
        <v>B</v>
      </c>
      <c r="H101" s="51"/>
      <c r="I101" s="51"/>
      <c r="J101" s="51" t="s">
        <v>3401</v>
      </c>
      <c r="K101" s="51" t="s">
        <v>3203</v>
      </c>
      <c r="L101" s="51" t="s">
        <v>3406</v>
      </c>
      <c r="M101" s="52" t="b">
        <v>0</v>
      </c>
      <c r="N101" s="53">
        <v>44707.490189386597</v>
      </c>
      <c r="O101" s="51" t="s">
        <v>2815</v>
      </c>
    </row>
    <row r="102" spans="1:15" x14ac:dyDescent="0.25">
      <c r="A102" s="51"/>
      <c r="B102" s="51" t="s">
        <v>3482</v>
      </c>
      <c r="C102" s="51" t="s">
        <v>3404</v>
      </c>
      <c r="D102" s="51" t="s">
        <v>3483</v>
      </c>
      <c r="E102" s="51" t="s">
        <v>3199</v>
      </c>
      <c r="F102" s="51" t="s">
        <v>6980</v>
      </c>
      <c r="G102" s="51" t="str">
        <f t="shared" si="1"/>
        <v>B</v>
      </c>
      <c r="H102" s="51"/>
      <c r="I102" s="51"/>
      <c r="J102" s="51" t="s">
        <v>3401</v>
      </c>
      <c r="K102" s="51" t="s">
        <v>3203</v>
      </c>
      <c r="L102" s="51" t="s">
        <v>3406</v>
      </c>
      <c r="M102" s="52" t="b">
        <v>0</v>
      </c>
      <c r="N102" s="53">
        <v>44707.490358217598</v>
      </c>
      <c r="O102" s="51" t="s">
        <v>2815</v>
      </c>
    </row>
    <row r="103" spans="1:15" x14ac:dyDescent="0.25">
      <c r="A103" s="51"/>
      <c r="B103" s="51" t="s">
        <v>3484</v>
      </c>
      <c r="C103" s="51" t="s">
        <v>3404</v>
      </c>
      <c r="D103" s="51" t="s">
        <v>3485</v>
      </c>
      <c r="E103" s="51" t="s">
        <v>3199</v>
      </c>
      <c r="F103" s="51" t="s">
        <v>6980</v>
      </c>
      <c r="G103" s="51" t="str">
        <f t="shared" si="1"/>
        <v>B</v>
      </c>
      <c r="H103" s="51"/>
      <c r="I103" s="51"/>
      <c r="J103" s="51" t="s">
        <v>3202</v>
      </c>
      <c r="K103" s="51" t="s">
        <v>3203</v>
      </c>
      <c r="L103" s="51" t="s">
        <v>3435</v>
      </c>
      <c r="M103" s="52" t="b">
        <v>0</v>
      </c>
      <c r="N103" s="53">
        <v>44704.3968777431</v>
      </c>
      <c r="O103" s="51" t="s">
        <v>2815</v>
      </c>
    </row>
    <row r="104" spans="1:15" x14ac:dyDescent="0.25">
      <c r="A104" s="51"/>
      <c r="B104" s="51" t="s">
        <v>3486</v>
      </c>
      <c r="C104" s="51" t="s">
        <v>3399</v>
      </c>
      <c r="D104" s="51" t="s">
        <v>3487</v>
      </c>
      <c r="E104" s="51" t="s">
        <v>3199</v>
      </c>
      <c r="F104" s="51" t="s">
        <v>6980</v>
      </c>
      <c r="G104" s="51" t="str">
        <f t="shared" si="1"/>
        <v>B</v>
      </c>
      <c r="H104" s="51"/>
      <c r="I104" s="51"/>
      <c r="J104" s="51" t="s">
        <v>3202</v>
      </c>
      <c r="K104" s="51" t="s">
        <v>3203</v>
      </c>
      <c r="L104" s="51" t="s">
        <v>3479</v>
      </c>
      <c r="M104" s="52" t="b">
        <v>0</v>
      </c>
      <c r="N104" s="53">
        <v>44704.577811458301</v>
      </c>
      <c r="O104" s="51" t="s">
        <v>2815</v>
      </c>
    </row>
    <row r="105" spans="1:15" x14ac:dyDescent="0.25">
      <c r="A105" s="51"/>
      <c r="B105" s="51" t="s">
        <v>3488</v>
      </c>
      <c r="C105" s="51" t="s">
        <v>3399</v>
      </c>
      <c r="D105" s="51" t="s">
        <v>3489</v>
      </c>
      <c r="E105" s="51" t="s">
        <v>3199</v>
      </c>
      <c r="F105" s="51" t="s">
        <v>6980</v>
      </c>
      <c r="G105" s="51" t="str">
        <f t="shared" si="1"/>
        <v>B</v>
      </c>
      <c r="H105" s="51"/>
      <c r="I105" s="51"/>
      <c r="J105" s="51" t="s">
        <v>3202</v>
      </c>
      <c r="K105" s="51" t="s">
        <v>3203</v>
      </c>
      <c r="L105" s="51" t="s">
        <v>3466</v>
      </c>
      <c r="M105" s="52" t="b">
        <v>0</v>
      </c>
      <c r="N105" s="53">
        <v>44702.655384293997</v>
      </c>
      <c r="O105" s="51" t="s">
        <v>2815</v>
      </c>
    </row>
    <row r="106" spans="1:15" x14ac:dyDescent="0.25">
      <c r="A106" s="51"/>
      <c r="B106" s="51" t="s">
        <v>3490</v>
      </c>
      <c r="C106" s="51" t="s">
        <v>3404</v>
      </c>
      <c r="D106" s="51" t="s">
        <v>3491</v>
      </c>
      <c r="E106" s="51" t="s">
        <v>3199</v>
      </c>
      <c r="F106" s="51" t="s">
        <v>6980</v>
      </c>
      <c r="G106" s="51" t="str">
        <f t="shared" si="1"/>
        <v>B</v>
      </c>
      <c r="H106" s="51"/>
      <c r="I106" s="51"/>
      <c r="J106" s="51" t="s">
        <v>3202</v>
      </c>
      <c r="K106" s="51" t="s">
        <v>3203</v>
      </c>
      <c r="L106" s="51" t="s">
        <v>3415</v>
      </c>
      <c r="M106" s="52" t="b">
        <v>0</v>
      </c>
      <c r="N106" s="53">
        <v>44704.4718391551</v>
      </c>
      <c r="O106" s="51" t="s">
        <v>2815</v>
      </c>
    </row>
    <row r="107" spans="1:15" x14ac:dyDescent="0.25">
      <c r="A107" s="51"/>
      <c r="B107" s="51" t="s">
        <v>3492</v>
      </c>
      <c r="C107" s="51" t="s">
        <v>3404</v>
      </c>
      <c r="D107" s="51" t="s">
        <v>3493</v>
      </c>
      <c r="E107" s="51" t="s">
        <v>3199</v>
      </c>
      <c r="F107" s="51" t="s">
        <v>6980</v>
      </c>
      <c r="G107" s="51" t="str">
        <f t="shared" si="1"/>
        <v>B</v>
      </c>
      <c r="H107" s="51"/>
      <c r="I107" s="51"/>
      <c r="J107" s="51" t="s">
        <v>3409</v>
      </c>
      <c r="K107" s="51" t="s">
        <v>3203</v>
      </c>
      <c r="L107" s="51" t="s">
        <v>3446</v>
      </c>
      <c r="M107" s="52" t="b">
        <v>0</v>
      </c>
      <c r="N107" s="53">
        <v>44720.442248344902</v>
      </c>
      <c r="O107" s="51" t="s">
        <v>2815</v>
      </c>
    </row>
    <row r="108" spans="1:15" x14ac:dyDescent="0.25">
      <c r="A108" s="51"/>
      <c r="B108" s="51" t="s">
        <v>3494</v>
      </c>
      <c r="C108" s="51" t="s">
        <v>3399</v>
      </c>
      <c r="D108" s="51" t="s">
        <v>3495</v>
      </c>
      <c r="E108" s="51" t="s">
        <v>3199</v>
      </c>
      <c r="F108" s="51" t="s">
        <v>6980</v>
      </c>
      <c r="G108" s="51" t="str">
        <f t="shared" si="1"/>
        <v>B</v>
      </c>
      <c r="H108" s="51"/>
      <c r="I108" s="51"/>
      <c r="J108" s="51" t="s">
        <v>3401</v>
      </c>
      <c r="K108" s="51" t="s">
        <v>3203</v>
      </c>
      <c r="L108" s="51" t="s">
        <v>3402</v>
      </c>
      <c r="M108" s="52" t="b">
        <v>0</v>
      </c>
      <c r="N108" s="53">
        <v>44709.440370173601</v>
      </c>
      <c r="O108" s="51" t="s">
        <v>2815</v>
      </c>
    </row>
    <row r="109" spans="1:15" x14ac:dyDescent="0.25">
      <c r="A109" s="51"/>
      <c r="B109" s="51" t="s">
        <v>3496</v>
      </c>
      <c r="C109" s="51" t="s">
        <v>3404</v>
      </c>
      <c r="D109" s="51" t="s">
        <v>3497</v>
      </c>
      <c r="E109" s="51" t="s">
        <v>3199</v>
      </c>
      <c r="F109" s="51" t="s">
        <v>6980</v>
      </c>
      <c r="G109" s="51" t="str">
        <f t="shared" si="1"/>
        <v>B</v>
      </c>
      <c r="H109" s="51"/>
      <c r="I109" s="51"/>
      <c r="J109" s="51" t="s">
        <v>3401</v>
      </c>
      <c r="K109" s="51" t="s">
        <v>3203</v>
      </c>
      <c r="L109" s="51" t="s">
        <v>3476</v>
      </c>
      <c r="M109" s="52" t="b">
        <v>0</v>
      </c>
      <c r="N109" s="53">
        <v>44707.346780752297</v>
      </c>
      <c r="O109" s="51" t="s">
        <v>2815</v>
      </c>
    </row>
    <row r="110" spans="1:15" x14ac:dyDescent="0.25">
      <c r="A110" s="51"/>
      <c r="B110" s="51" t="s">
        <v>3498</v>
      </c>
      <c r="C110" s="51" t="s">
        <v>3419</v>
      </c>
      <c r="D110" s="51" t="s">
        <v>3499</v>
      </c>
      <c r="E110" s="51" t="s">
        <v>3199</v>
      </c>
      <c r="F110" s="51" t="s">
        <v>6980</v>
      </c>
      <c r="G110" s="51" t="str">
        <f t="shared" si="1"/>
        <v>B</v>
      </c>
      <c r="H110" s="51"/>
      <c r="I110" s="51"/>
      <c r="J110" s="51" t="s">
        <v>3202</v>
      </c>
      <c r="K110" s="51" t="s">
        <v>3203</v>
      </c>
      <c r="L110" s="51" t="s">
        <v>3415</v>
      </c>
      <c r="M110" s="52" t="b">
        <v>0</v>
      </c>
      <c r="N110" s="53">
        <v>44704.466710185203</v>
      </c>
      <c r="O110" s="51" t="s">
        <v>2815</v>
      </c>
    </row>
    <row r="111" spans="1:15" x14ac:dyDescent="0.25">
      <c r="A111" s="51"/>
      <c r="B111" s="51" t="s">
        <v>3500</v>
      </c>
      <c r="C111" s="51" t="s">
        <v>3404</v>
      </c>
      <c r="D111" s="51" t="s">
        <v>3501</v>
      </c>
      <c r="E111" s="51" t="s">
        <v>3199</v>
      </c>
      <c r="F111" s="51" t="s">
        <v>6980</v>
      </c>
      <c r="G111" s="51" t="str">
        <f t="shared" si="1"/>
        <v>B</v>
      </c>
      <c r="H111" s="51"/>
      <c r="I111" s="51"/>
      <c r="J111" s="51" t="s">
        <v>3401</v>
      </c>
      <c r="K111" s="51" t="s">
        <v>3203</v>
      </c>
      <c r="L111" s="51" t="s">
        <v>3435</v>
      </c>
      <c r="M111" s="52" t="b">
        <v>0</v>
      </c>
      <c r="N111" s="53">
        <v>44704.395855474497</v>
      </c>
      <c r="O111" s="51" t="s">
        <v>2815</v>
      </c>
    </row>
    <row r="112" spans="1:15" x14ac:dyDescent="0.25">
      <c r="A112" s="51"/>
      <c r="B112" s="51" t="s">
        <v>3502</v>
      </c>
      <c r="C112" s="51" t="s">
        <v>3404</v>
      </c>
      <c r="D112" s="51" t="s">
        <v>3503</v>
      </c>
      <c r="E112" s="51" t="s">
        <v>3199</v>
      </c>
      <c r="F112" s="51" t="s">
        <v>6980</v>
      </c>
      <c r="G112" s="51" t="str">
        <f t="shared" si="1"/>
        <v>B</v>
      </c>
      <c r="H112" s="51"/>
      <c r="I112" s="51"/>
      <c r="J112" s="51" t="s">
        <v>3401</v>
      </c>
      <c r="K112" s="51" t="s">
        <v>3203</v>
      </c>
      <c r="L112" s="51" t="s">
        <v>3406</v>
      </c>
      <c r="M112" s="52" t="b">
        <v>0</v>
      </c>
      <c r="N112" s="53">
        <v>44707.490721562499</v>
      </c>
      <c r="O112" s="51" t="s">
        <v>2815</v>
      </c>
    </row>
    <row r="113" spans="1:15" x14ac:dyDescent="0.25">
      <c r="A113" s="51"/>
      <c r="B113" s="51" t="s">
        <v>3504</v>
      </c>
      <c r="C113" s="51" t="s">
        <v>3404</v>
      </c>
      <c r="D113" s="51" t="s">
        <v>3505</v>
      </c>
      <c r="E113" s="51" t="s">
        <v>3199</v>
      </c>
      <c r="F113" s="51" t="s">
        <v>6980</v>
      </c>
      <c r="G113" s="51" t="str">
        <f t="shared" si="1"/>
        <v>B</v>
      </c>
      <c r="H113" s="51"/>
      <c r="I113" s="51"/>
      <c r="J113" s="51" t="s">
        <v>3202</v>
      </c>
      <c r="K113" s="51" t="s">
        <v>3203</v>
      </c>
      <c r="L113" s="51" t="s">
        <v>3446</v>
      </c>
      <c r="M113" s="52" t="b">
        <v>0</v>
      </c>
      <c r="N113" s="53">
        <v>44707.6501146644</v>
      </c>
      <c r="O113" s="51" t="s">
        <v>2815</v>
      </c>
    </row>
    <row r="114" spans="1:15" x14ac:dyDescent="0.25">
      <c r="A114" s="51"/>
      <c r="B114" s="51" t="s">
        <v>3506</v>
      </c>
      <c r="C114" s="51" t="s">
        <v>3404</v>
      </c>
      <c r="D114" s="51" t="s">
        <v>3507</v>
      </c>
      <c r="E114" s="51" t="s">
        <v>3199</v>
      </c>
      <c r="F114" s="51" t="s">
        <v>6980</v>
      </c>
      <c r="G114" s="51" t="str">
        <f t="shared" si="1"/>
        <v>B</v>
      </c>
      <c r="H114" s="51"/>
      <c r="I114" s="51"/>
      <c r="J114" s="51" t="s">
        <v>3401</v>
      </c>
      <c r="K114" s="51" t="s">
        <v>3203</v>
      </c>
      <c r="L114" s="51" t="s">
        <v>3435</v>
      </c>
      <c r="M114" s="52" t="b">
        <v>0</v>
      </c>
      <c r="N114" s="53">
        <v>44704.3965353819</v>
      </c>
      <c r="O114" s="51" t="s">
        <v>2815</v>
      </c>
    </row>
    <row r="115" spans="1:15" x14ac:dyDescent="0.25">
      <c r="A115" s="51"/>
      <c r="B115" s="51" t="s">
        <v>3508</v>
      </c>
      <c r="C115" s="51" t="s">
        <v>3404</v>
      </c>
      <c r="D115" s="51" t="s">
        <v>3509</v>
      </c>
      <c r="E115" s="51" t="s">
        <v>3199</v>
      </c>
      <c r="F115" s="51" t="s">
        <v>6980</v>
      </c>
      <c r="G115" s="51" t="str">
        <f t="shared" si="1"/>
        <v>B</v>
      </c>
      <c r="H115" s="51"/>
      <c r="I115" s="51"/>
      <c r="J115" s="51" t="s">
        <v>3401</v>
      </c>
      <c r="K115" s="51" t="s">
        <v>3203</v>
      </c>
      <c r="L115" s="51" t="s">
        <v>3406</v>
      </c>
      <c r="M115" s="52" t="b">
        <v>0</v>
      </c>
      <c r="N115" s="53">
        <v>44707.490550810202</v>
      </c>
      <c r="O115" s="51" t="s">
        <v>2815</v>
      </c>
    </row>
    <row r="116" spans="1:15" x14ac:dyDescent="0.25">
      <c r="A116" s="51"/>
      <c r="B116" s="51" t="s">
        <v>3510</v>
      </c>
      <c r="C116" s="51" t="s">
        <v>3404</v>
      </c>
      <c r="D116" s="51" t="s">
        <v>3511</v>
      </c>
      <c r="E116" s="51" t="s">
        <v>3199</v>
      </c>
      <c r="F116" s="51" t="s">
        <v>6980</v>
      </c>
      <c r="G116" s="51" t="str">
        <f t="shared" si="1"/>
        <v>B</v>
      </c>
      <c r="H116" s="51"/>
      <c r="I116" s="51"/>
      <c r="J116" s="51" t="s">
        <v>3202</v>
      </c>
      <c r="K116" s="51" t="s">
        <v>3203</v>
      </c>
      <c r="L116" s="51" t="s">
        <v>3435</v>
      </c>
      <c r="M116" s="52" t="b">
        <v>0</v>
      </c>
      <c r="N116" s="53">
        <v>44704.395593865702</v>
      </c>
      <c r="O116" s="51" t="s">
        <v>2815</v>
      </c>
    </row>
    <row r="117" spans="1:15" x14ac:dyDescent="0.25">
      <c r="A117" s="51"/>
      <c r="B117" s="51" t="s">
        <v>3512</v>
      </c>
      <c r="C117" s="51" t="s">
        <v>3399</v>
      </c>
      <c r="D117" s="51" t="s">
        <v>3513</v>
      </c>
      <c r="E117" s="51" t="s">
        <v>3199</v>
      </c>
      <c r="F117" s="51" t="s">
        <v>6980</v>
      </c>
      <c r="G117" s="51" t="str">
        <f t="shared" si="1"/>
        <v>B</v>
      </c>
      <c r="H117" s="51"/>
      <c r="I117" s="51"/>
      <c r="J117" s="51" t="s">
        <v>3202</v>
      </c>
      <c r="K117" s="51" t="s">
        <v>3203</v>
      </c>
      <c r="L117" s="51" t="s">
        <v>3479</v>
      </c>
      <c r="M117" s="52" t="b">
        <v>0</v>
      </c>
      <c r="N117" s="53">
        <v>44704.577294178198</v>
      </c>
      <c r="O117" s="51" t="s">
        <v>2815</v>
      </c>
    </row>
    <row r="118" spans="1:15" x14ac:dyDescent="0.25">
      <c r="A118" s="51"/>
      <c r="B118" s="51" t="s">
        <v>3514</v>
      </c>
      <c r="C118" s="51" t="s">
        <v>3419</v>
      </c>
      <c r="D118" s="51" t="s">
        <v>1991</v>
      </c>
      <c r="E118" s="51" t="s">
        <v>3199</v>
      </c>
      <c r="F118" s="51" t="s">
        <v>6980</v>
      </c>
      <c r="G118" s="51" t="str">
        <f t="shared" si="1"/>
        <v>B</v>
      </c>
      <c r="H118" s="51"/>
      <c r="I118" s="51"/>
      <c r="J118" s="51" t="s">
        <v>3409</v>
      </c>
      <c r="K118" s="51" t="s">
        <v>3203</v>
      </c>
      <c r="L118" s="51" t="s">
        <v>3410</v>
      </c>
      <c r="M118" s="52" t="b">
        <v>0</v>
      </c>
      <c r="N118" s="53">
        <v>44707.640794363397</v>
      </c>
      <c r="O118" s="51" t="s">
        <v>2815</v>
      </c>
    </row>
    <row r="119" spans="1:15" x14ac:dyDescent="0.25">
      <c r="A119" s="51"/>
      <c r="B119" s="51" t="s">
        <v>3515</v>
      </c>
      <c r="C119" s="51" t="s">
        <v>3419</v>
      </c>
      <c r="D119" s="51" t="s">
        <v>3516</v>
      </c>
      <c r="E119" s="51" t="s">
        <v>3199</v>
      </c>
      <c r="F119" s="51" t="s">
        <v>6980</v>
      </c>
      <c r="G119" s="51" t="str">
        <f t="shared" si="1"/>
        <v>B</v>
      </c>
      <c r="H119" s="51"/>
      <c r="I119" s="51"/>
      <c r="J119" s="51" t="s">
        <v>3202</v>
      </c>
      <c r="K119" s="51" t="s">
        <v>3203</v>
      </c>
      <c r="L119" s="51" t="s">
        <v>3421</v>
      </c>
      <c r="M119" s="52" t="b">
        <v>0</v>
      </c>
      <c r="N119" s="53">
        <v>44704.350572071802</v>
      </c>
      <c r="O119" s="51" t="s">
        <v>2815</v>
      </c>
    </row>
    <row r="120" spans="1:15" x14ac:dyDescent="0.25">
      <c r="A120" s="51"/>
      <c r="B120" s="51" t="s">
        <v>3517</v>
      </c>
      <c r="C120" s="51" t="s">
        <v>3404</v>
      </c>
      <c r="D120" s="51" t="s">
        <v>3518</v>
      </c>
      <c r="E120" s="51" t="s">
        <v>3199</v>
      </c>
      <c r="F120" s="51" t="s">
        <v>6980</v>
      </c>
      <c r="G120" s="51" t="str">
        <f t="shared" si="1"/>
        <v>B</v>
      </c>
      <c r="H120" s="51"/>
      <c r="I120" s="51"/>
      <c r="J120" s="51" t="s">
        <v>3409</v>
      </c>
      <c r="K120" s="51" t="s">
        <v>3203</v>
      </c>
      <c r="L120" s="51" t="s">
        <v>3446</v>
      </c>
      <c r="M120" s="52" t="b">
        <v>0</v>
      </c>
      <c r="N120" s="53">
        <v>44737.5549181713</v>
      </c>
      <c r="O120" s="51" t="s">
        <v>2815</v>
      </c>
    </row>
    <row r="121" spans="1:15" x14ac:dyDescent="0.25">
      <c r="A121" s="51"/>
      <c r="B121" s="51" t="s">
        <v>3519</v>
      </c>
      <c r="C121" s="51" t="s">
        <v>3404</v>
      </c>
      <c r="D121" s="51" t="s">
        <v>3520</v>
      </c>
      <c r="E121" s="51" t="s">
        <v>3199</v>
      </c>
      <c r="F121" s="51" t="s">
        <v>6980</v>
      </c>
      <c r="G121" s="51" t="str">
        <f t="shared" si="1"/>
        <v>B</v>
      </c>
      <c r="H121" s="51"/>
      <c r="I121" s="51"/>
      <c r="J121" s="51" t="s">
        <v>3202</v>
      </c>
      <c r="K121" s="51" t="s">
        <v>3203</v>
      </c>
      <c r="L121" s="51" t="s">
        <v>3415</v>
      </c>
      <c r="M121" s="52" t="b">
        <v>0</v>
      </c>
      <c r="N121" s="53">
        <v>44704.4721025463</v>
      </c>
      <c r="O121" s="51" t="s">
        <v>2815</v>
      </c>
    </row>
    <row r="122" spans="1:15" x14ac:dyDescent="0.25">
      <c r="A122" s="51" t="s">
        <v>32</v>
      </c>
      <c r="B122" s="51" t="s">
        <v>3521</v>
      </c>
      <c r="C122" s="51" t="s">
        <v>3396</v>
      </c>
      <c r="D122" s="51" t="s">
        <v>3522</v>
      </c>
      <c r="E122" s="51" t="s">
        <v>3195</v>
      </c>
      <c r="F122" s="51" t="s">
        <v>7313</v>
      </c>
      <c r="G122" s="51" t="str">
        <f t="shared" si="1"/>
        <v>N</v>
      </c>
      <c r="H122" s="51"/>
      <c r="I122" s="51"/>
      <c r="J122" s="51" t="s">
        <v>3387</v>
      </c>
      <c r="K122" s="51" t="s">
        <v>3196</v>
      </c>
      <c r="L122" s="51" t="s">
        <v>3461</v>
      </c>
      <c r="M122" s="52" t="b">
        <v>0</v>
      </c>
      <c r="N122" s="53">
        <v>44716.488338576397</v>
      </c>
      <c r="O122" s="51" t="s">
        <v>34</v>
      </c>
    </row>
    <row r="123" spans="1:15" x14ac:dyDescent="0.25">
      <c r="A123" s="51" t="s">
        <v>32</v>
      </c>
      <c r="B123" s="51" t="s">
        <v>3523</v>
      </c>
      <c r="C123" s="51" t="s">
        <v>3381</v>
      </c>
      <c r="D123" s="51" t="s">
        <v>3524</v>
      </c>
      <c r="E123" s="51" t="s">
        <v>3195</v>
      </c>
      <c r="F123" s="51" t="s">
        <v>7313</v>
      </c>
      <c r="G123" s="51" t="str">
        <f t="shared" si="1"/>
        <v>N</v>
      </c>
      <c r="H123" s="51"/>
      <c r="I123" s="51"/>
      <c r="J123" s="51" t="s">
        <v>3457</v>
      </c>
      <c r="K123" s="51" t="s">
        <v>3196</v>
      </c>
      <c r="L123" s="51" t="s">
        <v>3525</v>
      </c>
      <c r="M123" s="52" t="b">
        <v>0</v>
      </c>
      <c r="N123" s="53">
        <v>44715.7181108449</v>
      </c>
      <c r="O123" s="51" t="s">
        <v>34</v>
      </c>
    </row>
    <row r="124" spans="1:15" x14ac:dyDescent="0.25">
      <c r="A124" s="51" t="s">
        <v>32</v>
      </c>
      <c r="B124" s="51" t="s">
        <v>3526</v>
      </c>
      <c r="C124" s="51" t="s">
        <v>3396</v>
      </c>
      <c r="D124" s="51" t="s">
        <v>1295</v>
      </c>
      <c r="E124" s="51" t="s">
        <v>3195</v>
      </c>
      <c r="F124" s="51" t="s">
        <v>7313</v>
      </c>
      <c r="G124" s="51" t="str">
        <f t="shared" si="1"/>
        <v>N</v>
      </c>
      <c r="H124" s="51"/>
      <c r="I124" s="51"/>
      <c r="J124" s="51" t="s">
        <v>3387</v>
      </c>
      <c r="K124" s="51" t="s">
        <v>3196</v>
      </c>
      <c r="L124" s="51" t="s">
        <v>3397</v>
      </c>
      <c r="M124" s="52" t="b">
        <v>0</v>
      </c>
      <c r="N124" s="53">
        <v>44716.555616932899</v>
      </c>
      <c r="O124" s="51" t="s">
        <v>34</v>
      </c>
    </row>
    <row r="125" spans="1:15" x14ac:dyDescent="0.25">
      <c r="A125" s="51"/>
      <c r="B125" s="51" t="s">
        <v>3527</v>
      </c>
      <c r="C125" s="51" t="s">
        <v>3404</v>
      </c>
      <c r="D125" s="51" t="s">
        <v>3528</v>
      </c>
      <c r="E125" s="51" t="s">
        <v>3199</v>
      </c>
      <c r="F125" s="51" t="s">
        <v>6980</v>
      </c>
      <c r="G125" s="51" t="str">
        <f t="shared" si="1"/>
        <v>B</v>
      </c>
      <c r="H125" s="51"/>
      <c r="I125" s="51"/>
      <c r="J125" s="51" t="s">
        <v>3401</v>
      </c>
      <c r="K125" s="51" t="s">
        <v>3203</v>
      </c>
      <c r="L125" s="51" t="s">
        <v>3476</v>
      </c>
      <c r="M125" s="52" t="b">
        <v>0</v>
      </c>
      <c r="N125" s="53">
        <v>44737.427972372701</v>
      </c>
      <c r="O125" s="51" t="s">
        <v>2815</v>
      </c>
    </row>
    <row r="126" spans="1:15" x14ac:dyDescent="0.25">
      <c r="A126" s="51"/>
      <c r="B126" s="51" t="s">
        <v>3529</v>
      </c>
      <c r="C126" s="51" t="s">
        <v>3530</v>
      </c>
      <c r="D126" s="51" t="s">
        <v>3531</v>
      </c>
      <c r="E126" s="51" t="s">
        <v>3199</v>
      </c>
      <c r="F126" s="51" t="s">
        <v>6980</v>
      </c>
      <c r="G126" s="51" t="str">
        <f t="shared" si="1"/>
        <v>B</v>
      </c>
      <c r="H126" s="51"/>
      <c r="I126" s="51"/>
      <c r="J126" s="51" t="s">
        <v>3202</v>
      </c>
      <c r="K126" s="51" t="s">
        <v>3203</v>
      </c>
      <c r="L126" s="51" t="s">
        <v>3532</v>
      </c>
      <c r="M126" s="52" t="b">
        <v>0</v>
      </c>
      <c r="N126" s="53">
        <v>44719.655847141199</v>
      </c>
      <c r="O126" s="51" t="s">
        <v>2815</v>
      </c>
    </row>
    <row r="127" spans="1:15" x14ac:dyDescent="0.25">
      <c r="A127" s="51" t="s">
        <v>32</v>
      </c>
      <c r="B127" s="51" t="s">
        <v>3533</v>
      </c>
      <c r="C127" s="51" t="s">
        <v>3534</v>
      </c>
      <c r="D127" s="51" t="s">
        <v>3535</v>
      </c>
      <c r="E127" s="51" t="s">
        <v>3195</v>
      </c>
      <c r="F127" s="51" t="s">
        <v>7313</v>
      </c>
      <c r="G127" s="51" t="str">
        <f t="shared" si="1"/>
        <v>N</v>
      </c>
      <c r="H127" s="51"/>
      <c r="I127" s="51"/>
      <c r="J127" s="51" t="s">
        <v>3301</v>
      </c>
      <c r="K127" s="51" t="s">
        <v>3196</v>
      </c>
      <c r="L127" s="51" t="s">
        <v>3397</v>
      </c>
      <c r="M127" s="52" t="b">
        <v>0</v>
      </c>
      <c r="N127" s="53">
        <v>45055.378142511603</v>
      </c>
      <c r="O127" s="51" t="s">
        <v>34</v>
      </c>
    </row>
    <row r="128" spans="1:15" x14ac:dyDescent="0.25">
      <c r="A128" s="51"/>
      <c r="B128" s="51" t="s">
        <v>3536</v>
      </c>
      <c r="C128" s="51" t="s">
        <v>3419</v>
      </c>
      <c r="D128" s="51" t="s">
        <v>3537</v>
      </c>
      <c r="E128" s="51" t="s">
        <v>3199</v>
      </c>
      <c r="F128" s="51" t="s">
        <v>6980</v>
      </c>
      <c r="G128" s="51" t="str">
        <f t="shared" si="1"/>
        <v>B</v>
      </c>
      <c r="H128" s="51"/>
      <c r="I128" s="51"/>
      <c r="J128" s="51" t="s">
        <v>3202</v>
      </c>
      <c r="K128" s="51" t="s">
        <v>3203</v>
      </c>
      <c r="L128" s="51" t="s">
        <v>3538</v>
      </c>
      <c r="M128" s="52" t="b">
        <v>0</v>
      </c>
      <c r="N128" s="53">
        <v>44898.589266550902</v>
      </c>
      <c r="O128" s="51" t="s">
        <v>2815</v>
      </c>
    </row>
    <row r="129" spans="1:15" x14ac:dyDescent="0.25">
      <c r="A129" s="51"/>
      <c r="B129" s="51" t="s">
        <v>3539</v>
      </c>
      <c r="C129" s="51" t="s">
        <v>3540</v>
      </c>
      <c r="D129" s="51" t="s">
        <v>1971</v>
      </c>
      <c r="E129" s="51" t="s">
        <v>3199</v>
      </c>
      <c r="F129" s="51" t="s">
        <v>6980</v>
      </c>
      <c r="G129" s="51" t="str">
        <f t="shared" si="1"/>
        <v>B</v>
      </c>
      <c r="H129" s="51"/>
      <c r="I129" s="51"/>
      <c r="J129" s="51" t="s">
        <v>3409</v>
      </c>
      <c r="K129" s="51" t="s">
        <v>3203</v>
      </c>
      <c r="L129" s="51" t="s">
        <v>3410</v>
      </c>
      <c r="M129" s="52" t="b">
        <v>0</v>
      </c>
      <c r="N129" s="53">
        <v>45262.712880752297</v>
      </c>
      <c r="O129" s="51" t="s">
        <v>2815</v>
      </c>
    </row>
    <row r="130" spans="1:15" x14ac:dyDescent="0.25">
      <c r="A130" s="51" t="s">
        <v>32</v>
      </c>
      <c r="B130" s="51" t="s">
        <v>3541</v>
      </c>
      <c r="C130" s="51" t="s">
        <v>3542</v>
      </c>
      <c r="D130" s="51" t="s">
        <v>3543</v>
      </c>
      <c r="E130" s="51" t="s">
        <v>3195</v>
      </c>
      <c r="F130" s="51" t="s">
        <v>7313</v>
      </c>
      <c r="G130" s="51" t="str">
        <f t="shared" si="1"/>
        <v>N</v>
      </c>
      <c r="H130" s="51"/>
      <c r="I130" s="51"/>
      <c r="J130" s="51" t="s">
        <v>3301</v>
      </c>
      <c r="K130" s="51" t="s">
        <v>3196</v>
      </c>
      <c r="L130" s="51" t="s">
        <v>3397</v>
      </c>
      <c r="M130" s="52" t="b">
        <v>0</v>
      </c>
      <c r="N130" s="53">
        <v>44935.594829016198</v>
      </c>
      <c r="O130" s="51" t="s">
        <v>34</v>
      </c>
    </row>
    <row r="131" spans="1:15" x14ac:dyDescent="0.25">
      <c r="A131" s="51"/>
      <c r="B131" s="51" t="s">
        <v>3544</v>
      </c>
      <c r="C131" s="51" t="s">
        <v>3419</v>
      </c>
      <c r="D131" s="51" t="s">
        <v>3545</v>
      </c>
      <c r="E131" s="51" t="s">
        <v>3199</v>
      </c>
      <c r="F131" s="51" t="s">
        <v>6980</v>
      </c>
      <c r="G131" s="51" t="str">
        <f t="shared" si="1"/>
        <v>B</v>
      </c>
      <c r="H131" s="51"/>
      <c r="I131" s="51"/>
      <c r="J131" s="51" t="s">
        <v>3202</v>
      </c>
      <c r="K131" s="51" t="s">
        <v>3203</v>
      </c>
      <c r="L131" s="51" t="s">
        <v>3421</v>
      </c>
      <c r="M131" s="52" t="b">
        <v>0</v>
      </c>
      <c r="N131" s="53">
        <v>44702.657343553197</v>
      </c>
      <c r="O131" s="51" t="s">
        <v>2815</v>
      </c>
    </row>
    <row r="132" spans="1:15" x14ac:dyDescent="0.25">
      <c r="A132" s="51"/>
      <c r="B132" s="51" t="s">
        <v>3546</v>
      </c>
      <c r="C132" s="51" t="s">
        <v>3404</v>
      </c>
      <c r="D132" s="51" t="s">
        <v>3547</v>
      </c>
      <c r="E132" s="51" t="s">
        <v>3199</v>
      </c>
      <c r="F132" s="51" t="s">
        <v>6980</v>
      </c>
      <c r="G132" s="51" t="str">
        <f t="shared" ref="G132:G195" si="2">IF(F132="MIENNAM","N","B")</f>
        <v>B</v>
      </c>
      <c r="H132" s="51"/>
      <c r="I132" s="51"/>
      <c r="J132" s="51" t="s">
        <v>3401</v>
      </c>
      <c r="K132" s="51" t="s">
        <v>3203</v>
      </c>
      <c r="L132" s="51" t="s">
        <v>3476</v>
      </c>
      <c r="M132" s="52" t="b">
        <v>0</v>
      </c>
      <c r="N132" s="53">
        <v>44705.6144888079</v>
      </c>
      <c r="O132" s="51" t="s">
        <v>2815</v>
      </c>
    </row>
    <row r="133" spans="1:15" x14ac:dyDescent="0.25">
      <c r="A133" s="51"/>
      <c r="B133" s="51" t="s">
        <v>3548</v>
      </c>
      <c r="C133" s="51" t="s">
        <v>3419</v>
      </c>
      <c r="D133" s="51" t="s">
        <v>3549</v>
      </c>
      <c r="E133" s="51" t="s">
        <v>3199</v>
      </c>
      <c r="F133" s="51" t="s">
        <v>6980</v>
      </c>
      <c r="G133" s="51" t="str">
        <f t="shared" si="2"/>
        <v>B</v>
      </c>
      <c r="H133" s="51"/>
      <c r="I133" s="51"/>
      <c r="J133" s="51" t="s">
        <v>3409</v>
      </c>
      <c r="K133" s="51" t="s">
        <v>3203</v>
      </c>
      <c r="L133" s="51" t="s">
        <v>3410</v>
      </c>
      <c r="M133" s="52" t="b">
        <v>0</v>
      </c>
      <c r="N133" s="53">
        <v>44726.624793668998</v>
      </c>
      <c r="O133" s="51" t="s">
        <v>2815</v>
      </c>
    </row>
    <row r="134" spans="1:15" x14ac:dyDescent="0.25">
      <c r="A134" s="51"/>
      <c r="B134" s="51" t="s">
        <v>3550</v>
      </c>
      <c r="C134" s="51" t="s">
        <v>3404</v>
      </c>
      <c r="D134" s="51" t="s">
        <v>3551</v>
      </c>
      <c r="E134" s="51" t="s">
        <v>3199</v>
      </c>
      <c r="F134" s="51" t="s">
        <v>6980</v>
      </c>
      <c r="G134" s="51" t="str">
        <f t="shared" si="2"/>
        <v>B</v>
      </c>
      <c r="H134" s="51"/>
      <c r="I134" s="51"/>
      <c r="J134" s="51" t="s">
        <v>3202</v>
      </c>
      <c r="K134" s="51" t="s">
        <v>3203</v>
      </c>
      <c r="L134" s="51" t="s">
        <v>3415</v>
      </c>
      <c r="M134" s="52" t="b">
        <v>0</v>
      </c>
      <c r="N134" s="53">
        <v>44704.409682557904</v>
      </c>
      <c r="O134" s="51" t="s">
        <v>2815</v>
      </c>
    </row>
    <row r="135" spans="1:15" x14ac:dyDescent="0.25">
      <c r="A135" s="51"/>
      <c r="B135" s="51" t="s">
        <v>3552</v>
      </c>
      <c r="C135" s="51" t="s">
        <v>3404</v>
      </c>
      <c r="D135" s="51" t="s">
        <v>3553</v>
      </c>
      <c r="E135" s="51" t="s">
        <v>3199</v>
      </c>
      <c r="F135" s="51" t="s">
        <v>6980</v>
      </c>
      <c r="G135" s="51" t="str">
        <f t="shared" si="2"/>
        <v>B</v>
      </c>
      <c r="H135" s="51"/>
      <c r="I135" s="51"/>
      <c r="J135" s="51" t="s">
        <v>3202</v>
      </c>
      <c r="K135" s="51" t="s">
        <v>3203</v>
      </c>
      <c r="L135" s="51" t="s">
        <v>3415</v>
      </c>
      <c r="M135" s="52" t="b">
        <v>0</v>
      </c>
      <c r="N135" s="53">
        <v>44704.410229710702</v>
      </c>
      <c r="O135" s="51" t="s">
        <v>2815</v>
      </c>
    </row>
    <row r="136" spans="1:15" x14ac:dyDescent="0.25">
      <c r="A136" s="51"/>
      <c r="B136" s="51" t="s">
        <v>3554</v>
      </c>
      <c r="C136" s="51" t="s">
        <v>3419</v>
      </c>
      <c r="D136" s="51" t="s">
        <v>3555</v>
      </c>
      <c r="E136" s="51" t="s">
        <v>3199</v>
      </c>
      <c r="F136" s="51" t="s">
        <v>6980</v>
      </c>
      <c r="G136" s="51" t="str">
        <f t="shared" si="2"/>
        <v>B</v>
      </c>
      <c r="H136" s="51"/>
      <c r="I136" s="51"/>
      <c r="J136" s="51" t="s">
        <v>3409</v>
      </c>
      <c r="K136" s="51" t="s">
        <v>3203</v>
      </c>
      <c r="L136" s="51" t="s">
        <v>3410</v>
      </c>
      <c r="M136" s="52" t="b">
        <v>0</v>
      </c>
      <c r="N136" s="53">
        <v>44707.497221145801</v>
      </c>
      <c r="O136" s="51" t="s">
        <v>2815</v>
      </c>
    </row>
    <row r="137" spans="1:15" x14ac:dyDescent="0.25">
      <c r="A137" s="51"/>
      <c r="B137" s="51" t="s">
        <v>3556</v>
      </c>
      <c r="C137" s="51" t="s">
        <v>3404</v>
      </c>
      <c r="D137" s="51" t="s">
        <v>3557</v>
      </c>
      <c r="E137" s="51" t="s">
        <v>3199</v>
      </c>
      <c r="F137" s="51" t="s">
        <v>6980</v>
      </c>
      <c r="G137" s="51" t="str">
        <f t="shared" si="2"/>
        <v>B</v>
      </c>
      <c r="H137" s="51"/>
      <c r="I137" s="51"/>
      <c r="J137" s="51" t="s">
        <v>3409</v>
      </c>
      <c r="K137" s="51" t="s">
        <v>3203</v>
      </c>
      <c r="L137" s="51" t="s">
        <v>3410</v>
      </c>
      <c r="M137" s="52" t="b">
        <v>0</v>
      </c>
      <c r="N137" s="53">
        <v>44707.497935613399</v>
      </c>
      <c r="O137" s="51" t="s">
        <v>2815</v>
      </c>
    </row>
    <row r="138" spans="1:15" x14ac:dyDescent="0.25">
      <c r="A138" s="51"/>
      <c r="B138" s="51" t="s">
        <v>3558</v>
      </c>
      <c r="C138" s="51" t="s">
        <v>3404</v>
      </c>
      <c r="D138" s="51" t="s">
        <v>3559</v>
      </c>
      <c r="E138" s="51" t="s">
        <v>3199</v>
      </c>
      <c r="F138" s="51" t="s">
        <v>6980</v>
      </c>
      <c r="G138" s="51" t="str">
        <f t="shared" si="2"/>
        <v>B</v>
      </c>
      <c r="H138" s="51"/>
      <c r="I138" s="51"/>
      <c r="J138" s="51" t="s">
        <v>3202</v>
      </c>
      <c r="K138" s="51" t="s">
        <v>3203</v>
      </c>
      <c r="L138" s="51" t="s">
        <v>3415</v>
      </c>
      <c r="M138" s="52" t="b">
        <v>0</v>
      </c>
      <c r="N138" s="53">
        <v>44704.410645798598</v>
      </c>
      <c r="O138" s="51" t="s">
        <v>2815</v>
      </c>
    </row>
    <row r="139" spans="1:15" x14ac:dyDescent="0.25">
      <c r="A139" s="51"/>
      <c r="B139" s="51" t="s">
        <v>3560</v>
      </c>
      <c r="C139" s="51" t="s">
        <v>3404</v>
      </c>
      <c r="D139" s="51" t="s">
        <v>3561</v>
      </c>
      <c r="E139" s="51" t="s">
        <v>3199</v>
      </c>
      <c r="F139" s="51" t="s">
        <v>6980</v>
      </c>
      <c r="G139" s="51" t="str">
        <f t="shared" si="2"/>
        <v>B</v>
      </c>
      <c r="H139" s="51"/>
      <c r="I139" s="51"/>
      <c r="J139" s="51" t="s">
        <v>3202</v>
      </c>
      <c r="K139" s="51" t="s">
        <v>3203</v>
      </c>
      <c r="L139" s="51" t="s">
        <v>3479</v>
      </c>
      <c r="M139" s="52" t="b">
        <v>0</v>
      </c>
      <c r="N139" s="53">
        <v>44704.473028240704</v>
      </c>
      <c r="O139" s="51" t="s">
        <v>2815</v>
      </c>
    </row>
    <row r="140" spans="1:15" x14ac:dyDescent="0.25">
      <c r="A140" s="51"/>
      <c r="B140" s="51" t="s">
        <v>3562</v>
      </c>
      <c r="C140" s="51" t="s">
        <v>3404</v>
      </c>
      <c r="D140" s="51" t="s">
        <v>3563</v>
      </c>
      <c r="E140" s="51" t="s">
        <v>3199</v>
      </c>
      <c r="F140" s="51" t="s">
        <v>6980</v>
      </c>
      <c r="G140" s="51" t="str">
        <f t="shared" si="2"/>
        <v>B</v>
      </c>
      <c r="H140" s="51"/>
      <c r="I140" s="51"/>
      <c r="J140" s="51" t="s">
        <v>3401</v>
      </c>
      <c r="K140" s="51" t="s">
        <v>3203</v>
      </c>
      <c r="L140" s="51" t="s">
        <v>3406</v>
      </c>
      <c r="M140" s="52" t="b">
        <v>0</v>
      </c>
      <c r="N140" s="53">
        <v>44707.4489342245</v>
      </c>
      <c r="O140" s="51" t="s">
        <v>2815</v>
      </c>
    </row>
    <row r="141" spans="1:15" x14ac:dyDescent="0.25">
      <c r="A141" s="51" t="s">
        <v>32</v>
      </c>
      <c r="B141" s="51" t="s">
        <v>3564</v>
      </c>
      <c r="C141" s="51" t="s">
        <v>3396</v>
      </c>
      <c r="D141" s="51" t="s">
        <v>3565</v>
      </c>
      <c r="E141" s="51" t="s">
        <v>3195</v>
      </c>
      <c r="F141" s="51" t="s">
        <v>7313</v>
      </c>
      <c r="G141" s="51" t="str">
        <f t="shared" si="2"/>
        <v>N</v>
      </c>
      <c r="H141" s="51"/>
      <c r="I141" s="51"/>
      <c r="J141" s="51" t="s">
        <v>3301</v>
      </c>
      <c r="K141" s="51" t="s">
        <v>3196</v>
      </c>
      <c r="L141" s="51" t="s">
        <v>3197</v>
      </c>
      <c r="M141" s="52" t="b">
        <v>0</v>
      </c>
      <c r="N141" s="53">
        <v>44750.358908530099</v>
      </c>
      <c r="O141" s="51" t="s">
        <v>34</v>
      </c>
    </row>
    <row r="142" spans="1:15" x14ac:dyDescent="0.25">
      <c r="A142" s="51"/>
      <c r="B142" s="51" t="s">
        <v>3566</v>
      </c>
      <c r="C142" s="51" t="s">
        <v>3404</v>
      </c>
      <c r="D142" s="51" t="s">
        <v>3567</v>
      </c>
      <c r="E142" s="51" t="s">
        <v>3199</v>
      </c>
      <c r="F142" s="51" t="s">
        <v>6980</v>
      </c>
      <c r="G142" s="51" t="str">
        <f t="shared" si="2"/>
        <v>B</v>
      </c>
      <c r="H142" s="51"/>
      <c r="I142" s="51"/>
      <c r="J142" s="51" t="s">
        <v>3401</v>
      </c>
      <c r="K142" s="51" t="s">
        <v>3203</v>
      </c>
      <c r="L142" s="51" t="s">
        <v>3476</v>
      </c>
      <c r="M142" s="52" t="b">
        <v>0</v>
      </c>
      <c r="N142" s="53">
        <v>44705.614959803199</v>
      </c>
      <c r="O142" s="51" t="s">
        <v>2815</v>
      </c>
    </row>
    <row r="143" spans="1:15" x14ac:dyDescent="0.25">
      <c r="A143" s="51" t="s">
        <v>32</v>
      </c>
      <c r="B143" s="51" t="s">
        <v>3568</v>
      </c>
      <c r="C143" s="51" t="s">
        <v>3396</v>
      </c>
      <c r="D143" s="51" t="s">
        <v>2181</v>
      </c>
      <c r="E143" s="51" t="s">
        <v>3195</v>
      </c>
      <c r="F143" s="51" t="s">
        <v>7313</v>
      </c>
      <c r="G143" s="51" t="str">
        <f t="shared" si="2"/>
        <v>N</v>
      </c>
      <c r="H143" s="51"/>
      <c r="I143" s="51"/>
      <c r="J143" s="51" t="s">
        <v>3387</v>
      </c>
      <c r="K143" s="51" t="s">
        <v>3196</v>
      </c>
      <c r="L143" s="51" t="s">
        <v>3397</v>
      </c>
      <c r="M143" s="52" t="b">
        <v>0</v>
      </c>
      <c r="N143" s="53">
        <v>44714.724934722202</v>
      </c>
      <c r="O143" s="51" t="s">
        <v>34</v>
      </c>
    </row>
    <row r="144" spans="1:15" x14ac:dyDescent="0.25">
      <c r="A144" s="51" t="s">
        <v>32</v>
      </c>
      <c r="B144" s="51" t="s">
        <v>3569</v>
      </c>
      <c r="C144" s="51" t="s">
        <v>3396</v>
      </c>
      <c r="D144" s="51" t="s">
        <v>3570</v>
      </c>
      <c r="E144" s="51" t="s">
        <v>3195</v>
      </c>
      <c r="F144" s="51" t="s">
        <v>7313</v>
      </c>
      <c r="G144" s="51" t="str">
        <f t="shared" si="2"/>
        <v>N</v>
      </c>
      <c r="H144" s="51"/>
      <c r="I144" s="51"/>
      <c r="J144" s="51" t="s">
        <v>3387</v>
      </c>
      <c r="K144" s="51" t="s">
        <v>3196</v>
      </c>
      <c r="L144" s="51" t="s">
        <v>3571</v>
      </c>
      <c r="M144" s="52" t="b">
        <v>0</v>
      </c>
      <c r="N144" s="53">
        <v>44719.486219710598</v>
      </c>
      <c r="O144" s="51" t="s">
        <v>34</v>
      </c>
    </row>
    <row r="145" spans="1:15" x14ac:dyDescent="0.25">
      <c r="A145" s="51" t="s">
        <v>32</v>
      </c>
      <c r="B145" s="51" t="s">
        <v>3572</v>
      </c>
      <c r="C145" s="51" t="s">
        <v>3573</v>
      </c>
      <c r="D145" s="51" t="s">
        <v>1668</v>
      </c>
      <c r="E145" s="51" t="s">
        <v>3195</v>
      </c>
      <c r="F145" s="51" t="s">
        <v>7313</v>
      </c>
      <c r="G145" s="51" t="str">
        <f t="shared" si="2"/>
        <v>N</v>
      </c>
      <c r="H145" s="51"/>
      <c r="I145" s="51"/>
      <c r="J145" s="51" t="s">
        <v>3387</v>
      </c>
      <c r="K145" s="51" t="s">
        <v>3196</v>
      </c>
      <c r="L145" s="51" t="s">
        <v>3574</v>
      </c>
      <c r="M145" s="52" t="b">
        <v>0</v>
      </c>
      <c r="N145" s="53">
        <v>44765.3540589931</v>
      </c>
      <c r="O145" s="51" t="s">
        <v>34</v>
      </c>
    </row>
    <row r="146" spans="1:15" x14ac:dyDescent="0.25">
      <c r="A146" s="51"/>
      <c r="B146" s="51" t="s">
        <v>3575</v>
      </c>
      <c r="C146" s="51" t="s">
        <v>3404</v>
      </c>
      <c r="D146" s="51" t="s">
        <v>3576</v>
      </c>
      <c r="E146" s="51" t="s">
        <v>3199</v>
      </c>
      <c r="F146" s="51" t="s">
        <v>6980</v>
      </c>
      <c r="G146" s="51" t="str">
        <f t="shared" si="2"/>
        <v>B</v>
      </c>
      <c r="H146" s="51"/>
      <c r="I146" s="51"/>
      <c r="J146" s="51" t="s">
        <v>3202</v>
      </c>
      <c r="K146" s="51" t="s">
        <v>3203</v>
      </c>
      <c r="L146" s="51" t="s">
        <v>3415</v>
      </c>
      <c r="M146" s="52" t="b">
        <v>0</v>
      </c>
      <c r="N146" s="53">
        <v>44704.410948148201</v>
      </c>
      <c r="O146" s="51" t="s">
        <v>2815</v>
      </c>
    </row>
    <row r="147" spans="1:15" x14ac:dyDescent="0.25">
      <c r="A147" s="51"/>
      <c r="B147" s="51" t="s">
        <v>3577</v>
      </c>
      <c r="C147" s="51" t="s">
        <v>3404</v>
      </c>
      <c r="D147" s="51" t="s">
        <v>3578</v>
      </c>
      <c r="E147" s="51" t="s">
        <v>3199</v>
      </c>
      <c r="F147" s="51" t="s">
        <v>6980</v>
      </c>
      <c r="G147" s="51" t="str">
        <f t="shared" si="2"/>
        <v>B</v>
      </c>
      <c r="H147" s="51"/>
      <c r="I147" s="51"/>
      <c r="J147" s="51" t="s">
        <v>3409</v>
      </c>
      <c r="K147" s="51" t="s">
        <v>3203</v>
      </c>
      <c r="L147" s="51" t="s">
        <v>3446</v>
      </c>
      <c r="M147" s="52" t="b">
        <v>0</v>
      </c>
      <c r="N147" s="53">
        <v>44707.642288159703</v>
      </c>
      <c r="O147" s="51" t="s">
        <v>2815</v>
      </c>
    </row>
    <row r="148" spans="1:15" x14ac:dyDescent="0.25">
      <c r="A148" s="51" t="s">
        <v>32</v>
      </c>
      <c r="B148" s="51" t="s">
        <v>3579</v>
      </c>
      <c r="C148" s="51" t="s">
        <v>3396</v>
      </c>
      <c r="D148" s="51" t="s">
        <v>3580</v>
      </c>
      <c r="E148" s="51" t="s">
        <v>3195</v>
      </c>
      <c r="F148" s="51" t="s">
        <v>7313</v>
      </c>
      <c r="G148" s="51" t="str">
        <f t="shared" si="2"/>
        <v>N</v>
      </c>
      <c r="H148" s="51"/>
      <c r="I148" s="51"/>
      <c r="J148" s="51" t="s">
        <v>3457</v>
      </c>
      <c r="K148" s="51" t="s">
        <v>3196</v>
      </c>
      <c r="L148" s="51" t="s">
        <v>3458</v>
      </c>
      <c r="M148" s="52" t="b">
        <v>0</v>
      </c>
      <c r="N148" s="53">
        <v>44715.6711274306</v>
      </c>
      <c r="O148" s="51" t="s">
        <v>34</v>
      </c>
    </row>
    <row r="149" spans="1:15" x14ac:dyDescent="0.25">
      <c r="A149" s="51" t="s">
        <v>32</v>
      </c>
      <c r="B149" s="51" t="s">
        <v>3581</v>
      </c>
      <c r="C149" s="51" t="s">
        <v>3396</v>
      </c>
      <c r="D149" s="51" t="s">
        <v>3582</v>
      </c>
      <c r="E149" s="51" t="s">
        <v>3195</v>
      </c>
      <c r="F149" s="51" t="s">
        <v>7313</v>
      </c>
      <c r="G149" s="51" t="str">
        <f t="shared" si="2"/>
        <v>N</v>
      </c>
      <c r="H149" s="51"/>
      <c r="I149" s="51"/>
      <c r="J149" s="51" t="s">
        <v>3457</v>
      </c>
      <c r="K149" s="51" t="s">
        <v>3196</v>
      </c>
      <c r="L149" s="51" t="s">
        <v>3583</v>
      </c>
      <c r="M149" s="52" t="b">
        <v>0</v>
      </c>
      <c r="N149" s="53">
        <v>44795.743989618102</v>
      </c>
      <c r="O149" s="51" t="s">
        <v>34</v>
      </c>
    </row>
    <row r="150" spans="1:15" x14ac:dyDescent="0.25">
      <c r="A150" s="51" t="s">
        <v>32</v>
      </c>
      <c r="B150" s="51" t="s">
        <v>3584</v>
      </c>
      <c r="C150" s="51" t="s">
        <v>3396</v>
      </c>
      <c r="D150" s="51" t="s">
        <v>3585</v>
      </c>
      <c r="E150" s="51" t="s">
        <v>3195</v>
      </c>
      <c r="F150" s="51" t="s">
        <v>7313</v>
      </c>
      <c r="G150" s="51" t="str">
        <f t="shared" si="2"/>
        <v>N</v>
      </c>
      <c r="H150" s="51"/>
      <c r="I150" s="51"/>
      <c r="J150" s="51" t="s">
        <v>3301</v>
      </c>
      <c r="K150" s="51" t="s">
        <v>3196</v>
      </c>
      <c r="L150" s="51" t="s">
        <v>3397</v>
      </c>
      <c r="M150" s="52" t="b">
        <v>0</v>
      </c>
      <c r="N150" s="53">
        <v>44767.349131481496</v>
      </c>
      <c r="O150" s="51" t="s">
        <v>34</v>
      </c>
    </row>
    <row r="151" spans="1:15" x14ac:dyDescent="0.25">
      <c r="A151" s="51"/>
      <c r="B151" s="51" t="s">
        <v>3586</v>
      </c>
      <c r="C151" s="51" t="s">
        <v>3404</v>
      </c>
      <c r="D151" s="51" t="s">
        <v>3587</v>
      </c>
      <c r="E151" s="51" t="s">
        <v>3199</v>
      </c>
      <c r="F151" s="51" t="s">
        <v>6980</v>
      </c>
      <c r="G151" s="51" t="str">
        <f t="shared" si="2"/>
        <v>B</v>
      </c>
      <c r="H151" s="51"/>
      <c r="I151" s="51"/>
      <c r="J151" s="51" t="s">
        <v>3202</v>
      </c>
      <c r="K151" s="51" t="s">
        <v>3203</v>
      </c>
      <c r="L151" s="51" t="s">
        <v>3415</v>
      </c>
      <c r="M151" s="52" t="b">
        <v>0</v>
      </c>
      <c r="N151" s="53">
        <v>44704.434336689803</v>
      </c>
      <c r="O151" s="51" t="s">
        <v>2815</v>
      </c>
    </row>
    <row r="152" spans="1:15" x14ac:dyDescent="0.25">
      <c r="A152" s="51" t="s">
        <v>32</v>
      </c>
      <c r="B152" s="51" t="s">
        <v>3588</v>
      </c>
      <c r="C152" s="51" t="s">
        <v>3396</v>
      </c>
      <c r="D152" s="51" t="s">
        <v>3589</v>
      </c>
      <c r="E152" s="51" t="s">
        <v>3195</v>
      </c>
      <c r="F152" s="51" t="s">
        <v>7313</v>
      </c>
      <c r="G152" s="51" t="str">
        <f t="shared" si="2"/>
        <v>N</v>
      </c>
      <c r="H152" s="51"/>
      <c r="I152" s="51"/>
      <c r="J152" s="51" t="s">
        <v>3387</v>
      </c>
      <c r="K152" s="51" t="s">
        <v>3196</v>
      </c>
      <c r="L152" s="51" t="s">
        <v>3571</v>
      </c>
      <c r="M152" s="52" t="b">
        <v>0</v>
      </c>
      <c r="N152" s="53">
        <v>44750.356093946801</v>
      </c>
      <c r="O152" s="51" t="s">
        <v>34</v>
      </c>
    </row>
    <row r="153" spans="1:15" x14ac:dyDescent="0.25">
      <c r="A153" s="51" t="s">
        <v>32</v>
      </c>
      <c r="B153" s="51" t="s">
        <v>3590</v>
      </c>
      <c r="C153" s="51" t="s">
        <v>3396</v>
      </c>
      <c r="D153" s="51" t="s">
        <v>3591</v>
      </c>
      <c r="E153" s="51" t="s">
        <v>3195</v>
      </c>
      <c r="F153" s="51" t="s">
        <v>7313</v>
      </c>
      <c r="G153" s="51" t="str">
        <f t="shared" si="2"/>
        <v>N</v>
      </c>
      <c r="H153" s="51"/>
      <c r="I153" s="51"/>
      <c r="J153" s="51" t="s">
        <v>3387</v>
      </c>
      <c r="K153" s="51" t="s">
        <v>3196</v>
      </c>
      <c r="L153" s="51" t="s">
        <v>3461</v>
      </c>
      <c r="M153" s="52" t="b">
        <v>0</v>
      </c>
      <c r="N153" s="53">
        <v>44725.609514548603</v>
      </c>
      <c r="O153" s="51" t="s">
        <v>34</v>
      </c>
    </row>
    <row r="154" spans="1:15" x14ac:dyDescent="0.25">
      <c r="A154" s="51" t="s">
        <v>32</v>
      </c>
      <c r="B154" s="51" t="s">
        <v>3592</v>
      </c>
      <c r="C154" s="51" t="s">
        <v>3381</v>
      </c>
      <c r="D154" s="51" t="s">
        <v>3593</v>
      </c>
      <c r="E154" s="51" t="s">
        <v>3195</v>
      </c>
      <c r="F154" s="51" t="s">
        <v>7313</v>
      </c>
      <c r="G154" s="51" t="str">
        <f t="shared" si="2"/>
        <v>N</v>
      </c>
      <c r="H154" s="51"/>
      <c r="I154" s="51"/>
      <c r="J154" s="51" t="s">
        <v>3391</v>
      </c>
      <c r="K154" s="51" t="s">
        <v>3196</v>
      </c>
      <c r="L154" s="51" t="s">
        <v>3392</v>
      </c>
      <c r="M154" s="52" t="b">
        <v>0</v>
      </c>
      <c r="N154" s="53">
        <v>44721.366404895802</v>
      </c>
      <c r="O154" s="51" t="s">
        <v>34</v>
      </c>
    </row>
    <row r="155" spans="1:15" ht="21" x14ac:dyDescent="0.25">
      <c r="A155" s="51"/>
      <c r="B155" s="51" t="s">
        <v>3594</v>
      </c>
      <c r="C155" s="51" t="s">
        <v>3399</v>
      </c>
      <c r="D155" s="54" t="s">
        <v>3595</v>
      </c>
      <c r="E155" s="51" t="s">
        <v>3199</v>
      </c>
      <c r="F155" s="51" t="s">
        <v>6980</v>
      </c>
      <c r="G155" s="51" t="str">
        <f t="shared" si="2"/>
        <v>B</v>
      </c>
      <c r="H155" s="51"/>
      <c r="I155" s="51"/>
      <c r="J155" s="51" t="s">
        <v>3401</v>
      </c>
      <c r="K155" s="51" t="s">
        <v>3203</v>
      </c>
      <c r="L155" s="51" t="s">
        <v>3454</v>
      </c>
      <c r="M155" s="52" t="b">
        <v>0</v>
      </c>
      <c r="N155" s="53">
        <v>44707.350107870399</v>
      </c>
      <c r="O155" s="51" t="s">
        <v>2815</v>
      </c>
    </row>
    <row r="156" spans="1:15" x14ac:dyDescent="0.25">
      <c r="A156" s="51"/>
      <c r="B156" s="51" t="s">
        <v>3596</v>
      </c>
      <c r="C156" s="51" t="s">
        <v>3404</v>
      </c>
      <c r="D156" s="51" t="s">
        <v>3597</v>
      </c>
      <c r="E156" s="51" t="s">
        <v>3199</v>
      </c>
      <c r="F156" s="51" t="s">
        <v>6980</v>
      </c>
      <c r="G156" s="51" t="str">
        <f t="shared" si="2"/>
        <v>B</v>
      </c>
      <c r="H156" s="51"/>
      <c r="I156" s="51"/>
      <c r="J156" s="51" t="s">
        <v>3202</v>
      </c>
      <c r="K156" s="51" t="s">
        <v>3203</v>
      </c>
      <c r="L156" s="51" t="s">
        <v>3415</v>
      </c>
      <c r="M156" s="52" t="b">
        <v>0</v>
      </c>
      <c r="N156" s="53">
        <v>44704.411312152799</v>
      </c>
      <c r="O156" s="51" t="s">
        <v>2815</v>
      </c>
    </row>
    <row r="157" spans="1:15" x14ac:dyDescent="0.25">
      <c r="A157" s="51" t="s">
        <v>32</v>
      </c>
      <c r="B157" s="51" t="s">
        <v>3598</v>
      </c>
      <c r="C157" s="51" t="s">
        <v>3381</v>
      </c>
      <c r="D157" s="51" t="s">
        <v>3599</v>
      </c>
      <c r="E157" s="51" t="s">
        <v>3195</v>
      </c>
      <c r="F157" s="51" t="s">
        <v>7313</v>
      </c>
      <c r="G157" s="51" t="str">
        <f t="shared" si="2"/>
        <v>N</v>
      </c>
      <c r="H157" s="51"/>
      <c r="I157" s="51"/>
      <c r="J157" s="51" t="s">
        <v>3391</v>
      </c>
      <c r="K157" s="51" t="s">
        <v>3196</v>
      </c>
      <c r="L157" s="51" t="s">
        <v>3392</v>
      </c>
      <c r="M157" s="52" t="b">
        <v>0</v>
      </c>
      <c r="N157" s="53">
        <v>44715.443387419</v>
      </c>
      <c r="O157" s="51" t="s">
        <v>34</v>
      </c>
    </row>
    <row r="158" spans="1:15" x14ac:dyDescent="0.25">
      <c r="A158" s="51"/>
      <c r="B158" s="51" t="s">
        <v>3600</v>
      </c>
      <c r="C158" s="51" t="s">
        <v>3404</v>
      </c>
      <c r="D158" s="51" t="s">
        <v>3601</v>
      </c>
      <c r="E158" s="51" t="s">
        <v>3199</v>
      </c>
      <c r="F158" s="51" t="s">
        <v>6980</v>
      </c>
      <c r="G158" s="51" t="str">
        <f t="shared" si="2"/>
        <v>B</v>
      </c>
      <c r="H158" s="51"/>
      <c r="I158" s="51"/>
      <c r="J158" s="51" t="s">
        <v>3202</v>
      </c>
      <c r="K158" s="51" t="s">
        <v>3203</v>
      </c>
      <c r="L158" s="51" t="s">
        <v>3415</v>
      </c>
      <c r="M158" s="52" t="b">
        <v>0</v>
      </c>
      <c r="N158" s="53">
        <v>44704.411635497701</v>
      </c>
      <c r="O158" s="51" t="s">
        <v>2815</v>
      </c>
    </row>
    <row r="159" spans="1:15" x14ac:dyDescent="0.25">
      <c r="A159" s="51"/>
      <c r="B159" s="51" t="s">
        <v>3602</v>
      </c>
      <c r="C159" s="51" t="s">
        <v>3404</v>
      </c>
      <c r="D159" s="51" t="s">
        <v>3603</v>
      </c>
      <c r="E159" s="51" t="s">
        <v>3199</v>
      </c>
      <c r="F159" s="51" t="s">
        <v>6980</v>
      </c>
      <c r="G159" s="51" t="str">
        <f t="shared" si="2"/>
        <v>B</v>
      </c>
      <c r="H159" s="51"/>
      <c r="I159" s="51"/>
      <c r="J159" s="51" t="s">
        <v>3409</v>
      </c>
      <c r="K159" s="51" t="s">
        <v>3203</v>
      </c>
      <c r="L159" s="51" t="s">
        <v>3204</v>
      </c>
      <c r="M159" s="52" t="b">
        <v>0</v>
      </c>
      <c r="N159" s="53">
        <v>44704.397984571799</v>
      </c>
      <c r="O159" s="51" t="s">
        <v>2815</v>
      </c>
    </row>
    <row r="160" spans="1:15" x14ac:dyDescent="0.25">
      <c r="A160" s="51"/>
      <c r="B160" s="51" t="s">
        <v>3604</v>
      </c>
      <c r="C160" s="51" t="s">
        <v>3419</v>
      </c>
      <c r="D160" s="51" t="s">
        <v>3605</v>
      </c>
      <c r="E160" s="51" t="s">
        <v>3199</v>
      </c>
      <c r="F160" s="51" t="s">
        <v>6980</v>
      </c>
      <c r="G160" s="51" t="str">
        <f t="shared" si="2"/>
        <v>B</v>
      </c>
      <c r="H160" s="51"/>
      <c r="I160" s="51"/>
      <c r="J160" s="51" t="s">
        <v>3202</v>
      </c>
      <c r="K160" s="51" t="s">
        <v>3203</v>
      </c>
      <c r="L160" s="51" t="s">
        <v>3421</v>
      </c>
      <c r="M160" s="52" t="b">
        <v>0</v>
      </c>
      <c r="N160" s="53">
        <v>44704.318031169001</v>
      </c>
      <c r="O160" s="51" t="s">
        <v>2815</v>
      </c>
    </row>
    <row r="161" spans="1:15" x14ac:dyDescent="0.25">
      <c r="A161" s="51"/>
      <c r="B161" s="51" t="s">
        <v>3606</v>
      </c>
      <c r="C161" s="51" t="s">
        <v>3404</v>
      </c>
      <c r="D161" s="51" t="s">
        <v>3607</v>
      </c>
      <c r="E161" s="51" t="s">
        <v>3199</v>
      </c>
      <c r="F161" s="51" t="s">
        <v>6980</v>
      </c>
      <c r="G161" s="51" t="str">
        <f t="shared" si="2"/>
        <v>B</v>
      </c>
      <c r="H161" s="51"/>
      <c r="I161" s="51"/>
      <c r="J161" s="51" t="s">
        <v>3401</v>
      </c>
      <c r="K161" s="51" t="s">
        <v>3203</v>
      </c>
      <c r="L161" s="51" t="s">
        <v>3406</v>
      </c>
      <c r="M161" s="52" t="b">
        <v>0</v>
      </c>
      <c r="N161" s="53">
        <v>44707.449673298601</v>
      </c>
      <c r="O161" s="51" t="s">
        <v>2815</v>
      </c>
    </row>
    <row r="162" spans="1:15" x14ac:dyDescent="0.25">
      <c r="A162" s="51"/>
      <c r="B162" s="51" t="s">
        <v>3608</v>
      </c>
      <c r="C162" s="51" t="s">
        <v>3404</v>
      </c>
      <c r="D162" s="51" t="s">
        <v>3609</v>
      </c>
      <c r="E162" s="51" t="s">
        <v>3199</v>
      </c>
      <c r="F162" s="51" t="s">
        <v>6980</v>
      </c>
      <c r="G162" s="51" t="str">
        <f t="shared" si="2"/>
        <v>B</v>
      </c>
      <c r="H162" s="51"/>
      <c r="I162" s="51"/>
      <c r="J162" s="51" t="s">
        <v>3202</v>
      </c>
      <c r="K162" s="51" t="s">
        <v>3203</v>
      </c>
      <c r="L162" s="51" t="s">
        <v>3415</v>
      </c>
      <c r="M162" s="52" t="b">
        <v>0</v>
      </c>
      <c r="N162" s="53">
        <v>44704.412173807897</v>
      </c>
      <c r="O162" s="51" t="s">
        <v>2815</v>
      </c>
    </row>
    <row r="163" spans="1:15" x14ac:dyDescent="0.25">
      <c r="A163" s="51"/>
      <c r="B163" s="51" t="s">
        <v>3610</v>
      </c>
      <c r="C163" s="51" t="s">
        <v>3404</v>
      </c>
      <c r="D163" s="51" t="s">
        <v>3611</v>
      </c>
      <c r="E163" s="51" t="s">
        <v>3199</v>
      </c>
      <c r="F163" s="51" t="s">
        <v>6980</v>
      </c>
      <c r="G163" s="51" t="str">
        <f t="shared" si="2"/>
        <v>B</v>
      </c>
      <c r="H163" s="51"/>
      <c r="I163" s="51"/>
      <c r="J163" s="51" t="s">
        <v>3202</v>
      </c>
      <c r="K163" s="51" t="s">
        <v>3203</v>
      </c>
      <c r="L163" s="51" t="s">
        <v>3415</v>
      </c>
      <c r="M163" s="52" t="b">
        <v>0</v>
      </c>
      <c r="N163" s="53">
        <v>44704.418039004602</v>
      </c>
      <c r="O163" s="51" t="s">
        <v>2815</v>
      </c>
    </row>
    <row r="164" spans="1:15" x14ac:dyDescent="0.25">
      <c r="A164" s="51"/>
      <c r="B164" s="51" t="s">
        <v>3612</v>
      </c>
      <c r="C164" s="51" t="s">
        <v>3404</v>
      </c>
      <c r="D164" s="51" t="s">
        <v>3613</v>
      </c>
      <c r="E164" s="51" t="s">
        <v>3199</v>
      </c>
      <c r="F164" s="51" t="s">
        <v>6980</v>
      </c>
      <c r="G164" s="51" t="str">
        <f t="shared" si="2"/>
        <v>B</v>
      </c>
      <c r="H164" s="51"/>
      <c r="I164" s="51"/>
      <c r="J164" s="51" t="s">
        <v>3202</v>
      </c>
      <c r="K164" s="51" t="s">
        <v>3203</v>
      </c>
      <c r="L164" s="51" t="s">
        <v>3479</v>
      </c>
      <c r="M164" s="52" t="b">
        <v>0</v>
      </c>
      <c r="N164" s="53">
        <v>44704.473881562502</v>
      </c>
      <c r="O164" s="51" t="s">
        <v>2815</v>
      </c>
    </row>
    <row r="165" spans="1:15" x14ac:dyDescent="0.25">
      <c r="A165" s="51"/>
      <c r="B165" s="51" t="s">
        <v>3614</v>
      </c>
      <c r="C165" s="51" t="s">
        <v>3404</v>
      </c>
      <c r="D165" s="51" t="s">
        <v>3615</v>
      </c>
      <c r="E165" s="51" t="s">
        <v>3199</v>
      </c>
      <c r="F165" s="51" t="s">
        <v>6980</v>
      </c>
      <c r="G165" s="51" t="str">
        <f t="shared" si="2"/>
        <v>B</v>
      </c>
      <c r="H165" s="51"/>
      <c r="I165" s="51"/>
      <c r="J165" s="51" t="s">
        <v>3409</v>
      </c>
      <c r="K165" s="51" t="s">
        <v>3203</v>
      </c>
      <c r="L165" s="51" t="s">
        <v>3410</v>
      </c>
      <c r="M165" s="52" t="b">
        <v>0</v>
      </c>
      <c r="N165" s="53">
        <v>44707.577358830997</v>
      </c>
      <c r="O165" s="51" t="s">
        <v>2815</v>
      </c>
    </row>
    <row r="166" spans="1:15" x14ac:dyDescent="0.25">
      <c r="A166" s="51"/>
      <c r="B166" s="51" t="s">
        <v>3616</v>
      </c>
      <c r="C166" s="51" t="s">
        <v>3399</v>
      </c>
      <c r="D166" s="51" t="s">
        <v>3617</v>
      </c>
      <c r="E166" s="51" t="s">
        <v>3199</v>
      </c>
      <c r="F166" s="51" t="s">
        <v>6980</v>
      </c>
      <c r="G166" s="51" t="str">
        <f t="shared" si="2"/>
        <v>B</v>
      </c>
      <c r="H166" s="51"/>
      <c r="I166" s="51"/>
      <c r="J166" s="51" t="s">
        <v>3409</v>
      </c>
      <c r="K166" s="51" t="s">
        <v>3203</v>
      </c>
      <c r="L166" s="51" t="s">
        <v>3466</v>
      </c>
      <c r="M166" s="52" t="b">
        <v>0</v>
      </c>
      <c r="N166" s="53">
        <v>44702.599136111101</v>
      </c>
      <c r="O166" s="51" t="s">
        <v>2815</v>
      </c>
    </row>
    <row r="167" spans="1:15" x14ac:dyDescent="0.25">
      <c r="A167" s="51"/>
      <c r="B167" s="51" t="s">
        <v>3618</v>
      </c>
      <c r="C167" s="51" t="s">
        <v>3404</v>
      </c>
      <c r="D167" s="51" t="s">
        <v>3619</v>
      </c>
      <c r="E167" s="51" t="s">
        <v>3199</v>
      </c>
      <c r="F167" s="51" t="s">
        <v>6980</v>
      </c>
      <c r="G167" s="51" t="str">
        <f t="shared" si="2"/>
        <v>B</v>
      </c>
      <c r="H167" s="51"/>
      <c r="I167" s="51"/>
      <c r="J167" s="51" t="s">
        <v>3401</v>
      </c>
      <c r="K167" s="51" t="s">
        <v>3203</v>
      </c>
      <c r="L167" s="51" t="s">
        <v>3406</v>
      </c>
      <c r="M167" s="52" t="b">
        <v>0</v>
      </c>
      <c r="N167" s="53">
        <v>44707.478712037002</v>
      </c>
      <c r="O167" s="51" t="s">
        <v>2815</v>
      </c>
    </row>
    <row r="168" spans="1:15" x14ac:dyDescent="0.25">
      <c r="A168" s="51"/>
      <c r="B168" s="51" t="s">
        <v>3620</v>
      </c>
      <c r="C168" s="51" t="s">
        <v>3404</v>
      </c>
      <c r="D168" s="51" t="s">
        <v>3621</v>
      </c>
      <c r="E168" s="51" t="s">
        <v>3199</v>
      </c>
      <c r="F168" s="51" t="s">
        <v>6980</v>
      </c>
      <c r="G168" s="51" t="str">
        <f t="shared" si="2"/>
        <v>B</v>
      </c>
      <c r="H168" s="51"/>
      <c r="I168" s="51"/>
      <c r="J168" s="51" t="s">
        <v>3202</v>
      </c>
      <c r="K168" s="51" t="s">
        <v>3203</v>
      </c>
      <c r="L168" s="51" t="s">
        <v>3204</v>
      </c>
      <c r="M168" s="52" t="b">
        <v>0</v>
      </c>
      <c r="N168" s="53">
        <v>44704.398397766199</v>
      </c>
      <c r="O168" s="51" t="s">
        <v>2815</v>
      </c>
    </row>
    <row r="169" spans="1:15" x14ac:dyDescent="0.25">
      <c r="A169" s="51"/>
      <c r="B169" s="51" t="s">
        <v>3622</v>
      </c>
      <c r="C169" s="51" t="s">
        <v>3404</v>
      </c>
      <c r="D169" s="51" t="s">
        <v>3623</v>
      </c>
      <c r="E169" s="51" t="s">
        <v>3199</v>
      </c>
      <c r="F169" s="51" t="s">
        <v>6980</v>
      </c>
      <c r="G169" s="51" t="str">
        <f t="shared" si="2"/>
        <v>B</v>
      </c>
      <c r="H169" s="51"/>
      <c r="I169" s="51"/>
      <c r="J169" s="51" t="s">
        <v>3202</v>
      </c>
      <c r="K169" s="51" t="s">
        <v>3203</v>
      </c>
      <c r="L169" s="51" t="s">
        <v>3415</v>
      </c>
      <c r="M169" s="52" t="b">
        <v>0</v>
      </c>
      <c r="N169" s="53">
        <v>44704.419168205997</v>
      </c>
      <c r="O169" s="51" t="s">
        <v>2815</v>
      </c>
    </row>
    <row r="170" spans="1:15" x14ac:dyDescent="0.25">
      <c r="A170" s="51"/>
      <c r="B170" s="51" t="s">
        <v>3624</v>
      </c>
      <c r="C170" s="51" t="s">
        <v>3404</v>
      </c>
      <c r="D170" s="51" t="s">
        <v>3625</v>
      </c>
      <c r="E170" s="51" t="s">
        <v>3199</v>
      </c>
      <c r="F170" s="51" t="s">
        <v>6980</v>
      </c>
      <c r="G170" s="51" t="str">
        <f t="shared" si="2"/>
        <v>B</v>
      </c>
      <c r="H170" s="51"/>
      <c r="I170" s="51"/>
      <c r="J170" s="51" t="s">
        <v>3401</v>
      </c>
      <c r="K170" s="51" t="s">
        <v>3203</v>
      </c>
      <c r="L170" s="51" t="s">
        <v>3406</v>
      </c>
      <c r="M170" s="52" t="b">
        <v>0</v>
      </c>
      <c r="N170" s="53">
        <v>44707.478882094903</v>
      </c>
      <c r="O170" s="51" t="s">
        <v>2815</v>
      </c>
    </row>
    <row r="171" spans="1:15" x14ac:dyDescent="0.25">
      <c r="A171" s="51"/>
      <c r="B171" s="51" t="s">
        <v>3626</v>
      </c>
      <c r="C171" s="51" t="s">
        <v>3399</v>
      </c>
      <c r="D171" s="51" t="s">
        <v>3627</v>
      </c>
      <c r="E171" s="51" t="s">
        <v>3199</v>
      </c>
      <c r="F171" s="51" t="s">
        <v>6980</v>
      </c>
      <c r="G171" s="51" t="str">
        <f t="shared" si="2"/>
        <v>B</v>
      </c>
      <c r="H171" s="51"/>
      <c r="I171" s="51"/>
      <c r="J171" s="51" t="s">
        <v>3409</v>
      </c>
      <c r="K171" s="51" t="s">
        <v>3203</v>
      </c>
      <c r="L171" s="51" t="s">
        <v>3466</v>
      </c>
      <c r="M171" s="52" t="b">
        <v>0</v>
      </c>
      <c r="N171" s="53">
        <v>44702.613280358797</v>
      </c>
      <c r="O171" s="51" t="s">
        <v>2815</v>
      </c>
    </row>
    <row r="172" spans="1:15" x14ac:dyDescent="0.25">
      <c r="A172" s="51"/>
      <c r="B172" s="51" t="s">
        <v>3628</v>
      </c>
      <c r="C172" s="51" t="s">
        <v>3404</v>
      </c>
      <c r="D172" s="51" t="s">
        <v>3629</v>
      </c>
      <c r="E172" s="51" t="s">
        <v>3199</v>
      </c>
      <c r="F172" s="51" t="s">
        <v>6980</v>
      </c>
      <c r="G172" s="51" t="str">
        <f t="shared" si="2"/>
        <v>B</v>
      </c>
      <c r="H172" s="51"/>
      <c r="I172" s="51"/>
      <c r="J172" s="51" t="s">
        <v>3202</v>
      </c>
      <c r="K172" s="51" t="s">
        <v>3203</v>
      </c>
      <c r="L172" s="51" t="s">
        <v>3435</v>
      </c>
      <c r="M172" s="52" t="b">
        <v>0</v>
      </c>
      <c r="N172" s="53">
        <v>44704.353055590298</v>
      </c>
      <c r="O172" s="51" t="s">
        <v>2815</v>
      </c>
    </row>
    <row r="173" spans="1:15" x14ac:dyDescent="0.25">
      <c r="A173" s="51"/>
      <c r="B173" s="51" t="s">
        <v>3630</v>
      </c>
      <c r="C173" s="51" t="s">
        <v>3404</v>
      </c>
      <c r="D173" s="51" t="s">
        <v>3631</v>
      </c>
      <c r="E173" s="51" t="s">
        <v>3199</v>
      </c>
      <c r="F173" s="51" t="s">
        <v>6980</v>
      </c>
      <c r="G173" s="51" t="str">
        <f t="shared" si="2"/>
        <v>B</v>
      </c>
      <c r="H173" s="51"/>
      <c r="I173" s="51"/>
      <c r="J173" s="51" t="s">
        <v>3409</v>
      </c>
      <c r="K173" s="51" t="s">
        <v>3203</v>
      </c>
      <c r="L173" s="51" t="s">
        <v>3410</v>
      </c>
      <c r="M173" s="52" t="b">
        <v>0</v>
      </c>
      <c r="N173" s="53">
        <v>44707.579596377298</v>
      </c>
      <c r="O173" s="51" t="s">
        <v>2815</v>
      </c>
    </row>
    <row r="174" spans="1:15" x14ac:dyDescent="0.25">
      <c r="A174" s="51"/>
      <c r="B174" s="51" t="s">
        <v>3632</v>
      </c>
      <c r="C174" s="51" t="s">
        <v>3404</v>
      </c>
      <c r="D174" s="51" t="s">
        <v>3633</v>
      </c>
      <c r="E174" s="51" t="s">
        <v>3199</v>
      </c>
      <c r="F174" s="51" t="s">
        <v>6980</v>
      </c>
      <c r="G174" s="51" t="str">
        <f t="shared" si="2"/>
        <v>B</v>
      </c>
      <c r="H174" s="51"/>
      <c r="I174" s="51"/>
      <c r="J174" s="51" t="s">
        <v>3202</v>
      </c>
      <c r="K174" s="51" t="s">
        <v>3203</v>
      </c>
      <c r="L174" s="51" t="s">
        <v>3415</v>
      </c>
      <c r="M174" s="52" t="b">
        <v>0</v>
      </c>
      <c r="N174" s="53">
        <v>44704.420340659701</v>
      </c>
      <c r="O174" s="51" t="s">
        <v>2815</v>
      </c>
    </row>
    <row r="175" spans="1:15" x14ac:dyDescent="0.25">
      <c r="A175" s="51"/>
      <c r="B175" s="51" t="s">
        <v>3634</v>
      </c>
      <c r="C175" s="51" t="s">
        <v>3404</v>
      </c>
      <c r="D175" s="51" t="s">
        <v>3635</v>
      </c>
      <c r="E175" s="51" t="s">
        <v>3199</v>
      </c>
      <c r="F175" s="51" t="s">
        <v>6980</v>
      </c>
      <c r="G175" s="51" t="str">
        <f t="shared" si="2"/>
        <v>B</v>
      </c>
      <c r="H175" s="51"/>
      <c r="I175" s="51"/>
      <c r="J175" s="51" t="s">
        <v>3202</v>
      </c>
      <c r="K175" s="51" t="s">
        <v>3203</v>
      </c>
      <c r="L175" s="51" t="s">
        <v>3479</v>
      </c>
      <c r="M175" s="52" t="b">
        <v>0</v>
      </c>
      <c r="N175" s="53">
        <v>44704.474296909699</v>
      </c>
      <c r="O175" s="51" t="s">
        <v>2815</v>
      </c>
    </row>
    <row r="176" spans="1:15" x14ac:dyDescent="0.25">
      <c r="A176" s="51"/>
      <c r="B176" s="51" t="s">
        <v>3636</v>
      </c>
      <c r="C176" s="51" t="s">
        <v>3399</v>
      </c>
      <c r="D176" s="51" t="s">
        <v>3637</v>
      </c>
      <c r="E176" s="51" t="s">
        <v>3199</v>
      </c>
      <c r="F176" s="51" t="s">
        <v>6980</v>
      </c>
      <c r="G176" s="51" t="str">
        <f t="shared" si="2"/>
        <v>B</v>
      </c>
      <c r="H176" s="51"/>
      <c r="I176" s="51"/>
      <c r="J176" s="51" t="s">
        <v>3202</v>
      </c>
      <c r="K176" s="51" t="s">
        <v>3203</v>
      </c>
      <c r="L176" s="51" t="s">
        <v>3454</v>
      </c>
      <c r="M176" s="52" t="b">
        <v>0</v>
      </c>
      <c r="N176" s="53">
        <v>44707.350410497696</v>
      </c>
      <c r="O176" s="51" t="s">
        <v>2815</v>
      </c>
    </row>
    <row r="177" spans="1:15" x14ac:dyDescent="0.25">
      <c r="A177" s="51"/>
      <c r="B177" s="51" t="s">
        <v>3638</v>
      </c>
      <c r="C177" s="51" t="s">
        <v>3404</v>
      </c>
      <c r="D177" s="51" t="s">
        <v>3639</v>
      </c>
      <c r="E177" s="51" t="s">
        <v>3199</v>
      </c>
      <c r="F177" s="51" t="s">
        <v>6980</v>
      </c>
      <c r="G177" s="51" t="str">
        <f t="shared" si="2"/>
        <v>B</v>
      </c>
      <c r="H177" s="51"/>
      <c r="I177" s="51"/>
      <c r="J177" s="51" t="s">
        <v>3202</v>
      </c>
      <c r="K177" s="51" t="s">
        <v>3203</v>
      </c>
      <c r="L177" s="51" t="s">
        <v>3415</v>
      </c>
      <c r="M177" s="52" t="b">
        <v>0</v>
      </c>
      <c r="N177" s="53">
        <v>44704.420808796298</v>
      </c>
      <c r="O177" s="51" t="s">
        <v>2815</v>
      </c>
    </row>
    <row r="178" spans="1:15" x14ac:dyDescent="0.25">
      <c r="A178" s="51"/>
      <c r="B178" s="51" t="s">
        <v>3640</v>
      </c>
      <c r="C178" s="51" t="s">
        <v>3399</v>
      </c>
      <c r="D178" s="51" t="s">
        <v>3641</v>
      </c>
      <c r="E178" s="51" t="s">
        <v>3199</v>
      </c>
      <c r="F178" s="51" t="s">
        <v>6980</v>
      </c>
      <c r="G178" s="51" t="str">
        <f t="shared" si="2"/>
        <v>B</v>
      </c>
      <c r="H178" s="51"/>
      <c r="I178" s="51"/>
      <c r="J178" s="51" t="s">
        <v>3409</v>
      </c>
      <c r="K178" s="51" t="s">
        <v>3203</v>
      </c>
      <c r="L178" s="51" t="s">
        <v>3466</v>
      </c>
      <c r="M178" s="52" t="b">
        <v>0</v>
      </c>
      <c r="N178" s="53">
        <v>44702.627743402802</v>
      </c>
      <c r="O178" s="51" t="s">
        <v>2815</v>
      </c>
    </row>
    <row r="179" spans="1:15" x14ac:dyDescent="0.25">
      <c r="A179" s="51"/>
      <c r="B179" s="51" t="s">
        <v>3642</v>
      </c>
      <c r="C179" s="51" t="s">
        <v>3404</v>
      </c>
      <c r="D179" s="51" t="s">
        <v>3643</v>
      </c>
      <c r="E179" s="51" t="s">
        <v>3199</v>
      </c>
      <c r="F179" s="51" t="s">
        <v>6980</v>
      </c>
      <c r="G179" s="51" t="str">
        <f t="shared" si="2"/>
        <v>B</v>
      </c>
      <c r="H179" s="51"/>
      <c r="I179" s="51"/>
      <c r="J179" s="51" t="s">
        <v>3202</v>
      </c>
      <c r="K179" s="51" t="s">
        <v>3203</v>
      </c>
      <c r="L179" s="51" t="s">
        <v>3415</v>
      </c>
      <c r="M179" s="52" t="b">
        <v>0</v>
      </c>
      <c r="N179" s="53">
        <v>44704.421228240702</v>
      </c>
      <c r="O179" s="51" t="s">
        <v>2815</v>
      </c>
    </row>
    <row r="180" spans="1:15" x14ac:dyDescent="0.25">
      <c r="A180" s="51"/>
      <c r="B180" s="51" t="s">
        <v>3644</v>
      </c>
      <c r="C180" s="51" t="s">
        <v>3404</v>
      </c>
      <c r="D180" s="51" t="s">
        <v>3645</v>
      </c>
      <c r="E180" s="51" t="s">
        <v>3199</v>
      </c>
      <c r="F180" s="51" t="s">
        <v>6980</v>
      </c>
      <c r="G180" s="51" t="str">
        <f t="shared" si="2"/>
        <v>B</v>
      </c>
      <c r="H180" s="51"/>
      <c r="I180" s="51"/>
      <c r="J180" s="51" t="s">
        <v>3401</v>
      </c>
      <c r="K180" s="51" t="s">
        <v>3203</v>
      </c>
      <c r="L180" s="51" t="s">
        <v>3406</v>
      </c>
      <c r="M180" s="52" t="b">
        <v>0</v>
      </c>
      <c r="N180" s="53">
        <v>44707.479161342599</v>
      </c>
      <c r="O180" s="51" t="s">
        <v>2815</v>
      </c>
    </row>
    <row r="181" spans="1:15" x14ac:dyDescent="0.25">
      <c r="A181" s="51"/>
      <c r="B181" s="51" t="s">
        <v>3646</v>
      </c>
      <c r="C181" s="51" t="s">
        <v>3399</v>
      </c>
      <c r="D181" s="51" t="s">
        <v>3647</v>
      </c>
      <c r="E181" s="51" t="s">
        <v>3199</v>
      </c>
      <c r="F181" s="51" t="s">
        <v>6980</v>
      </c>
      <c r="G181" s="51" t="str">
        <f t="shared" si="2"/>
        <v>B</v>
      </c>
      <c r="H181" s="51"/>
      <c r="I181" s="51"/>
      <c r="J181" s="51" t="s">
        <v>3409</v>
      </c>
      <c r="K181" s="51" t="s">
        <v>3203</v>
      </c>
      <c r="L181" s="51" t="s">
        <v>3466</v>
      </c>
      <c r="M181" s="52" t="b">
        <v>0</v>
      </c>
      <c r="N181" s="53">
        <v>44702.628385335702</v>
      </c>
      <c r="O181" s="51" t="s">
        <v>2815</v>
      </c>
    </row>
    <row r="182" spans="1:15" x14ac:dyDescent="0.25">
      <c r="A182" s="51"/>
      <c r="B182" s="51" t="s">
        <v>3648</v>
      </c>
      <c r="C182" s="51" t="s">
        <v>3404</v>
      </c>
      <c r="D182" s="51" t="s">
        <v>3649</v>
      </c>
      <c r="E182" s="51" t="s">
        <v>3199</v>
      </c>
      <c r="F182" s="51" t="s">
        <v>6980</v>
      </c>
      <c r="G182" s="51" t="str">
        <f t="shared" si="2"/>
        <v>B</v>
      </c>
      <c r="H182" s="51"/>
      <c r="I182" s="51"/>
      <c r="J182" s="51" t="s">
        <v>3409</v>
      </c>
      <c r="K182" s="51" t="s">
        <v>3203</v>
      </c>
      <c r="L182" s="51" t="s">
        <v>3446</v>
      </c>
      <c r="M182" s="52" t="b">
        <v>0</v>
      </c>
      <c r="N182" s="53">
        <v>44707.642500891197</v>
      </c>
      <c r="O182" s="51" t="s">
        <v>2815</v>
      </c>
    </row>
    <row r="183" spans="1:15" x14ac:dyDescent="0.25">
      <c r="A183" s="51"/>
      <c r="B183" s="51" t="s">
        <v>3650</v>
      </c>
      <c r="C183" s="51" t="s">
        <v>3404</v>
      </c>
      <c r="D183" s="51" t="s">
        <v>3651</v>
      </c>
      <c r="E183" s="51" t="s">
        <v>3199</v>
      </c>
      <c r="F183" s="51" t="s">
        <v>6980</v>
      </c>
      <c r="G183" s="51" t="str">
        <f t="shared" si="2"/>
        <v>B</v>
      </c>
      <c r="H183" s="51"/>
      <c r="I183" s="51"/>
      <c r="J183" s="51" t="s">
        <v>3409</v>
      </c>
      <c r="K183" s="51" t="s">
        <v>3203</v>
      </c>
      <c r="L183" s="51" t="s">
        <v>3446</v>
      </c>
      <c r="M183" s="52" t="b">
        <v>0</v>
      </c>
      <c r="N183" s="53">
        <v>44707.642674074101</v>
      </c>
      <c r="O183" s="51" t="s">
        <v>2815</v>
      </c>
    </row>
    <row r="184" spans="1:15" x14ac:dyDescent="0.25">
      <c r="A184" s="51"/>
      <c r="B184" s="51" t="s">
        <v>3652</v>
      </c>
      <c r="C184" s="51" t="s">
        <v>3404</v>
      </c>
      <c r="D184" s="51" t="s">
        <v>3653</v>
      </c>
      <c r="E184" s="51" t="s">
        <v>3199</v>
      </c>
      <c r="F184" s="51" t="s">
        <v>6980</v>
      </c>
      <c r="G184" s="51" t="str">
        <f t="shared" si="2"/>
        <v>B</v>
      </c>
      <c r="H184" s="51"/>
      <c r="I184" s="51"/>
      <c r="J184" s="51" t="s">
        <v>3409</v>
      </c>
      <c r="K184" s="51" t="s">
        <v>3203</v>
      </c>
      <c r="L184" s="51" t="s">
        <v>3410</v>
      </c>
      <c r="M184" s="52" t="b">
        <v>0</v>
      </c>
      <c r="N184" s="53">
        <v>44707.580005902797</v>
      </c>
      <c r="O184" s="51" t="s">
        <v>2815</v>
      </c>
    </row>
    <row r="185" spans="1:15" x14ac:dyDescent="0.25">
      <c r="A185" s="51" t="s">
        <v>32</v>
      </c>
      <c r="B185" s="51" t="s">
        <v>3654</v>
      </c>
      <c r="C185" s="51" t="s">
        <v>3396</v>
      </c>
      <c r="D185" s="51" t="s">
        <v>3655</v>
      </c>
      <c r="E185" s="51" t="s">
        <v>3195</v>
      </c>
      <c r="F185" s="51" t="s">
        <v>7313</v>
      </c>
      <c r="G185" s="51" t="str">
        <f t="shared" si="2"/>
        <v>N</v>
      </c>
      <c r="H185" s="51"/>
      <c r="I185" s="51"/>
      <c r="J185" s="51" t="s">
        <v>3301</v>
      </c>
      <c r="K185" s="51" t="s">
        <v>3196</v>
      </c>
      <c r="L185" s="51" t="s">
        <v>3656</v>
      </c>
      <c r="M185" s="52" t="b">
        <v>0</v>
      </c>
      <c r="N185" s="53">
        <v>44750.390832326397</v>
      </c>
      <c r="O185" s="51" t="s">
        <v>34</v>
      </c>
    </row>
    <row r="186" spans="1:15" x14ac:dyDescent="0.25">
      <c r="A186" s="51" t="s">
        <v>32</v>
      </c>
      <c r="B186" s="51" t="s">
        <v>3657</v>
      </c>
      <c r="C186" s="51" t="s">
        <v>3396</v>
      </c>
      <c r="D186" s="51" t="s">
        <v>3658</v>
      </c>
      <c r="E186" s="51" t="s">
        <v>3195</v>
      </c>
      <c r="F186" s="51" t="s">
        <v>7313</v>
      </c>
      <c r="G186" s="51" t="str">
        <f t="shared" si="2"/>
        <v>N</v>
      </c>
      <c r="H186" s="51"/>
      <c r="I186" s="51"/>
      <c r="J186" s="51" t="s">
        <v>3457</v>
      </c>
      <c r="K186" s="51" t="s">
        <v>3196</v>
      </c>
      <c r="L186" s="51" t="s">
        <v>3458</v>
      </c>
      <c r="M186" s="52" t="b">
        <v>0</v>
      </c>
      <c r="N186" s="53">
        <v>44767.449129201399</v>
      </c>
      <c r="O186" s="51" t="s">
        <v>34</v>
      </c>
    </row>
    <row r="187" spans="1:15" x14ac:dyDescent="0.25">
      <c r="A187" s="51"/>
      <c r="B187" s="51" t="s">
        <v>3659</v>
      </c>
      <c r="C187" s="51" t="s">
        <v>3404</v>
      </c>
      <c r="D187" s="51" t="s">
        <v>3660</v>
      </c>
      <c r="E187" s="51" t="s">
        <v>3199</v>
      </c>
      <c r="F187" s="51" t="s">
        <v>6980</v>
      </c>
      <c r="G187" s="51" t="str">
        <f t="shared" si="2"/>
        <v>B</v>
      </c>
      <c r="H187" s="51"/>
      <c r="I187" s="51"/>
      <c r="J187" s="51" t="s">
        <v>3409</v>
      </c>
      <c r="K187" s="51" t="s">
        <v>3203</v>
      </c>
      <c r="L187" s="51" t="s">
        <v>3446</v>
      </c>
      <c r="M187" s="52" t="b">
        <v>0</v>
      </c>
      <c r="N187" s="53">
        <v>44707.642821412002</v>
      </c>
      <c r="O187" s="51" t="s">
        <v>2815</v>
      </c>
    </row>
    <row r="188" spans="1:15" x14ac:dyDescent="0.25">
      <c r="A188" s="51"/>
      <c r="B188" s="51" t="s">
        <v>3661</v>
      </c>
      <c r="C188" s="51" t="s">
        <v>3404</v>
      </c>
      <c r="D188" s="51" t="s">
        <v>3662</v>
      </c>
      <c r="E188" s="51" t="s">
        <v>3199</v>
      </c>
      <c r="F188" s="51" t="s">
        <v>6980</v>
      </c>
      <c r="G188" s="51" t="str">
        <f t="shared" si="2"/>
        <v>B</v>
      </c>
      <c r="H188" s="51"/>
      <c r="I188" s="51"/>
      <c r="J188" s="51" t="s">
        <v>3409</v>
      </c>
      <c r="K188" s="51" t="s">
        <v>3203</v>
      </c>
      <c r="L188" s="51" t="s">
        <v>3435</v>
      </c>
      <c r="M188" s="52" t="b">
        <v>0</v>
      </c>
      <c r="N188" s="53">
        <v>44704.353498379598</v>
      </c>
      <c r="O188" s="51" t="s">
        <v>2815</v>
      </c>
    </row>
    <row r="189" spans="1:15" x14ac:dyDescent="0.25">
      <c r="A189" s="51"/>
      <c r="B189" s="51" t="s">
        <v>3663</v>
      </c>
      <c r="C189" s="51" t="s">
        <v>3404</v>
      </c>
      <c r="D189" s="51" t="s">
        <v>3664</v>
      </c>
      <c r="E189" s="51" t="s">
        <v>3199</v>
      </c>
      <c r="F189" s="51" t="s">
        <v>6980</v>
      </c>
      <c r="G189" s="51" t="str">
        <f t="shared" si="2"/>
        <v>B</v>
      </c>
      <c r="H189" s="51"/>
      <c r="I189" s="51"/>
      <c r="J189" s="51" t="s">
        <v>3409</v>
      </c>
      <c r="K189" s="51" t="s">
        <v>3203</v>
      </c>
      <c r="L189" s="51" t="s">
        <v>3466</v>
      </c>
      <c r="M189" s="52" t="b">
        <v>0</v>
      </c>
      <c r="N189" s="53">
        <v>44702.628874305599</v>
      </c>
      <c r="O189" s="51" t="s">
        <v>2815</v>
      </c>
    </row>
    <row r="190" spans="1:15" x14ac:dyDescent="0.25">
      <c r="A190" s="51"/>
      <c r="B190" s="51" t="s">
        <v>3665</v>
      </c>
      <c r="C190" s="51" t="s">
        <v>3404</v>
      </c>
      <c r="D190" s="51" t="s">
        <v>3666</v>
      </c>
      <c r="E190" s="51" t="s">
        <v>3199</v>
      </c>
      <c r="F190" s="51" t="s">
        <v>6980</v>
      </c>
      <c r="G190" s="51" t="str">
        <f t="shared" si="2"/>
        <v>B</v>
      </c>
      <c r="H190" s="51"/>
      <c r="I190" s="51"/>
      <c r="J190" s="51" t="s">
        <v>3401</v>
      </c>
      <c r="K190" s="51" t="s">
        <v>3203</v>
      </c>
      <c r="L190" s="51" t="s">
        <v>3476</v>
      </c>
      <c r="M190" s="52" t="b">
        <v>0</v>
      </c>
      <c r="N190" s="53">
        <v>44705.615206597198</v>
      </c>
      <c r="O190" s="51" t="s">
        <v>2815</v>
      </c>
    </row>
    <row r="191" spans="1:15" x14ac:dyDescent="0.25">
      <c r="A191" s="51"/>
      <c r="B191" s="51" t="s">
        <v>3667</v>
      </c>
      <c r="C191" s="51" t="s">
        <v>3404</v>
      </c>
      <c r="D191" s="51" t="s">
        <v>3668</v>
      </c>
      <c r="E191" s="51" t="s">
        <v>3199</v>
      </c>
      <c r="F191" s="51" t="s">
        <v>6980</v>
      </c>
      <c r="G191" s="51" t="str">
        <f t="shared" si="2"/>
        <v>B</v>
      </c>
      <c r="H191" s="51"/>
      <c r="I191" s="51"/>
      <c r="J191" s="51" t="s">
        <v>3401</v>
      </c>
      <c r="K191" s="51" t="s">
        <v>3203</v>
      </c>
      <c r="L191" s="51" t="s">
        <v>3406</v>
      </c>
      <c r="M191" s="52" t="b">
        <v>0</v>
      </c>
      <c r="N191" s="53">
        <v>44707.479352083297</v>
      </c>
      <c r="O191" s="51" t="s">
        <v>2815</v>
      </c>
    </row>
    <row r="192" spans="1:15" x14ac:dyDescent="0.25">
      <c r="A192" s="51"/>
      <c r="B192" s="51" t="s">
        <v>3669</v>
      </c>
      <c r="C192" s="51" t="s">
        <v>3404</v>
      </c>
      <c r="D192" s="51" t="s">
        <v>3670</v>
      </c>
      <c r="E192" s="51" t="s">
        <v>3199</v>
      </c>
      <c r="F192" s="51" t="s">
        <v>6980</v>
      </c>
      <c r="G192" s="51" t="str">
        <f t="shared" si="2"/>
        <v>B</v>
      </c>
      <c r="H192" s="51"/>
      <c r="I192" s="51"/>
      <c r="J192" s="51" t="s">
        <v>3202</v>
      </c>
      <c r="K192" s="51" t="s">
        <v>3203</v>
      </c>
      <c r="L192" s="51" t="s">
        <v>3415</v>
      </c>
      <c r="M192" s="52" t="b">
        <v>0</v>
      </c>
      <c r="N192" s="53">
        <v>44704.421568402802</v>
      </c>
      <c r="O192" s="51" t="s">
        <v>2815</v>
      </c>
    </row>
    <row r="193" spans="1:15" x14ac:dyDescent="0.25">
      <c r="A193" s="51"/>
      <c r="B193" s="51" t="s">
        <v>3671</v>
      </c>
      <c r="C193" s="51" t="s">
        <v>3404</v>
      </c>
      <c r="D193" s="51" t="s">
        <v>3672</v>
      </c>
      <c r="E193" s="51" t="s">
        <v>3199</v>
      </c>
      <c r="F193" s="51" t="s">
        <v>6980</v>
      </c>
      <c r="G193" s="51" t="str">
        <f t="shared" si="2"/>
        <v>B</v>
      </c>
      <c r="H193" s="51"/>
      <c r="I193" s="51"/>
      <c r="J193" s="51" t="s">
        <v>3202</v>
      </c>
      <c r="K193" s="51" t="s">
        <v>3203</v>
      </c>
      <c r="L193" s="51" t="s">
        <v>3446</v>
      </c>
      <c r="M193" s="52" t="b">
        <v>0</v>
      </c>
      <c r="N193" s="53">
        <v>44707.642979594901</v>
      </c>
      <c r="O193" s="51" t="s">
        <v>2815</v>
      </c>
    </row>
    <row r="194" spans="1:15" x14ac:dyDescent="0.25">
      <c r="A194" s="51"/>
      <c r="B194" s="51" t="s">
        <v>3673</v>
      </c>
      <c r="C194" s="51" t="s">
        <v>3404</v>
      </c>
      <c r="D194" s="51" t="s">
        <v>3674</v>
      </c>
      <c r="E194" s="51" t="s">
        <v>3199</v>
      </c>
      <c r="F194" s="51" t="s">
        <v>6980</v>
      </c>
      <c r="G194" s="51" t="str">
        <f t="shared" si="2"/>
        <v>B</v>
      </c>
      <c r="H194" s="51"/>
      <c r="I194" s="51"/>
      <c r="J194" s="51" t="s">
        <v>3202</v>
      </c>
      <c r="K194" s="51" t="s">
        <v>3203</v>
      </c>
      <c r="L194" s="51" t="s">
        <v>3415</v>
      </c>
      <c r="M194" s="52" t="b">
        <v>0</v>
      </c>
      <c r="N194" s="53">
        <v>44704.421931516197</v>
      </c>
      <c r="O194" s="51" t="s">
        <v>2815</v>
      </c>
    </row>
    <row r="195" spans="1:15" x14ac:dyDescent="0.25">
      <c r="A195" s="51"/>
      <c r="B195" s="51" t="s">
        <v>3675</v>
      </c>
      <c r="C195" s="51" t="s">
        <v>3404</v>
      </c>
      <c r="D195" s="51" t="s">
        <v>3676</v>
      </c>
      <c r="E195" s="51" t="s">
        <v>3199</v>
      </c>
      <c r="F195" s="51" t="s">
        <v>6980</v>
      </c>
      <c r="G195" s="51" t="str">
        <f t="shared" si="2"/>
        <v>B</v>
      </c>
      <c r="H195" s="51"/>
      <c r="I195" s="51"/>
      <c r="J195" s="51" t="s">
        <v>3409</v>
      </c>
      <c r="K195" s="51" t="s">
        <v>3203</v>
      </c>
      <c r="L195" s="51" t="s">
        <v>3466</v>
      </c>
      <c r="M195" s="52" t="b">
        <v>0</v>
      </c>
      <c r="N195" s="53">
        <v>44702.629355243102</v>
      </c>
      <c r="O195" s="51" t="s">
        <v>2815</v>
      </c>
    </row>
    <row r="196" spans="1:15" ht="21" x14ac:dyDescent="0.25">
      <c r="A196" s="51"/>
      <c r="B196" s="51" t="s">
        <v>3677</v>
      </c>
      <c r="C196" s="51" t="s">
        <v>3404</v>
      </c>
      <c r="D196" s="54" t="s">
        <v>3678</v>
      </c>
      <c r="E196" s="51" t="s">
        <v>3199</v>
      </c>
      <c r="F196" s="51" t="s">
        <v>6980</v>
      </c>
      <c r="G196" s="51" t="str">
        <f t="shared" ref="G196:G259" si="3">IF(F196="MIENNAM","N","B")</f>
        <v>B</v>
      </c>
      <c r="H196" s="51"/>
      <c r="I196" s="51"/>
      <c r="J196" s="51" t="s">
        <v>3401</v>
      </c>
      <c r="K196" s="51" t="s">
        <v>3203</v>
      </c>
      <c r="L196" s="51" t="s">
        <v>3406</v>
      </c>
      <c r="M196" s="52" t="b">
        <v>0</v>
      </c>
      <c r="N196" s="53">
        <v>44707.479536655097</v>
      </c>
      <c r="O196" s="51" t="s">
        <v>2815</v>
      </c>
    </row>
    <row r="197" spans="1:15" x14ac:dyDescent="0.25">
      <c r="A197" s="51"/>
      <c r="B197" s="51" t="s">
        <v>3679</v>
      </c>
      <c r="C197" s="51" t="s">
        <v>3404</v>
      </c>
      <c r="D197" s="51" t="s">
        <v>3680</v>
      </c>
      <c r="E197" s="51" t="s">
        <v>3199</v>
      </c>
      <c r="F197" s="51" t="s">
        <v>6980</v>
      </c>
      <c r="G197" s="51" t="str">
        <f t="shared" si="3"/>
        <v>B</v>
      </c>
      <c r="H197" s="51"/>
      <c r="I197" s="51"/>
      <c r="J197" s="51" t="s">
        <v>3202</v>
      </c>
      <c r="K197" s="51" t="s">
        <v>3203</v>
      </c>
      <c r="L197" s="51" t="s">
        <v>3415</v>
      </c>
      <c r="M197" s="52" t="b">
        <v>0</v>
      </c>
      <c r="N197" s="53">
        <v>44704.424198229201</v>
      </c>
      <c r="O197" s="51" t="s">
        <v>2815</v>
      </c>
    </row>
    <row r="198" spans="1:15" x14ac:dyDescent="0.25">
      <c r="A198" s="51"/>
      <c r="B198" s="51" t="s">
        <v>3681</v>
      </c>
      <c r="C198" s="51" t="s">
        <v>3404</v>
      </c>
      <c r="D198" s="51" t="s">
        <v>3682</v>
      </c>
      <c r="E198" s="51" t="s">
        <v>3199</v>
      </c>
      <c r="F198" s="51" t="s">
        <v>6980</v>
      </c>
      <c r="G198" s="51" t="str">
        <f t="shared" si="3"/>
        <v>B</v>
      </c>
      <c r="H198" s="51"/>
      <c r="I198" s="51"/>
      <c r="J198" s="51" t="s">
        <v>3202</v>
      </c>
      <c r="K198" s="51" t="s">
        <v>3203</v>
      </c>
      <c r="L198" s="51" t="s">
        <v>3415</v>
      </c>
      <c r="M198" s="52" t="b">
        <v>0</v>
      </c>
      <c r="N198" s="53">
        <v>44704.424754861102</v>
      </c>
      <c r="O198" s="51" t="s">
        <v>2815</v>
      </c>
    </row>
    <row r="199" spans="1:15" x14ac:dyDescent="0.25">
      <c r="A199" s="51"/>
      <c r="B199" s="51" t="s">
        <v>3683</v>
      </c>
      <c r="C199" s="51" t="s">
        <v>3404</v>
      </c>
      <c r="D199" s="51" t="s">
        <v>3684</v>
      </c>
      <c r="E199" s="51" t="s">
        <v>3199</v>
      </c>
      <c r="F199" s="51" t="s">
        <v>6980</v>
      </c>
      <c r="G199" s="51" t="str">
        <f t="shared" si="3"/>
        <v>B</v>
      </c>
      <c r="H199" s="51"/>
      <c r="I199" s="51"/>
      <c r="J199" s="51" t="s">
        <v>3409</v>
      </c>
      <c r="K199" s="51" t="s">
        <v>3203</v>
      </c>
      <c r="L199" s="51" t="s">
        <v>3410</v>
      </c>
      <c r="M199" s="52" t="b">
        <v>0</v>
      </c>
      <c r="N199" s="53">
        <v>44707.580383182903</v>
      </c>
      <c r="O199" s="51" t="s">
        <v>2815</v>
      </c>
    </row>
    <row r="200" spans="1:15" x14ac:dyDescent="0.25">
      <c r="A200" s="51"/>
      <c r="B200" s="51" t="s">
        <v>3685</v>
      </c>
      <c r="C200" s="51" t="s">
        <v>3399</v>
      </c>
      <c r="D200" s="51" t="s">
        <v>3686</v>
      </c>
      <c r="E200" s="51" t="s">
        <v>3199</v>
      </c>
      <c r="F200" s="51" t="s">
        <v>6980</v>
      </c>
      <c r="G200" s="51" t="str">
        <f t="shared" si="3"/>
        <v>B</v>
      </c>
      <c r="H200" s="51"/>
      <c r="I200" s="51"/>
      <c r="J200" s="51" t="s">
        <v>3401</v>
      </c>
      <c r="K200" s="51" t="s">
        <v>3203</v>
      </c>
      <c r="L200" s="51" t="s">
        <v>3402</v>
      </c>
      <c r="M200" s="52" t="b">
        <v>0</v>
      </c>
      <c r="N200" s="53">
        <v>44898.603128935203</v>
      </c>
      <c r="O200" s="51" t="s">
        <v>2815</v>
      </c>
    </row>
    <row r="201" spans="1:15" x14ac:dyDescent="0.25">
      <c r="A201" s="51"/>
      <c r="B201" s="51" t="s">
        <v>3687</v>
      </c>
      <c r="C201" s="51" t="s">
        <v>3404</v>
      </c>
      <c r="D201" s="51" t="s">
        <v>3688</v>
      </c>
      <c r="E201" s="51" t="s">
        <v>3199</v>
      </c>
      <c r="F201" s="51" t="s">
        <v>6980</v>
      </c>
      <c r="G201" s="51" t="str">
        <f t="shared" si="3"/>
        <v>B</v>
      </c>
      <c r="H201" s="51"/>
      <c r="I201" s="51"/>
      <c r="J201" s="51" t="s">
        <v>3409</v>
      </c>
      <c r="K201" s="51" t="s">
        <v>3203</v>
      </c>
      <c r="L201" s="51" t="s">
        <v>3435</v>
      </c>
      <c r="M201" s="52" t="b">
        <v>0</v>
      </c>
      <c r="N201" s="53">
        <v>44704.353902858798</v>
      </c>
      <c r="O201" s="51" t="s">
        <v>2815</v>
      </c>
    </row>
    <row r="202" spans="1:15" x14ac:dyDescent="0.25">
      <c r="A202" s="51"/>
      <c r="B202" s="51" t="s">
        <v>3689</v>
      </c>
      <c r="C202" s="51" t="s">
        <v>3404</v>
      </c>
      <c r="D202" s="51" t="s">
        <v>3690</v>
      </c>
      <c r="E202" s="51" t="s">
        <v>3199</v>
      </c>
      <c r="F202" s="51" t="s">
        <v>6980</v>
      </c>
      <c r="G202" s="51" t="str">
        <f t="shared" si="3"/>
        <v>B</v>
      </c>
      <c r="H202" s="51"/>
      <c r="I202" s="51"/>
      <c r="J202" s="51" t="s">
        <v>3409</v>
      </c>
      <c r="K202" s="51" t="s">
        <v>3203</v>
      </c>
      <c r="L202" s="51" t="s">
        <v>3410</v>
      </c>
      <c r="M202" s="52" t="b">
        <v>0</v>
      </c>
      <c r="N202" s="53">
        <v>44707.580570752303</v>
      </c>
      <c r="O202" s="51" t="s">
        <v>2815</v>
      </c>
    </row>
    <row r="203" spans="1:15" x14ac:dyDescent="0.25">
      <c r="A203" s="51"/>
      <c r="B203" s="51" t="s">
        <v>3691</v>
      </c>
      <c r="C203" s="51" t="s">
        <v>3404</v>
      </c>
      <c r="D203" s="51" t="s">
        <v>3692</v>
      </c>
      <c r="E203" s="51" t="s">
        <v>3199</v>
      </c>
      <c r="F203" s="51" t="s">
        <v>6980</v>
      </c>
      <c r="G203" s="51" t="str">
        <f t="shared" si="3"/>
        <v>B</v>
      </c>
      <c r="H203" s="51"/>
      <c r="I203" s="51"/>
      <c r="J203" s="51" t="s">
        <v>3409</v>
      </c>
      <c r="K203" s="51" t="s">
        <v>3203</v>
      </c>
      <c r="L203" s="51" t="s">
        <v>3410</v>
      </c>
      <c r="M203" s="52" t="b">
        <v>0</v>
      </c>
      <c r="N203" s="53">
        <v>44707.580773807902</v>
      </c>
      <c r="O203" s="51" t="s">
        <v>2815</v>
      </c>
    </row>
    <row r="204" spans="1:15" x14ac:dyDescent="0.25">
      <c r="A204" s="51"/>
      <c r="B204" s="51" t="s">
        <v>3693</v>
      </c>
      <c r="C204" s="51" t="s">
        <v>3404</v>
      </c>
      <c r="D204" s="51" t="s">
        <v>3694</v>
      </c>
      <c r="E204" s="51" t="s">
        <v>3199</v>
      </c>
      <c r="F204" s="51" t="s">
        <v>6980</v>
      </c>
      <c r="G204" s="51" t="str">
        <f t="shared" si="3"/>
        <v>B</v>
      </c>
      <c r="H204" s="51"/>
      <c r="I204" s="51"/>
      <c r="J204" s="51" t="s">
        <v>3202</v>
      </c>
      <c r="K204" s="51" t="s">
        <v>3203</v>
      </c>
      <c r="L204" s="51" t="s">
        <v>3421</v>
      </c>
      <c r="M204" s="52" t="b">
        <v>0</v>
      </c>
      <c r="N204" s="53">
        <v>44704.318727280101</v>
      </c>
      <c r="O204" s="51" t="s">
        <v>2815</v>
      </c>
    </row>
    <row r="205" spans="1:15" x14ac:dyDescent="0.25">
      <c r="A205" s="51"/>
      <c r="B205" s="51" t="s">
        <v>3695</v>
      </c>
      <c r="C205" s="51" t="s">
        <v>3404</v>
      </c>
      <c r="D205" s="51" t="s">
        <v>3696</v>
      </c>
      <c r="E205" s="51" t="s">
        <v>3199</v>
      </c>
      <c r="F205" s="51" t="s">
        <v>6980</v>
      </c>
      <c r="G205" s="51" t="str">
        <f t="shared" si="3"/>
        <v>B</v>
      </c>
      <c r="H205" s="51"/>
      <c r="I205" s="51"/>
      <c r="J205" s="51" t="s">
        <v>3409</v>
      </c>
      <c r="K205" s="51" t="s">
        <v>3203</v>
      </c>
      <c r="L205" s="51" t="s">
        <v>3466</v>
      </c>
      <c r="M205" s="52" t="b">
        <v>0</v>
      </c>
      <c r="N205" s="53">
        <v>44702.629766817103</v>
      </c>
      <c r="O205" s="51" t="s">
        <v>2815</v>
      </c>
    </row>
    <row r="206" spans="1:15" x14ac:dyDescent="0.25">
      <c r="A206" s="51"/>
      <c r="B206" s="51" t="s">
        <v>3697</v>
      </c>
      <c r="C206" s="51" t="s">
        <v>3404</v>
      </c>
      <c r="D206" s="51" t="s">
        <v>3698</v>
      </c>
      <c r="E206" s="51" t="s">
        <v>3199</v>
      </c>
      <c r="F206" s="51" t="s">
        <v>6980</v>
      </c>
      <c r="G206" s="51" t="str">
        <f t="shared" si="3"/>
        <v>B</v>
      </c>
      <c r="H206" s="51"/>
      <c r="I206" s="51"/>
      <c r="J206" s="51" t="s">
        <v>3202</v>
      </c>
      <c r="K206" s="51" t="s">
        <v>3203</v>
      </c>
      <c r="L206" s="51" t="s">
        <v>3415</v>
      </c>
      <c r="M206" s="52" t="b">
        <v>0</v>
      </c>
      <c r="N206" s="53">
        <v>44704.425177048601</v>
      </c>
      <c r="O206" s="51" t="s">
        <v>2815</v>
      </c>
    </row>
    <row r="207" spans="1:15" x14ac:dyDescent="0.25">
      <c r="A207" s="51"/>
      <c r="B207" s="51" t="s">
        <v>3699</v>
      </c>
      <c r="C207" s="51" t="s">
        <v>3404</v>
      </c>
      <c r="D207" s="51" t="s">
        <v>3700</v>
      </c>
      <c r="E207" s="51" t="s">
        <v>3199</v>
      </c>
      <c r="F207" s="51" t="s">
        <v>6980</v>
      </c>
      <c r="G207" s="51" t="str">
        <f t="shared" si="3"/>
        <v>B</v>
      </c>
      <c r="H207" s="51"/>
      <c r="I207" s="51"/>
      <c r="J207" s="51" t="s">
        <v>3202</v>
      </c>
      <c r="K207" s="51" t="s">
        <v>3203</v>
      </c>
      <c r="L207" s="51" t="s">
        <v>3435</v>
      </c>
      <c r="M207" s="52" t="b">
        <v>0</v>
      </c>
      <c r="N207" s="53">
        <v>44704.354763738404</v>
      </c>
      <c r="O207" s="51" t="s">
        <v>2815</v>
      </c>
    </row>
    <row r="208" spans="1:15" x14ac:dyDescent="0.25">
      <c r="A208" s="51"/>
      <c r="B208" s="51" t="s">
        <v>3701</v>
      </c>
      <c r="C208" s="51" t="s">
        <v>3404</v>
      </c>
      <c r="D208" s="51" t="s">
        <v>3702</v>
      </c>
      <c r="E208" s="51" t="s">
        <v>3199</v>
      </c>
      <c r="F208" s="51" t="s">
        <v>6980</v>
      </c>
      <c r="G208" s="51" t="str">
        <f t="shared" si="3"/>
        <v>B</v>
      </c>
      <c r="H208" s="51"/>
      <c r="I208" s="51"/>
      <c r="J208" s="51" t="s">
        <v>3202</v>
      </c>
      <c r="K208" s="51" t="s">
        <v>3203</v>
      </c>
      <c r="L208" s="51" t="s">
        <v>3479</v>
      </c>
      <c r="M208" s="52" t="b">
        <v>0</v>
      </c>
      <c r="N208" s="53">
        <v>44704.480393171303</v>
      </c>
      <c r="O208" s="51" t="s">
        <v>2815</v>
      </c>
    </row>
    <row r="209" spans="1:15" x14ac:dyDescent="0.25">
      <c r="A209" s="51"/>
      <c r="B209" s="51" t="s">
        <v>3703</v>
      </c>
      <c r="C209" s="51" t="s">
        <v>3399</v>
      </c>
      <c r="D209" s="51" t="s">
        <v>3704</v>
      </c>
      <c r="E209" s="51" t="s">
        <v>3199</v>
      </c>
      <c r="F209" s="51" t="s">
        <v>6980</v>
      </c>
      <c r="G209" s="51" t="str">
        <f t="shared" si="3"/>
        <v>B</v>
      </c>
      <c r="H209" s="51"/>
      <c r="I209" s="51"/>
      <c r="J209" s="51" t="s">
        <v>3401</v>
      </c>
      <c r="K209" s="51" t="s">
        <v>3203</v>
      </c>
      <c r="L209" s="51" t="s">
        <v>3402</v>
      </c>
      <c r="M209" s="52" t="b">
        <v>0</v>
      </c>
      <c r="N209" s="53">
        <v>44707.655719016198</v>
      </c>
      <c r="O209" s="51" t="s">
        <v>2815</v>
      </c>
    </row>
    <row r="210" spans="1:15" x14ac:dyDescent="0.25">
      <c r="A210" s="51"/>
      <c r="B210" s="51" t="s">
        <v>3705</v>
      </c>
      <c r="C210" s="51" t="s">
        <v>3404</v>
      </c>
      <c r="D210" s="51" t="s">
        <v>3706</v>
      </c>
      <c r="E210" s="51" t="s">
        <v>3199</v>
      </c>
      <c r="F210" s="51" t="s">
        <v>6980</v>
      </c>
      <c r="G210" s="51" t="str">
        <f t="shared" si="3"/>
        <v>B</v>
      </c>
      <c r="H210" s="51"/>
      <c r="I210" s="51"/>
      <c r="J210" s="51" t="s">
        <v>3202</v>
      </c>
      <c r="K210" s="51" t="s">
        <v>3203</v>
      </c>
      <c r="L210" s="51" t="s">
        <v>3415</v>
      </c>
      <c r="M210" s="52" t="b">
        <v>0</v>
      </c>
      <c r="N210" s="53">
        <v>44704.425594826404</v>
      </c>
      <c r="O210" s="51" t="s">
        <v>2815</v>
      </c>
    </row>
    <row r="211" spans="1:15" x14ac:dyDescent="0.25">
      <c r="A211" s="51"/>
      <c r="B211" s="51" t="s">
        <v>3707</v>
      </c>
      <c r="C211" s="51" t="s">
        <v>3399</v>
      </c>
      <c r="D211" s="51" t="s">
        <v>3708</v>
      </c>
      <c r="E211" s="51" t="s">
        <v>3199</v>
      </c>
      <c r="F211" s="51" t="s">
        <v>6980</v>
      </c>
      <c r="G211" s="51" t="str">
        <f t="shared" si="3"/>
        <v>B</v>
      </c>
      <c r="H211" s="51"/>
      <c r="I211" s="51"/>
      <c r="J211" s="51" t="s">
        <v>3401</v>
      </c>
      <c r="K211" s="51" t="s">
        <v>3203</v>
      </c>
      <c r="L211" s="51" t="s">
        <v>3402</v>
      </c>
      <c r="M211" s="52" t="b">
        <v>0</v>
      </c>
      <c r="N211" s="53">
        <v>44707.655918206001</v>
      </c>
      <c r="O211" s="51" t="s">
        <v>2815</v>
      </c>
    </row>
    <row r="212" spans="1:15" x14ac:dyDescent="0.25">
      <c r="A212" s="51"/>
      <c r="B212" s="51" t="s">
        <v>3709</v>
      </c>
      <c r="C212" s="51" t="s">
        <v>3404</v>
      </c>
      <c r="D212" s="51" t="s">
        <v>3710</v>
      </c>
      <c r="E212" s="51" t="s">
        <v>3199</v>
      </c>
      <c r="F212" s="51" t="s">
        <v>6980</v>
      </c>
      <c r="G212" s="51" t="str">
        <f t="shared" si="3"/>
        <v>B</v>
      </c>
      <c r="H212" s="51"/>
      <c r="I212" s="51"/>
      <c r="J212" s="51" t="s">
        <v>3202</v>
      </c>
      <c r="K212" s="51" t="s">
        <v>3203</v>
      </c>
      <c r="L212" s="51" t="s">
        <v>3421</v>
      </c>
      <c r="M212" s="52" t="b">
        <v>0</v>
      </c>
      <c r="N212" s="53">
        <v>44704.319210150497</v>
      </c>
      <c r="O212" s="51" t="s">
        <v>2815</v>
      </c>
    </row>
    <row r="213" spans="1:15" x14ac:dyDescent="0.25">
      <c r="A213" s="51"/>
      <c r="B213" s="51" t="s">
        <v>3711</v>
      </c>
      <c r="C213" s="51" t="s">
        <v>3404</v>
      </c>
      <c r="D213" s="51" t="s">
        <v>3712</v>
      </c>
      <c r="E213" s="51" t="s">
        <v>3199</v>
      </c>
      <c r="F213" s="51" t="s">
        <v>6980</v>
      </c>
      <c r="G213" s="51" t="str">
        <f t="shared" si="3"/>
        <v>B</v>
      </c>
      <c r="H213" s="51"/>
      <c r="I213" s="51"/>
      <c r="J213" s="51" t="s">
        <v>3401</v>
      </c>
      <c r="K213" s="51" t="s">
        <v>3203</v>
      </c>
      <c r="L213" s="51" t="s">
        <v>3466</v>
      </c>
      <c r="M213" s="52" t="b">
        <v>0</v>
      </c>
      <c r="N213" s="53">
        <v>44702.630122951399</v>
      </c>
      <c r="O213" s="51" t="s">
        <v>2815</v>
      </c>
    </row>
    <row r="214" spans="1:15" x14ac:dyDescent="0.25">
      <c r="A214" s="51"/>
      <c r="B214" s="51" t="s">
        <v>3713</v>
      </c>
      <c r="C214" s="51" t="s">
        <v>3404</v>
      </c>
      <c r="D214" s="51" t="s">
        <v>3714</v>
      </c>
      <c r="E214" s="51" t="s">
        <v>3199</v>
      </c>
      <c r="F214" s="51" t="s">
        <v>6980</v>
      </c>
      <c r="G214" s="51" t="str">
        <f t="shared" si="3"/>
        <v>B</v>
      </c>
      <c r="H214" s="51"/>
      <c r="I214" s="51"/>
      <c r="J214" s="51" t="s">
        <v>3401</v>
      </c>
      <c r="K214" s="51" t="s">
        <v>3203</v>
      </c>
      <c r="L214" s="51" t="s">
        <v>3406</v>
      </c>
      <c r="M214" s="52" t="b">
        <v>0</v>
      </c>
      <c r="N214" s="53">
        <v>44707.479683680598</v>
      </c>
      <c r="O214" s="51" t="s">
        <v>2815</v>
      </c>
    </row>
    <row r="215" spans="1:15" x14ac:dyDescent="0.25">
      <c r="A215" s="51"/>
      <c r="B215" s="51" t="s">
        <v>3715</v>
      </c>
      <c r="C215" s="51" t="s">
        <v>3399</v>
      </c>
      <c r="D215" s="51" t="s">
        <v>3716</v>
      </c>
      <c r="E215" s="51" t="s">
        <v>3199</v>
      </c>
      <c r="F215" s="51" t="s">
        <v>6980</v>
      </c>
      <c r="G215" s="51" t="str">
        <f t="shared" si="3"/>
        <v>B</v>
      </c>
      <c r="H215" s="51"/>
      <c r="I215" s="51"/>
      <c r="J215" s="51" t="s">
        <v>3401</v>
      </c>
      <c r="K215" s="51" t="s">
        <v>3203</v>
      </c>
      <c r="L215" s="51" t="s">
        <v>3454</v>
      </c>
      <c r="M215" s="52" t="b">
        <v>0</v>
      </c>
      <c r="N215" s="53">
        <v>44707.351848761602</v>
      </c>
      <c r="O215" s="51" t="s">
        <v>2815</v>
      </c>
    </row>
    <row r="216" spans="1:15" ht="21" x14ac:dyDescent="0.25">
      <c r="A216" s="51"/>
      <c r="B216" s="51" t="s">
        <v>3717</v>
      </c>
      <c r="C216" s="51" t="s">
        <v>3404</v>
      </c>
      <c r="D216" s="54" t="s">
        <v>3718</v>
      </c>
      <c r="E216" s="51" t="s">
        <v>3199</v>
      </c>
      <c r="F216" s="51" t="s">
        <v>6980</v>
      </c>
      <c r="G216" s="51" t="str">
        <f t="shared" si="3"/>
        <v>B</v>
      </c>
      <c r="H216" s="51"/>
      <c r="I216" s="51"/>
      <c r="J216" s="51" t="s">
        <v>3202</v>
      </c>
      <c r="K216" s="51" t="s">
        <v>3203</v>
      </c>
      <c r="L216" s="51" t="s">
        <v>3479</v>
      </c>
      <c r="M216" s="52" t="b">
        <v>0</v>
      </c>
      <c r="N216" s="53">
        <v>44704.481214467603</v>
      </c>
      <c r="O216" s="51" t="s">
        <v>2815</v>
      </c>
    </row>
    <row r="217" spans="1:15" x14ac:dyDescent="0.25">
      <c r="A217" s="51"/>
      <c r="B217" s="51" t="s">
        <v>3719</v>
      </c>
      <c r="C217" s="51" t="s">
        <v>3404</v>
      </c>
      <c r="D217" s="51" t="s">
        <v>3720</v>
      </c>
      <c r="E217" s="51" t="s">
        <v>3199</v>
      </c>
      <c r="F217" s="51" t="s">
        <v>6980</v>
      </c>
      <c r="G217" s="51" t="str">
        <f t="shared" si="3"/>
        <v>B</v>
      </c>
      <c r="H217" s="51"/>
      <c r="I217" s="51"/>
      <c r="J217" s="51" t="s">
        <v>3202</v>
      </c>
      <c r="K217" s="51" t="s">
        <v>3203</v>
      </c>
      <c r="L217" s="51" t="s">
        <v>3415</v>
      </c>
      <c r="M217" s="52" t="b">
        <v>0</v>
      </c>
      <c r="N217" s="53">
        <v>44704.425925578696</v>
      </c>
      <c r="O217" s="51" t="s">
        <v>2815</v>
      </c>
    </row>
    <row r="218" spans="1:15" x14ac:dyDescent="0.25">
      <c r="A218" s="51"/>
      <c r="B218" s="51" t="s">
        <v>3721</v>
      </c>
      <c r="C218" s="51" t="s">
        <v>3404</v>
      </c>
      <c r="D218" s="51" t="s">
        <v>3722</v>
      </c>
      <c r="E218" s="51" t="s">
        <v>3199</v>
      </c>
      <c r="F218" s="51" t="s">
        <v>6980</v>
      </c>
      <c r="G218" s="51" t="str">
        <f t="shared" si="3"/>
        <v>B</v>
      </c>
      <c r="H218" s="51"/>
      <c r="I218" s="51"/>
      <c r="J218" s="51" t="s">
        <v>3401</v>
      </c>
      <c r="K218" s="51" t="s">
        <v>3203</v>
      </c>
      <c r="L218" s="51" t="s">
        <v>3406</v>
      </c>
      <c r="M218" s="52" t="b">
        <v>0</v>
      </c>
      <c r="N218" s="53">
        <v>44707.479853009303</v>
      </c>
      <c r="O218" s="51" t="s">
        <v>2815</v>
      </c>
    </row>
    <row r="219" spans="1:15" x14ac:dyDescent="0.25">
      <c r="A219" s="51"/>
      <c r="B219" s="51" t="s">
        <v>3723</v>
      </c>
      <c r="C219" s="51" t="s">
        <v>3404</v>
      </c>
      <c r="D219" s="51" t="s">
        <v>3724</v>
      </c>
      <c r="E219" s="51" t="s">
        <v>3199</v>
      </c>
      <c r="F219" s="51" t="s">
        <v>6980</v>
      </c>
      <c r="G219" s="51" t="str">
        <f t="shared" si="3"/>
        <v>B</v>
      </c>
      <c r="H219" s="51"/>
      <c r="I219" s="51"/>
      <c r="J219" s="51" t="s">
        <v>3409</v>
      </c>
      <c r="K219" s="51" t="s">
        <v>3203</v>
      </c>
      <c r="L219" s="51" t="s">
        <v>3466</v>
      </c>
      <c r="M219" s="52" t="b">
        <v>0</v>
      </c>
      <c r="N219" s="53">
        <v>44702.6305939468</v>
      </c>
      <c r="O219" s="51" t="s">
        <v>2815</v>
      </c>
    </row>
    <row r="220" spans="1:15" x14ac:dyDescent="0.25">
      <c r="A220" s="51"/>
      <c r="B220" s="51" t="s">
        <v>3725</v>
      </c>
      <c r="C220" s="51" t="s">
        <v>3404</v>
      </c>
      <c r="D220" s="51" t="s">
        <v>3726</v>
      </c>
      <c r="E220" s="51" t="s">
        <v>3199</v>
      </c>
      <c r="F220" s="51" t="s">
        <v>6980</v>
      </c>
      <c r="G220" s="51" t="str">
        <f t="shared" si="3"/>
        <v>B</v>
      </c>
      <c r="H220" s="51"/>
      <c r="I220" s="51"/>
      <c r="J220" s="51" t="s">
        <v>3202</v>
      </c>
      <c r="K220" s="51" t="s">
        <v>3203</v>
      </c>
      <c r="L220" s="51" t="s">
        <v>3415</v>
      </c>
      <c r="M220" s="52" t="b">
        <v>0</v>
      </c>
      <c r="N220" s="53">
        <v>44704.426262233799</v>
      </c>
      <c r="O220" s="51" t="s">
        <v>2815</v>
      </c>
    </row>
    <row r="221" spans="1:15" x14ac:dyDescent="0.25">
      <c r="A221" s="51"/>
      <c r="B221" s="51" t="s">
        <v>3727</v>
      </c>
      <c r="C221" s="51" t="s">
        <v>3404</v>
      </c>
      <c r="D221" s="51" t="s">
        <v>3728</v>
      </c>
      <c r="E221" s="51" t="s">
        <v>3199</v>
      </c>
      <c r="F221" s="51" t="s">
        <v>6980</v>
      </c>
      <c r="G221" s="51" t="str">
        <f t="shared" si="3"/>
        <v>B</v>
      </c>
      <c r="H221" s="51"/>
      <c r="I221" s="51"/>
      <c r="J221" s="51" t="s">
        <v>3202</v>
      </c>
      <c r="K221" s="51" t="s">
        <v>3203</v>
      </c>
      <c r="L221" s="51" t="s">
        <v>3435</v>
      </c>
      <c r="M221" s="52" t="b">
        <v>0</v>
      </c>
      <c r="N221" s="53">
        <v>44704.355166053203</v>
      </c>
      <c r="O221" s="51" t="s">
        <v>2815</v>
      </c>
    </row>
    <row r="222" spans="1:15" x14ac:dyDescent="0.25">
      <c r="A222" s="51" t="s">
        <v>32</v>
      </c>
      <c r="B222" s="51" t="s">
        <v>3729</v>
      </c>
      <c r="C222" s="51" t="s">
        <v>3396</v>
      </c>
      <c r="D222" s="51" t="s">
        <v>3730</v>
      </c>
      <c r="E222" s="51" t="s">
        <v>3195</v>
      </c>
      <c r="F222" s="51" t="s">
        <v>7313</v>
      </c>
      <c r="G222" s="51" t="str">
        <f t="shared" si="3"/>
        <v>N</v>
      </c>
      <c r="H222" s="51"/>
      <c r="I222" s="51"/>
      <c r="J222" s="51" t="s">
        <v>3387</v>
      </c>
      <c r="K222" s="51" t="s">
        <v>3196</v>
      </c>
      <c r="L222" s="51" t="s">
        <v>3574</v>
      </c>
      <c r="M222" s="52" t="b">
        <v>0</v>
      </c>
      <c r="N222" s="53">
        <v>44778.491919247703</v>
      </c>
      <c r="O222" s="51" t="s">
        <v>34</v>
      </c>
    </row>
    <row r="223" spans="1:15" x14ac:dyDescent="0.25">
      <c r="A223" s="51"/>
      <c r="B223" s="51" t="s">
        <v>3731</v>
      </c>
      <c r="C223" s="51" t="s">
        <v>3404</v>
      </c>
      <c r="D223" s="51" t="s">
        <v>3732</v>
      </c>
      <c r="E223" s="51" t="s">
        <v>3199</v>
      </c>
      <c r="F223" s="51" t="s">
        <v>6980</v>
      </c>
      <c r="G223" s="51" t="str">
        <f t="shared" si="3"/>
        <v>B</v>
      </c>
      <c r="H223" s="51"/>
      <c r="I223" s="51"/>
      <c r="J223" s="51" t="s">
        <v>3401</v>
      </c>
      <c r="K223" s="51" t="s">
        <v>3203</v>
      </c>
      <c r="L223" s="51" t="s">
        <v>3406</v>
      </c>
      <c r="M223" s="52" t="b">
        <v>0</v>
      </c>
      <c r="N223" s="53">
        <v>44707.480022418997</v>
      </c>
      <c r="O223" s="51" t="s">
        <v>2815</v>
      </c>
    </row>
    <row r="224" spans="1:15" x14ac:dyDescent="0.25">
      <c r="A224" s="51"/>
      <c r="B224" s="51" t="s">
        <v>3733</v>
      </c>
      <c r="C224" s="51" t="s">
        <v>3404</v>
      </c>
      <c r="D224" s="51" t="s">
        <v>3734</v>
      </c>
      <c r="E224" s="51" t="s">
        <v>3199</v>
      </c>
      <c r="F224" s="51" t="s">
        <v>6980</v>
      </c>
      <c r="G224" s="51" t="str">
        <f t="shared" si="3"/>
        <v>B</v>
      </c>
      <c r="H224" s="51"/>
      <c r="I224" s="51"/>
      <c r="J224" s="51" t="s">
        <v>3409</v>
      </c>
      <c r="K224" s="51" t="s">
        <v>3203</v>
      </c>
      <c r="L224" s="51" t="s">
        <v>3466</v>
      </c>
      <c r="M224" s="52" t="b">
        <v>0</v>
      </c>
      <c r="N224" s="53">
        <v>44702.631140543999</v>
      </c>
      <c r="O224" s="51" t="s">
        <v>2815</v>
      </c>
    </row>
    <row r="225" spans="1:15" x14ac:dyDescent="0.25">
      <c r="A225" s="51"/>
      <c r="B225" s="51" t="s">
        <v>3735</v>
      </c>
      <c r="C225" s="51" t="s">
        <v>3404</v>
      </c>
      <c r="D225" s="51" t="s">
        <v>3736</v>
      </c>
      <c r="E225" s="51" t="s">
        <v>3199</v>
      </c>
      <c r="F225" s="51" t="s">
        <v>6980</v>
      </c>
      <c r="G225" s="51" t="str">
        <f t="shared" si="3"/>
        <v>B</v>
      </c>
      <c r="H225" s="51"/>
      <c r="I225" s="51"/>
      <c r="J225" s="51" t="s">
        <v>3409</v>
      </c>
      <c r="K225" s="51" t="s">
        <v>3203</v>
      </c>
      <c r="L225" s="51" t="s">
        <v>3466</v>
      </c>
      <c r="M225" s="52" t="b">
        <v>0</v>
      </c>
      <c r="N225" s="53">
        <v>44702.631500613403</v>
      </c>
      <c r="O225" s="51" t="s">
        <v>2815</v>
      </c>
    </row>
    <row r="226" spans="1:15" x14ac:dyDescent="0.25">
      <c r="A226" s="51"/>
      <c r="B226" s="51" t="s">
        <v>3737</v>
      </c>
      <c r="C226" s="51" t="s">
        <v>3404</v>
      </c>
      <c r="D226" s="51" t="s">
        <v>3738</v>
      </c>
      <c r="E226" s="51" t="s">
        <v>3199</v>
      </c>
      <c r="F226" s="51" t="s">
        <v>6980</v>
      </c>
      <c r="G226" s="51" t="str">
        <f t="shared" si="3"/>
        <v>B</v>
      </c>
      <c r="H226" s="51"/>
      <c r="I226" s="51"/>
      <c r="J226" s="51" t="s">
        <v>3409</v>
      </c>
      <c r="K226" s="51" t="s">
        <v>3203</v>
      </c>
      <c r="L226" s="51" t="s">
        <v>3446</v>
      </c>
      <c r="M226" s="52" t="b">
        <v>0</v>
      </c>
      <c r="N226" s="53">
        <v>44707.643128622702</v>
      </c>
      <c r="O226" s="51" t="s">
        <v>2815</v>
      </c>
    </row>
    <row r="227" spans="1:15" x14ac:dyDescent="0.25">
      <c r="A227" s="51"/>
      <c r="B227" s="51" t="s">
        <v>3739</v>
      </c>
      <c r="C227" s="51" t="s">
        <v>3399</v>
      </c>
      <c r="D227" s="51" t="s">
        <v>3740</v>
      </c>
      <c r="E227" s="51" t="s">
        <v>3199</v>
      </c>
      <c r="F227" s="51" t="s">
        <v>6980</v>
      </c>
      <c r="G227" s="51" t="str">
        <f t="shared" si="3"/>
        <v>B</v>
      </c>
      <c r="H227" s="51"/>
      <c r="I227" s="51"/>
      <c r="J227" s="51" t="s">
        <v>3401</v>
      </c>
      <c r="K227" s="51" t="s">
        <v>3203</v>
      </c>
      <c r="L227" s="51" t="s">
        <v>3402</v>
      </c>
      <c r="M227" s="52" t="b">
        <v>0</v>
      </c>
      <c r="N227" s="53">
        <v>44709.438438657402</v>
      </c>
      <c r="O227" s="51" t="s">
        <v>2815</v>
      </c>
    </row>
    <row r="228" spans="1:15" x14ac:dyDescent="0.25">
      <c r="A228" s="51"/>
      <c r="B228" s="51" t="s">
        <v>3741</v>
      </c>
      <c r="C228" s="51" t="s">
        <v>3404</v>
      </c>
      <c r="D228" s="51" t="s">
        <v>3742</v>
      </c>
      <c r="E228" s="51" t="s">
        <v>3199</v>
      </c>
      <c r="F228" s="51" t="s">
        <v>6980</v>
      </c>
      <c r="G228" s="51" t="str">
        <f t="shared" si="3"/>
        <v>B</v>
      </c>
      <c r="H228" s="51"/>
      <c r="I228" s="51"/>
      <c r="J228" s="51" t="s">
        <v>3202</v>
      </c>
      <c r="K228" s="51" t="s">
        <v>3203</v>
      </c>
      <c r="L228" s="51" t="s">
        <v>3435</v>
      </c>
      <c r="M228" s="52" t="b">
        <v>0</v>
      </c>
      <c r="N228" s="53">
        <v>44704.355938159701</v>
      </c>
      <c r="O228" s="51" t="s">
        <v>2815</v>
      </c>
    </row>
    <row r="229" spans="1:15" x14ac:dyDescent="0.25">
      <c r="A229" s="51"/>
      <c r="B229" s="51" t="s">
        <v>3743</v>
      </c>
      <c r="C229" s="51" t="s">
        <v>3404</v>
      </c>
      <c r="D229" s="51" t="s">
        <v>3744</v>
      </c>
      <c r="E229" s="51" t="s">
        <v>3199</v>
      </c>
      <c r="F229" s="51" t="s">
        <v>6980</v>
      </c>
      <c r="G229" s="51" t="str">
        <f t="shared" si="3"/>
        <v>B</v>
      </c>
      <c r="H229" s="51"/>
      <c r="I229" s="51"/>
      <c r="J229" s="51" t="s">
        <v>3202</v>
      </c>
      <c r="K229" s="51" t="s">
        <v>3203</v>
      </c>
      <c r="L229" s="51" t="s">
        <v>3435</v>
      </c>
      <c r="M229" s="52" t="b">
        <v>0</v>
      </c>
      <c r="N229" s="53">
        <v>44704.355545104198</v>
      </c>
      <c r="O229" s="51" t="s">
        <v>2815</v>
      </c>
    </row>
    <row r="230" spans="1:15" x14ac:dyDescent="0.25">
      <c r="A230" s="51" t="s">
        <v>32</v>
      </c>
      <c r="B230" s="51" t="s">
        <v>3745</v>
      </c>
      <c r="C230" s="51" t="s">
        <v>3396</v>
      </c>
      <c r="D230" s="51" t="s">
        <v>3746</v>
      </c>
      <c r="E230" s="51" t="s">
        <v>3195</v>
      </c>
      <c r="F230" s="51" t="s">
        <v>7313</v>
      </c>
      <c r="G230" s="51" t="str">
        <f t="shared" si="3"/>
        <v>N</v>
      </c>
      <c r="H230" s="51"/>
      <c r="I230" s="51"/>
      <c r="J230" s="51" t="s">
        <v>3301</v>
      </c>
      <c r="K230" s="51" t="s">
        <v>3196</v>
      </c>
      <c r="L230" s="51" t="s">
        <v>3747</v>
      </c>
      <c r="M230" s="52" t="b">
        <v>0</v>
      </c>
      <c r="N230" s="53">
        <v>44765.4395198727</v>
      </c>
      <c r="O230" s="51" t="s">
        <v>34</v>
      </c>
    </row>
    <row r="231" spans="1:15" x14ac:dyDescent="0.25">
      <c r="A231" s="51" t="s">
        <v>32</v>
      </c>
      <c r="B231" s="51" t="s">
        <v>3748</v>
      </c>
      <c r="C231" s="51" t="s">
        <v>3396</v>
      </c>
      <c r="D231" s="51" t="s">
        <v>3749</v>
      </c>
      <c r="E231" s="51" t="s">
        <v>3195</v>
      </c>
      <c r="F231" s="51" t="s">
        <v>7313</v>
      </c>
      <c r="G231" s="51" t="str">
        <f t="shared" si="3"/>
        <v>N</v>
      </c>
      <c r="H231" s="51"/>
      <c r="I231" s="51"/>
      <c r="J231" s="51" t="s">
        <v>3457</v>
      </c>
      <c r="K231" s="51" t="s">
        <v>3196</v>
      </c>
      <c r="L231" s="51" t="s">
        <v>3458</v>
      </c>
      <c r="M231" s="52" t="b">
        <v>0</v>
      </c>
      <c r="N231" s="53">
        <v>44730.558077928203</v>
      </c>
      <c r="O231" s="51" t="s">
        <v>34</v>
      </c>
    </row>
    <row r="232" spans="1:15" x14ac:dyDescent="0.25">
      <c r="A232" s="51"/>
      <c r="B232" s="51" t="s">
        <v>3750</v>
      </c>
      <c r="C232" s="51" t="s">
        <v>3404</v>
      </c>
      <c r="D232" s="51" t="s">
        <v>3751</v>
      </c>
      <c r="E232" s="51" t="s">
        <v>3199</v>
      </c>
      <c r="F232" s="51" t="s">
        <v>6980</v>
      </c>
      <c r="G232" s="51" t="str">
        <f t="shared" si="3"/>
        <v>B</v>
      </c>
      <c r="H232" s="51"/>
      <c r="I232" s="51"/>
      <c r="J232" s="51" t="s">
        <v>3202</v>
      </c>
      <c r="K232" s="51" t="s">
        <v>3203</v>
      </c>
      <c r="L232" s="51" t="s">
        <v>3415</v>
      </c>
      <c r="M232" s="52" t="b">
        <v>0</v>
      </c>
      <c r="N232" s="53">
        <v>44704.426683715297</v>
      </c>
      <c r="O232" s="51" t="s">
        <v>2815</v>
      </c>
    </row>
    <row r="233" spans="1:15" x14ac:dyDescent="0.25">
      <c r="A233" s="51"/>
      <c r="B233" s="51" t="s">
        <v>3752</v>
      </c>
      <c r="C233" s="51" t="s">
        <v>3404</v>
      </c>
      <c r="D233" s="51" t="s">
        <v>3753</v>
      </c>
      <c r="E233" s="51" t="s">
        <v>3199</v>
      </c>
      <c r="F233" s="51" t="s">
        <v>6980</v>
      </c>
      <c r="G233" s="51" t="str">
        <f t="shared" si="3"/>
        <v>B</v>
      </c>
      <c r="H233" s="51"/>
      <c r="I233" s="51"/>
      <c r="J233" s="51" t="s">
        <v>3202</v>
      </c>
      <c r="K233" s="51" t="s">
        <v>3203</v>
      </c>
      <c r="L233" s="51" t="s">
        <v>3479</v>
      </c>
      <c r="M233" s="52" t="b">
        <v>0</v>
      </c>
      <c r="N233" s="53">
        <v>44704.481630474504</v>
      </c>
      <c r="O233" s="51" t="s">
        <v>2815</v>
      </c>
    </row>
    <row r="234" spans="1:15" x14ac:dyDescent="0.25">
      <c r="A234" s="51"/>
      <c r="B234" s="51" t="s">
        <v>3754</v>
      </c>
      <c r="C234" s="51" t="s">
        <v>3404</v>
      </c>
      <c r="D234" s="51" t="s">
        <v>3755</v>
      </c>
      <c r="E234" s="51" t="s">
        <v>3199</v>
      </c>
      <c r="F234" s="51" t="s">
        <v>6980</v>
      </c>
      <c r="G234" s="51" t="str">
        <f t="shared" si="3"/>
        <v>B</v>
      </c>
      <c r="H234" s="51"/>
      <c r="I234" s="51"/>
      <c r="J234" s="51" t="s">
        <v>3401</v>
      </c>
      <c r="K234" s="51" t="s">
        <v>3203</v>
      </c>
      <c r="L234" s="51" t="s">
        <v>3406</v>
      </c>
      <c r="M234" s="52" t="b">
        <v>0</v>
      </c>
      <c r="N234" s="53">
        <v>44707.480174039403</v>
      </c>
      <c r="O234" s="51" t="s">
        <v>2815</v>
      </c>
    </row>
    <row r="235" spans="1:15" x14ac:dyDescent="0.25">
      <c r="A235" s="51"/>
      <c r="B235" s="51" t="s">
        <v>3756</v>
      </c>
      <c r="C235" s="51" t="s">
        <v>3404</v>
      </c>
      <c r="D235" s="51" t="s">
        <v>3757</v>
      </c>
      <c r="E235" s="51" t="s">
        <v>3199</v>
      </c>
      <c r="F235" s="51" t="s">
        <v>6980</v>
      </c>
      <c r="G235" s="51" t="str">
        <f t="shared" si="3"/>
        <v>B</v>
      </c>
      <c r="H235" s="51"/>
      <c r="I235" s="51"/>
      <c r="J235" s="51" t="s">
        <v>3409</v>
      </c>
      <c r="K235" s="51" t="s">
        <v>3203</v>
      </c>
      <c r="L235" s="51" t="s">
        <v>3410</v>
      </c>
      <c r="M235" s="52" t="b">
        <v>0</v>
      </c>
      <c r="N235" s="53">
        <v>44707.636463773102</v>
      </c>
      <c r="O235" s="51" t="s">
        <v>2815</v>
      </c>
    </row>
    <row r="236" spans="1:15" x14ac:dyDescent="0.25">
      <c r="A236" s="51"/>
      <c r="B236" s="51" t="s">
        <v>3758</v>
      </c>
      <c r="C236" s="51" t="s">
        <v>3399</v>
      </c>
      <c r="D236" s="51" t="s">
        <v>3708</v>
      </c>
      <c r="E236" s="51" t="s">
        <v>3199</v>
      </c>
      <c r="F236" s="51" t="s">
        <v>6980</v>
      </c>
      <c r="G236" s="51" t="str">
        <f t="shared" si="3"/>
        <v>B</v>
      </c>
      <c r="H236" s="51"/>
      <c r="I236" s="51"/>
      <c r="J236" s="51" t="s">
        <v>3401</v>
      </c>
      <c r="K236" s="51" t="s">
        <v>3203</v>
      </c>
      <c r="L236" s="51" t="s">
        <v>3402</v>
      </c>
      <c r="M236" s="52" t="b">
        <v>0</v>
      </c>
      <c r="N236" s="53">
        <v>44707.656102280103</v>
      </c>
      <c r="O236" s="51" t="s">
        <v>2815</v>
      </c>
    </row>
    <row r="237" spans="1:15" x14ac:dyDescent="0.25">
      <c r="A237" s="51"/>
      <c r="B237" s="51" t="s">
        <v>3759</v>
      </c>
      <c r="C237" s="51" t="s">
        <v>3404</v>
      </c>
      <c r="D237" s="51" t="s">
        <v>3760</v>
      </c>
      <c r="E237" s="51" t="s">
        <v>3199</v>
      </c>
      <c r="F237" s="51" t="s">
        <v>6980</v>
      </c>
      <c r="G237" s="51" t="str">
        <f t="shared" si="3"/>
        <v>B</v>
      </c>
      <c r="H237" s="51"/>
      <c r="I237" s="51"/>
      <c r="J237" s="51" t="s">
        <v>3409</v>
      </c>
      <c r="K237" s="51" t="s">
        <v>3203</v>
      </c>
      <c r="L237" s="51" t="s">
        <v>3446</v>
      </c>
      <c r="M237" s="52" t="b">
        <v>0</v>
      </c>
      <c r="N237" s="53">
        <v>44707.643305937498</v>
      </c>
      <c r="O237" s="51" t="s">
        <v>2815</v>
      </c>
    </row>
    <row r="238" spans="1:15" x14ac:dyDescent="0.25">
      <c r="A238" s="51"/>
      <c r="B238" s="51" t="s">
        <v>3761</v>
      </c>
      <c r="C238" s="51" t="s">
        <v>3404</v>
      </c>
      <c r="D238" s="51" t="s">
        <v>3762</v>
      </c>
      <c r="E238" s="51" t="s">
        <v>3199</v>
      </c>
      <c r="F238" s="51" t="s">
        <v>6980</v>
      </c>
      <c r="G238" s="51" t="str">
        <f t="shared" si="3"/>
        <v>B</v>
      </c>
      <c r="H238" s="51"/>
      <c r="I238" s="51"/>
      <c r="J238" s="51" t="s">
        <v>3202</v>
      </c>
      <c r="K238" s="51" t="s">
        <v>3203</v>
      </c>
      <c r="L238" s="51" t="s">
        <v>3204</v>
      </c>
      <c r="M238" s="52" t="b">
        <v>1</v>
      </c>
      <c r="N238" s="53">
        <v>44704.399406446799</v>
      </c>
      <c r="O238" s="51" t="s">
        <v>2815</v>
      </c>
    </row>
    <row r="239" spans="1:15" x14ac:dyDescent="0.25">
      <c r="A239" s="51"/>
      <c r="B239" s="51" t="s">
        <v>3763</v>
      </c>
      <c r="C239" s="51" t="s">
        <v>3404</v>
      </c>
      <c r="D239" s="51" t="s">
        <v>3764</v>
      </c>
      <c r="E239" s="51" t="s">
        <v>3199</v>
      </c>
      <c r="F239" s="51" t="s">
        <v>6980</v>
      </c>
      <c r="G239" s="51" t="str">
        <f t="shared" si="3"/>
        <v>B</v>
      </c>
      <c r="H239" s="51"/>
      <c r="I239" s="51"/>
      <c r="J239" s="51" t="s">
        <v>3202</v>
      </c>
      <c r="K239" s="51" t="s">
        <v>3203</v>
      </c>
      <c r="L239" s="51" t="s">
        <v>3421</v>
      </c>
      <c r="M239" s="52" t="b">
        <v>0</v>
      </c>
      <c r="N239" s="53">
        <v>44704.320434490699</v>
      </c>
      <c r="O239" s="51" t="s">
        <v>2815</v>
      </c>
    </row>
    <row r="240" spans="1:15" x14ac:dyDescent="0.25">
      <c r="A240" s="51"/>
      <c r="B240" s="51" t="s">
        <v>3765</v>
      </c>
      <c r="C240" s="51" t="s">
        <v>2201</v>
      </c>
      <c r="D240" s="51" t="s">
        <v>3766</v>
      </c>
      <c r="E240" s="51" t="s">
        <v>3199</v>
      </c>
      <c r="F240" s="51" t="s">
        <v>6980</v>
      </c>
      <c r="G240" s="51" t="str">
        <f t="shared" si="3"/>
        <v>B</v>
      </c>
      <c r="H240" s="51"/>
      <c r="I240" s="51"/>
      <c r="J240" s="51" t="s">
        <v>3202</v>
      </c>
      <c r="K240" s="51" t="s">
        <v>3203</v>
      </c>
      <c r="L240" s="51" t="s">
        <v>3415</v>
      </c>
      <c r="M240" s="52" t="b">
        <v>0</v>
      </c>
      <c r="N240" s="53">
        <v>44704.4270020486</v>
      </c>
      <c r="O240" s="51" t="s">
        <v>2815</v>
      </c>
    </row>
    <row r="241" spans="1:15" x14ac:dyDescent="0.25">
      <c r="A241" s="51"/>
      <c r="B241" s="51" t="s">
        <v>3767</v>
      </c>
      <c r="C241" s="51" t="s">
        <v>3404</v>
      </c>
      <c r="D241" s="51" t="s">
        <v>3768</v>
      </c>
      <c r="E241" s="51" t="s">
        <v>3199</v>
      </c>
      <c r="F241" s="51" t="s">
        <v>6980</v>
      </c>
      <c r="G241" s="51" t="str">
        <f t="shared" si="3"/>
        <v>B</v>
      </c>
      <c r="H241" s="51"/>
      <c r="I241" s="51"/>
      <c r="J241" s="51" t="s">
        <v>3202</v>
      </c>
      <c r="K241" s="51" t="s">
        <v>3203</v>
      </c>
      <c r="L241" s="51" t="s">
        <v>3415</v>
      </c>
      <c r="M241" s="52" t="b">
        <v>0</v>
      </c>
      <c r="N241" s="53">
        <v>44704.4280480671</v>
      </c>
      <c r="O241" s="51" t="s">
        <v>2815</v>
      </c>
    </row>
    <row r="242" spans="1:15" x14ac:dyDescent="0.25">
      <c r="A242" s="51"/>
      <c r="B242" s="51" t="s">
        <v>3769</v>
      </c>
      <c r="C242" s="51" t="s">
        <v>3404</v>
      </c>
      <c r="D242" s="51" t="s">
        <v>3770</v>
      </c>
      <c r="E242" s="51" t="s">
        <v>3199</v>
      </c>
      <c r="F242" s="51" t="s">
        <v>6980</v>
      </c>
      <c r="G242" s="51" t="str">
        <f t="shared" si="3"/>
        <v>B</v>
      </c>
      <c r="H242" s="51"/>
      <c r="I242" s="51"/>
      <c r="J242" s="51" t="s">
        <v>3202</v>
      </c>
      <c r="K242" s="51" t="s">
        <v>3203</v>
      </c>
      <c r="L242" s="51" t="s">
        <v>3435</v>
      </c>
      <c r="M242" s="52" t="b">
        <v>0</v>
      </c>
      <c r="N242" s="53">
        <v>44704.356268252297</v>
      </c>
      <c r="O242" s="51" t="s">
        <v>2815</v>
      </c>
    </row>
    <row r="243" spans="1:15" x14ac:dyDescent="0.25">
      <c r="A243" s="51"/>
      <c r="B243" s="51" t="s">
        <v>3771</v>
      </c>
      <c r="C243" s="51" t="s">
        <v>3404</v>
      </c>
      <c r="D243" s="51" t="s">
        <v>3772</v>
      </c>
      <c r="E243" s="51" t="s">
        <v>3199</v>
      </c>
      <c r="F243" s="51" t="s">
        <v>6980</v>
      </c>
      <c r="G243" s="51" t="str">
        <f t="shared" si="3"/>
        <v>B</v>
      </c>
      <c r="H243" s="51"/>
      <c r="I243" s="51"/>
      <c r="J243" s="51" t="s">
        <v>3202</v>
      </c>
      <c r="K243" s="51" t="s">
        <v>3203</v>
      </c>
      <c r="L243" s="51" t="s">
        <v>3421</v>
      </c>
      <c r="M243" s="52" t="b">
        <v>0</v>
      </c>
      <c r="N243" s="53">
        <v>44704.3209055556</v>
      </c>
      <c r="O243" s="51" t="s">
        <v>2815</v>
      </c>
    </row>
    <row r="244" spans="1:15" x14ac:dyDescent="0.25">
      <c r="A244" s="51"/>
      <c r="B244" s="51" t="s">
        <v>3773</v>
      </c>
      <c r="C244" s="51" t="s">
        <v>3399</v>
      </c>
      <c r="D244" s="51" t="s">
        <v>3774</v>
      </c>
      <c r="E244" s="51" t="s">
        <v>3199</v>
      </c>
      <c r="F244" s="51" t="s">
        <v>6980</v>
      </c>
      <c r="G244" s="51" t="str">
        <f t="shared" si="3"/>
        <v>B</v>
      </c>
      <c r="H244" s="51"/>
      <c r="I244" s="51"/>
      <c r="J244" s="51" t="s">
        <v>3401</v>
      </c>
      <c r="K244" s="51" t="s">
        <v>3203</v>
      </c>
      <c r="L244" s="51" t="s">
        <v>3454</v>
      </c>
      <c r="M244" s="52" t="b">
        <v>0</v>
      </c>
      <c r="N244" s="53">
        <v>44707.352119756899</v>
      </c>
      <c r="O244" s="51" t="s">
        <v>2815</v>
      </c>
    </row>
    <row r="245" spans="1:15" x14ac:dyDescent="0.25">
      <c r="A245" s="51"/>
      <c r="B245" s="51" t="s">
        <v>3775</v>
      </c>
      <c r="C245" s="51" t="s">
        <v>3404</v>
      </c>
      <c r="D245" s="51" t="s">
        <v>3776</v>
      </c>
      <c r="E245" s="51" t="s">
        <v>3199</v>
      </c>
      <c r="F245" s="51" t="s">
        <v>6980</v>
      </c>
      <c r="G245" s="51" t="str">
        <f t="shared" si="3"/>
        <v>B</v>
      </c>
      <c r="H245" s="51"/>
      <c r="I245" s="51"/>
      <c r="J245" s="51" t="s">
        <v>3202</v>
      </c>
      <c r="K245" s="51" t="s">
        <v>3203</v>
      </c>
      <c r="L245" s="51" t="s">
        <v>3479</v>
      </c>
      <c r="M245" s="52" t="b">
        <v>0</v>
      </c>
      <c r="N245" s="53">
        <v>44704.482038923597</v>
      </c>
      <c r="O245" s="51" t="s">
        <v>2815</v>
      </c>
    </row>
    <row r="246" spans="1:15" x14ac:dyDescent="0.25">
      <c r="A246" s="51"/>
      <c r="B246" s="51" t="s">
        <v>3777</v>
      </c>
      <c r="C246" s="51" t="s">
        <v>3404</v>
      </c>
      <c r="D246" s="51" t="s">
        <v>3778</v>
      </c>
      <c r="E246" s="51" t="s">
        <v>3199</v>
      </c>
      <c r="F246" s="51" t="s">
        <v>6980</v>
      </c>
      <c r="G246" s="51" t="str">
        <f t="shared" si="3"/>
        <v>B</v>
      </c>
      <c r="H246" s="51"/>
      <c r="I246" s="51"/>
      <c r="J246" s="51" t="s">
        <v>3401</v>
      </c>
      <c r="K246" s="51" t="s">
        <v>3203</v>
      </c>
      <c r="L246" s="51" t="s">
        <v>3476</v>
      </c>
      <c r="M246" s="52" t="b">
        <v>0</v>
      </c>
      <c r="N246" s="53">
        <v>44705.6153871528</v>
      </c>
      <c r="O246" s="51" t="s">
        <v>2815</v>
      </c>
    </row>
    <row r="247" spans="1:15" x14ac:dyDescent="0.25">
      <c r="A247" s="51"/>
      <c r="B247" s="51" t="s">
        <v>3779</v>
      </c>
      <c r="C247" s="51" t="s">
        <v>3404</v>
      </c>
      <c r="D247" s="51" t="s">
        <v>3780</v>
      </c>
      <c r="E247" s="51" t="s">
        <v>3199</v>
      </c>
      <c r="F247" s="51" t="s">
        <v>6980</v>
      </c>
      <c r="G247" s="51" t="str">
        <f t="shared" si="3"/>
        <v>B</v>
      </c>
      <c r="H247" s="51"/>
      <c r="I247" s="51"/>
      <c r="J247" s="51" t="s">
        <v>3202</v>
      </c>
      <c r="K247" s="51" t="s">
        <v>3203</v>
      </c>
      <c r="L247" s="51" t="s">
        <v>3421</v>
      </c>
      <c r="M247" s="52" t="b">
        <v>0</v>
      </c>
      <c r="N247" s="53">
        <v>44704.3212482292</v>
      </c>
      <c r="O247" s="51" t="s">
        <v>2815</v>
      </c>
    </row>
    <row r="248" spans="1:15" ht="21" x14ac:dyDescent="0.25">
      <c r="A248" s="51"/>
      <c r="B248" s="51" t="s">
        <v>3781</v>
      </c>
      <c r="C248" s="51" t="s">
        <v>3404</v>
      </c>
      <c r="D248" s="54" t="s">
        <v>3782</v>
      </c>
      <c r="E248" s="51" t="s">
        <v>3199</v>
      </c>
      <c r="F248" s="51" t="s">
        <v>6980</v>
      </c>
      <c r="G248" s="51" t="str">
        <f t="shared" si="3"/>
        <v>B</v>
      </c>
      <c r="H248" s="51"/>
      <c r="I248" s="51"/>
      <c r="J248" s="51" t="s">
        <v>3202</v>
      </c>
      <c r="K248" s="51" t="s">
        <v>3203</v>
      </c>
      <c r="L248" s="51" t="s">
        <v>3479</v>
      </c>
      <c r="M248" s="52" t="b">
        <v>0</v>
      </c>
      <c r="N248" s="53">
        <v>44704.484261724501</v>
      </c>
      <c r="O248" s="51" t="s">
        <v>2815</v>
      </c>
    </row>
    <row r="249" spans="1:15" x14ac:dyDescent="0.25">
      <c r="A249" s="51"/>
      <c r="B249" s="51" t="s">
        <v>3783</v>
      </c>
      <c r="C249" s="51" t="s">
        <v>3404</v>
      </c>
      <c r="D249" s="51" t="s">
        <v>3784</v>
      </c>
      <c r="E249" s="51" t="s">
        <v>3199</v>
      </c>
      <c r="F249" s="51" t="s">
        <v>6980</v>
      </c>
      <c r="G249" s="51" t="str">
        <f t="shared" si="3"/>
        <v>B</v>
      </c>
      <c r="H249" s="51"/>
      <c r="I249" s="51"/>
      <c r="J249" s="51" t="s">
        <v>3202</v>
      </c>
      <c r="K249" s="51" t="s">
        <v>3203</v>
      </c>
      <c r="L249" s="51" t="s">
        <v>3421</v>
      </c>
      <c r="M249" s="52" t="b">
        <v>0</v>
      </c>
      <c r="N249" s="53">
        <v>44704.321579745403</v>
      </c>
      <c r="O249" s="51" t="s">
        <v>2815</v>
      </c>
    </row>
    <row r="250" spans="1:15" x14ac:dyDescent="0.25">
      <c r="A250" s="51"/>
      <c r="B250" s="51" t="s">
        <v>3785</v>
      </c>
      <c r="C250" s="51" t="s">
        <v>3404</v>
      </c>
      <c r="D250" s="51" t="s">
        <v>3786</v>
      </c>
      <c r="E250" s="51" t="s">
        <v>3199</v>
      </c>
      <c r="F250" s="51" t="s">
        <v>6980</v>
      </c>
      <c r="G250" s="51" t="str">
        <f t="shared" si="3"/>
        <v>B</v>
      </c>
      <c r="H250" s="51"/>
      <c r="I250" s="51"/>
      <c r="J250" s="51" t="s">
        <v>3202</v>
      </c>
      <c r="K250" s="51" t="s">
        <v>3203</v>
      </c>
      <c r="L250" s="51" t="s">
        <v>3435</v>
      </c>
      <c r="M250" s="52" t="b">
        <v>0</v>
      </c>
      <c r="N250" s="53">
        <v>44704.356606863403</v>
      </c>
      <c r="O250" s="51" t="s">
        <v>2815</v>
      </c>
    </row>
    <row r="251" spans="1:15" x14ac:dyDescent="0.25">
      <c r="A251" s="51"/>
      <c r="B251" s="51" t="s">
        <v>3787</v>
      </c>
      <c r="C251" s="51" t="s">
        <v>3404</v>
      </c>
      <c r="D251" s="51" t="s">
        <v>3788</v>
      </c>
      <c r="E251" s="51" t="s">
        <v>3199</v>
      </c>
      <c r="F251" s="51" t="s">
        <v>6980</v>
      </c>
      <c r="G251" s="51" t="str">
        <f t="shared" si="3"/>
        <v>B</v>
      </c>
      <c r="H251" s="51"/>
      <c r="I251" s="51"/>
      <c r="J251" s="51" t="s">
        <v>3202</v>
      </c>
      <c r="K251" s="51" t="s">
        <v>3203</v>
      </c>
      <c r="L251" s="51" t="s">
        <v>3435</v>
      </c>
      <c r="M251" s="52" t="b">
        <v>0</v>
      </c>
      <c r="N251" s="53">
        <v>44704.356934409698</v>
      </c>
      <c r="O251" s="51" t="s">
        <v>2815</v>
      </c>
    </row>
    <row r="252" spans="1:15" x14ac:dyDescent="0.25">
      <c r="A252" s="51"/>
      <c r="B252" s="51" t="s">
        <v>3789</v>
      </c>
      <c r="C252" s="51" t="s">
        <v>3404</v>
      </c>
      <c r="D252" s="51" t="s">
        <v>3790</v>
      </c>
      <c r="E252" s="51" t="s">
        <v>3199</v>
      </c>
      <c r="F252" s="51" t="s">
        <v>6980</v>
      </c>
      <c r="G252" s="51" t="str">
        <f t="shared" si="3"/>
        <v>B</v>
      </c>
      <c r="H252" s="51"/>
      <c r="I252" s="51"/>
      <c r="J252" s="51" t="s">
        <v>3409</v>
      </c>
      <c r="K252" s="51" t="s">
        <v>3203</v>
      </c>
      <c r="L252" s="51" t="s">
        <v>3204</v>
      </c>
      <c r="M252" s="52" t="b">
        <v>0</v>
      </c>
      <c r="N252" s="53">
        <v>44704.404597800902</v>
      </c>
      <c r="O252" s="51" t="s">
        <v>2815</v>
      </c>
    </row>
    <row r="253" spans="1:15" x14ac:dyDescent="0.25">
      <c r="A253" s="51"/>
      <c r="B253" s="51" t="s">
        <v>3791</v>
      </c>
      <c r="C253" s="51" t="s">
        <v>3404</v>
      </c>
      <c r="D253" s="51" t="s">
        <v>3792</v>
      </c>
      <c r="E253" s="51" t="s">
        <v>3199</v>
      </c>
      <c r="F253" s="51" t="s">
        <v>6980</v>
      </c>
      <c r="G253" s="51" t="str">
        <f t="shared" si="3"/>
        <v>B</v>
      </c>
      <c r="H253" s="51"/>
      <c r="I253" s="51"/>
      <c r="J253" s="51" t="s">
        <v>3202</v>
      </c>
      <c r="K253" s="51" t="s">
        <v>3203</v>
      </c>
      <c r="L253" s="51" t="s">
        <v>3479</v>
      </c>
      <c r="M253" s="52" t="b">
        <v>0</v>
      </c>
      <c r="N253" s="53">
        <v>44704.488276967597</v>
      </c>
      <c r="O253" s="51" t="s">
        <v>2815</v>
      </c>
    </row>
    <row r="254" spans="1:15" x14ac:dyDescent="0.25">
      <c r="A254" s="51"/>
      <c r="B254" s="51" t="s">
        <v>3793</v>
      </c>
      <c r="C254" s="51" t="s">
        <v>3404</v>
      </c>
      <c r="D254" s="51" t="s">
        <v>3794</v>
      </c>
      <c r="E254" s="51" t="s">
        <v>3199</v>
      </c>
      <c r="F254" s="51" t="s">
        <v>6980</v>
      </c>
      <c r="G254" s="51" t="str">
        <f t="shared" si="3"/>
        <v>B</v>
      </c>
      <c r="H254" s="51"/>
      <c r="I254" s="51"/>
      <c r="J254" s="51" t="s">
        <v>3401</v>
      </c>
      <c r="K254" s="51" t="s">
        <v>3203</v>
      </c>
      <c r="L254" s="51" t="s">
        <v>3406</v>
      </c>
      <c r="M254" s="52" t="b">
        <v>0</v>
      </c>
      <c r="N254" s="53">
        <v>44707.480335648201</v>
      </c>
      <c r="O254" s="51" t="s">
        <v>2815</v>
      </c>
    </row>
    <row r="255" spans="1:15" x14ac:dyDescent="0.25">
      <c r="A255" s="51"/>
      <c r="B255" s="51" t="s">
        <v>3795</v>
      </c>
      <c r="C255" s="51" t="s">
        <v>3404</v>
      </c>
      <c r="D255" s="51" t="s">
        <v>3796</v>
      </c>
      <c r="E255" s="51" t="s">
        <v>3199</v>
      </c>
      <c r="F255" s="51" t="s">
        <v>6980</v>
      </c>
      <c r="G255" s="51" t="str">
        <f t="shared" si="3"/>
        <v>B</v>
      </c>
      <c r="H255" s="51"/>
      <c r="I255" s="51"/>
      <c r="J255" s="51" t="s">
        <v>3202</v>
      </c>
      <c r="K255" s="51" t="s">
        <v>3203</v>
      </c>
      <c r="L255" s="51" t="s">
        <v>3479</v>
      </c>
      <c r="M255" s="52" t="b">
        <v>0</v>
      </c>
      <c r="N255" s="53">
        <v>44704.489810300904</v>
      </c>
      <c r="O255" s="51" t="s">
        <v>2815</v>
      </c>
    </row>
    <row r="256" spans="1:15" x14ac:dyDescent="0.25">
      <c r="A256" s="51"/>
      <c r="B256" s="51" t="s">
        <v>3797</v>
      </c>
      <c r="C256" s="51" t="s">
        <v>3404</v>
      </c>
      <c r="D256" s="51" t="s">
        <v>3798</v>
      </c>
      <c r="E256" s="51" t="s">
        <v>3199</v>
      </c>
      <c r="F256" s="51" t="s">
        <v>6980</v>
      </c>
      <c r="G256" s="51" t="str">
        <f t="shared" si="3"/>
        <v>B</v>
      </c>
      <c r="H256" s="51"/>
      <c r="I256" s="51"/>
      <c r="J256" s="51" t="s">
        <v>3409</v>
      </c>
      <c r="K256" s="51" t="s">
        <v>3203</v>
      </c>
      <c r="L256" s="51" t="s">
        <v>3466</v>
      </c>
      <c r="M256" s="52" t="b">
        <v>0</v>
      </c>
      <c r="N256" s="53">
        <v>44702.631884178198</v>
      </c>
      <c r="O256" s="51" t="s">
        <v>2815</v>
      </c>
    </row>
    <row r="257" spans="1:15" x14ac:dyDescent="0.25">
      <c r="A257" s="51"/>
      <c r="B257" s="51" t="s">
        <v>3799</v>
      </c>
      <c r="C257" s="51" t="s">
        <v>3404</v>
      </c>
      <c r="D257" s="51" t="s">
        <v>3800</v>
      </c>
      <c r="E257" s="51" t="s">
        <v>3199</v>
      </c>
      <c r="F257" s="51" t="s">
        <v>6980</v>
      </c>
      <c r="G257" s="51" t="str">
        <f t="shared" si="3"/>
        <v>B</v>
      </c>
      <c r="H257" s="51"/>
      <c r="I257" s="51"/>
      <c r="J257" s="51" t="s">
        <v>3202</v>
      </c>
      <c r="K257" s="51" t="s">
        <v>3203</v>
      </c>
      <c r="L257" s="51" t="s">
        <v>3415</v>
      </c>
      <c r="M257" s="52" t="b">
        <v>0</v>
      </c>
      <c r="N257" s="53">
        <v>44704.428616169003</v>
      </c>
      <c r="O257" s="51" t="s">
        <v>2815</v>
      </c>
    </row>
    <row r="258" spans="1:15" x14ac:dyDescent="0.25">
      <c r="A258" s="51"/>
      <c r="B258" s="51" t="s">
        <v>3801</v>
      </c>
      <c r="C258" s="51" t="s">
        <v>3404</v>
      </c>
      <c r="D258" s="51" t="s">
        <v>3802</v>
      </c>
      <c r="E258" s="51" t="s">
        <v>3199</v>
      </c>
      <c r="F258" s="51" t="s">
        <v>6980</v>
      </c>
      <c r="G258" s="51" t="str">
        <f t="shared" si="3"/>
        <v>B</v>
      </c>
      <c r="H258" s="51"/>
      <c r="I258" s="51"/>
      <c r="J258" s="51" t="s">
        <v>3202</v>
      </c>
      <c r="K258" s="51" t="s">
        <v>3203</v>
      </c>
      <c r="L258" s="51" t="s">
        <v>3415</v>
      </c>
      <c r="M258" s="52" t="b">
        <v>0</v>
      </c>
      <c r="N258" s="53">
        <v>44704.428985914397</v>
      </c>
      <c r="O258" s="51" t="s">
        <v>2815</v>
      </c>
    </row>
    <row r="259" spans="1:15" x14ac:dyDescent="0.25">
      <c r="A259" s="51"/>
      <c r="B259" s="51" t="s">
        <v>3803</v>
      </c>
      <c r="C259" s="51" t="s">
        <v>3404</v>
      </c>
      <c r="D259" s="51" t="s">
        <v>3804</v>
      </c>
      <c r="E259" s="51" t="s">
        <v>3199</v>
      </c>
      <c r="F259" s="51" t="s">
        <v>6980</v>
      </c>
      <c r="G259" s="51" t="str">
        <f t="shared" si="3"/>
        <v>B</v>
      </c>
      <c r="H259" s="51"/>
      <c r="I259" s="51"/>
      <c r="J259" s="51" t="s">
        <v>3202</v>
      </c>
      <c r="K259" s="51" t="s">
        <v>3203</v>
      </c>
      <c r="L259" s="51" t="s">
        <v>3415</v>
      </c>
      <c r="M259" s="52" t="b">
        <v>0</v>
      </c>
      <c r="N259" s="53">
        <v>44704.429278206</v>
      </c>
      <c r="O259" s="51" t="s">
        <v>2815</v>
      </c>
    </row>
    <row r="260" spans="1:15" x14ac:dyDescent="0.25">
      <c r="A260" s="51"/>
      <c r="B260" s="51" t="s">
        <v>3805</v>
      </c>
      <c r="C260" s="51" t="s">
        <v>3404</v>
      </c>
      <c r="D260" s="51" t="s">
        <v>2269</v>
      </c>
      <c r="E260" s="51" t="s">
        <v>3199</v>
      </c>
      <c r="F260" s="51" t="s">
        <v>6980</v>
      </c>
      <c r="G260" s="51" t="str">
        <f t="shared" ref="G260:G323" si="4">IF(F260="MIENNAM","N","B")</f>
        <v>B</v>
      </c>
      <c r="H260" s="51"/>
      <c r="I260" s="51"/>
      <c r="J260" s="51" t="s">
        <v>3409</v>
      </c>
      <c r="K260" s="51" t="s">
        <v>3203</v>
      </c>
      <c r="L260" s="51" t="s">
        <v>3410</v>
      </c>
      <c r="M260" s="52" t="b">
        <v>0</v>
      </c>
      <c r="N260" s="53">
        <v>44707.581040046301</v>
      </c>
      <c r="O260" s="51" t="s">
        <v>2815</v>
      </c>
    </row>
    <row r="261" spans="1:15" x14ac:dyDescent="0.25">
      <c r="A261" s="51"/>
      <c r="B261" s="51" t="s">
        <v>3806</v>
      </c>
      <c r="C261" s="51" t="s">
        <v>3404</v>
      </c>
      <c r="D261" s="51" t="s">
        <v>3807</v>
      </c>
      <c r="E261" s="51" t="s">
        <v>3199</v>
      </c>
      <c r="F261" s="51" t="s">
        <v>6980</v>
      </c>
      <c r="G261" s="51" t="str">
        <f t="shared" si="4"/>
        <v>B</v>
      </c>
      <c r="H261" s="51"/>
      <c r="I261" s="51"/>
      <c r="J261" s="51" t="s">
        <v>3401</v>
      </c>
      <c r="K261" s="51" t="s">
        <v>3203</v>
      </c>
      <c r="L261" s="51" t="s">
        <v>3435</v>
      </c>
      <c r="M261" s="52" t="b">
        <v>0</v>
      </c>
      <c r="N261" s="53">
        <v>44704.379913344899</v>
      </c>
      <c r="O261" s="51" t="s">
        <v>2815</v>
      </c>
    </row>
    <row r="262" spans="1:15" x14ac:dyDescent="0.25">
      <c r="A262" s="51"/>
      <c r="B262" s="51" t="s">
        <v>3808</v>
      </c>
      <c r="C262" s="51" t="s">
        <v>3399</v>
      </c>
      <c r="D262" s="51" t="s">
        <v>3809</v>
      </c>
      <c r="E262" s="51" t="s">
        <v>3199</v>
      </c>
      <c r="F262" s="51" t="s">
        <v>6980</v>
      </c>
      <c r="G262" s="51" t="str">
        <f t="shared" si="4"/>
        <v>B</v>
      </c>
      <c r="H262" s="51"/>
      <c r="I262" s="51"/>
      <c r="J262" s="51" t="s">
        <v>3401</v>
      </c>
      <c r="K262" s="51" t="s">
        <v>3203</v>
      </c>
      <c r="L262" s="51" t="s">
        <v>3402</v>
      </c>
      <c r="M262" s="52" t="b">
        <v>0</v>
      </c>
      <c r="N262" s="53">
        <v>44707.656263807898</v>
      </c>
      <c r="O262" s="51" t="s">
        <v>2815</v>
      </c>
    </row>
    <row r="263" spans="1:15" x14ac:dyDescent="0.25">
      <c r="A263" s="51"/>
      <c r="B263" s="51" t="s">
        <v>3810</v>
      </c>
      <c r="C263" s="51" t="s">
        <v>3404</v>
      </c>
      <c r="D263" s="51" t="s">
        <v>3811</v>
      </c>
      <c r="E263" s="51" t="s">
        <v>3199</v>
      </c>
      <c r="F263" s="51" t="s">
        <v>6980</v>
      </c>
      <c r="G263" s="51" t="str">
        <f t="shared" si="4"/>
        <v>B</v>
      </c>
      <c r="H263" s="51"/>
      <c r="I263" s="51"/>
      <c r="J263" s="51" t="s">
        <v>3401</v>
      </c>
      <c r="K263" s="51" t="s">
        <v>3203</v>
      </c>
      <c r="L263" s="51" t="s">
        <v>3466</v>
      </c>
      <c r="M263" s="52" t="b">
        <v>0</v>
      </c>
      <c r="N263" s="53">
        <v>44702.6322474884</v>
      </c>
      <c r="O263" s="51" t="s">
        <v>2815</v>
      </c>
    </row>
    <row r="264" spans="1:15" x14ac:dyDescent="0.25">
      <c r="A264" s="51"/>
      <c r="B264" s="51" t="s">
        <v>3812</v>
      </c>
      <c r="C264" s="51" t="s">
        <v>3404</v>
      </c>
      <c r="D264" s="51" t="s">
        <v>3813</v>
      </c>
      <c r="E264" s="51" t="s">
        <v>3199</v>
      </c>
      <c r="F264" s="51" t="s">
        <v>6980</v>
      </c>
      <c r="G264" s="51" t="str">
        <f t="shared" si="4"/>
        <v>B</v>
      </c>
      <c r="H264" s="51"/>
      <c r="I264" s="51"/>
      <c r="J264" s="51" t="s">
        <v>3202</v>
      </c>
      <c r="K264" s="51" t="s">
        <v>3203</v>
      </c>
      <c r="L264" s="51" t="s">
        <v>3421</v>
      </c>
      <c r="M264" s="52" t="b">
        <v>0</v>
      </c>
      <c r="N264" s="53">
        <v>44704.321952893501</v>
      </c>
      <c r="O264" s="51" t="s">
        <v>2815</v>
      </c>
    </row>
    <row r="265" spans="1:15" x14ac:dyDescent="0.25">
      <c r="A265" s="51"/>
      <c r="B265" s="51" t="s">
        <v>3814</v>
      </c>
      <c r="C265" s="51" t="s">
        <v>3404</v>
      </c>
      <c r="D265" s="51" t="s">
        <v>3815</v>
      </c>
      <c r="E265" s="51" t="s">
        <v>3199</v>
      </c>
      <c r="F265" s="51" t="s">
        <v>6980</v>
      </c>
      <c r="G265" s="51" t="str">
        <f t="shared" si="4"/>
        <v>B</v>
      </c>
      <c r="H265" s="51"/>
      <c r="I265" s="51"/>
      <c r="J265" s="51" t="s">
        <v>3409</v>
      </c>
      <c r="K265" s="51" t="s">
        <v>3203</v>
      </c>
      <c r="L265" s="51" t="s">
        <v>3410</v>
      </c>
      <c r="M265" s="52" t="b">
        <v>0</v>
      </c>
      <c r="N265" s="53">
        <v>44707.581215590297</v>
      </c>
      <c r="O265" s="51" t="s">
        <v>2815</v>
      </c>
    </row>
    <row r="266" spans="1:15" x14ac:dyDescent="0.25">
      <c r="A266" s="51"/>
      <c r="B266" s="51" t="s">
        <v>3816</v>
      </c>
      <c r="C266" s="51" t="s">
        <v>3404</v>
      </c>
      <c r="D266" s="51" t="s">
        <v>3817</v>
      </c>
      <c r="E266" s="51" t="s">
        <v>3199</v>
      </c>
      <c r="F266" s="51" t="s">
        <v>6980</v>
      </c>
      <c r="G266" s="51" t="str">
        <f t="shared" si="4"/>
        <v>B</v>
      </c>
      <c r="H266" s="51"/>
      <c r="I266" s="51"/>
      <c r="J266" s="51" t="s">
        <v>3202</v>
      </c>
      <c r="K266" s="51" t="s">
        <v>3203</v>
      </c>
      <c r="L266" s="51" t="s">
        <v>3415</v>
      </c>
      <c r="M266" s="52" t="b">
        <v>0</v>
      </c>
      <c r="N266" s="53">
        <v>44704.429711886602</v>
      </c>
      <c r="O266" s="51" t="s">
        <v>2815</v>
      </c>
    </row>
    <row r="267" spans="1:15" x14ac:dyDescent="0.25">
      <c r="A267" s="51"/>
      <c r="B267" s="51" t="s">
        <v>3818</v>
      </c>
      <c r="C267" s="51" t="s">
        <v>3404</v>
      </c>
      <c r="D267" s="51" t="s">
        <v>3587</v>
      </c>
      <c r="E267" s="51" t="s">
        <v>3199</v>
      </c>
      <c r="F267" s="51" t="s">
        <v>6980</v>
      </c>
      <c r="G267" s="51" t="str">
        <f t="shared" si="4"/>
        <v>B</v>
      </c>
      <c r="H267" s="51"/>
      <c r="I267" s="51"/>
      <c r="J267" s="51" t="s">
        <v>3202</v>
      </c>
      <c r="K267" s="51" t="s">
        <v>3203</v>
      </c>
      <c r="L267" s="51" t="s">
        <v>3415</v>
      </c>
      <c r="M267" s="52" t="b">
        <v>0</v>
      </c>
      <c r="N267" s="53">
        <v>44704.430119444398</v>
      </c>
      <c r="O267" s="51" t="s">
        <v>2815</v>
      </c>
    </row>
    <row r="268" spans="1:15" x14ac:dyDescent="0.25">
      <c r="A268" s="51"/>
      <c r="B268" s="51" t="s">
        <v>3819</v>
      </c>
      <c r="C268" s="51" t="s">
        <v>3404</v>
      </c>
      <c r="D268" s="51" t="s">
        <v>3820</v>
      </c>
      <c r="E268" s="51" t="s">
        <v>3199</v>
      </c>
      <c r="F268" s="51" t="s">
        <v>6980</v>
      </c>
      <c r="G268" s="51" t="str">
        <f t="shared" si="4"/>
        <v>B</v>
      </c>
      <c r="H268" s="51"/>
      <c r="I268" s="51"/>
      <c r="J268" s="51" t="s">
        <v>3401</v>
      </c>
      <c r="K268" s="51" t="s">
        <v>3203</v>
      </c>
      <c r="L268" s="51" t="s">
        <v>3406</v>
      </c>
      <c r="M268" s="52" t="b">
        <v>0</v>
      </c>
      <c r="N268" s="53">
        <v>44707.480494675903</v>
      </c>
      <c r="O268" s="51" t="s">
        <v>2815</v>
      </c>
    </row>
    <row r="269" spans="1:15" x14ac:dyDescent="0.25">
      <c r="A269" s="51"/>
      <c r="B269" s="51" t="s">
        <v>3821</v>
      </c>
      <c r="C269" s="51" t="s">
        <v>3404</v>
      </c>
      <c r="D269" s="51" t="s">
        <v>3822</v>
      </c>
      <c r="E269" s="51" t="s">
        <v>3199</v>
      </c>
      <c r="F269" s="51" t="s">
        <v>6980</v>
      </c>
      <c r="G269" s="51" t="str">
        <f t="shared" si="4"/>
        <v>B</v>
      </c>
      <c r="H269" s="51"/>
      <c r="I269" s="51"/>
      <c r="J269" s="51" t="s">
        <v>3202</v>
      </c>
      <c r="K269" s="51" t="s">
        <v>3203</v>
      </c>
      <c r="L269" s="51" t="s">
        <v>3479</v>
      </c>
      <c r="M269" s="52" t="b">
        <v>0</v>
      </c>
      <c r="N269" s="53">
        <v>44704.4907439815</v>
      </c>
      <c r="O269" s="51" t="s">
        <v>2815</v>
      </c>
    </row>
    <row r="270" spans="1:15" x14ac:dyDescent="0.25">
      <c r="A270" s="51"/>
      <c r="B270" s="51" t="s">
        <v>3823</v>
      </c>
      <c r="C270" s="51" t="s">
        <v>3404</v>
      </c>
      <c r="D270" s="51" t="s">
        <v>3824</v>
      </c>
      <c r="E270" s="51" t="s">
        <v>3199</v>
      </c>
      <c r="F270" s="51" t="s">
        <v>6980</v>
      </c>
      <c r="G270" s="51" t="str">
        <f t="shared" si="4"/>
        <v>B</v>
      </c>
      <c r="H270" s="51"/>
      <c r="I270" s="51"/>
      <c r="J270" s="51" t="s">
        <v>3401</v>
      </c>
      <c r="K270" s="51" t="s">
        <v>3203</v>
      </c>
      <c r="L270" s="51" t="s">
        <v>3406</v>
      </c>
      <c r="M270" s="52" t="b">
        <v>0</v>
      </c>
      <c r="N270" s="53">
        <v>44707.480670057899</v>
      </c>
      <c r="O270" s="51" t="s">
        <v>2815</v>
      </c>
    </row>
    <row r="271" spans="1:15" x14ac:dyDescent="0.25">
      <c r="A271" s="51"/>
      <c r="B271" s="51" t="s">
        <v>3825</v>
      </c>
      <c r="C271" s="51" t="s">
        <v>3404</v>
      </c>
      <c r="D271" s="51" t="s">
        <v>3826</v>
      </c>
      <c r="E271" s="51" t="s">
        <v>3199</v>
      </c>
      <c r="F271" s="51" t="s">
        <v>6980</v>
      </c>
      <c r="G271" s="51" t="str">
        <f t="shared" si="4"/>
        <v>B</v>
      </c>
      <c r="H271" s="51"/>
      <c r="I271" s="51"/>
      <c r="J271" s="51" t="s">
        <v>3202</v>
      </c>
      <c r="K271" s="51" t="s">
        <v>3203</v>
      </c>
      <c r="L271" s="51" t="s">
        <v>3479</v>
      </c>
      <c r="M271" s="52" t="b">
        <v>0</v>
      </c>
      <c r="N271" s="53">
        <v>44704.491187118103</v>
      </c>
      <c r="O271" s="51" t="s">
        <v>2815</v>
      </c>
    </row>
    <row r="272" spans="1:15" x14ac:dyDescent="0.25">
      <c r="A272" s="51"/>
      <c r="B272" s="51" t="s">
        <v>3827</v>
      </c>
      <c r="C272" s="51" t="s">
        <v>3404</v>
      </c>
      <c r="D272" s="51" t="s">
        <v>3828</v>
      </c>
      <c r="E272" s="51" t="s">
        <v>3199</v>
      </c>
      <c r="F272" s="51" t="s">
        <v>6980</v>
      </c>
      <c r="G272" s="51" t="str">
        <f t="shared" si="4"/>
        <v>B</v>
      </c>
      <c r="H272" s="51"/>
      <c r="I272" s="51"/>
      <c r="J272" s="51" t="s">
        <v>3202</v>
      </c>
      <c r="K272" s="51" t="s">
        <v>3203</v>
      </c>
      <c r="L272" s="51" t="s">
        <v>3466</v>
      </c>
      <c r="M272" s="52" t="b">
        <v>0</v>
      </c>
      <c r="N272" s="53">
        <v>44702.632714780098</v>
      </c>
      <c r="O272" s="51" t="s">
        <v>2815</v>
      </c>
    </row>
    <row r="273" spans="1:15" x14ac:dyDescent="0.25">
      <c r="A273" s="51"/>
      <c r="B273" s="51" t="s">
        <v>3829</v>
      </c>
      <c r="C273" s="51" t="s">
        <v>3404</v>
      </c>
      <c r="D273" s="51" t="s">
        <v>3830</v>
      </c>
      <c r="E273" s="51" t="s">
        <v>3199</v>
      </c>
      <c r="F273" s="51" t="s">
        <v>6980</v>
      </c>
      <c r="G273" s="51" t="str">
        <f t="shared" si="4"/>
        <v>B</v>
      </c>
      <c r="H273" s="51"/>
      <c r="I273" s="51"/>
      <c r="J273" s="51" t="s">
        <v>3202</v>
      </c>
      <c r="K273" s="51" t="s">
        <v>3203</v>
      </c>
      <c r="L273" s="51" t="s">
        <v>3421</v>
      </c>
      <c r="M273" s="52" t="b">
        <v>0</v>
      </c>
      <c r="N273" s="53">
        <v>44704.3232957523</v>
      </c>
      <c r="O273" s="51" t="s">
        <v>2815</v>
      </c>
    </row>
    <row r="274" spans="1:15" x14ac:dyDescent="0.25">
      <c r="A274" s="51"/>
      <c r="B274" s="51" t="s">
        <v>3831</v>
      </c>
      <c r="C274" s="51" t="s">
        <v>3404</v>
      </c>
      <c r="D274" s="51" t="s">
        <v>3832</v>
      </c>
      <c r="E274" s="51" t="s">
        <v>3199</v>
      </c>
      <c r="F274" s="51" t="s">
        <v>6980</v>
      </c>
      <c r="G274" s="51" t="str">
        <f t="shared" si="4"/>
        <v>B</v>
      </c>
      <c r="H274" s="51"/>
      <c r="I274" s="51"/>
      <c r="J274" s="51" t="s">
        <v>3202</v>
      </c>
      <c r="K274" s="51" t="s">
        <v>3203</v>
      </c>
      <c r="L274" s="51" t="s">
        <v>3479</v>
      </c>
      <c r="M274" s="52" t="b">
        <v>0</v>
      </c>
      <c r="N274" s="53">
        <v>44704.491513310197</v>
      </c>
      <c r="O274" s="51" t="s">
        <v>2815</v>
      </c>
    </row>
    <row r="275" spans="1:15" x14ac:dyDescent="0.25">
      <c r="A275" s="51"/>
      <c r="B275" s="51" t="s">
        <v>3833</v>
      </c>
      <c r="C275" s="51" t="s">
        <v>3404</v>
      </c>
      <c r="D275" s="51" t="s">
        <v>3834</v>
      </c>
      <c r="E275" s="51" t="s">
        <v>3199</v>
      </c>
      <c r="F275" s="51" t="s">
        <v>6980</v>
      </c>
      <c r="G275" s="51" t="str">
        <f t="shared" si="4"/>
        <v>B</v>
      </c>
      <c r="H275" s="51"/>
      <c r="I275" s="51"/>
      <c r="J275" s="51" t="s">
        <v>3409</v>
      </c>
      <c r="K275" s="51" t="s">
        <v>3203</v>
      </c>
      <c r="L275" s="51" t="s">
        <v>3410</v>
      </c>
      <c r="M275" s="52" t="b">
        <v>0</v>
      </c>
      <c r="N275" s="53">
        <v>44707.581386689802</v>
      </c>
      <c r="O275" s="51" t="s">
        <v>2815</v>
      </c>
    </row>
    <row r="276" spans="1:15" x14ac:dyDescent="0.25">
      <c r="A276" s="51"/>
      <c r="B276" s="51" t="s">
        <v>3835</v>
      </c>
      <c r="C276" s="51" t="s">
        <v>3404</v>
      </c>
      <c r="D276" s="51" t="s">
        <v>3836</v>
      </c>
      <c r="E276" s="51" t="s">
        <v>3199</v>
      </c>
      <c r="F276" s="51" t="s">
        <v>6980</v>
      </c>
      <c r="G276" s="51" t="str">
        <f t="shared" si="4"/>
        <v>B</v>
      </c>
      <c r="H276" s="51"/>
      <c r="I276" s="51"/>
      <c r="J276" s="51" t="s">
        <v>3202</v>
      </c>
      <c r="K276" s="51" t="s">
        <v>3203</v>
      </c>
      <c r="L276" s="51" t="s">
        <v>3479</v>
      </c>
      <c r="M276" s="52" t="b">
        <v>0</v>
      </c>
      <c r="N276" s="53">
        <v>44704.491918205997</v>
      </c>
      <c r="O276" s="51" t="s">
        <v>2815</v>
      </c>
    </row>
    <row r="277" spans="1:15" x14ac:dyDescent="0.25">
      <c r="A277" s="51"/>
      <c r="B277" s="51" t="s">
        <v>3837</v>
      </c>
      <c r="C277" s="51" t="s">
        <v>3404</v>
      </c>
      <c r="D277" s="51" t="s">
        <v>3838</v>
      </c>
      <c r="E277" s="51" t="s">
        <v>3199</v>
      </c>
      <c r="F277" s="51" t="s">
        <v>6980</v>
      </c>
      <c r="G277" s="51" t="str">
        <f t="shared" si="4"/>
        <v>B</v>
      </c>
      <c r="H277" s="51"/>
      <c r="I277" s="51"/>
      <c r="J277" s="51" t="s">
        <v>3202</v>
      </c>
      <c r="K277" s="51" t="s">
        <v>3203</v>
      </c>
      <c r="L277" s="51" t="s">
        <v>3435</v>
      </c>
      <c r="M277" s="52" t="b">
        <v>0</v>
      </c>
      <c r="N277" s="53">
        <v>44704.380544826403</v>
      </c>
      <c r="O277" s="51" t="s">
        <v>2815</v>
      </c>
    </row>
    <row r="278" spans="1:15" x14ac:dyDescent="0.25">
      <c r="A278" s="51"/>
      <c r="B278" s="51" t="s">
        <v>3839</v>
      </c>
      <c r="C278" s="51" t="s">
        <v>3404</v>
      </c>
      <c r="D278" s="51" t="s">
        <v>3840</v>
      </c>
      <c r="E278" s="51" t="s">
        <v>3199</v>
      </c>
      <c r="F278" s="51" t="s">
        <v>6980</v>
      </c>
      <c r="G278" s="51" t="str">
        <f t="shared" si="4"/>
        <v>B</v>
      </c>
      <c r="H278" s="51"/>
      <c r="I278" s="51"/>
      <c r="J278" s="51" t="s">
        <v>3409</v>
      </c>
      <c r="K278" s="51" t="s">
        <v>3203</v>
      </c>
      <c r="L278" s="51" t="s">
        <v>3446</v>
      </c>
      <c r="M278" s="52" t="b">
        <v>0</v>
      </c>
      <c r="N278" s="53">
        <v>44707.643500578699</v>
      </c>
      <c r="O278" s="51" t="s">
        <v>2815</v>
      </c>
    </row>
    <row r="279" spans="1:15" x14ac:dyDescent="0.25">
      <c r="A279" s="51"/>
      <c r="B279" s="51" t="s">
        <v>3841</v>
      </c>
      <c r="C279" s="51" t="s">
        <v>3404</v>
      </c>
      <c r="D279" s="51" t="s">
        <v>3842</v>
      </c>
      <c r="E279" s="51" t="s">
        <v>3199</v>
      </c>
      <c r="F279" s="51" t="s">
        <v>6980</v>
      </c>
      <c r="G279" s="51" t="str">
        <f t="shared" si="4"/>
        <v>B</v>
      </c>
      <c r="H279" s="51"/>
      <c r="I279" s="51"/>
      <c r="J279" s="51" t="s">
        <v>3202</v>
      </c>
      <c r="K279" s="51" t="s">
        <v>3203</v>
      </c>
      <c r="L279" s="51" t="s">
        <v>3421</v>
      </c>
      <c r="M279" s="52" t="b">
        <v>0</v>
      </c>
      <c r="N279" s="53">
        <v>44704.323857291703</v>
      </c>
      <c r="O279" s="51" t="s">
        <v>2815</v>
      </c>
    </row>
    <row r="280" spans="1:15" x14ac:dyDescent="0.25">
      <c r="A280" s="51"/>
      <c r="B280" s="51" t="s">
        <v>3843</v>
      </c>
      <c r="C280" s="51" t="s">
        <v>3404</v>
      </c>
      <c r="D280" s="51" t="s">
        <v>3844</v>
      </c>
      <c r="E280" s="51" t="s">
        <v>3199</v>
      </c>
      <c r="F280" s="51" t="s">
        <v>6980</v>
      </c>
      <c r="G280" s="51" t="str">
        <f t="shared" si="4"/>
        <v>B</v>
      </c>
      <c r="H280" s="51"/>
      <c r="I280" s="51"/>
      <c r="J280" s="51" t="s">
        <v>3409</v>
      </c>
      <c r="K280" s="51" t="s">
        <v>3203</v>
      </c>
      <c r="L280" s="51" t="s">
        <v>3410</v>
      </c>
      <c r="M280" s="52" t="b">
        <v>0</v>
      </c>
      <c r="N280" s="53">
        <v>44707.581590196802</v>
      </c>
      <c r="O280" s="51" t="s">
        <v>2815</v>
      </c>
    </row>
    <row r="281" spans="1:15" x14ac:dyDescent="0.25">
      <c r="A281" s="51" t="s">
        <v>32</v>
      </c>
      <c r="B281" s="51" t="s">
        <v>3845</v>
      </c>
      <c r="C281" s="51" t="s">
        <v>3396</v>
      </c>
      <c r="D281" s="51" t="s">
        <v>3846</v>
      </c>
      <c r="E281" s="51" t="s">
        <v>3195</v>
      </c>
      <c r="F281" s="51" t="s">
        <v>7313</v>
      </c>
      <c r="G281" s="51" t="str">
        <f t="shared" si="4"/>
        <v>N</v>
      </c>
      <c r="H281" s="51"/>
      <c r="I281" s="51"/>
      <c r="J281" s="51" t="s">
        <v>3391</v>
      </c>
      <c r="K281" s="51" t="s">
        <v>3196</v>
      </c>
      <c r="L281" s="51" t="s">
        <v>3847</v>
      </c>
      <c r="M281" s="52" t="b">
        <v>0</v>
      </c>
      <c r="N281" s="53">
        <v>44765.377839733803</v>
      </c>
      <c r="O281" s="51" t="s">
        <v>34</v>
      </c>
    </row>
    <row r="282" spans="1:15" x14ac:dyDescent="0.25">
      <c r="A282" s="51" t="s">
        <v>32</v>
      </c>
      <c r="B282" s="51" t="s">
        <v>3848</v>
      </c>
      <c r="C282" s="51" t="s">
        <v>3396</v>
      </c>
      <c r="D282" s="51" t="s">
        <v>3849</v>
      </c>
      <c r="E282" s="51" t="s">
        <v>3195</v>
      </c>
      <c r="F282" s="51" t="s">
        <v>7313</v>
      </c>
      <c r="G282" s="51" t="str">
        <f t="shared" si="4"/>
        <v>N</v>
      </c>
      <c r="H282" s="51"/>
      <c r="I282" s="51"/>
      <c r="J282" s="51" t="s">
        <v>3301</v>
      </c>
      <c r="K282" s="51" t="s">
        <v>3196</v>
      </c>
      <c r="L282" s="51" t="s">
        <v>3397</v>
      </c>
      <c r="M282" s="52" t="b">
        <v>0</v>
      </c>
      <c r="N282" s="53">
        <v>44725.708134687498</v>
      </c>
      <c r="O282" s="51" t="s">
        <v>34</v>
      </c>
    </row>
    <row r="283" spans="1:15" x14ac:dyDescent="0.25">
      <c r="A283" s="51"/>
      <c r="B283" s="51" t="s">
        <v>3850</v>
      </c>
      <c r="C283" s="51" t="s">
        <v>3404</v>
      </c>
      <c r="D283" s="51" t="s">
        <v>3851</v>
      </c>
      <c r="E283" s="51" t="s">
        <v>3199</v>
      </c>
      <c r="F283" s="51" t="s">
        <v>6980</v>
      </c>
      <c r="G283" s="51" t="str">
        <f t="shared" si="4"/>
        <v>B</v>
      </c>
      <c r="H283" s="51"/>
      <c r="I283" s="51"/>
      <c r="J283" s="51" t="s">
        <v>3409</v>
      </c>
      <c r="K283" s="51" t="s">
        <v>3203</v>
      </c>
      <c r="L283" s="51" t="s">
        <v>3446</v>
      </c>
      <c r="M283" s="52" t="b">
        <v>0</v>
      </c>
      <c r="N283" s="53">
        <v>44707.643690196797</v>
      </c>
      <c r="O283" s="51" t="s">
        <v>2815</v>
      </c>
    </row>
    <row r="284" spans="1:15" x14ac:dyDescent="0.25">
      <c r="A284" s="51"/>
      <c r="B284" s="51" t="s">
        <v>3852</v>
      </c>
      <c r="C284" s="51" t="s">
        <v>3404</v>
      </c>
      <c r="D284" s="51" t="s">
        <v>3853</v>
      </c>
      <c r="E284" s="51" t="s">
        <v>3199</v>
      </c>
      <c r="F284" s="51" t="s">
        <v>6980</v>
      </c>
      <c r="G284" s="51" t="str">
        <f t="shared" si="4"/>
        <v>B</v>
      </c>
      <c r="H284" s="51"/>
      <c r="I284" s="51"/>
      <c r="J284" s="51" t="s">
        <v>3202</v>
      </c>
      <c r="K284" s="51" t="s">
        <v>3203</v>
      </c>
      <c r="L284" s="51" t="s">
        <v>3479</v>
      </c>
      <c r="M284" s="52" t="b">
        <v>0</v>
      </c>
      <c r="N284" s="53">
        <v>44704.492268900503</v>
      </c>
      <c r="O284" s="51" t="s">
        <v>2815</v>
      </c>
    </row>
    <row r="285" spans="1:15" x14ac:dyDescent="0.25">
      <c r="A285" s="51"/>
      <c r="B285" s="51" t="s">
        <v>3854</v>
      </c>
      <c r="C285" s="51" t="s">
        <v>3404</v>
      </c>
      <c r="D285" s="51" t="s">
        <v>3855</v>
      </c>
      <c r="E285" s="51" t="s">
        <v>3199</v>
      </c>
      <c r="F285" s="51" t="s">
        <v>6980</v>
      </c>
      <c r="G285" s="51" t="str">
        <f t="shared" si="4"/>
        <v>B</v>
      </c>
      <c r="H285" s="51"/>
      <c r="I285" s="51"/>
      <c r="J285" s="51" t="s">
        <v>3401</v>
      </c>
      <c r="K285" s="51" t="s">
        <v>3203</v>
      </c>
      <c r="L285" s="51" t="s">
        <v>3476</v>
      </c>
      <c r="M285" s="52" t="b">
        <v>0</v>
      </c>
      <c r="N285" s="53">
        <v>44705.615585763902</v>
      </c>
      <c r="O285" s="51" t="s">
        <v>2815</v>
      </c>
    </row>
    <row r="286" spans="1:15" x14ac:dyDescent="0.25">
      <c r="A286" s="51"/>
      <c r="B286" s="51" t="s">
        <v>3856</v>
      </c>
      <c r="C286" s="51" t="s">
        <v>3404</v>
      </c>
      <c r="D286" s="51" t="s">
        <v>2289</v>
      </c>
      <c r="E286" s="51" t="s">
        <v>3199</v>
      </c>
      <c r="F286" s="51" t="s">
        <v>6980</v>
      </c>
      <c r="G286" s="51" t="str">
        <f t="shared" si="4"/>
        <v>B</v>
      </c>
      <c r="H286" s="51"/>
      <c r="I286" s="51"/>
      <c r="J286" s="51" t="s">
        <v>3202</v>
      </c>
      <c r="K286" s="51" t="s">
        <v>3203</v>
      </c>
      <c r="L286" s="51" t="s">
        <v>3415</v>
      </c>
      <c r="M286" s="52" t="b">
        <v>0</v>
      </c>
      <c r="N286" s="53">
        <v>44727.569548067098</v>
      </c>
      <c r="O286" s="51" t="s">
        <v>2815</v>
      </c>
    </row>
    <row r="287" spans="1:15" x14ac:dyDescent="0.25">
      <c r="A287" s="51"/>
      <c r="B287" s="51" t="s">
        <v>3857</v>
      </c>
      <c r="C287" s="51" t="s">
        <v>3404</v>
      </c>
      <c r="D287" s="51" t="s">
        <v>3858</v>
      </c>
      <c r="E287" s="51" t="s">
        <v>3199</v>
      </c>
      <c r="F287" s="51" t="s">
        <v>6980</v>
      </c>
      <c r="G287" s="51" t="str">
        <f t="shared" si="4"/>
        <v>B</v>
      </c>
      <c r="H287" s="51"/>
      <c r="I287" s="51"/>
      <c r="J287" s="51" t="s">
        <v>3409</v>
      </c>
      <c r="K287" s="51" t="s">
        <v>3203</v>
      </c>
      <c r="L287" s="51" t="s">
        <v>3446</v>
      </c>
      <c r="M287" s="52" t="b">
        <v>0</v>
      </c>
      <c r="N287" s="53">
        <v>44707.6439138079</v>
      </c>
      <c r="O287" s="51" t="s">
        <v>2815</v>
      </c>
    </row>
    <row r="288" spans="1:15" x14ac:dyDescent="0.25">
      <c r="A288" s="51"/>
      <c r="B288" s="51" t="s">
        <v>3859</v>
      </c>
      <c r="C288" s="51" t="s">
        <v>3404</v>
      </c>
      <c r="D288" s="51" t="s">
        <v>3860</v>
      </c>
      <c r="E288" s="51" t="s">
        <v>3199</v>
      </c>
      <c r="F288" s="51" t="s">
        <v>6980</v>
      </c>
      <c r="G288" s="51" t="str">
        <f t="shared" si="4"/>
        <v>B</v>
      </c>
      <c r="H288" s="51"/>
      <c r="I288" s="51"/>
      <c r="J288" s="51" t="s">
        <v>3202</v>
      </c>
      <c r="K288" s="51" t="s">
        <v>3203</v>
      </c>
      <c r="L288" s="51" t="s">
        <v>3435</v>
      </c>
      <c r="M288" s="52" t="b">
        <v>0</v>
      </c>
      <c r="N288" s="53">
        <v>44704.380893055597</v>
      </c>
      <c r="O288" s="51" t="s">
        <v>2815</v>
      </c>
    </row>
    <row r="289" spans="1:15" x14ac:dyDescent="0.25">
      <c r="A289" s="51"/>
      <c r="B289" s="51" t="s">
        <v>3861</v>
      </c>
      <c r="C289" s="51" t="s">
        <v>3404</v>
      </c>
      <c r="D289" s="51" t="s">
        <v>3862</v>
      </c>
      <c r="E289" s="51" t="s">
        <v>3199</v>
      </c>
      <c r="F289" s="51" t="s">
        <v>6980</v>
      </c>
      <c r="G289" s="51" t="str">
        <f t="shared" si="4"/>
        <v>B</v>
      </c>
      <c r="H289" s="51"/>
      <c r="I289" s="51"/>
      <c r="J289" s="51" t="s">
        <v>3401</v>
      </c>
      <c r="K289" s="51" t="s">
        <v>3203</v>
      </c>
      <c r="L289" s="51" t="s">
        <v>3435</v>
      </c>
      <c r="M289" s="52" t="b">
        <v>0</v>
      </c>
      <c r="N289" s="53">
        <v>44704.381188923602</v>
      </c>
      <c r="O289" s="51" t="s">
        <v>2815</v>
      </c>
    </row>
    <row r="290" spans="1:15" x14ac:dyDescent="0.25">
      <c r="A290" s="51"/>
      <c r="B290" s="51" t="s">
        <v>3863</v>
      </c>
      <c r="C290" s="51" t="s">
        <v>3399</v>
      </c>
      <c r="D290" s="51" t="s">
        <v>3864</v>
      </c>
      <c r="E290" s="51" t="s">
        <v>3199</v>
      </c>
      <c r="F290" s="51" t="s">
        <v>6980</v>
      </c>
      <c r="G290" s="51" t="str">
        <f t="shared" si="4"/>
        <v>B</v>
      </c>
      <c r="H290" s="51"/>
      <c r="I290" s="51"/>
      <c r="J290" s="51" t="s">
        <v>3401</v>
      </c>
      <c r="K290" s="51" t="s">
        <v>3203</v>
      </c>
      <c r="L290" s="51" t="s">
        <v>3454</v>
      </c>
      <c r="M290" s="52" t="b">
        <v>0</v>
      </c>
      <c r="N290" s="53">
        <v>44707.360731330999</v>
      </c>
      <c r="O290" s="51" t="s">
        <v>2815</v>
      </c>
    </row>
    <row r="291" spans="1:15" x14ac:dyDescent="0.25">
      <c r="A291" s="51"/>
      <c r="B291" s="51" t="s">
        <v>3865</v>
      </c>
      <c r="C291" s="51" t="s">
        <v>3404</v>
      </c>
      <c r="D291" s="51" t="s">
        <v>3866</v>
      </c>
      <c r="E291" s="51" t="s">
        <v>3199</v>
      </c>
      <c r="F291" s="51" t="s">
        <v>6980</v>
      </c>
      <c r="G291" s="51" t="str">
        <f t="shared" si="4"/>
        <v>B</v>
      </c>
      <c r="H291" s="51"/>
      <c r="I291" s="51"/>
      <c r="J291" s="51" t="s">
        <v>3401</v>
      </c>
      <c r="K291" s="51" t="s">
        <v>3203</v>
      </c>
      <c r="L291" s="51" t="s">
        <v>3476</v>
      </c>
      <c r="M291" s="52" t="b">
        <v>0</v>
      </c>
      <c r="N291" s="53">
        <v>44705.615821874999</v>
      </c>
      <c r="O291" s="51" t="s">
        <v>2815</v>
      </c>
    </row>
    <row r="292" spans="1:15" x14ac:dyDescent="0.25">
      <c r="A292" s="51"/>
      <c r="B292" s="51" t="s">
        <v>3867</v>
      </c>
      <c r="C292" s="51" t="s">
        <v>3404</v>
      </c>
      <c r="D292" s="51" t="s">
        <v>3868</v>
      </c>
      <c r="E292" s="51" t="s">
        <v>3199</v>
      </c>
      <c r="F292" s="51" t="s">
        <v>6980</v>
      </c>
      <c r="G292" s="51" t="str">
        <f t="shared" si="4"/>
        <v>B</v>
      </c>
      <c r="H292" s="51"/>
      <c r="I292" s="51"/>
      <c r="J292" s="51" t="s">
        <v>3409</v>
      </c>
      <c r="K292" s="51" t="s">
        <v>3203</v>
      </c>
      <c r="L292" s="51" t="s">
        <v>3446</v>
      </c>
      <c r="M292" s="52" t="b">
        <v>0</v>
      </c>
      <c r="N292" s="53">
        <v>44704.324230208302</v>
      </c>
      <c r="O292" s="51" t="s">
        <v>2815</v>
      </c>
    </row>
    <row r="293" spans="1:15" x14ac:dyDescent="0.25">
      <c r="A293" s="51"/>
      <c r="B293" s="51" t="s">
        <v>3869</v>
      </c>
      <c r="C293" s="51" t="s">
        <v>3404</v>
      </c>
      <c r="D293" s="51" t="s">
        <v>3870</v>
      </c>
      <c r="E293" s="51" t="s">
        <v>3199</v>
      </c>
      <c r="F293" s="51" t="s">
        <v>6980</v>
      </c>
      <c r="G293" s="51" t="str">
        <f t="shared" si="4"/>
        <v>B</v>
      </c>
      <c r="H293" s="51"/>
      <c r="I293" s="51"/>
      <c r="J293" s="51" t="s">
        <v>3202</v>
      </c>
      <c r="K293" s="51" t="s">
        <v>3203</v>
      </c>
      <c r="L293" s="51" t="s">
        <v>3435</v>
      </c>
      <c r="M293" s="52" t="b">
        <v>0</v>
      </c>
      <c r="N293" s="53">
        <v>44704.3820150463</v>
      </c>
      <c r="O293" s="51" t="s">
        <v>2815</v>
      </c>
    </row>
    <row r="294" spans="1:15" x14ac:dyDescent="0.25">
      <c r="A294" s="51"/>
      <c r="B294" s="51" t="s">
        <v>3871</v>
      </c>
      <c r="C294" s="51" t="s">
        <v>3404</v>
      </c>
      <c r="D294" s="51" t="s">
        <v>3872</v>
      </c>
      <c r="E294" s="51" t="s">
        <v>3199</v>
      </c>
      <c r="F294" s="51" t="s">
        <v>6980</v>
      </c>
      <c r="G294" s="51" t="str">
        <f t="shared" si="4"/>
        <v>B</v>
      </c>
      <c r="H294" s="51"/>
      <c r="I294" s="51"/>
      <c r="J294" s="51" t="s">
        <v>3202</v>
      </c>
      <c r="K294" s="51" t="s">
        <v>3203</v>
      </c>
      <c r="L294" s="51" t="s">
        <v>3435</v>
      </c>
      <c r="M294" s="52" t="b">
        <v>0</v>
      </c>
      <c r="N294" s="53">
        <v>44704.382366585603</v>
      </c>
      <c r="O294" s="51" t="s">
        <v>2815</v>
      </c>
    </row>
    <row r="295" spans="1:15" x14ac:dyDescent="0.25">
      <c r="A295" s="51"/>
      <c r="B295" s="51" t="s">
        <v>3873</v>
      </c>
      <c r="C295" s="51" t="s">
        <v>3404</v>
      </c>
      <c r="D295" s="51" t="s">
        <v>3874</v>
      </c>
      <c r="E295" s="51" t="s">
        <v>3199</v>
      </c>
      <c r="F295" s="51" t="s">
        <v>6980</v>
      </c>
      <c r="G295" s="51" t="str">
        <f t="shared" si="4"/>
        <v>B</v>
      </c>
      <c r="H295" s="51"/>
      <c r="I295" s="51"/>
      <c r="J295" s="51" t="s">
        <v>3202</v>
      </c>
      <c r="K295" s="51" t="s">
        <v>3203</v>
      </c>
      <c r="L295" s="51" t="s">
        <v>3415</v>
      </c>
      <c r="M295" s="52" t="b">
        <v>0</v>
      </c>
      <c r="N295" s="53">
        <v>44704.434706400498</v>
      </c>
      <c r="O295" s="51" t="s">
        <v>2815</v>
      </c>
    </row>
    <row r="296" spans="1:15" x14ac:dyDescent="0.25">
      <c r="A296" s="51"/>
      <c r="B296" s="51" t="s">
        <v>3875</v>
      </c>
      <c r="C296" s="51" t="s">
        <v>3404</v>
      </c>
      <c r="D296" s="51" t="s">
        <v>3876</v>
      </c>
      <c r="E296" s="51" t="s">
        <v>3199</v>
      </c>
      <c r="F296" s="51" t="s">
        <v>6980</v>
      </c>
      <c r="G296" s="51" t="str">
        <f t="shared" si="4"/>
        <v>B</v>
      </c>
      <c r="H296" s="51"/>
      <c r="I296" s="51"/>
      <c r="J296" s="51" t="s">
        <v>3202</v>
      </c>
      <c r="K296" s="51" t="s">
        <v>3203</v>
      </c>
      <c r="L296" s="51" t="s">
        <v>3479</v>
      </c>
      <c r="M296" s="52" t="b">
        <v>0</v>
      </c>
      <c r="N296" s="53">
        <v>44704.492688194397</v>
      </c>
      <c r="O296" s="51" t="s">
        <v>2815</v>
      </c>
    </row>
    <row r="297" spans="1:15" x14ac:dyDescent="0.25">
      <c r="A297" s="51"/>
      <c r="B297" s="51" t="s">
        <v>3877</v>
      </c>
      <c r="C297" s="51" t="s">
        <v>3404</v>
      </c>
      <c r="D297" s="51" t="s">
        <v>3878</v>
      </c>
      <c r="E297" s="51" t="s">
        <v>3199</v>
      </c>
      <c r="F297" s="51" t="s">
        <v>6980</v>
      </c>
      <c r="G297" s="51" t="str">
        <f t="shared" si="4"/>
        <v>B</v>
      </c>
      <c r="H297" s="51"/>
      <c r="I297" s="51"/>
      <c r="J297" s="51" t="s">
        <v>3202</v>
      </c>
      <c r="K297" s="51" t="s">
        <v>3203</v>
      </c>
      <c r="L297" s="51" t="s">
        <v>3479</v>
      </c>
      <c r="M297" s="52" t="b">
        <v>0</v>
      </c>
      <c r="N297" s="53">
        <v>44704.4930306366</v>
      </c>
      <c r="O297" s="51" t="s">
        <v>2815</v>
      </c>
    </row>
    <row r="298" spans="1:15" x14ac:dyDescent="0.25">
      <c r="A298" s="51"/>
      <c r="B298" s="51" t="s">
        <v>3879</v>
      </c>
      <c r="C298" s="51" t="s">
        <v>3404</v>
      </c>
      <c r="D298" s="51" t="s">
        <v>3880</v>
      </c>
      <c r="E298" s="51" t="s">
        <v>3199</v>
      </c>
      <c r="F298" s="51" t="s">
        <v>6980</v>
      </c>
      <c r="G298" s="51" t="str">
        <f t="shared" si="4"/>
        <v>B</v>
      </c>
      <c r="H298" s="51"/>
      <c r="I298" s="51"/>
      <c r="J298" s="51" t="s">
        <v>3202</v>
      </c>
      <c r="K298" s="51" t="s">
        <v>3203</v>
      </c>
      <c r="L298" s="51" t="s">
        <v>3479</v>
      </c>
      <c r="M298" s="52" t="b">
        <v>0</v>
      </c>
      <c r="N298" s="53">
        <v>44704.493308680598</v>
      </c>
      <c r="O298" s="51" t="s">
        <v>2815</v>
      </c>
    </row>
    <row r="299" spans="1:15" x14ac:dyDescent="0.25">
      <c r="A299" s="51"/>
      <c r="B299" s="51" t="s">
        <v>3881</v>
      </c>
      <c r="C299" s="51" t="s">
        <v>3404</v>
      </c>
      <c r="D299" s="51" t="s">
        <v>3882</v>
      </c>
      <c r="E299" s="51" t="s">
        <v>3199</v>
      </c>
      <c r="F299" s="51" t="s">
        <v>6980</v>
      </c>
      <c r="G299" s="51" t="str">
        <f t="shared" si="4"/>
        <v>B</v>
      </c>
      <c r="H299" s="51"/>
      <c r="I299" s="51"/>
      <c r="J299" s="51" t="s">
        <v>3202</v>
      </c>
      <c r="K299" s="51" t="s">
        <v>3203</v>
      </c>
      <c r="L299" s="51" t="s">
        <v>3421</v>
      </c>
      <c r="M299" s="52" t="b">
        <v>0</v>
      </c>
      <c r="N299" s="53">
        <v>44704.324719942102</v>
      </c>
      <c r="O299" s="51" t="s">
        <v>2815</v>
      </c>
    </row>
    <row r="300" spans="1:15" x14ac:dyDescent="0.25">
      <c r="A300" s="51"/>
      <c r="B300" s="51" t="s">
        <v>3883</v>
      </c>
      <c r="C300" s="51" t="s">
        <v>3404</v>
      </c>
      <c r="D300" s="51" t="s">
        <v>3884</v>
      </c>
      <c r="E300" s="51" t="s">
        <v>3199</v>
      </c>
      <c r="F300" s="51" t="s">
        <v>6980</v>
      </c>
      <c r="G300" s="51" t="str">
        <f t="shared" si="4"/>
        <v>B</v>
      </c>
      <c r="H300" s="51"/>
      <c r="I300" s="51"/>
      <c r="J300" s="51" t="s">
        <v>3202</v>
      </c>
      <c r="K300" s="51" t="s">
        <v>3203</v>
      </c>
      <c r="L300" s="51" t="s">
        <v>3479</v>
      </c>
      <c r="M300" s="52" t="b">
        <v>0</v>
      </c>
      <c r="N300" s="53">
        <v>44719.420416817098</v>
      </c>
      <c r="O300" s="51" t="s">
        <v>2815</v>
      </c>
    </row>
    <row r="301" spans="1:15" x14ac:dyDescent="0.25">
      <c r="A301" s="51"/>
      <c r="B301" s="51" t="s">
        <v>3885</v>
      </c>
      <c r="C301" s="51" t="s">
        <v>3404</v>
      </c>
      <c r="D301" s="51" t="s">
        <v>3886</v>
      </c>
      <c r="E301" s="51" t="s">
        <v>3199</v>
      </c>
      <c r="F301" s="51" t="s">
        <v>6980</v>
      </c>
      <c r="G301" s="51" t="str">
        <f t="shared" si="4"/>
        <v>B</v>
      </c>
      <c r="H301" s="51"/>
      <c r="I301" s="51"/>
      <c r="J301" s="51" t="s">
        <v>3202</v>
      </c>
      <c r="K301" s="51" t="s">
        <v>3203</v>
      </c>
      <c r="L301" s="51" t="s">
        <v>3479</v>
      </c>
      <c r="M301" s="52" t="b">
        <v>0</v>
      </c>
      <c r="N301" s="53">
        <v>44704.494179050896</v>
      </c>
      <c r="O301" s="51" t="s">
        <v>2815</v>
      </c>
    </row>
    <row r="302" spans="1:15" x14ac:dyDescent="0.25">
      <c r="A302" s="51"/>
      <c r="B302" s="51" t="s">
        <v>3887</v>
      </c>
      <c r="C302" s="51" t="s">
        <v>3404</v>
      </c>
      <c r="D302" s="51" t="s">
        <v>3888</v>
      </c>
      <c r="E302" s="51" t="s">
        <v>3199</v>
      </c>
      <c r="F302" s="51" t="s">
        <v>6980</v>
      </c>
      <c r="G302" s="51" t="str">
        <f t="shared" si="4"/>
        <v>B</v>
      </c>
      <c r="H302" s="51"/>
      <c r="I302" s="51"/>
      <c r="J302" s="51" t="s">
        <v>3202</v>
      </c>
      <c r="K302" s="51" t="s">
        <v>3203</v>
      </c>
      <c r="L302" s="51" t="s">
        <v>3435</v>
      </c>
      <c r="M302" s="52" t="b">
        <v>0</v>
      </c>
      <c r="N302" s="53">
        <v>44704.383401701401</v>
      </c>
      <c r="O302" s="51" t="s">
        <v>2815</v>
      </c>
    </row>
    <row r="303" spans="1:15" x14ac:dyDescent="0.25">
      <c r="A303" s="51"/>
      <c r="B303" s="51" t="s">
        <v>3889</v>
      </c>
      <c r="C303" s="51" t="s">
        <v>3404</v>
      </c>
      <c r="D303" s="51" t="s">
        <v>3890</v>
      </c>
      <c r="E303" s="51" t="s">
        <v>3199</v>
      </c>
      <c r="F303" s="51" t="s">
        <v>6980</v>
      </c>
      <c r="G303" s="51" t="str">
        <f t="shared" si="4"/>
        <v>B</v>
      </c>
      <c r="H303" s="51"/>
      <c r="I303" s="51"/>
      <c r="J303" s="51" t="s">
        <v>3409</v>
      </c>
      <c r="K303" s="51" t="s">
        <v>3203</v>
      </c>
      <c r="L303" s="51" t="s">
        <v>3204</v>
      </c>
      <c r="M303" s="52" t="b">
        <v>0</v>
      </c>
      <c r="N303" s="53">
        <v>44704.404986955997</v>
      </c>
      <c r="O303" s="51" t="s">
        <v>2815</v>
      </c>
    </row>
    <row r="304" spans="1:15" x14ac:dyDescent="0.25">
      <c r="A304" s="51"/>
      <c r="B304" s="51" t="s">
        <v>3891</v>
      </c>
      <c r="C304" s="51" t="s">
        <v>3404</v>
      </c>
      <c r="D304" s="51" t="s">
        <v>3892</v>
      </c>
      <c r="E304" s="51" t="s">
        <v>3199</v>
      </c>
      <c r="F304" s="51" t="s">
        <v>6980</v>
      </c>
      <c r="G304" s="51" t="str">
        <f t="shared" si="4"/>
        <v>B</v>
      </c>
      <c r="H304" s="51"/>
      <c r="I304" s="51"/>
      <c r="J304" s="51" t="s">
        <v>3401</v>
      </c>
      <c r="K304" s="51" t="s">
        <v>3203</v>
      </c>
      <c r="L304" s="51" t="s">
        <v>3406</v>
      </c>
      <c r="M304" s="52" t="b">
        <v>0</v>
      </c>
      <c r="N304" s="53">
        <v>44707.4808849537</v>
      </c>
      <c r="O304" s="51" t="s">
        <v>2815</v>
      </c>
    </row>
    <row r="305" spans="1:15" x14ac:dyDescent="0.25">
      <c r="A305" s="51"/>
      <c r="B305" s="51" t="s">
        <v>3893</v>
      </c>
      <c r="C305" s="51" t="s">
        <v>3404</v>
      </c>
      <c r="D305" s="51" t="s">
        <v>3894</v>
      </c>
      <c r="E305" s="51" t="s">
        <v>3199</v>
      </c>
      <c r="F305" s="51" t="s">
        <v>6980</v>
      </c>
      <c r="G305" s="51" t="str">
        <f t="shared" si="4"/>
        <v>B</v>
      </c>
      <c r="H305" s="51"/>
      <c r="I305" s="51"/>
      <c r="J305" s="51" t="s">
        <v>3202</v>
      </c>
      <c r="K305" s="51" t="s">
        <v>3203</v>
      </c>
      <c r="L305" s="51" t="s">
        <v>3421</v>
      </c>
      <c r="M305" s="52" t="b">
        <v>0</v>
      </c>
      <c r="N305" s="53">
        <v>44704.325803587999</v>
      </c>
      <c r="O305" s="51" t="s">
        <v>2815</v>
      </c>
    </row>
    <row r="306" spans="1:15" x14ac:dyDescent="0.25">
      <c r="A306" s="51"/>
      <c r="B306" s="51" t="s">
        <v>3895</v>
      </c>
      <c r="C306" s="51" t="s">
        <v>3404</v>
      </c>
      <c r="D306" s="51" t="s">
        <v>3896</v>
      </c>
      <c r="E306" s="51" t="s">
        <v>3199</v>
      </c>
      <c r="F306" s="51" t="s">
        <v>6980</v>
      </c>
      <c r="G306" s="51" t="str">
        <f t="shared" si="4"/>
        <v>B</v>
      </c>
      <c r="H306" s="51"/>
      <c r="I306" s="51"/>
      <c r="J306" s="51" t="s">
        <v>3401</v>
      </c>
      <c r="K306" s="51" t="s">
        <v>3203</v>
      </c>
      <c r="L306" s="51" t="s">
        <v>3406</v>
      </c>
      <c r="M306" s="52" t="b">
        <v>0</v>
      </c>
      <c r="N306" s="53">
        <v>44707.481053506897</v>
      </c>
      <c r="O306" s="51" t="s">
        <v>2815</v>
      </c>
    </row>
    <row r="307" spans="1:15" x14ac:dyDescent="0.25">
      <c r="A307" s="51"/>
      <c r="B307" s="51" t="s">
        <v>3897</v>
      </c>
      <c r="C307" s="51" t="s">
        <v>3404</v>
      </c>
      <c r="D307" s="51" t="s">
        <v>3898</v>
      </c>
      <c r="E307" s="51" t="s">
        <v>3199</v>
      </c>
      <c r="F307" s="51" t="s">
        <v>6980</v>
      </c>
      <c r="G307" s="51" t="str">
        <f t="shared" si="4"/>
        <v>B</v>
      </c>
      <c r="H307" s="51"/>
      <c r="I307" s="51"/>
      <c r="J307" s="51" t="s">
        <v>3202</v>
      </c>
      <c r="K307" s="51" t="s">
        <v>3203</v>
      </c>
      <c r="L307" s="51" t="s">
        <v>3415</v>
      </c>
      <c r="M307" s="52" t="b">
        <v>0</v>
      </c>
      <c r="N307" s="53">
        <v>44704.435055474503</v>
      </c>
      <c r="O307" s="51" t="s">
        <v>2815</v>
      </c>
    </row>
    <row r="308" spans="1:15" x14ac:dyDescent="0.25">
      <c r="A308" s="51"/>
      <c r="B308" s="51" t="s">
        <v>3899</v>
      </c>
      <c r="C308" s="51" t="s">
        <v>3404</v>
      </c>
      <c r="D308" s="51" t="s">
        <v>3900</v>
      </c>
      <c r="E308" s="51" t="s">
        <v>3199</v>
      </c>
      <c r="F308" s="51" t="s">
        <v>6980</v>
      </c>
      <c r="G308" s="51" t="str">
        <f t="shared" si="4"/>
        <v>B</v>
      </c>
      <c r="H308" s="51"/>
      <c r="I308" s="51"/>
      <c r="J308" s="51" t="s">
        <v>3401</v>
      </c>
      <c r="K308" s="51" t="s">
        <v>3203</v>
      </c>
      <c r="L308" s="51" t="s">
        <v>3406</v>
      </c>
      <c r="M308" s="52" t="b">
        <v>0</v>
      </c>
      <c r="N308" s="53">
        <v>44707.481229710596</v>
      </c>
      <c r="O308" s="51" t="s">
        <v>2815</v>
      </c>
    </row>
    <row r="309" spans="1:15" x14ac:dyDescent="0.25">
      <c r="A309" s="51"/>
      <c r="B309" s="51" t="s">
        <v>3901</v>
      </c>
      <c r="C309" s="51" t="s">
        <v>3404</v>
      </c>
      <c r="D309" s="51" t="s">
        <v>3902</v>
      </c>
      <c r="E309" s="51" t="s">
        <v>3199</v>
      </c>
      <c r="F309" s="51" t="s">
        <v>6980</v>
      </c>
      <c r="G309" s="51" t="str">
        <f t="shared" si="4"/>
        <v>B</v>
      </c>
      <c r="H309" s="51"/>
      <c r="I309" s="51"/>
      <c r="J309" s="51" t="s">
        <v>3202</v>
      </c>
      <c r="K309" s="51" t="s">
        <v>3203</v>
      </c>
      <c r="L309" s="51" t="s">
        <v>3204</v>
      </c>
      <c r="M309" s="52" t="b">
        <v>1</v>
      </c>
      <c r="N309" s="53">
        <v>44704.405433796303</v>
      </c>
      <c r="O309" s="51" t="s">
        <v>2815</v>
      </c>
    </row>
    <row r="310" spans="1:15" x14ac:dyDescent="0.25">
      <c r="A310" s="51" t="s">
        <v>32</v>
      </c>
      <c r="B310" s="51" t="s">
        <v>3903</v>
      </c>
      <c r="C310" s="51" t="s">
        <v>3381</v>
      </c>
      <c r="D310" s="51" t="s">
        <v>3904</v>
      </c>
      <c r="E310" s="51" t="s">
        <v>3195</v>
      </c>
      <c r="F310" s="51" t="s">
        <v>7313</v>
      </c>
      <c r="G310" s="51" t="str">
        <f t="shared" si="4"/>
        <v>N</v>
      </c>
      <c r="H310" s="51"/>
      <c r="I310" s="51"/>
      <c r="J310" s="51" t="s">
        <v>3391</v>
      </c>
      <c r="K310" s="51" t="s">
        <v>3196</v>
      </c>
      <c r="L310" s="51" t="s">
        <v>3392</v>
      </c>
      <c r="M310" s="52" t="b">
        <v>0</v>
      </c>
      <c r="N310" s="53">
        <v>44750.378897256902</v>
      </c>
      <c r="O310" s="51" t="s">
        <v>34</v>
      </c>
    </row>
    <row r="311" spans="1:15" x14ac:dyDescent="0.25">
      <c r="A311" s="51" t="s">
        <v>32</v>
      </c>
      <c r="B311" s="51" t="s">
        <v>3905</v>
      </c>
      <c r="C311" s="51" t="s">
        <v>3381</v>
      </c>
      <c r="D311" s="51" t="s">
        <v>3906</v>
      </c>
      <c r="E311" s="51" t="s">
        <v>3195</v>
      </c>
      <c r="F311" s="51" t="s">
        <v>7313</v>
      </c>
      <c r="G311" s="51" t="str">
        <f t="shared" si="4"/>
        <v>N</v>
      </c>
      <c r="H311" s="51"/>
      <c r="I311" s="51"/>
      <c r="J311" s="51" t="s">
        <v>3457</v>
      </c>
      <c r="K311" s="51" t="s">
        <v>3196</v>
      </c>
      <c r="L311" s="51" t="s">
        <v>3383</v>
      </c>
      <c r="M311" s="52" t="b">
        <v>0</v>
      </c>
      <c r="N311" s="53">
        <v>44778.753411111102</v>
      </c>
      <c r="O311" s="51" t="s">
        <v>34</v>
      </c>
    </row>
    <row r="312" spans="1:15" x14ac:dyDescent="0.25">
      <c r="A312" s="51" t="s">
        <v>32</v>
      </c>
      <c r="B312" s="51" t="s">
        <v>3907</v>
      </c>
      <c r="C312" s="51" t="s">
        <v>3396</v>
      </c>
      <c r="D312" s="51" t="s">
        <v>3908</v>
      </c>
      <c r="E312" s="51" t="s">
        <v>3195</v>
      </c>
      <c r="F312" s="51" t="s">
        <v>7313</v>
      </c>
      <c r="G312" s="51" t="str">
        <f t="shared" si="4"/>
        <v>N</v>
      </c>
      <c r="H312" s="51"/>
      <c r="I312" s="51"/>
      <c r="J312" s="51" t="s">
        <v>3387</v>
      </c>
      <c r="K312" s="51" t="s">
        <v>3196</v>
      </c>
      <c r="L312" s="51" t="s">
        <v>3461</v>
      </c>
      <c r="M312" s="52" t="b">
        <v>0</v>
      </c>
      <c r="N312" s="53">
        <v>44716.496429942097</v>
      </c>
      <c r="O312" s="51" t="s">
        <v>34</v>
      </c>
    </row>
    <row r="313" spans="1:15" x14ac:dyDescent="0.25">
      <c r="A313" s="51" t="s">
        <v>32</v>
      </c>
      <c r="B313" s="51" t="s">
        <v>3909</v>
      </c>
      <c r="C313" s="51" t="s">
        <v>3396</v>
      </c>
      <c r="D313" s="51" t="s">
        <v>2272</v>
      </c>
      <c r="E313" s="51" t="s">
        <v>3195</v>
      </c>
      <c r="F313" s="51" t="s">
        <v>7313</v>
      </c>
      <c r="G313" s="51" t="str">
        <f t="shared" si="4"/>
        <v>N</v>
      </c>
      <c r="H313" s="51"/>
      <c r="I313" s="51"/>
      <c r="J313" s="51" t="s">
        <v>3387</v>
      </c>
      <c r="K313" s="51" t="s">
        <v>3196</v>
      </c>
      <c r="L313" s="51" t="s">
        <v>3397</v>
      </c>
      <c r="M313" s="52" t="b">
        <v>0</v>
      </c>
      <c r="N313" s="53">
        <v>44720.739295138897</v>
      </c>
      <c r="O313" s="51" t="s">
        <v>34</v>
      </c>
    </row>
    <row r="314" spans="1:15" x14ac:dyDescent="0.25">
      <c r="A314" s="51"/>
      <c r="B314" s="51" t="s">
        <v>3910</v>
      </c>
      <c r="C314" s="51" t="s">
        <v>3404</v>
      </c>
      <c r="D314" s="51" t="s">
        <v>3911</v>
      </c>
      <c r="E314" s="51" t="s">
        <v>3199</v>
      </c>
      <c r="F314" s="51" t="s">
        <v>6980</v>
      </c>
      <c r="G314" s="51" t="str">
        <f t="shared" si="4"/>
        <v>B</v>
      </c>
      <c r="H314" s="51"/>
      <c r="I314" s="51"/>
      <c r="J314" s="51" t="s">
        <v>3409</v>
      </c>
      <c r="K314" s="51" t="s">
        <v>3203</v>
      </c>
      <c r="L314" s="51" t="s">
        <v>3410</v>
      </c>
      <c r="M314" s="52" t="b">
        <v>0</v>
      </c>
      <c r="N314" s="53">
        <v>44707.582367905103</v>
      </c>
      <c r="O314" s="51" t="s">
        <v>2815</v>
      </c>
    </row>
    <row r="315" spans="1:15" x14ac:dyDescent="0.25">
      <c r="A315" s="51"/>
      <c r="B315" s="51" t="s">
        <v>3912</v>
      </c>
      <c r="C315" s="51" t="s">
        <v>3399</v>
      </c>
      <c r="D315" s="51" t="s">
        <v>3913</v>
      </c>
      <c r="E315" s="51" t="s">
        <v>3199</v>
      </c>
      <c r="F315" s="51" t="s">
        <v>6980</v>
      </c>
      <c r="G315" s="51" t="str">
        <f t="shared" si="4"/>
        <v>B</v>
      </c>
      <c r="H315" s="51"/>
      <c r="I315" s="51"/>
      <c r="J315" s="51" t="s">
        <v>3401</v>
      </c>
      <c r="K315" s="51" t="s">
        <v>3203</v>
      </c>
      <c r="L315" s="51" t="s">
        <v>3454</v>
      </c>
      <c r="M315" s="52" t="b">
        <v>0</v>
      </c>
      <c r="N315" s="53">
        <v>44707.416079594899</v>
      </c>
      <c r="O315" s="51" t="s">
        <v>2815</v>
      </c>
    </row>
    <row r="316" spans="1:15" x14ac:dyDescent="0.25">
      <c r="A316" s="51"/>
      <c r="B316" s="51" t="s">
        <v>3914</v>
      </c>
      <c r="C316" s="51" t="s">
        <v>3404</v>
      </c>
      <c r="D316" s="51" t="s">
        <v>3915</v>
      </c>
      <c r="E316" s="51" t="s">
        <v>3199</v>
      </c>
      <c r="F316" s="51" t="s">
        <v>6980</v>
      </c>
      <c r="G316" s="51" t="str">
        <f t="shared" si="4"/>
        <v>B</v>
      </c>
      <c r="H316" s="51"/>
      <c r="I316" s="51"/>
      <c r="J316" s="51" t="s">
        <v>3409</v>
      </c>
      <c r="K316" s="51" t="s">
        <v>3203</v>
      </c>
      <c r="L316" s="51" t="s">
        <v>3466</v>
      </c>
      <c r="M316" s="52" t="b">
        <v>0</v>
      </c>
      <c r="N316" s="53">
        <v>44702.637231099499</v>
      </c>
      <c r="O316" s="51" t="s">
        <v>2815</v>
      </c>
    </row>
    <row r="317" spans="1:15" x14ac:dyDescent="0.25">
      <c r="A317" s="51"/>
      <c r="B317" s="51" t="s">
        <v>3916</v>
      </c>
      <c r="C317" s="51" t="s">
        <v>3399</v>
      </c>
      <c r="D317" s="51" t="s">
        <v>3917</v>
      </c>
      <c r="E317" s="51" t="s">
        <v>3199</v>
      </c>
      <c r="F317" s="51" t="s">
        <v>6980</v>
      </c>
      <c r="G317" s="51" t="str">
        <f t="shared" si="4"/>
        <v>B</v>
      </c>
      <c r="H317" s="51"/>
      <c r="I317" s="51"/>
      <c r="J317" s="51" t="s">
        <v>3409</v>
      </c>
      <c r="K317" s="51" t="s">
        <v>3203</v>
      </c>
      <c r="L317" s="51" t="s">
        <v>3918</v>
      </c>
      <c r="M317" s="52" t="b">
        <v>0</v>
      </c>
      <c r="N317" s="53">
        <v>44704.579427280099</v>
      </c>
      <c r="O317" s="51" t="s">
        <v>2815</v>
      </c>
    </row>
    <row r="318" spans="1:15" x14ac:dyDescent="0.25">
      <c r="A318" s="51"/>
      <c r="B318" s="51" t="s">
        <v>3919</v>
      </c>
      <c r="C318" s="51" t="s">
        <v>3404</v>
      </c>
      <c r="D318" s="51" t="s">
        <v>3920</v>
      </c>
      <c r="E318" s="51" t="s">
        <v>3199</v>
      </c>
      <c r="F318" s="51" t="s">
        <v>6980</v>
      </c>
      <c r="G318" s="51" t="str">
        <f t="shared" si="4"/>
        <v>B</v>
      </c>
      <c r="H318" s="51"/>
      <c r="I318" s="51"/>
      <c r="J318" s="51" t="s">
        <v>3202</v>
      </c>
      <c r="K318" s="51" t="s">
        <v>3203</v>
      </c>
      <c r="L318" s="51" t="s">
        <v>3421</v>
      </c>
      <c r="M318" s="52" t="b">
        <v>0</v>
      </c>
      <c r="N318" s="53">
        <v>44704.328639965301</v>
      </c>
      <c r="O318" s="51" t="s">
        <v>2815</v>
      </c>
    </row>
    <row r="319" spans="1:15" x14ac:dyDescent="0.25">
      <c r="A319" s="51"/>
      <c r="B319" s="51" t="s">
        <v>3921</v>
      </c>
      <c r="C319" s="51" t="s">
        <v>3404</v>
      </c>
      <c r="D319" s="51" t="s">
        <v>3922</v>
      </c>
      <c r="E319" s="51" t="s">
        <v>3199</v>
      </c>
      <c r="F319" s="51" t="s">
        <v>6980</v>
      </c>
      <c r="G319" s="51" t="str">
        <f t="shared" si="4"/>
        <v>B</v>
      </c>
      <c r="H319" s="51"/>
      <c r="I319" s="51"/>
      <c r="J319" s="51" t="s">
        <v>3401</v>
      </c>
      <c r="K319" s="51" t="s">
        <v>3203</v>
      </c>
      <c r="L319" s="51" t="s">
        <v>3406</v>
      </c>
      <c r="M319" s="52" t="b">
        <v>0</v>
      </c>
      <c r="N319" s="53">
        <v>44707.481903669002</v>
      </c>
      <c r="O319" s="51" t="s">
        <v>2815</v>
      </c>
    </row>
    <row r="320" spans="1:15" x14ac:dyDescent="0.25">
      <c r="A320" s="51"/>
      <c r="B320" s="51" t="s">
        <v>3923</v>
      </c>
      <c r="C320" s="51" t="s">
        <v>3419</v>
      </c>
      <c r="D320" s="51" t="s">
        <v>3924</v>
      </c>
      <c r="E320" s="51" t="s">
        <v>3199</v>
      </c>
      <c r="F320" s="51" t="s">
        <v>6980</v>
      </c>
      <c r="G320" s="51" t="str">
        <f t="shared" si="4"/>
        <v>B</v>
      </c>
      <c r="H320" s="51"/>
      <c r="I320" s="51"/>
      <c r="J320" s="51" t="s">
        <v>3409</v>
      </c>
      <c r="K320" s="51" t="s">
        <v>3203</v>
      </c>
      <c r="L320" s="51" t="s">
        <v>3204</v>
      </c>
      <c r="M320" s="52" t="b">
        <v>0</v>
      </c>
      <c r="N320" s="53">
        <v>44702.646263310198</v>
      </c>
      <c r="O320" s="51" t="s">
        <v>2815</v>
      </c>
    </row>
    <row r="321" spans="1:15" x14ac:dyDescent="0.25">
      <c r="A321" s="51"/>
      <c r="B321" s="51" t="s">
        <v>3925</v>
      </c>
      <c r="C321" s="51" t="s">
        <v>3404</v>
      </c>
      <c r="D321" s="51" t="s">
        <v>3926</v>
      </c>
      <c r="E321" s="51" t="s">
        <v>3199</v>
      </c>
      <c r="F321" s="51" t="s">
        <v>6980</v>
      </c>
      <c r="G321" s="51" t="str">
        <f t="shared" si="4"/>
        <v>B</v>
      </c>
      <c r="H321" s="51"/>
      <c r="I321" s="51"/>
      <c r="J321" s="51" t="s">
        <v>3409</v>
      </c>
      <c r="K321" s="51" t="s">
        <v>3203</v>
      </c>
      <c r="L321" s="51" t="s">
        <v>3466</v>
      </c>
      <c r="M321" s="52" t="b">
        <v>0</v>
      </c>
      <c r="N321" s="53">
        <v>44702.642855358798</v>
      </c>
      <c r="O321" s="51" t="s">
        <v>2815</v>
      </c>
    </row>
    <row r="322" spans="1:15" x14ac:dyDescent="0.25">
      <c r="A322" s="51"/>
      <c r="B322" s="51" t="s">
        <v>3927</v>
      </c>
      <c r="C322" s="51" t="s">
        <v>3404</v>
      </c>
      <c r="D322" s="51" t="s">
        <v>3928</v>
      </c>
      <c r="E322" s="51" t="s">
        <v>3199</v>
      </c>
      <c r="F322" s="51" t="s">
        <v>6980</v>
      </c>
      <c r="G322" s="51" t="str">
        <f t="shared" si="4"/>
        <v>B</v>
      </c>
      <c r="H322" s="51"/>
      <c r="I322" s="51"/>
      <c r="J322" s="51" t="s">
        <v>3202</v>
      </c>
      <c r="K322" s="51" t="s">
        <v>3203</v>
      </c>
      <c r="L322" s="51" t="s">
        <v>3435</v>
      </c>
      <c r="M322" s="52" t="b">
        <v>0</v>
      </c>
      <c r="N322" s="53">
        <v>44704.3865379977</v>
      </c>
      <c r="O322" s="51" t="s">
        <v>2815</v>
      </c>
    </row>
    <row r="323" spans="1:15" x14ac:dyDescent="0.25">
      <c r="A323" s="51"/>
      <c r="B323" s="51" t="s">
        <v>3929</v>
      </c>
      <c r="C323" s="51" t="s">
        <v>3404</v>
      </c>
      <c r="D323" s="51" t="s">
        <v>3930</v>
      </c>
      <c r="E323" s="51" t="s">
        <v>3199</v>
      </c>
      <c r="F323" s="51" t="s">
        <v>6980</v>
      </c>
      <c r="G323" s="51" t="str">
        <f t="shared" si="4"/>
        <v>B</v>
      </c>
      <c r="H323" s="51"/>
      <c r="I323" s="51"/>
      <c r="J323" s="51" t="s">
        <v>3202</v>
      </c>
      <c r="K323" s="51" t="s">
        <v>3203</v>
      </c>
      <c r="L323" s="51" t="s">
        <v>3479</v>
      </c>
      <c r="M323" s="52" t="b">
        <v>0</v>
      </c>
      <c r="N323" s="53">
        <v>44704.494457754598</v>
      </c>
      <c r="O323" s="51" t="s">
        <v>2815</v>
      </c>
    </row>
    <row r="324" spans="1:15" x14ac:dyDescent="0.25">
      <c r="A324" s="51"/>
      <c r="B324" s="51" t="s">
        <v>3931</v>
      </c>
      <c r="C324" s="51" t="s">
        <v>3404</v>
      </c>
      <c r="D324" s="51" t="s">
        <v>3932</v>
      </c>
      <c r="E324" s="51" t="s">
        <v>3199</v>
      </c>
      <c r="F324" s="51" t="s">
        <v>6980</v>
      </c>
      <c r="G324" s="51" t="str">
        <f t="shared" ref="G324:G387" si="5">IF(F324="MIENNAM","N","B")</f>
        <v>B</v>
      </c>
      <c r="H324" s="51"/>
      <c r="I324" s="51"/>
      <c r="J324" s="51" t="s">
        <v>3202</v>
      </c>
      <c r="K324" s="51" t="s">
        <v>3203</v>
      </c>
      <c r="L324" s="51" t="s">
        <v>3415</v>
      </c>
      <c r="M324" s="52" t="b">
        <v>0</v>
      </c>
      <c r="N324" s="53">
        <v>44704.437686956</v>
      </c>
      <c r="O324" s="51" t="s">
        <v>2815</v>
      </c>
    </row>
    <row r="325" spans="1:15" x14ac:dyDescent="0.25">
      <c r="A325" s="51"/>
      <c r="B325" s="51" t="s">
        <v>3933</v>
      </c>
      <c r="C325" s="51" t="s">
        <v>3404</v>
      </c>
      <c r="D325" s="51" t="s">
        <v>3934</v>
      </c>
      <c r="E325" s="51" t="s">
        <v>3199</v>
      </c>
      <c r="F325" s="51" t="s">
        <v>6980</v>
      </c>
      <c r="G325" s="51" t="str">
        <f t="shared" si="5"/>
        <v>B</v>
      </c>
      <c r="H325" s="51"/>
      <c r="I325" s="51"/>
      <c r="J325" s="51" t="s">
        <v>3409</v>
      </c>
      <c r="K325" s="51" t="s">
        <v>3203</v>
      </c>
      <c r="L325" s="51" t="s">
        <v>3204</v>
      </c>
      <c r="M325" s="52" t="b">
        <v>0</v>
      </c>
      <c r="N325" s="53">
        <v>44704.406085844901</v>
      </c>
      <c r="O325" s="51" t="s">
        <v>2815</v>
      </c>
    </row>
    <row r="326" spans="1:15" x14ac:dyDescent="0.25">
      <c r="A326" s="51"/>
      <c r="B326" s="51" t="s">
        <v>3935</v>
      </c>
      <c r="C326" s="51" t="s">
        <v>3404</v>
      </c>
      <c r="D326" s="51" t="s">
        <v>3936</v>
      </c>
      <c r="E326" s="51" t="s">
        <v>3199</v>
      </c>
      <c r="F326" s="51" t="s">
        <v>6980</v>
      </c>
      <c r="G326" s="51" t="str">
        <f t="shared" si="5"/>
        <v>B</v>
      </c>
      <c r="H326" s="51"/>
      <c r="I326" s="51"/>
      <c r="J326" s="51" t="s">
        <v>3409</v>
      </c>
      <c r="K326" s="51" t="s">
        <v>3203</v>
      </c>
      <c r="L326" s="51" t="s">
        <v>3410</v>
      </c>
      <c r="M326" s="52" t="b">
        <v>0</v>
      </c>
      <c r="N326" s="53">
        <v>44707.581813229197</v>
      </c>
      <c r="O326" s="51" t="s">
        <v>2815</v>
      </c>
    </row>
    <row r="327" spans="1:15" x14ac:dyDescent="0.25">
      <c r="A327" s="51"/>
      <c r="B327" s="51" t="s">
        <v>3937</v>
      </c>
      <c r="C327" s="51" t="s">
        <v>3404</v>
      </c>
      <c r="D327" s="51" t="s">
        <v>3938</v>
      </c>
      <c r="E327" s="51" t="s">
        <v>3199</v>
      </c>
      <c r="F327" s="51" t="s">
        <v>6980</v>
      </c>
      <c r="G327" s="51" t="str">
        <f t="shared" si="5"/>
        <v>B</v>
      </c>
      <c r="H327" s="51"/>
      <c r="I327" s="51"/>
      <c r="J327" s="51" t="s">
        <v>3202</v>
      </c>
      <c r="K327" s="51" t="s">
        <v>3203</v>
      </c>
      <c r="L327" s="51" t="s">
        <v>3421</v>
      </c>
      <c r="M327" s="52" t="b">
        <v>0</v>
      </c>
      <c r="N327" s="53">
        <v>44704.326415312498</v>
      </c>
      <c r="O327" s="51" t="s">
        <v>2815</v>
      </c>
    </row>
    <row r="328" spans="1:15" x14ac:dyDescent="0.25">
      <c r="A328" s="51"/>
      <c r="B328" s="51" t="s">
        <v>3939</v>
      </c>
      <c r="C328" s="51" t="s">
        <v>3404</v>
      </c>
      <c r="D328" s="51" t="s">
        <v>3940</v>
      </c>
      <c r="E328" s="51" t="s">
        <v>3199</v>
      </c>
      <c r="F328" s="51" t="s">
        <v>6980</v>
      </c>
      <c r="G328" s="51" t="str">
        <f t="shared" si="5"/>
        <v>B</v>
      </c>
      <c r="H328" s="51"/>
      <c r="I328" s="51"/>
      <c r="J328" s="51" t="s">
        <v>3409</v>
      </c>
      <c r="K328" s="51" t="s">
        <v>3203</v>
      </c>
      <c r="L328" s="51" t="s">
        <v>3410</v>
      </c>
      <c r="M328" s="52" t="b">
        <v>0</v>
      </c>
      <c r="N328" s="53">
        <v>44707.582176006901</v>
      </c>
      <c r="O328" s="51" t="s">
        <v>2815</v>
      </c>
    </row>
    <row r="329" spans="1:15" x14ac:dyDescent="0.25">
      <c r="A329" s="51"/>
      <c r="B329" s="51" t="s">
        <v>3941</v>
      </c>
      <c r="C329" s="51" t="s">
        <v>3404</v>
      </c>
      <c r="D329" s="51" t="s">
        <v>3942</v>
      </c>
      <c r="E329" s="51" t="s">
        <v>3199</v>
      </c>
      <c r="F329" s="51" t="s">
        <v>6980</v>
      </c>
      <c r="G329" s="51" t="str">
        <f t="shared" si="5"/>
        <v>B</v>
      </c>
      <c r="H329" s="51"/>
      <c r="I329" s="51"/>
      <c r="J329" s="51" t="s">
        <v>3202</v>
      </c>
      <c r="K329" s="51" t="s">
        <v>3203</v>
      </c>
      <c r="L329" s="51" t="s">
        <v>3435</v>
      </c>
      <c r="M329" s="52" t="b">
        <v>0</v>
      </c>
      <c r="N329" s="53">
        <v>44704.386175150503</v>
      </c>
      <c r="O329" s="51" t="s">
        <v>2815</v>
      </c>
    </row>
    <row r="330" spans="1:15" x14ac:dyDescent="0.25">
      <c r="A330" s="51"/>
      <c r="B330" s="51" t="s">
        <v>3943</v>
      </c>
      <c r="C330" s="51" t="s">
        <v>3404</v>
      </c>
      <c r="D330" s="51" t="s">
        <v>3944</v>
      </c>
      <c r="E330" s="51" t="s">
        <v>3199</v>
      </c>
      <c r="F330" s="51" t="s">
        <v>6980</v>
      </c>
      <c r="G330" s="51" t="str">
        <f t="shared" si="5"/>
        <v>B</v>
      </c>
      <c r="H330" s="51"/>
      <c r="I330" s="51"/>
      <c r="J330" s="51" t="s">
        <v>3202</v>
      </c>
      <c r="K330" s="51" t="s">
        <v>3203</v>
      </c>
      <c r="L330" s="51" t="s">
        <v>3435</v>
      </c>
      <c r="M330" s="52" t="b">
        <v>0</v>
      </c>
      <c r="N330" s="53">
        <v>44704.387090937496</v>
      </c>
      <c r="O330" s="51" t="s">
        <v>2815</v>
      </c>
    </row>
    <row r="331" spans="1:15" x14ac:dyDescent="0.25">
      <c r="A331" s="51"/>
      <c r="B331" s="51" t="s">
        <v>3945</v>
      </c>
      <c r="C331" s="51" t="s">
        <v>3404</v>
      </c>
      <c r="D331" s="51" t="s">
        <v>3946</v>
      </c>
      <c r="E331" s="51" t="s">
        <v>3199</v>
      </c>
      <c r="F331" s="51" t="s">
        <v>6980</v>
      </c>
      <c r="G331" s="51" t="str">
        <f t="shared" si="5"/>
        <v>B</v>
      </c>
      <c r="H331" s="51"/>
      <c r="I331" s="51"/>
      <c r="J331" s="51" t="s">
        <v>3202</v>
      </c>
      <c r="K331" s="51" t="s">
        <v>3203</v>
      </c>
      <c r="L331" s="51" t="s">
        <v>3421</v>
      </c>
      <c r="M331" s="52" t="b">
        <v>0</v>
      </c>
      <c r="N331" s="53">
        <v>44704.327383217598</v>
      </c>
      <c r="O331" s="51" t="s">
        <v>2815</v>
      </c>
    </row>
    <row r="332" spans="1:15" x14ac:dyDescent="0.25">
      <c r="A332" s="51"/>
      <c r="B332" s="51" t="s">
        <v>3947</v>
      </c>
      <c r="C332" s="51" t="s">
        <v>3404</v>
      </c>
      <c r="D332" s="51" t="s">
        <v>3948</v>
      </c>
      <c r="E332" s="51" t="s">
        <v>3199</v>
      </c>
      <c r="F332" s="51" t="s">
        <v>6980</v>
      </c>
      <c r="G332" s="51" t="str">
        <f t="shared" si="5"/>
        <v>B</v>
      </c>
      <c r="H332" s="51"/>
      <c r="I332" s="51"/>
      <c r="J332" s="51" t="s">
        <v>3401</v>
      </c>
      <c r="K332" s="51" t="s">
        <v>3203</v>
      </c>
      <c r="L332" s="51" t="s">
        <v>3406</v>
      </c>
      <c r="M332" s="52" t="b">
        <v>0</v>
      </c>
      <c r="N332" s="53">
        <v>44707.481460451403</v>
      </c>
      <c r="O332" s="51" t="s">
        <v>2815</v>
      </c>
    </row>
    <row r="333" spans="1:15" x14ac:dyDescent="0.25">
      <c r="A333" s="51"/>
      <c r="B333" s="51" t="s">
        <v>3949</v>
      </c>
      <c r="C333" s="51" t="s">
        <v>3404</v>
      </c>
      <c r="D333" s="51" t="s">
        <v>3950</v>
      </c>
      <c r="E333" s="51" t="s">
        <v>3199</v>
      </c>
      <c r="F333" s="51" t="s">
        <v>6980</v>
      </c>
      <c r="G333" s="51" t="str">
        <f t="shared" si="5"/>
        <v>B</v>
      </c>
      <c r="H333" s="51"/>
      <c r="I333" s="51"/>
      <c r="J333" s="51" t="s">
        <v>3409</v>
      </c>
      <c r="K333" s="51" t="s">
        <v>3203</v>
      </c>
      <c r="L333" s="51" t="s">
        <v>3466</v>
      </c>
      <c r="M333" s="52" t="b">
        <v>0</v>
      </c>
      <c r="N333" s="53">
        <v>44702.644908830996</v>
      </c>
      <c r="O333" s="51" t="s">
        <v>2815</v>
      </c>
    </row>
    <row r="334" spans="1:15" x14ac:dyDescent="0.25">
      <c r="A334" s="51"/>
      <c r="B334" s="51" t="s">
        <v>3951</v>
      </c>
      <c r="C334" s="51" t="s">
        <v>3399</v>
      </c>
      <c r="D334" s="51" t="s">
        <v>3952</v>
      </c>
      <c r="E334" s="51" t="s">
        <v>3199</v>
      </c>
      <c r="F334" s="51" t="s">
        <v>6980</v>
      </c>
      <c r="G334" s="51" t="str">
        <f t="shared" si="5"/>
        <v>B</v>
      </c>
      <c r="H334" s="51"/>
      <c r="I334" s="51"/>
      <c r="J334" s="51" t="s">
        <v>3401</v>
      </c>
      <c r="K334" s="51" t="s">
        <v>3203</v>
      </c>
      <c r="L334" s="51" t="s">
        <v>3402</v>
      </c>
      <c r="M334" s="52" t="b">
        <v>0</v>
      </c>
      <c r="N334" s="53">
        <v>44707.656811886598</v>
      </c>
      <c r="O334" s="51" t="s">
        <v>2815</v>
      </c>
    </row>
    <row r="335" spans="1:15" x14ac:dyDescent="0.25">
      <c r="A335" s="51"/>
      <c r="B335" s="51" t="s">
        <v>3953</v>
      </c>
      <c r="C335" s="51" t="s">
        <v>3404</v>
      </c>
      <c r="D335" s="51" t="s">
        <v>3954</v>
      </c>
      <c r="E335" s="51" t="s">
        <v>3199</v>
      </c>
      <c r="F335" s="51" t="s">
        <v>6980</v>
      </c>
      <c r="G335" s="51" t="str">
        <f t="shared" si="5"/>
        <v>B</v>
      </c>
      <c r="H335" s="51"/>
      <c r="I335" s="51"/>
      <c r="J335" s="51" t="s">
        <v>3202</v>
      </c>
      <c r="K335" s="51" t="s">
        <v>3203</v>
      </c>
      <c r="L335" s="51" t="s">
        <v>3479</v>
      </c>
      <c r="M335" s="52" t="b">
        <v>0</v>
      </c>
      <c r="N335" s="53">
        <v>44704.497544363403</v>
      </c>
      <c r="O335" s="51" t="s">
        <v>2815</v>
      </c>
    </row>
    <row r="336" spans="1:15" x14ac:dyDescent="0.25">
      <c r="A336" s="51"/>
      <c r="B336" s="51" t="s">
        <v>3955</v>
      </c>
      <c r="C336" s="51" t="s">
        <v>3399</v>
      </c>
      <c r="D336" s="51" t="s">
        <v>3956</v>
      </c>
      <c r="E336" s="51" t="s">
        <v>3199</v>
      </c>
      <c r="F336" s="51" t="s">
        <v>6980</v>
      </c>
      <c r="G336" s="51" t="str">
        <f t="shared" si="5"/>
        <v>B</v>
      </c>
      <c r="H336" s="51"/>
      <c r="I336" s="51"/>
      <c r="J336" s="51" t="s">
        <v>3401</v>
      </c>
      <c r="K336" s="51" t="s">
        <v>3203</v>
      </c>
      <c r="L336" s="51" t="s">
        <v>3454</v>
      </c>
      <c r="M336" s="52" t="b">
        <v>0</v>
      </c>
      <c r="N336" s="53">
        <v>44707.415212303204</v>
      </c>
      <c r="O336" s="51" t="s">
        <v>2815</v>
      </c>
    </row>
    <row r="337" spans="1:15" x14ac:dyDescent="0.25">
      <c r="A337" s="51"/>
      <c r="B337" s="51" t="s">
        <v>3957</v>
      </c>
      <c r="C337" s="51" t="s">
        <v>3404</v>
      </c>
      <c r="D337" s="51" t="s">
        <v>3958</v>
      </c>
      <c r="E337" s="51" t="s">
        <v>3199</v>
      </c>
      <c r="F337" s="51" t="s">
        <v>6980</v>
      </c>
      <c r="G337" s="51" t="str">
        <f t="shared" si="5"/>
        <v>B</v>
      </c>
      <c r="H337" s="51"/>
      <c r="I337" s="51"/>
      <c r="J337" s="51" t="s">
        <v>3409</v>
      </c>
      <c r="K337" s="51" t="s">
        <v>3203</v>
      </c>
      <c r="L337" s="51" t="s">
        <v>3410</v>
      </c>
      <c r="M337" s="52" t="b">
        <v>0</v>
      </c>
      <c r="N337" s="53">
        <v>44707.581995752298</v>
      </c>
      <c r="O337" s="51" t="s">
        <v>2815</v>
      </c>
    </row>
    <row r="338" spans="1:15" x14ac:dyDescent="0.25">
      <c r="A338" s="51" t="s">
        <v>32</v>
      </c>
      <c r="B338" s="51" t="s">
        <v>3959</v>
      </c>
      <c r="C338" s="51" t="s">
        <v>3381</v>
      </c>
      <c r="D338" s="51" t="s">
        <v>3960</v>
      </c>
      <c r="E338" s="51" t="s">
        <v>3195</v>
      </c>
      <c r="F338" s="51" t="s">
        <v>7313</v>
      </c>
      <c r="G338" s="51" t="str">
        <f t="shared" si="5"/>
        <v>N</v>
      </c>
      <c r="H338" s="51"/>
      <c r="I338" s="51"/>
      <c r="J338" s="51" t="s">
        <v>3457</v>
      </c>
      <c r="K338" s="51" t="s">
        <v>3196</v>
      </c>
      <c r="L338" s="51" t="s">
        <v>3383</v>
      </c>
      <c r="M338" s="52" t="b">
        <v>0</v>
      </c>
      <c r="N338" s="53">
        <v>44735.442844363402</v>
      </c>
      <c r="O338" s="51" t="s">
        <v>34</v>
      </c>
    </row>
    <row r="339" spans="1:15" x14ac:dyDescent="0.25">
      <c r="A339" s="51" t="s">
        <v>32</v>
      </c>
      <c r="B339" s="51" t="s">
        <v>3961</v>
      </c>
      <c r="C339" s="51" t="s">
        <v>3396</v>
      </c>
      <c r="D339" s="51" t="s">
        <v>3962</v>
      </c>
      <c r="E339" s="51" t="s">
        <v>3195</v>
      </c>
      <c r="F339" s="51" t="s">
        <v>7313</v>
      </c>
      <c r="G339" s="51" t="str">
        <f t="shared" si="5"/>
        <v>N</v>
      </c>
      <c r="H339" s="51"/>
      <c r="I339" s="51"/>
      <c r="J339" s="51" t="s">
        <v>3301</v>
      </c>
      <c r="K339" s="51" t="s">
        <v>3196</v>
      </c>
      <c r="L339" s="51" t="s">
        <v>3397</v>
      </c>
      <c r="M339" s="52" t="b">
        <v>0</v>
      </c>
      <c r="N339" s="53">
        <v>44749.685324108803</v>
      </c>
      <c r="O339" s="51" t="s">
        <v>34</v>
      </c>
    </row>
    <row r="340" spans="1:15" x14ac:dyDescent="0.25">
      <c r="A340" s="51" t="s">
        <v>32</v>
      </c>
      <c r="B340" s="51" t="s">
        <v>3963</v>
      </c>
      <c r="C340" s="51" t="s">
        <v>3396</v>
      </c>
      <c r="D340" s="51" t="s">
        <v>3964</v>
      </c>
      <c r="E340" s="51" t="s">
        <v>3195</v>
      </c>
      <c r="F340" s="51" t="s">
        <v>7313</v>
      </c>
      <c r="G340" s="51" t="str">
        <f t="shared" si="5"/>
        <v>N</v>
      </c>
      <c r="H340" s="51"/>
      <c r="I340" s="51"/>
      <c r="J340" s="51" t="s">
        <v>3301</v>
      </c>
      <c r="K340" s="51" t="s">
        <v>3196</v>
      </c>
      <c r="L340" s="51" t="s">
        <v>3397</v>
      </c>
      <c r="M340" s="52" t="b">
        <v>0</v>
      </c>
      <c r="N340" s="53">
        <v>44767.5597528125</v>
      </c>
      <c r="O340" s="51" t="s">
        <v>34</v>
      </c>
    </row>
    <row r="341" spans="1:15" x14ac:dyDescent="0.25">
      <c r="A341" s="51" t="s">
        <v>32</v>
      </c>
      <c r="B341" s="51" t="s">
        <v>3965</v>
      </c>
      <c r="C341" s="51" t="s">
        <v>3396</v>
      </c>
      <c r="D341" s="51" t="s">
        <v>2487</v>
      </c>
      <c r="E341" s="51" t="s">
        <v>3195</v>
      </c>
      <c r="F341" s="51" t="s">
        <v>7313</v>
      </c>
      <c r="G341" s="51" t="str">
        <f t="shared" si="5"/>
        <v>N</v>
      </c>
      <c r="H341" s="51"/>
      <c r="I341" s="51"/>
      <c r="J341" s="51" t="s">
        <v>3387</v>
      </c>
      <c r="K341" s="51" t="s">
        <v>3196</v>
      </c>
      <c r="L341" s="51" t="s">
        <v>3397</v>
      </c>
      <c r="M341" s="52" t="b">
        <v>0</v>
      </c>
      <c r="N341" s="53">
        <v>44714.612427858803</v>
      </c>
      <c r="O341" s="51" t="s">
        <v>34</v>
      </c>
    </row>
    <row r="342" spans="1:15" x14ac:dyDescent="0.25">
      <c r="A342" s="51" t="s">
        <v>32</v>
      </c>
      <c r="B342" s="51" t="s">
        <v>3966</v>
      </c>
      <c r="C342" s="51" t="s">
        <v>3396</v>
      </c>
      <c r="D342" s="51" t="s">
        <v>3967</v>
      </c>
      <c r="E342" s="51" t="s">
        <v>3195</v>
      </c>
      <c r="F342" s="51" t="s">
        <v>7313</v>
      </c>
      <c r="G342" s="51" t="str">
        <f t="shared" si="5"/>
        <v>N</v>
      </c>
      <c r="H342" s="51"/>
      <c r="I342" s="51"/>
      <c r="J342" s="51" t="s">
        <v>3301</v>
      </c>
      <c r="K342" s="51" t="s">
        <v>3196</v>
      </c>
      <c r="L342" s="51" t="s">
        <v>3968</v>
      </c>
      <c r="M342" s="52" t="b">
        <v>0</v>
      </c>
      <c r="N342" s="53">
        <v>44715.620449571798</v>
      </c>
      <c r="O342" s="51" t="s">
        <v>34</v>
      </c>
    </row>
    <row r="343" spans="1:15" x14ac:dyDescent="0.25">
      <c r="A343" s="51" t="s">
        <v>32</v>
      </c>
      <c r="B343" s="51" t="s">
        <v>3969</v>
      </c>
      <c r="C343" s="51" t="s">
        <v>3396</v>
      </c>
      <c r="D343" s="51" t="s">
        <v>3970</v>
      </c>
      <c r="E343" s="51" t="s">
        <v>3195</v>
      </c>
      <c r="F343" s="51" t="s">
        <v>7313</v>
      </c>
      <c r="G343" s="51" t="str">
        <f t="shared" si="5"/>
        <v>N</v>
      </c>
      <c r="H343" s="51"/>
      <c r="I343" s="51"/>
      <c r="J343" s="51" t="s">
        <v>3457</v>
      </c>
      <c r="K343" s="51" t="s">
        <v>3196</v>
      </c>
      <c r="L343" s="51" t="s">
        <v>3458</v>
      </c>
      <c r="M343" s="52" t="b">
        <v>0</v>
      </c>
      <c r="N343" s="53">
        <v>44755.604380011602</v>
      </c>
      <c r="O343" s="51" t="s">
        <v>34</v>
      </c>
    </row>
    <row r="344" spans="1:15" x14ac:dyDescent="0.25">
      <c r="A344" s="51" t="s">
        <v>32</v>
      </c>
      <c r="B344" s="51" t="s">
        <v>3971</v>
      </c>
      <c r="C344" s="51" t="s">
        <v>3396</v>
      </c>
      <c r="D344" s="51" t="s">
        <v>3972</v>
      </c>
      <c r="E344" s="51" t="s">
        <v>3195</v>
      </c>
      <c r="F344" s="51" t="s">
        <v>7313</v>
      </c>
      <c r="G344" s="51" t="str">
        <f t="shared" si="5"/>
        <v>N</v>
      </c>
      <c r="H344" s="51"/>
      <c r="I344" s="51"/>
      <c r="J344" s="51" t="s">
        <v>3457</v>
      </c>
      <c r="K344" s="51" t="s">
        <v>3196</v>
      </c>
      <c r="L344" s="51" t="s">
        <v>3458</v>
      </c>
      <c r="M344" s="52" t="b">
        <v>0</v>
      </c>
      <c r="N344" s="53">
        <v>44765.466633414399</v>
      </c>
      <c r="O344" s="51" t="s">
        <v>34</v>
      </c>
    </row>
    <row r="345" spans="1:15" x14ac:dyDescent="0.25">
      <c r="A345" s="51" t="s">
        <v>32</v>
      </c>
      <c r="B345" s="51" t="s">
        <v>3973</v>
      </c>
      <c r="C345" s="51" t="s">
        <v>3396</v>
      </c>
      <c r="D345" s="51" t="s">
        <v>3974</v>
      </c>
      <c r="E345" s="51" t="s">
        <v>3195</v>
      </c>
      <c r="F345" s="51" t="s">
        <v>7313</v>
      </c>
      <c r="G345" s="51" t="str">
        <f t="shared" si="5"/>
        <v>N</v>
      </c>
      <c r="H345" s="51"/>
      <c r="I345" s="51"/>
      <c r="J345" s="51" t="s">
        <v>3301</v>
      </c>
      <c r="K345" s="51" t="s">
        <v>3196</v>
      </c>
      <c r="L345" s="51" t="s">
        <v>3968</v>
      </c>
      <c r="M345" s="52" t="b">
        <v>0</v>
      </c>
      <c r="N345" s="53">
        <v>44765.357076851898</v>
      </c>
      <c r="O345" s="51" t="s">
        <v>34</v>
      </c>
    </row>
    <row r="346" spans="1:15" x14ac:dyDescent="0.25">
      <c r="A346" s="51" t="s">
        <v>32</v>
      </c>
      <c r="B346" s="51" t="s">
        <v>3975</v>
      </c>
      <c r="C346" s="51" t="s">
        <v>3976</v>
      </c>
      <c r="D346" s="51" t="s">
        <v>3977</v>
      </c>
      <c r="E346" s="51" t="s">
        <v>3195</v>
      </c>
      <c r="F346" s="51" t="s">
        <v>7313</v>
      </c>
      <c r="G346" s="51" t="str">
        <f t="shared" si="5"/>
        <v>N</v>
      </c>
      <c r="H346" s="51"/>
      <c r="I346" s="51"/>
      <c r="J346" s="51" t="s">
        <v>3387</v>
      </c>
      <c r="K346" s="51" t="s">
        <v>3196</v>
      </c>
      <c r="L346" s="51" t="s">
        <v>3388</v>
      </c>
      <c r="M346" s="52" t="b">
        <v>0</v>
      </c>
      <c r="N346" s="53">
        <v>44715.731459606497</v>
      </c>
      <c r="O346" s="51" t="s">
        <v>34</v>
      </c>
    </row>
    <row r="347" spans="1:15" x14ac:dyDescent="0.25">
      <c r="A347" s="51"/>
      <c r="B347" s="51" t="s">
        <v>3978</v>
      </c>
      <c r="C347" s="51" t="s">
        <v>3404</v>
      </c>
      <c r="D347" s="51" t="s">
        <v>3979</v>
      </c>
      <c r="E347" s="51" t="s">
        <v>3199</v>
      </c>
      <c r="F347" s="51" t="s">
        <v>6980</v>
      </c>
      <c r="G347" s="51" t="str">
        <f t="shared" si="5"/>
        <v>B</v>
      </c>
      <c r="H347" s="51"/>
      <c r="I347" s="51"/>
      <c r="J347" s="51" t="s">
        <v>3202</v>
      </c>
      <c r="K347" s="51" t="s">
        <v>3203</v>
      </c>
      <c r="L347" s="51" t="s">
        <v>3415</v>
      </c>
      <c r="M347" s="52" t="b">
        <v>0</v>
      </c>
      <c r="N347" s="53">
        <v>44704.4424951736</v>
      </c>
      <c r="O347" s="51" t="s">
        <v>2815</v>
      </c>
    </row>
    <row r="348" spans="1:15" x14ac:dyDescent="0.25">
      <c r="A348" s="51"/>
      <c r="B348" s="51" t="s">
        <v>3980</v>
      </c>
      <c r="C348" s="51" t="s">
        <v>3404</v>
      </c>
      <c r="D348" s="51" t="s">
        <v>3981</v>
      </c>
      <c r="E348" s="51" t="s">
        <v>3199</v>
      </c>
      <c r="F348" s="51" t="s">
        <v>6980</v>
      </c>
      <c r="G348" s="51" t="str">
        <f t="shared" si="5"/>
        <v>B</v>
      </c>
      <c r="H348" s="51"/>
      <c r="I348" s="51"/>
      <c r="J348" s="51" t="s">
        <v>3202</v>
      </c>
      <c r="K348" s="51" t="s">
        <v>3203</v>
      </c>
      <c r="L348" s="51" t="s">
        <v>3435</v>
      </c>
      <c r="M348" s="52" t="b">
        <v>0</v>
      </c>
      <c r="N348" s="53">
        <v>44704.388432951397</v>
      </c>
      <c r="O348" s="51" t="s">
        <v>2815</v>
      </c>
    </row>
    <row r="349" spans="1:15" x14ac:dyDescent="0.25">
      <c r="A349" s="51"/>
      <c r="B349" s="51" t="s">
        <v>3982</v>
      </c>
      <c r="C349" s="51" t="s">
        <v>3404</v>
      </c>
      <c r="D349" s="51" t="s">
        <v>3983</v>
      </c>
      <c r="E349" s="51" t="s">
        <v>3199</v>
      </c>
      <c r="F349" s="51" t="s">
        <v>6980</v>
      </c>
      <c r="G349" s="51" t="str">
        <f t="shared" si="5"/>
        <v>B</v>
      </c>
      <c r="H349" s="51"/>
      <c r="I349" s="51"/>
      <c r="J349" s="51" t="s">
        <v>3401</v>
      </c>
      <c r="K349" s="51" t="s">
        <v>3203</v>
      </c>
      <c r="L349" s="51" t="s">
        <v>3476</v>
      </c>
      <c r="M349" s="52" t="b">
        <v>0</v>
      </c>
      <c r="N349" s="53">
        <v>44705.6160443634</v>
      </c>
      <c r="O349" s="51" t="s">
        <v>2815</v>
      </c>
    </row>
    <row r="350" spans="1:15" x14ac:dyDescent="0.25">
      <c r="A350" s="51"/>
      <c r="B350" s="51" t="s">
        <v>3984</v>
      </c>
      <c r="C350" s="51" t="s">
        <v>3404</v>
      </c>
      <c r="D350" s="51" t="s">
        <v>3985</v>
      </c>
      <c r="E350" s="51" t="s">
        <v>3199</v>
      </c>
      <c r="F350" s="51" t="s">
        <v>6980</v>
      </c>
      <c r="G350" s="51" t="str">
        <f t="shared" si="5"/>
        <v>B</v>
      </c>
      <c r="H350" s="51"/>
      <c r="I350" s="51"/>
      <c r="J350" s="51" t="s">
        <v>3202</v>
      </c>
      <c r="K350" s="51" t="s">
        <v>3203</v>
      </c>
      <c r="L350" s="51" t="s">
        <v>3479</v>
      </c>
      <c r="M350" s="52" t="b">
        <v>0</v>
      </c>
      <c r="N350" s="53">
        <v>44704.4948415162</v>
      </c>
      <c r="O350" s="51" t="s">
        <v>2815</v>
      </c>
    </row>
    <row r="351" spans="1:15" x14ac:dyDescent="0.25">
      <c r="A351" s="51"/>
      <c r="B351" s="51" t="s">
        <v>3986</v>
      </c>
      <c r="C351" s="51" t="s">
        <v>3399</v>
      </c>
      <c r="D351" s="51" t="s">
        <v>3987</v>
      </c>
      <c r="E351" s="51" t="s">
        <v>3199</v>
      </c>
      <c r="F351" s="51" t="s">
        <v>6980</v>
      </c>
      <c r="G351" s="51" t="str">
        <f t="shared" si="5"/>
        <v>B</v>
      </c>
      <c r="H351" s="51"/>
      <c r="I351" s="51"/>
      <c r="J351" s="51" t="s">
        <v>3401</v>
      </c>
      <c r="K351" s="51" t="s">
        <v>3203</v>
      </c>
      <c r="L351" s="51" t="s">
        <v>3402</v>
      </c>
      <c r="M351" s="52" t="b">
        <v>0</v>
      </c>
      <c r="N351" s="53">
        <v>44707.656446840301</v>
      </c>
      <c r="O351" s="51" t="s">
        <v>2815</v>
      </c>
    </row>
    <row r="352" spans="1:15" x14ac:dyDescent="0.25">
      <c r="A352" s="51"/>
      <c r="B352" s="51" t="s">
        <v>3988</v>
      </c>
      <c r="C352" s="51" t="s">
        <v>3404</v>
      </c>
      <c r="D352" s="51" t="s">
        <v>3989</v>
      </c>
      <c r="E352" s="51" t="s">
        <v>3199</v>
      </c>
      <c r="F352" s="51" t="s">
        <v>6980</v>
      </c>
      <c r="G352" s="51" t="str">
        <f t="shared" si="5"/>
        <v>B</v>
      </c>
      <c r="H352" s="51"/>
      <c r="I352" s="51"/>
      <c r="J352" s="51" t="s">
        <v>3409</v>
      </c>
      <c r="K352" s="51" t="s">
        <v>3203</v>
      </c>
      <c r="L352" s="51" t="s">
        <v>3204</v>
      </c>
      <c r="M352" s="52" t="b">
        <v>0</v>
      </c>
      <c r="N352" s="53">
        <v>44704.406454548604</v>
      </c>
      <c r="O352" s="51" t="s">
        <v>2815</v>
      </c>
    </row>
    <row r="353" spans="1:15" x14ac:dyDescent="0.25">
      <c r="A353" s="51"/>
      <c r="B353" s="51" t="s">
        <v>3990</v>
      </c>
      <c r="C353" s="51" t="s">
        <v>3404</v>
      </c>
      <c r="D353" s="51" t="s">
        <v>3991</v>
      </c>
      <c r="E353" s="51" t="s">
        <v>3199</v>
      </c>
      <c r="F353" s="51" t="s">
        <v>6980</v>
      </c>
      <c r="G353" s="51" t="str">
        <f t="shared" si="5"/>
        <v>B</v>
      </c>
      <c r="H353" s="51"/>
      <c r="I353" s="51"/>
      <c r="J353" s="51" t="s">
        <v>3409</v>
      </c>
      <c r="K353" s="51" t="s">
        <v>3203</v>
      </c>
      <c r="L353" s="51" t="s">
        <v>3466</v>
      </c>
      <c r="M353" s="52" t="b">
        <v>0</v>
      </c>
      <c r="N353" s="53">
        <v>44702.637999884297</v>
      </c>
      <c r="O353" s="51" t="s">
        <v>2815</v>
      </c>
    </row>
    <row r="354" spans="1:15" x14ac:dyDescent="0.25">
      <c r="A354" s="51"/>
      <c r="B354" s="51" t="s">
        <v>3992</v>
      </c>
      <c r="C354" s="51" t="s">
        <v>3399</v>
      </c>
      <c r="D354" s="51" t="s">
        <v>3993</v>
      </c>
      <c r="E354" s="51" t="s">
        <v>3199</v>
      </c>
      <c r="F354" s="51" t="s">
        <v>6980</v>
      </c>
      <c r="G354" s="51" t="str">
        <f t="shared" si="5"/>
        <v>B</v>
      </c>
      <c r="H354" s="51"/>
      <c r="I354" s="51"/>
      <c r="J354" s="51" t="s">
        <v>3401</v>
      </c>
      <c r="K354" s="51" t="s">
        <v>3203</v>
      </c>
      <c r="L354" s="51" t="s">
        <v>3454</v>
      </c>
      <c r="M354" s="52" t="b">
        <v>0</v>
      </c>
      <c r="N354" s="53">
        <v>44707.415729513901</v>
      </c>
      <c r="O354" s="51" t="s">
        <v>2815</v>
      </c>
    </row>
    <row r="355" spans="1:15" x14ac:dyDescent="0.25">
      <c r="A355" s="51"/>
      <c r="B355" s="51" t="s">
        <v>3994</v>
      </c>
      <c r="C355" s="51" t="s">
        <v>3399</v>
      </c>
      <c r="D355" s="51" t="s">
        <v>3995</v>
      </c>
      <c r="E355" s="51" t="s">
        <v>3199</v>
      </c>
      <c r="F355" s="51" t="s">
        <v>6980</v>
      </c>
      <c r="G355" s="51" t="str">
        <f t="shared" si="5"/>
        <v>B</v>
      </c>
      <c r="H355" s="51"/>
      <c r="I355" s="51"/>
      <c r="J355" s="51" t="s">
        <v>3401</v>
      </c>
      <c r="K355" s="51" t="s">
        <v>3203</v>
      </c>
      <c r="L355" s="51" t="s">
        <v>3402</v>
      </c>
      <c r="M355" s="52" t="b">
        <v>0</v>
      </c>
      <c r="N355" s="53">
        <v>44707.656616122702</v>
      </c>
      <c r="O355" s="51" t="s">
        <v>2815</v>
      </c>
    </row>
    <row r="356" spans="1:15" x14ac:dyDescent="0.25">
      <c r="A356" s="51"/>
      <c r="B356" s="51" t="s">
        <v>3996</v>
      </c>
      <c r="C356" s="51" t="s">
        <v>3404</v>
      </c>
      <c r="D356" s="51" t="s">
        <v>3997</v>
      </c>
      <c r="E356" s="51" t="s">
        <v>3199</v>
      </c>
      <c r="F356" s="51" t="s">
        <v>6980</v>
      </c>
      <c r="G356" s="51" t="str">
        <f t="shared" si="5"/>
        <v>B</v>
      </c>
      <c r="H356" s="51"/>
      <c r="I356" s="51"/>
      <c r="J356" s="51" t="s">
        <v>3409</v>
      </c>
      <c r="K356" s="51" t="s">
        <v>3203</v>
      </c>
      <c r="L356" s="51" t="s">
        <v>3446</v>
      </c>
      <c r="M356" s="52" t="b">
        <v>0</v>
      </c>
      <c r="N356" s="53">
        <v>44707.647114004598</v>
      </c>
      <c r="O356" s="51" t="s">
        <v>2815</v>
      </c>
    </row>
    <row r="357" spans="1:15" x14ac:dyDescent="0.25">
      <c r="A357" s="51"/>
      <c r="B357" s="51" t="s">
        <v>3998</v>
      </c>
      <c r="C357" s="51" t="s">
        <v>3404</v>
      </c>
      <c r="D357" s="51" t="s">
        <v>3999</v>
      </c>
      <c r="E357" s="51" t="s">
        <v>3199</v>
      </c>
      <c r="F357" s="51" t="s">
        <v>6980</v>
      </c>
      <c r="G357" s="51" t="str">
        <f t="shared" si="5"/>
        <v>B</v>
      </c>
      <c r="H357" s="51"/>
      <c r="I357" s="51"/>
      <c r="J357" s="51" t="s">
        <v>3202</v>
      </c>
      <c r="K357" s="51" t="s">
        <v>3203</v>
      </c>
      <c r="L357" s="51" t="s">
        <v>3415</v>
      </c>
      <c r="M357" s="52" t="b">
        <v>0</v>
      </c>
      <c r="N357" s="53">
        <v>44704.4381285532</v>
      </c>
      <c r="O357" s="51" t="s">
        <v>2815</v>
      </c>
    </row>
    <row r="358" spans="1:15" x14ac:dyDescent="0.25">
      <c r="A358" s="51"/>
      <c r="B358" s="51" t="s">
        <v>4000</v>
      </c>
      <c r="C358" s="51" t="s">
        <v>3404</v>
      </c>
      <c r="D358" s="51" t="s">
        <v>4001</v>
      </c>
      <c r="E358" s="51" t="s">
        <v>3199</v>
      </c>
      <c r="F358" s="51" t="s">
        <v>6980</v>
      </c>
      <c r="G358" s="51" t="str">
        <f t="shared" si="5"/>
        <v>B</v>
      </c>
      <c r="H358" s="51"/>
      <c r="I358" s="51"/>
      <c r="J358" s="51" t="s">
        <v>3202</v>
      </c>
      <c r="K358" s="51" t="s">
        <v>3203</v>
      </c>
      <c r="L358" s="51" t="s">
        <v>3415</v>
      </c>
      <c r="M358" s="52" t="b">
        <v>0</v>
      </c>
      <c r="N358" s="53">
        <v>44704.437401423602</v>
      </c>
      <c r="O358" s="51" t="s">
        <v>2815</v>
      </c>
    </row>
    <row r="359" spans="1:15" x14ac:dyDescent="0.25">
      <c r="A359" s="51"/>
      <c r="B359" s="51" t="s">
        <v>4002</v>
      </c>
      <c r="C359" s="51" t="s">
        <v>3404</v>
      </c>
      <c r="D359" s="51" t="s">
        <v>4003</v>
      </c>
      <c r="E359" s="51" t="s">
        <v>3199</v>
      </c>
      <c r="F359" s="51" t="s">
        <v>6980</v>
      </c>
      <c r="G359" s="51" t="str">
        <f t="shared" si="5"/>
        <v>B</v>
      </c>
      <c r="H359" s="51"/>
      <c r="I359" s="51"/>
      <c r="J359" s="51" t="s">
        <v>3401</v>
      </c>
      <c r="K359" s="51" t="s">
        <v>3203</v>
      </c>
      <c r="L359" s="51" t="s">
        <v>3476</v>
      </c>
      <c r="M359" s="52" t="b">
        <v>0</v>
      </c>
      <c r="N359" s="53">
        <v>44705.6162800116</v>
      </c>
      <c r="O359" s="51" t="s">
        <v>2815</v>
      </c>
    </row>
    <row r="360" spans="1:15" x14ac:dyDescent="0.25">
      <c r="A360" s="51"/>
      <c r="B360" s="51" t="s">
        <v>4004</v>
      </c>
      <c r="C360" s="51" t="s">
        <v>3404</v>
      </c>
      <c r="D360" s="51" t="s">
        <v>2436</v>
      </c>
      <c r="E360" s="51" t="s">
        <v>3199</v>
      </c>
      <c r="F360" s="51" t="s">
        <v>6980</v>
      </c>
      <c r="G360" s="51" t="str">
        <f t="shared" si="5"/>
        <v>B</v>
      </c>
      <c r="H360" s="51"/>
      <c r="I360" s="51"/>
      <c r="J360" s="51" t="s">
        <v>3401</v>
      </c>
      <c r="K360" s="51" t="s">
        <v>3203</v>
      </c>
      <c r="L360" s="51" t="s">
        <v>3454</v>
      </c>
      <c r="M360" s="52" t="b">
        <v>0</v>
      </c>
      <c r="N360" s="53">
        <v>44727.449116354197</v>
      </c>
      <c r="O360" s="51" t="s">
        <v>2815</v>
      </c>
    </row>
    <row r="361" spans="1:15" x14ac:dyDescent="0.25">
      <c r="A361" s="51"/>
      <c r="B361" s="51" t="s">
        <v>4005</v>
      </c>
      <c r="C361" s="51" t="s">
        <v>3404</v>
      </c>
      <c r="D361" s="51" t="s">
        <v>4006</v>
      </c>
      <c r="E361" s="51" t="s">
        <v>3199</v>
      </c>
      <c r="F361" s="51" t="s">
        <v>6980</v>
      </c>
      <c r="G361" s="51" t="str">
        <f t="shared" si="5"/>
        <v>B</v>
      </c>
      <c r="H361" s="51"/>
      <c r="I361" s="51"/>
      <c r="J361" s="51" t="s">
        <v>3202</v>
      </c>
      <c r="K361" s="51" t="s">
        <v>3203</v>
      </c>
      <c r="L361" s="51" t="s">
        <v>3421</v>
      </c>
      <c r="M361" s="52" t="b">
        <v>0</v>
      </c>
      <c r="N361" s="53">
        <v>44704.326786840298</v>
      </c>
      <c r="O361" s="51" t="s">
        <v>2815</v>
      </c>
    </row>
    <row r="362" spans="1:15" x14ac:dyDescent="0.25">
      <c r="A362" s="51"/>
      <c r="B362" s="51" t="s">
        <v>4007</v>
      </c>
      <c r="C362" s="51" t="s">
        <v>3404</v>
      </c>
      <c r="D362" s="51" t="s">
        <v>4008</v>
      </c>
      <c r="E362" s="51" t="s">
        <v>3199</v>
      </c>
      <c r="F362" s="51" t="s">
        <v>6980</v>
      </c>
      <c r="G362" s="51" t="str">
        <f t="shared" si="5"/>
        <v>B</v>
      </c>
      <c r="H362" s="51"/>
      <c r="I362" s="51"/>
      <c r="J362" s="51" t="s">
        <v>3202</v>
      </c>
      <c r="K362" s="51" t="s">
        <v>3203</v>
      </c>
      <c r="L362" s="51" t="s">
        <v>3479</v>
      </c>
      <c r="M362" s="52" t="b">
        <v>0</v>
      </c>
      <c r="N362" s="53">
        <v>44704.497872025502</v>
      </c>
      <c r="O362" s="51" t="s">
        <v>2815</v>
      </c>
    </row>
    <row r="363" spans="1:15" x14ac:dyDescent="0.25">
      <c r="A363" s="51"/>
      <c r="B363" s="51" t="s">
        <v>4009</v>
      </c>
      <c r="C363" s="51" t="s">
        <v>4010</v>
      </c>
      <c r="D363" s="51" t="s">
        <v>4011</v>
      </c>
      <c r="E363" s="51" t="s">
        <v>3199</v>
      </c>
      <c r="F363" s="51" t="s">
        <v>6980</v>
      </c>
      <c r="G363" s="51" t="str">
        <f t="shared" si="5"/>
        <v>B</v>
      </c>
      <c r="H363" s="51"/>
      <c r="I363" s="51"/>
      <c r="J363" s="51" t="s">
        <v>3401</v>
      </c>
      <c r="K363" s="51" t="s">
        <v>3203</v>
      </c>
      <c r="L363" s="51" t="s">
        <v>3406</v>
      </c>
      <c r="M363" s="52" t="b">
        <v>0</v>
      </c>
      <c r="N363" s="53">
        <v>44707.4820924421</v>
      </c>
      <c r="O363" s="51" t="s">
        <v>2815</v>
      </c>
    </row>
    <row r="364" spans="1:15" x14ac:dyDescent="0.25">
      <c r="A364" s="51"/>
      <c r="B364" s="51" t="s">
        <v>4012</v>
      </c>
      <c r="C364" s="51" t="s">
        <v>3404</v>
      </c>
      <c r="D364" s="51" t="s">
        <v>4013</v>
      </c>
      <c r="E364" s="51" t="s">
        <v>3199</v>
      </c>
      <c r="F364" s="51" t="s">
        <v>6980</v>
      </c>
      <c r="G364" s="51" t="str">
        <f t="shared" si="5"/>
        <v>B</v>
      </c>
      <c r="H364" s="51"/>
      <c r="I364" s="51"/>
      <c r="J364" s="51" t="s">
        <v>3409</v>
      </c>
      <c r="K364" s="51" t="s">
        <v>3203</v>
      </c>
      <c r="L364" s="51" t="s">
        <v>3466</v>
      </c>
      <c r="M364" s="52" t="b">
        <v>0</v>
      </c>
      <c r="N364" s="53">
        <v>44702.644508368103</v>
      </c>
      <c r="O364" s="51" t="s">
        <v>2815</v>
      </c>
    </row>
    <row r="365" spans="1:15" x14ac:dyDescent="0.25">
      <c r="A365" s="51"/>
      <c r="B365" s="51" t="s">
        <v>4014</v>
      </c>
      <c r="C365" s="51" t="s">
        <v>3404</v>
      </c>
      <c r="D365" s="51" t="s">
        <v>4015</v>
      </c>
      <c r="E365" s="51" t="s">
        <v>3199</v>
      </c>
      <c r="F365" s="51" t="s">
        <v>6980</v>
      </c>
      <c r="G365" s="51" t="str">
        <f t="shared" si="5"/>
        <v>B</v>
      </c>
      <c r="H365" s="51"/>
      <c r="I365" s="51"/>
      <c r="J365" s="51" t="s">
        <v>3202</v>
      </c>
      <c r="K365" s="51" t="s">
        <v>3203</v>
      </c>
      <c r="L365" s="51" t="s">
        <v>3415</v>
      </c>
      <c r="M365" s="52" t="b">
        <v>0</v>
      </c>
      <c r="N365" s="53">
        <v>44704.438463773098</v>
      </c>
      <c r="O365" s="51" t="s">
        <v>2815</v>
      </c>
    </row>
    <row r="366" spans="1:15" x14ac:dyDescent="0.25">
      <c r="A366" s="51"/>
      <c r="B366" s="51" t="s">
        <v>4016</v>
      </c>
      <c r="C366" s="51" t="s">
        <v>3404</v>
      </c>
      <c r="D366" s="51" t="s">
        <v>4017</v>
      </c>
      <c r="E366" s="51" t="s">
        <v>3199</v>
      </c>
      <c r="F366" s="51" t="s">
        <v>6980</v>
      </c>
      <c r="G366" s="51" t="str">
        <f t="shared" si="5"/>
        <v>B</v>
      </c>
      <c r="H366" s="51"/>
      <c r="I366" s="51"/>
      <c r="J366" s="51" t="s">
        <v>3202</v>
      </c>
      <c r="K366" s="51" t="s">
        <v>3203</v>
      </c>
      <c r="L366" s="51" t="s">
        <v>3435</v>
      </c>
      <c r="M366" s="52" t="b">
        <v>0</v>
      </c>
      <c r="N366" s="53">
        <v>44704.387710567098</v>
      </c>
      <c r="O366" s="51" t="s">
        <v>2815</v>
      </c>
    </row>
    <row r="367" spans="1:15" x14ac:dyDescent="0.25">
      <c r="A367" s="51"/>
      <c r="B367" s="51" t="s">
        <v>4018</v>
      </c>
      <c r="C367" s="51" t="s">
        <v>3404</v>
      </c>
      <c r="D367" s="51" t="s">
        <v>4019</v>
      </c>
      <c r="E367" s="51" t="s">
        <v>3199</v>
      </c>
      <c r="F367" s="51" t="s">
        <v>6980</v>
      </c>
      <c r="G367" s="51" t="str">
        <f t="shared" si="5"/>
        <v>B</v>
      </c>
      <c r="H367" s="51"/>
      <c r="I367" s="51"/>
      <c r="J367" s="51" t="s">
        <v>3202</v>
      </c>
      <c r="K367" s="51" t="s">
        <v>3203</v>
      </c>
      <c r="L367" s="51" t="s">
        <v>3479</v>
      </c>
      <c r="M367" s="52" t="b">
        <v>0</v>
      </c>
      <c r="N367" s="53">
        <v>44704.498536145802</v>
      </c>
      <c r="O367" s="51" t="s">
        <v>2815</v>
      </c>
    </row>
    <row r="368" spans="1:15" x14ac:dyDescent="0.25">
      <c r="A368" s="51"/>
      <c r="B368" s="51" t="s">
        <v>4020</v>
      </c>
      <c r="C368" s="51" t="s">
        <v>3404</v>
      </c>
      <c r="D368" s="51" t="s">
        <v>4021</v>
      </c>
      <c r="E368" s="51" t="s">
        <v>3199</v>
      </c>
      <c r="F368" s="51" t="s">
        <v>6980</v>
      </c>
      <c r="G368" s="51" t="str">
        <f t="shared" si="5"/>
        <v>B</v>
      </c>
      <c r="H368" s="51"/>
      <c r="I368" s="51"/>
      <c r="J368" s="51" t="s">
        <v>3409</v>
      </c>
      <c r="K368" s="51" t="s">
        <v>3203</v>
      </c>
      <c r="L368" s="51" t="s">
        <v>3410</v>
      </c>
      <c r="M368" s="52" t="b">
        <v>0</v>
      </c>
      <c r="N368" s="53">
        <v>44707.582557256901</v>
      </c>
      <c r="O368" s="51" t="s">
        <v>2815</v>
      </c>
    </row>
    <row r="369" spans="1:15" x14ac:dyDescent="0.25">
      <c r="A369" s="51"/>
      <c r="B369" s="51" t="s">
        <v>4022</v>
      </c>
      <c r="C369" s="51" t="s">
        <v>3404</v>
      </c>
      <c r="D369" s="51" t="s">
        <v>4023</v>
      </c>
      <c r="E369" s="51" t="s">
        <v>3199</v>
      </c>
      <c r="F369" s="51" t="s">
        <v>6980</v>
      </c>
      <c r="G369" s="51" t="str">
        <f t="shared" si="5"/>
        <v>B</v>
      </c>
      <c r="H369" s="51"/>
      <c r="I369" s="51"/>
      <c r="J369" s="51" t="s">
        <v>3202</v>
      </c>
      <c r="K369" s="51" t="s">
        <v>3203</v>
      </c>
      <c r="L369" s="51" t="s">
        <v>3415</v>
      </c>
      <c r="M369" s="52" t="b">
        <v>0</v>
      </c>
      <c r="N369" s="53">
        <v>44704.438784953702</v>
      </c>
      <c r="O369" s="51" t="s">
        <v>2815</v>
      </c>
    </row>
    <row r="370" spans="1:15" x14ac:dyDescent="0.25">
      <c r="A370" s="51"/>
      <c r="B370" s="51" t="s">
        <v>4024</v>
      </c>
      <c r="C370" s="51" t="s">
        <v>3404</v>
      </c>
      <c r="D370" s="51" t="s">
        <v>4025</v>
      </c>
      <c r="E370" s="51" t="s">
        <v>3199</v>
      </c>
      <c r="F370" s="51" t="s">
        <v>6980</v>
      </c>
      <c r="G370" s="51" t="str">
        <f t="shared" si="5"/>
        <v>B</v>
      </c>
      <c r="H370" s="51"/>
      <c r="I370" s="51"/>
      <c r="J370" s="51" t="s">
        <v>3409</v>
      </c>
      <c r="K370" s="51" t="s">
        <v>3203</v>
      </c>
      <c r="L370" s="51" t="s">
        <v>3466</v>
      </c>
      <c r="M370" s="52" t="b">
        <v>0</v>
      </c>
      <c r="N370" s="53">
        <v>44702.6432684838</v>
      </c>
      <c r="O370" s="51" t="s">
        <v>2815</v>
      </c>
    </row>
    <row r="371" spans="1:15" x14ac:dyDescent="0.25">
      <c r="A371" s="51"/>
      <c r="B371" s="51" t="s">
        <v>4026</v>
      </c>
      <c r="C371" s="51" t="s">
        <v>3404</v>
      </c>
      <c r="D371" s="51" t="s">
        <v>4027</v>
      </c>
      <c r="E371" s="51" t="s">
        <v>3199</v>
      </c>
      <c r="F371" s="51" t="s">
        <v>6980</v>
      </c>
      <c r="G371" s="51" t="str">
        <f t="shared" si="5"/>
        <v>B</v>
      </c>
      <c r="H371" s="51"/>
      <c r="I371" s="51"/>
      <c r="J371" s="51" t="s">
        <v>3202</v>
      </c>
      <c r="K371" s="51" t="s">
        <v>3203</v>
      </c>
      <c r="L371" s="51" t="s">
        <v>3435</v>
      </c>
      <c r="M371" s="52" t="b">
        <v>0</v>
      </c>
      <c r="N371" s="53">
        <v>44704.3881104514</v>
      </c>
      <c r="O371" s="51" t="s">
        <v>2815</v>
      </c>
    </row>
    <row r="372" spans="1:15" x14ac:dyDescent="0.25">
      <c r="A372" s="51"/>
      <c r="B372" s="51" t="s">
        <v>4028</v>
      </c>
      <c r="C372" s="51" t="s">
        <v>3404</v>
      </c>
      <c r="D372" s="51" t="s">
        <v>4029</v>
      </c>
      <c r="E372" s="51" t="s">
        <v>3199</v>
      </c>
      <c r="F372" s="51" t="s">
        <v>6980</v>
      </c>
      <c r="G372" s="51" t="str">
        <f t="shared" si="5"/>
        <v>B</v>
      </c>
      <c r="H372" s="51"/>
      <c r="I372" s="51"/>
      <c r="J372" s="51" t="s">
        <v>3409</v>
      </c>
      <c r="K372" s="51" t="s">
        <v>3203</v>
      </c>
      <c r="L372" s="51" t="s">
        <v>3435</v>
      </c>
      <c r="M372" s="52" t="b">
        <v>0</v>
      </c>
      <c r="N372" s="53">
        <v>44704.388876238401</v>
      </c>
      <c r="O372" s="51" t="s">
        <v>2815</v>
      </c>
    </row>
    <row r="373" spans="1:15" x14ac:dyDescent="0.25">
      <c r="A373" s="51"/>
      <c r="B373" s="51" t="s">
        <v>4030</v>
      </c>
      <c r="C373" s="51" t="s">
        <v>3404</v>
      </c>
      <c r="D373" s="51" t="s">
        <v>4031</v>
      </c>
      <c r="E373" s="51" t="s">
        <v>3199</v>
      </c>
      <c r="F373" s="51" t="s">
        <v>6980</v>
      </c>
      <c r="G373" s="51" t="str">
        <f t="shared" si="5"/>
        <v>B</v>
      </c>
      <c r="H373" s="51"/>
      <c r="I373" s="51"/>
      <c r="J373" s="51" t="s">
        <v>3202</v>
      </c>
      <c r="K373" s="51" t="s">
        <v>3203</v>
      </c>
      <c r="L373" s="51" t="s">
        <v>3446</v>
      </c>
      <c r="M373" s="52" t="b">
        <v>0</v>
      </c>
      <c r="N373" s="53">
        <v>44707.647291319401</v>
      </c>
      <c r="O373" s="51" t="s">
        <v>2815</v>
      </c>
    </row>
    <row r="374" spans="1:15" x14ac:dyDescent="0.25">
      <c r="A374" s="51"/>
      <c r="B374" s="51" t="s">
        <v>4032</v>
      </c>
      <c r="C374" s="51" t="s">
        <v>3404</v>
      </c>
      <c r="D374" s="51" t="s">
        <v>4033</v>
      </c>
      <c r="E374" s="51" t="s">
        <v>3199</v>
      </c>
      <c r="F374" s="51" t="s">
        <v>6980</v>
      </c>
      <c r="G374" s="51" t="str">
        <f t="shared" si="5"/>
        <v>B</v>
      </c>
      <c r="H374" s="51"/>
      <c r="I374" s="51"/>
      <c r="J374" s="51" t="s">
        <v>3202</v>
      </c>
      <c r="K374" s="51" t="s">
        <v>3203</v>
      </c>
      <c r="L374" s="51" t="s">
        <v>3421</v>
      </c>
      <c r="M374" s="52" t="b">
        <v>0</v>
      </c>
      <c r="N374" s="53">
        <v>44704.329020949102</v>
      </c>
      <c r="O374" s="51" t="s">
        <v>2815</v>
      </c>
    </row>
    <row r="375" spans="1:15" x14ac:dyDescent="0.25">
      <c r="A375" s="51"/>
      <c r="B375" s="51" t="s">
        <v>4034</v>
      </c>
      <c r="C375" s="51" t="s">
        <v>3404</v>
      </c>
      <c r="D375" s="51" t="s">
        <v>4035</v>
      </c>
      <c r="E375" s="51" t="s">
        <v>3199</v>
      </c>
      <c r="F375" s="51" t="s">
        <v>6980</v>
      </c>
      <c r="G375" s="51" t="str">
        <f t="shared" si="5"/>
        <v>B</v>
      </c>
      <c r="H375" s="51"/>
      <c r="I375" s="51"/>
      <c r="J375" s="51" t="s">
        <v>3202</v>
      </c>
      <c r="K375" s="51" t="s">
        <v>3203</v>
      </c>
      <c r="L375" s="51" t="s">
        <v>3415</v>
      </c>
      <c r="M375" s="52" t="b">
        <v>0</v>
      </c>
      <c r="N375" s="53">
        <v>44704.441479201399</v>
      </c>
      <c r="O375" s="51" t="s">
        <v>2815</v>
      </c>
    </row>
    <row r="376" spans="1:15" x14ac:dyDescent="0.25">
      <c r="A376" s="51"/>
      <c r="B376" s="51" t="s">
        <v>4036</v>
      </c>
      <c r="C376" s="51" t="s">
        <v>3404</v>
      </c>
      <c r="D376" s="51" t="s">
        <v>4037</v>
      </c>
      <c r="E376" s="51" t="s">
        <v>3199</v>
      </c>
      <c r="F376" s="51" t="s">
        <v>6980</v>
      </c>
      <c r="G376" s="51" t="str">
        <f t="shared" si="5"/>
        <v>B</v>
      </c>
      <c r="H376" s="51"/>
      <c r="I376" s="51"/>
      <c r="J376" s="51" t="s">
        <v>3202</v>
      </c>
      <c r="K376" s="51" t="s">
        <v>3203</v>
      </c>
      <c r="L376" s="51" t="s">
        <v>3421</v>
      </c>
      <c r="M376" s="52" t="b">
        <v>0</v>
      </c>
      <c r="N376" s="53">
        <v>44704.330924571797</v>
      </c>
      <c r="O376" s="51" t="s">
        <v>2815</v>
      </c>
    </row>
    <row r="377" spans="1:15" x14ac:dyDescent="0.25">
      <c r="A377" s="51"/>
      <c r="B377" s="51" t="s">
        <v>4038</v>
      </c>
      <c r="C377" s="51" t="s">
        <v>3404</v>
      </c>
      <c r="D377" s="51" t="s">
        <v>4039</v>
      </c>
      <c r="E377" s="51" t="s">
        <v>3199</v>
      </c>
      <c r="F377" s="51" t="s">
        <v>6980</v>
      </c>
      <c r="G377" s="51" t="str">
        <f t="shared" si="5"/>
        <v>B</v>
      </c>
      <c r="H377" s="51"/>
      <c r="I377" s="51"/>
      <c r="J377" s="51" t="s">
        <v>3202</v>
      </c>
      <c r="K377" s="51" t="s">
        <v>3203</v>
      </c>
      <c r="L377" s="51" t="s">
        <v>3421</v>
      </c>
      <c r="M377" s="52" t="b">
        <v>0</v>
      </c>
      <c r="N377" s="53">
        <v>44704.328290358797</v>
      </c>
      <c r="O377" s="51" t="s">
        <v>2815</v>
      </c>
    </row>
    <row r="378" spans="1:15" x14ac:dyDescent="0.25">
      <c r="A378" s="51"/>
      <c r="B378" s="51" t="s">
        <v>4040</v>
      </c>
      <c r="C378" s="51" t="s">
        <v>3530</v>
      </c>
      <c r="D378" s="51" t="s">
        <v>4041</v>
      </c>
      <c r="E378" s="51" t="s">
        <v>3199</v>
      </c>
      <c r="F378" s="51" t="s">
        <v>6980</v>
      </c>
      <c r="G378" s="51" t="str">
        <f t="shared" si="5"/>
        <v>B</v>
      </c>
      <c r="H378" s="51"/>
      <c r="I378" s="51"/>
      <c r="J378" s="51" t="s">
        <v>3409</v>
      </c>
      <c r="K378" s="51" t="s">
        <v>3203</v>
      </c>
      <c r="L378" s="51" t="s">
        <v>3532</v>
      </c>
      <c r="M378" s="52" t="b">
        <v>0</v>
      </c>
      <c r="N378" s="53">
        <v>44704.644410995403</v>
      </c>
      <c r="O378" s="51" t="s">
        <v>2815</v>
      </c>
    </row>
    <row r="379" spans="1:15" x14ac:dyDescent="0.25">
      <c r="A379" s="51"/>
      <c r="B379" s="51" t="s">
        <v>4042</v>
      </c>
      <c r="C379" s="51" t="s">
        <v>3404</v>
      </c>
      <c r="D379" s="51" t="s">
        <v>4043</v>
      </c>
      <c r="E379" s="51" t="s">
        <v>3199</v>
      </c>
      <c r="F379" s="51" t="s">
        <v>6980</v>
      </c>
      <c r="G379" s="51" t="str">
        <f t="shared" si="5"/>
        <v>B</v>
      </c>
      <c r="H379" s="51"/>
      <c r="I379" s="51"/>
      <c r="J379" s="51" t="s">
        <v>3202</v>
      </c>
      <c r="K379" s="51" t="s">
        <v>3203</v>
      </c>
      <c r="L379" s="51" t="s">
        <v>3421</v>
      </c>
      <c r="M379" s="52" t="b">
        <v>0</v>
      </c>
      <c r="N379" s="53">
        <v>44704.330295335603</v>
      </c>
      <c r="O379" s="51" t="s">
        <v>2815</v>
      </c>
    </row>
    <row r="380" spans="1:15" x14ac:dyDescent="0.25">
      <c r="A380" s="51"/>
      <c r="B380" s="51" t="s">
        <v>4044</v>
      </c>
      <c r="C380" s="51" t="s">
        <v>3404</v>
      </c>
      <c r="D380" s="51" t="s">
        <v>4045</v>
      </c>
      <c r="E380" s="51" t="s">
        <v>3199</v>
      </c>
      <c r="F380" s="51" t="s">
        <v>6980</v>
      </c>
      <c r="G380" s="51" t="str">
        <f t="shared" si="5"/>
        <v>B</v>
      </c>
      <c r="H380" s="51"/>
      <c r="I380" s="51"/>
      <c r="J380" s="51" t="s">
        <v>3202</v>
      </c>
      <c r="K380" s="51" t="s">
        <v>3203</v>
      </c>
      <c r="L380" s="51" t="s">
        <v>3479</v>
      </c>
      <c r="M380" s="52" t="b">
        <v>0</v>
      </c>
      <c r="N380" s="53">
        <v>44704.547132557898</v>
      </c>
      <c r="O380" s="51" t="s">
        <v>2815</v>
      </c>
    </row>
    <row r="381" spans="1:15" x14ac:dyDescent="0.25">
      <c r="A381" s="51"/>
      <c r="B381" s="51" t="s">
        <v>4046</v>
      </c>
      <c r="C381" s="51" t="s">
        <v>3404</v>
      </c>
      <c r="D381" s="51" t="s">
        <v>4047</v>
      </c>
      <c r="E381" s="51" t="s">
        <v>3199</v>
      </c>
      <c r="F381" s="51" t="s">
        <v>6980</v>
      </c>
      <c r="G381" s="51" t="str">
        <f t="shared" si="5"/>
        <v>B</v>
      </c>
      <c r="H381" s="51"/>
      <c r="I381" s="51"/>
      <c r="J381" s="51" t="s">
        <v>3202</v>
      </c>
      <c r="K381" s="51" t="s">
        <v>3203</v>
      </c>
      <c r="L381" s="51" t="s">
        <v>3479</v>
      </c>
      <c r="M381" s="52" t="b">
        <v>0</v>
      </c>
      <c r="N381" s="53">
        <v>44704.498888888898</v>
      </c>
      <c r="O381" s="51" t="s">
        <v>2815</v>
      </c>
    </row>
    <row r="382" spans="1:15" x14ac:dyDescent="0.25">
      <c r="A382" s="51"/>
      <c r="B382" s="51" t="s">
        <v>4048</v>
      </c>
      <c r="C382" s="51" t="s">
        <v>3404</v>
      </c>
      <c r="D382" s="51" t="s">
        <v>4049</v>
      </c>
      <c r="E382" s="51" t="s">
        <v>3199</v>
      </c>
      <c r="F382" s="51" t="s">
        <v>6980</v>
      </c>
      <c r="G382" s="51" t="str">
        <f t="shared" si="5"/>
        <v>B</v>
      </c>
      <c r="H382" s="51"/>
      <c r="I382" s="51"/>
      <c r="J382" s="51" t="s">
        <v>3409</v>
      </c>
      <c r="K382" s="51" t="s">
        <v>3203</v>
      </c>
      <c r="L382" s="51" t="s">
        <v>3446</v>
      </c>
      <c r="M382" s="52" t="b">
        <v>0</v>
      </c>
      <c r="N382" s="53">
        <v>44707.647466516202</v>
      </c>
      <c r="O382" s="51" t="s">
        <v>2815</v>
      </c>
    </row>
    <row r="383" spans="1:15" x14ac:dyDescent="0.25">
      <c r="A383" s="51"/>
      <c r="B383" s="51" t="s">
        <v>4050</v>
      </c>
      <c r="C383" s="51" t="s">
        <v>3404</v>
      </c>
      <c r="D383" s="51" t="s">
        <v>4051</v>
      </c>
      <c r="E383" s="51" t="s">
        <v>3199</v>
      </c>
      <c r="F383" s="51" t="s">
        <v>6980</v>
      </c>
      <c r="G383" s="51" t="str">
        <f t="shared" si="5"/>
        <v>B</v>
      </c>
      <c r="H383" s="51"/>
      <c r="I383" s="51"/>
      <c r="J383" s="51" t="s">
        <v>3202</v>
      </c>
      <c r="K383" s="51" t="s">
        <v>3203</v>
      </c>
      <c r="L383" s="51" t="s">
        <v>3421</v>
      </c>
      <c r="M383" s="52" t="b">
        <v>0</v>
      </c>
      <c r="N383" s="53">
        <v>44704.329471874997</v>
      </c>
      <c r="O383" s="51" t="s">
        <v>2815</v>
      </c>
    </row>
    <row r="384" spans="1:15" x14ac:dyDescent="0.25">
      <c r="A384" s="51"/>
      <c r="B384" s="51" t="s">
        <v>4052</v>
      </c>
      <c r="C384" s="51" t="s">
        <v>3399</v>
      </c>
      <c r="D384" s="51" t="s">
        <v>4053</v>
      </c>
      <c r="E384" s="51" t="s">
        <v>3199</v>
      </c>
      <c r="F384" s="51" t="s">
        <v>6980</v>
      </c>
      <c r="G384" s="51" t="str">
        <f t="shared" si="5"/>
        <v>B</v>
      </c>
      <c r="H384" s="51"/>
      <c r="I384" s="51"/>
      <c r="J384" s="51" t="s">
        <v>3401</v>
      </c>
      <c r="K384" s="51" t="s">
        <v>3203</v>
      </c>
      <c r="L384" s="51" t="s">
        <v>3402</v>
      </c>
      <c r="M384" s="52" t="b">
        <v>0</v>
      </c>
      <c r="N384" s="53">
        <v>44707.657012731499</v>
      </c>
      <c r="O384" s="51" t="s">
        <v>2815</v>
      </c>
    </row>
    <row r="385" spans="1:15" x14ac:dyDescent="0.25">
      <c r="A385" s="51"/>
      <c r="B385" s="51" t="s">
        <v>4054</v>
      </c>
      <c r="C385" s="51" t="s">
        <v>3404</v>
      </c>
      <c r="D385" s="51" t="s">
        <v>4055</v>
      </c>
      <c r="E385" s="51" t="s">
        <v>3199</v>
      </c>
      <c r="F385" s="51" t="s">
        <v>6980</v>
      </c>
      <c r="G385" s="51" t="str">
        <f t="shared" si="5"/>
        <v>B</v>
      </c>
      <c r="H385" s="51"/>
      <c r="I385" s="51"/>
      <c r="J385" s="51" t="s">
        <v>3409</v>
      </c>
      <c r="K385" s="51" t="s">
        <v>3203</v>
      </c>
      <c r="L385" s="51" t="s">
        <v>3204</v>
      </c>
      <c r="M385" s="52" t="b">
        <v>0</v>
      </c>
      <c r="N385" s="53">
        <v>44704.4068996528</v>
      </c>
      <c r="O385" s="51" t="s">
        <v>2815</v>
      </c>
    </row>
    <row r="386" spans="1:15" x14ac:dyDescent="0.25">
      <c r="A386" s="51"/>
      <c r="B386" s="51" t="s">
        <v>4056</v>
      </c>
      <c r="C386" s="51" t="s">
        <v>3404</v>
      </c>
      <c r="D386" s="51" t="s">
        <v>4057</v>
      </c>
      <c r="E386" s="51" t="s">
        <v>3199</v>
      </c>
      <c r="F386" s="51" t="s">
        <v>6980</v>
      </c>
      <c r="G386" s="51" t="str">
        <f t="shared" si="5"/>
        <v>B</v>
      </c>
      <c r="H386" s="51"/>
      <c r="I386" s="51"/>
      <c r="J386" s="51" t="s">
        <v>3202</v>
      </c>
      <c r="K386" s="51" t="s">
        <v>3203</v>
      </c>
      <c r="L386" s="51" t="s">
        <v>3479</v>
      </c>
      <c r="M386" s="52" t="b">
        <v>0</v>
      </c>
      <c r="N386" s="53">
        <v>44704.546623379603</v>
      </c>
      <c r="O386" s="51" t="s">
        <v>2815</v>
      </c>
    </row>
    <row r="387" spans="1:15" x14ac:dyDescent="0.25">
      <c r="A387" s="51"/>
      <c r="B387" s="51" t="s">
        <v>4058</v>
      </c>
      <c r="C387" s="51" t="s">
        <v>3404</v>
      </c>
      <c r="D387" s="51" t="s">
        <v>4059</v>
      </c>
      <c r="E387" s="51" t="s">
        <v>3199</v>
      </c>
      <c r="F387" s="51" t="s">
        <v>6980</v>
      </c>
      <c r="G387" s="51" t="str">
        <f t="shared" si="5"/>
        <v>B</v>
      </c>
      <c r="H387" s="51"/>
      <c r="I387" s="51"/>
      <c r="J387" s="51" t="s">
        <v>3401</v>
      </c>
      <c r="K387" s="51" t="s">
        <v>3203</v>
      </c>
      <c r="L387" s="51" t="s">
        <v>3466</v>
      </c>
      <c r="M387" s="52" t="b">
        <v>0</v>
      </c>
      <c r="N387" s="53">
        <v>44702.645898067101</v>
      </c>
      <c r="O387" s="51" t="s">
        <v>2815</v>
      </c>
    </row>
    <row r="388" spans="1:15" ht="21" x14ac:dyDescent="0.25">
      <c r="A388" s="51"/>
      <c r="B388" s="51" t="s">
        <v>4060</v>
      </c>
      <c r="C388" s="51" t="s">
        <v>3404</v>
      </c>
      <c r="D388" s="54" t="s">
        <v>4061</v>
      </c>
      <c r="E388" s="51" t="s">
        <v>3199</v>
      </c>
      <c r="F388" s="51" t="s">
        <v>6980</v>
      </c>
      <c r="G388" s="51" t="str">
        <f t="shared" ref="G388:G451" si="6">IF(F388="MIENNAM","N","B")</f>
        <v>B</v>
      </c>
      <c r="H388" s="51"/>
      <c r="I388" s="51"/>
      <c r="J388" s="51" t="s">
        <v>3401</v>
      </c>
      <c r="K388" s="51" t="s">
        <v>3203</v>
      </c>
      <c r="L388" s="51" t="s">
        <v>3454</v>
      </c>
      <c r="M388" s="52" t="b">
        <v>0</v>
      </c>
      <c r="N388" s="53">
        <v>44707.415890543998</v>
      </c>
      <c r="O388" s="51" t="s">
        <v>2815</v>
      </c>
    </row>
    <row r="389" spans="1:15" x14ac:dyDescent="0.25">
      <c r="A389" s="51"/>
      <c r="B389" s="51" t="s">
        <v>4062</v>
      </c>
      <c r="C389" s="51" t="s">
        <v>3404</v>
      </c>
      <c r="D389" s="51" t="s">
        <v>4063</v>
      </c>
      <c r="E389" s="51" t="s">
        <v>3199</v>
      </c>
      <c r="F389" s="51" t="s">
        <v>6980</v>
      </c>
      <c r="G389" s="51" t="str">
        <f t="shared" si="6"/>
        <v>B</v>
      </c>
      <c r="H389" s="51"/>
      <c r="I389" s="51"/>
      <c r="J389" s="51" t="s">
        <v>3202</v>
      </c>
      <c r="K389" s="51" t="s">
        <v>3203</v>
      </c>
      <c r="L389" s="51" t="s">
        <v>3479</v>
      </c>
      <c r="M389" s="52" t="b">
        <v>0</v>
      </c>
      <c r="N389" s="53">
        <v>44704.498236493098</v>
      </c>
      <c r="O389" s="51" t="s">
        <v>2815</v>
      </c>
    </row>
    <row r="390" spans="1:15" x14ac:dyDescent="0.25">
      <c r="A390" s="51"/>
      <c r="B390" s="51" t="s">
        <v>4064</v>
      </c>
      <c r="C390" s="51" t="s">
        <v>3404</v>
      </c>
      <c r="D390" s="51" t="s">
        <v>4065</v>
      </c>
      <c r="E390" s="51" t="s">
        <v>3199</v>
      </c>
      <c r="F390" s="51" t="s">
        <v>6980</v>
      </c>
      <c r="G390" s="51" t="str">
        <f t="shared" si="6"/>
        <v>B</v>
      </c>
      <c r="H390" s="51"/>
      <c r="I390" s="51"/>
      <c r="J390" s="51" t="s">
        <v>3401</v>
      </c>
      <c r="K390" s="51" t="s">
        <v>3203</v>
      </c>
      <c r="L390" s="51" t="s">
        <v>3406</v>
      </c>
      <c r="M390" s="52" t="b">
        <v>0</v>
      </c>
      <c r="N390" s="53">
        <v>44707.482259340301</v>
      </c>
      <c r="O390" s="51" t="s">
        <v>2815</v>
      </c>
    </row>
    <row r="391" spans="1:15" x14ac:dyDescent="0.25">
      <c r="A391" s="51"/>
      <c r="B391" s="51" t="s">
        <v>4066</v>
      </c>
      <c r="C391" s="51" t="s">
        <v>3404</v>
      </c>
      <c r="D391" s="51" t="s">
        <v>4067</v>
      </c>
      <c r="E391" s="51" t="s">
        <v>3199</v>
      </c>
      <c r="F391" s="51" t="s">
        <v>6980</v>
      </c>
      <c r="G391" s="51" t="str">
        <f t="shared" si="6"/>
        <v>B</v>
      </c>
      <c r="H391" s="51"/>
      <c r="I391" s="51"/>
      <c r="J391" s="51" t="s">
        <v>3202</v>
      </c>
      <c r="K391" s="51" t="s">
        <v>3203</v>
      </c>
      <c r="L391" s="51" t="s">
        <v>3435</v>
      </c>
      <c r="M391" s="52" t="b">
        <v>0</v>
      </c>
      <c r="N391" s="53">
        <v>44704.3897448727</v>
      </c>
      <c r="O391" s="51" t="s">
        <v>2815</v>
      </c>
    </row>
    <row r="392" spans="1:15" x14ac:dyDescent="0.25">
      <c r="A392" s="51"/>
      <c r="B392" s="51" t="s">
        <v>4068</v>
      </c>
      <c r="C392" s="51" t="s">
        <v>3404</v>
      </c>
      <c r="D392" s="51" t="s">
        <v>4069</v>
      </c>
      <c r="E392" s="51" t="s">
        <v>3199</v>
      </c>
      <c r="F392" s="51" t="s">
        <v>6980</v>
      </c>
      <c r="G392" s="51" t="str">
        <f t="shared" si="6"/>
        <v>B</v>
      </c>
      <c r="H392" s="51"/>
      <c r="I392" s="51"/>
      <c r="J392" s="51" t="s">
        <v>3202</v>
      </c>
      <c r="K392" s="51" t="s">
        <v>3203</v>
      </c>
      <c r="L392" s="51" t="s">
        <v>3479</v>
      </c>
      <c r="M392" s="52" t="b">
        <v>0</v>
      </c>
      <c r="N392" s="53">
        <v>44704.548546296297</v>
      </c>
      <c r="O392" s="51" t="s">
        <v>2815</v>
      </c>
    </row>
    <row r="393" spans="1:15" x14ac:dyDescent="0.25">
      <c r="A393" s="51"/>
      <c r="B393" s="51" t="s">
        <v>4070</v>
      </c>
      <c r="C393" s="51" t="s">
        <v>3399</v>
      </c>
      <c r="D393" s="51" t="s">
        <v>4071</v>
      </c>
      <c r="E393" s="51" t="s">
        <v>3199</v>
      </c>
      <c r="F393" s="51" t="s">
        <v>6980</v>
      </c>
      <c r="G393" s="51" t="str">
        <f t="shared" si="6"/>
        <v>B</v>
      </c>
      <c r="H393" s="51"/>
      <c r="I393" s="51"/>
      <c r="J393" s="51" t="s">
        <v>3401</v>
      </c>
      <c r="K393" s="51" t="s">
        <v>3203</v>
      </c>
      <c r="L393" s="51" t="s">
        <v>3918</v>
      </c>
      <c r="M393" s="52" t="b">
        <v>0</v>
      </c>
      <c r="N393" s="53">
        <v>44704.580053321799</v>
      </c>
      <c r="O393" s="51" t="s">
        <v>2815</v>
      </c>
    </row>
    <row r="394" spans="1:15" x14ac:dyDescent="0.25">
      <c r="A394" s="51"/>
      <c r="B394" s="51" t="s">
        <v>4072</v>
      </c>
      <c r="C394" s="51" t="s">
        <v>3399</v>
      </c>
      <c r="D394" s="51" t="s">
        <v>4073</v>
      </c>
      <c r="E394" s="51" t="s">
        <v>3199</v>
      </c>
      <c r="F394" s="51" t="s">
        <v>6980</v>
      </c>
      <c r="G394" s="51" t="str">
        <f t="shared" si="6"/>
        <v>B</v>
      </c>
      <c r="H394" s="51"/>
      <c r="I394" s="51"/>
      <c r="J394" s="51" t="s">
        <v>3401</v>
      </c>
      <c r="K394" s="51" t="s">
        <v>3203</v>
      </c>
      <c r="L394" s="51" t="s">
        <v>3454</v>
      </c>
      <c r="M394" s="52" t="b">
        <v>0</v>
      </c>
      <c r="N394" s="53">
        <v>44707.416254363401</v>
      </c>
      <c r="O394" s="51" t="s">
        <v>2815</v>
      </c>
    </row>
    <row r="395" spans="1:15" x14ac:dyDescent="0.25">
      <c r="A395" s="51"/>
      <c r="B395" s="51" t="s">
        <v>4074</v>
      </c>
      <c r="C395" s="51" t="s">
        <v>3404</v>
      </c>
      <c r="D395" s="51" t="s">
        <v>4075</v>
      </c>
      <c r="E395" s="51" t="s">
        <v>3199</v>
      </c>
      <c r="F395" s="51" t="s">
        <v>6980</v>
      </c>
      <c r="G395" s="51" t="str">
        <f t="shared" si="6"/>
        <v>B</v>
      </c>
      <c r="H395" s="51"/>
      <c r="I395" s="51"/>
      <c r="J395" s="51" t="s">
        <v>3202</v>
      </c>
      <c r="K395" s="51" t="s">
        <v>3203</v>
      </c>
      <c r="L395" s="51" t="s">
        <v>3479</v>
      </c>
      <c r="M395" s="52" t="b">
        <v>0</v>
      </c>
      <c r="N395" s="53">
        <v>44704.547635451403</v>
      </c>
      <c r="O395" s="51" t="s">
        <v>2815</v>
      </c>
    </row>
    <row r="396" spans="1:15" x14ac:dyDescent="0.25">
      <c r="A396" s="51"/>
      <c r="B396" s="51" t="s">
        <v>4076</v>
      </c>
      <c r="C396" s="51" t="s">
        <v>3404</v>
      </c>
      <c r="D396" s="51" t="s">
        <v>4077</v>
      </c>
      <c r="E396" s="51" t="s">
        <v>3199</v>
      </c>
      <c r="F396" s="51" t="s">
        <v>6980</v>
      </c>
      <c r="G396" s="51" t="str">
        <f t="shared" si="6"/>
        <v>B</v>
      </c>
      <c r="H396" s="51"/>
      <c r="I396" s="51"/>
      <c r="J396" s="51" t="s">
        <v>3401</v>
      </c>
      <c r="K396" s="51" t="s">
        <v>3203</v>
      </c>
      <c r="L396" s="51" t="s">
        <v>3406</v>
      </c>
      <c r="M396" s="52" t="b">
        <v>0</v>
      </c>
      <c r="N396" s="53">
        <v>44707.482410844903</v>
      </c>
      <c r="O396" s="51" t="s">
        <v>2815</v>
      </c>
    </row>
    <row r="397" spans="1:15" x14ac:dyDescent="0.25">
      <c r="A397" s="51"/>
      <c r="B397" s="51" t="s">
        <v>4078</v>
      </c>
      <c r="C397" s="51" t="s">
        <v>3404</v>
      </c>
      <c r="D397" s="51" t="s">
        <v>4079</v>
      </c>
      <c r="E397" s="51" t="s">
        <v>3199</v>
      </c>
      <c r="F397" s="51" t="s">
        <v>6980</v>
      </c>
      <c r="G397" s="51" t="str">
        <f t="shared" si="6"/>
        <v>B</v>
      </c>
      <c r="H397" s="51"/>
      <c r="I397" s="51"/>
      <c r="J397" s="51" t="s">
        <v>3202</v>
      </c>
      <c r="K397" s="51" t="s">
        <v>3203</v>
      </c>
      <c r="L397" s="51" t="s">
        <v>3421</v>
      </c>
      <c r="M397" s="52" t="b">
        <v>0</v>
      </c>
      <c r="N397" s="53">
        <v>44704.331677777802</v>
      </c>
      <c r="O397" s="51" t="s">
        <v>2815</v>
      </c>
    </row>
    <row r="398" spans="1:15" x14ac:dyDescent="0.25">
      <c r="A398" s="51"/>
      <c r="B398" s="51" t="s">
        <v>4080</v>
      </c>
      <c r="C398" s="51" t="s">
        <v>3404</v>
      </c>
      <c r="D398" s="51" t="s">
        <v>4081</v>
      </c>
      <c r="E398" s="51" t="s">
        <v>3199</v>
      </c>
      <c r="F398" s="51" t="s">
        <v>6980</v>
      </c>
      <c r="G398" s="51" t="str">
        <f t="shared" si="6"/>
        <v>B</v>
      </c>
      <c r="H398" s="51"/>
      <c r="I398" s="51"/>
      <c r="J398" s="51" t="s">
        <v>3202</v>
      </c>
      <c r="K398" s="51" t="s">
        <v>3203</v>
      </c>
      <c r="L398" s="51" t="s">
        <v>3421</v>
      </c>
      <c r="M398" s="52" t="b">
        <v>0</v>
      </c>
      <c r="N398" s="53">
        <v>44704.331316979202</v>
      </c>
      <c r="O398" s="51" t="s">
        <v>2815</v>
      </c>
    </row>
    <row r="399" spans="1:15" x14ac:dyDescent="0.25">
      <c r="A399" s="51"/>
      <c r="B399" s="51" t="s">
        <v>4082</v>
      </c>
      <c r="C399" s="51" t="s">
        <v>3404</v>
      </c>
      <c r="D399" s="51" t="s">
        <v>4083</v>
      </c>
      <c r="E399" s="51" t="s">
        <v>3199</v>
      </c>
      <c r="F399" s="51" t="s">
        <v>6980</v>
      </c>
      <c r="G399" s="51" t="str">
        <f t="shared" si="6"/>
        <v>B</v>
      </c>
      <c r="H399" s="51"/>
      <c r="I399" s="51"/>
      <c r="J399" s="51" t="s">
        <v>3401</v>
      </c>
      <c r="K399" s="51" t="s">
        <v>3203</v>
      </c>
      <c r="L399" s="51" t="s">
        <v>3476</v>
      </c>
      <c r="M399" s="52" t="b">
        <v>0</v>
      </c>
      <c r="N399" s="53">
        <v>44705.616504363403</v>
      </c>
      <c r="O399" s="51" t="s">
        <v>2815</v>
      </c>
    </row>
    <row r="400" spans="1:15" x14ac:dyDescent="0.25">
      <c r="A400" s="51"/>
      <c r="B400" s="51" t="s">
        <v>4084</v>
      </c>
      <c r="C400" s="51" t="s">
        <v>3404</v>
      </c>
      <c r="D400" s="51" t="s">
        <v>4085</v>
      </c>
      <c r="E400" s="51" t="s">
        <v>3199</v>
      </c>
      <c r="F400" s="51" t="s">
        <v>6980</v>
      </c>
      <c r="G400" s="51" t="str">
        <f t="shared" si="6"/>
        <v>B</v>
      </c>
      <c r="H400" s="51"/>
      <c r="I400" s="51"/>
      <c r="J400" s="51" t="s">
        <v>3409</v>
      </c>
      <c r="K400" s="51" t="s">
        <v>3203</v>
      </c>
      <c r="L400" s="51" t="s">
        <v>3410</v>
      </c>
      <c r="M400" s="52" t="b">
        <v>0</v>
      </c>
      <c r="N400" s="53">
        <v>44707.584628668999</v>
      </c>
      <c r="O400" s="51" t="s">
        <v>2815</v>
      </c>
    </row>
    <row r="401" spans="1:15" x14ac:dyDescent="0.25">
      <c r="A401" s="51"/>
      <c r="B401" s="51" t="s">
        <v>4086</v>
      </c>
      <c r="C401" s="51" t="s">
        <v>3404</v>
      </c>
      <c r="D401" s="51" t="s">
        <v>4087</v>
      </c>
      <c r="E401" s="51" t="s">
        <v>3199</v>
      </c>
      <c r="F401" s="51" t="s">
        <v>6980</v>
      </c>
      <c r="G401" s="51" t="str">
        <f t="shared" si="6"/>
        <v>B</v>
      </c>
      <c r="H401" s="51"/>
      <c r="I401" s="51"/>
      <c r="J401" s="51" t="s">
        <v>3401</v>
      </c>
      <c r="K401" s="51" t="s">
        <v>3203</v>
      </c>
      <c r="L401" s="51" t="s">
        <v>3406</v>
      </c>
      <c r="M401" s="52" t="b">
        <v>0</v>
      </c>
      <c r="N401" s="53">
        <v>44707.482616932903</v>
      </c>
      <c r="O401" s="51" t="s">
        <v>2815</v>
      </c>
    </row>
    <row r="402" spans="1:15" x14ac:dyDescent="0.25">
      <c r="A402" s="51"/>
      <c r="B402" s="51" t="s">
        <v>4088</v>
      </c>
      <c r="C402" s="51" t="s">
        <v>3404</v>
      </c>
      <c r="D402" s="51" t="s">
        <v>4089</v>
      </c>
      <c r="E402" s="51" t="s">
        <v>3199</v>
      </c>
      <c r="F402" s="51" t="s">
        <v>6980</v>
      </c>
      <c r="G402" s="51" t="str">
        <f t="shared" si="6"/>
        <v>B</v>
      </c>
      <c r="H402" s="51"/>
      <c r="I402" s="51"/>
      <c r="J402" s="51" t="s">
        <v>3401</v>
      </c>
      <c r="K402" s="51" t="s">
        <v>3203</v>
      </c>
      <c r="L402" s="51" t="s">
        <v>3476</v>
      </c>
      <c r="M402" s="52" t="b">
        <v>0</v>
      </c>
      <c r="N402" s="53">
        <v>44705.616690358802</v>
      </c>
      <c r="O402" s="51" t="s">
        <v>2815</v>
      </c>
    </row>
    <row r="403" spans="1:15" x14ac:dyDescent="0.25">
      <c r="A403" s="51"/>
      <c r="B403" s="51" t="s">
        <v>4090</v>
      </c>
      <c r="C403" s="51" t="s">
        <v>3404</v>
      </c>
      <c r="D403" s="51" t="s">
        <v>4091</v>
      </c>
      <c r="E403" s="51" t="s">
        <v>3199</v>
      </c>
      <c r="F403" s="51" t="s">
        <v>6980</v>
      </c>
      <c r="G403" s="51" t="str">
        <f t="shared" si="6"/>
        <v>B</v>
      </c>
      <c r="H403" s="51"/>
      <c r="I403" s="51"/>
      <c r="J403" s="51" t="s">
        <v>3202</v>
      </c>
      <c r="K403" s="51" t="s">
        <v>3203</v>
      </c>
      <c r="L403" s="51" t="s">
        <v>3435</v>
      </c>
      <c r="M403" s="52" t="b">
        <v>0</v>
      </c>
      <c r="N403" s="53">
        <v>44704.389267164399</v>
      </c>
      <c r="O403" s="51" t="s">
        <v>2815</v>
      </c>
    </row>
    <row r="404" spans="1:15" x14ac:dyDescent="0.25">
      <c r="A404" s="51"/>
      <c r="B404" s="51" t="s">
        <v>4092</v>
      </c>
      <c r="C404" s="51" t="s">
        <v>3404</v>
      </c>
      <c r="D404" s="51" t="s">
        <v>4093</v>
      </c>
      <c r="E404" s="51" t="s">
        <v>3199</v>
      </c>
      <c r="F404" s="51" t="s">
        <v>6980</v>
      </c>
      <c r="G404" s="51" t="str">
        <f t="shared" si="6"/>
        <v>B</v>
      </c>
      <c r="H404" s="51"/>
      <c r="I404" s="51"/>
      <c r="J404" s="51" t="s">
        <v>3202</v>
      </c>
      <c r="K404" s="51" t="s">
        <v>3203</v>
      </c>
      <c r="L404" s="51" t="s">
        <v>3479</v>
      </c>
      <c r="M404" s="52" t="b">
        <v>0</v>
      </c>
      <c r="N404" s="53">
        <v>44704.548146377303</v>
      </c>
      <c r="O404" s="51" t="s">
        <v>2815</v>
      </c>
    </row>
    <row r="405" spans="1:15" x14ac:dyDescent="0.25">
      <c r="A405" s="51"/>
      <c r="B405" s="51" t="s">
        <v>4094</v>
      </c>
      <c r="C405" s="51" t="s">
        <v>3404</v>
      </c>
      <c r="D405" s="51" t="s">
        <v>4095</v>
      </c>
      <c r="E405" s="51" t="s">
        <v>3199</v>
      </c>
      <c r="F405" s="51" t="s">
        <v>6980</v>
      </c>
      <c r="G405" s="51" t="str">
        <f t="shared" si="6"/>
        <v>B</v>
      </c>
      <c r="H405" s="51"/>
      <c r="I405" s="51"/>
      <c r="J405" s="51" t="s">
        <v>3409</v>
      </c>
      <c r="K405" s="51" t="s">
        <v>3203</v>
      </c>
      <c r="L405" s="51" t="s">
        <v>3410</v>
      </c>
      <c r="M405" s="52" t="b">
        <v>0</v>
      </c>
      <c r="N405" s="53">
        <v>44707.582740011603</v>
      </c>
      <c r="O405" s="51" t="s">
        <v>2815</v>
      </c>
    </row>
    <row r="406" spans="1:15" x14ac:dyDescent="0.25">
      <c r="A406" s="51"/>
      <c r="B406" s="51" t="s">
        <v>4096</v>
      </c>
      <c r="C406" s="51" t="s">
        <v>3404</v>
      </c>
      <c r="D406" s="51" t="s">
        <v>4097</v>
      </c>
      <c r="E406" s="51" t="s">
        <v>3199</v>
      </c>
      <c r="F406" s="51" t="s">
        <v>6980</v>
      </c>
      <c r="G406" s="51" t="str">
        <f t="shared" si="6"/>
        <v>B</v>
      </c>
      <c r="H406" s="51"/>
      <c r="I406" s="51"/>
      <c r="J406" s="51" t="s">
        <v>3202</v>
      </c>
      <c r="K406" s="51" t="s">
        <v>3203</v>
      </c>
      <c r="L406" s="51" t="s">
        <v>3479</v>
      </c>
      <c r="M406" s="52" t="b">
        <v>0</v>
      </c>
      <c r="N406" s="53">
        <v>44704.548929548597</v>
      </c>
      <c r="O406" s="51" t="s">
        <v>2815</v>
      </c>
    </row>
    <row r="407" spans="1:15" x14ac:dyDescent="0.25">
      <c r="A407" s="51" t="s">
        <v>32</v>
      </c>
      <c r="B407" s="51" t="s">
        <v>4098</v>
      </c>
      <c r="C407" s="51" t="s">
        <v>3396</v>
      </c>
      <c r="D407" s="51" t="s">
        <v>4099</v>
      </c>
      <c r="E407" s="51" t="s">
        <v>3195</v>
      </c>
      <c r="F407" s="51" t="s">
        <v>7313</v>
      </c>
      <c r="G407" s="51" t="str">
        <f t="shared" si="6"/>
        <v>N</v>
      </c>
      <c r="H407" s="51"/>
      <c r="I407" s="51"/>
      <c r="J407" s="51" t="s">
        <v>3391</v>
      </c>
      <c r="K407" s="51" t="s">
        <v>3196</v>
      </c>
      <c r="L407" s="51" t="s">
        <v>3847</v>
      </c>
      <c r="M407" s="52" t="b">
        <v>0</v>
      </c>
      <c r="N407" s="53">
        <v>44765.363604780097</v>
      </c>
      <c r="O407" s="51" t="s">
        <v>34</v>
      </c>
    </row>
    <row r="408" spans="1:15" x14ac:dyDescent="0.25">
      <c r="A408" s="51" t="s">
        <v>32</v>
      </c>
      <c r="B408" s="51" t="s">
        <v>4100</v>
      </c>
      <c r="C408" s="51" t="s">
        <v>3396</v>
      </c>
      <c r="D408" s="51" t="s">
        <v>4101</v>
      </c>
      <c r="E408" s="51" t="s">
        <v>3195</v>
      </c>
      <c r="F408" s="51" t="s">
        <v>7313</v>
      </c>
      <c r="G408" s="51" t="str">
        <f t="shared" si="6"/>
        <v>N</v>
      </c>
      <c r="H408" s="51"/>
      <c r="I408" s="51"/>
      <c r="J408" s="51" t="s">
        <v>3301</v>
      </c>
      <c r="K408" s="51" t="s">
        <v>3196</v>
      </c>
      <c r="L408" s="51" t="s">
        <v>3656</v>
      </c>
      <c r="M408" s="52" t="b">
        <v>0</v>
      </c>
      <c r="N408" s="53">
        <v>44765.686117974503</v>
      </c>
      <c r="O408" s="51" t="s">
        <v>34</v>
      </c>
    </row>
    <row r="409" spans="1:15" x14ac:dyDescent="0.25">
      <c r="A409" s="51" t="s">
        <v>32</v>
      </c>
      <c r="B409" s="51" t="s">
        <v>4102</v>
      </c>
      <c r="C409" s="51" t="s">
        <v>3381</v>
      </c>
      <c r="D409" s="51" t="s">
        <v>4103</v>
      </c>
      <c r="E409" s="51" t="s">
        <v>3195</v>
      </c>
      <c r="F409" s="51" t="s">
        <v>7313</v>
      </c>
      <c r="G409" s="51" t="str">
        <f t="shared" si="6"/>
        <v>N</v>
      </c>
      <c r="H409" s="51"/>
      <c r="I409" s="51"/>
      <c r="J409" s="51" t="s">
        <v>3391</v>
      </c>
      <c r="K409" s="51" t="s">
        <v>3196</v>
      </c>
      <c r="L409" s="51" t="s">
        <v>3392</v>
      </c>
      <c r="M409" s="52" t="b">
        <v>0</v>
      </c>
      <c r="N409" s="53">
        <v>44769.419753738403</v>
      </c>
      <c r="O409" s="51" t="s">
        <v>34</v>
      </c>
    </row>
    <row r="410" spans="1:15" x14ac:dyDescent="0.25">
      <c r="A410" s="51" t="s">
        <v>32</v>
      </c>
      <c r="B410" s="51" t="s">
        <v>4104</v>
      </c>
      <c r="C410" s="51" t="s">
        <v>3396</v>
      </c>
      <c r="D410" s="51" t="s">
        <v>4105</v>
      </c>
      <c r="E410" s="51" t="s">
        <v>3195</v>
      </c>
      <c r="F410" s="51" t="s">
        <v>7313</v>
      </c>
      <c r="G410" s="51" t="str">
        <f t="shared" si="6"/>
        <v>N</v>
      </c>
      <c r="H410" s="51"/>
      <c r="I410" s="51"/>
      <c r="J410" s="51" t="s">
        <v>3301</v>
      </c>
      <c r="K410" s="51" t="s">
        <v>3196</v>
      </c>
      <c r="L410" s="51" t="s">
        <v>3397</v>
      </c>
      <c r="M410" s="52" t="b">
        <v>0</v>
      </c>
      <c r="N410" s="53">
        <v>44765.335901817103</v>
      </c>
      <c r="O410" s="51" t="s">
        <v>34</v>
      </c>
    </row>
    <row r="411" spans="1:15" x14ac:dyDescent="0.25">
      <c r="A411" s="51" t="s">
        <v>32</v>
      </c>
      <c r="B411" s="51" t="s">
        <v>4106</v>
      </c>
      <c r="C411" s="51" t="s">
        <v>3396</v>
      </c>
      <c r="D411" s="51" t="s">
        <v>4107</v>
      </c>
      <c r="E411" s="51" t="s">
        <v>3195</v>
      </c>
      <c r="F411" s="51" t="s">
        <v>7313</v>
      </c>
      <c r="G411" s="51" t="str">
        <f t="shared" si="6"/>
        <v>N</v>
      </c>
      <c r="H411" s="51"/>
      <c r="I411" s="51"/>
      <c r="J411" s="51" t="s">
        <v>3391</v>
      </c>
      <c r="K411" s="51" t="s">
        <v>3196</v>
      </c>
      <c r="L411" s="51" t="s">
        <v>3847</v>
      </c>
      <c r="M411" s="52" t="b">
        <v>0</v>
      </c>
      <c r="N411" s="53">
        <v>44765.3757098727</v>
      </c>
      <c r="O411" s="51" t="s">
        <v>34</v>
      </c>
    </row>
    <row r="412" spans="1:15" x14ac:dyDescent="0.25">
      <c r="A412" s="51" t="s">
        <v>32</v>
      </c>
      <c r="B412" s="51" t="s">
        <v>4108</v>
      </c>
      <c r="C412" s="51" t="s">
        <v>3396</v>
      </c>
      <c r="D412" s="51" t="s">
        <v>4109</v>
      </c>
      <c r="E412" s="51" t="s">
        <v>3195</v>
      </c>
      <c r="F412" s="51" t="s">
        <v>7313</v>
      </c>
      <c r="G412" s="51" t="str">
        <f t="shared" si="6"/>
        <v>N</v>
      </c>
      <c r="H412" s="51"/>
      <c r="I412" s="51"/>
      <c r="J412" s="51" t="s">
        <v>3301</v>
      </c>
      <c r="K412" s="51" t="s">
        <v>3196</v>
      </c>
      <c r="L412" s="51" t="s">
        <v>3656</v>
      </c>
      <c r="M412" s="52" t="b">
        <v>0</v>
      </c>
      <c r="N412" s="53">
        <v>44767.336185960601</v>
      </c>
      <c r="O412" s="51" t="s">
        <v>34</v>
      </c>
    </row>
    <row r="413" spans="1:15" x14ac:dyDescent="0.25">
      <c r="A413" s="51"/>
      <c r="B413" s="51" t="s">
        <v>4110</v>
      </c>
      <c r="C413" s="51" t="s">
        <v>3404</v>
      </c>
      <c r="D413" s="51" t="s">
        <v>4111</v>
      </c>
      <c r="E413" s="51" t="s">
        <v>3199</v>
      </c>
      <c r="F413" s="51" t="s">
        <v>6980</v>
      </c>
      <c r="G413" s="51" t="str">
        <f t="shared" si="6"/>
        <v>B</v>
      </c>
      <c r="H413" s="51"/>
      <c r="I413" s="51"/>
      <c r="J413" s="51" t="s">
        <v>3401</v>
      </c>
      <c r="K413" s="51" t="s">
        <v>3203</v>
      </c>
      <c r="L413" s="51" t="s">
        <v>3406</v>
      </c>
      <c r="M413" s="52" t="b">
        <v>0</v>
      </c>
      <c r="N413" s="53">
        <v>44707.481718668998</v>
      </c>
      <c r="O413" s="51" t="s">
        <v>2815</v>
      </c>
    </row>
    <row r="414" spans="1:15" x14ac:dyDescent="0.25">
      <c r="A414" s="51"/>
      <c r="B414" s="51" t="s">
        <v>4112</v>
      </c>
      <c r="C414" s="51" t="s">
        <v>3404</v>
      </c>
      <c r="D414" s="51" t="s">
        <v>4113</v>
      </c>
      <c r="E414" s="51" t="s">
        <v>3199</v>
      </c>
      <c r="F414" s="51" t="s">
        <v>6980</v>
      </c>
      <c r="G414" s="51" t="str">
        <f t="shared" si="6"/>
        <v>B</v>
      </c>
      <c r="H414" s="51"/>
      <c r="I414" s="51"/>
      <c r="J414" s="51" t="s">
        <v>3401</v>
      </c>
      <c r="K414" s="51" t="s">
        <v>3203</v>
      </c>
      <c r="L414" s="51" t="s">
        <v>3454</v>
      </c>
      <c r="M414" s="52" t="b">
        <v>0</v>
      </c>
      <c r="N414" s="53">
        <v>44707.416424074101</v>
      </c>
      <c r="O414" s="51" t="s">
        <v>2815</v>
      </c>
    </row>
    <row r="415" spans="1:15" x14ac:dyDescent="0.25">
      <c r="A415" s="51"/>
      <c r="B415" s="51" t="s">
        <v>4114</v>
      </c>
      <c r="C415" s="51" t="s">
        <v>3530</v>
      </c>
      <c r="D415" s="51" t="s">
        <v>4115</v>
      </c>
      <c r="E415" s="51" t="s">
        <v>3199</v>
      </c>
      <c r="F415" s="51" t="s">
        <v>6980</v>
      </c>
      <c r="G415" s="51" t="str">
        <f t="shared" si="6"/>
        <v>B</v>
      </c>
      <c r="H415" s="51"/>
      <c r="I415" s="51"/>
      <c r="J415" s="51" t="s">
        <v>3409</v>
      </c>
      <c r="K415" s="51" t="s">
        <v>3203</v>
      </c>
      <c r="L415" s="51" t="s">
        <v>3532</v>
      </c>
      <c r="M415" s="52" t="b">
        <v>0</v>
      </c>
      <c r="N415" s="53">
        <v>44704.6450204051</v>
      </c>
      <c r="O415" s="51" t="s">
        <v>2815</v>
      </c>
    </row>
    <row r="416" spans="1:15" x14ac:dyDescent="0.25">
      <c r="A416" s="51"/>
      <c r="B416" s="51" t="s">
        <v>4116</v>
      </c>
      <c r="C416" s="51" t="s">
        <v>3404</v>
      </c>
      <c r="D416" s="51" t="s">
        <v>4117</v>
      </c>
      <c r="E416" s="51" t="s">
        <v>3199</v>
      </c>
      <c r="F416" s="51" t="s">
        <v>6980</v>
      </c>
      <c r="G416" s="51" t="str">
        <f t="shared" si="6"/>
        <v>B</v>
      </c>
      <c r="H416" s="51"/>
      <c r="I416" s="51"/>
      <c r="J416" s="51" t="s">
        <v>3202</v>
      </c>
      <c r="K416" s="51" t="s">
        <v>3203</v>
      </c>
      <c r="L416" s="51" t="s">
        <v>3435</v>
      </c>
      <c r="M416" s="52" t="b">
        <v>0</v>
      </c>
      <c r="N416" s="53">
        <v>44704.390200891197</v>
      </c>
      <c r="O416" s="51" t="s">
        <v>2815</v>
      </c>
    </row>
    <row r="417" spans="1:15" x14ac:dyDescent="0.25">
      <c r="A417" s="51" t="s">
        <v>32</v>
      </c>
      <c r="B417" s="51" t="s">
        <v>4118</v>
      </c>
      <c r="C417" s="51" t="s">
        <v>3396</v>
      </c>
      <c r="D417" s="51" t="s">
        <v>4119</v>
      </c>
      <c r="E417" s="51" t="s">
        <v>3195</v>
      </c>
      <c r="F417" s="51" t="s">
        <v>7313</v>
      </c>
      <c r="G417" s="51" t="str">
        <f t="shared" si="6"/>
        <v>N</v>
      </c>
      <c r="H417" s="51"/>
      <c r="I417" s="51"/>
      <c r="J417" s="51" t="s">
        <v>3387</v>
      </c>
      <c r="K417" s="51" t="s">
        <v>3196</v>
      </c>
      <c r="L417" s="51" t="s">
        <v>3461</v>
      </c>
      <c r="M417" s="52" t="b">
        <v>0</v>
      </c>
      <c r="N417" s="53">
        <v>44750.357801817103</v>
      </c>
      <c r="O417" s="51" t="s">
        <v>34</v>
      </c>
    </row>
    <row r="418" spans="1:15" x14ac:dyDescent="0.25">
      <c r="A418" s="51" t="s">
        <v>32</v>
      </c>
      <c r="B418" s="51" t="s">
        <v>4120</v>
      </c>
      <c r="C418" s="51" t="s">
        <v>3396</v>
      </c>
      <c r="D418" s="51" t="s">
        <v>2541</v>
      </c>
      <c r="E418" s="51" t="s">
        <v>3195</v>
      </c>
      <c r="F418" s="51" t="s">
        <v>7313</v>
      </c>
      <c r="G418" s="51" t="str">
        <f t="shared" si="6"/>
        <v>N</v>
      </c>
      <c r="H418" s="51"/>
      <c r="I418" s="51"/>
      <c r="J418" s="51" t="s">
        <v>3387</v>
      </c>
      <c r="K418" s="51" t="s">
        <v>3196</v>
      </c>
      <c r="L418" s="51" t="s">
        <v>3397</v>
      </c>
      <c r="M418" s="52" t="b">
        <v>0</v>
      </c>
      <c r="N418" s="53">
        <v>44719.470027395801</v>
      </c>
      <c r="O418" s="51" t="s">
        <v>34</v>
      </c>
    </row>
    <row r="419" spans="1:15" x14ac:dyDescent="0.25">
      <c r="A419" s="51" t="s">
        <v>32</v>
      </c>
      <c r="B419" s="51" t="s">
        <v>4121</v>
      </c>
      <c r="C419" s="51" t="s">
        <v>3381</v>
      </c>
      <c r="D419" s="51" t="s">
        <v>4122</v>
      </c>
      <c r="E419" s="51" t="s">
        <v>3195</v>
      </c>
      <c r="F419" s="51" t="s">
        <v>7313</v>
      </c>
      <c r="G419" s="51" t="str">
        <f t="shared" si="6"/>
        <v>N</v>
      </c>
      <c r="H419" s="51"/>
      <c r="I419" s="51"/>
      <c r="J419" s="51" t="s">
        <v>3457</v>
      </c>
      <c r="K419" s="51" t="s">
        <v>3196</v>
      </c>
      <c r="L419" s="51" t="s">
        <v>4123</v>
      </c>
      <c r="M419" s="52" t="b">
        <v>0</v>
      </c>
      <c r="N419" s="53">
        <v>44765.652137847203</v>
      </c>
      <c r="O419" s="51" t="s">
        <v>34</v>
      </c>
    </row>
    <row r="420" spans="1:15" x14ac:dyDescent="0.25">
      <c r="A420" s="51" t="s">
        <v>32</v>
      </c>
      <c r="B420" s="51" t="s">
        <v>4124</v>
      </c>
      <c r="C420" s="51" t="s">
        <v>3428</v>
      </c>
      <c r="D420" s="51" t="s">
        <v>4125</v>
      </c>
      <c r="E420" s="51" t="s">
        <v>3195</v>
      </c>
      <c r="F420" s="51" t="s">
        <v>7313</v>
      </c>
      <c r="G420" s="51" t="str">
        <f t="shared" si="6"/>
        <v>N</v>
      </c>
      <c r="H420" s="51"/>
      <c r="I420" s="51"/>
      <c r="J420" s="51" t="s">
        <v>3391</v>
      </c>
      <c r="K420" s="51" t="s">
        <v>3196</v>
      </c>
      <c r="L420" s="51" t="s">
        <v>4126</v>
      </c>
      <c r="M420" s="52" t="b">
        <v>0</v>
      </c>
      <c r="N420" s="53">
        <v>44749.657846793998</v>
      </c>
      <c r="O420" s="51" t="s">
        <v>34</v>
      </c>
    </row>
    <row r="421" spans="1:15" x14ac:dyDescent="0.25">
      <c r="A421" s="51" t="s">
        <v>32</v>
      </c>
      <c r="B421" s="51" t="s">
        <v>4127</v>
      </c>
      <c r="C421" s="51" t="s">
        <v>3396</v>
      </c>
      <c r="D421" s="51" t="s">
        <v>2486</v>
      </c>
      <c r="E421" s="51" t="s">
        <v>3195</v>
      </c>
      <c r="F421" s="51" t="s">
        <v>7313</v>
      </c>
      <c r="G421" s="51" t="str">
        <f t="shared" si="6"/>
        <v>N</v>
      </c>
      <c r="H421" s="51"/>
      <c r="I421" s="51"/>
      <c r="J421" s="51" t="s">
        <v>3387</v>
      </c>
      <c r="K421" s="51" t="s">
        <v>3196</v>
      </c>
      <c r="L421" s="51" t="s">
        <v>3397</v>
      </c>
      <c r="M421" s="52" t="b">
        <v>0</v>
      </c>
      <c r="N421" s="53">
        <v>44767.324610416697</v>
      </c>
      <c r="O421" s="51" t="s">
        <v>34</v>
      </c>
    </row>
    <row r="422" spans="1:15" x14ac:dyDescent="0.25">
      <c r="A422" s="51" t="s">
        <v>32</v>
      </c>
      <c r="B422" s="51" t="s">
        <v>4128</v>
      </c>
      <c r="C422" s="51" t="s">
        <v>3396</v>
      </c>
      <c r="D422" s="51" t="s">
        <v>4129</v>
      </c>
      <c r="E422" s="51" t="s">
        <v>3195</v>
      </c>
      <c r="F422" s="51" t="s">
        <v>7313</v>
      </c>
      <c r="G422" s="51" t="str">
        <f t="shared" si="6"/>
        <v>N</v>
      </c>
      <c r="H422" s="51"/>
      <c r="I422" s="51"/>
      <c r="J422" s="51" t="s">
        <v>3457</v>
      </c>
      <c r="K422" s="51" t="s">
        <v>3196</v>
      </c>
      <c r="L422" s="51" t="s">
        <v>3458</v>
      </c>
      <c r="M422" s="52" t="b">
        <v>0</v>
      </c>
      <c r="N422" s="53">
        <v>44750.3877385417</v>
      </c>
      <c r="O422" s="51" t="s">
        <v>34</v>
      </c>
    </row>
    <row r="423" spans="1:15" ht="21" x14ac:dyDescent="0.25">
      <c r="A423" s="51"/>
      <c r="B423" s="51" t="s">
        <v>4130</v>
      </c>
      <c r="C423" s="51" t="s">
        <v>3404</v>
      </c>
      <c r="D423" s="54" t="s">
        <v>4131</v>
      </c>
      <c r="E423" s="51" t="s">
        <v>3199</v>
      </c>
      <c r="F423" s="51" t="s">
        <v>6980</v>
      </c>
      <c r="G423" s="51" t="str">
        <f t="shared" si="6"/>
        <v>B</v>
      </c>
      <c r="H423" s="51"/>
      <c r="I423" s="51"/>
      <c r="J423" s="51" t="s">
        <v>3202</v>
      </c>
      <c r="K423" s="51" t="s">
        <v>3203</v>
      </c>
      <c r="L423" s="51" t="s">
        <v>3479</v>
      </c>
      <c r="M423" s="52" t="b">
        <v>0</v>
      </c>
      <c r="N423" s="53">
        <v>44704.549236770799</v>
      </c>
      <c r="O423" s="51" t="s">
        <v>2815</v>
      </c>
    </row>
    <row r="424" spans="1:15" x14ac:dyDescent="0.25">
      <c r="A424" s="51" t="s">
        <v>32</v>
      </c>
      <c r="B424" s="51" t="s">
        <v>4132</v>
      </c>
      <c r="C424" s="51" t="s">
        <v>3396</v>
      </c>
      <c r="D424" s="51" t="s">
        <v>4133</v>
      </c>
      <c r="E424" s="51" t="s">
        <v>3195</v>
      </c>
      <c r="F424" s="51" t="s">
        <v>7313</v>
      </c>
      <c r="G424" s="51" t="str">
        <f t="shared" si="6"/>
        <v>N</v>
      </c>
      <c r="H424" s="51"/>
      <c r="I424" s="51"/>
      <c r="J424" s="51" t="s">
        <v>3301</v>
      </c>
      <c r="K424" s="51" t="s">
        <v>3196</v>
      </c>
      <c r="L424" s="51" t="s">
        <v>3397</v>
      </c>
      <c r="M424" s="52" t="b">
        <v>0</v>
      </c>
      <c r="N424" s="53">
        <v>44767.396785381898</v>
      </c>
      <c r="O424" s="51" t="s">
        <v>34</v>
      </c>
    </row>
    <row r="425" spans="1:15" x14ac:dyDescent="0.25">
      <c r="A425" s="51"/>
      <c r="B425" s="51" t="s">
        <v>4134</v>
      </c>
      <c r="C425" s="51" t="s">
        <v>3404</v>
      </c>
      <c r="D425" s="51" t="s">
        <v>4135</v>
      </c>
      <c r="E425" s="51" t="s">
        <v>3199</v>
      </c>
      <c r="F425" s="51" t="s">
        <v>6980</v>
      </c>
      <c r="G425" s="51" t="str">
        <f t="shared" si="6"/>
        <v>B</v>
      </c>
      <c r="H425" s="51"/>
      <c r="I425" s="51"/>
      <c r="J425" s="51" t="s">
        <v>3202</v>
      </c>
      <c r="K425" s="51" t="s">
        <v>3203</v>
      </c>
      <c r="L425" s="51" t="s">
        <v>3479</v>
      </c>
      <c r="M425" s="52" t="b">
        <v>0</v>
      </c>
      <c r="N425" s="53">
        <v>44704.549760300899</v>
      </c>
      <c r="O425" s="51" t="s">
        <v>2815</v>
      </c>
    </row>
    <row r="426" spans="1:15" x14ac:dyDescent="0.25">
      <c r="A426" s="51"/>
      <c r="B426" s="51" t="s">
        <v>4136</v>
      </c>
      <c r="C426" s="51" t="s">
        <v>3530</v>
      </c>
      <c r="D426" s="51" t="s">
        <v>4137</v>
      </c>
      <c r="E426" s="51" t="s">
        <v>3199</v>
      </c>
      <c r="F426" s="51" t="s">
        <v>6980</v>
      </c>
      <c r="G426" s="51" t="str">
        <f t="shared" si="6"/>
        <v>B</v>
      </c>
      <c r="H426" s="51"/>
      <c r="I426" s="51"/>
      <c r="J426" s="51" t="s">
        <v>3202</v>
      </c>
      <c r="K426" s="51" t="s">
        <v>3203</v>
      </c>
      <c r="L426" s="51" t="s">
        <v>3532</v>
      </c>
      <c r="M426" s="52" t="b">
        <v>0</v>
      </c>
      <c r="N426" s="53">
        <v>44705.583455636603</v>
      </c>
      <c r="O426" s="51" t="s">
        <v>2815</v>
      </c>
    </row>
    <row r="427" spans="1:15" ht="21" x14ac:dyDescent="0.25">
      <c r="A427" s="51"/>
      <c r="B427" s="51" t="s">
        <v>4138</v>
      </c>
      <c r="C427" s="51" t="s">
        <v>3404</v>
      </c>
      <c r="D427" s="54" t="s">
        <v>4139</v>
      </c>
      <c r="E427" s="51" t="s">
        <v>3199</v>
      </c>
      <c r="F427" s="51" t="s">
        <v>6980</v>
      </c>
      <c r="G427" s="51" t="str">
        <f t="shared" si="6"/>
        <v>B</v>
      </c>
      <c r="H427" s="51"/>
      <c r="I427" s="51"/>
      <c r="J427" s="51" t="s">
        <v>3202</v>
      </c>
      <c r="K427" s="51" t="s">
        <v>3203</v>
      </c>
      <c r="L427" s="51" t="s">
        <v>3479</v>
      </c>
      <c r="M427" s="52" t="b">
        <v>0</v>
      </c>
      <c r="N427" s="53">
        <v>44704.550166863402</v>
      </c>
      <c r="O427" s="51" t="s">
        <v>2815</v>
      </c>
    </row>
    <row r="428" spans="1:15" x14ac:dyDescent="0.25">
      <c r="A428" s="51"/>
      <c r="B428" s="51" t="s">
        <v>4140</v>
      </c>
      <c r="C428" s="51" t="s">
        <v>3404</v>
      </c>
      <c r="D428" s="51" t="s">
        <v>4141</v>
      </c>
      <c r="E428" s="51" t="s">
        <v>3199</v>
      </c>
      <c r="F428" s="51" t="s">
        <v>6980</v>
      </c>
      <c r="G428" s="51" t="str">
        <f t="shared" si="6"/>
        <v>B</v>
      </c>
      <c r="H428" s="51"/>
      <c r="I428" s="51"/>
      <c r="J428" s="51" t="s">
        <v>3202</v>
      </c>
      <c r="K428" s="51" t="s">
        <v>3203</v>
      </c>
      <c r="L428" s="51" t="s">
        <v>3421</v>
      </c>
      <c r="M428" s="52" t="b">
        <v>0</v>
      </c>
      <c r="N428" s="53">
        <v>44704.333788460703</v>
      </c>
      <c r="O428" s="51" t="s">
        <v>2815</v>
      </c>
    </row>
    <row r="429" spans="1:15" x14ac:dyDescent="0.25">
      <c r="A429" s="51"/>
      <c r="B429" s="51" t="s">
        <v>4142</v>
      </c>
      <c r="C429" s="51" t="s">
        <v>4143</v>
      </c>
      <c r="D429" s="51" t="s">
        <v>1635</v>
      </c>
      <c r="E429" s="51" t="s">
        <v>3199</v>
      </c>
      <c r="F429" s="51" t="s">
        <v>6980</v>
      </c>
      <c r="G429" s="51" t="str">
        <f t="shared" si="6"/>
        <v>B</v>
      </c>
      <c r="H429" s="51"/>
      <c r="I429" s="51"/>
      <c r="J429" s="51" t="s">
        <v>3409</v>
      </c>
      <c r="K429" s="51" t="s">
        <v>3203</v>
      </c>
      <c r="L429" s="51" t="s">
        <v>3918</v>
      </c>
      <c r="M429" s="52" t="b">
        <v>0</v>
      </c>
      <c r="N429" s="53">
        <v>45056.663019178202</v>
      </c>
      <c r="O429" s="51" t="s">
        <v>2815</v>
      </c>
    </row>
    <row r="430" spans="1:15" x14ac:dyDescent="0.25">
      <c r="A430" s="51" t="s">
        <v>32</v>
      </c>
      <c r="B430" s="51" t="s">
        <v>4144</v>
      </c>
      <c r="C430" s="51" t="s">
        <v>4145</v>
      </c>
      <c r="D430" s="51" t="s">
        <v>2179</v>
      </c>
      <c r="E430" s="51" t="s">
        <v>3195</v>
      </c>
      <c r="F430" s="51" t="s">
        <v>7313</v>
      </c>
      <c r="G430" s="51" t="str">
        <f t="shared" si="6"/>
        <v>N</v>
      </c>
      <c r="H430" s="51"/>
      <c r="I430" s="51"/>
      <c r="J430" s="51" t="s">
        <v>3391</v>
      </c>
      <c r="K430" s="51" t="s">
        <v>3196</v>
      </c>
      <c r="L430" s="51" t="s">
        <v>3392</v>
      </c>
      <c r="M430" s="52" t="b">
        <v>0</v>
      </c>
      <c r="N430" s="53">
        <v>45149.698062731499</v>
      </c>
      <c r="O430" s="51" t="s">
        <v>34</v>
      </c>
    </row>
    <row r="431" spans="1:15" x14ac:dyDescent="0.25">
      <c r="A431" s="51" t="s">
        <v>32</v>
      </c>
      <c r="B431" s="51" t="s">
        <v>4146</v>
      </c>
      <c r="C431" s="51" t="s">
        <v>4147</v>
      </c>
      <c r="D431" s="51" t="s">
        <v>2009</v>
      </c>
      <c r="E431" s="51" t="s">
        <v>3195</v>
      </c>
      <c r="F431" s="51" t="s">
        <v>7313</v>
      </c>
      <c r="G431" s="51" t="str">
        <f t="shared" si="6"/>
        <v>N</v>
      </c>
      <c r="H431" s="51"/>
      <c r="I431" s="51"/>
      <c r="J431" s="51" t="s">
        <v>3301</v>
      </c>
      <c r="K431" s="51" t="s">
        <v>3196</v>
      </c>
      <c r="L431" s="51" t="s">
        <v>3461</v>
      </c>
      <c r="M431" s="52" t="b">
        <v>0</v>
      </c>
      <c r="N431" s="53">
        <v>45064.699009803197</v>
      </c>
      <c r="O431" s="51" t="s">
        <v>34</v>
      </c>
    </row>
    <row r="432" spans="1:15" x14ac:dyDescent="0.25">
      <c r="A432" s="51" t="s">
        <v>32</v>
      </c>
      <c r="B432" s="51" t="s">
        <v>4148</v>
      </c>
      <c r="C432" s="51" t="s">
        <v>4149</v>
      </c>
      <c r="D432" s="51" t="s">
        <v>2171</v>
      </c>
      <c r="E432" s="51" t="s">
        <v>3195</v>
      </c>
      <c r="F432" s="51" t="s">
        <v>7313</v>
      </c>
      <c r="G432" s="51" t="str">
        <f t="shared" si="6"/>
        <v>N</v>
      </c>
      <c r="H432" s="51"/>
      <c r="I432" s="51"/>
      <c r="J432" s="51" t="s">
        <v>3387</v>
      </c>
      <c r="K432" s="51" t="s">
        <v>3196</v>
      </c>
      <c r="L432" s="51" t="s">
        <v>3461</v>
      </c>
      <c r="M432" s="52" t="b">
        <v>0</v>
      </c>
      <c r="N432" s="53">
        <v>45057.725163159703</v>
      </c>
      <c r="O432" s="51" t="s">
        <v>34</v>
      </c>
    </row>
    <row r="433" spans="1:15" x14ac:dyDescent="0.25">
      <c r="A433" s="51" t="s">
        <v>32</v>
      </c>
      <c r="B433" s="51" t="s">
        <v>4150</v>
      </c>
      <c r="C433" s="51" t="s">
        <v>4151</v>
      </c>
      <c r="D433" s="51" t="s">
        <v>1828</v>
      </c>
      <c r="E433" s="51" t="s">
        <v>3195</v>
      </c>
      <c r="F433" s="51" t="s">
        <v>7313</v>
      </c>
      <c r="G433" s="51" t="str">
        <f t="shared" si="6"/>
        <v>N</v>
      </c>
      <c r="H433" s="51"/>
      <c r="I433" s="51"/>
      <c r="J433" s="51" t="s">
        <v>3301</v>
      </c>
      <c r="K433" s="51" t="s">
        <v>3196</v>
      </c>
      <c r="L433" s="51" t="s">
        <v>3397</v>
      </c>
      <c r="M433" s="52" t="b">
        <v>0</v>
      </c>
      <c r="N433" s="53">
        <v>45085.478144641202</v>
      </c>
      <c r="O433" s="51" t="s">
        <v>34</v>
      </c>
    </row>
    <row r="434" spans="1:15" x14ac:dyDescent="0.25">
      <c r="A434" s="51"/>
      <c r="B434" s="51" t="s">
        <v>4152</v>
      </c>
      <c r="C434" s="51" t="s">
        <v>4153</v>
      </c>
      <c r="D434" s="51" t="s">
        <v>1726</v>
      </c>
      <c r="E434" s="51" t="s">
        <v>3199</v>
      </c>
      <c r="F434" s="51" t="s">
        <v>6980</v>
      </c>
      <c r="G434" s="51" t="str">
        <f t="shared" si="6"/>
        <v>B</v>
      </c>
      <c r="H434" s="51"/>
      <c r="I434" s="51"/>
      <c r="J434" s="51" t="s">
        <v>3401</v>
      </c>
      <c r="K434" s="51" t="s">
        <v>3203</v>
      </c>
      <c r="L434" s="51" t="s">
        <v>3449</v>
      </c>
      <c r="M434" s="52" t="b">
        <v>0</v>
      </c>
      <c r="N434" s="53">
        <v>45054.440715972203</v>
      </c>
      <c r="O434" s="51" t="s">
        <v>2815</v>
      </c>
    </row>
    <row r="435" spans="1:15" x14ac:dyDescent="0.25">
      <c r="A435" s="51"/>
      <c r="B435" s="51" t="s">
        <v>4154</v>
      </c>
      <c r="C435" s="51" t="s">
        <v>4155</v>
      </c>
      <c r="D435" s="51" t="s">
        <v>4156</v>
      </c>
      <c r="E435" s="51" t="s">
        <v>3199</v>
      </c>
      <c r="F435" s="51" t="s">
        <v>6980</v>
      </c>
      <c r="G435" s="51" t="str">
        <f t="shared" si="6"/>
        <v>B</v>
      </c>
      <c r="H435" s="51"/>
      <c r="I435" s="51"/>
      <c r="J435" s="51" t="s">
        <v>3202</v>
      </c>
      <c r="K435" s="51" t="s">
        <v>3203</v>
      </c>
      <c r="L435" s="51" t="s">
        <v>3538</v>
      </c>
      <c r="M435" s="52" t="b">
        <v>0</v>
      </c>
      <c r="N435" s="53">
        <v>45080.456948344901</v>
      </c>
      <c r="O435" s="51" t="s">
        <v>2815</v>
      </c>
    </row>
    <row r="436" spans="1:15" x14ac:dyDescent="0.25">
      <c r="A436" s="51" t="s">
        <v>32</v>
      </c>
      <c r="B436" s="51" t="s">
        <v>4157</v>
      </c>
      <c r="C436" s="51" t="s">
        <v>4158</v>
      </c>
      <c r="D436" s="51" t="s">
        <v>1620</v>
      </c>
      <c r="E436" s="51" t="s">
        <v>3195</v>
      </c>
      <c r="F436" s="51" t="s">
        <v>7313</v>
      </c>
      <c r="G436" s="51" t="str">
        <f t="shared" si="6"/>
        <v>N</v>
      </c>
      <c r="H436" s="51"/>
      <c r="I436" s="51"/>
      <c r="J436" s="51" t="s">
        <v>3301</v>
      </c>
      <c r="K436" s="51" t="s">
        <v>3196</v>
      </c>
      <c r="L436" s="51" t="s">
        <v>3397</v>
      </c>
      <c r="M436" s="52" t="b">
        <v>0</v>
      </c>
      <c r="N436" s="53">
        <v>45057.724530706</v>
      </c>
      <c r="O436" s="51" t="s">
        <v>34</v>
      </c>
    </row>
    <row r="437" spans="1:15" x14ac:dyDescent="0.25">
      <c r="A437" s="51" t="s">
        <v>32</v>
      </c>
      <c r="B437" s="51" t="s">
        <v>4159</v>
      </c>
      <c r="C437" s="51" t="s">
        <v>4160</v>
      </c>
      <c r="D437" s="51" t="s">
        <v>1874</v>
      </c>
      <c r="E437" s="51" t="s">
        <v>3195</v>
      </c>
      <c r="F437" s="51" t="s">
        <v>7313</v>
      </c>
      <c r="G437" s="51" t="str">
        <f t="shared" si="6"/>
        <v>N</v>
      </c>
      <c r="H437" s="51"/>
      <c r="I437" s="51"/>
      <c r="J437" s="51" t="s">
        <v>3457</v>
      </c>
      <c r="K437" s="51" t="s">
        <v>3196</v>
      </c>
      <c r="L437" s="51" t="s">
        <v>4123</v>
      </c>
      <c r="M437" s="52" t="b">
        <v>0</v>
      </c>
      <c r="N437" s="53">
        <v>45114.368886840297</v>
      </c>
      <c r="O437" s="51" t="s">
        <v>34</v>
      </c>
    </row>
    <row r="438" spans="1:15" x14ac:dyDescent="0.25">
      <c r="A438" s="51" t="s">
        <v>32</v>
      </c>
      <c r="B438" s="51" t="s">
        <v>4161</v>
      </c>
      <c r="C438" s="51" t="s">
        <v>4162</v>
      </c>
      <c r="D438" s="51" t="s">
        <v>2461</v>
      </c>
      <c r="E438" s="51" t="s">
        <v>3195</v>
      </c>
      <c r="F438" s="51" t="s">
        <v>7313</v>
      </c>
      <c r="G438" s="51" t="str">
        <f t="shared" si="6"/>
        <v>N</v>
      </c>
      <c r="H438" s="51"/>
      <c r="I438" s="51"/>
      <c r="J438" s="51" t="s">
        <v>3457</v>
      </c>
      <c r="K438" s="51" t="s">
        <v>3196</v>
      </c>
      <c r="L438" s="51" t="s">
        <v>3458</v>
      </c>
      <c r="M438" s="52" t="b">
        <v>0</v>
      </c>
      <c r="N438" s="53">
        <v>45071.618817824099</v>
      </c>
      <c r="O438" s="51" t="s">
        <v>34</v>
      </c>
    </row>
    <row r="439" spans="1:15" x14ac:dyDescent="0.25">
      <c r="A439" s="51" t="s">
        <v>32</v>
      </c>
      <c r="B439" s="51" t="s">
        <v>4163</v>
      </c>
      <c r="C439" s="51" t="s">
        <v>4164</v>
      </c>
      <c r="D439" s="51" t="s">
        <v>2232</v>
      </c>
      <c r="E439" s="51" t="s">
        <v>3195</v>
      </c>
      <c r="F439" s="51" t="s">
        <v>7313</v>
      </c>
      <c r="G439" s="51" t="str">
        <f t="shared" si="6"/>
        <v>N</v>
      </c>
      <c r="H439" s="51"/>
      <c r="I439" s="51"/>
      <c r="J439" s="51" t="s">
        <v>3391</v>
      </c>
      <c r="K439" s="51" t="s">
        <v>3196</v>
      </c>
      <c r="L439" s="51" t="s">
        <v>3847</v>
      </c>
      <c r="M439" s="52" t="b">
        <v>0</v>
      </c>
      <c r="N439" s="53">
        <v>45100.320547372699</v>
      </c>
      <c r="O439" s="51" t="s">
        <v>34</v>
      </c>
    </row>
    <row r="440" spans="1:15" x14ac:dyDescent="0.25">
      <c r="A440" s="51" t="s">
        <v>32</v>
      </c>
      <c r="B440" s="51" t="s">
        <v>4165</v>
      </c>
      <c r="C440" s="51" t="s">
        <v>4166</v>
      </c>
      <c r="D440" s="51" t="s">
        <v>4167</v>
      </c>
      <c r="E440" s="51" t="s">
        <v>3195</v>
      </c>
      <c r="F440" s="51" t="s">
        <v>7313</v>
      </c>
      <c r="G440" s="51" t="str">
        <f t="shared" si="6"/>
        <v>N</v>
      </c>
      <c r="H440" s="51"/>
      <c r="I440" s="51"/>
      <c r="J440" s="51" t="s">
        <v>3301</v>
      </c>
      <c r="K440" s="51" t="s">
        <v>3196</v>
      </c>
      <c r="L440" s="51" t="s">
        <v>3397</v>
      </c>
      <c r="M440" s="52" t="b">
        <v>0</v>
      </c>
      <c r="N440" s="53">
        <v>45206.594771527802</v>
      </c>
      <c r="O440" s="51" t="s">
        <v>34</v>
      </c>
    </row>
    <row r="441" spans="1:15" x14ac:dyDescent="0.25">
      <c r="A441" s="51" t="s">
        <v>32</v>
      </c>
      <c r="B441" s="51" t="s">
        <v>4168</v>
      </c>
      <c r="C441" s="51" t="s">
        <v>4169</v>
      </c>
      <c r="D441" s="51" t="s">
        <v>2089</v>
      </c>
      <c r="E441" s="51" t="s">
        <v>3195</v>
      </c>
      <c r="F441" s="51" t="s">
        <v>7313</v>
      </c>
      <c r="G441" s="51" t="str">
        <f t="shared" si="6"/>
        <v>N</v>
      </c>
      <c r="H441" s="51"/>
      <c r="I441" s="51"/>
      <c r="J441" s="51" t="s">
        <v>3457</v>
      </c>
      <c r="K441" s="51" t="s">
        <v>3196</v>
      </c>
      <c r="L441" s="51" t="s">
        <v>3525</v>
      </c>
      <c r="M441" s="52" t="b">
        <v>0</v>
      </c>
      <c r="N441" s="53">
        <v>45143.327300266203</v>
      </c>
      <c r="O441" s="51" t="s">
        <v>34</v>
      </c>
    </row>
    <row r="442" spans="1:15" x14ac:dyDescent="0.25">
      <c r="A442" s="51"/>
      <c r="B442" s="51" t="s">
        <v>4170</v>
      </c>
      <c r="C442" s="51" t="s">
        <v>4171</v>
      </c>
      <c r="D442" s="51" t="s">
        <v>4172</v>
      </c>
      <c r="E442" s="51" t="s">
        <v>3199</v>
      </c>
      <c r="F442" s="51" t="s">
        <v>6980</v>
      </c>
      <c r="G442" s="51" t="str">
        <f t="shared" si="6"/>
        <v>B</v>
      </c>
      <c r="H442" s="51"/>
      <c r="I442" s="51"/>
      <c r="J442" s="51" t="s">
        <v>3401</v>
      </c>
      <c r="K442" s="51" t="s">
        <v>3203</v>
      </c>
      <c r="L442" s="51" t="s">
        <v>3449</v>
      </c>
      <c r="M442" s="52" t="b">
        <v>0</v>
      </c>
      <c r="N442" s="53">
        <v>45128.6425493403</v>
      </c>
      <c r="O442" s="51" t="s">
        <v>2815</v>
      </c>
    </row>
    <row r="443" spans="1:15" x14ac:dyDescent="0.25">
      <c r="A443" s="51"/>
      <c r="B443" s="51" t="s">
        <v>4173</v>
      </c>
      <c r="C443" s="51" t="s">
        <v>4174</v>
      </c>
      <c r="D443" s="51" t="s">
        <v>2161</v>
      </c>
      <c r="E443" s="51" t="s">
        <v>3199</v>
      </c>
      <c r="F443" s="51" t="s">
        <v>6980</v>
      </c>
      <c r="G443" s="51" t="str">
        <f t="shared" si="6"/>
        <v>B</v>
      </c>
      <c r="H443" s="51"/>
      <c r="I443" s="51"/>
      <c r="J443" s="51" t="s">
        <v>3409</v>
      </c>
      <c r="K443" s="51" t="s">
        <v>3203</v>
      </c>
      <c r="L443" s="51" t="s">
        <v>4175</v>
      </c>
      <c r="M443" s="52" t="b">
        <v>0</v>
      </c>
      <c r="N443" s="53">
        <v>45097.609125659699</v>
      </c>
      <c r="O443" s="51" t="s">
        <v>2815</v>
      </c>
    </row>
    <row r="444" spans="1:15" x14ac:dyDescent="0.25">
      <c r="A444" s="51" t="s">
        <v>32</v>
      </c>
      <c r="B444" s="51" t="s">
        <v>4176</v>
      </c>
      <c r="C444" s="51" t="s">
        <v>4177</v>
      </c>
      <c r="D444" s="51" t="s">
        <v>1317</v>
      </c>
      <c r="E444" s="51" t="s">
        <v>3195</v>
      </c>
      <c r="F444" s="51" t="s">
        <v>7313</v>
      </c>
      <c r="G444" s="51" t="str">
        <f t="shared" si="6"/>
        <v>N</v>
      </c>
      <c r="H444" s="51"/>
      <c r="I444" s="51"/>
      <c r="J444" s="51" t="s">
        <v>3391</v>
      </c>
      <c r="K444" s="51" t="s">
        <v>3196</v>
      </c>
      <c r="L444" s="51" t="s">
        <v>3392</v>
      </c>
      <c r="M444" s="52" t="b">
        <v>0</v>
      </c>
      <c r="N444" s="53">
        <v>45092.748416087998</v>
      </c>
      <c r="O444" s="51" t="s">
        <v>34</v>
      </c>
    </row>
    <row r="445" spans="1:15" x14ac:dyDescent="0.25">
      <c r="A445" s="51" t="s">
        <v>32</v>
      </c>
      <c r="B445" s="51" t="s">
        <v>4178</v>
      </c>
      <c r="C445" s="51" t="s">
        <v>4179</v>
      </c>
      <c r="D445" s="51" t="s">
        <v>2170</v>
      </c>
      <c r="E445" s="51" t="s">
        <v>4180</v>
      </c>
      <c r="F445" s="51" t="s">
        <v>6980</v>
      </c>
      <c r="G445" s="51" t="str">
        <f t="shared" si="6"/>
        <v>B</v>
      </c>
      <c r="H445" s="51"/>
      <c r="I445" s="51"/>
      <c r="J445" s="51" t="s">
        <v>3401</v>
      </c>
      <c r="K445" s="51" t="s">
        <v>3203</v>
      </c>
      <c r="L445" s="51" t="s">
        <v>3476</v>
      </c>
      <c r="M445" s="52" t="b">
        <v>0</v>
      </c>
      <c r="N445" s="53">
        <v>45107.601479942103</v>
      </c>
      <c r="O445" s="51" t="s">
        <v>34</v>
      </c>
    </row>
    <row r="446" spans="1:15" x14ac:dyDescent="0.25">
      <c r="A446" s="51" t="s">
        <v>32</v>
      </c>
      <c r="B446" s="51" t="s">
        <v>4181</v>
      </c>
      <c r="C446" s="51" t="s">
        <v>4182</v>
      </c>
      <c r="D446" s="51" t="s">
        <v>1367</v>
      </c>
      <c r="E446" s="51" t="s">
        <v>4180</v>
      </c>
      <c r="F446" s="51" t="s">
        <v>6980</v>
      </c>
      <c r="G446" s="51" t="str">
        <f t="shared" si="6"/>
        <v>B</v>
      </c>
      <c r="H446" s="51"/>
      <c r="I446" s="51"/>
      <c r="J446" s="51" t="s">
        <v>3202</v>
      </c>
      <c r="K446" s="51" t="s">
        <v>3203</v>
      </c>
      <c r="L446" s="51" t="s">
        <v>4183</v>
      </c>
      <c r="M446" s="52" t="b">
        <v>0</v>
      </c>
      <c r="N446" s="53">
        <v>45135.643844131897</v>
      </c>
      <c r="O446" s="51" t="s">
        <v>34</v>
      </c>
    </row>
    <row r="447" spans="1:15" x14ac:dyDescent="0.25">
      <c r="A447" s="51" t="s">
        <v>32</v>
      </c>
      <c r="B447" s="51" t="s">
        <v>4184</v>
      </c>
      <c r="C447" s="51" t="s">
        <v>4185</v>
      </c>
      <c r="D447" s="51" t="s">
        <v>2369</v>
      </c>
      <c r="E447" s="51" t="s">
        <v>3195</v>
      </c>
      <c r="F447" s="51" t="s">
        <v>7313</v>
      </c>
      <c r="G447" s="51" t="str">
        <f t="shared" si="6"/>
        <v>N</v>
      </c>
      <c r="H447" s="51"/>
      <c r="I447" s="51"/>
      <c r="J447" s="51" t="s">
        <v>3457</v>
      </c>
      <c r="K447" s="51" t="s">
        <v>3196</v>
      </c>
      <c r="L447" s="51" t="s">
        <v>3392</v>
      </c>
      <c r="M447" s="52" t="b">
        <v>0</v>
      </c>
      <c r="N447" s="53">
        <v>45092.749250925903</v>
      </c>
      <c r="O447" s="51" t="s">
        <v>34</v>
      </c>
    </row>
    <row r="448" spans="1:15" x14ac:dyDescent="0.25">
      <c r="A448" s="51"/>
      <c r="B448" s="51" t="s">
        <v>4186</v>
      </c>
      <c r="C448" s="51" t="s">
        <v>4187</v>
      </c>
      <c r="D448" s="51" t="s">
        <v>2247</v>
      </c>
      <c r="E448" s="51" t="s">
        <v>4188</v>
      </c>
      <c r="F448" s="51" t="s">
        <v>7313</v>
      </c>
      <c r="G448" s="51" t="str">
        <f t="shared" si="6"/>
        <v>N</v>
      </c>
      <c r="H448" s="51"/>
      <c r="I448" s="51"/>
      <c r="J448" s="51" t="s">
        <v>4189</v>
      </c>
      <c r="K448" s="51"/>
      <c r="L448" s="51"/>
      <c r="M448" s="52" t="b">
        <v>0</v>
      </c>
      <c r="N448" s="53">
        <v>45567.697680937497</v>
      </c>
      <c r="O448" s="51" t="s">
        <v>34</v>
      </c>
    </row>
    <row r="449" spans="1:15" x14ac:dyDescent="0.25">
      <c r="A449" s="51"/>
      <c r="B449" s="51" t="s">
        <v>4190</v>
      </c>
      <c r="C449" s="51" t="s">
        <v>4191</v>
      </c>
      <c r="D449" s="51" t="s">
        <v>2220</v>
      </c>
      <c r="E449" s="51" t="s">
        <v>3199</v>
      </c>
      <c r="F449" s="51" t="s">
        <v>6980</v>
      </c>
      <c r="G449" s="51" t="str">
        <f t="shared" si="6"/>
        <v>B</v>
      </c>
      <c r="H449" s="51"/>
      <c r="I449" s="51"/>
      <c r="J449" s="51" t="s">
        <v>3202</v>
      </c>
      <c r="K449" s="51" t="s">
        <v>3203</v>
      </c>
      <c r="L449" s="51" t="s">
        <v>4183</v>
      </c>
      <c r="M449" s="52" t="b">
        <v>0</v>
      </c>
      <c r="N449" s="53">
        <v>45150.698640393501</v>
      </c>
      <c r="O449" s="51" t="s">
        <v>2815</v>
      </c>
    </row>
    <row r="450" spans="1:15" x14ac:dyDescent="0.25">
      <c r="A450" s="51" t="s">
        <v>32</v>
      </c>
      <c r="B450" s="51" t="s">
        <v>4192</v>
      </c>
      <c r="C450" s="51" t="s">
        <v>4193</v>
      </c>
      <c r="D450" s="51" t="s">
        <v>1309</v>
      </c>
      <c r="E450" s="51" t="s">
        <v>3195</v>
      </c>
      <c r="F450" s="51" t="s">
        <v>7313</v>
      </c>
      <c r="G450" s="51" t="str">
        <f t="shared" si="6"/>
        <v>N</v>
      </c>
      <c r="H450" s="51"/>
      <c r="I450" s="51"/>
      <c r="J450" s="51" t="s">
        <v>3457</v>
      </c>
      <c r="K450" s="51" t="s">
        <v>3196</v>
      </c>
      <c r="L450" s="51" t="s">
        <v>3383</v>
      </c>
      <c r="M450" s="52" t="b">
        <v>0</v>
      </c>
      <c r="N450" s="53">
        <v>45114.374302233802</v>
      </c>
      <c r="O450" s="51" t="s">
        <v>34</v>
      </c>
    </row>
    <row r="451" spans="1:15" x14ac:dyDescent="0.25">
      <c r="A451" s="51"/>
      <c r="B451" s="51" t="s">
        <v>4194</v>
      </c>
      <c r="C451" s="51" t="s">
        <v>4195</v>
      </c>
      <c r="D451" s="51" t="s">
        <v>1675</v>
      </c>
      <c r="E451" s="51" t="s">
        <v>3199</v>
      </c>
      <c r="F451" s="51" t="s">
        <v>6980</v>
      </c>
      <c r="G451" s="51" t="str">
        <f t="shared" si="6"/>
        <v>B</v>
      </c>
      <c r="H451" s="51"/>
      <c r="I451" s="51"/>
      <c r="J451" s="51" t="s">
        <v>3409</v>
      </c>
      <c r="K451" s="51" t="s">
        <v>3203</v>
      </c>
      <c r="L451" s="51" t="s">
        <v>4196</v>
      </c>
      <c r="M451" s="52" t="b">
        <v>0</v>
      </c>
      <c r="N451" s="53">
        <v>45474.479157951399</v>
      </c>
      <c r="O451" s="51" t="s">
        <v>2815</v>
      </c>
    </row>
    <row r="452" spans="1:15" x14ac:dyDescent="0.25">
      <c r="A452" s="51" t="s">
        <v>32</v>
      </c>
      <c r="B452" s="51" t="s">
        <v>4197</v>
      </c>
      <c r="C452" s="51" t="s">
        <v>4198</v>
      </c>
      <c r="D452" s="51" t="s">
        <v>2447</v>
      </c>
      <c r="E452" s="51" t="s">
        <v>3195</v>
      </c>
      <c r="F452" s="51" t="s">
        <v>7313</v>
      </c>
      <c r="G452" s="51" t="str">
        <f t="shared" ref="G452:G515" si="7">IF(F452="MIENNAM","N","B")</f>
        <v>N</v>
      </c>
      <c r="H452" s="51"/>
      <c r="I452" s="51"/>
      <c r="J452" s="51" t="s">
        <v>3391</v>
      </c>
      <c r="K452" s="51" t="s">
        <v>3196</v>
      </c>
      <c r="L452" s="51" t="s">
        <v>3847</v>
      </c>
      <c r="M452" s="52" t="b">
        <v>0</v>
      </c>
      <c r="N452" s="53">
        <v>45436.711633993102</v>
      </c>
      <c r="O452" s="51" t="s">
        <v>34</v>
      </c>
    </row>
    <row r="453" spans="1:15" x14ac:dyDescent="0.25">
      <c r="A453" s="51"/>
      <c r="B453" s="51" t="s">
        <v>4199</v>
      </c>
      <c r="C453" s="51" t="s">
        <v>4200</v>
      </c>
      <c r="D453" s="51" t="s">
        <v>4201</v>
      </c>
      <c r="E453" s="51" t="s">
        <v>4180</v>
      </c>
      <c r="F453" s="51" t="s">
        <v>6980</v>
      </c>
      <c r="G453" s="51" t="str">
        <f t="shared" si="7"/>
        <v>B</v>
      </c>
      <c r="H453" s="51"/>
      <c r="I453" s="51"/>
      <c r="J453" s="51"/>
      <c r="K453" s="51" t="s">
        <v>3203</v>
      </c>
      <c r="L453" s="51" t="s">
        <v>3402</v>
      </c>
      <c r="M453" s="52" t="b">
        <v>0</v>
      </c>
      <c r="N453" s="53">
        <v>45532.564541863401</v>
      </c>
      <c r="O453" s="51" t="s">
        <v>34</v>
      </c>
    </row>
    <row r="454" spans="1:15" x14ac:dyDescent="0.25">
      <c r="A454" s="51"/>
      <c r="B454" s="51" t="s">
        <v>4202</v>
      </c>
      <c r="C454" s="51" t="s">
        <v>4203</v>
      </c>
      <c r="D454" s="51" t="s">
        <v>1691</v>
      </c>
      <c r="E454" s="51" t="s">
        <v>3199</v>
      </c>
      <c r="F454" s="51" t="s">
        <v>6980</v>
      </c>
      <c r="G454" s="51" t="str">
        <f t="shared" si="7"/>
        <v>B</v>
      </c>
      <c r="H454" s="51"/>
      <c r="I454" s="51"/>
      <c r="J454" s="51" t="s">
        <v>3401</v>
      </c>
      <c r="K454" s="51" t="s">
        <v>3203</v>
      </c>
      <c r="L454" s="51" t="s">
        <v>4204</v>
      </c>
      <c r="M454" s="52" t="b">
        <v>0</v>
      </c>
      <c r="N454" s="53">
        <v>45440.420247881899</v>
      </c>
      <c r="O454" s="51" t="s">
        <v>2815</v>
      </c>
    </row>
    <row r="455" spans="1:15" x14ac:dyDescent="0.25">
      <c r="A455" s="51" t="s">
        <v>32</v>
      </c>
      <c r="B455" s="51" t="s">
        <v>4205</v>
      </c>
      <c r="C455" s="51" t="s">
        <v>4206</v>
      </c>
      <c r="D455" s="51" t="s">
        <v>2166</v>
      </c>
      <c r="E455" s="51" t="s">
        <v>3195</v>
      </c>
      <c r="F455" s="51" t="s">
        <v>7313</v>
      </c>
      <c r="G455" s="51" t="str">
        <f t="shared" si="7"/>
        <v>N</v>
      </c>
      <c r="H455" s="51"/>
      <c r="I455" s="51"/>
      <c r="J455" s="51" t="s">
        <v>3301</v>
      </c>
      <c r="K455" s="51" t="s">
        <v>3196</v>
      </c>
      <c r="L455" s="51" t="s">
        <v>3397</v>
      </c>
      <c r="M455" s="52" t="b">
        <v>0</v>
      </c>
      <c r="N455" s="53">
        <v>45128.650513692097</v>
      </c>
      <c r="O455" s="51" t="s">
        <v>34</v>
      </c>
    </row>
    <row r="456" spans="1:15" x14ac:dyDescent="0.25">
      <c r="A456" s="51" t="s">
        <v>32</v>
      </c>
      <c r="B456" s="51" t="s">
        <v>4207</v>
      </c>
      <c r="C456" s="51" t="s">
        <v>4208</v>
      </c>
      <c r="D456" s="51" t="s">
        <v>4209</v>
      </c>
      <c r="E456" s="51" t="s">
        <v>3195</v>
      </c>
      <c r="F456" s="51" t="s">
        <v>7313</v>
      </c>
      <c r="G456" s="51" t="str">
        <f t="shared" si="7"/>
        <v>N</v>
      </c>
      <c r="H456" s="51"/>
      <c r="I456" s="51"/>
      <c r="J456" s="51" t="s">
        <v>3387</v>
      </c>
      <c r="K456" s="51" t="s">
        <v>3196</v>
      </c>
      <c r="L456" s="51" t="s">
        <v>3397</v>
      </c>
      <c r="M456" s="52" t="b">
        <v>0</v>
      </c>
      <c r="N456" s="53">
        <v>45199.493814930604</v>
      </c>
      <c r="O456" s="51" t="s">
        <v>34</v>
      </c>
    </row>
    <row r="457" spans="1:15" x14ac:dyDescent="0.25">
      <c r="A457" s="51"/>
      <c r="B457" s="51" t="s">
        <v>4210</v>
      </c>
      <c r="C457" s="51" t="s">
        <v>4211</v>
      </c>
      <c r="D457" s="51" t="s">
        <v>1892</v>
      </c>
      <c r="E457" s="51" t="s">
        <v>4180</v>
      </c>
      <c r="F457" s="51" t="s">
        <v>6980</v>
      </c>
      <c r="G457" s="51" t="str">
        <f t="shared" si="7"/>
        <v>B</v>
      </c>
      <c r="H457" s="51"/>
      <c r="I457" s="51"/>
      <c r="J457" s="51" t="s">
        <v>3409</v>
      </c>
      <c r="K457" s="51" t="s">
        <v>3203</v>
      </c>
      <c r="L457" s="51" t="s">
        <v>4196</v>
      </c>
      <c r="M457" s="52" t="b">
        <v>0</v>
      </c>
      <c r="N457" s="53">
        <v>45460.611572303198</v>
      </c>
      <c r="O457" s="51" t="s">
        <v>34</v>
      </c>
    </row>
    <row r="458" spans="1:15" x14ac:dyDescent="0.25">
      <c r="A458" s="51" t="s">
        <v>32</v>
      </c>
      <c r="B458" s="51" t="s">
        <v>4212</v>
      </c>
      <c r="C458" s="51" t="s">
        <v>4213</v>
      </c>
      <c r="D458" s="51" t="s">
        <v>4214</v>
      </c>
      <c r="E458" s="51" t="s">
        <v>3195</v>
      </c>
      <c r="F458" s="51" t="s">
        <v>7313</v>
      </c>
      <c r="G458" s="51" t="str">
        <f t="shared" si="7"/>
        <v>N</v>
      </c>
      <c r="H458" s="51"/>
      <c r="I458" s="51"/>
      <c r="J458" s="51" t="s">
        <v>3387</v>
      </c>
      <c r="K458" s="51" t="s">
        <v>3196</v>
      </c>
      <c r="L458" s="51" t="s">
        <v>3397</v>
      </c>
      <c r="M458" s="52" t="b">
        <v>0</v>
      </c>
      <c r="N458" s="53">
        <v>45465.3879465625</v>
      </c>
      <c r="O458" s="51" t="s">
        <v>34</v>
      </c>
    </row>
    <row r="459" spans="1:15" x14ac:dyDescent="0.25">
      <c r="A459" s="51"/>
      <c r="B459" s="51" t="s">
        <v>4215</v>
      </c>
      <c r="C459" s="51" t="s">
        <v>4216</v>
      </c>
      <c r="D459" s="51" t="s">
        <v>4217</v>
      </c>
      <c r="E459" s="51" t="s">
        <v>4188</v>
      </c>
      <c r="F459" s="51" t="s">
        <v>7313</v>
      </c>
      <c r="G459" s="51" t="str">
        <f t="shared" si="7"/>
        <v>N</v>
      </c>
      <c r="H459" s="51"/>
      <c r="I459" s="51"/>
      <c r="J459" s="51" t="s">
        <v>3387</v>
      </c>
      <c r="K459" s="51" t="s">
        <v>3196</v>
      </c>
      <c r="L459" s="51" t="s">
        <v>3461</v>
      </c>
      <c r="M459" s="52" t="b">
        <v>0</v>
      </c>
      <c r="N459" s="53">
        <v>45722.661091006899</v>
      </c>
      <c r="O459" s="51" t="s">
        <v>34</v>
      </c>
    </row>
    <row r="460" spans="1:15" x14ac:dyDescent="0.25">
      <c r="A460" s="51" t="s">
        <v>32</v>
      </c>
      <c r="B460" s="51" t="s">
        <v>4218</v>
      </c>
      <c r="C460" s="51" t="s">
        <v>4219</v>
      </c>
      <c r="D460" s="51" t="s">
        <v>4220</v>
      </c>
      <c r="E460" s="51" t="s">
        <v>3195</v>
      </c>
      <c r="F460" s="51" t="s">
        <v>7313</v>
      </c>
      <c r="G460" s="51" t="str">
        <f t="shared" si="7"/>
        <v>N</v>
      </c>
      <c r="H460" s="51"/>
      <c r="I460" s="51"/>
      <c r="J460" s="51" t="s">
        <v>3457</v>
      </c>
      <c r="K460" s="51" t="s">
        <v>3196</v>
      </c>
      <c r="L460" s="51" t="s">
        <v>3525</v>
      </c>
      <c r="M460" s="52" t="b">
        <v>0</v>
      </c>
      <c r="N460" s="53">
        <v>45465.388751770799</v>
      </c>
      <c r="O460" s="51" t="s">
        <v>34</v>
      </c>
    </row>
    <row r="461" spans="1:15" x14ac:dyDescent="0.25">
      <c r="A461" s="51" t="s">
        <v>32</v>
      </c>
      <c r="B461" s="51" t="s">
        <v>4221</v>
      </c>
      <c r="C461" s="51" t="s">
        <v>4222</v>
      </c>
      <c r="D461" s="51" t="s">
        <v>4223</v>
      </c>
      <c r="E461" s="51" t="s">
        <v>3195</v>
      </c>
      <c r="F461" s="51" t="s">
        <v>7313</v>
      </c>
      <c r="G461" s="51" t="str">
        <f t="shared" si="7"/>
        <v>N</v>
      </c>
      <c r="H461" s="51"/>
      <c r="I461" s="51"/>
      <c r="J461" s="51" t="s">
        <v>3301</v>
      </c>
      <c r="K461" s="51" t="s">
        <v>3196</v>
      </c>
      <c r="L461" s="51" t="s">
        <v>3197</v>
      </c>
      <c r="M461" s="52" t="b">
        <v>0</v>
      </c>
      <c r="N461" s="53">
        <v>45493.342134756902</v>
      </c>
      <c r="O461" s="51" t="s">
        <v>34</v>
      </c>
    </row>
    <row r="462" spans="1:15" x14ac:dyDescent="0.25">
      <c r="A462" s="51" t="s">
        <v>32</v>
      </c>
      <c r="B462" s="51" t="s">
        <v>4224</v>
      </c>
      <c r="C462" s="51" t="s">
        <v>4225</v>
      </c>
      <c r="D462" s="51" t="s">
        <v>2542</v>
      </c>
      <c r="E462" s="51" t="s">
        <v>3195</v>
      </c>
      <c r="F462" s="51" t="s">
        <v>7313</v>
      </c>
      <c r="G462" s="51" t="str">
        <f t="shared" si="7"/>
        <v>N</v>
      </c>
      <c r="H462" s="51"/>
      <c r="I462" s="51"/>
      <c r="J462" s="51" t="s">
        <v>3387</v>
      </c>
      <c r="K462" s="51" t="s">
        <v>3196</v>
      </c>
      <c r="L462" s="51" t="s">
        <v>3571</v>
      </c>
      <c r="M462" s="52" t="b">
        <v>0</v>
      </c>
      <c r="N462" s="53">
        <v>45162.7133853009</v>
      </c>
      <c r="O462" s="51" t="s">
        <v>34</v>
      </c>
    </row>
    <row r="463" spans="1:15" x14ac:dyDescent="0.25">
      <c r="A463" s="51" t="s">
        <v>32</v>
      </c>
      <c r="B463" s="51" t="s">
        <v>4226</v>
      </c>
      <c r="C463" s="51" t="s">
        <v>4227</v>
      </c>
      <c r="D463" s="51" t="s">
        <v>2716</v>
      </c>
      <c r="E463" s="51" t="s">
        <v>3195</v>
      </c>
      <c r="F463" s="51" t="s">
        <v>7313</v>
      </c>
      <c r="G463" s="51" t="str">
        <f t="shared" si="7"/>
        <v>N</v>
      </c>
      <c r="H463" s="51"/>
      <c r="I463" s="51"/>
      <c r="J463" s="51" t="s">
        <v>3387</v>
      </c>
      <c r="K463" s="51" t="s">
        <v>3196</v>
      </c>
      <c r="L463" s="51" t="s">
        <v>3388</v>
      </c>
      <c r="M463" s="52" t="b">
        <v>0</v>
      </c>
      <c r="N463" s="53">
        <v>45183.698111030099</v>
      </c>
      <c r="O463" s="51" t="s">
        <v>34</v>
      </c>
    </row>
    <row r="464" spans="1:15" x14ac:dyDescent="0.25">
      <c r="A464" s="51"/>
      <c r="B464" s="51" t="s">
        <v>4228</v>
      </c>
      <c r="C464" s="51" t="s">
        <v>4229</v>
      </c>
      <c r="D464" s="51" t="s">
        <v>1898</v>
      </c>
      <c r="E464" s="51" t="s">
        <v>3199</v>
      </c>
      <c r="F464" s="51" t="s">
        <v>6980</v>
      </c>
      <c r="G464" s="51" t="str">
        <f t="shared" si="7"/>
        <v>B</v>
      </c>
      <c r="H464" s="51"/>
      <c r="I464" s="51"/>
      <c r="J464" s="51" t="s">
        <v>3409</v>
      </c>
      <c r="K464" s="51" t="s">
        <v>3203</v>
      </c>
      <c r="L464" s="51" t="s">
        <v>3918</v>
      </c>
      <c r="M464" s="52" t="b">
        <v>0</v>
      </c>
      <c r="N464" s="53">
        <v>45503.621525960603</v>
      </c>
      <c r="O464" s="51" t="s">
        <v>2815</v>
      </c>
    </row>
    <row r="465" spans="1:15" x14ac:dyDescent="0.25">
      <c r="A465" s="51"/>
      <c r="B465" s="51" t="s">
        <v>4230</v>
      </c>
      <c r="C465" s="51" t="s">
        <v>4231</v>
      </c>
      <c r="D465" s="51" t="s">
        <v>2699</v>
      </c>
      <c r="E465" s="51" t="s">
        <v>4180</v>
      </c>
      <c r="F465" s="51" t="s">
        <v>6980</v>
      </c>
      <c r="G465" s="51" t="str">
        <f t="shared" si="7"/>
        <v>B</v>
      </c>
      <c r="H465" s="51"/>
      <c r="I465" s="51"/>
      <c r="J465" s="51" t="s">
        <v>3202</v>
      </c>
      <c r="K465" s="51" t="s">
        <v>3203</v>
      </c>
      <c r="L465" s="51" t="s">
        <v>3421</v>
      </c>
      <c r="M465" s="52" t="b">
        <v>0</v>
      </c>
      <c r="N465" s="53">
        <v>45525.597277893503</v>
      </c>
      <c r="O465" s="51" t="s">
        <v>34</v>
      </c>
    </row>
    <row r="466" spans="1:15" x14ac:dyDescent="0.25">
      <c r="A466" s="51"/>
      <c r="B466" s="51" t="s">
        <v>4232</v>
      </c>
      <c r="C466" s="51" t="s">
        <v>4233</v>
      </c>
      <c r="D466" s="51" t="s">
        <v>2701</v>
      </c>
      <c r="E466" s="51" t="s">
        <v>4180</v>
      </c>
      <c r="F466" s="51" t="s">
        <v>6980</v>
      </c>
      <c r="G466" s="51" t="str">
        <f t="shared" si="7"/>
        <v>B</v>
      </c>
      <c r="H466" s="51"/>
      <c r="I466" s="51"/>
      <c r="J466" s="51" t="s">
        <v>3401</v>
      </c>
      <c r="K466" s="51" t="s">
        <v>3203</v>
      </c>
      <c r="L466" s="51" t="s">
        <v>4204</v>
      </c>
      <c r="M466" s="52" t="b">
        <v>0</v>
      </c>
      <c r="N466" s="53">
        <v>45511.662953159699</v>
      </c>
      <c r="O466" s="51" t="s">
        <v>34</v>
      </c>
    </row>
    <row r="467" spans="1:15" x14ac:dyDescent="0.25">
      <c r="A467" s="51"/>
      <c r="B467" s="51" t="s">
        <v>4234</v>
      </c>
      <c r="C467" s="51" t="s">
        <v>4235</v>
      </c>
      <c r="D467" s="51" t="s">
        <v>1864</v>
      </c>
      <c r="E467" s="51" t="s">
        <v>3199</v>
      </c>
      <c r="F467" s="51" t="s">
        <v>6980</v>
      </c>
      <c r="G467" s="51" t="str">
        <f t="shared" si="7"/>
        <v>B</v>
      </c>
      <c r="H467" s="51"/>
      <c r="I467" s="51"/>
      <c r="J467" s="51" t="s">
        <v>3202</v>
      </c>
      <c r="K467" s="51" t="s">
        <v>3203</v>
      </c>
      <c r="L467" s="51" t="s">
        <v>3479</v>
      </c>
      <c r="M467" s="52" t="b">
        <v>0</v>
      </c>
      <c r="N467" s="53">
        <v>45150.699617129598</v>
      </c>
      <c r="O467" s="51" t="s">
        <v>2815</v>
      </c>
    </row>
    <row r="468" spans="1:15" x14ac:dyDescent="0.25">
      <c r="A468" s="51" t="s">
        <v>32</v>
      </c>
      <c r="B468" s="51" t="s">
        <v>4236</v>
      </c>
      <c r="C468" s="51" t="s">
        <v>4237</v>
      </c>
      <c r="D468" s="51" t="s">
        <v>4238</v>
      </c>
      <c r="E468" s="51" t="s">
        <v>3195</v>
      </c>
      <c r="F468" s="51" t="s">
        <v>7313</v>
      </c>
      <c r="G468" s="51" t="str">
        <f t="shared" si="7"/>
        <v>N</v>
      </c>
      <c r="H468" s="51"/>
      <c r="I468" s="51"/>
      <c r="J468" s="51" t="s">
        <v>3301</v>
      </c>
      <c r="K468" s="51" t="s">
        <v>3196</v>
      </c>
      <c r="L468" s="51" t="s">
        <v>3397</v>
      </c>
      <c r="M468" s="52" t="b">
        <v>0</v>
      </c>
      <c r="N468" s="53">
        <v>45516.3330832176</v>
      </c>
      <c r="O468" s="51" t="s">
        <v>34</v>
      </c>
    </row>
    <row r="469" spans="1:15" x14ac:dyDescent="0.25">
      <c r="A469" s="51" t="s">
        <v>32</v>
      </c>
      <c r="B469" s="51" t="s">
        <v>4239</v>
      </c>
      <c r="C469" s="51" t="s">
        <v>4240</v>
      </c>
      <c r="D469" s="51" t="s">
        <v>2179</v>
      </c>
      <c r="E469" s="51" t="s">
        <v>3195</v>
      </c>
      <c r="F469" s="51" t="s">
        <v>7313</v>
      </c>
      <c r="G469" s="51" t="str">
        <f t="shared" si="7"/>
        <v>N</v>
      </c>
      <c r="H469" s="51"/>
      <c r="I469" s="51"/>
      <c r="J469" s="51" t="s">
        <v>3391</v>
      </c>
      <c r="K469" s="51" t="s">
        <v>3196</v>
      </c>
      <c r="L469" s="51" t="s">
        <v>3430</v>
      </c>
      <c r="M469" s="52" t="b">
        <v>0</v>
      </c>
      <c r="N469" s="53">
        <v>45143.320042164298</v>
      </c>
      <c r="O469" s="51" t="s">
        <v>34</v>
      </c>
    </row>
    <row r="470" spans="1:15" x14ac:dyDescent="0.25">
      <c r="A470" s="51" t="s">
        <v>32</v>
      </c>
      <c r="B470" s="51" t="s">
        <v>4241</v>
      </c>
      <c r="C470" s="51" t="s">
        <v>4242</v>
      </c>
      <c r="D470" s="51" t="s">
        <v>4243</v>
      </c>
      <c r="E470" s="51" t="s">
        <v>3195</v>
      </c>
      <c r="F470" s="51" t="s">
        <v>7313</v>
      </c>
      <c r="G470" s="51" t="str">
        <f t="shared" si="7"/>
        <v>N</v>
      </c>
      <c r="H470" s="51"/>
      <c r="I470" s="51"/>
      <c r="J470" s="51" t="s">
        <v>3387</v>
      </c>
      <c r="K470" s="51" t="s">
        <v>3196</v>
      </c>
      <c r="L470" s="51" t="s">
        <v>4244</v>
      </c>
      <c r="M470" s="52" t="b">
        <v>0</v>
      </c>
      <c r="N470" s="53">
        <v>45162.715358252302</v>
      </c>
      <c r="O470" s="51" t="s">
        <v>34</v>
      </c>
    </row>
    <row r="471" spans="1:15" x14ac:dyDescent="0.25">
      <c r="A471" s="51" t="s">
        <v>32</v>
      </c>
      <c r="B471" s="51" t="s">
        <v>4245</v>
      </c>
      <c r="C471" s="51" t="s">
        <v>4246</v>
      </c>
      <c r="D471" s="51" t="s">
        <v>2711</v>
      </c>
      <c r="E471" s="51" t="s">
        <v>3195</v>
      </c>
      <c r="F471" s="51" t="s">
        <v>7313</v>
      </c>
      <c r="G471" s="51" t="str">
        <f t="shared" si="7"/>
        <v>N</v>
      </c>
      <c r="H471" s="51"/>
      <c r="I471" s="51"/>
      <c r="J471" s="51" t="s">
        <v>3391</v>
      </c>
      <c r="K471" s="51" t="s">
        <v>3196</v>
      </c>
      <c r="L471" s="51" t="s">
        <v>4244</v>
      </c>
      <c r="M471" s="52" t="b">
        <v>0</v>
      </c>
      <c r="N471" s="53">
        <v>45143.320985335602</v>
      </c>
      <c r="O471" s="51" t="s">
        <v>34</v>
      </c>
    </row>
    <row r="472" spans="1:15" x14ac:dyDescent="0.25">
      <c r="A472" s="51"/>
      <c r="B472" s="51" t="s">
        <v>4247</v>
      </c>
      <c r="C472" s="51" t="s">
        <v>4248</v>
      </c>
      <c r="D472" s="51" t="s">
        <v>1741</v>
      </c>
      <c r="E472" s="51" t="s">
        <v>3199</v>
      </c>
      <c r="F472" s="51" t="s">
        <v>6980</v>
      </c>
      <c r="G472" s="51" t="str">
        <f t="shared" si="7"/>
        <v>B</v>
      </c>
      <c r="H472" s="51"/>
      <c r="I472" s="51"/>
      <c r="J472" s="51" t="s">
        <v>3202</v>
      </c>
      <c r="K472" s="51" t="s">
        <v>3203</v>
      </c>
      <c r="L472" s="51" t="s">
        <v>3479</v>
      </c>
      <c r="M472" s="52" t="b">
        <v>0</v>
      </c>
      <c r="N472" s="53">
        <v>45143.318955127303</v>
      </c>
      <c r="O472" s="51" t="s">
        <v>2815</v>
      </c>
    </row>
    <row r="473" spans="1:15" x14ac:dyDescent="0.25">
      <c r="A473" s="51" t="s">
        <v>32</v>
      </c>
      <c r="B473" s="51" t="s">
        <v>4249</v>
      </c>
      <c r="C473" s="51" t="s">
        <v>4250</v>
      </c>
      <c r="D473" s="51" t="s">
        <v>2540</v>
      </c>
      <c r="E473" s="51" t="s">
        <v>3195</v>
      </c>
      <c r="F473" s="51" t="s">
        <v>7313</v>
      </c>
      <c r="G473" s="51" t="str">
        <f t="shared" si="7"/>
        <v>N</v>
      </c>
      <c r="H473" s="51"/>
      <c r="I473" s="51"/>
      <c r="J473" s="51" t="s">
        <v>3391</v>
      </c>
      <c r="K473" s="51" t="s">
        <v>3196</v>
      </c>
      <c r="L473" s="51" t="s">
        <v>4126</v>
      </c>
      <c r="M473" s="52" t="b">
        <v>0</v>
      </c>
      <c r="N473" s="53">
        <v>45176.6913158565</v>
      </c>
      <c r="O473" s="51" t="s">
        <v>34</v>
      </c>
    </row>
    <row r="474" spans="1:15" x14ac:dyDescent="0.25">
      <c r="A474" s="51"/>
      <c r="B474" s="51" t="s">
        <v>4251</v>
      </c>
      <c r="C474" s="51" t="s">
        <v>4252</v>
      </c>
      <c r="D474" s="51" t="s">
        <v>2707</v>
      </c>
      <c r="E474" s="51" t="s">
        <v>4180</v>
      </c>
      <c r="F474" s="51" t="s">
        <v>6980</v>
      </c>
      <c r="G474" s="51" t="str">
        <f t="shared" si="7"/>
        <v>B</v>
      </c>
      <c r="H474" s="51"/>
      <c r="I474" s="51"/>
      <c r="J474" s="51" t="s">
        <v>3401</v>
      </c>
      <c r="K474" s="51"/>
      <c r="L474" s="51"/>
      <c r="M474" s="52" t="b">
        <v>0</v>
      </c>
      <c r="N474" s="53">
        <v>45567.330735034702</v>
      </c>
      <c r="O474" s="51" t="s">
        <v>34</v>
      </c>
    </row>
    <row r="475" spans="1:15" x14ac:dyDescent="0.25">
      <c r="A475" s="51"/>
      <c r="B475" s="51" t="s">
        <v>4253</v>
      </c>
      <c r="C475" s="51" t="s">
        <v>4254</v>
      </c>
      <c r="D475" s="51" t="s">
        <v>2706</v>
      </c>
      <c r="E475" s="51" t="s">
        <v>4188</v>
      </c>
      <c r="F475" s="51" t="s">
        <v>7313</v>
      </c>
      <c r="G475" s="51" t="str">
        <f t="shared" si="7"/>
        <v>N</v>
      </c>
      <c r="H475" s="51"/>
      <c r="I475" s="51"/>
      <c r="J475" s="51" t="s">
        <v>3387</v>
      </c>
      <c r="K475" s="51"/>
      <c r="L475" s="51"/>
      <c r="M475" s="52" t="b">
        <v>0</v>
      </c>
      <c r="N475" s="53">
        <v>45567.705453588002</v>
      </c>
      <c r="O475" s="51" t="s">
        <v>34</v>
      </c>
    </row>
    <row r="476" spans="1:15" x14ac:dyDescent="0.25">
      <c r="A476" s="51"/>
      <c r="B476" s="51" t="s">
        <v>4255</v>
      </c>
      <c r="C476" s="51" t="s">
        <v>4256</v>
      </c>
      <c r="D476" s="51" t="s">
        <v>2045</v>
      </c>
      <c r="E476" s="51" t="s">
        <v>3199</v>
      </c>
      <c r="F476" s="51" t="s">
        <v>6980</v>
      </c>
      <c r="G476" s="51" t="str">
        <f t="shared" si="7"/>
        <v>B</v>
      </c>
      <c r="H476" s="51"/>
      <c r="I476" s="51"/>
      <c r="J476" s="51" t="s">
        <v>3409</v>
      </c>
      <c r="K476" s="51" t="s">
        <v>3203</v>
      </c>
      <c r="L476" s="51" t="s">
        <v>4175</v>
      </c>
      <c r="M476" s="52" t="b">
        <v>0</v>
      </c>
      <c r="N476" s="53">
        <v>45155.697128900501</v>
      </c>
      <c r="O476" s="51" t="s">
        <v>2815</v>
      </c>
    </row>
    <row r="477" spans="1:15" x14ac:dyDescent="0.25">
      <c r="A477" s="51" t="s">
        <v>32</v>
      </c>
      <c r="B477" s="51" t="s">
        <v>4257</v>
      </c>
      <c r="C477" s="51" t="s">
        <v>4258</v>
      </c>
      <c r="D477" s="51" t="s">
        <v>4259</v>
      </c>
      <c r="E477" s="51" t="s">
        <v>3195</v>
      </c>
      <c r="F477" s="51" t="s">
        <v>7313</v>
      </c>
      <c r="G477" s="51" t="str">
        <f t="shared" si="7"/>
        <v>N</v>
      </c>
      <c r="H477" s="51"/>
      <c r="I477" s="51"/>
      <c r="J477" s="51" t="s">
        <v>3387</v>
      </c>
      <c r="K477" s="51" t="s">
        <v>3196</v>
      </c>
      <c r="L477" s="51" t="s">
        <v>3461</v>
      </c>
      <c r="M477" s="52" t="b">
        <v>0</v>
      </c>
      <c r="N477" s="53">
        <v>45157.444462997701</v>
      </c>
      <c r="O477" s="51" t="s">
        <v>34</v>
      </c>
    </row>
    <row r="478" spans="1:15" x14ac:dyDescent="0.25">
      <c r="A478" s="51" t="s">
        <v>32</v>
      </c>
      <c r="B478" s="51" t="s">
        <v>4260</v>
      </c>
      <c r="C478" s="51" t="s">
        <v>4261</v>
      </c>
      <c r="D478" s="51" t="s">
        <v>1647</v>
      </c>
      <c r="E478" s="51" t="s">
        <v>3195</v>
      </c>
      <c r="F478" s="51" t="s">
        <v>7313</v>
      </c>
      <c r="G478" s="51" t="str">
        <f t="shared" si="7"/>
        <v>N</v>
      </c>
      <c r="H478" s="51"/>
      <c r="I478" s="51"/>
      <c r="J478" s="51" t="s">
        <v>3457</v>
      </c>
      <c r="K478" s="51" t="s">
        <v>3196</v>
      </c>
      <c r="L478" s="51" t="s">
        <v>3383</v>
      </c>
      <c r="M478" s="52" t="b">
        <v>0</v>
      </c>
      <c r="N478" s="53">
        <v>45029.558479629603</v>
      </c>
      <c r="O478" s="51" t="s">
        <v>34</v>
      </c>
    </row>
    <row r="479" spans="1:15" x14ac:dyDescent="0.25">
      <c r="A479" s="51" t="s">
        <v>32</v>
      </c>
      <c r="B479" s="51" t="s">
        <v>4262</v>
      </c>
      <c r="C479" s="51" t="s">
        <v>4263</v>
      </c>
      <c r="D479" s="51" t="s">
        <v>1780</v>
      </c>
      <c r="E479" s="51" t="s">
        <v>3195</v>
      </c>
      <c r="F479" s="51" t="s">
        <v>7313</v>
      </c>
      <c r="G479" s="51" t="str">
        <f t="shared" si="7"/>
        <v>N</v>
      </c>
      <c r="H479" s="51"/>
      <c r="I479" s="51"/>
      <c r="J479" s="51" t="s">
        <v>3301</v>
      </c>
      <c r="K479" s="51" t="s">
        <v>3196</v>
      </c>
      <c r="L479" s="51" t="s">
        <v>3397</v>
      </c>
      <c r="M479" s="52" t="b">
        <v>0</v>
      </c>
      <c r="N479" s="53">
        <v>45149.694948379598</v>
      </c>
      <c r="O479" s="51" t="s">
        <v>34</v>
      </c>
    </row>
    <row r="480" spans="1:15" x14ac:dyDescent="0.25">
      <c r="A480" s="51"/>
      <c r="B480" s="51" t="s">
        <v>4264</v>
      </c>
      <c r="C480" s="51" t="s">
        <v>4265</v>
      </c>
      <c r="D480" s="51" t="s">
        <v>2136</v>
      </c>
      <c r="E480" s="51" t="s">
        <v>4180</v>
      </c>
      <c r="F480" s="51" t="s">
        <v>6980</v>
      </c>
      <c r="G480" s="51" t="str">
        <f t="shared" si="7"/>
        <v>B</v>
      </c>
      <c r="H480" s="51"/>
      <c r="I480" s="51"/>
      <c r="J480" s="51" t="s">
        <v>3401</v>
      </c>
      <c r="K480" s="51"/>
      <c r="L480" s="51"/>
      <c r="M480" s="52" t="b">
        <v>0</v>
      </c>
      <c r="N480" s="53">
        <v>45567.633540543997</v>
      </c>
      <c r="O480" s="51" t="s">
        <v>34</v>
      </c>
    </row>
    <row r="481" spans="1:15" x14ac:dyDescent="0.25">
      <c r="A481" s="51"/>
      <c r="B481" s="51" t="s">
        <v>4266</v>
      </c>
      <c r="C481" s="51" t="s">
        <v>4267</v>
      </c>
      <c r="D481" s="51" t="s">
        <v>1473</v>
      </c>
      <c r="E481" s="51" t="s">
        <v>4180</v>
      </c>
      <c r="F481" s="51" t="s">
        <v>6980</v>
      </c>
      <c r="G481" s="51" t="str">
        <f t="shared" si="7"/>
        <v>B</v>
      </c>
      <c r="H481" s="51"/>
      <c r="I481" s="51"/>
      <c r="J481" s="51" t="s">
        <v>3202</v>
      </c>
      <c r="K481" s="51"/>
      <c r="L481" s="51"/>
      <c r="M481" s="52" t="b">
        <v>0</v>
      </c>
      <c r="N481" s="53">
        <v>45588.669756747702</v>
      </c>
      <c r="O481" s="51" t="s">
        <v>34</v>
      </c>
    </row>
    <row r="482" spans="1:15" x14ac:dyDescent="0.25">
      <c r="A482" s="51" t="s">
        <v>32</v>
      </c>
      <c r="B482" s="51" t="s">
        <v>4268</v>
      </c>
      <c r="C482" s="51" t="s">
        <v>4269</v>
      </c>
      <c r="D482" s="51" t="s">
        <v>1517</v>
      </c>
      <c r="E482" s="51" t="s">
        <v>3195</v>
      </c>
      <c r="F482" s="51" t="s">
        <v>7313</v>
      </c>
      <c r="G482" s="51" t="str">
        <f t="shared" si="7"/>
        <v>N</v>
      </c>
      <c r="H482" s="51"/>
      <c r="I482" s="51"/>
      <c r="J482" s="51" t="s">
        <v>4270</v>
      </c>
      <c r="K482" s="51" t="s">
        <v>3196</v>
      </c>
      <c r="L482" s="51" t="s">
        <v>3430</v>
      </c>
      <c r="M482" s="52" t="b">
        <v>0</v>
      </c>
      <c r="N482" s="53">
        <v>45615.344914814799</v>
      </c>
      <c r="O482" s="51" t="s">
        <v>34</v>
      </c>
    </row>
    <row r="483" spans="1:15" x14ac:dyDescent="0.25">
      <c r="A483" s="51" t="s">
        <v>32</v>
      </c>
      <c r="B483" s="51" t="s">
        <v>4271</v>
      </c>
      <c r="C483" s="51" t="s">
        <v>4272</v>
      </c>
      <c r="D483" s="51" t="s">
        <v>1816</v>
      </c>
      <c r="E483" s="51" t="s">
        <v>3195</v>
      </c>
      <c r="F483" s="51" t="s">
        <v>7313</v>
      </c>
      <c r="G483" s="51" t="str">
        <f t="shared" si="7"/>
        <v>N</v>
      </c>
      <c r="H483" s="51"/>
      <c r="I483" s="51"/>
      <c r="J483" s="51" t="s">
        <v>3391</v>
      </c>
      <c r="K483" s="51" t="s">
        <v>3196</v>
      </c>
      <c r="L483" s="51" t="s">
        <v>4244</v>
      </c>
      <c r="M483" s="52" t="b">
        <v>0</v>
      </c>
      <c r="N483" s="53">
        <v>45183.698817476798</v>
      </c>
      <c r="O483" s="51" t="s">
        <v>34</v>
      </c>
    </row>
    <row r="484" spans="1:15" x14ac:dyDescent="0.25">
      <c r="A484" s="51" t="s">
        <v>32</v>
      </c>
      <c r="B484" s="51" t="s">
        <v>4273</v>
      </c>
      <c r="C484" s="51" t="s">
        <v>4274</v>
      </c>
      <c r="D484" s="51" t="s">
        <v>2336</v>
      </c>
      <c r="E484" s="51" t="s">
        <v>3195</v>
      </c>
      <c r="F484" s="51" t="s">
        <v>7313</v>
      </c>
      <c r="G484" s="51" t="str">
        <f t="shared" si="7"/>
        <v>N</v>
      </c>
      <c r="H484" s="51"/>
      <c r="I484" s="51"/>
      <c r="J484" s="51" t="s">
        <v>3391</v>
      </c>
      <c r="K484" s="51" t="s">
        <v>3196</v>
      </c>
      <c r="L484" s="51" t="s">
        <v>3430</v>
      </c>
      <c r="M484" s="52" t="b">
        <v>0</v>
      </c>
      <c r="N484" s="53">
        <v>45191.437868252302</v>
      </c>
      <c r="O484" s="51" t="s">
        <v>34</v>
      </c>
    </row>
    <row r="485" spans="1:15" x14ac:dyDescent="0.25">
      <c r="A485" s="51" t="s">
        <v>32</v>
      </c>
      <c r="B485" s="51" t="s">
        <v>4275</v>
      </c>
      <c r="C485" s="51" t="s">
        <v>4276</v>
      </c>
      <c r="D485" s="51" t="s">
        <v>2696</v>
      </c>
      <c r="E485" s="51" t="s">
        <v>4180</v>
      </c>
      <c r="F485" s="51" t="s">
        <v>6980</v>
      </c>
      <c r="G485" s="51" t="str">
        <f t="shared" si="7"/>
        <v>B</v>
      </c>
      <c r="H485" s="51"/>
      <c r="I485" s="51"/>
      <c r="J485" s="51" t="s">
        <v>3202</v>
      </c>
      <c r="K485" s="51" t="s">
        <v>3203</v>
      </c>
      <c r="L485" s="51" t="s">
        <v>3479</v>
      </c>
      <c r="M485" s="52" t="b">
        <v>0</v>
      </c>
      <c r="N485" s="53">
        <v>45164.670184062503</v>
      </c>
      <c r="O485" s="51" t="s">
        <v>34</v>
      </c>
    </row>
    <row r="486" spans="1:15" x14ac:dyDescent="0.25">
      <c r="A486" s="51"/>
      <c r="B486" s="51" t="s">
        <v>4277</v>
      </c>
      <c r="C486" s="51" t="s">
        <v>4278</v>
      </c>
      <c r="D486" s="51" t="s">
        <v>4279</v>
      </c>
      <c r="E486" s="51" t="s">
        <v>4180</v>
      </c>
      <c r="F486" s="51" t="s">
        <v>6980</v>
      </c>
      <c r="G486" s="51" t="str">
        <f t="shared" si="7"/>
        <v>B</v>
      </c>
      <c r="H486" s="51"/>
      <c r="I486" s="51"/>
      <c r="J486" s="51" t="s">
        <v>3401</v>
      </c>
      <c r="K486" s="51" t="s">
        <v>3203</v>
      </c>
      <c r="L486" s="51" t="s">
        <v>3476</v>
      </c>
      <c r="M486" s="52" t="b">
        <v>0</v>
      </c>
      <c r="N486" s="53">
        <v>45601.346947650498</v>
      </c>
      <c r="O486" s="51" t="s">
        <v>34</v>
      </c>
    </row>
    <row r="487" spans="1:15" x14ac:dyDescent="0.25">
      <c r="A487" s="51" t="s">
        <v>32</v>
      </c>
      <c r="B487" s="51" t="s">
        <v>4280</v>
      </c>
      <c r="C487" s="51" t="s">
        <v>4281</v>
      </c>
      <c r="D487" s="51" t="s">
        <v>2253</v>
      </c>
      <c r="E487" s="51" t="s">
        <v>4180</v>
      </c>
      <c r="F487" s="51" t="s">
        <v>6980</v>
      </c>
      <c r="G487" s="51" t="str">
        <f t="shared" si="7"/>
        <v>B</v>
      </c>
      <c r="H487" s="51"/>
      <c r="I487" s="51"/>
      <c r="J487" s="51" t="s">
        <v>3202</v>
      </c>
      <c r="K487" s="51" t="s">
        <v>3203</v>
      </c>
      <c r="L487" s="51" t="s">
        <v>3421</v>
      </c>
      <c r="M487" s="52" t="b">
        <v>0</v>
      </c>
      <c r="N487" s="53">
        <v>45591.582888576399</v>
      </c>
      <c r="O487" s="51" t="s">
        <v>34</v>
      </c>
    </row>
    <row r="488" spans="1:15" x14ac:dyDescent="0.25">
      <c r="A488" s="51"/>
      <c r="B488" s="51" t="s">
        <v>4282</v>
      </c>
      <c r="C488" s="51" t="s">
        <v>4283</v>
      </c>
      <c r="D488" s="51" t="s">
        <v>2697</v>
      </c>
      <c r="E488" s="51" t="s">
        <v>4180</v>
      </c>
      <c r="F488" s="51" t="s">
        <v>6980</v>
      </c>
      <c r="G488" s="51" t="str">
        <f t="shared" si="7"/>
        <v>B</v>
      </c>
      <c r="H488" s="51"/>
      <c r="I488" s="51"/>
      <c r="J488" s="51" t="s">
        <v>3202</v>
      </c>
      <c r="K488" s="51" t="s">
        <v>3203</v>
      </c>
      <c r="L488" s="51" t="s">
        <v>3479</v>
      </c>
      <c r="M488" s="52" t="b">
        <v>0</v>
      </c>
      <c r="N488" s="53">
        <v>45591.583882025501</v>
      </c>
      <c r="O488" s="51" t="s">
        <v>34</v>
      </c>
    </row>
    <row r="489" spans="1:15" x14ac:dyDescent="0.25">
      <c r="A489" s="51"/>
      <c r="B489" s="51" t="s">
        <v>4284</v>
      </c>
      <c r="C489" s="51" t="s">
        <v>4285</v>
      </c>
      <c r="D489" s="51" t="s">
        <v>1730</v>
      </c>
      <c r="E489" s="51" t="s">
        <v>4180</v>
      </c>
      <c r="F489" s="51" t="s">
        <v>6980</v>
      </c>
      <c r="G489" s="51" t="str">
        <f t="shared" si="7"/>
        <v>B</v>
      </c>
      <c r="H489" s="51"/>
      <c r="I489" s="51"/>
      <c r="J489" s="51" t="s">
        <v>3202</v>
      </c>
      <c r="K489" s="51" t="s">
        <v>3203</v>
      </c>
      <c r="L489" s="51"/>
      <c r="M489" s="52" t="b">
        <v>0</v>
      </c>
      <c r="N489" s="53">
        <v>45591.584582905103</v>
      </c>
      <c r="O489" s="51" t="s">
        <v>34</v>
      </c>
    </row>
    <row r="490" spans="1:15" x14ac:dyDescent="0.25">
      <c r="A490" s="51" t="s">
        <v>32</v>
      </c>
      <c r="B490" s="51" t="s">
        <v>4286</v>
      </c>
      <c r="C490" s="51" t="s">
        <v>4287</v>
      </c>
      <c r="D490" s="51" t="s">
        <v>4288</v>
      </c>
      <c r="E490" s="51" t="s">
        <v>3195</v>
      </c>
      <c r="F490" s="51" t="s">
        <v>7313</v>
      </c>
      <c r="G490" s="51" t="str">
        <f t="shared" si="7"/>
        <v>N</v>
      </c>
      <c r="H490" s="51"/>
      <c r="I490" s="51"/>
      <c r="J490" s="51" t="s">
        <v>3387</v>
      </c>
      <c r="K490" s="51" t="s">
        <v>3196</v>
      </c>
      <c r="L490" s="51" t="s">
        <v>3388</v>
      </c>
      <c r="M490" s="52" t="b">
        <v>0</v>
      </c>
      <c r="N490" s="53">
        <v>45615.3575549421</v>
      </c>
      <c r="O490" s="51" t="s">
        <v>34</v>
      </c>
    </row>
    <row r="491" spans="1:15" x14ac:dyDescent="0.25">
      <c r="A491" s="51"/>
      <c r="B491" s="51" t="s">
        <v>4289</v>
      </c>
      <c r="C491" s="51" t="s">
        <v>4290</v>
      </c>
      <c r="D491" s="51" t="s">
        <v>4291</v>
      </c>
      <c r="E491" s="51" t="s">
        <v>4188</v>
      </c>
      <c r="F491" s="51" t="s">
        <v>7313</v>
      </c>
      <c r="G491" s="51" t="str">
        <f t="shared" si="7"/>
        <v>N</v>
      </c>
      <c r="H491" s="51"/>
      <c r="I491" s="51"/>
      <c r="J491" s="51" t="s">
        <v>3387</v>
      </c>
      <c r="K491" s="51" t="s">
        <v>3196</v>
      </c>
      <c r="L491" s="51" t="s">
        <v>3461</v>
      </c>
      <c r="M491" s="52" t="b">
        <v>0</v>
      </c>
      <c r="N491" s="53">
        <v>45600.356229895799</v>
      </c>
      <c r="O491" s="51" t="s">
        <v>34</v>
      </c>
    </row>
    <row r="492" spans="1:15" x14ac:dyDescent="0.25">
      <c r="A492" s="51" t="s">
        <v>32</v>
      </c>
      <c r="B492" s="51" t="s">
        <v>4292</v>
      </c>
      <c r="C492" s="51" t="s">
        <v>4293</v>
      </c>
      <c r="D492" s="51" t="s">
        <v>4294</v>
      </c>
      <c r="E492" s="51" t="s">
        <v>4180</v>
      </c>
      <c r="F492" s="51" t="s">
        <v>6980</v>
      </c>
      <c r="G492" s="51" t="str">
        <f t="shared" si="7"/>
        <v>B</v>
      </c>
      <c r="H492" s="51"/>
      <c r="I492" s="51"/>
      <c r="J492" s="51" t="s">
        <v>3202</v>
      </c>
      <c r="K492" s="51" t="s">
        <v>3203</v>
      </c>
      <c r="L492" s="51" t="s">
        <v>4183</v>
      </c>
      <c r="M492" s="52" t="b">
        <v>0</v>
      </c>
      <c r="N492" s="53">
        <v>45602.702199305597</v>
      </c>
      <c r="O492" s="51" t="s">
        <v>34</v>
      </c>
    </row>
    <row r="493" spans="1:15" x14ac:dyDescent="0.25">
      <c r="A493" s="51" t="s">
        <v>32</v>
      </c>
      <c r="B493" s="51" t="s">
        <v>4295</v>
      </c>
      <c r="C493" s="51" t="s">
        <v>4296</v>
      </c>
      <c r="D493" s="51" t="s">
        <v>2234</v>
      </c>
      <c r="E493" s="51" t="s">
        <v>3195</v>
      </c>
      <c r="F493" s="51" t="s">
        <v>7313</v>
      </c>
      <c r="G493" s="51" t="str">
        <f t="shared" si="7"/>
        <v>N</v>
      </c>
      <c r="H493" s="51"/>
      <c r="I493" s="51"/>
      <c r="J493" s="51" t="s">
        <v>3391</v>
      </c>
      <c r="K493" s="51" t="s">
        <v>3196</v>
      </c>
      <c r="L493" s="51" t="s">
        <v>3430</v>
      </c>
      <c r="M493" s="52" t="b">
        <v>0</v>
      </c>
      <c r="N493" s="53">
        <v>45183.699576851897</v>
      </c>
      <c r="O493" s="51" t="s">
        <v>34</v>
      </c>
    </row>
    <row r="494" spans="1:15" x14ac:dyDescent="0.25">
      <c r="A494" s="51"/>
      <c r="B494" s="51" t="s">
        <v>4297</v>
      </c>
      <c r="C494" s="51" t="s">
        <v>4298</v>
      </c>
      <c r="D494" s="51" t="s">
        <v>1814</v>
      </c>
      <c r="E494" s="51" t="s">
        <v>3199</v>
      </c>
      <c r="F494" s="51" t="s">
        <v>6980</v>
      </c>
      <c r="G494" s="51" t="str">
        <f t="shared" si="7"/>
        <v>B</v>
      </c>
      <c r="H494" s="51"/>
      <c r="I494" s="51"/>
      <c r="J494" s="51" t="s">
        <v>3409</v>
      </c>
      <c r="K494" s="51" t="s">
        <v>3203</v>
      </c>
      <c r="L494" s="51" t="s">
        <v>3918</v>
      </c>
      <c r="M494" s="52" t="b">
        <v>0</v>
      </c>
      <c r="N494" s="53">
        <v>45188.613583831</v>
      </c>
      <c r="O494" s="51" t="s">
        <v>2815</v>
      </c>
    </row>
    <row r="495" spans="1:15" x14ac:dyDescent="0.25">
      <c r="A495" s="51"/>
      <c r="B495" s="51" t="s">
        <v>4299</v>
      </c>
      <c r="C495" s="51" t="s">
        <v>4300</v>
      </c>
      <c r="D495" s="51" t="s">
        <v>2326</v>
      </c>
      <c r="E495" s="51" t="s">
        <v>4180</v>
      </c>
      <c r="F495" s="51" t="s">
        <v>6980</v>
      </c>
      <c r="G495" s="51" t="str">
        <f t="shared" si="7"/>
        <v>B</v>
      </c>
      <c r="H495" s="51"/>
      <c r="I495" s="51"/>
      <c r="J495" s="51" t="s">
        <v>3401</v>
      </c>
      <c r="K495" s="51" t="s">
        <v>3203</v>
      </c>
      <c r="L495" s="51" t="s">
        <v>3476</v>
      </c>
      <c r="M495" s="52" t="b">
        <v>0</v>
      </c>
      <c r="N495" s="53">
        <v>45623.5690588773</v>
      </c>
      <c r="O495" s="51" t="s">
        <v>34</v>
      </c>
    </row>
    <row r="496" spans="1:15" x14ac:dyDescent="0.25">
      <c r="A496" s="51"/>
      <c r="B496" s="51" t="s">
        <v>4301</v>
      </c>
      <c r="C496" s="51" t="s">
        <v>4302</v>
      </c>
      <c r="D496" s="51" t="s">
        <v>4303</v>
      </c>
      <c r="E496" s="51" t="s">
        <v>3199</v>
      </c>
      <c r="F496" s="51" t="s">
        <v>6980</v>
      </c>
      <c r="G496" s="51" t="str">
        <f t="shared" si="7"/>
        <v>B</v>
      </c>
      <c r="H496" s="51"/>
      <c r="I496" s="51"/>
      <c r="J496" s="51" t="s">
        <v>3202</v>
      </c>
      <c r="K496" s="51" t="s">
        <v>3203</v>
      </c>
      <c r="L496" s="51" t="s">
        <v>4183</v>
      </c>
      <c r="M496" s="52" t="b">
        <v>0</v>
      </c>
      <c r="N496" s="53">
        <v>45609.426054398202</v>
      </c>
      <c r="O496" s="51" t="s">
        <v>2815</v>
      </c>
    </row>
    <row r="497" spans="1:15" x14ac:dyDescent="0.25">
      <c r="A497" s="51" t="s">
        <v>32</v>
      </c>
      <c r="B497" s="51" t="s">
        <v>4304</v>
      </c>
      <c r="C497" s="51" t="s">
        <v>4305</v>
      </c>
      <c r="D497" s="51" t="s">
        <v>2712</v>
      </c>
      <c r="E497" s="51" t="s">
        <v>3195</v>
      </c>
      <c r="F497" s="51" t="s">
        <v>7313</v>
      </c>
      <c r="G497" s="51" t="str">
        <f t="shared" si="7"/>
        <v>N</v>
      </c>
      <c r="H497" s="51"/>
      <c r="I497" s="51"/>
      <c r="J497" s="51" t="s">
        <v>3387</v>
      </c>
      <c r="K497" s="51" t="s">
        <v>3196</v>
      </c>
      <c r="L497" s="51" t="s">
        <v>3461</v>
      </c>
      <c r="M497" s="52" t="b">
        <v>0</v>
      </c>
      <c r="N497" s="53">
        <v>45624.467481562497</v>
      </c>
      <c r="O497" s="51" t="s">
        <v>34</v>
      </c>
    </row>
    <row r="498" spans="1:15" x14ac:dyDescent="0.25">
      <c r="A498" s="51" t="s">
        <v>32</v>
      </c>
      <c r="B498" s="51" t="s">
        <v>4306</v>
      </c>
      <c r="C498" s="51" t="s">
        <v>4307</v>
      </c>
      <c r="D498" s="51" t="s">
        <v>2704</v>
      </c>
      <c r="E498" s="51" t="s">
        <v>3195</v>
      </c>
      <c r="F498" s="51" t="s">
        <v>7313</v>
      </c>
      <c r="G498" s="51" t="str">
        <f t="shared" si="7"/>
        <v>N</v>
      </c>
      <c r="H498" s="51"/>
      <c r="I498" s="51"/>
      <c r="J498" s="51" t="s">
        <v>3301</v>
      </c>
      <c r="K498" s="51" t="s">
        <v>3196</v>
      </c>
      <c r="L498" s="51" t="s">
        <v>3397</v>
      </c>
      <c r="M498" s="52" t="b">
        <v>0</v>
      </c>
      <c r="N498" s="53">
        <v>45183.700450463002</v>
      </c>
      <c r="O498" s="51" t="s">
        <v>34</v>
      </c>
    </row>
    <row r="499" spans="1:15" x14ac:dyDescent="0.25">
      <c r="A499" s="51"/>
      <c r="B499" s="51" t="s">
        <v>4308</v>
      </c>
      <c r="C499" s="51" t="s">
        <v>4309</v>
      </c>
      <c r="D499" s="51" t="s">
        <v>2332</v>
      </c>
      <c r="E499" s="51" t="s">
        <v>4180</v>
      </c>
      <c r="F499" s="51" t="s">
        <v>6980</v>
      </c>
      <c r="G499" s="51" t="str">
        <f t="shared" si="7"/>
        <v>B</v>
      </c>
      <c r="H499" s="51"/>
      <c r="I499" s="51"/>
      <c r="J499" s="51" t="s">
        <v>3409</v>
      </c>
      <c r="K499" s="51" t="s">
        <v>3203</v>
      </c>
      <c r="L499" s="51" t="s">
        <v>3532</v>
      </c>
      <c r="M499" s="52" t="b">
        <v>0</v>
      </c>
      <c r="N499" s="53">
        <v>45617.370738194397</v>
      </c>
      <c r="O499" s="51" t="s">
        <v>34</v>
      </c>
    </row>
    <row r="500" spans="1:15" x14ac:dyDescent="0.25">
      <c r="A500" s="51"/>
      <c r="B500" s="51" t="s">
        <v>4310</v>
      </c>
      <c r="C500" s="51" t="s">
        <v>4311</v>
      </c>
      <c r="D500" s="51" t="s">
        <v>2703</v>
      </c>
      <c r="E500" s="51" t="s">
        <v>4180</v>
      </c>
      <c r="F500" s="51" t="s">
        <v>6980</v>
      </c>
      <c r="G500" s="51" t="str">
        <f t="shared" si="7"/>
        <v>B</v>
      </c>
      <c r="H500" s="51"/>
      <c r="I500" s="51"/>
      <c r="J500" s="51" t="s">
        <v>3409</v>
      </c>
      <c r="K500" s="51" t="s">
        <v>3203</v>
      </c>
      <c r="L500" s="51" t="s">
        <v>3443</v>
      </c>
      <c r="M500" s="52" t="b">
        <v>0</v>
      </c>
      <c r="N500" s="53">
        <v>45617.370113807898</v>
      </c>
      <c r="O500" s="51" t="s">
        <v>34</v>
      </c>
    </row>
    <row r="501" spans="1:15" x14ac:dyDescent="0.25">
      <c r="A501" s="51"/>
      <c r="B501" s="51" t="s">
        <v>4312</v>
      </c>
      <c r="C501" s="51" t="s">
        <v>4313</v>
      </c>
      <c r="D501" s="51" t="s">
        <v>2254</v>
      </c>
      <c r="E501" s="51" t="s">
        <v>4180</v>
      </c>
      <c r="F501" s="51" t="s">
        <v>6980</v>
      </c>
      <c r="G501" s="51" t="str">
        <f t="shared" si="7"/>
        <v>B</v>
      </c>
      <c r="H501" s="51"/>
      <c r="I501" s="51"/>
      <c r="J501" s="51"/>
      <c r="K501" s="51" t="s">
        <v>3203</v>
      </c>
      <c r="L501" s="51" t="s">
        <v>3443</v>
      </c>
      <c r="M501" s="52" t="b">
        <v>0</v>
      </c>
      <c r="N501" s="53">
        <v>45671.692478784702</v>
      </c>
      <c r="O501" s="51" t="s">
        <v>34</v>
      </c>
    </row>
    <row r="502" spans="1:15" x14ac:dyDescent="0.25">
      <c r="A502" s="51"/>
      <c r="B502" s="51" t="s">
        <v>4314</v>
      </c>
      <c r="C502" s="51" t="s">
        <v>4315</v>
      </c>
      <c r="D502" s="51" t="s">
        <v>1555</v>
      </c>
      <c r="E502" s="51" t="s">
        <v>3199</v>
      </c>
      <c r="F502" s="51" t="s">
        <v>6980</v>
      </c>
      <c r="G502" s="51" t="str">
        <f t="shared" si="7"/>
        <v>B</v>
      </c>
      <c r="H502" s="51"/>
      <c r="I502" s="51"/>
      <c r="J502" s="51" t="s">
        <v>3409</v>
      </c>
      <c r="K502" s="51" t="s">
        <v>3203</v>
      </c>
      <c r="L502" s="51" t="s">
        <v>3410</v>
      </c>
      <c r="M502" s="52" t="b">
        <v>0</v>
      </c>
      <c r="N502" s="53">
        <v>45243.328776770803</v>
      </c>
      <c r="O502" s="51" t="s">
        <v>2815</v>
      </c>
    </row>
    <row r="503" spans="1:15" x14ac:dyDescent="0.25">
      <c r="A503" s="51"/>
      <c r="B503" s="51" t="s">
        <v>4316</v>
      </c>
      <c r="C503" s="51" t="s">
        <v>4317</v>
      </c>
      <c r="D503" s="51" t="s">
        <v>1589</v>
      </c>
      <c r="E503" s="51" t="s">
        <v>3199</v>
      </c>
      <c r="F503" s="51" t="s">
        <v>6980</v>
      </c>
      <c r="G503" s="51" t="str">
        <f t="shared" si="7"/>
        <v>B</v>
      </c>
      <c r="H503" s="51"/>
      <c r="I503" s="51"/>
      <c r="J503" s="51" t="s">
        <v>3409</v>
      </c>
      <c r="K503" s="51" t="s">
        <v>3203</v>
      </c>
      <c r="L503" s="51" t="s">
        <v>4318</v>
      </c>
      <c r="M503" s="52" t="b">
        <v>0</v>
      </c>
      <c r="N503" s="53">
        <v>45231.695774305597</v>
      </c>
      <c r="O503" s="51" t="s">
        <v>2815</v>
      </c>
    </row>
    <row r="504" spans="1:15" x14ac:dyDescent="0.25">
      <c r="A504" s="51" t="s">
        <v>32</v>
      </c>
      <c r="B504" s="51" t="s">
        <v>4319</v>
      </c>
      <c r="C504" s="51" t="s">
        <v>4320</v>
      </c>
      <c r="D504" s="51" t="s">
        <v>2404</v>
      </c>
      <c r="E504" s="51" t="s">
        <v>3195</v>
      </c>
      <c r="F504" s="51" t="s">
        <v>7313</v>
      </c>
      <c r="G504" s="51" t="str">
        <f t="shared" si="7"/>
        <v>N</v>
      </c>
      <c r="H504" s="51"/>
      <c r="I504" s="51"/>
      <c r="J504" s="51" t="s">
        <v>3301</v>
      </c>
      <c r="K504" s="51" t="s">
        <v>3196</v>
      </c>
      <c r="L504" s="51" t="s">
        <v>3397</v>
      </c>
      <c r="M504" s="52" t="b">
        <v>0</v>
      </c>
      <c r="N504" s="53">
        <v>45191.437214780097</v>
      </c>
      <c r="O504" s="51" t="s">
        <v>34</v>
      </c>
    </row>
    <row r="505" spans="1:15" x14ac:dyDescent="0.25">
      <c r="A505" s="51"/>
      <c r="B505" s="51" t="s">
        <v>4321</v>
      </c>
      <c r="C505" s="51" t="s">
        <v>4322</v>
      </c>
      <c r="D505" s="51" t="s">
        <v>1803</v>
      </c>
      <c r="E505" s="51" t="s">
        <v>4180</v>
      </c>
      <c r="F505" s="51" t="s">
        <v>6980</v>
      </c>
      <c r="G505" s="51" t="str">
        <f t="shared" si="7"/>
        <v>B</v>
      </c>
      <c r="H505" s="51"/>
      <c r="I505" s="51"/>
      <c r="J505" s="51"/>
      <c r="K505" s="51" t="s">
        <v>3203</v>
      </c>
      <c r="L505" s="51" t="s">
        <v>4323</v>
      </c>
      <c r="M505" s="52" t="b">
        <v>0</v>
      </c>
      <c r="N505" s="53">
        <v>45672.3915677431</v>
      </c>
      <c r="O505" s="51" t="s">
        <v>34</v>
      </c>
    </row>
    <row r="506" spans="1:15" x14ac:dyDescent="0.25">
      <c r="A506" s="51"/>
      <c r="B506" s="51" t="s">
        <v>4324</v>
      </c>
      <c r="C506" s="51" t="s">
        <v>4325</v>
      </c>
      <c r="D506" s="51" t="s">
        <v>1757</v>
      </c>
      <c r="E506" s="51" t="s">
        <v>4180</v>
      </c>
      <c r="F506" s="51" t="s">
        <v>6980</v>
      </c>
      <c r="G506" s="51" t="str">
        <f t="shared" si="7"/>
        <v>B</v>
      </c>
      <c r="H506" s="51"/>
      <c r="I506" s="51"/>
      <c r="J506" s="51"/>
      <c r="K506" s="51" t="s">
        <v>3203</v>
      </c>
      <c r="L506" s="51" t="s">
        <v>3449</v>
      </c>
      <c r="M506" s="52" t="b">
        <v>0</v>
      </c>
      <c r="N506" s="53">
        <v>45672.364601585701</v>
      </c>
      <c r="O506" s="51" t="s">
        <v>34</v>
      </c>
    </row>
    <row r="507" spans="1:15" x14ac:dyDescent="0.25">
      <c r="A507" s="51"/>
      <c r="B507" s="51" t="s">
        <v>4326</v>
      </c>
      <c r="C507" s="51" t="s">
        <v>4327</v>
      </c>
      <c r="D507" s="51" t="s">
        <v>1293</v>
      </c>
      <c r="E507" s="51" t="s">
        <v>4180</v>
      </c>
      <c r="F507" s="51" t="s">
        <v>6980</v>
      </c>
      <c r="G507" s="51" t="str">
        <f t="shared" si="7"/>
        <v>B</v>
      </c>
      <c r="H507" s="51"/>
      <c r="I507" s="51"/>
      <c r="J507" s="51"/>
      <c r="K507" s="51" t="s">
        <v>3203</v>
      </c>
      <c r="L507" s="51" t="s">
        <v>3443</v>
      </c>
      <c r="M507" s="52" t="b">
        <v>0</v>
      </c>
      <c r="N507" s="53">
        <v>45679.700747604198</v>
      </c>
      <c r="O507" s="51" t="s">
        <v>34</v>
      </c>
    </row>
    <row r="508" spans="1:15" x14ac:dyDescent="0.25">
      <c r="A508" s="51" t="s">
        <v>32</v>
      </c>
      <c r="B508" s="51" t="s">
        <v>4328</v>
      </c>
      <c r="C508" s="51" t="s">
        <v>4329</v>
      </c>
      <c r="D508" s="51" t="s">
        <v>2709</v>
      </c>
      <c r="E508" s="51" t="s">
        <v>3195</v>
      </c>
      <c r="F508" s="51" t="s">
        <v>7313</v>
      </c>
      <c r="G508" s="51" t="str">
        <f t="shared" si="7"/>
        <v>N</v>
      </c>
      <c r="H508" s="51"/>
      <c r="I508" s="51"/>
      <c r="J508" s="51" t="s">
        <v>3391</v>
      </c>
      <c r="K508" s="51" t="s">
        <v>3196</v>
      </c>
      <c r="L508" s="51" t="s">
        <v>4126</v>
      </c>
      <c r="M508" s="52" t="b">
        <v>0</v>
      </c>
      <c r="N508" s="53">
        <v>45206.595382835701</v>
      </c>
      <c r="O508" s="51" t="s">
        <v>34</v>
      </c>
    </row>
    <row r="509" spans="1:15" x14ac:dyDescent="0.25">
      <c r="A509" s="51" t="s">
        <v>32</v>
      </c>
      <c r="B509" s="51" t="s">
        <v>4330</v>
      </c>
      <c r="C509" s="51" t="s">
        <v>4331</v>
      </c>
      <c r="D509" s="51" t="s">
        <v>1969</v>
      </c>
      <c r="E509" s="51" t="s">
        <v>3195</v>
      </c>
      <c r="F509" s="51" t="s">
        <v>7313</v>
      </c>
      <c r="G509" s="51" t="str">
        <f t="shared" si="7"/>
        <v>N</v>
      </c>
      <c r="H509" s="51"/>
      <c r="I509" s="51"/>
      <c r="J509" s="51" t="s">
        <v>3457</v>
      </c>
      <c r="K509" s="51" t="s">
        <v>3196</v>
      </c>
      <c r="L509" s="51" t="s">
        <v>3383</v>
      </c>
      <c r="M509" s="52" t="b">
        <v>0</v>
      </c>
      <c r="N509" s="53">
        <v>45236.471537963</v>
      </c>
      <c r="O509" s="51" t="s">
        <v>34</v>
      </c>
    </row>
    <row r="510" spans="1:15" x14ac:dyDescent="0.25">
      <c r="A510" s="51" t="s">
        <v>32</v>
      </c>
      <c r="B510" s="51" t="s">
        <v>4332</v>
      </c>
      <c r="C510" s="51" t="s">
        <v>4333</v>
      </c>
      <c r="D510" s="51" t="s">
        <v>2702</v>
      </c>
      <c r="E510" s="51" t="s">
        <v>3195</v>
      </c>
      <c r="F510" s="51" t="s">
        <v>7313</v>
      </c>
      <c r="G510" s="51" t="str">
        <f t="shared" si="7"/>
        <v>N</v>
      </c>
      <c r="H510" s="51"/>
      <c r="I510" s="51"/>
      <c r="J510" s="51" t="s">
        <v>3387</v>
      </c>
      <c r="K510" s="51" t="s">
        <v>3196</v>
      </c>
      <c r="L510" s="51" t="s">
        <v>3461</v>
      </c>
      <c r="M510" s="52" t="b">
        <v>0</v>
      </c>
      <c r="N510" s="53">
        <v>45250.3210755787</v>
      </c>
      <c r="O510" s="51" t="s">
        <v>34</v>
      </c>
    </row>
    <row r="511" spans="1:15" x14ac:dyDescent="0.25">
      <c r="A511" s="51" t="s">
        <v>32</v>
      </c>
      <c r="B511" s="51" t="s">
        <v>4334</v>
      </c>
      <c r="C511" s="51" t="s">
        <v>4335</v>
      </c>
      <c r="D511" s="51" t="s">
        <v>2156</v>
      </c>
      <c r="E511" s="51" t="s">
        <v>4180</v>
      </c>
      <c r="F511" s="51" t="s">
        <v>6980</v>
      </c>
      <c r="G511" s="51" t="str">
        <f t="shared" si="7"/>
        <v>B</v>
      </c>
      <c r="H511" s="51"/>
      <c r="I511" s="51"/>
      <c r="J511" s="51" t="s">
        <v>3202</v>
      </c>
      <c r="K511" s="51" t="s">
        <v>3203</v>
      </c>
      <c r="L511" s="51" t="s">
        <v>3415</v>
      </c>
      <c r="M511" s="52" t="b">
        <v>0</v>
      </c>
      <c r="N511" s="53">
        <v>45222.587470914397</v>
      </c>
      <c r="O511" s="51" t="s">
        <v>34</v>
      </c>
    </row>
    <row r="512" spans="1:15" x14ac:dyDescent="0.25">
      <c r="A512" s="51" t="s">
        <v>32</v>
      </c>
      <c r="B512" s="51" t="s">
        <v>4336</v>
      </c>
      <c r="C512" s="51" t="s">
        <v>2504</v>
      </c>
      <c r="D512" s="51" t="s">
        <v>4337</v>
      </c>
      <c r="E512" s="51" t="s">
        <v>3195</v>
      </c>
      <c r="F512" s="51" t="s">
        <v>7313</v>
      </c>
      <c r="G512" s="51" t="str">
        <f t="shared" si="7"/>
        <v>N</v>
      </c>
      <c r="H512" s="51"/>
      <c r="I512" s="51"/>
      <c r="J512" s="51" t="s">
        <v>3391</v>
      </c>
      <c r="K512" s="51" t="s">
        <v>3196</v>
      </c>
      <c r="L512" s="51" t="s">
        <v>3430</v>
      </c>
      <c r="M512" s="52" t="b">
        <v>0</v>
      </c>
      <c r="N512" s="53">
        <v>45728.614415625001</v>
      </c>
      <c r="O512" s="51" t="s">
        <v>34</v>
      </c>
    </row>
    <row r="513" spans="1:15" x14ac:dyDescent="0.25">
      <c r="A513" s="51" t="s">
        <v>32</v>
      </c>
      <c r="B513" s="51" t="s">
        <v>4338</v>
      </c>
      <c r="C513" s="51" t="s">
        <v>4339</v>
      </c>
      <c r="D513" s="51" t="s">
        <v>1776</v>
      </c>
      <c r="E513" s="51" t="s">
        <v>3195</v>
      </c>
      <c r="F513" s="51" t="s">
        <v>7313</v>
      </c>
      <c r="G513" s="51" t="str">
        <f t="shared" si="7"/>
        <v>N</v>
      </c>
      <c r="H513" s="51"/>
      <c r="I513" s="51"/>
      <c r="J513" s="51" t="s">
        <v>4189</v>
      </c>
      <c r="K513" s="51" t="s">
        <v>3196</v>
      </c>
      <c r="L513" s="51" t="s">
        <v>3197</v>
      </c>
      <c r="M513" s="52" t="b">
        <v>0</v>
      </c>
      <c r="N513" s="53">
        <v>45692.323602280099</v>
      </c>
      <c r="O513" s="51" t="s">
        <v>34</v>
      </c>
    </row>
    <row r="514" spans="1:15" x14ac:dyDescent="0.25">
      <c r="A514" s="51"/>
      <c r="B514" s="51" t="s">
        <v>4340</v>
      </c>
      <c r="C514" s="51" t="s">
        <v>4341</v>
      </c>
      <c r="D514" s="51" t="s">
        <v>1887</v>
      </c>
      <c r="E514" s="51" t="s">
        <v>4180</v>
      </c>
      <c r="F514" s="51" t="s">
        <v>6980</v>
      </c>
      <c r="G514" s="51" t="str">
        <f t="shared" si="7"/>
        <v>B</v>
      </c>
      <c r="H514" s="51"/>
      <c r="I514" s="51"/>
      <c r="J514" s="51"/>
      <c r="K514" s="51" t="s">
        <v>3203</v>
      </c>
      <c r="L514" s="51" t="s">
        <v>4342</v>
      </c>
      <c r="M514" s="52" t="b">
        <v>0</v>
      </c>
      <c r="N514" s="53">
        <v>45763.710979479198</v>
      </c>
      <c r="O514" s="51" t="s">
        <v>34</v>
      </c>
    </row>
    <row r="515" spans="1:15" x14ac:dyDescent="0.25">
      <c r="A515" s="51" t="s">
        <v>32</v>
      </c>
      <c r="B515" s="51" t="s">
        <v>4343</v>
      </c>
      <c r="C515" s="51" t="s">
        <v>4344</v>
      </c>
      <c r="D515" s="51" t="s">
        <v>4345</v>
      </c>
      <c r="E515" s="51" t="s">
        <v>4180</v>
      </c>
      <c r="F515" s="51" t="s">
        <v>6980</v>
      </c>
      <c r="G515" s="51" t="str">
        <f t="shared" si="7"/>
        <v>B</v>
      </c>
      <c r="H515" s="51"/>
      <c r="I515" s="51"/>
      <c r="J515" s="51" t="s">
        <v>3409</v>
      </c>
      <c r="K515" s="51" t="s">
        <v>3203</v>
      </c>
      <c r="L515" s="51" t="s">
        <v>4323</v>
      </c>
      <c r="M515" s="52" t="b">
        <v>0</v>
      </c>
      <c r="N515" s="53">
        <v>45205.6682357639</v>
      </c>
      <c r="O515" s="51" t="s">
        <v>34</v>
      </c>
    </row>
    <row r="516" spans="1:15" x14ac:dyDescent="0.25">
      <c r="A516" s="51" t="s">
        <v>32</v>
      </c>
      <c r="B516" s="51" t="s">
        <v>4346</v>
      </c>
      <c r="C516" s="51" t="s">
        <v>4347</v>
      </c>
      <c r="D516" s="51" t="s">
        <v>4348</v>
      </c>
      <c r="E516" s="51" t="s">
        <v>4180</v>
      </c>
      <c r="F516" s="51" t="s">
        <v>6980</v>
      </c>
      <c r="G516" s="51" t="str">
        <f t="shared" ref="G516:G579" si="8">IF(F516="MIENNAM","N","B")</f>
        <v>B</v>
      </c>
      <c r="H516" s="51"/>
      <c r="I516" s="51"/>
      <c r="J516" s="51" t="s">
        <v>3409</v>
      </c>
      <c r="K516" s="51" t="s">
        <v>3203</v>
      </c>
      <c r="L516" s="51" t="s">
        <v>3918</v>
      </c>
      <c r="M516" s="52" t="b">
        <v>0</v>
      </c>
      <c r="N516" s="53">
        <v>45205.669536921298</v>
      </c>
      <c r="O516" s="51" t="s">
        <v>34</v>
      </c>
    </row>
    <row r="517" spans="1:15" x14ac:dyDescent="0.25">
      <c r="A517" s="51" t="s">
        <v>32</v>
      </c>
      <c r="B517" s="51" t="s">
        <v>4349</v>
      </c>
      <c r="C517" s="51" t="s">
        <v>4350</v>
      </c>
      <c r="D517" s="51" t="s">
        <v>2233</v>
      </c>
      <c r="E517" s="51" t="s">
        <v>4188</v>
      </c>
      <c r="F517" s="51" t="s">
        <v>7313</v>
      </c>
      <c r="G517" s="51" t="str">
        <f t="shared" si="8"/>
        <v>N</v>
      </c>
      <c r="H517" s="51"/>
      <c r="I517" s="51"/>
      <c r="J517" s="51" t="s">
        <v>3457</v>
      </c>
      <c r="K517" s="51" t="s">
        <v>3196</v>
      </c>
      <c r="L517" s="51" t="s">
        <v>3458</v>
      </c>
      <c r="M517" s="52" t="b">
        <v>0</v>
      </c>
      <c r="N517" s="53">
        <v>45226.574810682898</v>
      </c>
      <c r="O517" s="51" t="s">
        <v>34</v>
      </c>
    </row>
    <row r="518" spans="1:15" x14ac:dyDescent="0.25">
      <c r="A518" s="51"/>
      <c r="B518" s="51" t="s">
        <v>4351</v>
      </c>
      <c r="C518" s="51" t="s">
        <v>4352</v>
      </c>
      <c r="D518" s="51" t="s">
        <v>4353</v>
      </c>
      <c r="E518" s="51" t="s">
        <v>4180</v>
      </c>
      <c r="F518" s="51" t="s">
        <v>6980</v>
      </c>
      <c r="G518" s="51" t="str">
        <f t="shared" si="8"/>
        <v>B</v>
      </c>
      <c r="H518" s="51"/>
      <c r="I518" s="51"/>
      <c r="J518" s="51"/>
      <c r="K518" s="51" t="s">
        <v>3203</v>
      </c>
      <c r="L518" s="51" t="s">
        <v>3476</v>
      </c>
      <c r="M518" s="52" t="b">
        <v>0</v>
      </c>
      <c r="N518" s="53">
        <v>45749.6675201736</v>
      </c>
      <c r="O518" s="51" t="s">
        <v>34</v>
      </c>
    </row>
    <row r="519" spans="1:15" x14ac:dyDescent="0.25">
      <c r="A519" s="51" t="s">
        <v>32</v>
      </c>
      <c r="B519" s="51" t="s">
        <v>4354</v>
      </c>
      <c r="C519" s="51" t="s">
        <v>4355</v>
      </c>
      <c r="D519" s="51" t="s">
        <v>4356</v>
      </c>
      <c r="E519" s="51" t="s">
        <v>3195</v>
      </c>
      <c r="F519" s="51" t="s">
        <v>7313</v>
      </c>
      <c r="G519" s="51" t="str">
        <f t="shared" si="8"/>
        <v>N</v>
      </c>
      <c r="H519" s="51"/>
      <c r="I519" s="51"/>
      <c r="J519" s="51" t="s">
        <v>3387</v>
      </c>
      <c r="K519" s="51" t="s">
        <v>3196</v>
      </c>
      <c r="L519" s="51" t="s">
        <v>3397</v>
      </c>
      <c r="M519" s="52" t="b">
        <v>0</v>
      </c>
      <c r="N519" s="53">
        <v>45728.615298067103</v>
      </c>
      <c r="O519" s="51" t="s">
        <v>34</v>
      </c>
    </row>
    <row r="520" spans="1:15" x14ac:dyDescent="0.25">
      <c r="A520" s="51"/>
      <c r="B520" s="51" t="s">
        <v>4357</v>
      </c>
      <c r="C520" s="51" t="s">
        <v>2270</v>
      </c>
      <c r="D520" s="51" t="s">
        <v>2271</v>
      </c>
      <c r="E520" s="51" t="s">
        <v>3199</v>
      </c>
      <c r="F520" s="51" t="s">
        <v>6980</v>
      </c>
      <c r="G520" s="51" t="str">
        <f t="shared" si="8"/>
        <v>B</v>
      </c>
      <c r="H520" s="51"/>
      <c r="I520" s="51"/>
      <c r="J520" s="51" t="s">
        <v>3401</v>
      </c>
      <c r="K520" s="51" t="s">
        <v>3203</v>
      </c>
      <c r="L520" s="51" t="s">
        <v>3402</v>
      </c>
      <c r="M520" s="52" t="b">
        <v>0</v>
      </c>
      <c r="N520" s="53">
        <v>45808.704313275499</v>
      </c>
      <c r="O520" s="51" t="s">
        <v>2815</v>
      </c>
    </row>
    <row r="521" spans="1:15" x14ac:dyDescent="0.25">
      <c r="A521" s="51" t="s">
        <v>32</v>
      </c>
      <c r="B521" s="51" t="s">
        <v>4358</v>
      </c>
      <c r="C521" s="51" t="s">
        <v>4359</v>
      </c>
      <c r="D521" s="51" t="s">
        <v>2068</v>
      </c>
      <c r="E521" s="51" t="s">
        <v>4180</v>
      </c>
      <c r="F521" s="51" t="s">
        <v>6980</v>
      </c>
      <c r="G521" s="51" t="str">
        <f t="shared" si="8"/>
        <v>B</v>
      </c>
      <c r="H521" s="51"/>
      <c r="I521" s="51"/>
      <c r="J521" s="51" t="s">
        <v>3409</v>
      </c>
      <c r="K521" s="51" t="s">
        <v>3203</v>
      </c>
      <c r="L521" s="51" t="s">
        <v>3918</v>
      </c>
      <c r="M521" s="52" t="b">
        <v>0</v>
      </c>
      <c r="N521" s="53">
        <v>45222.5894253472</v>
      </c>
      <c r="O521" s="51" t="s">
        <v>34</v>
      </c>
    </row>
    <row r="522" spans="1:15" x14ac:dyDescent="0.25">
      <c r="A522" s="51" t="s">
        <v>32</v>
      </c>
      <c r="B522" s="51" t="s">
        <v>4360</v>
      </c>
      <c r="C522" s="51" t="s">
        <v>4361</v>
      </c>
      <c r="D522" s="51" t="s">
        <v>2700</v>
      </c>
      <c r="E522" s="51" t="s">
        <v>4180</v>
      </c>
      <c r="F522" s="51" t="s">
        <v>6980</v>
      </c>
      <c r="G522" s="51" t="str">
        <f t="shared" si="8"/>
        <v>B</v>
      </c>
      <c r="H522" s="51"/>
      <c r="I522" s="51"/>
      <c r="J522" s="51" t="s">
        <v>3409</v>
      </c>
      <c r="K522" s="51" t="s">
        <v>3203</v>
      </c>
      <c r="L522" s="51" t="s">
        <v>4323</v>
      </c>
      <c r="M522" s="52" t="b">
        <v>0</v>
      </c>
      <c r="N522" s="53">
        <v>45227.709215358802</v>
      </c>
      <c r="O522" s="51" t="s">
        <v>34</v>
      </c>
    </row>
    <row r="523" spans="1:15" x14ac:dyDescent="0.25">
      <c r="A523" s="51" t="s">
        <v>32</v>
      </c>
      <c r="B523" s="51" t="s">
        <v>4362</v>
      </c>
      <c r="C523" s="51" t="s">
        <v>4363</v>
      </c>
      <c r="D523" s="51" t="s">
        <v>4364</v>
      </c>
      <c r="E523" s="51" t="s">
        <v>4180</v>
      </c>
      <c r="F523" s="51" t="s">
        <v>6980</v>
      </c>
      <c r="G523" s="51" t="str">
        <f t="shared" si="8"/>
        <v>B</v>
      </c>
      <c r="H523" s="51"/>
      <c r="I523" s="51"/>
      <c r="J523" s="51" t="s">
        <v>3409</v>
      </c>
      <c r="K523" s="51" t="s">
        <v>3203</v>
      </c>
      <c r="L523" s="51" t="s">
        <v>3449</v>
      </c>
      <c r="M523" s="52" t="b">
        <v>0</v>
      </c>
      <c r="N523" s="53">
        <v>45700.707445370397</v>
      </c>
      <c r="O523" s="51" t="s">
        <v>34</v>
      </c>
    </row>
    <row r="524" spans="1:15" x14ac:dyDescent="0.25">
      <c r="A524" s="51" t="s">
        <v>32</v>
      </c>
      <c r="B524" s="51" t="s">
        <v>4365</v>
      </c>
      <c r="C524" s="51" t="s">
        <v>4366</v>
      </c>
      <c r="D524" s="51" t="s">
        <v>1534</v>
      </c>
      <c r="E524" s="51" t="s">
        <v>4180</v>
      </c>
      <c r="F524" s="51" t="s">
        <v>6980</v>
      </c>
      <c r="G524" s="51" t="str">
        <f t="shared" si="8"/>
        <v>B</v>
      </c>
      <c r="H524" s="51"/>
      <c r="I524" s="51"/>
      <c r="J524" s="51" t="s">
        <v>3409</v>
      </c>
      <c r="K524" s="51" t="s">
        <v>3203</v>
      </c>
      <c r="L524" s="51" t="s">
        <v>4196</v>
      </c>
      <c r="M524" s="52" t="b">
        <v>0</v>
      </c>
      <c r="N524" s="53">
        <v>45227.710484143499</v>
      </c>
      <c r="O524" s="51" t="s">
        <v>34</v>
      </c>
    </row>
    <row r="525" spans="1:15" x14ac:dyDescent="0.25">
      <c r="A525" s="51"/>
      <c r="B525" s="51" t="s">
        <v>4367</v>
      </c>
      <c r="C525" s="51" t="s">
        <v>4368</v>
      </c>
      <c r="D525" s="51" t="s">
        <v>4369</v>
      </c>
      <c r="E525" s="51" t="s">
        <v>4180</v>
      </c>
      <c r="F525" s="51" t="s">
        <v>6980</v>
      </c>
      <c r="G525" s="51" t="str">
        <f t="shared" si="8"/>
        <v>B</v>
      </c>
      <c r="H525" s="51"/>
      <c r="I525" s="51"/>
      <c r="J525" s="51"/>
      <c r="K525" s="51" t="s">
        <v>3203</v>
      </c>
      <c r="L525" s="51" t="s">
        <v>3466</v>
      </c>
      <c r="M525" s="52" t="b">
        <v>0</v>
      </c>
      <c r="N525" s="53">
        <v>45720.382223148103</v>
      </c>
      <c r="O525" s="51" t="s">
        <v>34</v>
      </c>
    </row>
    <row r="526" spans="1:15" x14ac:dyDescent="0.25">
      <c r="A526" s="51"/>
      <c r="B526" s="51" t="s">
        <v>4370</v>
      </c>
      <c r="C526" s="51" t="s">
        <v>4371</v>
      </c>
      <c r="D526" s="51" t="s">
        <v>2374</v>
      </c>
      <c r="E526" s="51" t="s">
        <v>4180</v>
      </c>
      <c r="F526" s="51" t="s">
        <v>6980</v>
      </c>
      <c r="G526" s="51" t="str">
        <f t="shared" si="8"/>
        <v>B</v>
      </c>
      <c r="H526" s="51"/>
      <c r="I526" s="51"/>
      <c r="J526" s="51"/>
      <c r="K526" s="51" t="s">
        <v>3203</v>
      </c>
      <c r="L526" s="51" t="s">
        <v>3443</v>
      </c>
      <c r="M526" s="52" t="b">
        <v>0</v>
      </c>
      <c r="N526" s="53">
        <v>45720.381463576399</v>
      </c>
      <c r="O526" s="51" t="s">
        <v>34</v>
      </c>
    </row>
    <row r="527" spans="1:15" x14ac:dyDescent="0.25">
      <c r="A527" s="51"/>
      <c r="B527" s="51" t="s">
        <v>4372</v>
      </c>
      <c r="C527" s="51" t="s">
        <v>4373</v>
      </c>
      <c r="D527" s="51" t="s">
        <v>1677</v>
      </c>
      <c r="E527" s="51" t="s">
        <v>3199</v>
      </c>
      <c r="F527" s="51" t="s">
        <v>6980</v>
      </c>
      <c r="G527" s="51" t="str">
        <f t="shared" si="8"/>
        <v>B</v>
      </c>
      <c r="H527" s="51"/>
      <c r="I527" s="51"/>
      <c r="J527" s="51" t="s">
        <v>3401</v>
      </c>
      <c r="K527" s="51" t="s">
        <v>3203</v>
      </c>
      <c r="L527" s="51" t="s">
        <v>3402</v>
      </c>
      <c r="M527" s="52" t="b">
        <v>0</v>
      </c>
      <c r="N527" s="53">
        <v>45280.614158020799</v>
      </c>
      <c r="O527" s="51" t="s">
        <v>2815</v>
      </c>
    </row>
    <row r="528" spans="1:15" x14ac:dyDescent="0.25">
      <c r="A528" s="51" t="s">
        <v>32</v>
      </c>
      <c r="B528" s="51" t="s">
        <v>4374</v>
      </c>
      <c r="C528" s="51" t="s">
        <v>4375</v>
      </c>
      <c r="D528" s="51" t="s">
        <v>2129</v>
      </c>
      <c r="E528" s="51" t="s">
        <v>3195</v>
      </c>
      <c r="F528" s="51" t="s">
        <v>7313</v>
      </c>
      <c r="G528" s="51" t="str">
        <f t="shared" si="8"/>
        <v>N</v>
      </c>
      <c r="H528" s="51"/>
      <c r="I528" s="51"/>
      <c r="J528" s="51" t="s">
        <v>3387</v>
      </c>
      <c r="K528" s="51" t="s">
        <v>3196</v>
      </c>
      <c r="L528" s="51" t="s">
        <v>3397</v>
      </c>
      <c r="M528" s="52" t="b">
        <v>0</v>
      </c>
      <c r="N528" s="53">
        <v>45250.324067013898</v>
      </c>
      <c r="O528" s="51" t="s">
        <v>34</v>
      </c>
    </row>
    <row r="529" spans="1:15" x14ac:dyDescent="0.25">
      <c r="A529" s="51" t="s">
        <v>32</v>
      </c>
      <c r="B529" s="51" t="s">
        <v>4376</v>
      </c>
      <c r="C529" s="51" t="s">
        <v>4377</v>
      </c>
      <c r="D529" s="51" t="s">
        <v>4378</v>
      </c>
      <c r="E529" s="51" t="s">
        <v>3195</v>
      </c>
      <c r="F529" s="51" t="s">
        <v>7313</v>
      </c>
      <c r="G529" s="51" t="str">
        <f t="shared" si="8"/>
        <v>N</v>
      </c>
      <c r="H529" s="51"/>
      <c r="I529" s="51"/>
      <c r="J529" s="51" t="s">
        <v>3387</v>
      </c>
      <c r="K529" s="51" t="s">
        <v>3196</v>
      </c>
      <c r="L529" s="51" t="s">
        <v>3461</v>
      </c>
      <c r="M529" s="52" t="b">
        <v>0</v>
      </c>
      <c r="N529" s="53">
        <v>45789.647525462999</v>
      </c>
      <c r="O529" s="51" t="s">
        <v>34</v>
      </c>
    </row>
    <row r="530" spans="1:15" x14ac:dyDescent="0.25">
      <c r="A530" s="51"/>
      <c r="B530" s="51" t="s">
        <v>4379</v>
      </c>
      <c r="C530" s="51" t="s">
        <v>4380</v>
      </c>
      <c r="D530" s="51" t="s">
        <v>2251</v>
      </c>
      <c r="E530" s="51" t="s">
        <v>4180</v>
      </c>
      <c r="F530" s="51" t="s">
        <v>6980</v>
      </c>
      <c r="G530" s="51" t="str">
        <f t="shared" si="8"/>
        <v>B</v>
      </c>
      <c r="H530" s="51"/>
      <c r="I530" s="51"/>
      <c r="J530" s="51"/>
      <c r="K530" s="51" t="s">
        <v>3203</v>
      </c>
      <c r="L530" s="51" t="s">
        <v>4204</v>
      </c>
      <c r="M530" s="52" t="b">
        <v>0</v>
      </c>
      <c r="N530" s="53">
        <v>45769.3988004282</v>
      </c>
      <c r="O530" s="51" t="s">
        <v>34</v>
      </c>
    </row>
    <row r="531" spans="1:15" x14ac:dyDescent="0.25">
      <c r="A531" s="51"/>
      <c r="B531" s="51" t="s">
        <v>4381</v>
      </c>
      <c r="C531" s="51" t="s">
        <v>4382</v>
      </c>
      <c r="D531" s="51" t="s">
        <v>1713</v>
      </c>
      <c r="E531" s="51" t="s">
        <v>3199</v>
      </c>
      <c r="F531" s="51" t="s">
        <v>6980</v>
      </c>
      <c r="G531" s="51" t="str">
        <f t="shared" si="8"/>
        <v>B</v>
      </c>
      <c r="H531" s="51"/>
      <c r="I531" s="51"/>
      <c r="J531" s="51" t="s">
        <v>3409</v>
      </c>
      <c r="K531" s="51" t="s">
        <v>3203</v>
      </c>
      <c r="L531" s="51" t="s">
        <v>3918</v>
      </c>
      <c r="M531" s="52" t="b">
        <v>0</v>
      </c>
      <c r="N531" s="53">
        <v>45243.328175115697</v>
      </c>
      <c r="O531" s="51" t="s">
        <v>2815</v>
      </c>
    </row>
    <row r="532" spans="1:15" x14ac:dyDescent="0.25">
      <c r="A532" s="51" t="s">
        <v>32</v>
      </c>
      <c r="B532" s="51" t="s">
        <v>4383</v>
      </c>
      <c r="C532" s="51" t="s">
        <v>4384</v>
      </c>
      <c r="D532" s="51" t="s">
        <v>2224</v>
      </c>
      <c r="E532" s="51" t="s">
        <v>3195</v>
      </c>
      <c r="F532" s="51" t="s">
        <v>7313</v>
      </c>
      <c r="G532" s="51" t="str">
        <f t="shared" si="8"/>
        <v>N</v>
      </c>
      <c r="H532" s="51"/>
      <c r="I532" s="51"/>
      <c r="J532" s="51" t="s">
        <v>3457</v>
      </c>
      <c r="K532" s="51" t="s">
        <v>3196</v>
      </c>
      <c r="L532" s="51" t="s">
        <v>3525</v>
      </c>
      <c r="M532" s="52" t="b">
        <v>0</v>
      </c>
      <c r="N532" s="53">
        <v>45317.696783414402</v>
      </c>
      <c r="O532" s="51" t="s">
        <v>34</v>
      </c>
    </row>
    <row r="533" spans="1:15" x14ac:dyDescent="0.25">
      <c r="A533" s="51"/>
      <c r="B533" s="51" t="s">
        <v>4385</v>
      </c>
      <c r="C533" s="51" t="s">
        <v>4386</v>
      </c>
      <c r="D533" s="51" t="s">
        <v>1736</v>
      </c>
      <c r="E533" s="51" t="s">
        <v>3199</v>
      </c>
      <c r="F533" s="51" t="s">
        <v>6980</v>
      </c>
      <c r="G533" s="51" t="str">
        <f t="shared" si="8"/>
        <v>B</v>
      </c>
      <c r="H533" s="51"/>
      <c r="I533" s="51"/>
      <c r="J533" s="51" t="s">
        <v>3202</v>
      </c>
      <c r="K533" s="51" t="s">
        <v>3203</v>
      </c>
      <c r="L533" s="51" t="s">
        <v>3479</v>
      </c>
      <c r="M533" s="52" t="b">
        <v>0</v>
      </c>
      <c r="N533" s="53">
        <v>45384.733677395801</v>
      </c>
      <c r="O533" s="51" t="s">
        <v>2815</v>
      </c>
    </row>
    <row r="534" spans="1:15" x14ac:dyDescent="0.25">
      <c r="A534" s="51"/>
      <c r="B534" s="51" t="s">
        <v>4387</v>
      </c>
      <c r="C534" s="51" t="s">
        <v>4388</v>
      </c>
      <c r="D534" s="51" t="s">
        <v>1523</v>
      </c>
      <c r="E534" s="51" t="s">
        <v>4180</v>
      </c>
      <c r="F534" s="51" t="s">
        <v>6980</v>
      </c>
      <c r="G534" s="51" t="str">
        <f t="shared" si="8"/>
        <v>B</v>
      </c>
      <c r="H534" s="51"/>
      <c r="I534" s="51"/>
      <c r="J534" s="51"/>
      <c r="K534" s="51" t="s">
        <v>3203</v>
      </c>
      <c r="L534" s="51" t="s">
        <v>4196</v>
      </c>
      <c r="M534" s="52" t="b">
        <v>0</v>
      </c>
      <c r="N534" s="53">
        <v>45728.407524456001</v>
      </c>
      <c r="O534" s="51" t="s">
        <v>34</v>
      </c>
    </row>
    <row r="535" spans="1:15" x14ac:dyDescent="0.25">
      <c r="A535" s="51"/>
      <c r="B535" s="51" t="s">
        <v>4389</v>
      </c>
      <c r="C535" s="51" t="s">
        <v>4390</v>
      </c>
      <c r="D535" s="51" t="s">
        <v>1585</v>
      </c>
      <c r="E535" s="51" t="s">
        <v>4180</v>
      </c>
      <c r="F535" s="51" t="s">
        <v>6980</v>
      </c>
      <c r="G535" s="51" t="str">
        <f t="shared" si="8"/>
        <v>B</v>
      </c>
      <c r="H535" s="51"/>
      <c r="I535" s="51"/>
      <c r="J535" s="51"/>
      <c r="K535" s="51" t="s">
        <v>3203</v>
      </c>
      <c r="L535" s="51" t="s">
        <v>4196</v>
      </c>
      <c r="M535" s="52" t="b">
        <v>0</v>
      </c>
      <c r="N535" s="53">
        <v>45728.427238969904</v>
      </c>
      <c r="O535" s="51" t="s">
        <v>34</v>
      </c>
    </row>
    <row r="536" spans="1:15" x14ac:dyDescent="0.25">
      <c r="A536" s="51"/>
      <c r="B536" s="51" t="s">
        <v>4391</v>
      </c>
      <c r="C536" s="51" t="s">
        <v>4392</v>
      </c>
      <c r="D536" s="51" t="s">
        <v>1518</v>
      </c>
      <c r="E536" s="51" t="s">
        <v>4180</v>
      </c>
      <c r="F536" s="51" t="s">
        <v>6980</v>
      </c>
      <c r="G536" s="51" t="str">
        <f t="shared" si="8"/>
        <v>B</v>
      </c>
      <c r="H536" s="51"/>
      <c r="I536" s="51"/>
      <c r="J536" s="51"/>
      <c r="K536" s="51" t="s">
        <v>3203</v>
      </c>
      <c r="L536" s="51" t="s">
        <v>4393</v>
      </c>
      <c r="M536" s="52" t="b">
        <v>0</v>
      </c>
      <c r="N536" s="53">
        <v>45748.367469293997</v>
      </c>
      <c r="O536" s="51" t="s">
        <v>34</v>
      </c>
    </row>
    <row r="537" spans="1:15" x14ac:dyDescent="0.25">
      <c r="A537" s="51" t="s">
        <v>32</v>
      </c>
      <c r="B537" s="51" t="s">
        <v>4394</v>
      </c>
      <c r="C537" s="51" t="s">
        <v>4395</v>
      </c>
      <c r="D537" s="51" t="s">
        <v>4396</v>
      </c>
      <c r="E537" s="51" t="s">
        <v>4180</v>
      </c>
      <c r="F537" s="51" t="s">
        <v>6980</v>
      </c>
      <c r="G537" s="51" t="str">
        <f t="shared" si="8"/>
        <v>B</v>
      </c>
      <c r="H537" s="51"/>
      <c r="I537" s="51"/>
      <c r="J537" s="51" t="s">
        <v>3401</v>
      </c>
      <c r="K537" s="51" t="s">
        <v>3203</v>
      </c>
      <c r="L537" s="51" t="s">
        <v>4397</v>
      </c>
      <c r="M537" s="52" t="b">
        <v>0</v>
      </c>
      <c r="N537" s="53">
        <v>45735.691278819402</v>
      </c>
      <c r="O537" s="51" t="s">
        <v>34</v>
      </c>
    </row>
    <row r="538" spans="1:15" x14ac:dyDescent="0.25">
      <c r="A538" s="51"/>
      <c r="B538" s="51" t="s">
        <v>4398</v>
      </c>
      <c r="C538" s="51" t="s">
        <v>4399</v>
      </c>
      <c r="D538" s="51" t="s">
        <v>2004</v>
      </c>
      <c r="E538" s="51" t="s">
        <v>4180</v>
      </c>
      <c r="F538" s="51" t="s">
        <v>6980</v>
      </c>
      <c r="G538" s="51" t="str">
        <f t="shared" si="8"/>
        <v>B</v>
      </c>
      <c r="H538" s="51"/>
      <c r="I538" s="51"/>
      <c r="J538" s="51"/>
      <c r="K538" s="51" t="s">
        <v>3203</v>
      </c>
      <c r="L538" s="51" t="s">
        <v>3479</v>
      </c>
      <c r="M538" s="52" t="b">
        <v>0</v>
      </c>
      <c r="N538" s="53">
        <v>45776.352770289399</v>
      </c>
      <c r="O538" s="51" t="s">
        <v>34</v>
      </c>
    </row>
    <row r="539" spans="1:15" x14ac:dyDescent="0.25">
      <c r="A539" s="51"/>
      <c r="B539" s="51" t="s">
        <v>4400</v>
      </c>
      <c r="C539" s="51" t="s">
        <v>4401</v>
      </c>
      <c r="D539" s="51" t="s">
        <v>2453</v>
      </c>
      <c r="E539" s="51" t="s">
        <v>4180</v>
      </c>
      <c r="F539" s="51" t="s">
        <v>6980</v>
      </c>
      <c r="G539" s="51" t="str">
        <f t="shared" si="8"/>
        <v>B</v>
      </c>
      <c r="H539" s="51"/>
      <c r="I539" s="51"/>
      <c r="J539" s="51"/>
      <c r="K539" s="51" t="s">
        <v>3203</v>
      </c>
      <c r="L539" s="51" t="s">
        <v>4393</v>
      </c>
      <c r="M539" s="52" t="b">
        <v>0</v>
      </c>
      <c r="N539" s="53">
        <v>45750.694762036997</v>
      </c>
      <c r="O539" s="51" t="s">
        <v>34</v>
      </c>
    </row>
    <row r="540" spans="1:15" x14ac:dyDescent="0.25">
      <c r="A540" s="51"/>
      <c r="B540" s="51" t="s">
        <v>4402</v>
      </c>
      <c r="C540" s="51" t="s">
        <v>4403</v>
      </c>
      <c r="D540" s="51" t="s">
        <v>4404</v>
      </c>
      <c r="E540" s="51" t="s">
        <v>4180</v>
      </c>
      <c r="F540" s="51" t="s">
        <v>6980</v>
      </c>
      <c r="G540" s="51" t="str">
        <f t="shared" si="8"/>
        <v>B</v>
      </c>
      <c r="H540" s="51"/>
      <c r="I540" s="51"/>
      <c r="J540" s="51"/>
      <c r="K540" s="51" t="s">
        <v>3203</v>
      </c>
      <c r="L540" s="51" t="s">
        <v>3476</v>
      </c>
      <c r="M540" s="52" t="b">
        <v>0</v>
      </c>
      <c r="N540" s="53">
        <v>45749.669811655098</v>
      </c>
      <c r="O540" s="51" t="s">
        <v>34</v>
      </c>
    </row>
    <row r="541" spans="1:15" x14ac:dyDescent="0.25">
      <c r="A541" s="51"/>
      <c r="B541" s="51" t="s">
        <v>4405</v>
      </c>
      <c r="C541" s="51" t="s">
        <v>4406</v>
      </c>
      <c r="D541" s="51" t="s">
        <v>4407</v>
      </c>
      <c r="E541" s="51" t="s">
        <v>4180</v>
      </c>
      <c r="F541" s="51" t="s">
        <v>6980</v>
      </c>
      <c r="G541" s="51" t="str">
        <f t="shared" si="8"/>
        <v>B</v>
      </c>
      <c r="H541" s="51"/>
      <c r="I541" s="51"/>
      <c r="J541" s="51"/>
      <c r="K541" s="51" t="s">
        <v>3203</v>
      </c>
      <c r="L541" s="51" t="s">
        <v>4397</v>
      </c>
      <c r="M541" s="52" t="b">
        <v>0</v>
      </c>
      <c r="N541" s="53">
        <v>45749.672280590297</v>
      </c>
      <c r="O541" s="51" t="s">
        <v>34</v>
      </c>
    </row>
    <row r="542" spans="1:15" x14ac:dyDescent="0.25">
      <c r="A542" s="51" t="s">
        <v>32</v>
      </c>
      <c r="B542" s="51" t="s">
        <v>4408</v>
      </c>
      <c r="C542" s="51" t="s">
        <v>4409</v>
      </c>
      <c r="D542" s="51" t="s">
        <v>2073</v>
      </c>
      <c r="E542" s="51" t="s">
        <v>3195</v>
      </c>
      <c r="F542" s="51" t="s">
        <v>7313</v>
      </c>
      <c r="G542" s="51" t="str">
        <f t="shared" si="8"/>
        <v>N</v>
      </c>
      <c r="H542" s="51"/>
      <c r="I542" s="51"/>
      <c r="J542" s="51" t="s">
        <v>3391</v>
      </c>
      <c r="K542" s="51" t="s">
        <v>3196</v>
      </c>
      <c r="L542" s="51" t="s">
        <v>3392</v>
      </c>
      <c r="M542" s="52" t="b">
        <v>0</v>
      </c>
      <c r="N542" s="53">
        <v>45250.321929201396</v>
      </c>
      <c r="O542" s="51" t="s">
        <v>34</v>
      </c>
    </row>
    <row r="543" spans="1:15" x14ac:dyDescent="0.25">
      <c r="A543" s="51"/>
      <c r="B543" s="51" t="s">
        <v>4410</v>
      </c>
      <c r="C543" s="51" t="s">
        <v>4411</v>
      </c>
      <c r="D543" s="51" t="s">
        <v>1429</v>
      </c>
      <c r="E543" s="51" t="s">
        <v>3199</v>
      </c>
      <c r="F543" s="51" t="s">
        <v>6980</v>
      </c>
      <c r="G543" s="51" t="str">
        <f t="shared" si="8"/>
        <v>B</v>
      </c>
      <c r="H543" s="51"/>
      <c r="I543" s="51"/>
      <c r="J543" s="51" t="s">
        <v>3409</v>
      </c>
      <c r="K543" s="51" t="s">
        <v>3203</v>
      </c>
      <c r="L543" s="51" t="s">
        <v>3532</v>
      </c>
      <c r="M543" s="52" t="b">
        <v>0</v>
      </c>
      <c r="N543" s="53">
        <v>45231.696318900496</v>
      </c>
      <c r="O543" s="51" t="s">
        <v>2815</v>
      </c>
    </row>
    <row r="544" spans="1:15" x14ac:dyDescent="0.25">
      <c r="A544" s="51" t="s">
        <v>32</v>
      </c>
      <c r="B544" s="51" t="s">
        <v>4412</v>
      </c>
      <c r="C544" s="51" t="s">
        <v>4413</v>
      </c>
      <c r="D544" s="51" t="s">
        <v>4414</v>
      </c>
      <c r="E544" s="51" t="s">
        <v>3195</v>
      </c>
      <c r="F544" s="51" t="s">
        <v>7313</v>
      </c>
      <c r="G544" s="51" t="str">
        <f t="shared" si="8"/>
        <v>N</v>
      </c>
      <c r="H544" s="51"/>
      <c r="I544" s="51"/>
      <c r="J544" s="51" t="s">
        <v>3391</v>
      </c>
      <c r="K544" s="51" t="s">
        <v>3196</v>
      </c>
      <c r="L544" s="51" t="s">
        <v>3847</v>
      </c>
      <c r="M544" s="52" t="b">
        <v>0</v>
      </c>
      <c r="N544" s="53">
        <v>45255.618398113402</v>
      </c>
      <c r="O544" s="51" t="s">
        <v>34</v>
      </c>
    </row>
    <row r="545" spans="1:15" x14ac:dyDescent="0.25">
      <c r="A545" s="51" t="s">
        <v>32</v>
      </c>
      <c r="B545" s="51" t="s">
        <v>4415</v>
      </c>
      <c r="C545" s="51" t="s">
        <v>4416</v>
      </c>
      <c r="D545" s="51" t="s">
        <v>4417</v>
      </c>
      <c r="E545" s="51" t="s">
        <v>3195</v>
      </c>
      <c r="F545" s="51" t="s">
        <v>7313</v>
      </c>
      <c r="G545" s="51" t="str">
        <f t="shared" si="8"/>
        <v>N</v>
      </c>
      <c r="H545" s="51"/>
      <c r="I545" s="51"/>
      <c r="J545" s="51" t="s">
        <v>3391</v>
      </c>
      <c r="K545" s="51" t="s">
        <v>3196</v>
      </c>
      <c r="L545" s="51" t="s">
        <v>3392</v>
      </c>
      <c r="M545" s="52" t="b">
        <v>0</v>
      </c>
      <c r="N545" s="53">
        <v>45290.472469641201</v>
      </c>
      <c r="O545" s="51" t="s">
        <v>34</v>
      </c>
    </row>
    <row r="546" spans="1:15" x14ac:dyDescent="0.25">
      <c r="A546" s="51" t="s">
        <v>32</v>
      </c>
      <c r="B546" s="51" t="s">
        <v>4418</v>
      </c>
      <c r="C546" s="51" t="s">
        <v>4419</v>
      </c>
      <c r="D546" s="51" t="s">
        <v>2398</v>
      </c>
      <c r="E546" s="51" t="s">
        <v>3195</v>
      </c>
      <c r="F546" s="51" t="s">
        <v>7313</v>
      </c>
      <c r="G546" s="51" t="str">
        <f t="shared" si="8"/>
        <v>N</v>
      </c>
      <c r="H546" s="51"/>
      <c r="I546" s="51"/>
      <c r="J546" s="51" t="s">
        <v>3391</v>
      </c>
      <c r="K546" s="51" t="s">
        <v>3196</v>
      </c>
      <c r="L546" s="51" t="s">
        <v>3197</v>
      </c>
      <c r="M546" s="52" t="b">
        <v>0</v>
      </c>
      <c r="N546" s="53">
        <v>45317.697754895802</v>
      </c>
      <c r="O546" s="51" t="s">
        <v>34</v>
      </c>
    </row>
    <row r="547" spans="1:15" x14ac:dyDescent="0.25">
      <c r="A547" s="51"/>
      <c r="B547" s="51" t="s">
        <v>4420</v>
      </c>
      <c r="C547" s="51" t="s">
        <v>4421</v>
      </c>
      <c r="D547" s="51" t="s">
        <v>1375</v>
      </c>
      <c r="E547" s="51" t="s">
        <v>4180</v>
      </c>
      <c r="F547" s="51" t="s">
        <v>6980</v>
      </c>
      <c r="G547" s="51" t="str">
        <f t="shared" si="8"/>
        <v>B</v>
      </c>
      <c r="H547" s="51"/>
      <c r="I547" s="51"/>
      <c r="J547" s="51"/>
      <c r="K547" s="51" t="s">
        <v>3203</v>
      </c>
      <c r="L547" s="51" t="s">
        <v>3406</v>
      </c>
      <c r="M547" s="52" t="b">
        <v>0</v>
      </c>
      <c r="N547" s="53">
        <v>45776.579705902797</v>
      </c>
      <c r="O547" s="51" t="s">
        <v>34</v>
      </c>
    </row>
    <row r="548" spans="1:15" x14ac:dyDescent="0.25">
      <c r="A548" s="51" t="s">
        <v>32</v>
      </c>
      <c r="B548" s="51" t="s">
        <v>4422</v>
      </c>
      <c r="C548" s="51" t="s">
        <v>4423</v>
      </c>
      <c r="D548" s="51" t="s">
        <v>4424</v>
      </c>
      <c r="E548" s="51" t="s">
        <v>4180</v>
      </c>
      <c r="F548" s="51" t="s">
        <v>6980</v>
      </c>
      <c r="G548" s="51" t="str">
        <f t="shared" si="8"/>
        <v>B</v>
      </c>
      <c r="H548" s="51"/>
      <c r="I548" s="51"/>
      <c r="J548" s="51" t="s">
        <v>4425</v>
      </c>
      <c r="K548" s="51" t="s">
        <v>3203</v>
      </c>
      <c r="L548" s="51" t="s">
        <v>3479</v>
      </c>
      <c r="M548" s="52" t="b">
        <v>0</v>
      </c>
      <c r="N548" s="53">
        <v>45735.692320405098</v>
      </c>
      <c r="O548" s="51" t="s">
        <v>34</v>
      </c>
    </row>
    <row r="549" spans="1:15" x14ac:dyDescent="0.25">
      <c r="A549" s="51"/>
      <c r="B549" s="51" t="s">
        <v>4426</v>
      </c>
      <c r="C549" s="51" t="s">
        <v>4427</v>
      </c>
      <c r="D549" s="51" t="s">
        <v>1763</v>
      </c>
      <c r="E549" s="51" t="s">
        <v>4180</v>
      </c>
      <c r="F549" s="51" t="s">
        <v>6980</v>
      </c>
      <c r="G549" s="51" t="str">
        <f t="shared" si="8"/>
        <v>B</v>
      </c>
      <c r="H549" s="51"/>
      <c r="I549" s="51"/>
      <c r="J549" s="51"/>
      <c r="K549" s="51" t="s">
        <v>3203</v>
      </c>
      <c r="L549" s="51" t="s">
        <v>3454</v>
      </c>
      <c r="M549" s="52" t="b">
        <v>0</v>
      </c>
      <c r="N549" s="53">
        <v>45748.3855948727</v>
      </c>
      <c r="O549" s="51" t="s">
        <v>34</v>
      </c>
    </row>
    <row r="550" spans="1:15" x14ac:dyDescent="0.25">
      <c r="A550" s="51"/>
      <c r="B550" s="51" t="s">
        <v>4428</v>
      </c>
      <c r="C550" s="51" t="s">
        <v>4429</v>
      </c>
      <c r="D550" s="51" t="s">
        <v>2446</v>
      </c>
      <c r="E550" s="51" t="s">
        <v>4180</v>
      </c>
      <c r="F550" s="51" t="s">
        <v>6980</v>
      </c>
      <c r="G550" s="51" t="str">
        <f t="shared" si="8"/>
        <v>B</v>
      </c>
      <c r="H550" s="51"/>
      <c r="I550" s="51"/>
      <c r="J550" s="51"/>
      <c r="K550" s="51" t="s">
        <v>3203</v>
      </c>
      <c r="L550" s="51" t="s">
        <v>4430</v>
      </c>
      <c r="M550" s="52" t="b">
        <v>0</v>
      </c>
      <c r="N550" s="53">
        <v>45747.734482986103</v>
      </c>
      <c r="O550" s="51" t="s">
        <v>34</v>
      </c>
    </row>
    <row r="551" spans="1:15" x14ac:dyDescent="0.25">
      <c r="A551" s="51"/>
      <c r="B551" s="51" t="s">
        <v>4431</v>
      </c>
      <c r="C551" s="51" t="s">
        <v>4432</v>
      </c>
      <c r="D551" s="51" t="s">
        <v>2717</v>
      </c>
      <c r="E551" s="51" t="s">
        <v>4180</v>
      </c>
      <c r="F551" s="51" t="s">
        <v>6980</v>
      </c>
      <c r="G551" s="51" t="str">
        <f t="shared" si="8"/>
        <v>B</v>
      </c>
      <c r="H551" s="51"/>
      <c r="I551" s="51"/>
      <c r="J551" s="51"/>
      <c r="K551" s="51" t="s">
        <v>3203</v>
      </c>
      <c r="L551" s="51" t="s">
        <v>3446</v>
      </c>
      <c r="M551" s="52" t="b">
        <v>0</v>
      </c>
      <c r="N551" s="53">
        <v>45741.337157835602</v>
      </c>
      <c r="O551" s="51" t="s">
        <v>34</v>
      </c>
    </row>
    <row r="552" spans="1:15" x14ac:dyDescent="0.25">
      <c r="A552" s="51"/>
      <c r="B552" s="51" t="s">
        <v>4433</v>
      </c>
      <c r="C552" s="51" t="s">
        <v>4434</v>
      </c>
      <c r="D552" s="51" t="s">
        <v>1810</v>
      </c>
      <c r="E552" s="51" t="s">
        <v>4180</v>
      </c>
      <c r="F552" s="51" t="s">
        <v>6980</v>
      </c>
      <c r="G552" s="51" t="str">
        <f t="shared" si="8"/>
        <v>B</v>
      </c>
      <c r="H552" s="51"/>
      <c r="I552" s="51"/>
      <c r="J552" s="51"/>
      <c r="K552" s="51" t="s">
        <v>3203</v>
      </c>
      <c r="L552" s="51" t="s">
        <v>3421</v>
      </c>
      <c r="M552" s="52" t="b">
        <v>0</v>
      </c>
      <c r="N552" s="53">
        <v>45747.733965544001</v>
      </c>
      <c r="O552" s="51" t="s">
        <v>34</v>
      </c>
    </row>
    <row r="553" spans="1:15" x14ac:dyDescent="0.25">
      <c r="A553" s="51"/>
      <c r="B553" s="51" t="s">
        <v>4435</v>
      </c>
      <c r="C553" s="51" t="s">
        <v>4436</v>
      </c>
      <c r="D553" s="51" t="s">
        <v>1682</v>
      </c>
      <c r="E553" s="51" t="s">
        <v>4180</v>
      </c>
      <c r="F553" s="51" t="s">
        <v>6980</v>
      </c>
      <c r="G553" s="51" t="str">
        <f t="shared" si="8"/>
        <v>B</v>
      </c>
      <c r="H553" s="51"/>
      <c r="I553" s="51"/>
      <c r="J553" s="51"/>
      <c r="K553" s="51" t="s">
        <v>3203</v>
      </c>
      <c r="L553" s="51" t="s">
        <v>4437</v>
      </c>
      <c r="M553" s="52" t="b">
        <v>0</v>
      </c>
      <c r="N553" s="53">
        <v>45741.336574768502</v>
      </c>
      <c r="O553" s="51" t="s">
        <v>34</v>
      </c>
    </row>
    <row r="554" spans="1:15" x14ac:dyDescent="0.25">
      <c r="A554" s="51" t="s">
        <v>32</v>
      </c>
      <c r="B554" s="51" t="s">
        <v>4438</v>
      </c>
      <c r="C554" s="51" t="s">
        <v>4439</v>
      </c>
      <c r="D554" s="51" t="s">
        <v>4440</v>
      </c>
      <c r="E554" s="51" t="s">
        <v>3195</v>
      </c>
      <c r="F554" s="51" t="s">
        <v>7313</v>
      </c>
      <c r="G554" s="51" t="str">
        <f t="shared" si="8"/>
        <v>N</v>
      </c>
      <c r="H554" s="51"/>
      <c r="I554" s="51"/>
      <c r="J554" s="51" t="s">
        <v>3401</v>
      </c>
      <c r="K554" s="51" t="s">
        <v>3203</v>
      </c>
      <c r="L554" s="51" t="s">
        <v>3449</v>
      </c>
      <c r="M554" s="52" t="b">
        <v>0</v>
      </c>
      <c r="N554" s="53">
        <v>45756.7284047801</v>
      </c>
      <c r="O554" s="51" t="s">
        <v>34</v>
      </c>
    </row>
    <row r="555" spans="1:15" x14ac:dyDescent="0.25">
      <c r="A555" s="51"/>
      <c r="B555" s="51" t="s">
        <v>4441</v>
      </c>
      <c r="C555" s="51" t="s">
        <v>4442</v>
      </c>
      <c r="D555" s="51" t="s">
        <v>4443</v>
      </c>
      <c r="E555" s="51" t="s">
        <v>4180</v>
      </c>
      <c r="F555" s="51" t="s">
        <v>6980</v>
      </c>
      <c r="G555" s="51" t="str">
        <f t="shared" si="8"/>
        <v>B</v>
      </c>
      <c r="H555" s="51"/>
      <c r="I555" s="51"/>
      <c r="J555" s="51"/>
      <c r="K555" s="51" t="s">
        <v>3203</v>
      </c>
      <c r="L555" s="51" t="s">
        <v>4444</v>
      </c>
      <c r="M555" s="52" t="b">
        <v>0</v>
      </c>
      <c r="N555" s="53">
        <v>45749.6629199421</v>
      </c>
      <c r="O555" s="51" t="s">
        <v>34</v>
      </c>
    </row>
    <row r="556" spans="1:15" x14ac:dyDescent="0.25">
      <c r="A556" s="51"/>
      <c r="B556" s="51" t="s">
        <v>4445</v>
      </c>
      <c r="C556" s="51" t="s">
        <v>4446</v>
      </c>
      <c r="D556" s="51" t="s">
        <v>4447</v>
      </c>
      <c r="E556" s="51" t="s">
        <v>4180</v>
      </c>
      <c r="F556" s="51" t="s">
        <v>6980</v>
      </c>
      <c r="G556" s="51" t="str">
        <f t="shared" si="8"/>
        <v>B</v>
      </c>
      <c r="H556" s="51"/>
      <c r="I556" s="51"/>
      <c r="J556" s="51"/>
      <c r="K556" s="51" t="s">
        <v>3203</v>
      </c>
      <c r="L556" s="51" t="s">
        <v>3449</v>
      </c>
      <c r="M556" s="52" t="b">
        <v>0</v>
      </c>
      <c r="N556" s="53">
        <v>45749.671228969899</v>
      </c>
      <c r="O556" s="51" t="s">
        <v>34</v>
      </c>
    </row>
    <row r="557" spans="1:15" x14ac:dyDescent="0.25">
      <c r="A557" s="51"/>
      <c r="B557" s="51" t="s">
        <v>4448</v>
      </c>
      <c r="C557" s="51" t="s">
        <v>4449</v>
      </c>
      <c r="D557" s="51" t="s">
        <v>2718</v>
      </c>
      <c r="E557" s="51" t="s">
        <v>4180</v>
      </c>
      <c r="F557" s="51" t="s">
        <v>6980</v>
      </c>
      <c r="G557" s="51" t="str">
        <f t="shared" si="8"/>
        <v>B</v>
      </c>
      <c r="H557" s="51"/>
      <c r="I557" s="51"/>
      <c r="J557" s="51"/>
      <c r="K557" s="51" t="s">
        <v>3203</v>
      </c>
      <c r="L557" s="51"/>
      <c r="M557" s="52" t="b">
        <v>0</v>
      </c>
      <c r="N557" s="53">
        <v>45776.578877349501</v>
      </c>
      <c r="O557" s="51" t="s">
        <v>34</v>
      </c>
    </row>
    <row r="558" spans="1:15" x14ac:dyDescent="0.25">
      <c r="A558" s="51"/>
      <c r="B558" s="51" t="s">
        <v>4450</v>
      </c>
      <c r="C558" s="51" t="s">
        <v>4451</v>
      </c>
      <c r="D558" s="51" t="s">
        <v>4452</v>
      </c>
      <c r="E558" s="51" t="s">
        <v>4180</v>
      </c>
      <c r="F558" s="51" t="s">
        <v>6980</v>
      </c>
      <c r="G558" s="51" t="str">
        <f t="shared" si="8"/>
        <v>B</v>
      </c>
      <c r="H558" s="51"/>
      <c r="I558" s="51"/>
      <c r="J558" s="51"/>
      <c r="K558" s="51" t="s">
        <v>3203</v>
      </c>
      <c r="L558" s="51" t="s">
        <v>4318</v>
      </c>
      <c r="M558" s="52" t="b">
        <v>0</v>
      </c>
      <c r="N558" s="53">
        <v>45741.723225034701</v>
      </c>
      <c r="O558" s="51" t="s">
        <v>34</v>
      </c>
    </row>
    <row r="559" spans="1:15" x14ac:dyDescent="0.25">
      <c r="A559" s="51"/>
      <c r="B559" s="51" t="s">
        <v>4453</v>
      </c>
      <c r="C559" s="51" t="s">
        <v>4454</v>
      </c>
      <c r="D559" s="51" t="s">
        <v>1381</v>
      </c>
      <c r="E559" s="51" t="s">
        <v>4180</v>
      </c>
      <c r="F559" s="51" t="s">
        <v>6980</v>
      </c>
      <c r="G559" s="51" t="str">
        <f t="shared" si="8"/>
        <v>B</v>
      </c>
      <c r="H559" s="51"/>
      <c r="I559" s="51"/>
      <c r="J559" s="51"/>
      <c r="K559" s="51" t="s">
        <v>3203</v>
      </c>
      <c r="L559" s="51" t="s">
        <v>3406</v>
      </c>
      <c r="M559" s="52" t="b">
        <v>0</v>
      </c>
      <c r="N559" s="53">
        <v>45769.489338229199</v>
      </c>
      <c r="O559" s="51" t="s">
        <v>34</v>
      </c>
    </row>
    <row r="560" spans="1:15" x14ac:dyDescent="0.25">
      <c r="A560" s="51"/>
      <c r="B560" s="51" t="s">
        <v>4455</v>
      </c>
      <c r="C560" s="51" t="s">
        <v>4456</v>
      </c>
      <c r="D560" s="51" t="s">
        <v>2200</v>
      </c>
      <c r="E560" s="51" t="s">
        <v>4180</v>
      </c>
      <c r="F560" s="51" t="s">
        <v>6980</v>
      </c>
      <c r="G560" s="51" t="str">
        <f t="shared" si="8"/>
        <v>B</v>
      </c>
      <c r="H560" s="51"/>
      <c r="I560" s="51"/>
      <c r="J560" s="51"/>
      <c r="K560" s="51" t="s">
        <v>3203</v>
      </c>
      <c r="L560" s="51" t="s">
        <v>4318</v>
      </c>
      <c r="M560" s="52" t="b">
        <v>0</v>
      </c>
      <c r="N560" s="53">
        <v>45776.3535394676</v>
      </c>
      <c r="O560" s="51" t="s">
        <v>34</v>
      </c>
    </row>
    <row r="561" spans="1:15" x14ac:dyDescent="0.25">
      <c r="A561" s="51"/>
      <c r="B561" s="51" t="s">
        <v>4457</v>
      </c>
      <c r="C561" s="51" t="s">
        <v>4458</v>
      </c>
      <c r="D561" s="51" t="s">
        <v>2713</v>
      </c>
      <c r="E561" s="51" t="s">
        <v>4180</v>
      </c>
      <c r="F561" s="51" t="s">
        <v>6980</v>
      </c>
      <c r="G561" s="51" t="str">
        <f t="shared" si="8"/>
        <v>B</v>
      </c>
      <c r="H561" s="51"/>
      <c r="I561" s="51"/>
      <c r="J561" s="51"/>
      <c r="K561" s="51" t="s">
        <v>3203</v>
      </c>
      <c r="L561" s="51" t="s">
        <v>3204</v>
      </c>
      <c r="M561" s="52" t="b">
        <v>0</v>
      </c>
      <c r="N561" s="53">
        <v>45700.479882488398</v>
      </c>
      <c r="O561" s="51" t="s">
        <v>34</v>
      </c>
    </row>
    <row r="562" spans="1:15" x14ac:dyDescent="0.25">
      <c r="A562" s="51"/>
      <c r="B562" s="51" t="s">
        <v>4459</v>
      </c>
      <c r="C562" s="51" t="s">
        <v>4460</v>
      </c>
      <c r="D562" s="51" t="s">
        <v>1686</v>
      </c>
      <c r="E562" s="51" t="s">
        <v>4180</v>
      </c>
      <c r="F562" s="51" t="s">
        <v>6980</v>
      </c>
      <c r="G562" s="51" t="str">
        <f t="shared" si="8"/>
        <v>B</v>
      </c>
      <c r="H562" s="51"/>
      <c r="I562" s="51"/>
      <c r="J562" s="51" t="s">
        <v>3202</v>
      </c>
      <c r="K562" s="51" t="s">
        <v>3203</v>
      </c>
      <c r="L562" s="51" t="s">
        <v>4393</v>
      </c>
      <c r="M562" s="52" t="b">
        <v>0</v>
      </c>
      <c r="N562" s="53">
        <v>45317.6991079051</v>
      </c>
      <c r="O562" s="51" t="s">
        <v>2815</v>
      </c>
    </row>
    <row r="563" spans="1:15" x14ac:dyDescent="0.25">
      <c r="A563" s="51"/>
      <c r="B563" s="51" t="s">
        <v>4461</v>
      </c>
      <c r="C563" s="51" t="s">
        <v>4462</v>
      </c>
      <c r="D563" s="51" t="s">
        <v>1762</v>
      </c>
      <c r="E563" s="51" t="s">
        <v>4180</v>
      </c>
      <c r="F563" s="51" t="s">
        <v>6980</v>
      </c>
      <c r="G563" s="51" t="str">
        <f t="shared" si="8"/>
        <v>B</v>
      </c>
      <c r="H563" s="51"/>
      <c r="I563" s="51"/>
      <c r="J563" s="51"/>
      <c r="K563" s="51" t="s">
        <v>3203</v>
      </c>
      <c r="L563" s="51" t="s">
        <v>4175</v>
      </c>
      <c r="M563" s="52" t="b">
        <v>0</v>
      </c>
      <c r="N563" s="53">
        <v>45748.355694247701</v>
      </c>
      <c r="O563" s="51" t="s">
        <v>34</v>
      </c>
    </row>
    <row r="564" spans="1:15" x14ac:dyDescent="0.25">
      <c r="A564" s="51" t="s">
        <v>32</v>
      </c>
      <c r="B564" s="51" t="s">
        <v>4463</v>
      </c>
      <c r="C564" s="51" t="s">
        <v>4464</v>
      </c>
      <c r="D564" s="51" t="s">
        <v>2720</v>
      </c>
      <c r="E564" s="51" t="s">
        <v>3195</v>
      </c>
      <c r="F564" s="51" t="s">
        <v>7313</v>
      </c>
      <c r="G564" s="51" t="str">
        <f t="shared" si="8"/>
        <v>N</v>
      </c>
      <c r="H564" s="51"/>
      <c r="I564" s="51"/>
      <c r="J564" s="51" t="s">
        <v>4270</v>
      </c>
      <c r="K564" s="51" t="s">
        <v>3196</v>
      </c>
      <c r="L564" s="51" t="s">
        <v>3383</v>
      </c>
      <c r="M564" s="52" t="b">
        <v>0</v>
      </c>
      <c r="N564" s="53">
        <v>45761.354483946801</v>
      </c>
      <c r="O564" s="51" t="s">
        <v>34</v>
      </c>
    </row>
    <row r="565" spans="1:15" x14ac:dyDescent="0.25">
      <c r="A565" s="51"/>
      <c r="B565" s="51" t="s">
        <v>4465</v>
      </c>
      <c r="C565" s="51" t="s">
        <v>4466</v>
      </c>
      <c r="D565" s="51" t="s">
        <v>1910</v>
      </c>
      <c r="E565" s="51" t="s">
        <v>4180</v>
      </c>
      <c r="F565" s="51" t="s">
        <v>6980</v>
      </c>
      <c r="G565" s="51" t="str">
        <f t="shared" si="8"/>
        <v>B</v>
      </c>
      <c r="H565" s="51"/>
      <c r="I565" s="51"/>
      <c r="J565" s="51"/>
      <c r="K565" s="51" t="s">
        <v>3203</v>
      </c>
      <c r="L565" s="51" t="s">
        <v>4318</v>
      </c>
      <c r="M565" s="52" t="b">
        <v>0</v>
      </c>
      <c r="N565" s="53">
        <v>45776.354052858798</v>
      </c>
      <c r="O565" s="51" t="s">
        <v>34</v>
      </c>
    </row>
    <row r="566" spans="1:15" x14ac:dyDescent="0.25">
      <c r="A566" s="51"/>
      <c r="B566" s="51" t="s">
        <v>4467</v>
      </c>
      <c r="C566" s="51" t="s">
        <v>4468</v>
      </c>
      <c r="D566" s="51" t="s">
        <v>1722</v>
      </c>
      <c r="E566" s="51" t="s">
        <v>4180</v>
      </c>
      <c r="F566" s="51" t="s">
        <v>6980</v>
      </c>
      <c r="G566" s="51" t="str">
        <f t="shared" si="8"/>
        <v>B</v>
      </c>
      <c r="H566" s="51"/>
      <c r="I566" s="51"/>
      <c r="J566" s="51"/>
      <c r="K566" s="51" t="s">
        <v>3203</v>
      </c>
      <c r="L566" s="51" t="s">
        <v>4183</v>
      </c>
      <c r="M566" s="52" t="b">
        <v>0</v>
      </c>
      <c r="N566" s="53">
        <v>45763.390501736103</v>
      </c>
      <c r="O566" s="51" t="s">
        <v>34</v>
      </c>
    </row>
    <row r="567" spans="1:15" x14ac:dyDescent="0.25">
      <c r="A567" s="51"/>
      <c r="B567" s="51" t="s">
        <v>4469</v>
      </c>
      <c r="C567" s="51" t="s">
        <v>4470</v>
      </c>
      <c r="D567" s="51" t="s">
        <v>2020</v>
      </c>
      <c r="E567" s="51" t="s">
        <v>4180</v>
      </c>
      <c r="F567" s="51" t="s">
        <v>6980</v>
      </c>
      <c r="G567" s="51" t="str">
        <f t="shared" si="8"/>
        <v>B</v>
      </c>
      <c r="H567" s="51"/>
      <c r="I567" s="51"/>
      <c r="J567" s="51"/>
      <c r="K567" s="51" t="s">
        <v>3203</v>
      </c>
      <c r="L567" s="51" t="s">
        <v>3538</v>
      </c>
      <c r="M567" s="52" t="b">
        <v>0</v>
      </c>
      <c r="N567" s="53">
        <v>45769.613976273104</v>
      </c>
      <c r="O567" s="51" t="s">
        <v>34</v>
      </c>
    </row>
    <row r="568" spans="1:15" x14ac:dyDescent="0.25">
      <c r="A568" s="51"/>
      <c r="B568" s="51" t="s">
        <v>4471</v>
      </c>
      <c r="C568" s="51" t="s">
        <v>4472</v>
      </c>
      <c r="D568" s="51" t="s">
        <v>2160</v>
      </c>
      <c r="E568" s="51" t="s">
        <v>4180</v>
      </c>
      <c r="F568" s="51" t="s">
        <v>6980</v>
      </c>
      <c r="G568" s="51" t="str">
        <f t="shared" si="8"/>
        <v>B</v>
      </c>
      <c r="H568" s="51"/>
      <c r="I568" s="51"/>
      <c r="J568" s="51"/>
      <c r="K568" s="51" t="s">
        <v>3203</v>
      </c>
      <c r="L568" s="51" t="s">
        <v>4175</v>
      </c>
      <c r="M568" s="52" t="b">
        <v>0</v>
      </c>
      <c r="N568" s="53">
        <v>45748.352017442099</v>
      </c>
      <c r="O568" s="51" t="s">
        <v>34</v>
      </c>
    </row>
    <row r="569" spans="1:15" x14ac:dyDescent="0.25">
      <c r="A569" s="51"/>
      <c r="B569" s="51" t="s">
        <v>4473</v>
      </c>
      <c r="C569" s="51" t="s">
        <v>4474</v>
      </c>
      <c r="D569" s="51" t="s">
        <v>1696</v>
      </c>
      <c r="E569" s="51" t="s">
        <v>4180</v>
      </c>
      <c r="F569" s="51" t="s">
        <v>6980</v>
      </c>
      <c r="G569" s="51" t="str">
        <f t="shared" si="8"/>
        <v>B</v>
      </c>
      <c r="H569" s="51"/>
      <c r="I569" s="51"/>
      <c r="J569" s="51"/>
      <c r="K569" s="51" t="s">
        <v>3203</v>
      </c>
      <c r="L569" s="51" t="s">
        <v>4323</v>
      </c>
      <c r="M569" s="52" t="b">
        <v>0</v>
      </c>
      <c r="N569" s="53">
        <v>45769.487270451398</v>
      </c>
      <c r="O569" s="51" t="s">
        <v>34</v>
      </c>
    </row>
    <row r="570" spans="1:15" x14ac:dyDescent="0.25">
      <c r="A570" s="51" t="s">
        <v>32</v>
      </c>
      <c r="B570" s="51" t="s">
        <v>4475</v>
      </c>
      <c r="C570" s="51" t="s">
        <v>4476</v>
      </c>
      <c r="D570" s="51" t="s">
        <v>2085</v>
      </c>
      <c r="E570" s="51" t="s">
        <v>3195</v>
      </c>
      <c r="F570" s="51" t="s">
        <v>7313</v>
      </c>
      <c r="G570" s="51" t="str">
        <f t="shared" si="8"/>
        <v>N</v>
      </c>
      <c r="H570" s="51"/>
      <c r="I570" s="51"/>
      <c r="J570" s="51" t="s">
        <v>3391</v>
      </c>
      <c r="K570" s="51" t="s">
        <v>3196</v>
      </c>
      <c r="L570" s="51" t="s">
        <v>4126</v>
      </c>
      <c r="M570" s="52" t="b">
        <v>0</v>
      </c>
      <c r="N570" s="53">
        <v>45290.473306018503</v>
      </c>
      <c r="O570" s="51" t="s">
        <v>34</v>
      </c>
    </row>
    <row r="571" spans="1:15" x14ac:dyDescent="0.25">
      <c r="A571" s="51"/>
      <c r="B571" s="51" t="s">
        <v>4477</v>
      </c>
      <c r="C571" s="51" t="s">
        <v>4478</v>
      </c>
      <c r="D571" s="51" t="s">
        <v>1697</v>
      </c>
      <c r="E571" s="51" t="s">
        <v>3199</v>
      </c>
      <c r="F571" s="51" t="s">
        <v>6980</v>
      </c>
      <c r="G571" s="51" t="str">
        <f t="shared" si="8"/>
        <v>B</v>
      </c>
      <c r="H571" s="51"/>
      <c r="I571" s="51"/>
      <c r="J571" s="51" t="s">
        <v>3401</v>
      </c>
      <c r="K571" s="51" t="s">
        <v>3203</v>
      </c>
      <c r="L571" s="51" t="s">
        <v>3402</v>
      </c>
      <c r="M571" s="52" t="b">
        <v>0</v>
      </c>
      <c r="N571" s="53">
        <v>45280.614510335603</v>
      </c>
      <c r="O571" s="51" t="s">
        <v>2815</v>
      </c>
    </row>
    <row r="572" spans="1:15" x14ac:dyDescent="0.25">
      <c r="A572" s="51"/>
      <c r="B572" s="51" t="s">
        <v>4479</v>
      </c>
      <c r="C572" s="51" t="s">
        <v>4480</v>
      </c>
      <c r="D572" s="51" t="s">
        <v>4481</v>
      </c>
      <c r="E572" s="51" t="s">
        <v>4180</v>
      </c>
      <c r="F572" s="51" t="s">
        <v>6980</v>
      </c>
      <c r="G572" s="51" t="str">
        <f t="shared" si="8"/>
        <v>B</v>
      </c>
      <c r="H572" s="51"/>
      <c r="I572" s="51"/>
      <c r="J572" s="51"/>
      <c r="K572" s="51" t="s">
        <v>3203</v>
      </c>
      <c r="L572" s="51" t="s">
        <v>4437</v>
      </c>
      <c r="M572" s="52" t="b">
        <v>0</v>
      </c>
      <c r="N572" s="53">
        <v>45749.664740624998</v>
      </c>
      <c r="O572" s="51" t="s">
        <v>34</v>
      </c>
    </row>
    <row r="573" spans="1:15" x14ac:dyDescent="0.25">
      <c r="A573" s="51"/>
      <c r="B573" s="51" t="s">
        <v>4482</v>
      </c>
      <c r="C573" s="51" t="s">
        <v>4483</v>
      </c>
      <c r="D573" s="51" t="s">
        <v>1883</v>
      </c>
      <c r="E573" s="51" t="s">
        <v>3199</v>
      </c>
      <c r="F573" s="51" t="s">
        <v>6980</v>
      </c>
      <c r="G573" s="51" t="str">
        <f t="shared" si="8"/>
        <v>B</v>
      </c>
      <c r="H573" s="51"/>
      <c r="I573" s="51"/>
      <c r="J573" s="51" t="s">
        <v>3409</v>
      </c>
      <c r="K573" s="51" t="s">
        <v>3203</v>
      </c>
      <c r="L573" s="51" t="s">
        <v>4196</v>
      </c>
      <c r="M573" s="52" t="b">
        <v>0</v>
      </c>
      <c r="N573" s="53">
        <v>45808.715053506901</v>
      </c>
      <c r="O573" s="51" t="s">
        <v>2815</v>
      </c>
    </row>
    <row r="574" spans="1:15" x14ac:dyDescent="0.25">
      <c r="A574" s="51"/>
      <c r="B574" s="51" t="s">
        <v>4484</v>
      </c>
      <c r="C574" s="51" t="s">
        <v>4485</v>
      </c>
      <c r="D574" s="51" t="s">
        <v>1887</v>
      </c>
      <c r="E574" s="51" t="s">
        <v>4180</v>
      </c>
      <c r="F574" s="51" t="s">
        <v>6980</v>
      </c>
      <c r="G574" s="51" t="str">
        <f t="shared" si="8"/>
        <v>B</v>
      </c>
      <c r="H574" s="51"/>
      <c r="I574" s="51"/>
      <c r="J574" s="51"/>
      <c r="K574" s="51" t="s">
        <v>3203</v>
      </c>
      <c r="L574" s="51" t="s">
        <v>4342</v>
      </c>
      <c r="M574" s="52" t="b">
        <v>0</v>
      </c>
      <c r="N574" s="53">
        <v>45748.390092673602</v>
      </c>
      <c r="O574" s="51" t="s">
        <v>34</v>
      </c>
    </row>
    <row r="575" spans="1:15" x14ac:dyDescent="0.25">
      <c r="A575" s="51"/>
      <c r="B575" s="51" t="s">
        <v>4486</v>
      </c>
      <c r="C575" s="51" t="s">
        <v>4487</v>
      </c>
      <c r="D575" s="51" t="s">
        <v>2288</v>
      </c>
      <c r="E575" s="51" t="s">
        <v>4180</v>
      </c>
      <c r="F575" s="51" t="s">
        <v>6980</v>
      </c>
      <c r="G575" s="51" t="str">
        <f t="shared" si="8"/>
        <v>B</v>
      </c>
      <c r="H575" s="51"/>
      <c r="I575" s="51"/>
      <c r="J575" s="51"/>
      <c r="K575" s="51" t="s">
        <v>3203</v>
      </c>
      <c r="L575" s="51" t="s">
        <v>4444</v>
      </c>
      <c r="M575" s="52" t="b">
        <v>0</v>
      </c>
      <c r="N575" s="53">
        <v>45756.700688391204</v>
      </c>
      <c r="O575" s="51" t="s">
        <v>34</v>
      </c>
    </row>
    <row r="576" spans="1:15" x14ac:dyDescent="0.25">
      <c r="A576" s="51"/>
      <c r="B576" s="51" t="s">
        <v>4488</v>
      </c>
      <c r="C576" s="51" t="s">
        <v>4489</v>
      </c>
      <c r="D576" s="51" t="s">
        <v>2425</v>
      </c>
      <c r="E576" s="51" t="s">
        <v>4180</v>
      </c>
      <c r="F576" s="51" t="s">
        <v>6980</v>
      </c>
      <c r="G576" s="51" t="str">
        <f t="shared" si="8"/>
        <v>B</v>
      </c>
      <c r="H576" s="51"/>
      <c r="I576" s="51"/>
      <c r="J576" s="51"/>
      <c r="K576" s="51" t="s">
        <v>3203</v>
      </c>
      <c r="L576" s="51" t="s">
        <v>4430</v>
      </c>
      <c r="M576" s="52" t="b">
        <v>0</v>
      </c>
      <c r="N576" s="53">
        <v>45748.3212059375</v>
      </c>
      <c r="O576" s="51" t="s">
        <v>34</v>
      </c>
    </row>
    <row r="577" spans="1:15" x14ac:dyDescent="0.25">
      <c r="A577" s="51"/>
      <c r="B577" s="51" t="s">
        <v>4490</v>
      </c>
      <c r="C577" s="51" t="s">
        <v>4491</v>
      </c>
      <c r="D577" s="51" t="s">
        <v>1607</v>
      </c>
      <c r="E577" s="51" t="s">
        <v>4180</v>
      </c>
      <c r="F577" s="51" t="s">
        <v>6980</v>
      </c>
      <c r="G577" s="51" t="str">
        <f t="shared" si="8"/>
        <v>B</v>
      </c>
      <c r="H577" s="51"/>
      <c r="I577" s="51"/>
      <c r="J577" s="51"/>
      <c r="K577" s="51" t="s">
        <v>3203</v>
      </c>
      <c r="L577" s="51" t="s">
        <v>4196</v>
      </c>
      <c r="M577" s="52" t="b">
        <v>0</v>
      </c>
      <c r="N577" s="53">
        <v>45769.481157326401</v>
      </c>
      <c r="O577" s="51" t="s">
        <v>34</v>
      </c>
    </row>
    <row r="578" spans="1:15" x14ac:dyDescent="0.25">
      <c r="A578" s="51"/>
      <c r="B578" s="51" t="s">
        <v>4492</v>
      </c>
      <c r="C578" s="51" t="s">
        <v>4493</v>
      </c>
      <c r="D578" s="51" t="s">
        <v>4494</v>
      </c>
      <c r="E578" s="51" t="s">
        <v>3199</v>
      </c>
      <c r="F578" s="51" t="s">
        <v>6980</v>
      </c>
      <c r="G578" s="51" t="str">
        <f t="shared" si="8"/>
        <v>B</v>
      </c>
      <c r="H578" s="51"/>
      <c r="I578" s="51"/>
      <c r="J578" s="51" t="s">
        <v>3202</v>
      </c>
      <c r="K578" s="51" t="s">
        <v>3203</v>
      </c>
      <c r="L578" s="51" t="s">
        <v>3415</v>
      </c>
      <c r="M578" s="52" t="b">
        <v>0</v>
      </c>
      <c r="N578" s="53">
        <v>45817.545127546298</v>
      </c>
      <c r="O578" s="51" t="s">
        <v>2815</v>
      </c>
    </row>
    <row r="579" spans="1:15" x14ac:dyDescent="0.25">
      <c r="A579" s="51"/>
      <c r="B579" s="51" t="s">
        <v>4495</v>
      </c>
      <c r="C579" s="51" t="s">
        <v>4496</v>
      </c>
      <c r="D579" s="51" t="s">
        <v>4497</v>
      </c>
      <c r="E579" s="51" t="s">
        <v>3199</v>
      </c>
      <c r="F579" s="51" t="s">
        <v>6980</v>
      </c>
      <c r="G579" s="51" t="str">
        <f t="shared" si="8"/>
        <v>B</v>
      </c>
      <c r="H579" s="51"/>
      <c r="I579" s="51"/>
      <c r="J579" s="51" t="s">
        <v>3409</v>
      </c>
      <c r="K579" s="51" t="s">
        <v>3203</v>
      </c>
      <c r="L579" s="51" t="s">
        <v>4196</v>
      </c>
      <c r="M579" s="52" t="b">
        <v>0</v>
      </c>
      <c r="N579" s="53">
        <v>45776.611026886603</v>
      </c>
      <c r="O579" s="51" t="s">
        <v>2815</v>
      </c>
    </row>
    <row r="580" spans="1:15" x14ac:dyDescent="0.25">
      <c r="A580" s="51"/>
      <c r="B580" s="51" t="s">
        <v>4498</v>
      </c>
      <c r="C580" s="51" t="s">
        <v>4499</v>
      </c>
      <c r="D580" s="51" t="s">
        <v>4500</v>
      </c>
      <c r="E580" s="51" t="s">
        <v>3199</v>
      </c>
      <c r="F580" s="51" t="s">
        <v>6980</v>
      </c>
      <c r="G580" s="51" t="str">
        <f t="shared" ref="G580:G643" si="9">IF(F580="MIENNAM","N","B")</f>
        <v>B</v>
      </c>
      <c r="H580" s="51"/>
      <c r="I580" s="51"/>
      <c r="J580" s="51"/>
      <c r="K580" s="51" t="s">
        <v>3203</v>
      </c>
      <c r="L580" s="51"/>
      <c r="M580" s="52" t="b">
        <v>0</v>
      </c>
      <c r="N580" s="53">
        <v>45873.721111342602</v>
      </c>
      <c r="O580" s="51" t="s">
        <v>2815</v>
      </c>
    </row>
    <row r="581" spans="1:15" x14ac:dyDescent="0.25">
      <c r="A581" s="51"/>
      <c r="B581" s="51" t="s">
        <v>4501</v>
      </c>
      <c r="C581" s="51" t="s">
        <v>4502</v>
      </c>
      <c r="D581" s="51" t="s">
        <v>1670</v>
      </c>
      <c r="E581" s="51" t="s">
        <v>4180</v>
      </c>
      <c r="F581" s="51" t="s">
        <v>6980</v>
      </c>
      <c r="G581" s="51" t="str">
        <f t="shared" si="9"/>
        <v>B</v>
      </c>
      <c r="H581" s="51"/>
      <c r="I581" s="51"/>
      <c r="J581" s="51"/>
      <c r="K581" s="51" t="s">
        <v>3203</v>
      </c>
      <c r="L581" s="51" t="s">
        <v>4342</v>
      </c>
      <c r="M581" s="52" t="b">
        <v>0</v>
      </c>
      <c r="N581" s="53">
        <v>45763.3897111111</v>
      </c>
      <c r="O581" s="51" t="s">
        <v>34</v>
      </c>
    </row>
    <row r="582" spans="1:15" x14ac:dyDescent="0.25">
      <c r="A582" s="51"/>
      <c r="B582" s="51" t="s">
        <v>4503</v>
      </c>
      <c r="C582" s="51" t="s">
        <v>4504</v>
      </c>
      <c r="D582" s="51" t="s">
        <v>1603</v>
      </c>
      <c r="E582" s="51" t="s">
        <v>3199</v>
      </c>
      <c r="F582" s="51" t="s">
        <v>6980</v>
      </c>
      <c r="G582" s="51" t="str">
        <f t="shared" si="9"/>
        <v>B</v>
      </c>
      <c r="H582" s="51"/>
      <c r="I582" s="51"/>
      <c r="J582" s="51" t="s">
        <v>3409</v>
      </c>
      <c r="K582" s="51" t="s">
        <v>3203</v>
      </c>
      <c r="L582" s="51" t="s">
        <v>4437</v>
      </c>
      <c r="M582" s="52" t="b">
        <v>0</v>
      </c>
      <c r="N582" s="53">
        <v>45289.586352430597</v>
      </c>
      <c r="O582" s="51" t="s">
        <v>2815</v>
      </c>
    </row>
    <row r="583" spans="1:15" x14ac:dyDescent="0.25">
      <c r="A583" s="51"/>
      <c r="B583" s="51" t="s">
        <v>4505</v>
      </c>
      <c r="C583" s="51" t="s">
        <v>4506</v>
      </c>
      <c r="D583" s="51" t="s">
        <v>1964</v>
      </c>
      <c r="E583" s="51" t="s">
        <v>4180</v>
      </c>
      <c r="F583" s="51" t="s">
        <v>6980</v>
      </c>
      <c r="G583" s="51" t="str">
        <f t="shared" si="9"/>
        <v>B</v>
      </c>
      <c r="H583" s="51"/>
      <c r="I583" s="51"/>
      <c r="J583" s="51"/>
      <c r="K583" s="51" t="s">
        <v>3203</v>
      </c>
      <c r="L583" s="51" t="s">
        <v>4430</v>
      </c>
      <c r="M583" s="52" t="b">
        <v>0</v>
      </c>
      <c r="N583" s="53">
        <v>45765.459251354201</v>
      </c>
      <c r="O583" s="51" t="s">
        <v>34</v>
      </c>
    </row>
    <row r="584" spans="1:15" x14ac:dyDescent="0.25">
      <c r="A584" s="51"/>
      <c r="B584" s="51" t="s">
        <v>4507</v>
      </c>
      <c r="C584" s="51" t="s">
        <v>4508</v>
      </c>
      <c r="D584" s="51" t="s">
        <v>1372</v>
      </c>
      <c r="E584" s="51" t="s">
        <v>4180</v>
      </c>
      <c r="F584" s="51" t="s">
        <v>6980</v>
      </c>
      <c r="G584" s="51" t="str">
        <f t="shared" si="9"/>
        <v>B</v>
      </c>
      <c r="H584" s="51"/>
      <c r="I584" s="51"/>
      <c r="J584" s="51"/>
      <c r="K584" s="51" t="s">
        <v>3203</v>
      </c>
      <c r="L584" s="51" t="s">
        <v>3443</v>
      </c>
      <c r="M584" s="52" t="b">
        <v>0</v>
      </c>
      <c r="N584" s="53">
        <v>45776.355272569403</v>
      </c>
      <c r="O584" s="51" t="s">
        <v>34</v>
      </c>
    </row>
    <row r="585" spans="1:15" x14ac:dyDescent="0.25">
      <c r="A585" s="51"/>
      <c r="B585" s="51" t="s">
        <v>4509</v>
      </c>
      <c r="C585" s="51" t="s">
        <v>4510</v>
      </c>
      <c r="D585" s="51" t="s">
        <v>4511</v>
      </c>
      <c r="E585" s="51" t="s">
        <v>4180</v>
      </c>
      <c r="F585" s="51" t="s">
        <v>6980</v>
      </c>
      <c r="G585" s="51" t="str">
        <f t="shared" si="9"/>
        <v>B</v>
      </c>
      <c r="H585" s="51"/>
      <c r="I585" s="51"/>
      <c r="J585" s="51"/>
      <c r="K585" s="51" t="s">
        <v>3203</v>
      </c>
      <c r="L585" s="51" t="s">
        <v>3402</v>
      </c>
      <c r="M585" s="52" t="b">
        <v>0</v>
      </c>
      <c r="N585" s="53">
        <v>45776.662998692103</v>
      </c>
      <c r="O585" s="51" t="s">
        <v>34</v>
      </c>
    </row>
    <row r="586" spans="1:15" x14ac:dyDescent="0.25">
      <c r="A586" s="51"/>
      <c r="B586" s="51" t="s">
        <v>4512</v>
      </c>
      <c r="C586" s="51" t="s">
        <v>4513</v>
      </c>
      <c r="D586" s="51" t="s">
        <v>2330</v>
      </c>
      <c r="E586" s="51" t="s">
        <v>4180</v>
      </c>
      <c r="F586" s="51" t="s">
        <v>6980</v>
      </c>
      <c r="G586" s="51" t="str">
        <f t="shared" si="9"/>
        <v>B</v>
      </c>
      <c r="H586" s="51"/>
      <c r="I586" s="51"/>
      <c r="J586" s="51"/>
      <c r="K586" s="51" t="s">
        <v>3203</v>
      </c>
      <c r="L586" s="51" t="s">
        <v>4397</v>
      </c>
      <c r="M586" s="52" t="b">
        <v>0</v>
      </c>
      <c r="N586" s="53">
        <v>45769.397376354202</v>
      </c>
      <c r="O586" s="51" t="s">
        <v>34</v>
      </c>
    </row>
    <row r="587" spans="1:15" x14ac:dyDescent="0.25">
      <c r="A587" s="51"/>
      <c r="B587" s="51" t="s">
        <v>4514</v>
      </c>
      <c r="C587" s="51" t="s">
        <v>4515</v>
      </c>
      <c r="D587" s="51" t="s">
        <v>2719</v>
      </c>
      <c r="E587" s="51" t="s">
        <v>4180</v>
      </c>
      <c r="F587" s="51" t="s">
        <v>6980</v>
      </c>
      <c r="G587" s="51" t="str">
        <f t="shared" si="9"/>
        <v>B</v>
      </c>
      <c r="H587" s="51"/>
      <c r="I587" s="51"/>
      <c r="J587" s="51"/>
      <c r="K587" s="51" t="s">
        <v>3203</v>
      </c>
      <c r="L587" s="51" t="s">
        <v>4444</v>
      </c>
      <c r="M587" s="52" t="b">
        <v>0</v>
      </c>
      <c r="N587" s="53">
        <v>45803.594776817103</v>
      </c>
      <c r="O587" s="51" t="s">
        <v>34</v>
      </c>
    </row>
    <row r="588" spans="1:15" x14ac:dyDescent="0.25">
      <c r="A588" s="51"/>
      <c r="B588" s="51" t="s">
        <v>4516</v>
      </c>
      <c r="C588" s="51" t="s">
        <v>4517</v>
      </c>
      <c r="D588" s="51" t="s">
        <v>1695</v>
      </c>
      <c r="E588" s="51" t="s">
        <v>4180</v>
      </c>
      <c r="F588" s="51" t="s">
        <v>6980</v>
      </c>
      <c r="G588" s="51" t="str">
        <f t="shared" si="9"/>
        <v>B</v>
      </c>
      <c r="H588" s="51"/>
      <c r="I588" s="51"/>
      <c r="J588" s="51"/>
      <c r="K588" s="51" t="s">
        <v>3203</v>
      </c>
      <c r="L588" s="51" t="s">
        <v>4430</v>
      </c>
      <c r="M588" s="52" t="b">
        <v>0</v>
      </c>
      <c r="N588" s="53">
        <v>45769.3957268171</v>
      </c>
      <c r="O588" s="51" t="s">
        <v>34</v>
      </c>
    </row>
    <row r="589" spans="1:15" x14ac:dyDescent="0.25">
      <c r="A589" s="51" t="s">
        <v>32</v>
      </c>
      <c r="B589" s="51" t="s">
        <v>4518</v>
      </c>
      <c r="C589" s="51" t="s">
        <v>4519</v>
      </c>
      <c r="D589" s="51" t="s">
        <v>4520</v>
      </c>
      <c r="E589" s="51" t="s">
        <v>4180</v>
      </c>
      <c r="F589" s="51" t="s">
        <v>6980</v>
      </c>
      <c r="G589" s="51" t="str">
        <f t="shared" si="9"/>
        <v>B</v>
      </c>
      <c r="H589" s="51"/>
      <c r="I589" s="51"/>
      <c r="J589" s="51" t="s">
        <v>3401</v>
      </c>
      <c r="K589" s="51" t="s">
        <v>3203</v>
      </c>
      <c r="L589" s="51" t="s">
        <v>4397</v>
      </c>
      <c r="M589" s="52" t="b">
        <v>0</v>
      </c>
      <c r="N589" s="53">
        <v>45805.4292037384</v>
      </c>
      <c r="O589" s="51" t="s">
        <v>34</v>
      </c>
    </row>
    <row r="590" spans="1:15" x14ac:dyDescent="0.25">
      <c r="A590" s="51"/>
      <c r="B590" s="51" t="s">
        <v>4521</v>
      </c>
      <c r="C590" s="51" t="s">
        <v>4522</v>
      </c>
      <c r="D590" s="51" t="s">
        <v>1955</v>
      </c>
      <c r="E590" s="51" t="s">
        <v>4180</v>
      </c>
      <c r="F590" s="51" t="s">
        <v>6980</v>
      </c>
      <c r="G590" s="51" t="str">
        <f t="shared" si="9"/>
        <v>B</v>
      </c>
      <c r="H590" s="51"/>
      <c r="I590" s="51"/>
      <c r="J590" s="51"/>
      <c r="K590" s="51" t="s">
        <v>3203</v>
      </c>
      <c r="L590" s="51" t="s">
        <v>3443</v>
      </c>
      <c r="M590" s="52" t="b">
        <v>0</v>
      </c>
      <c r="N590" s="53">
        <v>45776.354630405098</v>
      </c>
      <c r="O590" s="51" t="s">
        <v>34</v>
      </c>
    </row>
    <row r="591" spans="1:15" x14ac:dyDescent="0.25">
      <c r="A591" s="51"/>
      <c r="B591" s="51" t="s">
        <v>4523</v>
      </c>
      <c r="C591" s="51" t="s">
        <v>4524</v>
      </c>
      <c r="D591" s="51" t="s">
        <v>4525</v>
      </c>
      <c r="E591" s="51" t="s">
        <v>3199</v>
      </c>
      <c r="F591" s="51" t="s">
        <v>6980</v>
      </c>
      <c r="G591" s="51" t="str">
        <f t="shared" si="9"/>
        <v>B</v>
      </c>
      <c r="H591" s="51"/>
      <c r="I591" s="51"/>
      <c r="J591" s="51" t="s">
        <v>3401</v>
      </c>
      <c r="K591" s="51" t="s">
        <v>3203</v>
      </c>
      <c r="L591" s="51" t="s">
        <v>3449</v>
      </c>
      <c r="M591" s="52" t="b">
        <v>0</v>
      </c>
      <c r="N591" s="53">
        <v>45318.651504594898</v>
      </c>
      <c r="O591" s="51" t="s">
        <v>2815</v>
      </c>
    </row>
    <row r="592" spans="1:15" x14ac:dyDescent="0.25">
      <c r="A592" s="51" t="s">
        <v>32</v>
      </c>
      <c r="B592" s="51" t="s">
        <v>4526</v>
      </c>
      <c r="C592" s="51" t="s">
        <v>4527</v>
      </c>
      <c r="D592" s="51" t="s">
        <v>4528</v>
      </c>
      <c r="E592" s="51" t="s">
        <v>3195</v>
      </c>
      <c r="F592" s="51" t="s">
        <v>7313</v>
      </c>
      <c r="G592" s="51" t="str">
        <f t="shared" si="9"/>
        <v>N</v>
      </c>
      <c r="H592" s="51"/>
      <c r="I592" s="51"/>
      <c r="J592" s="51" t="s">
        <v>3387</v>
      </c>
      <c r="K592" s="51" t="s">
        <v>3196</v>
      </c>
      <c r="L592" s="51" t="s">
        <v>3397</v>
      </c>
      <c r="M592" s="52" t="b">
        <v>0</v>
      </c>
      <c r="N592" s="53">
        <v>45779.632140243099</v>
      </c>
      <c r="O592" s="51" t="s">
        <v>34</v>
      </c>
    </row>
    <row r="593" spans="1:15" x14ac:dyDescent="0.25">
      <c r="A593" s="51" t="s">
        <v>32</v>
      </c>
      <c r="B593" s="51" t="s">
        <v>4529</v>
      </c>
      <c r="C593" s="51" t="s">
        <v>4530</v>
      </c>
      <c r="D593" s="51" t="s">
        <v>2478</v>
      </c>
      <c r="E593" s="51" t="s">
        <v>3195</v>
      </c>
      <c r="F593" s="51" t="s">
        <v>7313</v>
      </c>
      <c r="G593" s="51" t="str">
        <f t="shared" si="9"/>
        <v>N</v>
      </c>
      <c r="H593" s="51"/>
      <c r="I593" s="51"/>
      <c r="J593" s="51" t="s">
        <v>3387</v>
      </c>
      <c r="K593" s="51" t="s">
        <v>3196</v>
      </c>
      <c r="L593" s="51" t="s">
        <v>3397</v>
      </c>
      <c r="M593" s="52" t="b">
        <v>0</v>
      </c>
      <c r="N593" s="53">
        <v>45766.660809259301</v>
      </c>
      <c r="O593" s="51" t="s">
        <v>34</v>
      </c>
    </row>
    <row r="594" spans="1:15" x14ac:dyDescent="0.25">
      <c r="A594" s="51" t="s">
        <v>32</v>
      </c>
      <c r="B594" s="51" t="s">
        <v>4531</v>
      </c>
      <c r="C594" s="51" t="s">
        <v>4532</v>
      </c>
      <c r="D594" s="51" t="s">
        <v>2522</v>
      </c>
      <c r="E594" s="51" t="s">
        <v>3195</v>
      </c>
      <c r="F594" s="51" t="s">
        <v>7313</v>
      </c>
      <c r="G594" s="51" t="str">
        <f t="shared" si="9"/>
        <v>N</v>
      </c>
      <c r="H594" s="51"/>
      <c r="I594" s="51"/>
      <c r="J594" s="51" t="s">
        <v>3457</v>
      </c>
      <c r="K594" s="51" t="s">
        <v>3196</v>
      </c>
      <c r="L594" s="51" t="s">
        <v>4123</v>
      </c>
      <c r="M594" s="52" t="b">
        <v>0</v>
      </c>
      <c r="N594" s="53">
        <v>45841.719990011603</v>
      </c>
      <c r="O594" s="51" t="s">
        <v>34</v>
      </c>
    </row>
    <row r="595" spans="1:15" x14ac:dyDescent="0.25">
      <c r="A595" s="51"/>
      <c r="B595" s="51" t="s">
        <v>4533</v>
      </c>
      <c r="C595" s="51" t="s">
        <v>4534</v>
      </c>
      <c r="D595" s="51" t="s">
        <v>4535</v>
      </c>
      <c r="E595" s="51" t="s">
        <v>3199</v>
      </c>
      <c r="F595" s="51" t="s">
        <v>6980</v>
      </c>
      <c r="G595" s="51" t="str">
        <f t="shared" si="9"/>
        <v>B</v>
      </c>
      <c r="H595" s="51"/>
      <c r="I595" s="51"/>
      <c r="J595" s="51" t="s">
        <v>3409</v>
      </c>
      <c r="K595" s="51" t="s">
        <v>3203</v>
      </c>
      <c r="L595" s="51" t="s">
        <v>4196</v>
      </c>
      <c r="M595" s="52" t="b">
        <v>0</v>
      </c>
      <c r="N595" s="53">
        <v>45776.605435613397</v>
      </c>
      <c r="O595" s="51" t="s">
        <v>2815</v>
      </c>
    </row>
    <row r="596" spans="1:15" x14ac:dyDescent="0.25">
      <c r="A596" s="51"/>
      <c r="B596" s="51" t="s">
        <v>4536</v>
      </c>
      <c r="C596" s="51" t="s">
        <v>4537</v>
      </c>
      <c r="D596" s="51" t="s">
        <v>2239</v>
      </c>
      <c r="E596" s="51" t="s">
        <v>3199</v>
      </c>
      <c r="F596" s="51" t="s">
        <v>6980</v>
      </c>
      <c r="G596" s="51" t="str">
        <f t="shared" si="9"/>
        <v>B</v>
      </c>
      <c r="H596" s="51"/>
      <c r="I596" s="51"/>
      <c r="J596" s="51" t="s">
        <v>3401</v>
      </c>
      <c r="K596" s="51" t="s">
        <v>3203</v>
      </c>
      <c r="L596" s="51" t="s">
        <v>4204</v>
      </c>
      <c r="M596" s="52" t="b">
        <v>0</v>
      </c>
      <c r="N596" s="53">
        <v>45363.483553044003</v>
      </c>
      <c r="O596" s="51" t="s">
        <v>2815</v>
      </c>
    </row>
    <row r="597" spans="1:15" x14ac:dyDescent="0.25">
      <c r="A597" s="51"/>
      <c r="B597" s="51" t="s">
        <v>4538</v>
      </c>
      <c r="C597" s="51" t="s">
        <v>4539</v>
      </c>
      <c r="D597" s="51" t="s">
        <v>1659</v>
      </c>
      <c r="E597" s="51" t="s">
        <v>3199</v>
      </c>
      <c r="F597" s="51" t="s">
        <v>6980</v>
      </c>
      <c r="G597" s="51" t="str">
        <f t="shared" si="9"/>
        <v>B</v>
      </c>
      <c r="H597" s="51"/>
      <c r="I597" s="51"/>
      <c r="J597" s="51" t="s">
        <v>3401</v>
      </c>
      <c r="K597" s="51" t="s">
        <v>3203</v>
      </c>
      <c r="L597" s="51" t="s">
        <v>4430</v>
      </c>
      <c r="M597" s="52" t="b">
        <v>0</v>
      </c>
      <c r="N597" s="53">
        <v>45441.388474074098</v>
      </c>
      <c r="O597" s="51" t="s">
        <v>2815</v>
      </c>
    </row>
    <row r="598" spans="1:15" x14ac:dyDescent="0.25">
      <c r="A598" s="51" t="s">
        <v>32</v>
      </c>
      <c r="B598" s="51" t="s">
        <v>4540</v>
      </c>
      <c r="C598" s="51" t="s">
        <v>4541</v>
      </c>
      <c r="D598" s="51" t="s">
        <v>2041</v>
      </c>
      <c r="E598" s="51" t="s">
        <v>3195</v>
      </c>
      <c r="F598" s="51" t="s">
        <v>7313</v>
      </c>
      <c r="G598" s="51" t="str">
        <f t="shared" si="9"/>
        <v>N</v>
      </c>
      <c r="H598" s="51"/>
      <c r="I598" s="51"/>
      <c r="J598" s="51" t="s">
        <v>3387</v>
      </c>
      <c r="K598" s="51" t="s">
        <v>3196</v>
      </c>
      <c r="L598" s="51" t="s">
        <v>3388</v>
      </c>
      <c r="M598" s="52" t="b">
        <v>0</v>
      </c>
      <c r="N598" s="53">
        <v>45450.681383564799</v>
      </c>
      <c r="O598" s="51" t="s">
        <v>34</v>
      </c>
    </row>
    <row r="599" spans="1:15" x14ac:dyDescent="0.25">
      <c r="A599" s="51"/>
      <c r="B599" s="51" t="s">
        <v>4542</v>
      </c>
      <c r="C599" s="51" t="s">
        <v>4543</v>
      </c>
      <c r="D599" s="51" t="s">
        <v>4544</v>
      </c>
      <c r="E599" s="51" t="s">
        <v>3199</v>
      </c>
      <c r="F599" s="51" t="s">
        <v>6980</v>
      </c>
      <c r="G599" s="51" t="str">
        <f t="shared" si="9"/>
        <v>B</v>
      </c>
      <c r="H599" s="51"/>
      <c r="I599" s="51"/>
      <c r="J599" s="51" t="s">
        <v>3401</v>
      </c>
      <c r="K599" s="51" t="s">
        <v>3203</v>
      </c>
      <c r="L599" s="51" t="s">
        <v>4444</v>
      </c>
      <c r="M599" s="52" t="b">
        <v>0</v>
      </c>
      <c r="N599" s="53">
        <v>45784.490990972197</v>
      </c>
      <c r="O599" s="51" t="s">
        <v>2815</v>
      </c>
    </row>
    <row r="600" spans="1:15" x14ac:dyDescent="0.25">
      <c r="A600" s="51" t="s">
        <v>32</v>
      </c>
      <c r="B600" s="51" t="s">
        <v>4545</v>
      </c>
      <c r="C600" s="51" t="s">
        <v>4546</v>
      </c>
      <c r="D600" s="51" t="s">
        <v>4547</v>
      </c>
      <c r="E600" s="51" t="s">
        <v>4180</v>
      </c>
      <c r="F600" s="51" t="s">
        <v>6980</v>
      </c>
      <c r="G600" s="51" t="str">
        <f t="shared" si="9"/>
        <v>B</v>
      </c>
      <c r="H600" s="51"/>
      <c r="I600" s="51"/>
      <c r="J600" s="51" t="s">
        <v>3401</v>
      </c>
      <c r="K600" s="51" t="s">
        <v>3203</v>
      </c>
      <c r="L600" s="51" t="s">
        <v>4397</v>
      </c>
      <c r="M600" s="52" t="b">
        <v>0</v>
      </c>
      <c r="N600" s="53">
        <v>45805.427797453704</v>
      </c>
      <c r="O600" s="51" t="s">
        <v>34</v>
      </c>
    </row>
    <row r="601" spans="1:15" x14ac:dyDescent="0.25">
      <c r="A601" s="51"/>
      <c r="B601" s="51" t="s">
        <v>4548</v>
      </c>
      <c r="C601" s="51" t="s">
        <v>4549</v>
      </c>
      <c r="D601" s="51" t="s">
        <v>4550</v>
      </c>
      <c r="E601" s="51" t="s">
        <v>3199</v>
      </c>
      <c r="F601" s="51" t="s">
        <v>6980</v>
      </c>
      <c r="G601" s="51" t="str">
        <f t="shared" si="9"/>
        <v>B</v>
      </c>
      <c r="H601" s="51"/>
      <c r="I601" s="51"/>
      <c r="J601" s="51" t="s">
        <v>4425</v>
      </c>
      <c r="K601" s="51" t="s">
        <v>3203</v>
      </c>
      <c r="L601" s="51" t="s">
        <v>4183</v>
      </c>
      <c r="M601" s="52" t="b">
        <v>0</v>
      </c>
      <c r="N601" s="53">
        <v>45784.489756678202</v>
      </c>
      <c r="O601" s="51" t="s">
        <v>2815</v>
      </c>
    </row>
    <row r="602" spans="1:15" x14ac:dyDescent="0.25">
      <c r="A602" s="51"/>
      <c r="B602" s="51" t="s">
        <v>4551</v>
      </c>
      <c r="C602" s="51" t="s">
        <v>2502</v>
      </c>
      <c r="D602" s="51" t="s">
        <v>2503</v>
      </c>
      <c r="E602" s="51" t="s">
        <v>4180</v>
      </c>
      <c r="F602" s="51" t="s">
        <v>6980</v>
      </c>
      <c r="G602" s="51" t="str">
        <f t="shared" si="9"/>
        <v>B</v>
      </c>
      <c r="H602" s="51"/>
      <c r="I602" s="51"/>
      <c r="J602" s="51" t="s">
        <v>3401</v>
      </c>
      <c r="K602" s="51" t="s">
        <v>3203</v>
      </c>
      <c r="L602" s="51" t="s">
        <v>3476</v>
      </c>
      <c r="M602" s="52" t="b">
        <v>0</v>
      </c>
      <c r="N602" s="53">
        <v>45824.4457187847</v>
      </c>
      <c r="O602" s="51" t="s">
        <v>34</v>
      </c>
    </row>
    <row r="603" spans="1:15" x14ac:dyDescent="0.25">
      <c r="A603" s="51"/>
      <c r="B603" s="51" t="s">
        <v>4552</v>
      </c>
      <c r="C603" s="51" t="s">
        <v>4553</v>
      </c>
      <c r="D603" s="51" t="s">
        <v>4554</v>
      </c>
      <c r="E603" s="51" t="s">
        <v>3199</v>
      </c>
      <c r="F603" s="51" t="s">
        <v>6980</v>
      </c>
      <c r="G603" s="51" t="str">
        <f t="shared" si="9"/>
        <v>B</v>
      </c>
      <c r="H603" s="51"/>
      <c r="I603" s="51"/>
      <c r="J603" s="51" t="s">
        <v>4425</v>
      </c>
      <c r="K603" s="51" t="s">
        <v>3203</v>
      </c>
      <c r="L603" s="51" t="s">
        <v>4393</v>
      </c>
      <c r="M603" s="52" t="b">
        <v>0</v>
      </c>
      <c r="N603" s="53">
        <v>45784.4915910532</v>
      </c>
      <c r="O603" s="51" t="s">
        <v>2815</v>
      </c>
    </row>
    <row r="604" spans="1:15" x14ac:dyDescent="0.25">
      <c r="A604" s="51"/>
      <c r="B604" s="51" t="s">
        <v>4555</v>
      </c>
      <c r="C604" s="51" t="s">
        <v>4556</v>
      </c>
      <c r="D604" s="51" t="s">
        <v>4557</v>
      </c>
      <c r="E604" s="51" t="s">
        <v>4180</v>
      </c>
      <c r="F604" s="51" t="s">
        <v>6980</v>
      </c>
      <c r="G604" s="51" t="str">
        <f t="shared" si="9"/>
        <v>B</v>
      </c>
      <c r="H604" s="51"/>
      <c r="I604" s="51"/>
      <c r="J604" s="51"/>
      <c r="K604" s="51" t="s">
        <v>3203</v>
      </c>
      <c r="L604" s="51" t="s">
        <v>4183</v>
      </c>
      <c r="M604" s="52" t="b">
        <v>0</v>
      </c>
      <c r="N604" s="53">
        <v>45797.663875844897</v>
      </c>
      <c r="O604" s="51" t="s">
        <v>34</v>
      </c>
    </row>
    <row r="605" spans="1:15" x14ac:dyDescent="0.25">
      <c r="A605" s="51"/>
      <c r="B605" s="51" t="s">
        <v>4558</v>
      </c>
      <c r="C605" s="51" t="s">
        <v>4559</v>
      </c>
      <c r="D605" s="51" t="s">
        <v>1863</v>
      </c>
      <c r="E605" s="51" t="s">
        <v>4180</v>
      </c>
      <c r="F605" s="51" t="s">
        <v>6980</v>
      </c>
      <c r="G605" s="51" t="str">
        <f t="shared" si="9"/>
        <v>B</v>
      </c>
      <c r="H605" s="51"/>
      <c r="I605" s="51"/>
      <c r="J605" s="51"/>
      <c r="K605" s="51" t="s">
        <v>3203</v>
      </c>
      <c r="L605" s="51" t="s">
        <v>4393</v>
      </c>
      <c r="M605" s="52" t="b">
        <v>0</v>
      </c>
      <c r="N605" s="53">
        <v>45791.5946030903</v>
      </c>
      <c r="O605" s="51" t="s">
        <v>34</v>
      </c>
    </row>
    <row r="606" spans="1:15" x14ac:dyDescent="0.25">
      <c r="A606" s="51"/>
      <c r="B606" s="51" t="s">
        <v>4560</v>
      </c>
      <c r="C606" s="51" t="s">
        <v>4561</v>
      </c>
      <c r="D606" s="51" t="s">
        <v>2405</v>
      </c>
      <c r="E606" s="51" t="s">
        <v>4180</v>
      </c>
      <c r="F606" s="51" t="s">
        <v>6980</v>
      </c>
      <c r="G606" s="51" t="str">
        <f t="shared" si="9"/>
        <v>B</v>
      </c>
      <c r="H606" s="51"/>
      <c r="I606" s="51"/>
      <c r="J606" s="51"/>
      <c r="K606" s="51" t="s">
        <v>3203</v>
      </c>
      <c r="L606" s="51" t="s">
        <v>4183</v>
      </c>
      <c r="M606" s="52" t="b">
        <v>0</v>
      </c>
      <c r="N606" s="53">
        <v>45791.589035798599</v>
      </c>
      <c r="O606" s="51" t="s">
        <v>34</v>
      </c>
    </row>
    <row r="607" spans="1:15" x14ac:dyDescent="0.25">
      <c r="A607" s="51" t="s">
        <v>32</v>
      </c>
      <c r="B607" s="51" t="s">
        <v>4562</v>
      </c>
      <c r="C607" s="51" t="s">
        <v>4563</v>
      </c>
      <c r="D607" s="51" t="s">
        <v>2705</v>
      </c>
      <c r="E607" s="51" t="s">
        <v>4180</v>
      </c>
      <c r="F607" s="51" t="s">
        <v>6980</v>
      </c>
      <c r="G607" s="51" t="str">
        <f t="shared" si="9"/>
        <v>B</v>
      </c>
      <c r="H607" s="51"/>
      <c r="I607" s="51"/>
      <c r="J607" s="51" t="s">
        <v>3401</v>
      </c>
      <c r="K607" s="51" t="s">
        <v>3203</v>
      </c>
      <c r="L607" s="51" t="s">
        <v>3476</v>
      </c>
      <c r="M607" s="52" t="b">
        <v>0</v>
      </c>
      <c r="N607" s="53">
        <v>45419.4877033218</v>
      </c>
      <c r="O607" s="51" t="s">
        <v>34</v>
      </c>
    </row>
    <row r="608" spans="1:15" x14ac:dyDescent="0.25">
      <c r="A608" s="51"/>
      <c r="B608" s="51" t="s">
        <v>4564</v>
      </c>
      <c r="C608" s="51" t="s">
        <v>4565</v>
      </c>
      <c r="D608" s="51" t="s">
        <v>2490</v>
      </c>
      <c r="E608" s="51" t="s">
        <v>3199</v>
      </c>
      <c r="F608" s="51" t="s">
        <v>6980</v>
      </c>
      <c r="G608" s="51" t="str">
        <f t="shared" si="9"/>
        <v>B</v>
      </c>
      <c r="H608" s="51"/>
      <c r="I608" s="51"/>
      <c r="J608" s="51" t="s">
        <v>3409</v>
      </c>
      <c r="K608" s="51" t="s">
        <v>3203</v>
      </c>
      <c r="L608" s="51" t="s">
        <v>3532</v>
      </c>
      <c r="M608" s="52" t="b">
        <v>0</v>
      </c>
      <c r="N608" s="53">
        <v>45377.707569293998</v>
      </c>
      <c r="O608" s="51" t="s">
        <v>2815</v>
      </c>
    </row>
    <row r="609" spans="1:15" x14ac:dyDescent="0.25">
      <c r="A609" s="51"/>
      <c r="B609" s="51" t="s">
        <v>4566</v>
      </c>
      <c r="C609" s="51" t="s">
        <v>4567</v>
      </c>
      <c r="D609" s="51" t="s">
        <v>2493</v>
      </c>
      <c r="E609" s="51" t="s">
        <v>4180</v>
      </c>
      <c r="F609" s="51" t="s">
        <v>6980</v>
      </c>
      <c r="G609" s="51" t="str">
        <f t="shared" si="9"/>
        <v>B</v>
      </c>
      <c r="H609" s="51"/>
      <c r="I609" s="51"/>
      <c r="J609" s="51"/>
      <c r="K609" s="51" t="s">
        <v>3203</v>
      </c>
      <c r="L609" s="51" t="s">
        <v>3421</v>
      </c>
      <c r="M609" s="52" t="b">
        <v>0</v>
      </c>
      <c r="N609" s="53">
        <v>45810.727196330998</v>
      </c>
      <c r="O609" s="51" t="s">
        <v>34</v>
      </c>
    </row>
    <row r="610" spans="1:15" x14ac:dyDescent="0.25">
      <c r="A610" s="51"/>
      <c r="B610" s="51" t="s">
        <v>4568</v>
      </c>
      <c r="C610" s="51" t="s">
        <v>4569</v>
      </c>
      <c r="D610" s="51" t="s">
        <v>4570</v>
      </c>
      <c r="E610" s="51" t="s">
        <v>4180</v>
      </c>
      <c r="F610" s="51" t="s">
        <v>6980</v>
      </c>
      <c r="G610" s="51" t="str">
        <f t="shared" si="9"/>
        <v>B</v>
      </c>
      <c r="H610" s="51"/>
      <c r="I610" s="51"/>
      <c r="J610" s="51"/>
      <c r="K610" s="51" t="s">
        <v>3203</v>
      </c>
      <c r="L610" s="51" t="s">
        <v>4342</v>
      </c>
      <c r="M610" s="52" t="b">
        <v>0</v>
      </c>
      <c r="N610" s="53">
        <v>45811.648759259297</v>
      </c>
      <c r="O610" s="51" t="s">
        <v>34</v>
      </c>
    </row>
    <row r="611" spans="1:15" x14ac:dyDescent="0.25">
      <c r="A611" s="51"/>
      <c r="B611" s="51" t="s">
        <v>4571</v>
      </c>
      <c r="C611" s="51" t="s">
        <v>2382</v>
      </c>
      <c r="D611" s="51" t="s">
        <v>2383</v>
      </c>
      <c r="E611" s="51" t="s">
        <v>4180</v>
      </c>
      <c r="F611" s="51" t="s">
        <v>6980</v>
      </c>
      <c r="G611" s="51" t="str">
        <f t="shared" si="9"/>
        <v>B</v>
      </c>
      <c r="H611" s="51"/>
      <c r="I611" s="51"/>
      <c r="J611" s="51"/>
      <c r="K611" s="51" t="s">
        <v>3203</v>
      </c>
      <c r="L611" s="51" t="s">
        <v>4342</v>
      </c>
      <c r="M611" s="52" t="b">
        <v>0</v>
      </c>
      <c r="N611" s="53">
        <v>45824.446042210599</v>
      </c>
      <c r="O611" s="51" t="s">
        <v>34</v>
      </c>
    </row>
    <row r="612" spans="1:15" x14ac:dyDescent="0.25">
      <c r="A612" s="51"/>
      <c r="B612" s="51" t="s">
        <v>4572</v>
      </c>
      <c r="C612" s="51" t="s">
        <v>4573</v>
      </c>
      <c r="D612" s="51" t="s">
        <v>4574</v>
      </c>
      <c r="E612" s="51" t="s">
        <v>4180</v>
      </c>
      <c r="F612" s="51" t="s">
        <v>6980</v>
      </c>
      <c r="G612" s="51" t="str">
        <f t="shared" si="9"/>
        <v>B</v>
      </c>
      <c r="H612" s="51"/>
      <c r="I612" s="51"/>
      <c r="J612" s="51"/>
      <c r="K612" s="51" t="s">
        <v>3203</v>
      </c>
      <c r="L612" s="51" t="s">
        <v>4342</v>
      </c>
      <c r="M612" s="52" t="b">
        <v>0</v>
      </c>
      <c r="N612" s="53">
        <v>45811.649582986101</v>
      </c>
      <c r="O612" s="51" t="s">
        <v>34</v>
      </c>
    </row>
    <row r="613" spans="1:15" x14ac:dyDescent="0.25">
      <c r="A613" s="51" t="s">
        <v>32</v>
      </c>
      <c r="B613" s="51" t="s">
        <v>4575</v>
      </c>
      <c r="C613" s="51" t="s">
        <v>4576</v>
      </c>
      <c r="D613" s="51" t="s">
        <v>2397</v>
      </c>
      <c r="E613" s="51" t="s">
        <v>3195</v>
      </c>
      <c r="F613" s="51" t="s">
        <v>7313</v>
      </c>
      <c r="G613" s="51" t="str">
        <f t="shared" si="9"/>
        <v>N</v>
      </c>
      <c r="H613" s="51"/>
      <c r="I613" s="51"/>
      <c r="J613" s="51" t="s">
        <v>3391</v>
      </c>
      <c r="K613" s="51" t="s">
        <v>3196</v>
      </c>
      <c r="L613" s="51"/>
      <c r="M613" s="52" t="b">
        <v>0</v>
      </c>
      <c r="N613" s="53">
        <v>45871.659424618098</v>
      </c>
      <c r="O613" s="51" t="s">
        <v>34</v>
      </c>
    </row>
    <row r="614" spans="1:15" x14ac:dyDescent="0.25">
      <c r="A614" s="51"/>
      <c r="B614" s="51" t="s">
        <v>4577</v>
      </c>
      <c r="C614" s="51" t="s">
        <v>1911</v>
      </c>
      <c r="D614" s="51" t="s">
        <v>1912</v>
      </c>
      <c r="E614" s="51" t="s">
        <v>3199</v>
      </c>
      <c r="F614" s="51" t="s">
        <v>6980</v>
      </c>
      <c r="G614" s="51" t="str">
        <f t="shared" si="9"/>
        <v>B</v>
      </c>
      <c r="H614" s="51"/>
      <c r="I614" s="51"/>
      <c r="J614" s="51" t="s">
        <v>3409</v>
      </c>
      <c r="K614" s="51" t="s">
        <v>3203</v>
      </c>
      <c r="L614" s="51" t="s">
        <v>4183</v>
      </c>
      <c r="M614" s="52" t="b">
        <v>0</v>
      </c>
      <c r="N614" s="53">
        <v>45824.439421608797</v>
      </c>
      <c r="O614" s="51" t="s">
        <v>2815</v>
      </c>
    </row>
    <row r="615" spans="1:15" x14ac:dyDescent="0.25">
      <c r="A615" s="51"/>
      <c r="B615" s="51" t="s">
        <v>4578</v>
      </c>
      <c r="C615" s="51" t="s">
        <v>1868</v>
      </c>
      <c r="D615" s="51" t="s">
        <v>1869</v>
      </c>
      <c r="E615" s="51" t="s">
        <v>3199</v>
      </c>
      <c r="F615" s="51" t="s">
        <v>6980</v>
      </c>
      <c r="G615" s="51" t="str">
        <f t="shared" si="9"/>
        <v>B</v>
      </c>
      <c r="H615" s="51"/>
      <c r="I615" s="51"/>
      <c r="J615" s="51" t="s">
        <v>3409</v>
      </c>
      <c r="K615" s="51" t="s">
        <v>3203</v>
      </c>
      <c r="L615" s="51" t="s">
        <v>4183</v>
      </c>
      <c r="M615" s="52" t="b">
        <v>0</v>
      </c>
      <c r="N615" s="53">
        <v>45824.439585381901</v>
      </c>
      <c r="O615" s="51" t="s">
        <v>2815</v>
      </c>
    </row>
    <row r="616" spans="1:15" x14ac:dyDescent="0.25">
      <c r="A616" s="51"/>
      <c r="B616" s="51" t="s">
        <v>4579</v>
      </c>
      <c r="C616" s="51" t="s">
        <v>4580</v>
      </c>
      <c r="D616" s="51" t="s">
        <v>4581</v>
      </c>
      <c r="E616" s="51" t="s">
        <v>4188</v>
      </c>
      <c r="F616" s="51" t="s">
        <v>7313</v>
      </c>
      <c r="G616" s="51" t="str">
        <f t="shared" si="9"/>
        <v>N</v>
      </c>
      <c r="H616" s="51"/>
      <c r="I616" s="51"/>
      <c r="J616" s="51"/>
      <c r="K616" s="51" t="s">
        <v>3196</v>
      </c>
      <c r="L616" s="51"/>
      <c r="M616" s="52" t="b">
        <v>0</v>
      </c>
      <c r="N616" s="53">
        <v>45839.673759687503</v>
      </c>
      <c r="O616" s="51" t="s">
        <v>34</v>
      </c>
    </row>
    <row r="617" spans="1:15" x14ac:dyDescent="0.25">
      <c r="A617" s="51" t="s">
        <v>32</v>
      </c>
      <c r="B617" s="51" t="s">
        <v>4582</v>
      </c>
      <c r="C617" s="51" t="s">
        <v>2488</v>
      </c>
      <c r="D617" s="51" t="s">
        <v>2489</v>
      </c>
      <c r="E617" s="51" t="s">
        <v>3195</v>
      </c>
      <c r="F617" s="51" t="s">
        <v>7313</v>
      </c>
      <c r="G617" s="51" t="str">
        <f t="shared" si="9"/>
        <v>N</v>
      </c>
      <c r="H617" s="51"/>
      <c r="I617" s="51"/>
      <c r="J617" s="51" t="s">
        <v>3457</v>
      </c>
      <c r="K617" s="51" t="s">
        <v>3196</v>
      </c>
      <c r="L617" s="51" t="s">
        <v>3525</v>
      </c>
      <c r="M617" s="52" t="b">
        <v>0</v>
      </c>
      <c r="N617" s="53">
        <v>45404.4296922801</v>
      </c>
      <c r="O617" s="51" t="s">
        <v>34</v>
      </c>
    </row>
    <row r="618" spans="1:15" x14ac:dyDescent="0.25">
      <c r="A618" s="51"/>
      <c r="B618" s="51" t="s">
        <v>4583</v>
      </c>
      <c r="C618" s="51" t="s">
        <v>4584</v>
      </c>
      <c r="D618" s="51" t="s">
        <v>2199</v>
      </c>
      <c r="E618" s="51" t="s">
        <v>3199</v>
      </c>
      <c r="F618" s="51" t="s">
        <v>6980</v>
      </c>
      <c r="G618" s="51" t="str">
        <f t="shared" si="9"/>
        <v>B</v>
      </c>
      <c r="H618" s="51"/>
      <c r="I618" s="51"/>
      <c r="J618" s="51" t="s">
        <v>3202</v>
      </c>
      <c r="K618" s="51" t="s">
        <v>3203</v>
      </c>
      <c r="L618" s="51" t="s">
        <v>4183</v>
      </c>
      <c r="M618" s="52" t="b">
        <v>0</v>
      </c>
      <c r="N618" s="53">
        <v>45406.683231631898</v>
      </c>
      <c r="O618" s="51" t="s">
        <v>2815</v>
      </c>
    </row>
    <row r="619" spans="1:15" x14ac:dyDescent="0.25">
      <c r="A619" s="51"/>
      <c r="B619" s="51" t="s">
        <v>4585</v>
      </c>
      <c r="C619" s="51" t="s">
        <v>4586</v>
      </c>
      <c r="D619" s="51" t="s">
        <v>2442</v>
      </c>
      <c r="E619" s="51" t="s">
        <v>3199</v>
      </c>
      <c r="F619" s="51" t="s">
        <v>6980</v>
      </c>
      <c r="G619" s="51" t="str">
        <f t="shared" si="9"/>
        <v>B</v>
      </c>
      <c r="H619" s="51"/>
      <c r="I619" s="51"/>
      <c r="J619" s="51" t="s">
        <v>3202</v>
      </c>
      <c r="K619" s="51" t="s">
        <v>3203</v>
      </c>
      <c r="L619" s="51" t="s">
        <v>3435</v>
      </c>
      <c r="M619" s="52" t="b">
        <v>0</v>
      </c>
      <c r="N619" s="53">
        <v>45817.545729317098</v>
      </c>
      <c r="O619" s="51" t="s">
        <v>2815</v>
      </c>
    </row>
    <row r="620" spans="1:15" x14ac:dyDescent="0.25">
      <c r="A620" s="51"/>
      <c r="B620" s="51" t="s">
        <v>4587</v>
      </c>
      <c r="C620" s="51" t="s">
        <v>4588</v>
      </c>
      <c r="D620" s="51" t="s">
        <v>4589</v>
      </c>
      <c r="E620" s="51" t="s">
        <v>3199</v>
      </c>
      <c r="F620" s="51" t="s">
        <v>6980</v>
      </c>
      <c r="G620" s="51" t="str">
        <f t="shared" si="9"/>
        <v>B</v>
      </c>
      <c r="H620" s="51"/>
      <c r="I620" s="51"/>
      <c r="J620" s="51" t="s">
        <v>3409</v>
      </c>
      <c r="K620" s="51" t="s">
        <v>3203</v>
      </c>
      <c r="L620" s="51" t="s">
        <v>3532</v>
      </c>
      <c r="M620" s="52" t="b">
        <v>0</v>
      </c>
      <c r="N620" s="53">
        <v>45824.440629131903</v>
      </c>
      <c r="O620" s="51" t="s">
        <v>2815</v>
      </c>
    </row>
    <row r="621" spans="1:15" x14ac:dyDescent="0.25">
      <c r="A621" s="51"/>
      <c r="B621" s="51" t="s">
        <v>4590</v>
      </c>
      <c r="C621" s="51" t="s">
        <v>4591</v>
      </c>
      <c r="D621" s="51" t="s">
        <v>2180</v>
      </c>
      <c r="E621" s="51" t="s">
        <v>3199</v>
      </c>
      <c r="F621" s="51" t="s">
        <v>6980</v>
      </c>
      <c r="G621" s="51" t="str">
        <f t="shared" si="9"/>
        <v>B</v>
      </c>
      <c r="H621" s="51"/>
      <c r="I621" s="51"/>
      <c r="J621" s="51" t="s">
        <v>3409</v>
      </c>
      <c r="K621" s="51" t="s">
        <v>3203</v>
      </c>
      <c r="L621" s="51" t="s">
        <v>4444</v>
      </c>
      <c r="M621" s="52" t="b">
        <v>0</v>
      </c>
      <c r="N621" s="53">
        <v>45817.546252233798</v>
      </c>
      <c r="O621" s="51" t="s">
        <v>2815</v>
      </c>
    </row>
    <row r="622" spans="1:15" x14ac:dyDescent="0.25">
      <c r="A622" s="51" t="s">
        <v>32</v>
      </c>
      <c r="B622" s="51" t="s">
        <v>4592</v>
      </c>
      <c r="C622" s="51" t="s">
        <v>4593</v>
      </c>
      <c r="D622" s="51" t="s">
        <v>4594</v>
      </c>
      <c r="E622" s="51" t="s">
        <v>4180</v>
      </c>
      <c r="F622" s="51" t="s">
        <v>6980</v>
      </c>
      <c r="G622" s="51" t="str">
        <f t="shared" si="9"/>
        <v>B</v>
      </c>
      <c r="H622" s="51"/>
      <c r="I622" s="51"/>
      <c r="J622" s="51" t="s">
        <v>3202</v>
      </c>
      <c r="K622" s="51" t="s">
        <v>3203</v>
      </c>
      <c r="L622" s="51" t="s">
        <v>3421</v>
      </c>
      <c r="M622" s="52" t="b">
        <v>0</v>
      </c>
      <c r="N622" s="53">
        <v>45451.571268981497</v>
      </c>
      <c r="O622" s="51" t="s">
        <v>34</v>
      </c>
    </row>
    <row r="623" spans="1:15" x14ac:dyDescent="0.25">
      <c r="A623" s="51"/>
      <c r="B623" s="51" t="s">
        <v>4595</v>
      </c>
      <c r="C623" s="51" t="s">
        <v>2255</v>
      </c>
      <c r="D623" s="51" t="s">
        <v>2256</v>
      </c>
      <c r="E623" s="51" t="s">
        <v>3199</v>
      </c>
      <c r="F623" s="51" t="s">
        <v>6980</v>
      </c>
      <c r="G623" s="51" t="str">
        <f t="shared" si="9"/>
        <v>B</v>
      </c>
      <c r="H623" s="51"/>
      <c r="I623" s="51"/>
      <c r="J623" s="51" t="s">
        <v>3409</v>
      </c>
      <c r="K623" s="51" t="s">
        <v>3203</v>
      </c>
      <c r="L623" s="51" t="s">
        <v>3410</v>
      </c>
      <c r="M623" s="52" t="b">
        <v>0</v>
      </c>
      <c r="N623" s="53">
        <v>45808.705070104203</v>
      </c>
      <c r="O623" s="51" t="s">
        <v>2815</v>
      </c>
    </row>
    <row r="624" spans="1:15" x14ac:dyDescent="0.25">
      <c r="A624" s="51"/>
      <c r="B624" s="51" t="s">
        <v>4596</v>
      </c>
      <c r="C624" s="51" t="s">
        <v>1888</v>
      </c>
      <c r="D624" s="51" t="s">
        <v>1889</v>
      </c>
      <c r="E624" s="51" t="s">
        <v>3199</v>
      </c>
      <c r="F624" s="51" t="s">
        <v>6980</v>
      </c>
      <c r="G624" s="51" t="str">
        <f t="shared" si="9"/>
        <v>B</v>
      </c>
      <c r="H624" s="51"/>
      <c r="I624" s="51"/>
      <c r="J624" s="51" t="s">
        <v>4425</v>
      </c>
      <c r="K624" s="51" t="s">
        <v>3203</v>
      </c>
      <c r="L624" s="51" t="s">
        <v>4183</v>
      </c>
      <c r="M624" s="52" t="b">
        <v>0</v>
      </c>
      <c r="N624" s="53">
        <v>45808.7057361111</v>
      </c>
      <c r="O624" s="51" t="s">
        <v>2815</v>
      </c>
    </row>
    <row r="625" spans="1:15" x14ac:dyDescent="0.25">
      <c r="A625" s="51"/>
      <c r="B625" s="51" t="s">
        <v>4597</v>
      </c>
      <c r="C625" s="51" t="s">
        <v>4598</v>
      </c>
      <c r="D625" s="51" t="s">
        <v>2252</v>
      </c>
      <c r="E625" s="51" t="s">
        <v>4180</v>
      </c>
      <c r="F625" s="51" t="s">
        <v>6980</v>
      </c>
      <c r="G625" s="51" t="str">
        <f t="shared" si="9"/>
        <v>B</v>
      </c>
      <c r="H625" s="51"/>
      <c r="I625" s="51"/>
      <c r="J625" s="51"/>
      <c r="K625" s="51" t="s">
        <v>3203</v>
      </c>
      <c r="L625" s="51" t="s">
        <v>4393</v>
      </c>
      <c r="M625" s="52" t="b">
        <v>0</v>
      </c>
      <c r="N625" s="53">
        <v>45824.701851423597</v>
      </c>
      <c r="O625" s="51" t="s">
        <v>34</v>
      </c>
    </row>
    <row r="626" spans="1:15" x14ac:dyDescent="0.25">
      <c r="A626" s="51"/>
      <c r="B626" s="51" t="s">
        <v>4599</v>
      </c>
      <c r="C626" s="51" t="s">
        <v>4600</v>
      </c>
      <c r="D626" s="51" t="s">
        <v>4601</v>
      </c>
      <c r="E626" s="51" t="s">
        <v>3199</v>
      </c>
      <c r="F626" s="51" t="s">
        <v>6980</v>
      </c>
      <c r="G626" s="51" t="str">
        <f t="shared" si="9"/>
        <v>B</v>
      </c>
      <c r="H626" s="51"/>
      <c r="I626" s="51"/>
      <c r="J626" s="51" t="s">
        <v>3202</v>
      </c>
      <c r="K626" s="51" t="s">
        <v>3203</v>
      </c>
      <c r="L626" s="51" t="s">
        <v>4196</v>
      </c>
      <c r="M626" s="52" t="b">
        <v>0</v>
      </c>
      <c r="N626" s="53">
        <v>45824.444336840301</v>
      </c>
      <c r="O626" s="51" t="s">
        <v>2815</v>
      </c>
    </row>
    <row r="627" spans="1:15" x14ac:dyDescent="0.25">
      <c r="A627" s="51"/>
      <c r="B627" s="51" t="s">
        <v>4602</v>
      </c>
      <c r="C627" s="51" t="s">
        <v>4603</v>
      </c>
      <c r="D627" s="51" t="s">
        <v>4604</v>
      </c>
      <c r="E627" s="51" t="s">
        <v>3199</v>
      </c>
      <c r="F627" s="51" t="s">
        <v>6980</v>
      </c>
      <c r="G627" s="51" t="str">
        <f t="shared" si="9"/>
        <v>B</v>
      </c>
      <c r="H627" s="51"/>
      <c r="I627" s="51"/>
      <c r="J627" s="51" t="s">
        <v>3409</v>
      </c>
      <c r="K627" s="51" t="s">
        <v>3203</v>
      </c>
      <c r="L627" s="51"/>
      <c r="M627" s="52" t="b">
        <v>0</v>
      </c>
      <c r="N627" s="53">
        <v>45859.4373809838</v>
      </c>
      <c r="O627" s="51" t="s">
        <v>2815</v>
      </c>
    </row>
    <row r="628" spans="1:15" x14ac:dyDescent="0.25">
      <c r="A628" s="51"/>
      <c r="B628" s="51" t="s">
        <v>4605</v>
      </c>
      <c r="C628" s="51" t="s">
        <v>1890</v>
      </c>
      <c r="D628" s="51" t="s">
        <v>1891</v>
      </c>
      <c r="E628" s="51" t="s">
        <v>3199</v>
      </c>
      <c r="F628" s="51" t="s">
        <v>6980</v>
      </c>
      <c r="G628" s="51" t="str">
        <f t="shared" si="9"/>
        <v>B</v>
      </c>
      <c r="H628" s="51"/>
      <c r="I628" s="51"/>
      <c r="J628" s="51" t="s">
        <v>3409</v>
      </c>
      <c r="K628" s="51" t="s">
        <v>3203</v>
      </c>
      <c r="L628" s="51" t="s">
        <v>4183</v>
      </c>
      <c r="M628" s="52" t="b">
        <v>0</v>
      </c>
      <c r="N628" s="53">
        <v>45824.439119988398</v>
      </c>
      <c r="O628" s="51" t="s">
        <v>2815</v>
      </c>
    </row>
    <row r="629" spans="1:15" x14ac:dyDescent="0.25">
      <c r="A629" s="51"/>
      <c r="B629" s="51" t="s">
        <v>4606</v>
      </c>
      <c r="C629" s="51" t="s">
        <v>2314</v>
      </c>
      <c r="D629" s="51" t="s">
        <v>2315</v>
      </c>
      <c r="E629" s="51" t="s">
        <v>3199</v>
      </c>
      <c r="F629" s="51" t="s">
        <v>6980</v>
      </c>
      <c r="G629" s="51" t="str">
        <f t="shared" si="9"/>
        <v>B</v>
      </c>
      <c r="H629" s="51"/>
      <c r="I629" s="51"/>
      <c r="J629" s="51" t="s">
        <v>3409</v>
      </c>
      <c r="K629" s="51" t="s">
        <v>3203</v>
      </c>
      <c r="L629" s="51" t="s">
        <v>3538</v>
      </c>
      <c r="M629" s="52" t="b">
        <v>0</v>
      </c>
      <c r="N629" s="53">
        <v>45824.441064120401</v>
      </c>
      <c r="O629" s="51" t="s">
        <v>2815</v>
      </c>
    </row>
    <row r="630" spans="1:15" x14ac:dyDescent="0.25">
      <c r="A630" s="51"/>
      <c r="B630" s="51" t="s">
        <v>4607</v>
      </c>
      <c r="C630" s="51" t="s">
        <v>2494</v>
      </c>
      <c r="D630" s="51" t="s">
        <v>2495</v>
      </c>
      <c r="E630" s="51" t="s">
        <v>3199</v>
      </c>
      <c r="F630" s="51" t="s">
        <v>6980</v>
      </c>
      <c r="G630" s="51" t="str">
        <f t="shared" si="9"/>
        <v>B</v>
      </c>
      <c r="H630" s="51"/>
      <c r="I630" s="51"/>
      <c r="J630" s="51" t="s">
        <v>3409</v>
      </c>
      <c r="K630" s="51" t="s">
        <v>3203</v>
      </c>
      <c r="L630" s="51" t="s">
        <v>3538</v>
      </c>
      <c r="M630" s="52" t="b">
        <v>0</v>
      </c>
      <c r="N630" s="53">
        <v>45824.441417511604</v>
      </c>
      <c r="O630" s="51" t="s">
        <v>2815</v>
      </c>
    </row>
    <row r="631" spans="1:15" x14ac:dyDescent="0.25">
      <c r="A631" s="51"/>
      <c r="B631" s="51" t="s">
        <v>4608</v>
      </c>
      <c r="C631" s="51" t="s">
        <v>2427</v>
      </c>
      <c r="D631" s="51" t="s">
        <v>2428</v>
      </c>
      <c r="E631" s="51" t="s">
        <v>3199</v>
      </c>
      <c r="F631" s="51" t="s">
        <v>6980</v>
      </c>
      <c r="G631" s="51" t="str">
        <f t="shared" si="9"/>
        <v>B</v>
      </c>
      <c r="H631" s="51"/>
      <c r="I631" s="51"/>
      <c r="J631" s="51" t="s">
        <v>3409</v>
      </c>
      <c r="K631" s="51" t="s">
        <v>3203</v>
      </c>
      <c r="L631" s="51" t="s">
        <v>3532</v>
      </c>
      <c r="M631" s="52" t="b">
        <v>0</v>
      </c>
      <c r="N631" s="53">
        <v>45824.4404657755</v>
      </c>
      <c r="O631" s="51" t="s">
        <v>2815</v>
      </c>
    </row>
    <row r="632" spans="1:15" x14ac:dyDescent="0.25">
      <c r="A632" s="51"/>
      <c r="B632" s="51" t="s">
        <v>4609</v>
      </c>
      <c r="C632" s="51" t="s">
        <v>1515</v>
      </c>
      <c r="D632" s="51" t="s">
        <v>1516</v>
      </c>
      <c r="E632" s="51" t="s">
        <v>4180</v>
      </c>
      <c r="F632" s="51" t="s">
        <v>6980</v>
      </c>
      <c r="G632" s="51" t="str">
        <f t="shared" si="9"/>
        <v>B</v>
      </c>
      <c r="H632" s="51"/>
      <c r="I632" s="51"/>
      <c r="J632" s="51" t="s">
        <v>3202</v>
      </c>
      <c r="K632" s="51" t="s">
        <v>3203</v>
      </c>
      <c r="L632" s="51" t="s">
        <v>4393</v>
      </c>
      <c r="M632" s="52" t="b">
        <v>0</v>
      </c>
      <c r="N632" s="53">
        <v>45824.444748576403</v>
      </c>
      <c r="O632" s="51" t="s">
        <v>2815</v>
      </c>
    </row>
    <row r="633" spans="1:15" x14ac:dyDescent="0.25">
      <c r="A633" s="51"/>
      <c r="B633" s="51" t="s">
        <v>4610</v>
      </c>
      <c r="C633" s="51" t="s">
        <v>4611</v>
      </c>
      <c r="D633" s="51" t="s">
        <v>4612</v>
      </c>
      <c r="E633" s="51" t="s">
        <v>3199</v>
      </c>
      <c r="F633" s="51" t="s">
        <v>6980</v>
      </c>
      <c r="G633" s="51" t="str">
        <f t="shared" si="9"/>
        <v>B</v>
      </c>
      <c r="H633" s="51"/>
      <c r="I633" s="51"/>
      <c r="J633" s="51" t="s">
        <v>3202</v>
      </c>
      <c r="K633" s="51" t="s">
        <v>3203</v>
      </c>
      <c r="L633" s="51" t="s">
        <v>3479</v>
      </c>
      <c r="M633" s="52" t="b">
        <v>0</v>
      </c>
      <c r="N633" s="53">
        <v>45824.445036493104</v>
      </c>
      <c r="O633" s="51" t="s">
        <v>2815</v>
      </c>
    </row>
    <row r="634" spans="1:15" x14ac:dyDescent="0.25">
      <c r="A634" s="51" t="s">
        <v>32</v>
      </c>
      <c r="B634" s="51" t="s">
        <v>4613</v>
      </c>
      <c r="C634" s="51" t="s">
        <v>4614</v>
      </c>
      <c r="D634" s="51" t="s">
        <v>4615</v>
      </c>
      <c r="E634" s="51" t="s">
        <v>4180</v>
      </c>
      <c r="F634" s="51" t="s">
        <v>6980</v>
      </c>
      <c r="G634" s="51" t="str">
        <f t="shared" si="9"/>
        <v>B</v>
      </c>
      <c r="H634" s="51"/>
      <c r="I634" s="51"/>
      <c r="J634" s="51"/>
      <c r="K634" s="51" t="s">
        <v>3203</v>
      </c>
      <c r="L634" s="51"/>
      <c r="M634" s="52" t="b">
        <v>0</v>
      </c>
      <c r="N634" s="53">
        <v>45852.409006215297</v>
      </c>
      <c r="O634" s="51" t="s">
        <v>34</v>
      </c>
    </row>
    <row r="635" spans="1:15" x14ac:dyDescent="0.25">
      <c r="A635" s="51"/>
      <c r="B635" s="51" t="s">
        <v>4616</v>
      </c>
      <c r="C635" s="51" t="s">
        <v>4617</v>
      </c>
      <c r="D635" s="51" t="s">
        <v>4618</v>
      </c>
      <c r="E635" s="51" t="s">
        <v>3199</v>
      </c>
      <c r="F635" s="51" t="s">
        <v>6980</v>
      </c>
      <c r="G635" s="51" t="str">
        <f t="shared" si="9"/>
        <v>B</v>
      </c>
      <c r="H635" s="51"/>
      <c r="I635" s="51"/>
      <c r="J635" s="51" t="s">
        <v>3202</v>
      </c>
      <c r="K635" s="51" t="s">
        <v>3203</v>
      </c>
      <c r="L635" s="51" t="s">
        <v>4183</v>
      </c>
      <c r="M635" s="52" t="b">
        <v>0</v>
      </c>
      <c r="N635" s="53">
        <v>45838.495988692099</v>
      </c>
      <c r="O635" s="51" t="s">
        <v>2815</v>
      </c>
    </row>
    <row r="636" spans="1:15" x14ac:dyDescent="0.25">
      <c r="A636" s="51"/>
      <c r="B636" s="51" t="s">
        <v>4619</v>
      </c>
      <c r="C636" s="51" t="s">
        <v>4620</v>
      </c>
      <c r="D636" s="51" t="s">
        <v>2358</v>
      </c>
      <c r="E636" s="51" t="s">
        <v>3199</v>
      </c>
      <c r="F636" s="51" t="s">
        <v>6980</v>
      </c>
      <c r="G636" s="51" t="str">
        <f t="shared" si="9"/>
        <v>B</v>
      </c>
      <c r="H636" s="51"/>
      <c r="I636" s="51"/>
      <c r="J636" s="51" t="s">
        <v>3202</v>
      </c>
      <c r="K636" s="51" t="s">
        <v>3203</v>
      </c>
      <c r="L636" s="51"/>
      <c r="M636" s="52" t="b">
        <v>0</v>
      </c>
      <c r="N636" s="53">
        <v>45846.478663391201</v>
      </c>
      <c r="O636" s="51" t="s">
        <v>2815</v>
      </c>
    </row>
    <row r="637" spans="1:15" x14ac:dyDescent="0.25">
      <c r="A637" s="51"/>
      <c r="B637" s="51" t="s">
        <v>4621</v>
      </c>
      <c r="C637" s="51" t="s">
        <v>4622</v>
      </c>
      <c r="D637" s="51" t="s">
        <v>4623</v>
      </c>
      <c r="E637" s="51" t="s">
        <v>3199</v>
      </c>
      <c r="F637" s="51" t="s">
        <v>6980</v>
      </c>
      <c r="G637" s="51" t="str">
        <f t="shared" si="9"/>
        <v>B</v>
      </c>
      <c r="H637" s="51"/>
      <c r="I637" s="51"/>
      <c r="J637" s="51" t="s">
        <v>3202</v>
      </c>
      <c r="K637" s="51" t="s">
        <v>3203</v>
      </c>
      <c r="L637" s="51"/>
      <c r="M637" s="52" t="b">
        <v>0</v>
      </c>
      <c r="N637" s="53">
        <v>45846.479122106502</v>
      </c>
      <c r="O637" s="51" t="s">
        <v>2815</v>
      </c>
    </row>
    <row r="638" spans="1:15" x14ac:dyDescent="0.25">
      <c r="A638" s="51"/>
      <c r="B638" s="51" t="s">
        <v>4624</v>
      </c>
      <c r="C638" s="51" t="s">
        <v>1942</v>
      </c>
      <c r="D638" s="51" t="s">
        <v>1943</v>
      </c>
      <c r="E638" s="51" t="s">
        <v>3199</v>
      </c>
      <c r="F638" s="51" t="s">
        <v>6980</v>
      </c>
      <c r="G638" s="51" t="str">
        <f t="shared" si="9"/>
        <v>B</v>
      </c>
      <c r="H638" s="51"/>
      <c r="I638" s="51"/>
      <c r="J638" s="51" t="s">
        <v>3401</v>
      </c>
      <c r="K638" s="51" t="s">
        <v>3203</v>
      </c>
      <c r="L638" s="51" t="s">
        <v>3406</v>
      </c>
      <c r="M638" s="52" t="b">
        <v>0</v>
      </c>
      <c r="N638" s="53">
        <v>45824.445337580997</v>
      </c>
      <c r="O638" s="51" t="s">
        <v>2815</v>
      </c>
    </row>
    <row r="639" spans="1:15" x14ac:dyDescent="0.25">
      <c r="A639" s="51"/>
      <c r="B639" s="51" t="s">
        <v>4625</v>
      </c>
      <c r="C639" s="51" t="s">
        <v>4626</v>
      </c>
      <c r="D639" s="51" t="s">
        <v>2537</v>
      </c>
      <c r="E639" s="51" t="s">
        <v>3199</v>
      </c>
      <c r="F639" s="51" t="s">
        <v>6980</v>
      </c>
      <c r="G639" s="51" t="str">
        <f t="shared" si="9"/>
        <v>B</v>
      </c>
      <c r="H639" s="51"/>
      <c r="I639" s="51"/>
      <c r="J639" s="51" t="s">
        <v>3202</v>
      </c>
      <c r="K639" s="51" t="s">
        <v>3203</v>
      </c>
      <c r="L639" s="51"/>
      <c r="M639" s="52" t="b">
        <v>0</v>
      </c>
      <c r="N639" s="53">
        <v>45846.479457291702</v>
      </c>
      <c r="O639" s="51" t="s">
        <v>2815</v>
      </c>
    </row>
    <row r="640" spans="1:15" x14ac:dyDescent="0.25">
      <c r="A640" s="51" t="s">
        <v>32</v>
      </c>
      <c r="B640" s="51" t="s">
        <v>4627</v>
      </c>
      <c r="C640" s="51" t="s">
        <v>4628</v>
      </c>
      <c r="D640" s="51" t="s">
        <v>4629</v>
      </c>
      <c r="E640" s="51" t="s">
        <v>4180</v>
      </c>
      <c r="F640" s="51" t="s">
        <v>6980</v>
      </c>
      <c r="G640" s="51" t="str">
        <f t="shared" si="9"/>
        <v>B</v>
      </c>
      <c r="H640" s="51"/>
      <c r="I640" s="51"/>
      <c r="J640" s="51"/>
      <c r="K640" s="51" t="s">
        <v>3203</v>
      </c>
      <c r="L640" s="51"/>
      <c r="M640" s="52" t="b">
        <v>0</v>
      </c>
      <c r="N640" s="53">
        <v>45852.408662581001</v>
      </c>
      <c r="O640" s="51" t="s">
        <v>34</v>
      </c>
    </row>
    <row r="641" spans="1:15" x14ac:dyDescent="0.25">
      <c r="A641" s="51"/>
      <c r="B641" s="51" t="s">
        <v>4630</v>
      </c>
      <c r="C641" s="51" t="s">
        <v>4631</v>
      </c>
      <c r="D641" s="51" t="s">
        <v>4632</v>
      </c>
      <c r="E641" s="51" t="s">
        <v>3199</v>
      </c>
      <c r="F641" s="51" t="s">
        <v>6980</v>
      </c>
      <c r="G641" s="51" t="str">
        <f t="shared" si="9"/>
        <v>B</v>
      </c>
      <c r="H641" s="51"/>
      <c r="I641" s="51"/>
      <c r="J641" s="51" t="s">
        <v>3409</v>
      </c>
      <c r="K641" s="51" t="s">
        <v>3203</v>
      </c>
      <c r="L641" s="51"/>
      <c r="M641" s="52" t="b">
        <v>0</v>
      </c>
      <c r="N641" s="53">
        <v>45859.4378651968</v>
      </c>
      <c r="O641" s="51" t="s">
        <v>2815</v>
      </c>
    </row>
    <row r="642" spans="1:15" x14ac:dyDescent="0.25">
      <c r="A642" s="51"/>
      <c r="B642" s="51" t="s">
        <v>4633</v>
      </c>
      <c r="C642" s="51" t="s">
        <v>4634</v>
      </c>
      <c r="D642" s="51" t="s">
        <v>4635</v>
      </c>
      <c r="E642" s="51" t="s">
        <v>3199</v>
      </c>
      <c r="F642" s="51" t="s">
        <v>6980</v>
      </c>
      <c r="G642" s="51" t="str">
        <f t="shared" si="9"/>
        <v>B</v>
      </c>
      <c r="H642" s="51"/>
      <c r="I642" s="51"/>
      <c r="J642" s="51" t="s">
        <v>3401</v>
      </c>
      <c r="K642" s="51" t="s">
        <v>3203</v>
      </c>
      <c r="L642" s="51"/>
      <c r="M642" s="52" t="b">
        <v>0</v>
      </c>
      <c r="N642" s="53">
        <v>45880.431358414397</v>
      </c>
      <c r="O642" s="51" t="s">
        <v>2815</v>
      </c>
    </row>
    <row r="643" spans="1:15" x14ac:dyDescent="0.25">
      <c r="A643" s="51"/>
      <c r="B643" s="51" t="s">
        <v>4636</v>
      </c>
      <c r="C643" s="51" t="s">
        <v>4637</v>
      </c>
      <c r="D643" s="51" t="s">
        <v>4638</v>
      </c>
      <c r="E643" s="51" t="s">
        <v>4180</v>
      </c>
      <c r="F643" s="51" t="s">
        <v>6980</v>
      </c>
      <c r="G643" s="51" t="str">
        <f t="shared" si="9"/>
        <v>B</v>
      </c>
      <c r="H643" s="51"/>
      <c r="I643" s="51"/>
      <c r="J643" s="51"/>
      <c r="K643" s="51" t="s">
        <v>3203</v>
      </c>
      <c r="L643" s="51"/>
      <c r="M643" s="52" t="b">
        <v>0</v>
      </c>
      <c r="N643" s="53">
        <v>45887.493396064798</v>
      </c>
      <c r="O643" s="51" t="s">
        <v>34</v>
      </c>
    </row>
    <row r="644" spans="1:15" x14ac:dyDescent="0.25">
      <c r="A644" s="51"/>
      <c r="B644" s="51" t="s">
        <v>4639</v>
      </c>
      <c r="C644" s="51" t="s">
        <v>4640</v>
      </c>
      <c r="D644" s="51" t="s">
        <v>4641</v>
      </c>
      <c r="E644" s="51" t="s">
        <v>3199</v>
      </c>
      <c r="F644" s="51" t="s">
        <v>6980</v>
      </c>
      <c r="G644" s="51" t="str">
        <f t="shared" ref="G644:G707" si="10">IF(F644="MIENNAM","N","B")</f>
        <v>B</v>
      </c>
      <c r="H644" s="51"/>
      <c r="I644" s="51"/>
      <c r="J644" s="51" t="s">
        <v>3401</v>
      </c>
      <c r="K644" s="51" t="s">
        <v>3203</v>
      </c>
      <c r="L644" s="51"/>
      <c r="M644" s="52" t="b">
        <v>0</v>
      </c>
      <c r="N644" s="53">
        <v>45880.431665358803</v>
      </c>
      <c r="O644" s="51" t="s">
        <v>2815</v>
      </c>
    </row>
    <row r="645" spans="1:15" x14ac:dyDescent="0.25">
      <c r="A645" s="51"/>
      <c r="B645" s="51" t="s">
        <v>4642</v>
      </c>
      <c r="C645" s="51" t="s">
        <v>4643</v>
      </c>
      <c r="D645" s="51" t="s">
        <v>4644</v>
      </c>
      <c r="E645" s="51" t="s">
        <v>3199</v>
      </c>
      <c r="F645" s="51" t="s">
        <v>6980</v>
      </c>
      <c r="G645" s="51" t="str">
        <f t="shared" si="10"/>
        <v>B</v>
      </c>
      <c r="H645" s="51"/>
      <c r="I645" s="51"/>
      <c r="J645" s="51" t="s">
        <v>3401</v>
      </c>
      <c r="K645" s="51" t="s">
        <v>3203</v>
      </c>
      <c r="L645" s="51"/>
      <c r="M645" s="52" t="b">
        <v>0</v>
      </c>
      <c r="N645" s="53">
        <v>45880.431069525497</v>
      </c>
      <c r="O645" s="51" t="s">
        <v>2815</v>
      </c>
    </row>
    <row r="646" spans="1:15" x14ac:dyDescent="0.25">
      <c r="A646" s="51"/>
      <c r="B646" s="51" t="s">
        <v>4645</v>
      </c>
      <c r="C646" s="51" t="s">
        <v>4646</v>
      </c>
      <c r="D646" s="51" t="s">
        <v>4647</v>
      </c>
      <c r="E646" s="51" t="s">
        <v>4180</v>
      </c>
      <c r="F646" s="51" t="s">
        <v>6980</v>
      </c>
      <c r="G646" s="51" t="str">
        <f t="shared" si="10"/>
        <v>B</v>
      </c>
      <c r="H646" s="51"/>
      <c r="I646" s="51"/>
      <c r="J646" s="51"/>
      <c r="K646" s="51" t="s">
        <v>3203</v>
      </c>
      <c r="L646" s="51"/>
      <c r="M646" s="52" t="b">
        <v>0</v>
      </c>
      <c r="N646" s="53">
        <v>45887.4938283218</v>
      </c>
      <c r="O646" s="51" t="s">
        <v>34</v>
      </c>
    </row>
    <row r="647" spans="1:15" x14ac:dyDescent="0.25">
      <c r="A647" s="51"/>
      <c r="B647" s="51" t="s">
        <v>4648</v>
      </c>
      <c r="C647" s="51" t="s">
        <v>4649</v>
      </c>
      <c r="D647" s="51" t="s">
        <v>4650</v>
      </c>
      <c r="E647" s="51" t="s">
        <v>4180</v>
      </c>
      <c r="F647" s="51" t="s">
        <v>6980</v>
      </c>
      <c r="G647" s="51" t="str">
        <f t="shared" si="10"/>
        <v>B</v>
      </c>
      <c r="H647" s="51"/>
      <c r="I647" s="51"/>
      <c r="J647" s="51"/>
      <c r="K647" s="51" t="s">
        <v>4651</v>
      </c>
      <c r="L647" s="51"/>
      <c r="M647" s="52" t="b">
        <v>0</v>
      </c>
      <c r="N647" s="53">
        <v>45880.4402305556</v>
      </c>
      <c r="O647" s="51" t="s">
        <v>34</v>
      </c>
    </row>
    <row r="648" spans="1:15" x14ac:dyDescent="0.25">
      <c r="A648" s="51"/>
      <c r="B648" s="51" t="s">
        <v>4652</v>
      </c>
      <c r="C648" s="51" t="s">
        <v>4653</v>
      </c>
      <c r="D648" s="51" t="s">
        <v>4654</v>
      </c>
      <c r="E648" s="51" t="s">
        <v>3199</v>
      </c>
      <c r="F648" s="51" t="s">
        <v>6980</v>
      </c>
      <c r="G648" s="51" t="str">
        <f t="shared" si="10"/>
        <v>B</v>
      </c>
      <c r="H648" s="51"/>
      <c r="I648" s="51"/>
      <c r="J648" s="51" t="s">
        <v>3401</v>
      </c>
      <c r="K648" s="51" t="s">
        <v>3203</v>
      </c>
      <c r="L648" s="51"/>
      <c r="M648" s="52" t="b">
        <v>0</v>
      </c>
      <c r="N648" s="53">
        <v>45880.4306784375</v>
      </c>
      <c r="O648" s="51" t="s">
        <v>2815</v>
      </c>
    </row>
    <row r="649" spans="1:15" x14ac:dyDescent="0.25">
      <c r="A649" s="51"/>
      <c r="B649" s="51" t="s">
        <v>4655</v>
      </c>
      <c r="C649" s="51" t="s">
        <v>4656</v>
      </c>
      <c r="D649" s="51" t="s">
        <v>4657</v>
      </c>
      <c r="E649" s="51" t="s">
        <v>3199</v>
      </c>
      <c r="F649" s="51" t="s">
        <v>6980</v>
      </c>
      <c r="G649" s="51" t="str">
        <f t="shared" si="10"/>
        <v>B</v>
      </c>
      <c r="H649" s="51"/>
      <c r="I649" s="51"/>
      <c r="J649" s="51" t="s">
        <v>3401</v>
      </c>
      <c r="K649" s="51" t="s">
        <v>3203</v>
      </c>
      <c r="L649" s="51"/>
      <c r="M649" s="52" t="b">
        <v>0</v>
      </c>
      <c r="N649" s="53">
        <v>45880.431933020802</v>
      </c>
      <c r="O649" s="51" t="s">
        <v>2815</v>
      </c>
    </row>
    <row r="650" spans="1:15" x14ac:dyDescent="0.25">
      <c r="A650" s="51" t="s">
        <v>32</v>
      </c>
      <c r="B650" s="51" t="s">
        <v>4658</v>
      </c>
      <c r="C650" s="51" t="s">
        <v>3396</v>
      </c>
      <c r="D650" s="51" t="s">
        <v>4659</v>
      </c>
      <c r="E650" s="51" t="s">
        <v>3195</v>
      </c>
      <c r="F650" s="51" t="s">
        <v>7313</v>
      </c>
      <c r="G650" s="51" t="str">
        <f t="shared" si="10"/>
        <v>N</v>
      </c>
      <c r="H650" s="51"/>
      <c r="I650" s="51"/>
      <c r="J650" s="51" t="s">
        <v>3391</v>
      </c>
      <c r="K650" s="51" t="s">
        <v>3196</v>
      </c>
      <c r="L650" s="51" t="s">
        <v>4660</v>
      </c>
      <c r="M650" s="52" t="b">
        <v>0</v>
      </c>
      <c r="N650" s="53">
        <v>44767.4760753472</v>
      </c>
      <c r="O650" s="51" t="s">
        <v>34</v>
      </c>
    </row>
    <row r="651" spans="1:15" x14ac:dyDescent="0.25">
      <c r="A651" s="51" t="s">
        <v>32</v>
      </c>
      <c r="B651" s="51" t="s">
        <v>4661</v>
      </c>
      <c r="C651" s="51" t="s">
        <v>3396</v>
      </c>
      <c r="D651" s="51" t="s">
        <v>4662</v>
      </c>
      <c r="E651" s="51" t="s">
        <v>3195</v>
      </c>
      <c r="F651" s="51" t="s">
        <v>7313</v>
      </c>
      <c r="G651" s="51" t="str">
        <f t="shared" si="10"/>
        <v>N</v>
      </c>
      <c r="H651" s="51"/>
      <c r="I651" s="51"/>
      <c r="J651" s="51" t="s">
        <v>3301</v>
      </c>
      <c r="K651" s="51" t="s">
        <v>3196</v>
      </c>
      <c r="L651" s="51" t="s">
        <v>3397</v>
      </c>
      <c r="M651" s="52" t="b">
        <v>0</v>
      </c>
      <c r="N651" s="53">
        <v>44767.398797187503</v>
      </c>
      <c r="O651" s="51" t="s">
        <v>34</v>
      </c>
    </row>
    <row r="652" spans="1:15" ht="31.5" x14ac:dyDescent="0.25">
      <c r="A652" s="51"/>
      <c r="B652" s="51" t="s">
        <v>4663</v>
      </c>
      <c r="C652" s="51" t="s">
        <v>3404</v>
      </c>
      <c r="D652" s="54" t="s">
        <v>4664</v>
      </c>
      <c r="E652" s="51" t="s">
        <v>3199</v>
      </c>
      <c r="F652" s="51" t="s">
        <v>6980</v>
      </c>
      <c r="G652" s="51" t="str">
        <f t="shared" si="10"/>
        <v>B</v>
      </c>
      <c r="H652" s="51"/>
      <c r="I652" s="51"/>
      <c r="J652" s="51" t="s">
        <v>3401</v>
      </c>
      <c r="K652" s="51" t="s">
        <v>3203</v>
      </c>
      <c r="L652" s="51" t="s">
        <v>3476</v>
      </c>
      <c r="M652" s="52" t="b">
        <v>0</v>
      </c>
      <c r="N652" s="53">
        <v>44705.616928622701</v>
      </c>
      <c r="O652" s="51" t="s">
        <v>2815</v>
      </c>
    </row>
    <row r="653" spans="1:15" x14ac:dyDescent="0.25">
      <c r="A653" s="51"/>
      <c r="B653" s="51" t="s">
        <v>4665</v>
      </c>
      <c r="C653" s="51" t="s">
        <v>3404</v>
      </c>
      <c r="D653" s="51" t="s">
        <v>4666</v>
      </c>
      <c r="E653" s="51" t="s">
        <v>3199</v>
      </c>
      <c r="F653" s="51" t="s">
        <v>6980</v>
      </c>
      <c r="G653" s="51" t="str">
        <f t="shared" si="10"/>
        <v>B</v>
      </c>
      <c r="H653" s="51"/>
      <c r="I653" s="51"/>
      <c r="J653" s="51" t="s">
        <v>3202</v>
      </c>
      <c r="K653" s="51" t="s">
        <v>3203</v>
      </c>
      <c r="L653" s="51" t="s">
        <v>3479</v>
      </c>
      <c r="M653" s="52" t="b">
        <v>0</v>
      </c>
      <c r="N653" s="53">
        <v>44704.550628044002</v>
      </c>
      <c r="O653" s="51" t="s">
        <v>2815</v>
      </c>
    </row>
    <row r="654" spans="1:15" x14ac:dyDescent="0.25">
      <c r="A654" s="51"/>
      <c r="B654" s="51" t="s">
        <v>4667</v>
      </c>
      <c r="C654" s="51" t="s">
        <v>3404</v>
      </c>
      <c r="D654" s="51" t="s">
        <v>4668</v>
      </c>
      <c r="E654" s="51" t="s">
        <v>3199</v>
      </c>
      <c r="F654" s="51" t="s">
        <v>6980</v>
      </c>
      <c r="G654" s="51" t="str">
        <f t="shared" si="10"/>
        <v>B</v>
      </c>
      <c r="H654" s="51"/>
      <c r="I654" s="51"/>
      <c r="J654" s="51" t="s">
        <v>3401</v>
      </c>
      <c r="K654" s="51" t="s">
        <v>3203</v>
      </c>
      <c r="L654" s="51" t="s">
        <v>3454</v>
      </c>
      <c r="M654" s="52" t="b">
        <v>0</v>
      </c>
      <c r="N654" s="53">
        <v>44707.416614502297</v>
      </c>
      <c r="O654" s="51" t="s">
        <v>2815</v>
      </c>
    </row>
    <row r="655" spans="1:15" ht="31.5" x14ac:dyDescent="0.25">
      <c r="A655" s="51"/>
      <c r="B655" s="51" t="s">
        <v>4669</v>
      </c>
      <c r="C655" s="51" t="s">
        <v>3404</v>
      </c>
      <c r="D655" s="54" t="s">
        <v>4670</v>
      </c>
      <c r="E655" s="51" t="s">
        <v>3199</v>
      </c>
      <c r="F655" s="51" t="s">
        <v>6980</v>
      </c>
      <c r="G655" s="51" t="str">
        <f t="shared" si="10"/>
        <v>B</v>
      </c>
      <c r="H655" s="51"/>
      <c r="I655" s="51"/>
      <c r="J655" s="51" t="s">
        <v>3202</v>
      </c>
      <c r="K655" s="51" t="s">
        <v>3203</v>
      </c>
      <c r="L655" s="51" t="s">
        <v>3479</v>
      </c>
      <c r="M655" s="52" t="b">
        <v>0</v>
      </c>
      <c r="N655" s="53">
        <v>44704.551040659702</v>
      </c>
      <c r="O655" s="51" t="s">
        <v>2815</v>
      </c>
    </row>
    <row r="656" spans="1:15" x14ac:dyDescent="0.25">
      <c r="A656" s="51"/>
      <c r="B656" s="51" t="s">
        <v>4671</v>
      </c>
      <c r="C656" s="51" t="s">
        <v>3404</v>
      </c>
      <c r="D656" s="51" t="s">
        <v>4672</v>
      </c>
      <c r="E656" s="51" t="s">
        <v>3199</v>
      </c>
      <c r="F656" s="51" t="s">
        <v>6980</v>
      </c>
      <c r="G656" s="51" t="str">
        <f t="shared" si="10"/>
        <v>B</v>
      </c>
      <c r="H656" s="51"/>
      <c r="I656" s="51"/>
      <c r="J656" s="51" t="s">
        <v>3202</v>
      </c>
      <c r="K656" s="51" t="s">
        <v>3203</v>
      </c>
      <c r="L656" s="51" t="s">
        <v>3415</v>
      </c>
      <c r="M656" s="52" t="b">
        <v>0</v>
      </c>
      <c r="N656" s="53">
        <v>44704.4429514699</v>
      </c>
      <c r="O656" s="51" t="s">
        <v>2815</v>
      </c>
    </row>
    <row r="657" spans="1:15" x14ac:dyDescent="0.25">
      <c r="A657" s="51" t="s">
        <v>32</v>
      </c>
      <c r="B657" s="51" t="s">
        <v>4673</v>
      </c>
      <c r="C657" s="51" t="s">
        <v>3396</v>
      </c>
      <c r="D657" s="51" t="s">
        <v>4674</v>
      </c>
      <c r="E657" s="51" t="s">
        <v>3195</v>
      </c>
      <c r="F657" s="51" t="s">
        <v>7313</v>
      </c>
      <c r="G657" s="51" t="str">
        <f t="shared" si="10"/>
        <v>N</v>
      </c>
      <c r="H657" s="51"/>
      <c r="I657" s="51"/>
      <c r="J657" s="51" t="s">
        <v>3387</v>
      </c>
      <c r="K657" s="51" t="s">
        <v>3196</v>
      </c>
      <c r="L657" s="51" t="s">
        <v>3461</v>
      </c>
      <c r="M657" s="52" t="b">
        <v>0</v>
      </c>
      <c r="N657" s="53">
        <v>44725.609074965301</v>
      </c>
      <c r="O657" s="51" t="s">
        <v>34</v>
      </c>
    </row>
    <row r="658" spans="1:15" x14ac:dyDescent="0.25">
      <c r="A658" s="51" t="s">
        <v>32</v>
      </c>
      <c r="B658" s="51" t="s">
        <v>4675</v>
      </c>
      <c r="C658" s="51" t="s">
        <v>3396</v>
      </c>
      <c r="D658" s="51" t="s">
        <v>4676</v>
      </c>
      <c r="E658" s="51" t="s">
        <v>3195</v>
      </c>
      <c r="F658" s="51" t="s">
        <v>7313</v>
      </c>
      <c r="G658" s="51" t="str">
        <f t="shared" si="10"/>
        <v>N</v>
      </c>
      <c r="H658" s="51"/>
      <c r="I658" s="51"/>
      <c r="J658" s="51" t="s">
        <v>3301</v>
      </c>
      <c r="K658" s="51" t="s">
        <v>3196</v>
      </c>
      <c r="L658" s="51" t="s">
        <v>3397</v>
      </c>
      <c r="M658" s="52" t="b">
        <v>0</v>
      </c>
      <c r="N658" s="53">
        <v>44749.685650150503</v>
      </c>
      <c r="O658" s="51" t="s">
        <v>34</v>
      </c>
    </row>
    <row r="659" spans="1:15" ht="21" x14ac:dyDescent="0.25">
      <c r="A659" s="51"/>
      <c r="B659" s="51" t="s">
        <v>4677</v>
      </c>
      <c r="C659" s="51" t="s">
        <v>3404</v>
      </c>
      <c r="D659" s="54" t="s">
        <v>4678</v>
      </c>
      <c r="E659" s="51" t="s">
        <v>3199</v>
      </c>
      <c r="F659" s="51" t="s">
        <v>6980</v>
      </c>
      <c r="G659" s="51" t="str">
        <f t="shared" si="10"/>
        <v>B</v>
      </c>
      <c r="H659" s="51"/>
      <c r="I659" s="51"/>
      <c r="J659" s="51" t="s">
        <v>3401</v>
      </c>
      <c r="K659" s="51" t="s">
        <v>3203</v>
      </c>
      <c r="L659" s="51" t="s">
        <v>3406</v>
      </c>
      <c r="M659" s="52" t="b">
        <v>0</v>
      </c>
      <c r="N659" s="53">
        <v>44707.482810069399</v>
      </c>
      <c r="O659" s="51" t="s">
        <v>2815</v>
      </c>
    </row>
    <row r="660" spans="1:15" x14ac:dyDescent="0.25">
      <c r="A660" s="51"/>
      <c r="B660" s="51" t="s">
        <v>4679</v>
      </c>
      <c r="C660" s="51" t="s">
        <v>3399</v>
      </c>
      <c r="D660" s="51" t="s">
        <v>4680</v>
      </c>
      <c r="E660" s="51" t="s">
        <v>3199</v>
      </c>
      <c r="F660" s="51" t="s">
        <v>6980</v>
      </c>
      <c r="G660" s="51" t="str">
        <f t="shared" si="10"/>
        <v>B</v>
      </c>
      <c r="H660" s="51"/>
      <c r="I660" s="51"/>
      <c r="J660" s="51" t="s">
        <v>3401</v>
      </c>
      <c r="K660" s="51" t="s">
        <v>3203</v>
      </c>
      <c r="L660" s="51" t="s">
        <v>3402</v>
      </c>
      <c r="M660" s="52" t="b">
        <v>0</v>
      </c>
      <c r="N660" s="53">
        <v>44707.6572310185</v>
      </c>
      <c r="O660" s="51" t="s">
        <v>2815</v>
      </c>
    </row>
    <row r="661" spans="1:15" x14ac:dyDescent="0.25">
      <c r="A661" s="51"/>
      <c r="B661" s="51" t="s">
        <v>4681</v>
      </c>
      <c r="C661" s="51" t="s">
        <v>3404</v>
      </c>
      <c r="D661" s="51" t="s">
        <v>4682</v>
      </c>
      <c r="E661" s="51" t="s">
        <v>3199</v>
      </c>
      <c r="F661" s="51" t="s">
        <v>6980</v>
      </c>
      <c r="G661" s="51" t="str">
        <f t="shared" si="10"/>
        <v>B</v>
      </c>
      <c r="H661" s="51"/>
      <c r="I661" s="51"/>
      <c r="J661" s="51" t="s">
        <v>3409</v>
      </c>
      <c r="K661" s="51" t="s">
        <v>3203</v>
      </c>
      <c r="L661" s="51" t="s">
        <v>3466</v>
      </c>
      <c r="M661" s="52" t="b">
        <v>0</v>
      </c>
      <c r="N661" s="53">
        <v>44702.646661886603</v>
      </c>
      <c r="O661" s="51" t="s">
        <v>2815</v>
      </c>
    </row>
    <row r="662" spans="1:15" ht="31.5" x14ac:dyDescent="0.25">
      <c r="A662" s="51"/>
      <c r="B662" s="51" t="s">
        <v>4683</v>
      </c>
      <c r="C662" s="51" t="s">
        <v>3404</v>
      </c>
      <c r="D662" s="54" t="s">
        <v>4684</v>
      </c>
      <c r="E662" s="51" t="s">
        <v>3199</v>
      </c>
      <c r="F662" s="51" t="s">
        <v>6980</v>
      </c>
      <c r="G662" s="51" t="str">
        <f t="shared" si="10"/>
        <v>B</v>
      </c>
      <c r="H662" s="51"/>
      <c r="I662" s="51"/>
      <c r="J662" s="51" t="s">
        <v>3401</v>
      </c>
      <c r="K662" s="51" t="s">
        <v>3203</v>
      </c>
      <c r="L662" s="51" t="s">
        <v>3454</v>
      </c>
      <c r="M662" s="52" t="b">
        <v>0</v>
      </c>
      <c r="N662" s="53">
        <v>44707.416778391198</v>
      </c>
      <c r="O662" s="51" t="s">
        <v>2815</v>
      </c>
    </row>
    <row r="663" spans="1:15" x14ac:dyDescent="0.25">
      <c r="A663" s="51"/>
      <c r="B663" s="51" t="s">
        <v>4685</v>
      </c>
      <c r="C663" s="51" t="s">
        <v>3404</v>
      </c>
      <c r="D663" s="51" t="s">
        <v>4686</v>
      </c>
      <c r="E663" s="51" t="s">
        <v>3199</v>
      </c>
      <c r="F663" s="51" t="s">
        <v>6980</v>
      </c>
      <c r="G663" s="51" t="str">
        <f t="shared" si="10"/>
        <v>B</v>
      </c>
      <c r="H663" s="51"/>
      <c r="I663" s="51"/>
      <c r="J663" s="51" t="s">
        <v>3202</v>
      </c>
      <c r="K663" s="51" t="s">
        <v>3203</v>
      </c>
      <c r="L663" s="51" t="s">
        <v>3479</v>
      </c>
      <c r="M663" s="52" t="b">
        <v>0</v>
      </c>
      <c r="N663" s="53">
        <v>44704.551533333302</v>
      </c>
      <c r="O663" s="51" t="s">
        <v>2815</v>
      </c>
    </row>
    <row r="664" spans="1:15" x14ac:dyDescent="0.25">
      <c r="A664" s="51"/>
      <c r="B664" s="51" t="s">
        <v>4687</v>
      </c>
      <c r="C664" s="51" t="s">
        <v>3399</v>
      </c>
      <c r="D664" s="51" t="s">
        <v>4688</v>
      </c>
      <c r="E664" s="51" t="s">
        <v>3199</v>
      </c>
      <c r="F664" s="51" t="s">
        <v>6980</v>
      </c>
      <c r="G664" s="51" t="str">
        <f t="shared" si="10"/>
        <v>B</v>
      </c>
      <c r="H664" s="51"/>
      <c r="I664" s="51"/>
      <c r="J664" s="51" t="s">
        <v>3401</v>
      </c>
      <c r="K664" s="51" t="s">
        <v>3203</v>
      </c>
      <c r="L664" s="51" t="s">
        <v>3402</v>
      </c>
      <c r="M664" s="52" t="b">
        <v>0</v>
      </c>
      <c r="N664" s="53">
        <v>44707.657387812498</v>
      </c>
      <c r="O664" s="51" t="s">
        <v>2815</v>
      </c>
    </row>
    <row r="665" spans="1:15" x14ac:dyDescent="0.25">
      <c r="A665" s="51"/>
      <c r="B665" s="51" t="s">
        <v>4689</v>
      </c>
      <c r="C665" s="51" t="s">
        <v>3404</v>
      </c>
      <c r="D665" s="51" t="s">
        <v>4690</v>
      </c>
      <c r="E665" s="51" t="s">
        <v>3199</v>
      </c>
      <c r="F665" s="51" t="s">
        <v>6980</v>
      </c>
      <c r="G665" s="51" t="str">
        <f t="shared" si="10"/>
        <v>B</v>
      </c>
      <c r="H665" s="51"/>
      <c r="I665" s="51"/>
      <c r="J665" s="51" t="s">
        <v>3401</v>
      </c>
      <c r="K665" s="51" t="s">
        <v>3203</v>
      </c>
      <c r="L665" s="51" t="s">
        <v>3476</v>
      </c>
      <c r="M665" s="52" t="b">
        <v>0</v>
      </c>
      <c r="N665" s="53">
        <v>44705.617114155102</v>
      </c>
      <c r="O665" s="51" t="s">
        <v>2815</v>
      </c>
    </row>
    <row r="666" spans="1:15" x14ac:dyDescent="0.25">
      <c r="A666" s="51"/>
      <c r="B666" s="51" t="s">
        <v>4691</v>
      </c>
      <c r="C666" s="51" t="s">
        <v>3404</v>
      </c>
      <c r="D666" s="51" t="s">
        <v>4692</v>
      </c>
      <c r="E666" s="51" t="s">
        <v>3199</v>
      </c>
      <c r="F666" s="51" t="s">
        <v>6980</v>
      </c>
      <c r="G666" s="51" t="str">
        <f t="shared" si="10"/>
        <v>B</v>
      </c>
      <c r="H666" s="51"/>
      <c r="I666" s="51"/>
      <c r="J666" s="51" t="s">
        <v>3202</v>
      </c>
      <c r="K666" s="51" t="s">
        <v>3203</v>
      </c>
      <c r="L666" s="51" t="s">
        <v>3479</v>
      </c>
      <c r="M666" s="52" t="b">
        <v>0</v>
      </c>
      <c r="N666" s="53">
        <v>44704.554222951403</v>
      </c>
      <c r="O666" s="51" t="s">
        <v>2815</v>
      </c>
    </row>
    <row r="667" spans="1:15" x14ac:dyDescent="0.25">
      <c r="A667" s="51" t="s">
        <v>32</v>
      </c>
      <c r="B667" s="51" t="s">
        <v>4693</v>
      </c>
      <c r="C667" s="51" t="s">
        <v>3381</v>
      </c>
      <c r="D667" s="51" t="s">
        <v>4694</v>
      </c>
      <c r="E667" s="51" t="s">
        <v>3195</v>
      </c>
      <c r="F667" s="51" t="s">
        <v>7313</v>
      </c>
      <c r="G667" s="51" t="str">
        <f t="shared" si="10"/>
        <v>N</v>
      </c>
      <c r="H667" s="51"/>
      <c r="I667" s="51"/>
      <c r="J667" s="51" t="s">
        <v>3457</v>
      </c>
      <c r="K667" s="51" t="s">
        <v>3196</v>
      </c>
      <c r="L667" s="51" t="s">
        <v>3525</v>
      </c>
      <c r="M667" s="52" t="b">
        <v>0</v>
      </c>
      <c r="N667" s="53">
        <v>44715.716001655099</v>
      </c>
      <c r="O667" s="51" t="s">
        <v>34</v>
      </c>
    </row>
    <row r="668" spans="1:15" x14ac:dyDescent="0.25">
      <c r="A668" s="51" t="s">
        <v>32</v>
      </c>
      <c r="B668" s="51" t="s">
        <v>4695</v>
      </c>
      <c r="C668" s="51" t="s">
        <v>3396</v>
      </c>
      <c r="D668" s="51" t="s">
        <v>4696</v>
      </c>
      <c r="E668" s="51" t="s">
        <v>3195</v>
      </c>
      <c r="F668" s="51" t="s">
        <v>7313</v>
      </c>
      <c r="G668" s="51" t="str">
        <f t="shared" si="10"/>
        <v>N</v>
      </c>
      <c r="H668" s="51"/>
      <c r="I668" s="51"/>
      <c r="J668" s="51" t="s">
        <v>3301</v>
      </c>
      <c r="K668" s="51" t="s">
        <v>3196</v>
      </c>
      <c r="L668" s="51" t="s">
        <v>3397</v>
      </c>
      <c r="M668" s="52" t="b">
        <v>0</v>
      </c>
      <c r="N668" s="53">
        <v>44729.6165295139</v>
      </c>
      <c r="O668" s="51" t="s">
        <v>34</v>
      </c>
    </row>
    <row r="669" spans="1:15" ht="21" x14ac:dyDescent="0.25">
      <c r="A669" s="51"/>
      <c r="B669" s="51" t="s">
        <v>4697</v>
      </c>
      <c r="C669" s="51" t="s">
        <v>3399</v>
      </c>
      <c r="D669" s="54" t="s">
        <v>4698</v>
      </c>
      <c r="E669" s="51" t="s">
        <v>3199</v>
      </c>
      <c r="F669" s="51" t="s">
        <v>6980</v>
      </c>
      <c r="G669" s="51" t="str">
        <f t="shared" si="10"/>
        <v>B</v>
      </c>
      <c r="H669" s="51"/>
      <c r="I669" s="51"/>
      <c r="J669" s="51" t="s">
        <v>3202</v>
      </c>
      <c r="K669" s="51" t="s">
        <v>3203</v>
      </c>
      <c r="L669" s="51" t="s">
        <v>3449</v>
      </c>
      <c r="M669" s="52" t="b">
        <v>0</v>
      </c>
      <c r="N669" s="53">
        <v>44709.444317280097</v>
      </c>
      <c r="O669" s="51" t="s">
        <v>2815</v>
      </c>
    </row>
    <row r="670" spans="1:15" x14ac:dyDescent="0.25">
      <c r="A670" s="51"/>
      <c r="B670" s="51" t="s">
        <v>4699</v>
      </c>
      <c r="C670" s="51" t="s">
        <v>3404</v>
      </c>
      <c r="D670" s="51" t="s">
        <v>4700</v>
      </c>
      <c r="E670" s="51" t="s">
        <v>3199</v>
      </c>
      <c r="F670" s="51" t="s">
        <v>6980</v>
      </c>
      <c r="G670" s="51" t="str">
        <f t="shared" si="10"/>
        <v>B</v>
      </c>
      <c r="H670" s="51"/>
      <c r="I670" s="51"/>
      <c r="J670" s="51" t="s">
        <v>3401</v>
      </c>
      <c r="K670" s="51" t="s">
        <v>3203</v>
      </c>
      <c r="L670" s="51" t="s">
        <v>3421</v>
      </c>
      <c r="M670" s="52" t="b">
        <v>0</v>
      </c>
      <c r="N670" s="53">
        <v>44704.332677083301</v>
      </c>
      <c r="O670" s="51" t="s">
        <v>2815</v>
      </c>
    </row>
    <row r="671" spans="1:15" x14ac:dyDescent="0.25">
      <c r="A671" s="51" t="s">
        <v>32</v>
      </c>
      <c r="B671" s="51" t="s">
        <v>4701</v>
      </c>
      <c r="C671" s="51" t="s">
        <v>3396</v>
      </c>
      <c r="D671" s="51" t="s">
        <v>4702</v>
      </c>
      <c r="E671" s="51" t="s">
        <v>3195</v>
      </c>
      <c r="F671" s="51" t="s">
        <v>7313</v>
      </c>
      <c r="G671" s="51" t="str">
        <f t="shared" si="10"/>
        <v>N</v>
      </c>
      <c r="H671" s="51"/>
      <c r="I671" s="51"/>
      <c r="J671" s="51" t="s">
        <v>3387</v>
      </c>
      <c r="K671" s="51" t="s">
        <v>3196</v>
      </c>
      <c r="L671" s="51" t="s">
        <v>3461</v>
      </c>
      <c r="M671" s="52" t="b">
        <v>0</v>
      </c>
      <c r="N671" s="53">
        <v>44715.351887881901</v>
      </c>
      <c r="O671" s="51" t="s">
        <v>34</v>
      </c>
    </row>
    <row r="672" spans="1:15" x14ac:dyDescent="0.25">
      <c r="A672" s="51" t="s">
        <v>32</v>
      </c>
      <c r="B672" s="51" t="s">
        <v>4703</v>
      </c>
      <c r="C672" s="51" t="s">
        <v>3381</v>
      </c>
      <c r="D672" s="51" t="s">
        <v>4704</v>
      </c>
      <c r="E672" s="51" t="s">
        <v>3195</v>
      </c>
      <c r="F672" s="51" t="s">
        <v>7313</v>
      </c>
      <c r="G672" s="51" t="str">
        <f t="shared" si="10"/>
        <v>N</v>
      </c>
      <c r="H672" s="51"/>
      <c r="I672" s="51"/>
      <c r="J672" s="51" t="s">
        <v>3457</v>
      </c>
      <c r="K672" s="51" t="s">
        <v>3196</v>
      </c>
      <c r="L672" s="51" t="s">
        <v>3383</v>
      </c>
      <c r="M672" s="52" t="b">
        <v>0</v>
      </c>
      <c r="N672" s="53">
        <v>44750.333404432902</v>
      </c>
      <c r="O672" s="51" t="s">
        <v>34</v>
      </c>
    </row>
    <row r="673" spans="1:15" x14ac:dyDescent="0.25">
      <c r="A673" s="51"/>
      <c r="B673" s="51" t="s">
        <v>4705</v>
      </c>
      <c r="C673" s="51" t="s">
        <v>3404</v>
      </c>
      <c r="D673" s="51" t="s">
        <v>4706</v>
      </c>
      <c r="E673" s="51" t="s">
        <v>3199</v>
      </c>
      <c r="F673" s="51" t="s">
        <v>6980</v>
      </c>
      <c r="G673" s="51" t="str">
        <f t="shared" si="10"/>
        <v>B</v>
      </c>
      <c r="H673" s="51"/>
      <c r="I673" s="51"/>
      <c r="J673" s="51" t="s">
        <v>3401</v>
      </c>
      <c r="K673" s="51" t="s">
        <v>3203</v>
      </c>
      <c r="L673" s="51" t="s">
        <v>3476</v>
      </c>
      <c r="M673" s="52" t="b">
        <v>0</v>
      </c>
      <c r="N673" s="53">
        <v>44705.6173549421</v>
      </c>
      <c r="O673" s="51" t="s">
        <v>2815</v>
      </c>
    </row>
    <row r="674" spans="1:15" x14ac:dyDescent="0.25">
      <c r="A674" s="51" t="s">
        <v>32</v>
      </c>
      <c r="B674" s="51" t="s">
        <v>4707</v>
      </c>
      <c r="C674" s="51" t="s">
        <v>3396</v>
      </c>
      <c r="D674" s="51" t="s">
        <v>4708</v>
      </c>
      <c r="E674" s="51" t="s">
        <v>3195</v>
      </c>
      <c r="F674" s="51" t="s">
        <v>7313</v>
      </c>
      <c r="G674" s="51" t="str">
        <f t="shared" si="10"/>
        <v>N</v>
      </c>
      <c r="H674" s="51"/>
      <c r="I674" s="51"/>
      <c r="J674" s="51" t="s">
        <v>3387</v>
      </c>
      <c r="K674" s="51" t="s">
        <v>3196</v>
      </c>
      <c r="L674" s="51" t="s">
        <v>3461</v>
      </c>
      <c r="M674" s="52" t="b">
        <v>0</v>
      </c>
      <c r="N674" s="53">
        <v>44725.610973344898</v>
      </c>
      <c r="O674" s="51" t="s">
        <v>34</v>
      </c>
    </row>
    <row r="675" spans="1:15" x14ac:dyDescent="0.25">
      <c r="A675" s="51"/>
      <c r="B675" s="51" t="s">
        <v>4709</v>
      </c>
      <c r="C675" s="51" t="s">
        <v>3419</v>
      </c>
      <c r="D675" s="51" t="s">
        <v>4710</v>
      </c>
      <c r="E675" s="51" t="s">
        <v>3199</v>
      </c>
      <c r="F675" s="51" t="s">
        <v>6980</v>
      </c>
      <c r="G675" s="51" t="str">
        <f t="shared" si="10"/>
        <v>B</v>
      </c>
      <c r="H675" s="51"/>
      <c r="I675" s="51"/>
      <c r="J675" s="51" t="s">
        <v>3202</v>
      </c>
      <c r="K675" s="51" t="s">
        <v>3203</v>
      </c>
      <c r="L675" s="51" t="s">
        <v>3538</v>
      </c>
      <c r="M675" s="52" t="b">
        <v>0</v>
      </c>
      <c r="N675" s="53">
        <v>44704.592338044</v>
      </c>
      <c r="O675" s="51" t="s">
        <v>2815</v>
      </c>
    </row>
    <row r="676" spans="1:15" x14ac:dyDescent="0.25">
      <c r="A676" s="51"/>
      <c r="B676" s="51" t="s">
        <v>4711</v>
      </c>
      <c r="C676" s="51" t="s">
        <v>3419</v>
      </c>
      <c r="D676" s="51" t="s">
        <v>4712</v>
      </c>
      <c r="E676" s="51" t="s">
        <v>3199</v>
      </c>
      <c r="F676" s="51" t="s">
        <v>6980</v>
      </c>
      <c r="G676" s="51" t="str">
        <f t="shared" si="10"/>
        <v>B</v>
      </c>
      <c r="H676" s="51"/>
      <c r="I676" s="51"/>
      <c r="J676" s="51" t="s">
        <v>3202</v>
      </c>
      <c r="K676" s="51" t="s">
        <v>3203</v>
      </c>
      <c r="L676" s="51" t="s">
        <v>3538</v>
      </c>
      <c r="M676" s="52" t="b">
        <v>0</v>
      </c>
      <c r="N676" s="53">
        <v>44704.592668946803</v>
      </c>
      <c r="O676" s="51" t="s">
        <v>2815</v>
      </c>
    </row>
    <row r="677" spans="1:15" x14ac:dyDescent="0.25">
      <c r="A677" s="51"/>
      <c r="B677" s="51" t="s">
        <v>4713</v>
      </c>
      <c r="C677" s="51" t="s">
        <v>3404</v>
      </c>
      <c r="D677" s="51" t="s">
        <v>4714</v>
      </c>
      <c r="E677" s="51" t="s">
        <v>3199</v>
      </c>
      <c r="F677" s="51" t="s">
        <v>6980</v>
      </c>
      <c r="G677" s="51" t="str">
        <f t="shared" si="10"/>
        <v>B</v>
      </c>
      <c r="H677" s="51"/>
      <c r="I677" s="51"/>
      <c r="J677" s="51" t="s">
        <v>3409</v>
      </c>
      <c r="K677" s="51" t="s">
        <v>3203</v>
      </c>
      <c r="L677" s="51" t="s">
        <v>3446</v>
      </c>
      <c r="M677" s="52" t="b">
        <v>0</v>
      </c>
      <c r="N677" s="53">
        <v>44707.647750115699</v>
      </c>
      <c r="O677" s="51" t="s">
        <v>2815</v>
      </c>
    </row>
    <row r="678" spans="1:15" x14ac:dyDescent="0.25">
      <c r="A678" s="51"/>
      <c r="B678" s="51" t="s">
        <v>4715</v>
      </c>
      <c r="C678" s="51" t="s">
        <v>3419</v>
      </c>
      <c r="D678" s="51" t="s">
        <v>4716</v>
      </c>
      <c r="E678" s="51" t="s">
        <v>3199</v>
      </c>
      <c r="F678" s="51" t="s">
        <v>6980</v>
      </c>
      <c r="G678" s="51" t="str">
        <f t="shared" si="10"/>
        <v>B</v>
      </c>
      <c r="H678" s="51"/>
      <c r="I678" s="51"/>
      <c r="J678" s="51" t="s">
        <v>3202</v>
      </c>
      <c r="K678" s="51" t="s">
        <v>3203</v>
      </c>
      <c r="L678" s="51" t="s">
        <v>3538</v>
      </c>
      <c r="M678" s="52" t="b">
        <v>0</v>
      </c>
      <c r="N678" s="53">
        <v>44704.592986840296</v>
      </c>
      <c r="O678" s="51" t="s">
        <v>2815</v>
      </c>
    </row>
    <row r="679" spans="1:15" x14ac:dyDescent="0.25">
      <c r="A679" s="51"/>
      <c r="B679" s="51" t="s">
        <v>4717</v>
      </c>
      <c r="C679" s="51" t="s">
        <v>3419</v>
      </c>
      <c r="D679" s="51" t="s">
        <v>4718</v>
      </c>
      <c r="E679" s="51" t="s">
        <v>3199</v>
      </c>
      <c r="F679" s="51" t="s">
        <v>6980</v>
      </c>
      <c r="G679" s="51" t="str">
        <f t="shared" si="10"/>
        <v>B</v>
      </c>
      <c r="H679" s="51"/>
      <c r="I679" s="51"/>
      <c r="J679" s="51" t="s">
        <v>3202</v>
      </c>
      <c r="K679" s="51" t="s">
        <v>3203</v>
      </c>
      <c r="L679" s="51" t="s">
        <v>3538</v>
      </c>
      <c r="M679" s="52" t="b">
        <v>0</v>
      </c>
      <c r="N679" s="53">
        <v>44704.591970289403</v>
      </c>
      <c r="O679" s="51" t="s">
        <v>2815</v>
      </c>
    </row>
    <row r="680" spans="1:15" x14ac:dyDescent="0.25">
      <c r="A680" s="51"/>
      <c r="B680" s="51" t="s">
        <v>4719</v>
      </c>
      <c r="C680" s="51" t="s">
        <v>3399</v>
      </c>
      <c r="D680" s="51" t="s">
        <v>4720</v>
      </c>
      <c r="E680" s="51" t="s">
        <v>3199</v>
      </c>
      <c r="F680" s="51" t="s">
        <v>6980</v>
      </c>
      <c r="G680" s="51" t="str">
        <f t="shared" si="10"/>
        <v>B</v>
      </c>
      <c r="H680" s="51"/>
      <c r="I680" s="51"/>
      <c r="J680" s="51" t="s">
        <v>3409</v>
      </c>
      <c r="K680" s="51" t="s">
        <v>3203</v>
      </c>
      <c r="L680" s="51" t="s">
        <v>3918</v>
      </c>
      <c r="M680" s="52" t="b">
        <v>0</v>
      </c>
      <c r="N680" s="53">
        <v>44704.580471261601</v>
      </c>
      <c r="O680" s="51" t="s">
        <v>2815</v>
      </c>
    </row>
    <row r="681" spans="1:15" ht="21" x14ac:dyDescent="0.25">
      <c r="A681" s="51"/>
      <c r="B681" s="51" t="s">
        <v>4721</v>
      </c>
      <c r="C681" s="51" t="s">
        <v>3399</v>
      </c>
      <c r="D681" s="54" t="s">
        <v>4722</v>
      </c>
      <c r="E681" s="51" t="s">
        <v>3199</v>
      </c>
      <c r="F681" s="51" t="s">
        <v>6980</v>
      </c>
      <c r="G681" s="51" t="str">
        <f t="shared" si="10"/>
        <v>B</v>
      </c>
      <c r="H681" s="51"/>
      <c r="I681" s="51"/>
      <c r="J681" s="51" t="s">
        <v>3401</v>
      </c>
      <c r="K681" s="51" t="s">
        <v>3203</v>
      </c>
      <c r="L681" s="51" t="s">
        <v>3454</v>
      </c>
      <c r="M681" s="52" t="b">
        <v>0</v>
      </c>
      <c r="N681" s="53">
        <v>44707.417136608798</v>
      </c>
      <c r="O681" s="51" t="s">
        <v>2815</v>
      </c>
    </row>
    <row r="682" spans="1:15" x14ac:dyDescent="0.25">
      <c r="A682" s="51"/>
      <c r="B682" s="51" t="s">
        <v>4723</v>
      </c>
      <c r="C682" s="51" t="s">
        <v>3404</v>
      </c>
      <c r="D682" s="51" t="s">
        <v>4724</v>
      </c>
      <c r="E682" s="51" t="s">
        <v>3199</v>
      </c>
      <c r="F682" s="51" t="s">
        <v>6980</v>
      </c>
      <c r="G682" s="51" t="str">
        <f t="shared" si="10"/>
        <v>B</v>
      </c>
      <c r="H682" s="51"/>
      <c r="I682" s="51"/>
      <c r="J682" s="51" t="s">
        <v>3202</v>
      </c>
      <c r="K682" s="51" t="s">
        <v>3203</v>
      </c>
      <c r="L682" s="51" t="s">
        <v>3415</v>
      </c>
      <c r="M682" s="52" t="b">
        <v>0</v>
      </c>
      <c r="N682" s="53">
        <v>44704.444449965296</v>
      </c>
      <c r="O682" s="51" t="s">
        <v>2815</v>
      </c>
    </row>
    <row r="683" spans="1:15" x14ac:dyDescent="0.25">
      <c r="A683" s="51"/>
      <c r="B683" s="51" t="s">
        <v>4725</v>
      </c>
      <c r="C683" s="51" t="s">
        <v>3404</v>
      </c>
      <c r="D683" s="51" t="s">
        <v>4726</v>
      </c>
      <c r="E683" s="51" t="s">
        <v>3199</v>
      </c>
      <c r="F683" s="51" t="s">
        <v>6980</v>
      </c>
      <c r="G683" s="51" t="str">
        <f t="shared" si="10"/>
        <v>B</v>
      </c>
      <c r="H683" s="51"/>
      <c r="I683" s="51"/>
      <c r="J683" s="51" t="s">
        <v>3401</v>
      </c>
      <c r="K683" s="51" t="s">
        <v>3203</v>
      </c>
      <c r="L683" s="51" t="s">
        <v>3476</v>
      </c>
      <c r="M683" s="52" t="b">
        <v>0</v>
      </c>
      <c r="N683" s="53">
        <v>44706.726982557899</v>
      </c>
      <c r="O683" s="51" t="s">
        <v>2815</v>
      </c>
    </row>
    <row r="684" spans="1:15" x14ac:dyDescent="0.25">
      <c r="A684" s="51"/>
      <c r="B684" s="51" t="s">
        <v>4727</v>
      </c>
      <c r="C684" s="51" t="s">
        <v>3404</v>
      </c>
      <c r="D684" s="51" t="s">
        <v>4728</v>
      </c>
      <c r="E684" s="51" t="s">
        <v>3199</v>
      </c>
      <c r="F684" s="51" t="s">
        <v>6980</v>
      </c>
      <c r="G684" s="51" t="str">
        <f t="shared" si="10"/>
        <v>B</v>
      </c>
      <c r="H684" s="51"/>
      <c r="I684" s="51"/>
      <c r="J684" s="51" t="s">
        <v>3401</v>
      </c>
      <c r="K684" s="51" t="s">
        <v>3203</v>
      </c>
      <c r="L684" s="51" t="s">
        <v>3454</v>
      </c>
      <c r="M684" s="52" t="b">
        <v>0</v>
      </c>
      <c r="N684" s="53">
        <v>44707.416974340304</v>
      </c>
      <c r="O684" s="51" t="s">
        <v>2815</v>
      </c>
    </row>
    <row r="685" spans="1:15" x14ac:dyDescent="0.25">
      <c r="A685" s="51" t="s">
        <v>32</v>
      </c>
      <c r="B685" s="51" t="s">
        <v>4729</v>
      </c>
      <c r="C685" s="51" t="s">
        <v>3396</v>
      </c>
      <c r="D685" s="51" t="s">
        <v>4730</v>
      </c>
      <c r="E685" s="51" t="s">
        <v>3195</v>
      </c>
      <c r="F685" s="51" t="s">
        <v>7313</v>
      </c>
      <c r="G685" s="51" t="str">
        <f t="shared" si="10"/>
        <v>N</v>
      </c>
      <c r="H685" s="51"/>
      <c r="I685" s="51"/>
      <c r="J685" s="51" t="s">
        <v>3387</v>
      </c>
      <c r="K685" s="51" t="s">
        <v>3196</v>
      </c>
      <c r="L685" s="51" t="s">
        <v>3571</v>
      </c>
      <c r="M685" s="52" t="b">
        <v>0</v>
      </c>
      <c r="N685" s="53">
        <v>44719.487440011602</v>
      </c>
      <c r="O685" s="51" t="s">
        <v>34</v>
      </c>
    </row>
    <row r="686" spans="1:15" x14ac:dyDescent="0.25">
      <c r="A686" s="51" t="s">
        <v>32</v>
      </c>
      <c r="B686" s="51" t="s">
        <v>4731</v>
      </c>
      <c r="C686" s="51" t="s">
        <v>3396</v>
      </c>
      <c r="D686" s="51" t="s">
        <v>4732</v>
      </c>
      <c r="E686" s="51" t="s">
        <v>3195</v>
      </c>
      <c r="F686" s="51" t="s">
        <v>7313</v>
      </c>
      <c r="G686" s="51" t="str">
        <f t="shared" si="10"/>
        <v>N</v>
      </c>
      <c r="H686" s="51"/>
      <c r="I686" s="51"/>
      <c r="J686" s="51" t="s">
        <v>3457</v>
      </c>
      <c r="K686" s="51" t="s">
        <v>3196</v>
      </c>
      <c r="L686" s="51" t="s">
        <v>3458</v>
      </c>
      <c r="M686" s="52" t="b">
        <v>0</v>
      </c>
      <c r="N686" s="53">
        <v>44765.692667557902</v>
      </c>
      <c r="O686" s="51" t="s">
        <v>34</v>
      </c>
    </row>
    <row r="687" spans="1:15" x14ac:dyDescent="0.25">
      <c r="A687" s="51" t="s">
        <v>32</v>
      </c>
      <c r="B687" s="51" t="s">
        <v>4733</v>
      </c>
      <c r="C687" s="51" t="s">
        <v>3976</v>
      </c>
      <c r="D687" s="51" t="s">
        <v>4734</v>
      </c>
      <c r="E687" s="51" t="s">
        <v>3195</v>
      </c>
      <c r="F687" s="51" t="s">
        <v>7313</v>
      </c>
      <c r="G687" s="51" t="str">
        <f t="shared" si="10"/>
        <v>N</v>
      </c>
      <c r="H687" s="51"/>
      <c r="I687" s="51"/>
      <c r="J687" s="51" t="s">
        <v>3387</v>
      </c>
      <c r="K687" s="51" t="s">
        <v>3196</v>
      </c>
      <c r="L687" s="51" t="s">
        <v>3571</v>
      </c>
      <c r="M687" s="52" t="b">
        <v>0</v>
      </c>
      <c r="N687" s="53">
        <v>44725.710866169</v>
      </c>
      <c r="O687" s="51" t="s">
        <v>34</v>
      </c>
    </row>
    <row r="688" spans="1:15" x14ac:dyDescent="0.25">
      <c r="A688" s="51" t="s">
        <v>32</v>
      </c>
      <c r="B688" s="51" t="s">
        <v>4735</v>
      </c>
      <c r="C688" s="51" t="s">
        <v>3396</v>
      </c>
      <c r="D688" s="51" t="s">
        <v>4736</v>
      </c>
      <c r="E688" s="51" t="s">
        <v>3195</v>
      </c>
      <c r="F688" s="51" t="s">
        <v>7313</v>
      </c>
      <c r="G688" s="51" t="str">
        <f t="shared" si="10"/>
        <v>N</v>
      </c>
      <c r="H688" s="51"/>
      <c r="I688" s="51"/>
      <c r="J688" s="51" t="s">
        <v>3387</v>
      </c>
      <c r="K688" s="51" t="s">
        <v>3196</v>
      </c>
      <c r="L688" s="51" t="s">
        <v>3397</v>
      </c>
      <c r="M688" s="52" t="b">
        <v>0</v>
      </c>
      <c r="N688" s="53">
        <v>44718.5006069097</v>
      </c>
      <c r="O688" s="51" t="s">
        <v>34</v>
      </c>
    </row>
    <row r="689" spans="1:15" x14ac:dyDescent="0.25">
      <c r="A689" s="51"/>
      <c r="B689" s="51" t="s">
        <v>4737</v>
      </c>
      <c r="C689" s="51" t="s">
        <v>3399</v>
      </c>
      <c r="D689" s="51" t="s">
        <v>4738</v>
      </c>
      <c r="E689" s="51" t="s">
        <v>3199</v>
      </c>
      <c r="F689" s="51" t="s">
        <v>6980</v>
      </c>
      <c r="G689" s="51" t="str">
        <f t="shared" si="10"/>
        <v>B</v>
      </c>
      <c r="H689" s="51"/>
      <c r="I689" s="51"/>
      <c r="J689" s="51" t="s">
        <v>3401</v>
      </c>
      <c r="K689" s="51" t="s">
        <v>3203</v>
      </c>
      <c r="L689" s="51" t="s">
        <v>3402</v>
      </c>
      <c r="M689" s="52" t="b">
        <v>0</v>
      </c>
      <c r="N689" s="53">
        <v>44707.658929826401</v>
      </c>
      <c r="O689" s="51" t="s">
        <v>2815</v>
      </c>
    </row>
    <row r="690" spans="1:15" x14ac:dyDescent="0.25">
      <c r="A690" s="51" t="s">
        <v>32</v>
      </c>
      <c r="B690" s="51" t="s">
        <v>4739</v>
      </c>
      <c r="C690" s="51" t="s">
        <v>3396</v>
      </c>
      <c r="D690" s="51" t="s">
        <v>4740</v>
      </c>
      <c r="E690" s="51" t="s">
        <v>3195</v>
      </c>
      <c r="F690" s="51" t="s">
        <v>7313</v>
      </c>
      <c r="G690" s="51" t="str">
        <f t="shared" si="10"/>
        <v>N</v>
      </c>
      <c r="H690" s="51"/>
      <c r="I690" s="51"/>
      <c r="J690" s="51" t="s">
        <v>3457</v>
      </c>
      <c r="K690" s="51" t="s">
        <v>3196</v>
      </c>
      <c r="L690" s="51" t="s">
        <v>3458</v>
      </c>
      <c r="M690" s="52" t="b">
        <v>0</v>
      </c>
      <c r="N690" s="53">
        <v>44765.643117824096</v>
      </c>
      <c r="O690" s="51" t="s">
        <v>34</v>
      </c>
    </row>
    <row r="691" spans="1:15" ht="31.5" x14ac:dyDescent="0.25">
      <c r="A691" s="51"/>
      <c r="B691" s="51" t="s">
        <v>4741</v>
      </c>
      <c r="C691" s="51" t="s">
        <v>3404</v>
      </c>
      <c r="D691" s="54" t="s">
        <v>4742</v>
      </c>
      <c r="E691" s="51" t="s">
        <v>3199</v>
      </c>
      <c r="F691" s="51" t="s">
        <v>6980</v>
      </c>
      <c r="G691" s="51" t="str">
        <f t="shared" si="10"/>
        <v>B</v>
      </c>
      <c r="H691" s="51"/>
      <c r="I691" s="51"/>
      <c r="J691" s="51" t="s">
        <v>3202</v>
      </c>
      <c r="K691" s="51" t="s">
        <v>3203</v>
      </c>
      <c r="L691" s="51" t="s">
        <v>3479</v>
      </c>
      <c r="M691" s="52" t="b">
        <v>0</v>
      </c>
      <c r="N691" s="53">
        <v>44704.553105787003</v>
      </c>
      <c r="O691" s="51" t="s">
        <v>2815</v>
      </c>
    </row>
    <row r="692" spans="1:15" x14ac:dyDescent="0.25">
      <c r="A692" s="51"/>
      <c r="B692" s="51" t="s">
        <v>4743</v>
      </c>
      <c r="C692" s="51" t="s">
        <v>3419</v>
      </c>
      <c r="D692" s="51" t="s">
        <v>4744</v>
      </c>
      <c r="E692" s="51" t="s">
        <v>3199</v>
      </c>
      <c r="F692" s="51" t="s">
        <v>6980</v>
      </c>
      <c r="G692" s="51" t="str">
        <f t="shared" si="10"/>
        <v>B</v>
      </c>
      <c r="H692" s="51"/>
      <c r="I692" s="51"/>
      <c r="J692" s="51" t="s">
        <v>3202</v>
      </c>
      <c r="K692" s="51" t="s">
        <v>3203</v>
      </c>
      <c r="L692" s="51" t="s">
        <v>3538</v>
      </c>
      <c r="M692" s="52" t="b">
        <v>0</v>
      </c>
      <c r="N692" s="53">
        <v>44704.5933602199</v>
      </c>
      <c r="O692" s="51" t="s">
        <v>2815</v>
      </c>
    </row>
    <row r="693" spans="1:15" x14ac:dyDescent="0.25">
      <c r="A693" s="51"/>
      <c r="B693" s="51" t="s">
        <v>4745</v>
      </c>
      <c r="C693" s="51" t="s">
        <v>3419</v>
      </c>
      <c r="D693" s="51" t="s">
        <v>4746</v>
      </c>
      <c r="E693" s="51" t="s">
        <v>3199</v>
      </c>
      <c r="F693" s="51" t="s">
        <v>6980</v>
      </c>
      <c r="G693" s="51" t="str">
        <f t="shared" si="10"/>
        <v>B</v>
      </c>
      <c r="H693" s="51"/>
      <c r="I693" s="51"/>
      <c r="J693" s="51" t="s">
        <v>3202</v>
      </c>
      <c r="K693" s="51" t="s">
        <v>3203</v>
      </c>
      <c r="L693" s="51" t="s">
        <v>3538</v>
      </c>
      <c r="M693" s="52" t="b">
        <v>0</v>
      </c>
      <c r="N693" s="53">
        <v>44704.596946643498</v>
      </c>
      <c r="O693" s="51" t="s">
        <v>2815</v>
      </c>
    </row>
    <row r="694" spans="1:15" x14ac:dyDescent="0.25">
      <c r="A694" s="51"/>
      <c r="B694" s="51" t="s">
        <v>4747</v>
      </c>
      <c r="C694" s="51" t="s">
        <v>3399</v>
      </c>
      <c r="D694" s="51" t="s">
        <v>4748</v>
      </c>
      <c r="E694" s="51" t="s">
        <v>3199</v>
      </c>
      <c r="F694" s="51" t="s">
        <v>6980</v>
      </c>
      <c r="G694" s="51" t="str">
        <f t="shared" si="10"/>
        <v>B</v>
      </c>
      <c r="H694" s="51"/>
      <c r="I694" s="51"/>
      <c r="J694" s="51" t="s">
        <v>3401</v>
      </c>
      <c r="K694" s="51" t="s">
        <v>3203</v>
      </c>
      <c r="L694" s="51" t="s">
        <v>3449</v>
      </c>
      <c r="M694" s="52" t="b">
        <v>0</v>
      </c>
      <c r="N694" s="53">
        <v>44709.444545138897</v>
      </c>
      <c r="O694" s="51" t="s">
        <v>2815</v>
      </c>
    </row>
    <row r="695" spans="1:15" x14ac:dyDescent="0.25">
      <c r="A695" s="51" t="s">
        <v>32</v>
      </c>
      <c r="B695" s="51" t="s">
        <v>4749</v>
      </c>
      <c r="C695" s="51" t="s">
        <v>3396</v>
      </c>
      <c r="D695" s="51" t="s">
        <v>4750</v>
      </c>
      <c r="E695" s="51" t="s">
        <v>3195</v>
      </c>
      <c r="F695" s="51" t="s">
        <v>7313</v>
      </c>
      <c r="G695" s="51" t="str">
        <f t="shared" si="10"/>
        <v>N</v>
      </c>
      <c r="H695" s="51"/>
      <c r="I695" s="51"/>
      <c r="J695" s="51" t="s">
        <v>3387</v>
      </c>
      <c r="K695" s="51" t="s">
        <v>3196</v>
      </c>
      <c r="L695" s="51" t="s">
        <v>3461</v>
      </c>
      <c r="M695" s="52" t="b">
        <v>0</v>
      </c>
      <c r="N695" s="53">
        <v>44749.646135335701</v>
      </c>
      <c r="O695" s="51" t="s">
        <v>34</v>
      </c>
    </row>
    <row r="696" spans="1:15" x14ac:dyDescent="0.25">
      <c r="A696" s="51"/>
      <c r="B696" s="51" t="s">
        <v>4751</v>
      </c>
      <c r="C696" s="51" t="s">
        <v>3404</v>
      </c>
      <c r="D696" s="51" t="s">
        <v>4752</v>
      </c>
      <c r="E696" s="51" t="s">
        <v>3199</v>
      </c>
      <c r="F696" s="51" t="s">
        <v>6980</v>
      </c>
      <c r="G696" s="51" t="str">
        <f t="shared" si="10"/>
        <v>B</v>
      </c>
      <c r="H696" s="51"/>
      <c r="I696" s="51"/>
      <c r="J696" s="51" t="s">
        <v>3401</v>
      </c>
      <c r="K696" s="51" t="s">
        <v>3203</v>
      </c>
      <c r="L696" s="51" t="s">
        <v>3454</v>
      </c>
      <c r="M696" s="52" t="b">
        <v>0</v>
      </c>
      <c r="N696" s="53">
        <v>44707.417308101903</v>
      </c>
      <c r="O696" s="51" t="s">
        <v>2815</v>
      </c>
    </row>
    <row r="697" spans="1:15" x14ac:dyDescent="0.25">
      <c r="A697" s="51"/>
      <c r="B697" s="51" t="s">
        <v>4753</v>
      </c>
      <c r="C697" s="51" t="s">
        <v>3404</v>
      </c>
      <c r="D697" s="51" t="s">
        <v>4754</v>
      </c>
      <c r="E697" s="51" t="s">
        <v>3199</v>
      </c>
      <c r="F697" s="51" t="s">
        <v>6980</v>
      </c>
      <c r="G697" s="51" t="str">
        <f t="shared" si="10"/>
        <v>B</v>
      </c>
      <c r="H697" s="51"/>
      <c r="I697" s="51"/>
      <c r="J697" s="51" t="s">
        <v>3409</v>
      </c>
      <c r="K697" s="51" t="s">
        <v>3203</v>
      </c>
      <c r="L697" s="51" t="s">
        <v>3446</v>
      </c>
      <c r="M697" s="52" t="b">
        <v>0</v>
      </c>
      <c r="N697" s="53">
        <v>44707.648128703702</v>
      </c>
      <c r="O697" s="51" t="s">
        <v>2815</v>
      </c>
    </row>
    <row r="698" spans="1:15" x14ac:dyDescent="0.25">
      <c r="A698" s="51"/>
      <c r="B698" s="51" t="s">
        <v>4755</v>
      </c>
      <c r="C698" s="51" t="s">
        <v>3404</v>
      </c>
      <c r="D698" s="51" t="s">
        <v>4756</v>
      </c>
      <c r="E698" s="51" t="s">
        <v>3199</v>
      </c>
      <c r="F698" s="51" t="s">
        <v>6980</v>
      </c>
      <c r="G698" s="51" t="str">
        <f t="shared" si="10"/>
        <v>B</v>
      </c>
      <c r="H698" s="51"/>
      <c r="I698" s="51"/>
      <c r="J698" s="51" t="s">
        <v>3409</v>
      </c>
      <c r="K698" s="51" t="s">
        <v>3203</v>
      </c>
      <c r="L698" s="51" t="s">
        <v>3446</v>
      </c>
      <c r="M698" s="52" t="b">
        <v>0</v>
      </c>
      <c r="N698" s="53">
        <v>44707.647972881903</v>
      </c>
      <c r="O698" s="51" t="s">
        <v>2815</v>
      </c>
    </row>
    <row r="699" spans="1:15" x14ac:dyDescent="0.25">
      <c r="A699" s="51" t="s">
        <v>32</v>
      </c>
      <c r="B699" s="51" t="s">
        <v>4757</v>
      </c>
      <c r="C699" s="51" t="s">
        <v>3396</v>
      </c>
      <c r="D699" s="51" t="s">
        <v>4758</v>
      </c>
      <c r="E699" s="51" t="s">
        <v>3195</v>
      </c>
      <c r="F699" s="51" t="s">
        <v>7313</v>
      </c>
      <c r="G699" s="51" t="str">
        <f t="shared" si="10"/>
        <v>N</v>
      </c>
      <c r="H699" s="51"/>
      <c r="I699" s="51"/>
      <c r="J699" s="51" t="s">
        <v>3457</v>
      </c>
      <c r="K699" s="51" t="s">
        <v>3196</v>
      </c>
      <c r="L699" s="51" t="s">
        <v>3458</v>
      </c>
      <c r="M699" s="52" t="b">
        <v>0</v>
      </c>
      <c r="N699" s="53">
        <v>44767.4494702546</v>
      </c>
      <c r="O699" s="51" t="s">
        <v>34</v>
      </c>
    </row>
    <row r="700" spans="1:15" x14ac:dyDescent="0.25">
      <c r="A700" s="51"/>
      <c r="B700" s="51" t="s">
        <v>4759</v>
      </c>
      <c r="C700" s="51" t="s">
        <v>3399</v>
      </c>
      <c r="D700" s="51" t="s">
        <v>4760</v>
      </c>
      <c r="E700" s="51" t="s">
        <v>3199</v>
      </c>
      <c r="F700" s="51" t="s">
        <v>6980</v>
      </c>
      <c r="G700" s="51" t="str">
        <f t="shared" si="10"/>
        <v>B</v>
      </c>
      <c r="H700" s="51"/>
      <c r="I700" s="51"/>
      <c r="J700" s="51" t="s">
        <v>3401</v>
      </c>
      <c r="K700" s="51" t="s">
        <v>3203</v>
      </c>
      <c r="L700" s="51" t="s">
        <v>3402</v>
      </c>
      <c r="M700" s="52" t="b">
        <v>0</v>
      </c>
      <c r="N700" s="53">
        <v>44707.657602280102</v>
      </c>
      <c r="O700" s="51" t="s">
        <v>2815</v>
      </c>
    </row>
    <row r="701" spans="1:15" x14ac:dyDescent="0.25">
      <c r="A701" s="51"/>
      <c r="B701" s="51" t="s">
        <v>4761</v>
      </c>
      <c r="C701" s="51" t="s">
        <v>3404</v>
      </c>
      <c r="D701" s="51" t="s">
        <v>4762</v>
      </c>
      <c r="E701" s="51" t="s">
        <v>3199</v>
      </c>
      <c r="F701" s="51" t="s">
        <v>6980</v>
      </c>
      <c r="G701" s="51" t="str">
        <f t="shared" si="10"/>
        <v>B</v>
      </c>
      <c r="H701" s="51"/>
      <c r="I701" s="51"/>
      <c r="J701" s="51" t="s">
        <v>3202</v>
      </c>
      <c r="K701" s="51" t="s">
        <v>3203</v>
      </c>
      <c r="L701" s="51" t="s">
        <v>3479</v>
      </c>
      <c r="M701" s="52" t="b">
        <v>0</v>
      </c>
      <c r="N701" s="53">
        <v>44704.5519468403</v>
      </c>
      <c r="O701" s="51" t="s">
        <v>2815</v>
      </c>
    </row>
    <row r="702" spans="1:15" x14ac:dyDescent="0.25">
      <c r="A702" s="51"/>
      <c r="B702" s="51" t="s">
        <v>4763</v>
      </c>
      <c r="C702" s="51" t="s">
        <v>3404</v>
      </c>
      <c r="D702" s="51" t="s">
        <v>4764</v>
      </c>
      <c r="E702" s="51" t="s">
        <v>3199</v>
      </c>
      <c r="F702" s="51" t="s">
        <v>6980</v>
      </c>
      <c r="G702" s="51" t="str">
        <f t="shared" si="10"/>
        <v>B</v>
      </c>
      <c r="H702" s="51"/>
      <c r="I702" s="51"/>
      <c r="J702" s="51" t="s">
        <v>3401</v>
      </c>
      <c r="K702" s="51" t="s">
        <v>3203</v>
      </c>
      <c r="L702" s="51" t="s">
        <v>3454</v>
      </c>
      <c r="M702" s="52" t="b">
        <v>0</v>
      </c>
      <c r="N702" s="53">
        <v>44707.417458946802</v>
      </c>
      <c r="O702" s="51" t="s">
        <v>2815</v>
      </c>
    </row>
    <row r="703" spans="1:15" x14ac:dyDescent="0.25">
      <c r="A703" s="51"/>
      <c r="B703" s="51" t="s">
        <v>4765</v>
      </c>
      <c r="C703" s="51" t="s">
        <v>3404</v>
      </c>
      <c r="D703" s="51" t="s">
        <v>4766</v>
      </c>
      <c r="E703" s="51" t="s">
        <v>3199</v>
      </c>
      <c r="F703" s="51" t="s">
        <v>6980</v>
      </c>
      <c r="G703" s="51" t="str">
        <f t="shared" si="10"/>
        <v>B</v>
      </c>
      <c r="H703" s="51"/>
      <c r="I703" s="51"/>
      <c r="J703" s="51" t="s">
        <v>3202</v>
      </c>
      <c r="K703" s="51" t="s">
        <v>3203</v>
      </c>
      <c r="L703" s="51" t="s">
        <v>3479</v>
      </c>
      <c r="M703" s="52" t="b">
        <v>0</v>
      </c>
      <c r="N703" s="53">
        <v>44704.5522486111</v>
      </c>
      <c r="O703" s="51" t="s">
        <v>2815</v>
      </c>
    </row>
    <row r="704" spans="1:15" x14ac:dyDescent="0.25">
      <c r="A704" s="51" t="s">
        <v>32</v>
      </c>
      <c r="B704" s="51" t="s">
        <v>4767</v>
      </c>
      <c r="C704" s="51" t="s">
        <v>3976</v>
      </c>
      <c r="D704" s="51" t="s">
        <v>4768</v>
      </c>
      <c r="E704" s="51" t="s">
        <v>3195</v>
      </c>
      <c r="F704" s="51" t="s">
        <v>7313</v>
      </c>
      <c r="G704" s="51" t="str">
        <f t="shared" si="10"/>
        <v>N</v>
      </c>
      <c r="H704" s="51"/>
      <c r="I704" s="51"/>
      <c r="J704" s="51" t="s">
        <v>3387</v>
      </c>
      <c r="K704" s="51" t="s">
        <v>3196</v>
      </c>
      <c r="L704" s="51" t="s">
        <v>3388</v>
      </c>
      <c r="M704" s="52" t="b">
        <v>0</v>
      </c>
      <c r="N704" s="53">
        <v>44725.477175347201</v>
      </c>
      <c r="O704" s="51" t="s">
        <v>34</v>
      </c>
    </row>
    <row r="705" spans="1:15" x14ac:dyDescent="0.25">
      <c r="A705" s="51" t="s">
        <v>32</v>
      </c>
      <c r="B705" s="51" t="s">
        <v>4769</v>
      </c>
      <c r="C705" s="51" t="s">
        <v>3396</v>
      </c>
      <c r="D705" s="51" t="s">
        <v>1636</v>
      </c>
      <c r="E705" s="51" t="s">
        <v>3195</v>
      </c>
      <c r="F705" s="51" t="s">
        <v>7313</v>
      </c>
      <c r="G705" s="51" t="str">
        <f t="shared" si="10"/>
        <v>N</v>
      </c>
      <c r="H705" s="51"/>
      <c r="I705" s="51"/>
      <c r="J705" s="51" t="s">
        <v>3387</v>
      </c>
      <c r="K705" s="51" t="s">
        <v>3196</v>
      </c>
      <c r="L705" s="51" t="s">
        <v>3397</v>
      </c>
      <c r="M705" s="52" t="b">
        <v>0</v>
      </c>
      <c r="N705" s="53">
        <v>44750.340001238401</v>
      </c>
      <c r="O705" s="51" t="s">
        <v>34</v>
      </c>
    </row>
    <row r="706" spans="1:15" x14ac:dyDescent="0.25">
      <c r="A706" s="51" t="s">
        <v>32</v>
      </c>
      <c r="B706" s="51" t="s">
        <v>4770</v>
      </c>
      <c r="C706" s="51" t="s">
        <v>3396</v>
      </c>
      <c r="D706" s="51" t="s">
        <v>2137</v>
      </c>
      <c r="E706" s="51" t="s">
        <v>3195</v>
      </c>
      <c r="F706" s="51" t="s">
        <v>7313</v>
      </c>
      <c r="G706" s="51" t="str">
        <f t="shared" si="10"/>
        <v>N</v>
      </c>
      <c r="H706" s="51"/>
      <c r="I706" s="51"/>
      <c r="J706" s="51" t="s">
        <v>3387</v>
      </c>
      <c r="K706" s="51" t="s">
        <v>3196</v>
      </c>
      <c r="L706" s="51" t="s">
        <v>3397</v>
      </c>
      <c r="M706" s="52" t="b">
        <v>0</v>
      </c>
      <c r="N706" s="53">
        <v>44715.640960451397</v>
      </c>
      <c r="O706" s="51" t="s">
        <v>34</v>
      </c>
    </row>
    <row r="707" spans="1:15" x14ac:dyDescent="0.25">
      <c r="A707" s="51" t="s">
        <v>32</v>
      </c>
      <c r="B707" s="51" t="s">
        <v>4771</v>
      </c>
      <c r="C707" s="51" t="s">
        <v>3396</v>
      </c>
      <c r="D707" s="51" t="s">
        <v>4772</v>
      </c>
      <c r="E707" s="51" t="s">
        <v>3195</v>
      </c>
      <c r="F707" s="51" t="s">
        <v>7313</v>
      </c>
      <c r="G707" s="51" t="str">
        <f t="shared" si="10"/>
        <v>N</v>
      </c>
      <c r="H707" s="51"/>
      <c r="I707" s="51"/>
      <c r="J707" s="51" t="s">
        <v>3301</v>
      </c>
      <c r="K707" s="51" t="s">
        <v>3196</v>
      </c>
      <c r="L707" s="51" t="s">
        <v>3397</v>
      </c>
      <c r="M707" s="52" t="b">
        <v>0</v>
      </c>
      <c r="N707" s="53">
        <v>44776.7642152431</v>
      </c>
      <c r="O707" s="51" t="s">
        <v>34</v>
      </c>
    </row>
    <row r="708" spans="1:15" ht="31.5" x14ac:dyDescent="0.25">
      <c r="A708" s="51"/>
      <c r="B708" s="51" t="s">
        <v>4773</v>
      </c>
      <c r="C708" s="51" t="s">
        <v>3404</v>
      </c>
      <c r="D708" s="54" t="s">
        <v>4774</v>
      </c>
      <c r="E708" s="51" t="s">
        <v>3199</v>
      </c>
      <c r="F708" s="51" t="s">
        <v>6980</v>
      </c>
      <c r="G708" s="51" t="str">
        <f t="shared" ref="G708:G771" si="11">IF(F708="MIENNAM","N","B")</f>
        <v>B</v>
      </c>
      <c r="H708" s="51"/>
      <c r="I708" s="51"/>
      <c r="J708" s="51" t="s">
        <v>3401</v>
      </c>
      <c r="K708" s="51" t="s">
        <v>3203</v>
      </c>
      <c r="L708" s="51" t="s">
        <v>3476</v>
      </c>
      <c r="M708" s="52" t="b">
        <v>0</v>
      </c>
      <c r="N708" s="53">
        <v>44705.618667245399</v>
      </c>
      <c r="O708" s="51" t="s">
        <v>2815</v>
      </c>
    </row>
    <row r="709" spans="1:15" x14ac:dyDescent="0.25">
      <c r="A709" s="51"/>
      <c r="B709" s="51" t="s">
        <v>4775</v>
      </c>
      <c r="C709" s="51" t="s">
        <v>3530</v>
      </c>
      <c r="D709" s="51" t="s">
        <v>4776</v>
      </c>
      <c r="E709" s="51" t="s">
        <v>3199</v>
      </c>
      <c r="F709" s="51" t="s">
        <v>6980</v>
      </c>
      <c r="G709" s="51" t="str">
        <f t="shared" si="11"/>
        <v>B</v>
      </c>
      <c r="H709" s="51"/>
      <c r="I709" s="51"/>
      <c r="J709" s="51" t="s">
        <v>3202</v>
      </c>
      <c r="K709" s="51" t="s">
        <v>3203</v>
      </c>
      <c r="L709" s="51" t="s">
        <v>3532</v>
      </c>
      <c r="M709" s="52" t="b">
        <v>0</v>
      </c>
      <c r="N709" s="53">
        <v>44705.586684340298</v>
      </c>
      <c r="O709" s="51" t="s">
        <v>2815</v>
      </c>
    </row>
    <row r="710" spans="1:15" x14ac:dyDescent="0.25">
      <c r="A710" s="51"/>
      <c r="B710" s="51" t="s">
        <v>4777</v>
      </c>
      <c r="C710" s="51" t="s">
        <v>3530</v>
      </c>
      <c r="D710" s="51" t="s">
        <v>4778</v>
      </c>
      <c r="E710" s="51" t="s">
        <v>3199</v>
      </c>
      <c r="F710" s="51" t="s">
        <v>6980</v>
      </c>
      <c r="G710" s="51" t="str">
        <f t="shared" si="11"/>
        <v>B</v>
      </c>
      <c r="H710" s="51"/>
      <c r="I710" s="51"/>
      <c r="J710" s="51" t="s">
        <v>3202</v>
      </c>
      <c r="K710" s="51" t="s">
        <v>3203</v>
      </c>
      <c r="L710" s="51" t="s">
        <v>3532</v>
      </c>
      <c r="M710" s="52" t="b">
        <v>0</v>
      </c>
      <c r="N710" s="53">
        <v>44705.586951770798</v>
      </c>
      <c r="O710" s="51" t="s">
        <v>2815</v>
      </c>
    </row>
    <row r="711" spans="1:15" x14ac:dyDescent="0.25">
      <c r="A711" s="51"/>
      <c r="B711" s="51" t="s">
        <v>4779</v>
      </c>
      <c r="C711" s="51" t="s">
        <v>3404</v>
      </c>
      <c r="D711" s="51" t="s">
        <v>4780</v>
      </c>
      <c r="E711" s="51" t="s">
        <v>3199</v>
      </c>
      <c r="F711" s="51" t="s">
        <v>6980</v>
      </c>
      <c r="G711" s="51" t="str">
        <f t="shared" si="11"/>
        <v>B</v>
      </c>
      <c r="H711" s="51"/>
      <c r="I711" s="51"/>
      <c r="J711" s="51" t="s">
        <v>3401</v>
      </c>
      <c r="K711" s="51" t="s">
        <v>3203</v>
      </c>
      <c r="L711" s="51" t="s">
        <v>3476</v>
      </c>
      <c r="M711" s="52" t="b">
        <v>0</v>
      </c>
      <c r="N711" s="53">
        <v>44706.725718981499</v>
      </c>
      <c r="O711" s="51" t="s">
        <v>2815</v>
      </c>
    </row>
    <row r="712" spans="1:15" x14ac:dyDescent="0.25">
      <c r="A712" s="51" t="s">
        <v>32</v>
      </c>
      <c r="B712" s="51" t="s">
        <v>4781</v>
      </c>
      <c r="C712" s="51" t="s">
        <v>3396</v>
      </c>
      <c r="D712" s="51" t="s">
        <v>4782</v>
      </c>
      <c r="E712" s="51" t="s">
        <v>3195</v>
      </c>
      <c r="F712" s="51" t="s">
        <v>7313</v>
      </c>
      <c r="G712" s="51" t="str">
        <f t="shared" si="11"/>
        <v>N</v>
      </c>
      <c r="H712" s="51"/>
      <c r="I712" s="51"/>
      <c r="J712" s="51" t="s">
        <v>3391</v>
      </c>
      <c r="K712" s="51" t="s">
        <v>3196</v>
      </c>
      <c r="L712" s="51" t="s">
        <v>3847</v>
      </c>
      <c r="M712" s="52" t="b">
        <v>0</v>
      </c>
      <c r="N712" s="53">
        <v>44870.637500844903</v>
      </c>
      <c r="O712" s="51" t="s">
        <v>34</v>
      </c>
    </row>
    <row r="713" spans="1:15" x14ac:dyDescent="0.25">
      <c r="A713" s="51"/>
      <c r="B713" s="51" t="s">
        <v>4783</v>
      </c>
      <c r="C713" s="51" t="s">
        <v>3404</v>
      </c>
      <c r="D713" s="51" t="s">
        <v>4784</v>
      </c>
      <c r="E713" s="51" t="s">
        <v>3199</v>
      </c>
      <c r="F713" s="51" t="s">
        <v>6980</v>
      </c>
      <c r="G713" s="51" t="str">
        <f t="shared" si="11"/>
        <v>B</v>
      </c>
      <c r="H713" s="51"/>
      <c r="I713" s="51"/>
      <c r="J713" s="51" t="s">
        <v>3401</v>
      </c>
      <c r="K713" s="51" t="s">
        <v>3203</v>
      </c>
      <c r="L713" s="51" t="s">
        <v>3476</v>
      </c>
      <c r="M713" s="52" t="b">
        <v>0</v>
      </c>
      <c r="N713" s="53">
        <v>44706.702084027798</v>
      </c>
      <c r="O713" s="51" t="s">
        <v>2815</v>
      </c>
    </row>
    <row r="714" spans="1:15" x14ac:dyDescent="0.25">
      <c r="A714" s="51"/>
      <c r="B714" s="51" t="s">
        <v>4785</v>
      </c>
      <c r="C714" s="51" t="s">
        <v>3404</v>
      </c>
      <c r="D714" s="51" t="s">
        <v>4786</v>
      </c>
      <c r="E714" s="51" t="s">
        <v>3199</v>
      </c>
      <c r="F714" s="51" t="s">
        <v>6980</v>
      </c>
      <c r="G714" s="51" t="str">
        <f t="shared" si="11"/>
        <v>B</v>
      </c>
      <c r="H714" s="51"/>
      <c r="I714" s="51"/>
      <c r="J714" s="51" t="s">
        <v>3409</v>
      </c>
      <c r="K714" s="51" t="s">
        <v>3203</v>
      </c>
      <c r="L714" s="51" t="s">
        <v>3410</v>
      </c>
      <c r="M714" s="52" t="b">
        <v>0</v>
      </c>
      <c r="N714" s="53">
        <v>44704.571825347201</v>
      </c>
      <c r="O714" s="51" t="s">
        <v>2815</v>
      </c>
    </row>
    <row r="715" spans="1:15" x14ac:dyDescent="0.25">
      <c r="A715" s="51" t="s">
        <v>32</v>
      </c>
      <c r="B715" s="51" t="s">
        <v>4787</v>
      </c>
      <c r="C715" s="51" t="s">
        <v>3396</v>
      </c>
      <c r="D715" s="51" t="s">
        <v>4788</v>
      </c>
      <c r="E715" s="51" t="s">
        <v>3195</v>
      </c>
      <c r="F715" s="51" t="s">
        <v>7313</v>
      </c>
      <c r="G715" s="51" t="str">
        <f t="shared" si="11"/>
        <v>N</v>
      </c>
      <c r="H715" s="51"/>
      <c r="I715" s="51"/>
      <c r="J715" s="51" t="s">
        <v>3301</v>
      </c>
      <c r="K715" s="51" t="s">
        <v>3196</v>
      </c>
      <c r="L715" s="51" t="s">
        <v>3397</v>
      </c>
      <c r="M715" s="52" t="b">
        <v>0</v>
      </c>
      <c r="N715" s="53">
        <v>44776.765388310203</v>
      </c>
      <c r="O715" s="51" t="s">
        <v>34</v>
      </c>
    </row>
    <row r="716" spans="1:15" x14ac:dyDescent="0.25">
      <c r="A716" s="51" t="s">
        <v>32</v>
      </c>
      <c r="B716" s="51" t="s">
        <v>4789</v>
      </c>
      <c r="C716" s="51" t="s">
        <v>3428</v>
      </c>
      <c r="D716" s="51" t="s">
        <v>4790</v>
      </c>
      <c r="E716" s="51" t="s">
        <v>3195</v>
      </c>
      <c r="F716" s="51" t="s">
        <v>7313</v>
      </c>
      <c r="G716" s="51" t="str">
        <f t="shared" si="11"/>
        <v>N</v>
      </c>
      <c r="H716" s="51"/>
      <c r="I716" s="51"/>
      <c r="J716" s="51" t="s">
        <v>3391</v>
      </c>
      <c r="K716" s="51" t="s">
        <v>3196</v>
      </c>
      <c r="L716" s="51" t="s">
        <v>3430</v>
      </c>
      <c r="M716" s="52" t="b">
        <v>0</v>
      </c>
      <c r="N716" s="53">
        <v>44715.639197881901</v>
      </c>
      <c r="O716" s="51" t="s">
        <v>34</v>
      </c>
    </row>
    <row r="717" spans="1:15" x14ac:dyDescent="0.25">
      <c r="A717" s="51" t="s">
        <v>32</v>
      </c>
      <c r="B717" s="51" t="s">
        <v>4791</v>
      </c>
      <c r="C717" s="51" t="s">
        <v>3381</v>
      </c>
      <c r="D717" s="51" t="s">
        <v>4792</v>
      </c>
      <c r="E717" s="51" t="s">
        <v>3195</v>
      </c>
      <c r="F717" s="51" t="s">
        <v>7313</v>
      </c>
      <c r="G717" s="51" t="str">
        <f t="shared" si="11"/>
        <v>N</v>
      </c>
      <c r="H717" s="51"/>
      <c r="I717" s="51"/>
      <c r="J717" s="51" t="s">
        <v>3391</v>
      </c>
      <c r="K717" s="51" t="s">
        <v>3196</v>
      </c>
      <c r="L717" s="51" t="s">
        <v>3392</v>
      </c>
      <c r="M717" s="52" t="b">
        <v>0</v>
      </c>
      <c r="N717" s="53">
        <v>44749.683409490703</v>
      </c>
      <c r="O717" s="51" t="s">
        <v>34</v>
      </c>
    </row>
    <row r="718" spans="1:15" ht="21" x14ac:dyDescent="0.25">
      <c r="A718" s="51"/>
      <c r="B718" s="51" t="s">
        <v>4793</v>
      </c>
      <c r="C718" s="51" t="s">
        <v>3404</v>
      </c>
      <c r="D718" s="54" t="s">
        <v>4794</v>
      </c>
      <c r="E718" s="51" t="s">
        <v>3199</v>
      </c>
      <c r="F718" s="51" t="s">
        <v>6980</v>
      </c>
      <c r="G718" s="51" t="str">
        <f t="shared" si="11"/>
        <v>B</v>
      </c>
      <c r="H718" s="51"/>
      <c r="I718" s="51"/>
      <c r="J718" s="51" t="s">
        <v>3202</v>
      </c>
      <c r="K718" s="51" t="s">
        <v>3203</v>
      </c>
      <c r="L718" s="51" t="s">
        <v>3421</v>
      </c>
      <c r="M718" s="52" t="b">
        <v>0</v>
      </c>
      <c r="N718" s="53">
        <v>44704.334634571802</v>
      </c>
      <c r="O718" s="51" t="s">
        <v>2815</v>
      </c>
    </row>
    <row r="719" spans="1:15" x14ac:dyDescent="0.25">
      <c r="A719" s="51"/>
      <c r="B719" s="51" t="s">
        <v>4795</v>
      </c>
      <c r="C719" s="51" t="s">
        <v>3530</v>
      </c>
      <c r="D719" s="51" t="s">
        <v>4796</v>
      </c>
      <c r="E719" s="51" t="s">
        <v>3199</v>
      </c>
      <c r="F719" s="51" t="s">
        <v>6980</v>
      </c>
      <c r="G719" s="51" t="str">
        <f t="shared" si="11"/>
        <v>B</v>
      </c>
      <c r="H719" s="51"/>
      <c r="I719" s="51"/>
      <c r="J719" s="51" t="s">
        <v>3409</v>
      </c>
      <c r="K719" s="51" t="s">
        <v>3203</v>
      </c>
      <c r="L719" s="51" t="s">
        <v>3532</v>
      </c>
      <c r="M719" s="52" t="b">
        <v>0</v>
      </c>
      <c r="N719" s="53">
        <v>44704.647537268502</v>
      </c>
      <c r="O719" s="51" t="s">
        <v>2815</v>
      </c>
    </row>
    <row r="720" spans="1:15" x14ac:dyDescent="0.25">
      <c r="A720" s="51"/>
      <c r="B720" s="51" t="s">
        <v>4797</v>
      </c>
      <c r="C720" s="51" t="s">
        <v>3404</v>
      </c>
      <c r="D720" s="51" t="s">
        <v>4798</v>
      </c>
      <c r="E720" s="51" t="s">
        <v>3199</v>
      </c>
      <c r="F720" s="51" t="s">
        <v>6980</v>
      </c>
      <c r="G720" s="51" t="str">
        <f t="shared" si="11"/>
        <v>B</v>
      </c>
      <c r="H720" s="51"/>
      <c r="I720" s="51"/>
      <c r="J720" s="51" t="s">
        <v>3401</v>
      </c>
      <c r="K720" s="51" t="s">
        <v>3203</v>
      </c>
      <c r="L720" s="51" t="s">
        <v>3406</v>
      </c>
      <c r="M720" s="52" t="b">
        <v>0</v>
      </c>
      <c r="N720" s="53">
        <v>44707.484792094903</v>
      </c>
      <c r="O720" s="51" t="s">
        <v>2815</v>
      </c>
    </row>
    <row r="721" spans="1:15" x14ac:dyDescent="0.25">
      <c r="A721" s="51"/>
      <c r="B721" s="51" t="s">
        <v>4799</v>
      </c>
      <c r="C721" s="51" t="s">
        <v>3404</v>
      </c>
      <c r="D721" s="51" t="s">
        <v>4800</v>
      </c>
      <c r="E721" s="51" t="s">
        <v>3199</v>
      </c>
      <c r="F721" s="51" t="s">
        <v>6980</v>
      </c>
      <c r="G721" s="51" t="str">
        <f t="shared" si="11"/>
        <v>B</v>
      </c>
      <c r="H721" s="51"/>
      <c r="I721" s="51"/>
      <c r="J721" s="51" t="s">
        <v>3202</v>
      </c>
      <c r="K721" s="51" t="s">
        <v>3203</v>
      </c>
      <c r="L721" s="51" t="s">
        <v>3415</v>
      </c>
      <c r="M721" s="52" t="b">
        <v>0</v>
      </c>
      <c r="N721" s="53">
        <v>44704.444972916703</v>
      </c>
      <c r="O721" s="51" t="s">
        <v>2815</v>
      </c>
    </row>
    <row r="722" spans="1:15" ht="21" x14ac:dyDescent="0.25">
      <c r="A722" s="51"/>
      <c r="B722" s="51" t="s">
        <v>4801</v>
      </c>
      <c r="C722" s="51" t="s">
        <v>3404</v>
      </c>
      <c r="D722" s="54" t="s">
        <v>4802</v>
      </c>
      <c r="E722" s="51" t="s">
        <v>3199</v>
      </c>
      <c r="F722" s="51" t="s">
        <v>6980</v>
      </c>
      <c r="G722" s="51" t="str">
        <f t="shared" si="11"/>
        <v>B</v>
      </c>
      <c r="H722" s="51"/>
      <c r="I722" s="51"/>
      <c r="J722" s="51" t="s">
        <v>3401</v>
      </c>
      <c r="K722" s="51" t="s">
        <v>3203</v>
      </c>
      <c r="L722" s="51" t="s">
        <v>3406</v>
      </c>
      <c r="M722" s="52" t="b">
        <v>0</v>
      </c>
      <c r="N722" s="53">
        <v>44707.4831154282</v>
      </c>
      <c r="O722" s="51" t="s">
        <v>2815</v>
      </c>
    </row>
    <row r="723" spans="1:15" ht="21" x14ac:dyDescent="0.25">
      <c r="A723" s="51"/>
      <c r="B723" s="51" t="s">
        <v>4803</v>
      </c>
      <c r="C723" s="51" t="s">
        <v>3404</v>
      </c>
      <c r="D723" s="54" t="s">
        <v>4804</v>
      </c>
      <c r="E723" s="51" t="s">
        <v>3199</v>
      </c>
      <c r="F723" s="51" t="s">
        <v>6980</v>
      </c>
      <c r="G723" s="51" t="str">
        <f t="shared" si="11"/>
        <v>B</v>
      </c>
      <c r="H723" s="51"/>
      <c r="I723" s="51"/>
      <c r="J723" s="51" t="s">
        <v>3202</v>
      </c>
      <c r="K723" s="51" t="s">
        <v>3203</v>
      </c>
      <c r="L723" s="51" t="s">
        <v>3421</v>
      </c>
      <c r="M723" s="52" t="b">
        <v>0</v>
      </c>
      <c r="N723" s="53">
        <v>44704.334252511602</v>
      </c>
      <c r="O723" s="51" t="s">
        <v>2815</v>
      </c>
    </row>
    <row r="724" spans="1:15" x14ac:dyDescent="0.25">
      <c r="A724" s="51"/>
      <c r="B724" s="51" t="s">
        <v>4805</v>
      </c>
      <c r="C724" s="51" t="s">
        <v>3404</v>
      </c>
      <c r="D724" s="51" t="s">
        <v>4806</v>
      </c>
      <c r="E724" s="51" t="s">
        <v>3199</v>
      </c>
      <c r="F724" s="51" t="s">
        <v>6980</v>
      </c>
      <c r="G724" s="51" t="str">
        <f t="shared" si="11"/>
        <v>B</v>
      </c>
      <c r="H724" s="51"/>
      <c r="I724" s="51"/>
      <c r="J724" s="51" t="s">
        <v>3409</v>
      </c>
      <c r="K724" s="51" t="s">
        <v>3203</v>
      </c>
      <c r="L724" s="51" t="s">
        <v>3466</v>
      </c>
      <c r="M724" s="52" t="b">
        <v>0</v>
      </c>
      <c r="N724" s="53">
        <v>44702.647405358803</v>
      </c>
      <c r="O724" s="51" t="s">
        <v>2815</v>
      </c>
    </row>
    <row r="725" spans="1:15" x14ac:dyDescent="0.25">
      <c r="A725" s="51" t="s">
        <v>32</v>
      </c>
      <c r="B725" s="51" t="s">
        <v>4807</v>
      </c>
      <c r="C725" s="51" t="s">
        <v>3976</v>
      </c>
      <c r="D725" s="51" t="s">
        <v>4808</v>
      </c>
      <c r="E725" s="51" t="s">
        <v>3195</v>
      </c>
      <c r="F725" s="51" t="s">
        <v>7313</v>
      </c>
      <c r="G725" s="51" t="str">
        <f t="shared" si="11"/>
        <v>N</v>
      </c>
      <c r="H725" s="51"/>
      <c r="I725" s="51"/>
      <c r="J725" s="51" t="s">
        <v>3301</v>
      </c>
      <c r="K725" s="51" t="s">
        <v>3196</v>
      </c>
      <c r="L725" s="51" t="s">
        <v>3397</v>
      </c>
      <c r="M725" s="52" t="b">
        <v>0</v>
      </c>
      <c r="N725" s="53">
        <v>44776.765955324103</v>
      </c>
      <c r="O725" s="51" t="s">
        <v>34</v>
      </c>
    </row>
    <row r="726" spans="1:15" ht="42" x14ac:dyDescent="0.25">
      <c r="A726" s="51"/>
      <c r="B726" s="51" t="s">
        <v>4809</v>
      </c>
      <c r="C726" s="51" t="s">
        <v>3404</v>
      </c>
      <c r="D726" s="54" t="s">
        <v>4810</v>
      </c>
      <c r="E726" s="51" t="s">
        <v>3199</v>
      </c>
      <c r="F726" s="51" t="s">
        <v>6980</v>
      </c>
      <c r="G726" s="51" t="str">
        <f t="shared" si="11"/>
        <v>B</v>
      </c>
      <c r="H726" s="51"/>
      <c r="I726" s="51"/>
      <c r="J726" s="51" t="s">
        <v>3409</v>
      </c>
      <c r="K726" s="51" t="s">
        <v>3203</v>
      </c>
      <c r="L726" s="51" t="s">
        <v>3410</v>
      </c>
      <c r="M726" s="52" t="b">
        <v>0</v>
      </c>
      <c r="N726" s="53">
        <v>44707.630043784702</v>
      </c>
      <c r="O726" s="51" t="s">
        <v>2815</v>
      </c>
    </row>
    <row r="727" spans="1:15" x14ac:dyDescent="0.25">
      <c r="A727" s="51"/>
      <c r="B727" s="51" t="s">
        <v>4811</v>
      </c>
      <c r="C727" s="51" t="s">
        <v>3404</v>
      </c>
      <c r="D727" s="51" t="s">
        <v>4812</v>
      </c>
      <c r="E727" s="51" t="s">
        <v>3199</v>
      </c>
      <c r="F727" s="51" t="s">
        <v>6980</v>
      </c>
      <c r="G727" s="51" t="str">
        <f t="shared" si="11"/>
        <v>B</v>
      </c>
      <c r="H727" s="51"/>
      <c r="I727" s="51"/>
      <c r="J727" s="51" t="s">
        <v>3401</v>
      </c>
      <c r="K727" s="51" t="s">
        <v>3203</v>
      </c>
      <c r="L727" s="51" t="s">
        <v>3406</v>
      </c>
      <c r="M727" s="52" t="b">
        <v>0</v>
      </c>
      <c r="N727" s="53">
        <v>44707.483545451403</v>
      </c>
      <c r="O727" s="51" t="s">
        <v>2815</v>
      </c>
    </row>
    <row r="728" spans="1:15" ht="21" x14ac:dyDescent="0.25">
      <c r="A728" s="51"/>
      <c r="B728" s="51" t="s">
        <v>4813</v>
      </c>
      <c r="C728" s="51" t="s">
        <v>3404</v>
      </c>
      <c r="D728" s="54" t="s">
        <v>4814</v>
      </c>
      <c r="E728" s="51" t="s">
        <v>3199</v>
      </c>
      <c r="F728" s="51" t="s">
        <v>6980</v>
      </c>
      <c r="G728" s="51" t="str">
        <f t="shared" si="11"/>
        <v>B</v>
      </c>
      <c r="H728" s="51"/>
      <c r="I728" s="51"/>
      <c r="J728" s="51" t="s">
        <v>3202</v>
      </c>
      <c r="K728" s="51" t="s">
        <v>3203</v>
      </c>
      <c r="L728" s="51" t="s">
        <v>3479</v>
      </c>
      <c r="M728" s="52" t="b">
        <v>0</v>
      </c>
      <c r="N728" s="53">
        <v>44704.5537638889</v>
      </c>
      <c r="O728" s="51" t="s">
        <v>2815</v>
      </c>
    </row>
    <row r="729" spans="1:15" x14ac:dyDescent="0.25">
      <c r="A729" s="51" t="s">
        <v>32</v>
      </c>
      <c r="B729" s="51" t="s">
        <v>4815</v>
      </c>
      <c r="C729" s="51" t="s">
        <v>3381</v>
      </c>
      <c r="D729" s="51" t="s">
        <v>4816</v>
      </c>
      <c r="E729" s="51" t="s">
        <v>3195</v>
      </c>
      <c r="F729" s="51" t="s">
        <v>7313</v>
      </c>
      <c r="G729" s="51" t="str">
        <f t="shared" si="11"/>
        <v>N</v>
      </c>
      <c r="H729" s="51"/>
      <c r="I729" s="51"/>
      <c r="J729" s="51" t="s">
        <v>3391</v>
      </c>
      <c r="K729" s="51" t="s">
        <v>3196</v>
      </c>
      <c r="L729" s="51" t="s">
        <v>3392</v>
      </c>
      <c r="M729" s="52" t="b">
        <v>0</v>
      </c>
      <c r="N729" s="53">
        <v>44721.368578506903</v>
      </c>
      <c r="O729" s="51" t="s">
        <v>34</v>
      </c>
    </row>
    <row r="730" spans="1:15" x14ac:dyDescent="0.25">
      <c r="A730" s="51"/>
      <c r="B730" s="51" t="s">
        <v>4817</v>
      </c>
      <c r="C730" s="51" t="s">
        <v>3404</v>
      </c>
      <c r="D730" s="51" t="s">
        <v>4818</v>
      </c>
      <c r="E730" s="51" t="s">
        <v>3199</v>
      </c>
      <c r="F730" s="51" t="s">
        <v>6980</v>
      </c>
      <c r="G730" s="51" t="str">
        <f t="shared" si="11"/>
        <v>B</v>
      </c>
      <c r="H730" s="51"/>
      <c r="I730" s="51"/>
      <c r="J730" s="51" t="s">
        <v>3202</v>
      </c>
      <c r="K730" s="51" t="s">
        <v>3203</v>
      </c>
      <c r="L730" s="51" t="s">
        <v>3479</v>
      </c>
      <c r="M730" s="52" t="b">
        <v>0</v>
      </c>
      <c r="N730" s="53">
        <v>44704.553295254598</v>
      </c>
      <c r="O730" s="51" t="s">
        <v>2815</v>
      </c>
    </row>
    <row r="731" spans="1:15" x14ac:dyDescent="0.25">
      <c r="A731" s="51"/>
      <c r="B731" s="51" t="s">
        <v>4819</v>
      </c>
      <c r="C731" s="51" t="s">
        <v>3404</v>
      </c>
      <c r="D731" s="51" t="s">
        <v>4820</v>
      </c>
      <c r="E731" s="51" t="s">
        <v>3199</v>
      </c>
      <c r="F731" s="51" t="s">
        <v>6980</v>
      </c>
      <c r="G731" s="51" t="str">
        <f t="shared" si="11"/>
        <v>B</v>
      </c>
      <c r="H731" s="51"/>
      <c r="I731" s="51"/>
      <c r="J731" s="51" t="s">
        <v>3401</v>
      </c>
      <c r="K731" s="51" t="s">
        <v>3203</v>
      </c>
      <c r="L731" s="51" t="s">
        <v>3476</v>
      </c>
      <c r="M731" s="52" t="b">
        <v>0</v>
      </c>
      <c r="N731" s="53">
        <v>44706.705684722197</v>
      </c>
      <c r="O731" s="51" t="s">
        <v>2815</v>
      </c>
    </row>
    <row r="732" spans="1:15" x14ac:dyDescent="0.25">
      <c r="A732" s="51" t="s">
        <v>32</v>
      </c>
      <c r="B732" s="51" t="s">
        <v>4821</v>
      </c>
      <c r="C732" s="51" t="s">
        <v>3381</v>
      </c>
      <c r="D732" s="51" t="s">
        <v>4822</v>
      </c>
      <c r="E732" s="51" t="s">
        <v>3195</v>
      </c>
      <c r="F732" s="51" t="s">
        <v>7313</v>
      </c>
      <c r="G732" s="51" t="str">
        <f t="shared" si="11"/>
        <v>N</v>
      </c>
      <c r="H732" s="51"/>
      <c r="I732" s="51"/>
      <c r="J732" s="51" t="s">
        <v>3457</v>
      </c>
      <c r="K732" s="51" t="s">
        <v>3196</v>
      </c>
      <c r="L732" s="51" t="s">
        <v>4123</v>
      </c>
      <c r="M732" s="52" t="b">
        <v>0</v>
      </c>
      <c r="N732" s="53">
        <v>44729.608993287002</v>
      </c>
      <c r="O732" s="51" t="s">
        <v>34</v>
      </c>
    </row>
    <row r="733" spans="1:15" x14ac:dyDescent="0.25">
      <c r="A733" s="51" t="s">
        <v>32</v>
      </c>
      <c r="B733" s="51" t="s">
        <v>4823</v>
      </c>
      <c r="C733" s="51" t="s">
        <v>3381</v>
      </c>
      <c r="D733" s="51" t="s">
        <v>4824</v>
      </c>
      <c r="E733" s="51" t="s">
        <v>3195</v>
      </c>
      <c r="F733" s="51" t="s">
        <v>7313</v>
      </c>
      <c r="G733" s="51" t="str">
        <f t="shared" si="11"/>
        <v>N</v>
      </c>
      <c r="H733" s="51"/>
      <c r="I733" s="51"/>
      <c r="J733" s="51" t="s">
        <v>3391</v>
      </c>
      <c r="K733" s="51" t="s">
        <v>3196</v>
      </c>
      <c r="L733" s="51" t="s">
        <v>3392</v>
      </c>
      <c r="M733" s="52" t="b">
        <v>0</v>
      </c>
      <c r="N733" s="53">
        <v>44749.614886493102</v>
      </c>
      <c r="O733" s="51" t="s">
        <v>34</v>
      </c>
    </row>
    <row r="734" spans="1:15" x14ac:dyDescent="0.25">
      <c r="A734" s="51" t="s">
        <v>32</v>
      </c>
      <c r="B734" s="51" t="s">
        <v>4825</v>
      </c>
      <c r="C734" s="51" t="s">
        <v>3428</v>
      </c>
      <c r="D734" s="51" t="s">
        <v>4826</v>
      </c>
      <c r="E734" s="51" t="s">
        <v>3195</v>
      </c>
      <c r="F734" s="51" t="s">
        <v>7313</v>
      </c>
      <c r="G734" s="51" t="str">
        <f t="shared" si="11"/>
        <v>N</v>
      </c>
      <c r="H734" s="51"/>
      <c r="I734" s="51"/>
      <c r="J734" s="51" t="s">
        <v>3391</v>
      </c>
      <c r="K734" s="51" t="s">
        <v>3196</v>
      </c>
      <c r="L734" s="51" t="s">
        <v>4126</v>
      </c>
      <c r="M734" s="52" t="b">
        <v>0</v>
      </c>
      <c r="N734" s="53">
        <v>44750.384399340299</v>
      </c>
      <c r="O734" s="51" t="s">
        <v>34</v>
      </c>
    </row>
    <row r="735" spans="1:15" x14ac:dyDescent="0.25">
      <c r="A735" s="51" t="s">
        <v>32</v>
      </c>
      <c r="B735" s="51" t="s">
        <v>4827</v>
      </c>
      <c r="C735" s="51" t="s">
        <v>4828</v>
      </c>
      <c r="D735" s="51" t="s">
        <v>4829</v>
      </c>
      <c r="E735" s="51" t="s">
        <v>3195</v>
      </c>
      <c r="F735" s="51" t="s">
        <v>7313</v>
      </c>
      <c r="G735" s="51" t="str">
        <f t="shared" si="11"/>
        <v>N</v>
      </c>
      <c r="H735" s="51"/>
      <c r="I735" s="51"/>
      <c r="J735" s="51" t="s">
        <v>3391</v>
      </c>
      <c r="K735" s="51" t="s">
        <v>3196</v>
      </c>
      <c r="L735" s="51" t="s">
        <v>3430</v>
      </c>
      <c r="M735" s="52" t="b">
        <v>0</v>
      </c>
      <c r="N735" s="53">
        <v>44783.6587279745</v>
      </c>
      <c r="O735" s="51" t="s">
        <v>34</v>
      </c>
    </row>
    <row r="736" spans="1:15" x14ac:dyDescent="0.25">
      <c r="A736" s="51"/>
      <c r="B736" s="51" t="s">
        <v>4830</v>
      </c>
      <c r="C736" s="51" t="s">
        <v>3404</v>
      </c>
      <c r="D736" s="51" t="s">
        <v>4831</v>
      </c>
      <c r="E736" s="51" t="s">
        <v>3199</v>
      </c>
      <c r="F736" s="51" t="s">
        <v>6980</v>
      </c>
      <c r="G736" s="51" t="str">
        <f t="shared" si="11"/>
        <v>B</v>
      </c>
      <c r="H736" s="51"/>
      <c r="I736" s="51"/>
      <c r="J736" s="51" t="s">
        <v>3401</v>
      </c>
      <c r="K736" s="51" t="s">
        <v>3203</v>
      </c>
      <c r="L736" s="51" t="s">
        <v>3476</v>
      </c>
      <c r="M736" s="52" t="b">
        <v>0</v>
      </c>
      <c r="N736" s="53">
        <v>44706.703176041701</v>
      </c>
      <c r="O736" s="51" t="s">
        <v>2815</v>
      </c>
    </row>
    <row r="737" spans="1:15" x14ac:dyDescent="0.25">
      <c r="A737" s="51"/>
      <c r="B737" s="51" t="s">
        <v>4832</v>
      </c>
      <c r="C737" s="51" t="s">
        <v>3399</v>
      </c>
      <c r="D737" s="51" t="s">
        <v>4833</v>
      </c>
      <c r="E737" s="51" t="s">
        <v>3199</v>
      </c>
      <c r="F737" s="51" t="s">
        <v>6980</v>
      </c>
      <c r="G737" s="51" t="str">
        <f t="shared" si="11"/>
        <v>B</v>
      </c>
      <c r="H737" s="51"/>
      <c r="I737" s="51"/>
      <c r="J737" s="51" t="s">
        <v>3401</v>
      </c>
      <c r="K737" s="51" t="s">
        <v>3203</v>
      </c>
      <c r="L737" s="51" t="s">
        <v>3402</v>
      </c>
      <c r="M737" s="52" t="b">
        <v>0</v>
      </c>
      <c r="N737" s="53">
        <v>44707.657763738403</v>
      </c>
      <c r="O737" s="51" t="s">
        <v>2815</v>
      </c>
    </row>
    <row r="738" spans="1:15" x14ac:dyDescent="0.25">
      <c r="A738" s="51" t="s">
        <v>32</v>
      </c>
      <c r="B738" s="51" t="s">
        <v>4834</v>
      </c>
      <c r="C738" s="51" t="s">
        <v>3381</v>
      </c>
      <c r="D738" s="51" t="s">
        <v>4835</v>
      </c>
      <c r="E738" s="51" t="s">
        <v>3195</v>
      </c>
      <c r="F738" s="51" t="s">
        <v>7313</v>
      </c>
      <c r="G738" s="51" t="str">
        <f t="shared" si="11"/>
        <v>N</v>
      </c>
      <c r="H738" s="51"/>
      <c r="I738" s="51"/>
      <c r="J738" s="51" t="s">
        <v>3457</v>
      </c>
      <c r="K738" s="51" t="s">
        <v>3196</v>
      </c>
      <c r="L738" s="51" t="s">
        <v>3525</v>
      </c>
      <c r="M738" s="52" t="b">
        <v>0</v>
      </c>
      <c r="N738" s="53">
        <v>44719.489358217601</v>
      </c>
      <c r="O738" s="51" t="s">
        <v>34</v>
      </c>
    </row>
    <row r="739" spans="1:15" x14ac:dyDescent="0.25">
      <c r="A739" s="51" t="s">
        <v>32</v>
      </c>
      <c r="B739" s="51" t="s">
        <v>4836</v>
      </c>
      <c r="C739" s="51" t="s">
        <v>3428</v>
      </c>
      <c r="D739" s="51" t="s">
        <v>4837</v>
      </c>
      <c r="E739" s="51" t="s">
        <v>3195</v>
      </c>
      <c r="F739" s="51" t="s">
        <v>7313</v>
      </c>
      <c r="G739" s="51" t="str">
        <f t="shared" si="11"/>
        <v>N</v>
      </c>
      <c r="H739" s="51"/>
      <c r="I739" s="51"/>
      <c r="J739" s="51" t="s">
        <v>3391</v>
      </c>
      <c r="K739" s="51" t="s">
        <v>3196</v>
      </c>
      <c r="L739" s="51" t="s">
        <v>4126</v>
      </c>
      <c r="M739" s="52" t="b">
        <v>0</v>
      </c>
      <c r="N739" s="53">
        <v>44729.604670520799</v>
      </c>
      <c r="O739" s="51" t="s">
        <v>34</v>
      </c>
    </row>
    <row r="740" spans="1:15" x14ac:dyDescent="0.25">
      <c r="A740" s="51" t="s">
        <v>32</v>
      </c>
      <c r="B740" s="51" t="s">
        <v>4838</v>
      </c>
      <c r="C740" s="51" t="s">
        <v>3396</v>
      </c>
      <c r="D740" s="51" t="s">
        <v>4839</v>
      </c>
      <c r="E740" s="51" t="s">
        <v>3195</v>
      </c>
      <c r="F740" s="51" t="s">
        <v>7313</v>
      </c>
      <c r="G740" s="51" t="str">
        <f t="shared" si="11"/>
        <v>N</v>
      </c>
      <c r="H740" s="51"/>
      <c r="I740" s="51"/>
      <c r="J740" s="51" t="s">
        <v>3387</v>
      </c>
      <c r="K740" s="51" t="s">
        <v>3196</v>
      </c>
      <c r="L740" s="51" t="s">
        <v>3461</v>
      </c>
      <c r="M740" s="52" t="b">
        <v>0</v>
      </c>
      <c r="N740" s="53">
        <v>44715.3458749653</v>
      </c>
      <c r="O740" s="51" t="s">
        <v>34</v>
      </c>
    </row>
    <row r="741" spans="1:15" x14ac:dyDescent="0.25">
      <c r="A741" s="51" t="s">
        <v>32</v>
      </c>
      <c r="B741" s="51" t="s">
        <v>4840</v>
      </c>
      <c r="C741" s="51" t="s">
        <v>3381</v>
      </c>
      <c r="D741" s="51" t="s">
        <v>4841</v>
      </c>
      <c r="E741" s="51" t="s">
        <v>3195</v>
      </c>
      <c r="F741" s="51" t="s">
        <v>7313</v>
      </c>
      <c r="G741" s="51" t="str">
        <f t="shared" si="11"/>
        <v>N</v>
      </c>
      <c r="H741" s="51"/>
      <c r="I741" s="51"/>
      <c r="J741" s="51" t="s">
        <v>3391</v>
      </c>
      <c r="K741" s="51" t="s">
        <v>3196</v>
      </c>
      <c r="L741" s="51" t="s">
        <v>3392</v>
      </c>
      <c r="M741" s="52" t="b">
        <v>0</v>
      </c>
      <c r="N741" s="53">
        <v>44715.393104780102</v>
      </c>
      <c r="O741" s="51" t="s">
        <v>34</v>
      </c>
    </row>
    <row r="742" spans="1:15" x14ac:dyDescent="0.25">
      <c r="A742" s="51"/>
      <c r="B742" s="51" t="s">
        <v>4842</v>
      </c>
      <c r="C742" s="51" t="s">
        <v>3404</v>
      </c>
      <c r="D742" s="51" t="s">
        <v>4843</v>
      </c>
      <c r="E742" s="51" t="s">
        <v>3199</v>
      </c>
      <c r="F742" s="51" t="s">
        <v>6980</v>
      </c>
      <c r="G742" s="51" t="str">
        <f t="shared" si="11"/>
        <v>B</v>
      </c>
      <c r="H742" s="51"/>
      <c r="I742" s="51"/>
      <c r="J742" s="51" t="s">
        <v>3401</v>
      </c>
      <c r="K742" s="51" t="s">
        <v>3203</v>
      </c>
      <c r="L742" s="51" t="s">
        <v>3406</v>
      </c>
      <c r="M742" s="52" t="b">
        <v>0</v>
      </c>
      <c r="N742" s="53">
        <v>44707.483749537001</v>
      </c>
      <c r="O742" s="51" t="s">
        <v>2815</v>
      </c>
    </row>
    <row r="743" spans="1:15" x14ac:dyDescent="0.25">
      <c r="A743" s="51"/>
      <c r="B743" s="51" t="s">
        <v>4844</v>
      </c>
      <c r="C743" s="51" t="s">
        <v>3399</v>
      </c>
      <c r="D743" s="51" t="s">
        <v>4845</v>
      </c>
      <c r="E743" s="51" t="s">
        <v>3199</v>
      </c>
      <c r="F743" s="51" t="s">
        <v>6980</v>
      </c>
      <c r="G743" s="51" t="str">
        <f t="shared" si="11"/>
        <v>B</v>
      </c>
      <c r="H743" s="51"/>
      <c r="I743" s="51"/>
      <c r="J743" s="51" t="s">
        <v>3202</v>
      </c>
      <c r="K743" s="51" t="s">
        <v>3203</v>
      </c>
      <c r="L743" s="51" t="s">
        <v>3918</v>
      </c>
      <c r="M743" s="52" t="b">
        <v>0</v>
      </c>
      <c r="N743" s="53">
        <v>44704.581020405101</v>
      </c>
      <c r="O743" s="51" t="s">
        <v>2815</v>
      </c>
    </row>
    <row r="744" spans="1:15" x14ac:dyDescent="0.25">
      <c r="A744" s="51" t="s">
        <v>32</v>
      </c>
      <c r="B744" s="51" t="s">
        <v>4846</v>
      </c>
      <c r="C744" s="51" t="s">
        <v>3396</v>
      </c>
      <c r="D744" s="51" t="s">
        <v>4847</v>
      </c>
      <c r="E744" s="51" t="s">
        <v>3195</v>
      </c>
      <c r="F744" s="51" t="s">
        <v>7313</v>
      </c>
      <c r="G744" s="51" t="str">
        <f t="shared" si="11"/>
        <v>N</v>
      </c>
      <c r="H744" s="51"/>
      <c r="I744" s="51"/>
      <c r="J744" s="51" t="s">
        <v>3391</v>
      </c>
      <c r="K744" s="51" t="s">
        <v>3196</v>
      </c>
      <c r="L744" s="51" t="s">
        <v>3847</v>
      </c>
      <c r="M744" s="52" t="b">
        <v>0</v>
      </c>
      <c r="N744" s="53">
        <v>44769.588679629604</v>
      </c>
      <c r="O744" s="51" t="s">
        <v>34</v>
      </c>
    </row>
    <row r="745" spans="1:15" ht="31.5" x14ac:dyDescent="0.25">
      <c r="A745" s="51"/>
      <c r="B745" s="51" t="s">
        <v>4848</v>
      </c>
      <c r="C745" s="51" t="s">
        <v>3404</v>
      </c>
      <c r="D745" s="54" t="s">
        <v>4849</v>
      </c>
      <c r="E745" s="51" t="s">
        <v>3199</v>
      </c>
      <c r="F745" s="51" t="s">
        <v>6980</v>
      </c>
      <c r="G745" s="51" t="str">
        <f t="shared" si="11"/>
        <v>B</v>
      </c>
      <c r="H745" s="51"/>
      <c r="I745" s="51"/>
      <c r="J745" s="51" t="s">
        <v>3202</v>
      </c>
      <c r="K745" s="51" t="s">
        <v>3203</v>
      </c>
      <c r="L745" s="51" t="s">
        <v>3479</v>
      </c>
      <c r="M745" s="52" t="b">
        <v>0</v>
      </c>
      <c r="N745" s="53">
        <v>44704.575152743098</v>
      </c>
      <c r="O745" s="51" t="s">
        <v>2815</v>
      </c>
    </row>
    <row r="746" spans="1:15" x14ac:dyDescent="0.25">
      <c r="A746" s="51"/>
      <c r="B746" s="51" t="s">
        <v>4850</v>
      </c>
      <c r="C746" s="51" t="s">
        <v>3404</v>
      </c>
      <c r="D746" s="51" t="s">
        <v>4851</v>
      </c>
      <c r="E746" s="51" t="s">
        <v>3199</v>
      </c>
      <c r="F746" s="51" t="s">
        <v>6980</v>
      </c>
      <c r="G746" s="51" t="str">
        <f t="shared" si="11"/>
        <v>B</v>
      </c>
      <c r="H746" s="51"/>
      <c r="I746" s="51"/>
      <c r="J746" s="51" t="s">
        <v>3202</v>
      </c>
      <c r="K746" s="51" t="s">
        <v>3203</v>
      </c>
      <c r="L746" s="51" t="s">
        <v>3415</v>
      </c>
      <c r="M746" s="52" t="b">
        <v>0</v>
      </c>
      <c r="N746" s="53">
        <v>44704.452554629599</v>
      </c>
      <c r="O746" s="51" t="s">
        <v>2815</v>
      </c>
    </row>
    <row r="747" spans="1:15" x14ac:dyDescent="0.25">
      <c r="A747" s="51"/>
      <c r="B747" s="51" t="s">
        <v>4852</v>
      </c>
      <c r="C747" s="51" t="s">
        <v>3399</v>
      </c>
      <c r="D747" s="51" t="s">
        <v>4853</v>
      </c>
      <c r="E747" s="51" t="s">
        <v>3199</v>
      </c>
      <c r="F747" s="51" t="s">
        <v>6980</v>
      </c>
      <c r="G747" s="51" t="str">
        <f t="shared" si="11"/>
        <v>B</v>
      </c>
      <c r="H747" s="51"/>
      <c r="I747" s="51"/>
      <c r="J747" s="51" t="s">
        <v>3401</v>
      </c>
      <c r="K747" s="51" t="s">
        <v>3203</v>
      </c>
      <c r="L747" s="51" t="s">
        <v>3454</v>
      </c>
      <c r="M747" s="52" t="b">
        <v>0</v>
      </c>
      <c r="N747" s="53">
        <v>44707.417987766203</v>
      </c>
      <c r="O747" s="51" t="s">
        <v>2815</v>
      </c>
    </row>
    <row r="748" spans="1:15" x14ac:dyDescent="0.25">
      <c r="A748" s="51"/>
      <c r="B748" s="51" t="s">
        <v>4854</v>
      </c>
      <c r="C748" s="51" t="s">
        <v>3399</v>
      </c>
      <c r="D748" s="51" t="s">
        <v>4855</v>
      </c>
      <c r="E748" s="51" t="s">
        <v>3199</v>
      </c>
      <c r="F748" s="51" t="s">
        <v>6980</v>
      </c>
      <c r="G748" s="51" t="str">
        <f t="shared" si="11"/>
        <v>B</v>
      </c>
      <c r="H748" s="51"/>
      <c r="I748" s="51"/>
      <c r="J748" s="51" t="s">
        <v>3401</v>
      </c>
      <c r="K748" s="51" t="s">
        <v>3203</v>
      </c>
      <c r="L748" s="51" t="s">
        <v>3402</v>
      </c>
      <c r="M748" s="52" t="b">
        <v>0</v>
      </c>
      <c r="N748" s="53">
        <v>44707.657912384297</v>
      </c>
      <c r="O748" s="51" t="s">
        <v>2815</v>
      </c>
    </row>
    <row r="749" spans="1:15" x14ac:dyDescent="0.25">
      <c r="A749" s="51"/>
      <c r="B749" s="51" t="s">
        <v>4856</v>
      </c>
      <c r="C749" s="51" t="s">
        <v>3404</v>
      </c>
      <c r="D749" s="51" t="s">
        <v>4857</v>
      </c>
      <c r="E749" s="51" t="s">
        <v>3199</v>
      </c>
      <c r="F749" s="51" t="s">
        <v>6980</v>
      </c>
      <c r="G749" s="51" t="str">
        <f t="shared" si="11"/>
        <v>B</v>
      </c>
      <c r="H749" s="51"/>
      <c r="I749" s="51"/>
      <c r="J749" s="51" t="s">
        <v>3202</v>
      </c>
      <c r="K749" s="51" t="s">
        <v>3203</v>
      </c>
      <c r="L749" s="51" t="s">
        <v>3421</v>
      </c>
      <c r="M749" s="52" t="b">
        <v>0</v>
      </c>
      <c r="N749" s="53">
        <v>44704.335675034701</v>
      </c>
      <c r="O749" s="51" t="s">
        <v>2815</v>
      </c>
    </row>
    <row r="750" spans="1:15" x14ac:dyDescent="0.25">
      <c r="A750" s="51"/>
      <c r="B750" s="51" t="s">
        <v>4858</v>
      </c>
      <c r="C750" s="51" t="s">
        <v>3530</v>
      </c>
      <c r="D750" s="51" t="s">
        <v>4859</v>
      </c>
      <c r="E750" s="51" t="s">
        <v>3199</v>
      </c>
      <c r="F750" s="51" t="s">
        <v>6980</v>
      </c>
      <c r="G750" s="51" t="str">
        <f t="shared" si="11"/>
        <v>B</v>
      </c>
      <c r="H750" s="51"/>
      <c r="I750" s="51"/>
      <c r="J750" s="51" t="s">
        <v>3409</v>
      </c>
      <c r="K750" s="51" t="s">
        <v>3203</v>
      </c>
      <c r="L750" s="51" t="s">
        <v>3532</v>
      </c>
      <c r="M750" s="52" t="b">
        <v>0</v>
      </c>
      <c r="N750" s="53">
        <v>44704.651444942101</v>
      </c>
      <c r="O750" s="51" t="s">
        <v>2815</v>
      </c>
    </row>
    <row r="751" spans="1:15" x14ac:dyDescent="0.25">
      <c r="A751" s="51"/>
      <c r="B751" s="51" t="s">
        <v>4860</v>
      </c>
      <c r="C751" s="51" t="s">
        <v>3404</v>
      </c>
      <c r="D751" s="51" t="s">
        <v>4861</v>
      </c>
      <c r="E751" s="51" t="s">
        <v>3199</v>
      </c>
      <c r="F751" s="51" t="s">
        <v>6980</v>
      </c>
      <c r="G751" s="51" t="str">
        <f t="shared" si="11"/>
        <v>B</v>
      </c>
      <c r="H751" s="51"/>
      <c r="I751" s="51"/>
      <c r="J751" s="51" t="s">
        <v>3401</v>
      </c>
      <c r="K751" s="51" t="s">
        <v>3203</v>
      </c>
      <c r="L751" s="51" t="s">
        <v>3454</v>
      </c>
      <c r="M751" s="52" t="b">
        <v>0</v>
      </c>
      <c r="N751" s="53">
        <v>44707.417792094901</v>
      </c>
      <c r="O751" s="51" t="s">
        <v>2815</v>
      </c>
    </row>
    <row r="752" spans="1:15" x14ac:dyDescent="0.25">
      <c r="A752" s="51"/>
      <c r="B752" s="51" t="s">
        <v>4862</v>
      </c>
      <c r="C752" s="51" t="s">
        <v>3399</v>
      </c>
      <c r="D752" s="51" t="s">
        <v>4863</v>
      </c>
      <c r="E752" s="51" t="s">
        <v>3199</v>
      </c>
      <c r="F752" s="51" t="s">
        <v>6980</v>
      </c>
      <c r="G752" s="51" t="str">
        <f t="shared" si="11"/>
        <v>B</v>
      </c>
      <c r="H752" s="51"/>
      <c r="I752" s="51"/>
      <c r="J752" s="51" t="s">
        <v>3401</v>
      </c>
      <c r="K752" s="51" t="s">
        <v>3203</v>
      </c>
      <c r="L752" s="51" t="s">
        <v>3402</v>
      </c>
      <c r="M752" s="52" t="b">
        <v>0</v>
      </c>
      <c r="N752" s="53">
        <v>44707.658413310201</v>
      </c>
      <c r="O752" s="51" t="s">
        <v>2815</v>
      </c>
    </row>
    <row r="753" spans="1:15" x14ac:dyDescent="0.25">
      <c r="A753" s="51"/>
      <c r="B753" s="51" t="s">
        <v>4864</v>
      </c>
      <c r="C753" s="51" t="s">
        <v>3399</v>
      </c>
      <c r="D753" s="51" t="s">
        <v>4865</v>
      </c>
      <c r="E753" s="51" t="s">
        <v>3199</v>
      </c>
      <c r="F753" s="51" t="s">
        <v>6980</v>
      </c>
      <c r="G753" s="51" t="str">
        <f t="shared" si="11"/>
        <v>B</v>
      </c>
      <c r="H753" s="51"/>
      <c r="I753" s="51"/>
      <c r="J753" s="51" t="s">
        <v>3401</v>
      </c>
      <c r="K753" s="51" t="s">
        <v>3203</v>
      </c>
      <c r="L753" s="51" t="s">
        <v>3449</v>
      </c>
      <c r="M753" s="52" t="b">
        <v>0</v>
      </c>
      <c r="N753" s="53">
        <v>44709.444843865698</v>
      </c>
      <c r="O753" s="51" t="s">
        <v>2815</v>
      </c>
    </row>
    <row r="754" spans="1:15" x14ac:dyDescent="0.25">
      <c r="A754" s="51" t="s">
        <v>32</v>
      </c>
      <c r="B754" s="51" t="s">
        <v>4866</v>
      </c>
      <c r="C754" s="51" t="s">
        <v>2276</v>
      </c>
      <c r="D754" s="51" t="s">
        <v>4867</v>
      </c>
      <c r="E754" s="51" t="s">
        <v>3195</v>
      </c>
      <c r="F754" s="51" t="s">
        <v>7313</v>
      </c>
      <c r="G754" s="51" t="str">
        <f t="shared" si="11"/>
        <v>N</v>
      </c>
      <c r="H754" s="51"/>
      <c r="I754" s="51"/>
      <c r="J754" s="51" t="s">
        <v>3391</v>
      </c>
      <c r="K754" s="51" t="s">
        <v>3196</v>
      </c>
      <c r="L754" s="51" t="s">
        <v>3430</v>
      </c>
      <c r="M754" s="52" t="b">
        <v>0</v>
      </c>
      <c r="N754" s="53">
        <v>44749.620182094899</v>
      </c>
      <c r="O754" s="51" t="s">
        <v>34</v>
      </c>
    </row>
    <row r="755" spans="1:15" x14ac:dyDescent="0.25">
      <c r="A755" s="51" t="s">
        <v>32</v>
      </c>
      <c r="B755" s="51" t="s">
        <v>4868</v>
      </c>
      <c r="C755" s="51" t="s">
        <v>3976</v>
      </c>
      <c r="D755" s="51" t="s">
        <v>4869</v>
      </c>
      <c r="E755" s="51" t="s">
        <v>3195</v>
      </c>
      <c r="F755" s="51" t="s">
        <v>7313</v>
      </c>
      <c r="G755" s="51" t="str">
        <f t="shared" si="11"/>
        <v>N</v>
      </c>
      <c r="H755" s="51"/>
      <c r="I755" s="51"/>
      <c r="J755" s="51" t="s">
        <v>3301</v>
      </c>
      <c r="K755" s="51" t="s">
        <v>3196</v>
      </c>
      <c r="L755" s="51" t="s">
        <v>3397</v>
      </c>
      <c r="M755" s="52" t="b">
        <v>0</v>
      </c>
      <c r="N755" s="53">
        <v>44749.632908761603</v>
      </c>
      <c r="O755" s="51" t="s">
        <v>34</v>
      </c>
    </row>
    <row r="756" spans="1:15" x14ac:dyDescent="0.25">
      <c r="A756" s="51" t="s">
        <v>32</v>
      </c>
      <c r="B756" s="51" t="s">
        <v>4870</v>
      </c>
      <c r="C756" s="51" t="s">
        <v>3428</v>
      </c>
      <c r="D756" s="51" t="s">
        <v>4871</v>
      </c>
      <c r="E756" s="51" t="s">
        <v>3195</v>
      </c>
      <c r="F756" s="51" t="s">
        <v>7313</v>
      </c>
      <c r="G756" s="51" t="str">
        <f t="shared" si="11"/>
        <v>N</v>
      </c>
      <c r="H756" s="51"/>
      <c r="I756" s="51"/>
      <c r="J756" s="51" t="s">
        <v>3391</v>
      </c>
      <c r="K756" s="51" t="s">
        <v>3196</v>
      </c>
      <c r="L756" s="51" t="s">
        <v>4126</v>
      </c>
      <c r="M756" s="52" t="b">
        <v>0</v>
      </c>
      <c r="N756" s="53">
        <v>44715.376699074099</v>
      </c>
      <c r="O756" s="51" t="s">
        <v>34</v>
      </c>
    </row>
    <row r="757" spans="1:15" x14ac:dyDescent="0.25">
      <c r="A757" s="51"/>
      <c r="B757" s="51" t="s">
        <v>4872</v>
      </c>
      <c r="C757" s="51" t="s">
        <v>3404</v>
      </c>
      <c r="D757" s="51" t="s">
        <v>4873</v>
      </c>
      <c r="E757" s="51" t="s">
        <v>3199</v>
      </c>
      <c r="F757" s="51" t="s">
        <v>6980</v>
      </c>
      <c r="G757" s="51" t="str">
        <f t="shared" si="11"/>
        <v>B</v>
      </c>
      <c r="H757" s="51"/>
      <c r="I757" s="51"/>
      <c r="J757" s="51" t="s">
        <v>3401</v>
      </c>
      <c r="K757" s="51" t="s">
        <v>3203</v>
      </c>
      <c r="L757" s="51" t="s">
        <v>3454</v>
      </c>
      <c r="M757" s="52" t="b">
        <v>0</v>
      </c>
      <c r="N757" s="53">
        <v>44707.417616469902</v>
      </c>
      <c r="O757" s="51" t="s">
        <v>2815</v>
      </c>
    </row>
    <row r="758" spans="1:15" x14ac:dyDescent="0.25">
      <c r="A758" s="51"/>
      <c r="B758" s="51" t="s">
        <v>4874</v>
      </c>
      <c r="C758" s="51" t="s">
        <v>3404</v>
      </c>
      <c r="D758" s="51" t="s">
        <v>4875</v>
      </c>
      <c r="E758" s="51" t="s">
        <v>3199</v>
      </c>
      <c r="F758" s="51" t="s">
        <v>6980</v>
      </c>
      <c r="G758" s="51" t="str">
        <f t="shared" si="11"/>
        <v>B</v>
      </c>
      <c r="H758" s="51"/>
      <c r="I758" s="51"/>
      <c r="J758" s="51" t="s">
        <v>3202</v>
      </c>
      <c r="K758" s="51" t="s">
        <v>3203</v>
      </c>
      <c r="L758" s="51" t="s">
        <v>3421</v>
      </c>
      <c r="M758" s="52" t="b">
        <v>0</v>
      </c>
      <c r="N758" s="53">
        <v>44704.334954247701</v>
      </c>
      <c r="O758" s="51" t="s">
        <v>2815</v>
      </c>
    </row>
    <row r="759" spans="1:15" x14ac:dyDescent="0.25">
      <c r="A759" s="51"/>
      <c r="B759" s="51" t="s">
        <v>4876</v>
      </c>
      <c r="C759" s="51" t="s">
        <v>3399</v>
      </c>
      <c r="D759" s="51" t="s">
        <v>4877</v>
      </c>
      <c r="E759" s="51" t="s">
        <v>3199</v>
      </c>
      <c r="F759" s="51" t="s">
        <v>6980</v>
      </c>
      <c r="G759" s="51" t="str">
        <f t="shared" si="11"/>
        <v>B</v>
      </c>
      <c r="H759" s="51"/>
      <c r="I759" s="51"/>
      <c r="J759" s="51" t="s">
        <v>3401</v>
      </c>
      <c r="K759" s="51" t="s">
        <v>3203</v>
      </c>
      <c r="L759" s="51" t="s">
        <v>3402</v>
      </c>
      <c r="M759" s="52" t="b">
        <v>0</v>
      </c>
      <c r="N759" s="53">
        <v>44707.658077430598</v>
      </c>
      <c r="O759" s="51" t="s">
        <v>2815</v>
      </c>
    </row>
    <row r="760" spans="1:15" x14ac:dyDescent="0.25">
      <c r="A760" s="51"/>
      <c r="B760" s="51" t="s">
        <v>4878</v>
      </c>
      <c r="C760" s="51" t="s">
        <v>3404</v>
      </c>
      <c r="D760" s="51" t="s">
        <v>4879</v>
      </c>
      <c r="E760" s="51" t="s">
        <v>3199</v>
      </c>
      <c r="F760" s="51" t="s">
        <v>6980</v>
      </c>
      <c r="G760" s="51" t="str">
        <f t="shared" si="11"/>
        <v>B</v>
      </c>
      <c r="H760" s="51"/>
      <c r="I760" s="51"/>
      <c r="J760" s="51" t="s">
        <v>3409</v>
      </c>
      <c r="K760" s="51" t="s">
        <v>3203</v>
      </c>
      <c r="L760" s="51" t="s">
        <v>3446</v>
      </c>
      <c r="M760" s="52" t="b">
        <v>0</v>
      </c>
      <c r="N760" s="53">
        <v>44707.648339201398</v>
      </c>
      <c r="O760" s="51" t="s">
        <v>2815</v>
      </c>
    </row>
    <row r="761" spans="1:15" x14ac:dyDescent="0.25">
      <c r="A761" s="51" t="s">
        <v>32</v>
      </c>
      <c r="B761" s="51" t="s">
        <v>4880</v>
      </c>
      <c r="C761" s="51" t="s">
        <v>3428</v>
      </c>
      <c r="D761" s="51" t="s">
        <v>4881</v>
      </c>
      <c r="E761" s="51" t="s">
        <v>3195</v>
      </c>
      <c r="F761" s="51" t="s">
        <v>7313</v>
      </c>
      <c r="G761" s="51" t="str">
        <f t="shared" si="11"/>
        <v>N</v>
      </c>
      <c r="H761" s="51"/>
      <c r="I761" s="51"/>
      <c r="J761" s="51" t="s">
        <v>3391</v>
      </c>
      <c r="K761" s="51" t="s">
        <v>3196</v>
      </c>
      <c r="L761" s="51" t="s">
        <v>3430</v>
      </c>
      <c r="M761" s="52" t="b">
        <v>0</v>
      </c>
      <c r="N761" s="53">
        <v>44769.549675347203</v>
      </c>
      <c r="O761" s="51" t="s">
        <v>34</v>
      </c>
    </row>
    <row r="762" spans="1:15" x14ac:dyDescent="0.25">
      <c r="A762" s="51" t="s">
        <v>32</v>
      </c>
      <c r="B762" s="51" t="s">
        <v>4882</v>
      </c>
      <c r="C762" s="51" t="s">
        <v>3396</v>
      </c>
      <c r="D762" s="51" t="s">
        <v>4883</v>
      </c>
      <c r="E762" s="51" t="s">
        <v>3195</v>
      </c>
      <c r="F762" s="51" t="s">
        <v>7313</v>
      </c>
      <c r="G762" s="51" t="str">
        <f t="shared" si="11"/>
        <v>N</v>
      </c>
      <c r="H762" s="51"/>
      <c r="I762" s="51"/>
      <c r="J762" s="51" t="s">
        <v>3301</v>
      </c>
      <c r="K762" s="51" t="s">
        <v>3196</v>
      </c>
      <c r="L762" s="51" t="s">
        <v>3656</v>
      </c>
      <c r="M762" s="52" t="b">
        <v>0</v>
      </c>
      <c r="N762" s="53">
        <v>44778.443856516198</v>
      </c>
      <c r="O762" s="51" t="s">
        <v>34</v>
      </c>
    </row>
    <row r="763" spans="1:15" x14ac:dyDescent="0.25">
      <c r="A763" s="51" t="s">
        <v>32</v>
      </c>
      <c r="B763" s="51" t="s">
        <v>4884</v>
      </c>
      <c r="C763" s="51" t="s">
        <v>3396</v>
      </c>
      <c r="D763" s="51" t="s">
        <v>4885</v>
      </c>
      <c r="E763" s="51" t="s">
        <v>3195</v>
      </c>
      <c r="F763" s="51" t="s">
        <v>7313</v>
      </c>
      <c r="G763" s="51" t="str">
        <f t="shared" si="11"/>
        <v>N</v>
      </c>
      <c r="H763" s="51"/>
      <c r="I763" s="51"/>
      <c r="J763" s="51" t="s">
        <v>3301</v>
      </c>
      <c r="K763" s="51" t="s">
        <v>3196</v>
      </c>
      <c r="L763" s="51" t="s">
        <v>3397</v>
      </c>
      <c r="M763" s="52" t="b">
        <v>0</v>
      </c>
      <c r="N763" s="53">
        <v>44778.446967442098</v>
      </c>
      <c r="O763" s="51" t="s">
        <v>34</v>
      </c>
    </row>
    <row r="764" spans="1:15" x14ac:dyDescent="0.25">
      <c r="A764" s="51" t="s">
        <v>32</v>
      </c>
      <c r="B764" s="51" t="s">
        <v>4886</v>
      </c>
      <c r="C764" s="51" t="s">
        <v>3396</v>
      </c>
      <c r="D764" s="51" t="s">
        <v>4887</v>
      </c>
      <c r="E764" s="51" t="s">
        <v>3195</v>
      </c>
      <c r="F764" s="51" t="s">
        <v>7313</v>
      </c>
      <c r="G764" s="51" t="str">
        <f t="shared" si="11"/>
        <v>N</v>
      </c>
      <c r="H764" s="51"/>
      <c r="I764" s="51"/>
      <c r="J764" s="51" t="s">
        <v>3391</v>
      </c>
      <c r="K764" s="51" t="s">
        <v>3196</v>
      </c>
      <c r="L764" s="51" t="s">
        <v>3847</v>
      </c>
      <c r="M764" s="52" t="b">
        <v>0</v>
      </c>
      <c r="N764" s="53">
        <v>44765.368413391203</v>
      </c>
      <c r="O764" s="51" t="s">
        <v>34</v>
      </c>
    </row>
    <row r="765" spans="1:15" x14ac:dyDescent="0.25">
      <c r="A765" s="51" t="s">
        <v>32</v>
      </c>
      <c r="B765" s="51" t="s">
        <v>4888</v>
      </c>
      <c r="C765" s="51" t="s">
        <v>3976</v>
      </c>
      <c r="D765" s="51" t="s">
        <v>4889</v>
      </c>
      <c r="E765" s="51" t="s">
        <v>3195</v>
      </c>
      <c r="F765" s="51" t="s">
        <v>7313</v>
      </c>
      <c r="G765" s="51" t="str">
        <f t="shared" si="11"/>
        <v>N</v>
      </c>
      <c r="H765" s="51"/>
      <c r="I765" s="51"/>
      <c r="J765" s="51" t="s">
        <v>3301</v>
      </c>
      <c r="K765" s="51" t="s">
        <v>3196</v>
      </c>
      <c r="L765" s="51" t="s">
        <v>3397</v>
      </c>
      <c r="M765" s="52" t="b">
        <v>0</v>
      </c>
      <c r="N765" s="53">
        <v>44749.624215393502</v>
      </c>
      <c r="O765" s="51" t="s">
        <v>34</v>
      </c>
    </row>
    <row r="766" spans="1:15" x14ac:dyDescent="0.25">
      <c r="A766" s="51"/>
      <c r="B766" s="51" t="s">
        <v>4890</v>
      </c>
      <c r="C766" s="51" t="s">
        <v>3530</v>
      </c>
      <c r="D766" s="51" t="s">
        <v>4891</v>
      </c>
      <c r="E766" s="51" t="s">
        <v>3199</v>
      </c>
      <c r="F766" s="51" t="s">
        <v>6980</v>
      </c>
      <c r="G766" s="51" t="str">
        <f t="shared" si="11"/>
        <v>B</v>
      </c>
      <c r="H766" s="51"/>
      <c r="I766" s="51"/>
      <c r="J766" s="51" t="s">
        <v>3409</v>
      </c>
      <c r="K766" s="51" t="s">
        <v>3203</v>
      </c>
      <c r="L766" s="51" t="s">
        <v>3532</v>
      </c>
      <c r="M766" s="52" t="b">
        <v>0</v>
      </c>
      <c r="N766" s="53">
        <v>44704.646199652801</v>
      </c>
      <c r="O766" s="51" t="s">
        <v>2815</v>
      </c>
    </row>
    <row r="767" spans="1:15" x14ac:dyDescent="0.25">
      <c r="A767" s="51"/>
      <c r="B767" s="51" t="s">
        <v>4892</v>
      </c>
      <c r="C767" s="51" t="s">
        <v>3404</v>
      </c>
      <c r="D767" s="51" t="s">
        <v>4893</v>
      </c>
      <c r="E767" s="51" t="s">
        <v>3199</v>
      </c>
      <c r="F767" s="51" t="s">
        <v>6980</v>
      </c>
      <c r="G767" s="51" t="str">
        <f t="shared" si="11"/>
        <v>B</v>
      </c>
      <c r="H767" s="51"/>
      <c r="I767" s="51"/>
      <c r="J767" s="51" t="s">
        <v>3409</v>
      </c>
      <c r="K767" s="51" t="s">
        <v>3203</v>
      </c>
      <c r="L767" s="51" t="s">
        <v>3532</v>
      </c>
      <c r="M767" s="52" t="b">
        <v>0</v>
      </c>
      <c r="N767" s="53">
        <v>44704.6519106134</v>
      </c>
      <c r="O767" s="51" t="s">
        <v>2815</v>
      </c>
    </row>
    <row r="768" spans="1:15" x14ac:dyDescent="0.25">
      <c r="A768" s="51"/>
      <c r="B768" s="51" t="s">
        <v>4894</v>
      </c>
      <c r="C768" s="51" t="s">
        <v>3404</v>
      </c>
      <c r="D768" s="51" t="s">
        <v>4895</v>
      </c>
      <c r="E768" s="51" t="s">
        <v>3199</v>
      </c>
      <c r="F768" s="51" t="s">
        <v>6980</v>
      </c>
      <c r="G768" s="51" t="str">
        <f t="shared" si="11"/>
        <v>B</v>
      </c>
      <c r="H768" s="51"/>
      <c r="I768" s="51"/>
      <c r="J768" s="51" t="s">
        <v>3401</v>
      </c>
      <c r="K768" s="51" t="s">
        <v>3203</v>
      </c>
      <c r="L768" s="51" t="s">
        <v>3406</v>
      </c>
      <c r="M768" s="52" t="b">
        <v>0</v>
      </c>
      <c r="N768" s="53">
        <v>44707.484532789298</v>
      </c>
      <c r="O768" s="51" t="s">
        <v>2815</v>
      </c>
    </row>
    <row r="769" spans="1:15" x14ac:dyDescent="0.25">
      <c r="A769" s="51"/>
      <c r="B769" s="51" t="s">
        <v>4896</v>
      </c>
      <c r="C769" s="51" t="s">
        <v>3404</v>
      </c>
      <c r="D769" s="51" t="s">
        <v>4897</v>
      </c>
      <c r="E769" s="51" t="s">
        <v>3199</v>
      </c>
      <c r="F769" s="51" t="s">
        <v>6980</v>
      </c>
      <c r="G769" s="51" t="str">
        <f t="shared" si="11"/>
        <v>B</v>
      </c>
      <c r="H769" s="51"/>
      <c r="I769" s="51"/>
      <c r="J769" s="51" t="s">
        <v>3401</v>
      </c>
      <c r="K769" s="51" t="s">
        <v>3203</v>
      </c>
      <c r="L769" s="51" t="s">
        <v>3454</v>
      </c>
      <c r="M769" s="52" t="b">
        <v>0</v>
      </c>
      <c r="N769" s="53">
        <v>44707.421155358803</v>
      </c>
      <c r="O769" s="51" t="s">
        <v>2815</v>
      </c>
    </row>
    <row r="770" spans="1:15" x14ac:dyDescent="0.25">
      <c r="A770" s="51"/>
      <c r="B770" s="51" t="s">
        <v>4898</v>
      </c>
      <c r="C770" s="51" t="s">
        <v>3404</v>
      </c>
      <c r="D770" s="51" t="s">
        <v>4899</v>
      </c>
      <c r="E770" s="51" t="s">
        <v>3199</v>
      </c>
      <c r="F770" s="51" t="s">
        <v>6980</v>
      </c>
      <c r="G770" s="51" t="str">
        <f t="shared" si="11"/>
        <v>B</v>
      </c>
      <c r="H770" s="51"/>
      <c r="I770" s="51"/>
      <c r="J770" s="51" t="s">
        <v>3401</v>
      </c>
      <c r="K770" s="51" t="s">
        <v>3203</v>
      </c>
      <c r="L770" s="51" t="s">
        <v>3476</v>
      </c>
      <c r="M770" s="52" t="b">
        <v>0</v>
      </c>
      <c r="N770" s="53">
        <v>44727.670121793999</v>
      </c>
      <c r="O770" s="51" t="s">
        <v>2815</v>
      </c>
    </row>
    <row r="771" spans="1:15" x14ac:dyDescent="0.25">
      <c r="A771" s="51" t="s">
        <v>32</v>
      </c>
      <c r="B771" s="51" t="s">
        <v>4900</v>
      </c>
      <c r="C771" s="51" t="s">
        <v>3428</v>
      </c>
      <c r="D771" s="51" t="s">
        <v>4901</v>
      </c>
      <c r="E771" s="51" t="s">
        <v>3195</v>
      </c>
      <c r="F771" s="51" t="s">
        <v>7313</v>
      </c>
      <c r="G771" s="51" t="str">
        <f t="shared" si="11"/>
        <v>N</v>
      </c>
      <c r="H771" s="51"/>
      <c r="I771" s="51"/>
      <c r="J771" s="51" t="s">
        <v>3391</v>
      </c>
      <c r="K771" s="51" t="s">
        <v>3196</v>
      </c>
      <c r="L771" s="51" t="s">
        <v>4126</v>
      </c>
      <c r="M771" s="52" t="b">
        <v>0</v>
      </c>
      <c r="N771" s="53">
        <v>44749.6526002315</v>
      </c>
      <c r="O771" s="51" t="s">
        <v>34</v>
      </c>
    </row>
    <row r="772" spans="1:15" x14ac:dyDescent="0.25">
      <c r="A772" s="51"/>
      <c r="B772" s="51" t="s">
        <v>4902</v>
      </c>
      <c r="C772" s="51" t="s">
        <v>3404</v>
      </c>
      <c r="D772" s="51" t="s">
        <v>4903</v>
      </c>
      <c r="E772" s="51" t="s">
        <v>3199</v>
      </c>
      <c r="F772" s="51" t="s">
        <v>6980</v>
      </c>
      <c r="G772" s="51" t="str">
        <f t="shared" ref="G772:G835" si="12">IF(F772="MIENNAM","N","B")</f>
        <v>B</v>
      </c>
      <c r="H772" s="51"/>
      <c r="I772" s="51"/>
      <c r="J772" s="51" t="s">
        <v>3409</v>
      </c>
      <c r="K772" s="51" t="s">
        <v>3203</v>
      </c>
      <c r="L772" s="51" t="s">
        <v>3532</v>
      </c>
      <c r="M772" s="52" t="b">
        <v>0</v>
      </c>
      <c r="N772" s="53">
        <v>44704.6455635764</v>
      </c>
      <c r="O772" s="51" t="s">
        <v>2815</v>
      </c>
    </row>
    <row r="773" spans="1:15" x14ac:dyDescent="0.25">
      <c r="A773" s="51"/>
      <c r="B773" s="51" t="s">
        <v>4904</v>
      </c>
      <c r="C773" s="51" t="s">
        <v>3404</v>
      </c>
      <c r="D773" s="51" t="s">
        <v>4905</v>
      </c>
      <c r="E773" s="51" t="s">
        <v>3199</v>
      </c>
      <c r="F773" s="51" t="s">
        <v>6980</v>
      </c>
      <c r="G773" s="51" t="str">
        <f t="shared" si="12"/>
        <v>B</v>
      </c>
      <c r="H773" s="51"/>
      <c r="I773" s="51"/>
      <c r="J773" s="51" t="s">
        <v>3409</v>
      </c>
      <c r="K773" s="51" t="s">
        <v>3203</v>
      </c>
      <c r="L773" s="51" t="s">
        <v>3446</v>
      </c>
      <c r="M773" s="52" t="b">
        <v>0</v>
      </c>
      <c r="N773" s="53">
        <v>44707.648497488401</v>
      </c>
      <c r="O773" s="51" t="s">
        <v>2815</v>
      </c>
    </row>
    <row r="774" spans="1:15" x14ac:dyDescent="0.25">
      <c r="A774" s="51"/>
      <c r="B774" s="51" t="s">
        <v>4906</v>
      </c>
      <c r="C774" s="51" t="s">
        <v>3404</v>
      </c>
      <c r="D774" s="51" t="s">
        <v>4907</v>
      </c>
      <c r="E774" s="51" t="s">
        <v>3199</v>
      </c>
      <c r="F774" s="51" t="s">
        <v>6980</v>
      </c>
      <c r="G774" s="51" t="str">
        <f t="shared" si="12"/>
        <v>B</v>
      </c>
      <c r="H774" s="51"/>
      <c r="I774" s="51"/>
      <c r="J774" s="51" t="s">
        <v>3202</v>
      </c>
      <c r="K774" s="51" t="s">
        <v>3203</v>
      </c>
      <c r="L774" s="51" t="s">
        <v>3538</v>
      </c>
      <c r="M774" s="52" t="b">
        <v>0</v>
      </c>
      <c r="N774" s="53">
        <v>44704.597393206001</v>
      </c>
      <c r="O774" s="51" t="s">
        <v>2815</v>
      </c>
    </row>
    <row r="775" spans="1:15" x14ac:dyDescent="0.25">
      <c r="A775" s="51"/>
      <c r="B775" s="51" t="s">
        <v>4908</v>
      </c>
      <c r="C775" s="51" t="s">
        <v>3404</v>
      </c>
      <c r="D775" s="51" t="s">
        <v>4909</v>
      </c>
      <c r="E775" s="51" t="s">
        <v>3199</v>
      </c>
      <c r="F775" s="51" t="s">
        <v>6980</v>
      </c>
      <c r="G775" s="51" t="str">
        <f t="shared" si="12"/>
        <v>B</v>
      </c>
      <c r="H775" s="51"/>
      <c r="I775" s="51"/>
      <c r="J775" s="51" t="s">
        <v>3401</v>
      </c>
      <c r="K775" s="51" t="s">
        <v>3203</v>
      </c>
      <c r="L775" s="51" t="s">
        <v>3476</v>
      </c>
      <c r="M775" s="52" t="b">
        <v>0</v>
      </c>
      <c r="N775" s="53">
        <v>44706.704189085598</v>
      </c>
      <c r="O775" s="51" t="s">
        <v>2815</v>
      </c>
    </row>
    <row r="776" spans="1:15" x14ac:dyDescent="0.25">
      <c r="A776" s="51"/>
      <c r="B776" s="51" t="s">
        <v>4910</v>
      </c>
      <c r="C776" s="51" t="s">
        <v>3404</v>
      </c>
      <c r="D776" s="51" t="s">
        <v>4911</v>
      </c>
      <c r="E776" s="51" t="s">
        <v>3199</v>
      </c>
      <c r="F776" s="51" t="s">
        <v>6980</v>
      </c>
      <c r="G776" s="51" t="str">
        <f t="shared" si="12"/>
        <v>B</v>
      </c>
      <c r="H776" s="51"/>
      <c r="I776" s="51"/>
      <c r="J776" s="51" t="s">
        <v>3401</v>
      </c>
      <c r="K776" s="51" t="s">
        <v>3203</v>
      </c>
      <c r="L776" s="51" t="s">
        <v>3476</v>
      </c>
      <c r="M776" s="52" t="b">
        <v>0</v>
      </c>
      <c r="N776" s="53">
        <v>44706.7116048264</v>
      </c>
      <c r="O776" s="51" t="s">
        <v>2815</v>
      </c>
    </row>
    <row r="777" spans="1:15" x14ac:dyDescent="0.25">
      <c r="A777" s="51"/>
      <c r="B777" s="51" t="s">
        <v>4912</v>
      </c>
      <c r="C777" s="51" t="s">
        <v>3404</v>
      </c>
      <c r="D777" s="51" t="s">
        <v>4913</v>
      </c>
      <c r="E777" s="51" t="s">
        <v>3199</v>
      </c>
      <c r="F777" s="51" t="s">
        <v>6980</v>
      </c>
      <c r="G777" s="51" t="str">
        <f t="shared" si="12"/>
        <v>B</v>
      </c>
      <c r="H777" s="51"/>
      <c r="I777" s="51"/>
      <c r="J777" s="51" t="s">
        <v>3401</v>
      </c>
      <c r="K777" s="51" t="s">
        <v>3203</v>
      </c>
      <c r="L777" s="51" t="s">
        <v>3476</v>
      </c>
      <c r="M777" s="52" t="b">
        <v>0</v>
      </c>
      <c r="N777" s="53">
        <v>44707.322134722199</v>
      </c>
      <c r="O777" s="51" t="s">
        <v>2815</v>
      </c>
    </row>
    <row r="778" spans="1:15" x14ac:dyDescent="0.25">
      <c r="A778" s="51"/>
      <c r="B778" s="51" t="s">
        <v>4914</v>
      </c>
      <c r="C778" s="51" t="s">
        <v>3399</v>
      </c>
      <c r="D778" s="51" t="s">
        <v>4915</v>
      </c>
      <c r="E778" s="51" t="s">
        <v>3199</v>
      </c>
      <c r="F778" s="51" t="s">
        <v>6980</v>
      </c>
      <c r="G778" s="51" t="str">
        <f t="shared" si="12"/>
        <v>B</v>
      </c>
      <c r="H778" s="51"/>
      <c r="I778" s="51"/>
      <c r="J778" s="51" t="s">
        <v>3409</v>
      </c>
      <c r="K778" s="51" t="s">
        <v>3203</v>
      </c>
      <c r="L778" s="51" t="s">
        <v>3918</v>
      </c>
      <c r="M778" s="52" t="b">
        <v>0</v>
      </c>
      <c r="N778" s="53">
        <v>44704.582098761603</v>
      </c>
      <c r="O778" s="51" t="s">
        <v>2815</v>
      </c>
    </row>
    <row r="779" spans="1:15" x14ac:dyDescent="0.25">
      <c r="A779" s="51" t="s">
        <v>32</v>
      </c>
      <c r="B779" s="51" t="s">
        <v>4916</v>
      </c>
      <c r="C779" s="51" t="s">
        <v>3396</v>
      </c>
      <c r="D779" s="51" t="s">
        <v>4917</v>
      </c>
      <c r="E779" s="51" t="s">
        <v>3195</v>
      </c>
      <c r="F779" s="51" t="s">
        <v>7313</v>
      </c>
      <c r="G779" s="51" t="str">
        <f t="shared" si="12"/>
        <v>N</v>
      </c>
      <c r="H779" s="51"/>
      <c r="I779" s="51"/>
      <c r="J779" s="51" t="s">
        <v>3301</v>
      </c>
      <c r="K779" s="51" t="s">
        <v>3196</v>
      </c>
      <c r="L779" s="51" t="s">
        <v>3397</v>
      </c>
      <c r="M779" s="52" t="b">
        <v>0</v>
      </c>
      <c r="N779" s="53">
        <v>44790.382266203698</v>
      </c>
      <c r="O779" s="51" t="s">
        <v>34</v>
      </c>
    </row>
    <row r="780" spans="1:15" x14ac:dyDescent="0.25">
      <c r="A780" s="51" t="s">
        <v>32</v>
      </c>
      <c r="B780" s="51" t="s">
        <v>4918</v>
      </c>
      <c r="C780" s="51" t="s">
        <v>3396</v>
      </c>
      <c r="D780" s="51" t="s">
        <v>4919</v>
      </c>
      <c r="E780" s="51" t="s">
        <v>3195</v>
      </c>
      <c r="F780" s="51" t="s">
        <v>7313</v>
      </c>
      <c r="G780" s="51" t="str">
        <f t="shared" si="12"/>
        <v>N</v>
      </c>
      <c r="H780" s="51"/>
      <c r="I780" s="51"/>
      <c r="J780" s="51" t="s">
        <v>3391</v>
      </c>
      <c r="K780" s="51" t="s">
        <v>3196</v>
      </c>
      <c r="L780" s="51" t="s">
        <v>3847</v>
      </c>
      <c r="M780" s="52" t="b">
        <v>0</v>
      </c>
      <c r="N780" s="53">
        <v>44765.366148379602</v>
      </c>
      <c r="O780" s="51" t="s">
        <v>34</v>
      </c>
    </row>
    <row r="781" spans="1:15" x14ac:dyDescent="0.25">
      <c r="A781" s="51" t="s">
        <v>32</v>
      </c>
      <c r="B781" s="51" t="s">
        <v>4920</v>
      </c>
      <c r="C781" s="51" t="s">
        <v>3396</v>
      </c>
      <c r="D781" s="51" t="s">
        <v>4921</v>
      </c>
      <c r="E781" s="51" t="s">
        <v>3195</v>
      </c>
      <c r="F781" s="51" t="s">
        <v>7313</v>
      </c>
      <c r="G781" s="51" t="str">
        <f t="shared" si="12"/>
        <v>N</v>
      </c>
      <c r="H781" s="51"/>
      <c r="I781" s="51"/>
      <c r="J781" s="51" t="s">
        <v>3391</v>
      </c>
      <c r="K781" s="51" t="s">
        <v>3196</v>
      </c>
      <c r="L781" s="51" t="s">
        <v>4244</v>
      </c>
      <c r="M781" s="52" t="b">
        <v>0</v>
      </c>
      <c r="N781" s="53">
        <v>44760.671755324103</v>
      </c>
      <c r="O781" s="51" t="s">
        <v>34</v>
      </c>
    </row>
    <row r="782" spans="1:15" x14ac:dyDescent="0.25">
      <c r="A782" s="51" t="s">
        <v>32</v>
      </c>
      <c r="B782" s="51" t="s">
        <v>4922</v>
      </c>
      <c r="C782" s="51" t="s">
        <v>3396</v>
      </c>
      <c r="D782" s="51" t="s">
        <v>4923</v>
      </c>
      <c r="E782" s="51" t="s">
        <v>3195</v>
      </c>
      <c r="F782" s="51" t="s">
        <v>7313</v>
      </c>
      <c r="G782" s="51" t="str">
        <f t="shared" si="12"/>
        <v>N</v>
      </c>
      <c r="H782" s="51"/>
      <c r="I782" s="51"/>
      <c r="J782" s="51" t="s">
        <v>3391</v>
      </c>
      <c r="K782" s="51" t="s">
        <v>3196</v>
      </c>
      <c r="L782" s="51" t="s">
        <v>3847</v>
      </c>
      <c r="M782" s="52" t="b">
        <v>0</v>
      </c>
      <c r="N782" s="53">
        <v>44765.365121955998</v>
      </c>
      <c r="O782" s="51" t="s">
        <v>34</v>
      </c>
    </row>
    <row r="783" spans="1:15" x14ac:dyDescent="0.25">
      <c r="A783" s="51" t="s">
        <v>32</v>
      </c>
      <c r="B783" s="51" t="s">
        <v>4924</v>
      </c>
      <c r="C783" s="51" t="s">
        <v>3396</v>
      </c>
      <c r="D783" s="51" t="s">
        <v>1313</v>
      </c>
      <c r="E783" s="51" t="s">
        <v>3195</v>
      </c>
      <c r="F783" s="51" t="s">
        <v>7313</v>
      </c>
      <c r="G783" s="51" t="str">
        <f t="shared" si="12"/>
        <v>N</v>
      </c>
      <c r="H783" s="51"/>
      <c r="I783" s="51"/>
      <c r="J783" s="51" t="s">
        <v>3457</v>
      </c>
      <c r="K783" s="51" t="s">
        <v>3196</v>
      </c>
      <c r="L783" s="51" t="s">
        <v>3383</v>
      </c>
      <c r="M783" s="52" t="b">
        <v>0</v>
      </c>
      <c r="N783" s="53">
        <v>44725.440350347199</v>
      </c>
      <c r="O783" s="51" t="s">
        <v>34</v>
      </c>
    </row>
    <row r="784" spans="1:15" x14ac:dyDescent="0.25">
      <c r="A784" s="51"/>
      <c r="B784" s="51" t="s">
        <v>4925</v>
      </c>
      <c r="C784" s="51" t="s">
        <v>3404</v>
      </c>
      <c r="D784" s="51" t="s">
        <v>4926</v>
      </c>
      <c r="E784" s="51" t="s">
        <v>3199</v>
      </c>
      <c r="F784" s="51" t="s">
        <v>6980</v>
      </c>
      <c r="G784" s="51" t="str">
        <f t="shared" si="12"/>
        <v>B</v>
      </c>
      <c r="H784" s="51"/>
      <c r="I784" s="51"/>
      <c r="J784" s="51" t="s">
        <v>3202</v>
      </c>
      <c r="K784" s="51" t="s">
        <v>3203</v>
      </c>
      <c r="L784" s="51" t="s">
        <v>3538</v>
      </c>
      <c r="M784" s="52" t="b">
        <v>0</v>
      </c>
      <c r="N784" s="53">
        <v>44704.5977724884</v>
      </c>
      <c r="O784" s="51" t="s">
        <v>2815</v>
      </c>
    </row>
    <row r="785" spans="1:15" x14ac:dyDescent="0.25">
      <c r="A785" s="51"/>
      <c r="B785" s="51" t="s">
        <v>4927</v>
      </c>
      <c r="C785" s="51" t="s">
        <v>3399</v>
      </c>
      <c r="D785" s="51" t="s">
        <v>4928</v>
      </c>
      <c r="E785" s="51" t="s">
        <v>3199</v>
      </c>
      <c r="F785" s="51" t="s">
        <v>6980</v>
      </c>
      <c r="G785" s="51" t="str">
        <f t="shared" si="12"/>
        <v>B</v>
      </c>
      <c r="H785" s="51"/>
      <c r="I785" s="51"/>
      <c r="J785" s="51" t="s">
        <v>3409</v>
      </c>
      <c r="K785" s="51" t="s">
        <v>3203</v>
      </c>
      <c r="L785" s="51" t="s">
        <v>3918</v>
      </c>
      <c r="M785" s="52" t="b">
        <v>0</v>
      </c>
      <c r="N785" s="53">
        <v>44704.581347372703</v>
      </c>
      <c r="O785" s="51" t="s">
        <v>2815</v>
      </c>
    </row>
    <row r="786" spans="1:15" x14ac:dyDescent="0.25">
      <c r="A786" s="51" t="s">
        <v>32</v>
      </c>
      <c r="B786" s="51" t="s">
        <v>4929</v>
      </c>
      <c r="C786" s="51" t="s">
        <v>3381</v>
      </c>
      <c r="D786" s="51" t="s">
        <v>4930</v>
      </c>
      <c r="E786" s="51" t="s">
        <v>3195</v>
      </c>
      <c r="F786" s="51" t="s">
        <v>7313</v>
      </c>
      <c r="G786" s="51" t="str">
        <f t="shared" si="12"/>
        <v>N</v>
      </c>
      <c r="H786" s="51"/>
      <c r="I786" s="51"/>
      <c r="J786" s="51" t="s">
        <v>3457</v>
      </c>
      <c r="K786" s="51" t="s">
        <v>3196</v>
      </c>
      <c r="L786" s="51" t="s">
        <v>4123</v>
      </c>
      <c r="M786" s="52" t="b">
        <v>0</v>
      </c>
      <c r="N786" s="53">
        <v>44765.673052199098</v>
      </c>
      <c r="O786" s="51" t="s">
        <v>34</v>
      </c>
    </row>
    <row r="787" spans="1:15" x14ac:dyDescent="0.25">
      <c r="A787" s="51" t="s">
        <v>32</v>
      </c>
      <c r="B787" s="51" t="s">
        <v>4931</v>
      </c>
      <c r="C787" s="51" t="s">
        <v>3381</v>
      </c>
      <c r="D787" s="51" t="s">
        <v>4932</v>
      </c>
      <c r="E787" s="51" t="s">
        <v>3195</v>
      </c>
      <c r="F787" s="51" t="s">
        <v>7313</v>
      </c>
      <c r="G787" s="51" t="str">
        <f t="shared" si="12"/>
        <v>N</v>
      </c>
      <c r="H787" s="51"/>
      <c r="I787" s="51"/>
      <c r="J787" s="51" t="s">
        <v>3457</v>
      </c>
      <c r="K787" s="51" t="s">
        <v>3196</v>
      </c>
      <c r="L787" s="51" t="s">
        <v>3525</v>
      </c>
      <c r="M787" s="52" t="b">
        <v>0</v>
      </c>
      <c r="N787" s="53">
        <v>44749.658798958299</v>
      </c>
      <c r="O787" s="51" t="s">
        <v>34</v>
      </c>
    </row>
    <row r="788" spans="1:15" x14ac:dyDescent="0.25">
      <c r="A788" s="51" t="s">
        <v>32</v>
      </c>
      <c r="B788" s="51" t="s">
        <v>4933</v>
      </c>
      <c r="C788" s="51" t="s">
        <v>3396</v>
      </c>
      <c r="D788" s="51" t="s">
        <v>4934</v>
      </c>
      <c r="E788" s="51" t="s">
        <v>3195</v>
      </c>
      <c r="F788" s="51" t="s">
        <v>7313</v>
      </c>
      <c r="G788" s="51" t="str">
        <f t="shared" si="12"/>
        <v>N</v>
      </c>
      <c r="H788" s="51"/>
      <c r="I788" s="51"/>
      <c r="J788" s="51" t="s">
        <v>3391</v>
      </c>
      <c r="K788" s="51" t="s">
        <v>3196</v>
      </c>
      <c r="L788" s="51" t="s">
        <v>3847</v>
      </c>
      <c r="M788" s="52" t="b">
        <v>0</v>
      </c>
      <c r="N788" s="53">
        <v>44765.381854942098</v>
      </c>
      <c r="O788" s="51" t="s">
        <v>34</v>
      </c>
    </row>
    <row r="789" spans="1:15" x14ac:dyDescent="0.25">
      <c r="A789" s="51"/>
      <c r="B789" s="51" t="s">
        <v>4935</v>
      </c>
      <c r="C789" s="51" t="s">
        <v>3404</v>
      </c>
      <c r="D789" s="51" t="s">
        <v>4936</v>
      </c>
      <c r="E789" s="51" t="s">
        <v>3199</v>
      </c>
      <c r="F789" s="51" t="s">
        <v>6980</v>
      </c>
      <c r="G789" s="51" t="str">
        <f t="shared" si="12"/>
        <v>B</v>
      </c>
      <c r="H789" s="51"/>
      <c r="I789" s="51"/>
      <c r="J789" s="51" t="s">
        <v>3401</v>
      </c>
      <c r="K789" s="51" t="s">
        <v>3203</v>
      </c>
      <c r="L789" s="51" t="s">
        <v>3476</v>
      </c>
      <c r="M789" s="52" t="b">
        <v>0</v>
      </c>
      <c r="N789" s="53">
        <v>44706.705987696798</v>
      </c>
      <c r="O789" s="51" t="s">
        <v>2815</v>
      </c>
    </row>
    <row r="790" spans="1:15" x14ac:dyDescent="0.25">
      <c r="A790" s="51"/>
      <c r="B790" s="51" t="s">
        <v>4937</v>
      </c>
      <c r="C790" s="51" t="s">
        <v>3404</v>
      </c>
      <c r="D790" s="51" t="s">
        <v>4938</v>
      </c>
      <c r="E790" s="51" t="s">
        <v>3199</v>
      </c>
      <c r="F790" s="51" t="s">
        <v>6980</v>
      </c>
      <c r="G790" s="51" t="str">
        <f t="shared" si="12"/>
        <v>B</v>
      </c>
      <c r="H790" s="51"/>
      <c r="I790" s="51"/>
      <c r="J790" s="51" t="s">
        <v>3401</v>
      </c>
      <c r="K790" s="51" t="s">
        <v>3203</v>
      </c>
      <c r="L790" s="51" t="s">
        <v>3476</v>
      </c>
      <c r="M790" s="52" t="b">
        <v>0</v>
      </c>
      <c r="N790" s="53">
        <v>44706.706326736101</v>
      </c>
      <c r="O790" s="51" t="s">
        <v>2815</v>
      </c>
    </row>
    <row r="791" spans="1:15" x14ac:dyDescent="0.25">
      <c r="A791" s="51"/>
      <c r="B791" s="51" t="s">
        <v>4939</v>
      </c>
      <c r="C791" s="51" t="s">
        <v>3404</v>
      </c>
      <c r="D791" s="51" t="s">
        <v>4940</v>
      </c>
      <c r="E791" s="51" t="s">
        <v>3199</v>
      </c>
      <c r="F791" s="51" t="s">
        <v>6980</v>
      </c>
      <c r="G791" s="51" t="str">
        <f t="shared" si="12"/>
        <v>B</v>
      </c>
      <c r="H791" s="51"/>
      <c r="I791" s="51"/>
      <c r="J791" s="51" t="s">
        <v>3401</v>
      </c>
      <c r="K791" s="51" t="s">
        <v>3203</v>
      </c>
      <c r="L791" s="51" t="s">
        <v>3406</v>
      </c>
      <c r="M791" s="52" t="b">
        <v>0</v>
      </c>
      <c r="N791" s="53">
        <v>44707.483987963002</v>
      </c>
      <c r="O791" s="51" t="s">
        <v>2815</v>
      </c>
    </row>
    <row r="792" spans="1:15" x14ac:dyDescent="0.25">
      <c r="A792" s="51" t="s">
        <v>32</v>
      </c>
      <c r="B792" s="51" t="s">
        <v>4941</v>
      </c>
      <c r="C792" s="51" t="s">
        <v>3396</v>
      </c>
      <c r="D792" s="51" t="s">
        <v>4942</v>
      </c>
      <c r="E792" s="51" t="s">
        <v>3195</v>
      </c>
      <c r="F792" s="51" t="s">
        <v>7313</v>
      </c>
      <c r="G792" s="51" t="str">
        <f t="shared" si="12"/>
        <v>N</v>
      </c>
      <c r="H792" s="51"/>
      <c r="I792" s="51"/>
      <c r="J792" s="51" t="s">
        <v>3457</v>
      </c>
      <c r="K792" s="51" t="s">
        <v>3196</v>
      </c>
      <c r="L792" s="51" t="s">
        <v>3458</v>
      </c>
      <c r="M792" s="52" t="b">
        <v>0</v>
      </c>
      <c r="N792" s="53">
        <v>44714.674368784697</v>
      </c>
      <c r="O792" s="51" t="s">
        <v>34</v>
      </c>
    </row>
    <row r="793" spans="1:15" x14ac:dyDescent="0.25">
      <c r="A793" s="51" t="s">
        <v>32</v>
      </c>
      <c r="B793" s="51" t="s">
        <v>4943</v>
      </c>
      <c r="C793" s="51" t="s">
        <v>3396</v>
      </c>
      <c r="D793" s="51" t="s">
        <v>4944</v>
      </c>
      <c r="E793" s="51" t="s">
        <v>3195</v>
      </c>
      <c r="F793" s="51" t="s">
        <v>7313</v>
      </c>
      <c r="G793" s="51" t="str">
        <f t="shared" si="12"/>
        <v>N</v>
      </c>
      <c r="H793" s="51"/>
      <c r="I793" s="51"/>
      <c r="J793" s="51" t="s">
        <v>3391</v>
      </c>
      <c r="K793" s="51" t="s">
        <v>3196</v>
      </c>
      <c r="L793" s="51" t="s">
        <v>3392</v>
      </c>
      <c r="M793" s="52" t="b">
        <v>0</v>
      </c>
      <c r="N793" s="53">
        <v>44769.423018715301</v>
      </c>
      <c r="O793" s="51" t="s">
        <v>34</v>
      </c>
    </row>
    <row r="794" spans="1:15" x14ac:dyDescent="0.25">
      <c r="A794" s="51"/>
      <c r="B794" s="51" t="s">
        <v>4945</v>
      </c>
      <c r="C794" s="51" t="s">
        <v>3399</v>
      </c>
      <c r="D794" s="51" t="s">
        <v>4946</v>
      </c>
      <c r="E794" s="51" t="s">
        <v>3199</v>
      </c>
      <c r="F794" s="51" t="s">
        <v>6980</v>
      </c>
      <c r="G794" s="51" t="str">
        <f t="shared" si="12"/>
        <v>B</v>
      </c>
      <c r="H794" s="51"/>
      <c r="I794" s="51"/>
      <c r="J794" s="51" t="s">
        <v>3409</v>
      </c>
      <c r="K794" s="51" t="s">
        <v>3203</v>
      </c>
      <c r="L794" s="51" t="s">
        <v>3918</v>
      </c>
      <c r="M794" s="52" t="b">
        <v>0</v>
      </c>
      <c r="N794" s="53">
        <v>44704.581708414298</v>
      </c>
      <c r="O794" s="51" t="s">
        <v>2815</v>
      </c>
    </row>
    <row r="795" spans="1:15" x14ac:dyDescent="0.25">
      <c r="A795" s="51"/>
      <c r="B795" s="51" t="s">
        <v>4947</v>
      </c>
      <c r="C795" s="51" t="s">
        <v>3404</v>
      </c>
      <c r="D795" s="51" t="s">
        <v>4948</v>
      </c>
      <c r="E795" s="51" t="s">
        <v>3199</v>
      </c>
      <c r="F795" s="51" t="s">
        <v>6980</v>
      </c>
      <c r="G795" s="51" t="str">
        <f t="shared" si="12"/>
        <v>B</v>
      </c>
      <c r="H795" s="51"/>
      <c r="I795" s="51"/>
      <c r="J795" s="51" t="s">
        <v>3401</v>
      </c>
      <c r="K795" s="51" t="s">
        <v>3203</v>
      </c>
      <c r="L795" s="51" t="s">
        <v>3476</v>
      </c>
      <c r="M795" s="52" t="b">
        <v>0</v>
      </c>
      <c r="N795" s="53">
        <v>44706.707320335598</v>
      </c>
      <c r="O795" s="51" t="s">
        <v>2815</v>
      </c>
    </row>
    <row r="796" spans="1:15" x14ac:dyDescent="0.25">
      <c r="A796" s="51" t="s">
        <v>32</v>
      </c>
      <c r="B796" s="51" t="s">
        <v>4949</v>
      </c>
      <c r="C796" s="51" t="s">
        <v>3976</v>
      </c>
      <c r="D796" s="51" t="s">
        <v>4950</v>
      </c>
      <c r="E796" s="51" t="s">
        <v>3195</v>
      </c>
      <c r="F796" s="51" t="s">
        <v>7313</v>
      </c>
      <c r="G796" s="51" t="str">
        <f t="shared" si="12"/>
        <v>N</v>
      </c>
      <c r="H796" s="51"/>
      <c r="I796" s="51"/>
      <c r="J796" s="51" t="s">
        <v>3391</v>
      </c>
      <c r="K796" s="51" t="s">
        <v>3196</v>
      </c>
      <c r="L796" s="51" t="s">
        <v>4244</v>
      </c>
      <c r="M796" s="52" t="b">
        <v>0</v>
      </c>
      <c r="N796" s="53">
        <v>44765.386872025498</v>
      </c>
      <c r="O796" s="51" t="s">
        <v>34</v>
      </c>
    </row>
    <row r="797" spans="1:15" x14ac:dyDescent="0.25">
      <c r="A797" s="51" t="s">
        <v>32</v>
      </c>
      <c r="B797" s="51" t="s">
        <v>4951</v>
      </c>
      <c r="C797" s="51" t="s">
        <v>3381</v>
      </c>
      <c r="D797" s="51" t="s">
        <v>4952</v>
      </c>
      <c r="E797" s="51" t="s">
        <v>3195</v>
      </c>
      <c r="F797" s="51" t="s">
        <v>7313</v>
      </c>
      <c r="G797" s="51" t="str">
        <f t="shared" si="12"/>
        <v>N</v>
      </c>
      <c r="H797" s="51"/>
      <c r="I797" s="51"/>
      <c r="J797" s="51" t="s">
        <v>3457</v>
      </c>
      <c r="K797" s="51" t="s">
        <v>3196</v>
      </c>
      <c r="L797" s="51" t="s">
        <v>3525</v>
      </c>
      <c r="M797" s="52" t="b">
        <v>0</v>
      </c>
      <c r="N797" s="53">
        <v>44765.6772649306</v>
      </c>
      <c r="O797" s="51" t="s">
        <v>34</v>
      </c>
    </row>
    <row r="798" spans="1:15" ht="21" x14ac:dyDescent="0.25">
      <c r="A798" s="51"/>
      <c r="B798" s="51" t="s">
        <v>4953</v>
      </c>
      <c r="C798" s="51" t="s">
        <v>3404</v>
      </c>
      <c r="D798" s="54" t="s">
        <v>4954</v>
      </c>
      <c r="E798" s="51" t="s">
        <v>3199</v>
      </c>
      <c r="F798" s="51" t="s">
        <v>6980</v>
      </c>
      <c r="G798" s="51" t="str">
        <f t="shared" si="12"/>
        <v>B</v>
      </c>
      <c r="H798" s="51"/>
      <c r="I798" s="51"/>
      <c r="J798" s="51" t="s">
        <v>3409</v>
      </c>
      <c r="K798" s="51" t="s">
        <v>3203</v>
      </c>
      <c r="L798" s="51" t="s">
        <v>3410</v>
      </c>
      <c r="M798" s="52" t="b">
        <v>0</v>
      </c>
      <c r="N798" s="53">
        <v>44707.630426967597</v>
      </c>
      <c r="O798" s="51" t="s">
        <v>2815</v>
      </c>
    </row>
    <row r="799" spans="1:15" x14ac:dyDescent="0.25">
      <c r="A799" s="51"/>
      <c r="B799" s="51" t="s">
        <v>4955</v>
      </c>
      <c r="C799" s="51" t="s">
        <v>3399</v>
      </c>
      <c r="D799" s="51" t="s">
        <v>4956</v>
      </c>
      <c r="E799" s="51" t="s">
        <v>3199</v>
      </c>
      <c r="F799" s="51" t="s">
        <v>6980</v>
      </c>
      <c r="G799" s="51" t="str">
        <f t="shared" si="12"/>
        <v>B</v>
      </c>
      <c r="H799" s="51"/>
      <c r="I799" s="51"/>
      <c r="J799" s="51" t="s">
        <v>3401</v>
      </c>
      <c r="K799" s="51" t="s">
        <v>3203</v>
      </c>
      <c r="L799" s="51" t="s">
        <v>3454</v>
      </c>
      <c r="M799" s="52" t="b">
        <v>0</v>
      </c>
      <c r="N799" s="53">
        <v>44707.419035729203</v>
      </c>
      <c r="O799" s="51" t="s">
        <v>2815</v>
      </c>
    </row>
    <row r="800" spans="1:15" x14ac:dyDescent="0.25">
      <c r="A800" s="51"/>
      <c r="B800" s="51" t="s">
        <v>4957</v>
      </c>
      <c r="C800" s="51" t="s">
        <v>3404</v>
      </c>
      <c r="D800" s="51" t="s">
        <v>4958</v>
      </c>
      <c r="E800" s="51" t="s">
        <v>3199</v>
      </c>
      <c r="F800" s="51" t="s">
        <v>6980</v>
      </c>
      <c r="G800" s="51" t="str">
        <f t="shared" si="12"/>
        <v>B</v>
      </c>
      <c r="H800" s="51"/>
      <c r="I800" s="51"/>
      <c r="J800" s="51" t="s">
        <v>3202</v>
      </c>
      <c r="K800" s="51" t="s">
        <v>3203</v>
      </c>
      <c r="L800" s="51" t="s">
        <v>3538</v>
      </c>
      <c r="M800" s="52" t="b">
        <v>0</v>
      </c>
      <c r="N800" s="53">
        <v>44704.598082789402</v>
      </c>
      <c r="O800" s="51" t="s">
        <v>2815</v>
      </c>
    </row>
    <row r="801" spans="1:15" x14ac:dyDescent="0.25">
      <c r="A801" s="51" t="s">
        <v>32</v>
      </c>
      <c r="B801" s="51" t="s">
        <v>4959</v>
      </c>
      <c r="C801" s="51" t="s">
        <v>3396</v>
      </c>
      <c r="D801" s="51" t="s">
        <v>4960</v>
      </c>
      <c r="E801" s="51" t="s">
        <v>3195</v>
      </c>
      <c r="F801" s="51" t="s">
        <v>7313</v>
      </c>
      <c r="G801" s="51" t="str">
        <f t="shared" si="12"/>
        <v>N</v>
      </c>
      <c r="H801" s="51"/>
      <c r="I801" s="51"/>
      <c r="J801" s="51" t="s">
        <v>3457</v>
      </c>
      <c r="K801" s="51" t="s">
        <v>3196</v>
      </c>
      <c r="L801" s="51" t="s">
        <v>3383</v>
      </c>
      <c r="M801" s="52" t="b">
        <v>0</v>
      </c>
      <c r="N801" s="53">
        <v>44735.446568553198</v>
      </c>
      <c r="O801" s="51" t="s">
        <v>34</v>
      </c>
    </row>
    <row r="802" spans="1:15" x14ac:dyDescent="0.25">
      <c r="A802" s="51" t="s">
        <v>32</v>
      </c>
      <c r="B802" s="51" t="s">
        <v>4961</v>
      </c>
      <c r="C802" s="51" t="s">
        <v>3396</v>
      </c>
      <c r="D802" s="51" t="s">
        <v>4962</v>
      </c>
      <c r="E802" s="51" t="s">
        <v>3195</v>
      </c>
      <c r="F802" s="51" t="s">
        <v>7313</v>
      </c>
      <c r="G802" s="51" t="str">
        <f t="shared" si="12"/>
        <v>N</v>
      </c>
      <c r="H802" s="51"/>
      <c r="I802" s="51"/>
      <c r="J802" s="51" t="s">
        <v>3301</v>
      </c>
      <c r="K802" s="51" t="s">
        <v>3196</v>
      </c>
      <c r="L802" s="51" t="s">
        <v>3397</v>
      </c>
      <c r="M802" s="52" t="b">
        <v>0</v>
      </c>
      <c r="N802" s="53">
        <v>44755.6489274306</v>
      </c>
      <c r="O802" s="51" t="s">
        <v>34</v>
      </c>
    </row>
    <row r="803" spans="1:15" x14ac:dyDescent="0.25">
      <c r="A803" s="51"/>
      <c r="B803" s="51" t="s">
        <v>4963</v>
      </c>
      <c r="C803" s="51" t="s">
        <v>3404</v>
      </c>
      <c r="D803" s="51" t="s">
        <v>4964</v>
      </c>
      <c r="E803" s="51" t="s">
        <v>3199</v>
      </c>
      <c r="F803" s="51" t="s">
        <v>6980</v>
      </c>
      <c r="G803" s="51" t="str">
        <f t="shared" si="12"/>
        <v>B</v>
      </c>
      <c r="H803" s="51"/>
      <c r="I803" s="51"/>
      <c r="J803" s="51" t="s">
        <v>3409</v>
      </c>
      <c r="K803" s="51" t="s">
        <v>3203</v>
      </c>
      <c r="L803" s="51" t="s">
        <v>3918</v>
      </c>
      <c r="M803" s="52" t="b">
        <v>0</v>
      </c>
      <c r="N803" s="53">
        <v>44704.5825471875</v>
      </c>
      <c r="O803" s="51" t="s">
        <v>2815</v>
      </c>
    </row>
    <row r="804" spans="1:15" x14ac:dyDescent="0.25">
      <c r="A804" s="51" t="s">
        <v>32</v>
      </c>
      <c r="B804" s="51" t="s">
        <v>4965</v>
      </c>
      <c r="C804" s="51" t="s">
        <v>3428</v>
      </c>
      <c r="D804" s="51" t="s">
        <v>4966</v>
      </c>
      <c r="E804" s="51" t="s">
        <v>3195</v>
      </c>
      <c r="F804" s="51" t="s">
        <v>7313</v>
      </c>
      <c r="G804" s="51" t="str">
        <f t="shared" si="12"/>
        <v>N</v>
      </c>
      <c r="H804" s="51"/>
      <c r="I804" s="51"/>
      <c r="J804" s="51" t="s">
        <v>3391</v>
      </c>
      <c r="K804" s="51" t="s">
        <v>3196</v>
      </c>
      <c r="L804" s="51" t="s">
        <v>3430</v>
      </c>
      <c r="M804" s="52" t="b">
        <v>0</v>
      </c>
      <c r="N804" s="53">
        <v>44765.326508761602</v>
      </c>
      <c r="O804" s="51" t="s">
        <v>34</v>
      </c>
    </row>
    <row r="805" spans="1:15" x14ac:dyDescent="0.25">
      <c r="A805" s="51"/>
      <c r="B805" s="51" t="s">
        <v>4967</v>
      </c>
      <c r="C805" s="51" t="s">
        <v>3404</v>
      </c>
      <c r="D805" s="51" t="s">
        <v>4968</v>
      </c>
      <c r="E805" s="51" t="s">
        <v>3199</v>
      </c>
      <c r="F805" s="51" t="s">
        <v>6980</v>
      </c>
      <c r="G805" s="51" t="str">
        <f t="shared" si="12"/>
        <v>B</v>
      </c>
      <c r="H805" s="51"/>
      <c r="I805" s="51"/>
      <c r="J805" s="51" t="s">
        <v>3409</v>
      </c>
      <c r="K805" s="51" t="s">
        <v>3203</v>
      </c>
      <c r="L805" s="51" t="s">
        <v>3410</v>
      </c>
      <c r="M805" s="52" t="b">
        <v>0</v>
      </c>
      <c r="N805" s="53">
        <v>44707.630697569402</v>
      </c>
      <c r="O805" s="51" t="s">
        <v>2815</v>
      </c>
    </row>
    <row r="806" spans="1:15" x14ac:dyDescent="0.25">
      <c r="A806" s="51"/>
      <c r="B806" s="51" t="s">
        <v>4969</v>
      </c>
      <c r="C806" s="51" t="s">
        <v>3399</v>
      </c>
      <c r="D806" s="51" t="s">
        <v>4970</v>
      </c>
      <c r="E806" s="51" t="s">
        <v>3199</v>
      </c>
      <c r="F806" s="51" t="s">
        <v>6980</v>
      </c>
      <c r="G806" s="51" t="str">
        <f t="shared" si="12"/>
        <v>B</v>
      </c>
      <c r="H806" s="51"/>
      <c r="I806" s="51"/>
      <c r="J806" s="51" t="s">
        <v>3401</v>
      </c>
      <c r="K806" s="51" t="s">
        <v>3203</v>
      </c>
      <c r="L806" s="51" t="s">
        <v>3402</v>
      </c>
      <c r="M806" s="52" t="b">
        <v>0</v>
      </c>
      <c r="N806" s="53">
        <v>44707.658765046297</v>
      </c>
      <c r="O806" s="51" t="s">
        <v>2815</v>
      </c>
    </row>
    <row r="807" spans="1:15" x14ac:dyDescent="0.25">
      <c r="A807" s="51"/>
      <c r="B807" s="51" t="s">
        <v>4971</v>
      </c>
      <c r="C807" s="51" t="s">
        <v>3404</v>
      </c>
      <c r="D807" s="51" t="s">
        <v>4972</v>
      </c>
      <c r="E807" s="51" t="s">
        <v>3199</v>
      </c>
      <c r="F807" s="51" t="s">
        <v>6980</v>
      </c>
      <c r="G807" s="51" t="str">
        <f t="shared" si="12"/>
        <v>B</v>
      </c>
      <c r="H807" s="51"/>
      <c r="I807" s="51"/>
      <c r="J807" s="51" t="s">
        <v>3401</v>
      </c>
      <c r="K807" s="51" t="s">
        <v>3203</v>
      </c>
      <c r="L807" s="51" t="s">
        <v>3476</v>
      </c>
      <c r="M807" s="52" t="b">
        <v>0</v>
      </c>
      <c r="N807" s="53">
        <v>44705.617539351901</v>
      </c>
      <c r="O807" s="51" t="s">
        <v>2815</v>
      </c>
    </row>
    <row r="808" spans="1:15" x14ac:dyDescent="0.25">
      <c r="A808" s="51"/>
      <c r="B808" s="51" t="s">
        <v>4973</v>
      </c>
      <c r="C808" s="51" t="s">
        <v>3404</v>
      </c>
      <c r="D808" s="51" t="s">
        <v>4974</v>
      </c>
      <c r="E808" s="51" t="s">
        <v>3199</v>
      </c>
      <c r="F808" s="51" t="s">
        <v>6980</v>
      </c>
      <c r="G808" s="51" t="str">
        <f t="shared" si="12"/>
        <v>B</v>
      </c>
      <c r="H808" s="51"/>
      <c r="I808" s="51"/>
      <c r="J808" s="51" t="s">
        <v>3202</v>
      </c>
      <c r="K808" s="51" t="s">
        <v>3203</v>
      </c>
      <c r="L808" s="51" t="s">
        <v>3415</v>
      </c>
      <c r="M808" s="52" t="b">
        <v>0</v>
      </c>
      <c r="N808" s="53">
        <v>44704.453282523202</v>
      </c>
      <c r="O808" s="51" t="s">
        <v>2815</v>
      </c>
    </row>
    <row r="809" spans="1:15" x14ac:dyDescent="0.25">
      <c r="A809" s="51" t="s">
        <v>32</v>
      </c>
      <c r="B809" s="51" t="s">
        <v>4975</v>
      </c>
      <c r="C809" s="51" t="s">
        <v>3381</v>
      </c>
      <c r="D809" s="51" t="s">
        <v>4976</v>
      </c>
      <c r="E809" s="51" t="s">
        <v>3195</v>
      </c>
      <c r="F809" s="51" t="s">
        <v>7313</v>
      </c>
      <c r="G809" s="51" t="str">
        <f t="shared" si="12"/>
        <v>N</v>
      </c>
      <c r="H809" s="51"/>
      <c r="I809" s="51"/>
      <c r="J809" s="51" t="s">
        <v>3457</v>
      </c>
      <c r="K809" s="51" t="s">
        <v>3196</v>
      </c>
      <c r="L809" s="51" t="s">
        <v>4123</v>
      </c>
      <c r="M809" s="52" t="b">
        <v>0</v>
      </c>
      <c r="N809" s="53">
        <v>44750.393296643502</v>
      </c>
      <c r="O809" s="51" t="s">
        <v>34</v>
      </c>
    </row>
    <row r="810" spans="1:15" x14ac:dyDescent="0.25">
      <c r="A810" s="51" t="s">
        <v>32</v>
      </c>
      <c r="B810" s="51" t="s">
        <v>4977</v>
      </c>
      <c r="C810" s="51" t="s">
        <v>3381</v>
      </c>
      <c r="D810" s="51" t="s">
        <v>4978</v>
      </c>
      <c r="E810" s="51" t="s">
        <v>3195</v>
      </c>
      <c r="F810" s="51" t="s">
        <v>7313</v>
      </c>
      <c r="G810" s="51" t="str">
        <f t="shared" si="12"/>
        <v>N</v>
      </c>
      <c r="H810" s="51"/>
      <c r="I810" s="51"/>
      <c r="J810" s="51" t="s">
        <v>3457</v>
      </c>
      <c r="K810" s="51" t="s">
        <v>3196</v>
      </c>
      <c r="L810" s="51" t="s">
        <v>3525</v>
      </c>
      <c r="M810" s="52" t="b">
        <v>0</v>
      </c>
      <c r="N810" s="53">
        <v>44723.428158645802</v>
      </c>
      <c r="O810" s="51" t="s">
        <v>34</v>
      </c>
    </row>
    <row r="811" spans="1:15" x14ac:dyDescent="0.25">
      <c r="A811" s="51" t="s">
        <v>32</v>
      </c>
      <c r="B811" s="51" t="s">
        <v>4979</v>
      </c>
      <c r="C811" s="51" t="s">
        <v>3396</v>
      </c>
      <c r="D811" s="51" t="s">
        <v>1941</v>
      </c>
      <c r="E811" s="51" t="s">
        <v>3195</v>
      </c>
      <c r="F811" s="51" t="s">
        <v>7313</v>
      </c>
      <c r="G811" s="51" t="str">
        <f t="shared" si="12"/>
        <v>N</v>
      </c>
      <c r="H811" s="51"/>
      <c r="I811" s="51"/>
      <c r="J811" s="51" t="s">
        <v>3457</v>
      </c>
      <c r="K811" s="51" t="s">
        <v>3196</v>
      </c>
      <c r="L811" s="51" t="s">
        <v>3383</v>
      </c>
      <c r="M811" s="52" t="b">
        <v>0</v>
      </c>
      <c r="N811" s="53">
        <v>44715.792980983802</v>
      </c>
      <c r="O811" s="51" t="s">
        <v>34</v>
      </c>
    </row>
    <row r="812" spans="1:15" x14ac:dyDescent="0.25">
      <c r="A812" s="51" t="s">
        <v>32</v>
      </c>
      <c r="B812" s="51" t="s">
        <v>4980</v>
      </c>
      <c r="C812" s="51" t="s">
        <v>3396</v>
      </c>
      <c r="D812" s="51" t="s">
        <v>4981</v>
      </c>
      <c r="E812" s="51" t="s">
        <v>3195</v>
      </c>
      <c r="F812" s="51" t="s">
        <v>7313</v>
      </c>
      <c r="G812" s="51" t="str">
        <f t="shared" si="12"/>
        <v>N</v>
      </c>
      <c r="H812" s="51"/>
      <c r="I812" s="51"/>
      <c r="J812" s="51" t="s">
        <v>3391</v>
      </c>
      <c r="K812" s="51" t="s">
        <v>3196</v>
      </c>
      <c r="L812" s="51" t="s">
        <v>4660</v>
      </c>
      <c r="M812" s="52" t="b">
        <v>0</v>
      </c>
      <c r="N812" s="53">
        <v>44767.493225428203</v>
      </c>
      <c r="O812" s="51" t="s">
        <v>34</v>
      </c>
    </row>
    <row r="813" spans="1:15" x14ac:dyDescent="0.25">
      <c r="A813" s="51"/>
      <c r="B813" s="51" t="s">
        <v>4982</v>
      </c>
      <c r="C813" s="51" t="s">
        <v>4983</v>
      </c>
      <c r="D813" s="51" t="s">
        <v>2492</v>
      </c>
      <c r="E813" s="51" t="s">
        <v>4188</v>
      </c>
      <c r="F813" s="51" t="s">
        <v>7313</v>
      </c>
      <c r="G813" s="51" t="str">
        <f t="shared" si="12"/>
        <v>N</v>
      </c>
      <c r="H813" s="51"/>
      <c r="I813" s="51"/>
      <c r="J813" s="51"/>
      <c r="K813" s="51"/>
      <c r="L813" s="51"/>
      <c r="M813" s="52" t="b">
        <v>0</v>
      </c>
      <c r="N813" s="53">
        <v>45052.647458182902</v>
      </c>
      <c r="O813" s="51" t="s">
        <v>34</v>
      </c>
    </row>
    <row r="814" spans="1:15" ht="21" x14ac:dyDescent="0.25">
      <c r="A814" s="51"/>
      <c r="B814" s="51" t="s">
        <v>4984</v>
      </c>
      <c r="C814" s="51" t="s">
        <v>3404</v>
      </c>
      <c r="D814" s="54" t="s">
        <v>4985</v>
      </c>
      <c r="E814" s="51" t="s">
        <v>3199</v>
      </c>
      <c r="F814" s="51" t="s">
        <v>6980</v>
      </c>
      <c r="G814" s="51" t="str">
        <f t="shared" si="12"/>
        <v>B</v>
      </c>
      <c r="H814" s="51"/>
      <c r="I814" s="51"/>
      <c r="J814" s="51" t="s">
        <v>3401</v>
      </c>
      <c r="K814" s="51" t="s">
        <v>3203</v>
      </c>
      <c r="L814" s="51" t="s">
        <v>3476</v>
      </c>
      <c r="M814" s="52" t="b">
        <v>0</v>
      </c>
      <c r="N814" s="53">
        <v>44706.708426423596</v>
      </c>
      <c r="O814" s="51" t="s">
        <v>2815</v>
      </c>
    </row>
    <row r="815" spans="1:15" x14ac:dyDescent="0.25">
      <c r="A815" s="51"/>
      <c r="B815" s="51" t="s">
        <v>4986</v>
      </c>
      <c r="C815" s="51" t="s">
        <v>3399</v>
      </c>
      <c r="D815" s="51" t="s">
        <v>4987</v>
      </c>
      <c r="E815" s="51" t="s">
        <v>3199</v>
      </c>
      <c r="F815" s="51" t="s">
        <v>6980</v>
      </c>
      <c r="G815" s="51" t="str">
        <f t="shared" si="12"/>
        <v>B</v>
      </c>
      <c r="H815" s="51"/>
      <c r="I815" s="51"/>
      <c r="J815" s="51" t="s">
        <v>3401</v>
      </c>
      <c r="K815" s="51" t="s">
        <v>3203</v>
      </c>
      <c r="L815" s="51" t="s">
        <v>3454</v>
      </c>
      <c r="M815" s="52" t="b">
        <v>0</v>
      </c>
      <c r="N815" s="53">
        <v>44707.419625080998</v>
      </c>
      <c r="O815" s="51" t="s">
        <v>2815</v>
      </c>
    </row>
    <row r="816" spans="1:15" x14ac:dyDescent="0.25">
      <c r="A816" s="51"/>
      <c r="B816" s="51" t="s">
        <v>4988</v>
      </c>
      <c r="C816" s="51" t="s">
        <v>3404</v>
      </c>
      <c r="D816" s="51" t="s">
        <v>4989</v>
      </c>
      <c r="E816" s="51" t="s">
        <v>3199</v>
      </c>
      <c r="F816" s="51" t="s">
        <v>6980</v>
      </c>
      <c r="G816" s="51" t="str">
        <f t="shared" si="12"/>
        <v>B</v>
      </c>
      <c r="H816" s="51"/>
      <c r="I816" s="51"/>
      <c r="J816" s="51" t="s">
        <v>3401</v>
      </c>
      <c r="K816" s="51" t="s">
        <v>3203</v>
      </c>
      <c r="L816" s="51" t="s">
        <v>3406</v>
      </c>
      <c r="M816" s="52" t="b">
        <v>0</v>
      </c>
      <c r="N816" s="53">
        <v>44707.4841479514</v>
      </c>
      <c r="O816" s="51" t="s">
        <v>2815</v>
      </c>
    </row>
    <row r="817" spans="1:15" x14ac:dyDescent="0.25">
      <c r="A817" s="51"/>
      <c r="B817" s="51" t="s">
        <v>4990</v>
      </c>
      <c r="C817" s="51" t="s">
        <v>3404</v>
      </c>
      <c r="D817" s="51" t="s">
        <v>4991</v>
      </c>
      <c r="E817" s="51" t="s">
        <v>3199</v>
      </c>
      <c r="F817" s="51" t="s">
        <v>6980</v>
      </c>
      <c r="G817" s="51" t="str">
        <f t="shared" si="12"/>
        <v>B</v>
      </c>
      <c r="H817" s="51"/>
      <c r="I817" s="51"/>
      <c r="J817" s="51" t="s">
        <v>3401</v>
      </c>
      <c r="K817" s="51" t="s">
        <v>3203</v>
      </c>
      <c r="L817" s="51" t="s">
        <v>3406</v>
      </c>
      <c r="M817" s="52" t="b">
        <v>0</v>
      </c>
      <c r="N817" s="53">
        <v>44707.484355821798</v>
      </c>
      <c r="O817" s="51" t="s">
        <v>2815</v>
      </c>
    </row>
    <row r="818" spans="1:15" x14ac:dyDescent="0.25">
      <c r="A818" s="51" t="s">
        <v>32</v>
      </c>
      <c r="B818" s="51" t="s">
        <v>4992</v>
      </c>
      <c r="C818" s="51" t="s">
        <v>3396</v>
      </c>
      <c r="D818" s="51" t="s">
        <v>4993</v>
      </c>
      <c r="E818" s="51" t="s">
        <v>3195</v>
      </c>
      <c r="F818" s="51" t="s">
        <v>7313</v>
      </c>
      <c r="G818" s="51" t="str">
        <f t="shared" si="12"/>
        <v>N</v>
      </c>
      <c r="H818" s="51"/>
      <c r="I818" s="51"/>
      <c r="J818" s="51" t="s">
        <v>3457</v>
      </c>
      <c r="K818" s="51" t="s">
        <v>3196</v>
      </c>
      <c r="L818" s="51" t="s">
        <v>3458</v>
      </c>
      <c r="M818" s="52" t="b">
        <v>0</v>
      </c>
      <c r="N818" s="53">
        <v>44714.663358761602</v>
      </c>
      <c r="O818" s="51" t="s">
        <v>34</v>
      </c>
    </row>
    <row r="819" spans="1:15" x14ac:dyDescent="0.25">
      <c r="A819" s="51" t="s">
        <v>32</v>
      </c>
      <c r="B819" s="51" t="s">
        <v>4994</v>
      </c>
      <c r="C819" s="51" t="s">
        <v>3396</v>
      </c>
      <c r="D819" s="51" t="s">
        <v>4995</v>
      </c>
      <c r="E819" s="51" t="s">
        <v>3195</v>
      </c>
      <c r="F819" s="51" t="s">
        <v>7313</v>
      </c>
      <c r="G819" s="51" t="str">
        <f t="shared" si="12"/>
        <v>N</v>
      </c>
      <c r="H819" s="51"/>
      <c r="I819" s="51"/>
      <c r="J819" s="51" t="s">
        <v>3301</v>
      </c>
      <c r="K819" s="51" t="s">
        <v>3196</v>
      </c>
      <c r="L819" s="51" t="s">
        <v>3397</v>
      </c>
      <c r="M819" s="52" t="b">
        <v>0</v>
      </c>
      <c r="N819" s="53">
        <v>44719.787046331003</v>
      </c>
      <c r="O819" s="51" t="s">
        <v>34</v>
      </c>
    </row>
    <row r="820" spans="1:15" x14ac:dyDescent="0.25">
      <c r="A820" s="51" t="s">
        <v>32</v>
      </c>
      <c r="B820" s="51" t="s">
        <v>4996</v>
      </c>
      <c r="C820" s="51" t="s">
        <v>3396</v>
      </c>
      <c r="D820" s="51" t="s">
        <v>4997</v>
      </c>
      <c r="E820" s="51" t="s">
        <v>3195</v>
      </c>
      <c r="F820" s="51" t="s">
        <v>7313</v>
      </c>
      <c r="G820" s="51" t="str">
        <f t="shared" si="12"/>
        <v>N</v>
      </c>
      <c r="H820" s="51"/>
      <c r="I820" s="51"/>
      <c r="J820" s="51" t="s">
        <v>3301</v>
      </c>
      <c r="K820" s="51" t="s">
        <v>3196</v>
      </c>
      <c r="L820" s="51" t="s">
        <v>3397</v>
      </c>
      <c r="M820" s="52" t="b">
        <v>0</v>
      </c>
      <c r="N820" s="53">
        <v>44767.379518205998</v>
      </c>
      <c r="O820" s="51" t="s">
        <v>34</v>
      </c>
    </row>
    <row r="821" spans="1:15" x14ac:dyDescent="0.25">
      <c r="A821" s="51" t="s">
        <v>32</v>
      </c>
      <c r="B821" s="51" t="s">
        <v>4998</v>
      </c>
      <c r="C821" s="51" t="s">
        <v>3396</v>
      </c>
      <c r="D821" s="51" t="s">
        <v>4999</v>
      </c>
      <c r="E821" s="51" t="s">
        <v>3195</v>
      </c>
      <c r="F821" s="51" t="s">
        <v>7313</v>
      </c>
      <c r="G821" s="51" t="str">
        <f t="shared" si="12"/>
        <v>N</v>
      </c>
      <c r="H821" s="51"/>
      <c r="I821" s="51"/>
      <c r="J821" s="51" t="s">
        <v>3457</v>
      </c>
      <c r="K821" s="51" t="s">
        <v>3196</v>
      </c>
      <c r="L821" s="51" t="s">
        <v>3458</v>
      </c>
      <c r="M821" s="52" t="b">
        <v>0</v>
      </c>
      <c r="N821" s="53">
        <v>44767.449826273201</v>
      </c>
      <c r="O821" s="51" t="s">
        <v>34</v>
      </c>
    </row>
    <row r="822" spans="1:15" x14ac:dyDescent="0.25">
      <c r="A822" s="51" t="s">
        <v>32</v>
      </c>
      <c r="B822" s="51" t="s">
        <v>5000</v>
      </c>
      <c r="C822" s="51" t="s">
        <v>3396</v>
      </c>
      <c r="D822" s="51" t="s">
        <v>5001</v>
      </c>
      <c r="E822" s="51" t="s">
        <v>3195</v>
      </c>
      <c r="F822" s="51" t="s">
        <v>7313</v>
      </c>
      <c r="G822" s="51" t="str">
        <f t="shared" si="12"/>
        <v>N</v>
      </c>
      <c r="H822" s="51"/>
      <c r="I822" s="51"/>
      <c r="J822" s="51" t="s">
        <v>3457</v>
      </c>
      <c r="K822" s="51" t="s">
        <v>3196</v>
      </c>
      <c r="L822" s="51" t="s">
        <v>3458</v>
      </c>
      <c r="M822" s="52" t="b">
        <v>0</v>
      </c>
      <c r="N822" s="53">
        <v>44735.4271507292</v>
      </c>
      <c r="O822" s="51" t="s">
        <v>34</v>
      </c>
    </row>
    <row r="823" spans="1:15" x14ac:dyDescent="0.25">
      <c r="A823" s="51" t="s">
        <v>32</v>
      </c>
      <c r="B823" s="51" t="s">
        <v>5002</v>
      </c>
      <c r="C823" s="51" t="s">
        <v>3396</v>
      </c>
      <c r="D823" s="51" t="s">
        <v>5003</v>
      </c>
      <c r="E823" s="51" t="s">
        <v>3195</v>
      </c>
      <c r="F823" s="51" t="s">
        <v>7313</v>
      </c>
      <c r="G823" s="51" t="str">
        <f t="shared" si="12"/>
        <v>N</v>
      </c>
      <c r="H823" s="51"/>
      <c r="I823" s="51"/>
      <c r="J823" s="51" t="s">
        <v>3391</v>
      </c>
      <c r="K823" s="51" t="s">
        <v>3196</v>
      </c>
      <c r="L823" s="51" t="s">
        <v>4244</v>
      </c>
      <c r="M823" s="52" t="b">
        <v>0</v>
      </c>
      <c r="N823" s="53">
        <v>44749.665466898201</v>
      </c>
      <c r="O823" s="51" t="s">
        <v>34</v>
      </c>
    </row>
    <row r="824" spans="1:15" x14ac:dyDescent="0.25">
      <c r="A824" s="51" t="s">
        <v>32</v>
      </c>
      <c r="B824" s="51" t="s">
        <v>5004</v>
      </c>
      <c r="C824" s="51" t="s">
        <v>3396</v>
      </c>
      <c r="D824" s="51" t="s">
        <v>5005</v>
      </c>
      <c r="E824" s="51" t="s">
        <v>3195</v>
      </c>
      <c r="F824" s="51" t="s">
        <v>7313</v>
      </c>
      <c r="G824" s="51" t="str">
        <f t="shared" si="12"/>
        <v>N</v>
      </c>
      <c r="H824" s="51"/>
      <c r="I824" s="51"/>
      <c r="J824" s="51" t="s">
        <v>3391</v>
      </c>
      <c r="K824" s="51" t="s">
        <v>3196</v>
      </c>
      <c r="L824" s="51" t="s">
        <v>3847</v>
      </c>
      <c r="M824" s="52" t="b">
        <v>0</v>
      </c>
      <c r="N824" s="53">
        <v>44757.387481168997</v>
      </c>
      <c r="O824" s="51" t="s">
        <v>34</v>
      </c>
    </row>
    <row r="825" spans="1:15" x14ac:dyDescent="0.25">
      <c r="A825" s="51"/>
      <c r="B825" s="51" t="s">
        <v>5006</v>
      </c>
      <c r="C825" s="51" t="s">
        <v>3404</v>
      </c>
      <c r="D825" s="51" t="s">
        <v>5007</v>
      </c>
      <c r="E825" s="51" t="s">
        <v>3199</v>
      </c>
      <c r="F825" s="51" t="s">
        <v>6980</v>
      </c>
      <c r="G825" s="51" t="str">
        <f t="shared" si="12"/>
        <v>B</v>
      </c>
      <c r="H825" s="51"/>
      <c r="I825" s="51"/>
      <c r="J825" s="51" t="s">
        <v>3401</v>
      </c>
      <c r="K825" s="51" t="s">
        <v>3203</v>
      </c>
      <c r="L825" s="51" t="s">
        <v>3476</v>
      </c>
      <c r="M825" s="52" t="b">
        <v>0</v>
      </c>
      <c r="N825" s="53">
        <v>44706.708656597199</v>
      </c>
      <c r="O825" s="51" t="s">
        <v>2815</v>
      </c>
    </row>
    <row r="826" spans="1:15" x14ac:dyDescent="0.25">
      <c r="A826" s="51" t="s">
        <v>32</v>
      </c>
      <c r="B826" s="51" t="s">
        <v>5008</v>
      </c>
      <c r="C826" s="51" t="s">
        <v>3428</v>
      </c>
      <c r="D826" s="51" t="s">
        <v>5009</v>
      </c>
      <c r="E826" s="51" t="s">
        <v>3195</v>
      </c>
      <c r="F826" s="51" t="s">
        <v>7313</v>
      </c>
      <c r="G826" s="51" t="str">
        <f t="shared" si="12"/>
        <v>N</v>
      </c>
      <c r="H826" s="51"/>
      <c r="I826" s="51"/>
      <c r="J826" s="51" t="s">
        <v>3391</v>
      </c>
      <c r="K826" s="51" t="s">
        <v>3196</v>
      </c>
      <c r="L826" s="51" t="s">
        <v>4126</v>
      </c>
      <c r="M826" s="52" t="b">
        <v>0</v>
      </c>
      <c r="N826" s="53">
        <v>44719.779847222198</v>
      </c>
      <c r="O826" s="51" t="s">
        <v>34</v>
      </c>
    </row>
    <row r="827" spans="1:15" x14ac:dyDescent="0.25">
      <c r="A827" s="51" t="s">
        <v>32</v>
      </c>
      <c r="B827" s="51" t="s">
        <v>5010</v>
      </c>
      <c r="C827" s="51" t="s">
        <v>3396</v>
      </c>
      <c r="D827" s="51" t="s">
        <v>5011</v>
      </c>
      <c r="E827" s="51" t="s">
        <v>3195</v>
      </c>
      <c r="F827" s="51" t="s">
        <v>7313</v>
      </c>
      <c r="G827" s="51" t="str">
        <f t="shared" si="12"/>
        <v>N</v>
      </c>
      <c r="H827" s="51"/>
      <c r="I827" s="51"/>
      <c r="J827" s="51" t="s">
        <v>3301</v>
      </c>
      <c r="K827" s="51" t="s">
        <v>3196</v>
      </c>
      <c r="L827" s="51" t="s">
        <v>3397</v>
      </c>
      <c r="M827" s="52" t="b">
        <v>0</v>
      </c>
      <c r="N827" s="53">
        <v>44749.686634259298</v>
      </c>
      <c r="O827" s="51" t="s">
        <v>34</v>
      </c>
    </row>
    <row r="828" spans="1:15" x14ac:dyDescent="0.25">
      <c r="A828" s="51" t="s">
        <v>32</v>
      </c>
      <c r="B828" s="51" t="s">
        <v>5012</v>
      </c>
      <c r="C828" s="51" t="s">
        <v>3381</v>
      </c>
      <c r="D828" s="51" t="s">
        <v>5013</v>
      </c>
      <c r="E828" s="51" t="s">
        <v>3195</v>
      </c>
      <c r="F828" s="51" t="s">
        <v>7313</v>
      </c>
      <c r="G828" s="51" t="str">
        <f t="shared" si="12"/>
        <v>N</v>
      </c>
      <c r="H828" s="51"/>
      <c r="I828" s="51"/>
      <c r="J828" s="51" t="s">
        <v>3457</v>
      </c>
      <c r="K828" s="51" t="s">
        <v>3196</v>
      </c>
      <c r="L828" s="51" t="s">
        <v>3525</v>
      </c>
      <c r="M828" s="52" t="b">
        <v>0</v>
      </c>
      <c r="N828" s="53">
        <v>44729.544263854201</v>
      </c>
      <c r="O828" s="51" t="s">
        <v>34</v>
      </c>
    </row>
    <row r="829" spans="1:15" x14ac:dyDescent="0.25">
      <c r="A829" s="51" t="s">
        <v>32</v>
      </c>
      <c r="B829" s="51" t="s">
        <v>5014</v>
      </c>
      <c r="C829" s="51" t="s">
        <v>3396</v>
      </c>
      <c r="D829" s="51" t="s">
        <v>5015</v>
      </c>
      <c r="E829" s="51" t="s">
        <v>3195</v>
      </c>
      <c r="F829" s="51" t="s">
        <v>7313</v>
      </c>
      <c r="G829" s="51" t="str">
        <f t="shared" si="12"/>
        <v>N</v>
      </c>
      <c r="H829" s="51"/>
      <c r="I829" s="51"/>
      <c r="J829" s="51" t="s">
        <v>3301</v>
      </c>
      <c r="K829" s="51" t="s">
        <v>3196</v>
      </c>
      <c r="L829" s="51" t="s">
        <v>3397</v>
      </c>
      <c r="M829" s="52" t="b">
        <v>0</v>
      </c>
      <c r="N829" s="53">
        <v>44735.454584988402</v>
      </c>
      <c r="O829" s="51" t="s">
        <v>34</v>
      </c>
    </row>
    <row r="830" spans="1:15" x14ac:dyDescent="0.25">
      <c r="A830" s="51" t="s">
        <v>32</v>
      </c>
      <c r="B830" s="51" t="s">
        <v>5016</v>
      </c>
      <c r="C830" s="51" t="s">
        <v>3396</v>
      </c>
      <c r="D830" s="51" t="s">
        <v>5017</v>
      </c>
      <c r="E830" s="51" t="s">
        <v>3195</v>
      </c>
      <c r="F830" s="51" t="s">
        <v>7313</v>
      </c>
      <c r="G830" s="51" t="str">
        <f t="shared" si="12"/>
        <v>N</v>
      </c>
      <c r="H830" s="51"/>
      <c r="I830" s="51"/>
      <c r="J830" s="51" t="s">
        <v>3391</v>
      </c>
      <c r="K830" s="51" t="s">
        <v>3196</v>
      </c>
      <c r="L830" s="51" t="s">
        <v>3847</v>
      </c>
      <c r="M830" s="52" t="b">
        <v>0</v>
      </c>
      <c r="N830" s="53">
        <v>44749.581189930599</v>
      </c>
      <c r="O830" s="51" t="s">
        <v>34</v>
      </c>
    </row>
    <row r="831" spans="1:15" x14ac:dyDescent="0.25">
      <c r="A831" s="51" t="s">
        <v>32</v>
      </c>
      <c r="B831" s="51" t="s">
        <v>5018</v>
      </c>
      <c r="C831" s="51" t="s">
        <v>3381</v>
      </c>
      <c r="D831" s="51" t="s">
        <v>5019</v>
      </c>
      <c r="E831" s="51" t="s">
        <v>3195</v>
      </c>
      <c r="F831" s="51" t="s">
        <v>7313</v>
      </c>
      <c r="G831" s="51" t="str">
        <f t="shared" si="12"/>
        <v>N</v>
      </c>
      <c r="H831" s="51"/>
      <c r="I831" s="51"/>
      <c r="J831" s="51" t="s">
        <v>3457</v>
      </c>
      <c r="K831" s="51" t="s">
        <v>3196</v>
      </c>
      <c r="L831" s="51" t="s">
        <v>4123</v>
      </c>
      <c r="M831" s="52" t="b">
        <v>0</v>
      </c>
      <c r="N831" s="53">
        <v>44750.395405474497</v>
      </c>
      <c r="O831" s="51" t="s">
        <v>34</v>
      </c>
    </row>
    <row r="832" spans="1:15" x14ac:dyDescent="0.25">
      <c r="A832" s="51" t="s">
        <v>32</v>
      </c>
      <c r="B832" s="51" t="s">
        <v>5020</v>
      </c>
      <c r="C832" s="51" t="s">
        <v>3976</v>
      </c>
      <c r="D832" s="51" t="s">
        <v>5021</v>
      </c>
      <c r="E832" s="51" t="s">
        <v>3195</v>
      </c>
      <c r="F832" s="51" t="s">
        <v>7313</v>
      </c>
      <c r="G832" s="51" t="str">
        <f t="shared" si="12"/>
        <v>N</v>
      </c>
      <c r="H832" s="51"/>
      <c r="I832" s="51"/>
      <c r="J832" s="51" t="s">
        <v>3391</v>
      </c>
      <c r="K832" s="51" t="s">
        <v>3196</v>
      </c>
      <c r="L832" s="51" t="s">
        <v>4244</v>
      </c>
      <c r="M832" s="52" t="b">
        <v>0</v>
      </c>
      <c r="N832" s="53">
        <v>44749.664909490697</v>
      </c>
      <c r="O832" s="51" t="s">
        <v>34</v>
      </c>
    </row>
    <row r="833" spans="1:15" x14ac:dyDescent="0.25">
      <c r="A833" s="51" t="s">
        <v>32</v>
      </c>
      <c r="B833" s="51" t="s">
        <v>5022</v>
      </c>
      <c r="C833" s="51" t="s">
        <v>3381</v>
      </c>
      <c r="D833" s="51" t="s">
        <v>5023</v>
      </c>
      <c r="E833" s="51" t="s">
        <v>3195</v>
      </c>
      <c r="F833" s="51" t="s">
        <v>7313</v>
      </c>
      <c r="G833" s="51" t="str">
        <f t="shared" si="12"/>
        <v>N</v>
      </c>
      <c r="H833" s="51"/>
      <c r="I833" s="51"/>
      <c r="J833" s="51" t="s">
        <v>3457</v>
      </c>
      <c r="K833" s="51" t="s">
        <v>3196</v>
      </c>
      <c r="L833" s="51" t="s">
        <v>3525</v>
      </c>
      <c r="M833" s="52" t="b">
        <v>0</v>
      </c>
      <c r="N833" s="53">
        <v>44725.4413166667</v>
      </c>
      <c r="O833" s="51" t="s">
        <v>34</v>
      </c>
    </row>
    <row r="834" spans="1:15" x14ac:dyDescent="0.25">
      <c r="A834" s="51"/>
      <c r="B834" s="51" t="s">
        <v>5024</v>
      </c>
      <c r="C834" s="51" t="s">
        <v>3404</v>
      </c>
      <c r="D834" s="51" t="s">
        <v>5025</v>
      </c>
      <c r="E834" s="51" t="s">
        <v>3199</v>
      </c>
      <c r="F834" s="51" t="s">
        <v>6980</v>
      </c>
      <c r="G834" s="51" t="str">
        <f t="shared" si="12"/>
        <v>B</v>
      </c>
      <c r="H834" s="51"/>
      <c r="I834" s="51"/>
      <c r="J834" s="51" t="s">
        <v>3202</v>
      </c>
      <c r="K834" s="51" t="s">
        <v>3203</v>
      </c>
      <c r="L834" s="51" t="s">
        <v>3421</v>
      </c>
      <c r="M834" s="52" t="b">
        <v>0</v>
      </c>
      <c r="N834" s="53">
        <v>44704.335328506902</v>
      </c>
      <c r="O834" s="51" t="s">
        <v>2815</v>
      </c>
    </row>
    <row r="835" spans="1:15" x14ac:dyDescent="0.25">
      <c r="A835" s="51"/>
      <c r="B835" s="51" t="s">
        <v>5026</v>
      </c>
      <c r="C835" s="51" t="s">
        <v>3404</v>
      </c>
      <c r="D835" s="51" t="s">
        <v>5027</v>
      </c>
      <c r="E835" s="51" t="s">
        <v>3199</v>
      </c>
      <c r="F835" s="51" t="s">
        <v>6980</v>
      </c>
      <c r="G835" s="51" t="str">
        <f t="shared" si="12"/>
        <v>B</v>
      </c>
      <c r="H835" s="51"/>
      <c r="I835" s="51"/>
      <c r="J835" s="51" t="s">
        <v>3409</v>
      </c>
      <c r="K835" s="51" t="s">
        <v>3203</v>
      </c>
      <c r="L835" s="51" t="s">
        <v>3466</v>
      </c>
      <c r="M835" s="52" t="b">
        <v>0</v>
      </c>
      <c r="N835" s="53">
        <v>44702.649559641199</v>
      </c>
      <c r="O835" s="51" t="s">
        <v>2815</v>
      </c>
    </row>
    <row r="836" spans="1:15" x14ac:dyDescent="0.25">
      <c r="A836" s="51" t="s">
        <v>32</v>
      </c>
      <c r="B836" s="51" t="s">
        <v>5028</v>
      </c>
      <c r="C836" s="51" t="s">
        <v>3381</v>
      </c>
      <c r="D836" s="51" t="s">
        <v>5029</v>
      </c>
      <c r="E836" s="51" t="s">
        <v>3195</v>
      </c>
      <c r="F836" s="51" t="s">
        <v>7313</v>
      </c>
      <c r="G836" s="51" t="str">
        <f t="shared" ref="G836:G899" si="13">IF(F836="MIENNAM","N","B")</f>
        <v>N</v>
      </c>
      <c r="H836" s="51"/>
      <c r="I836" s="51"/>
      <c r="J836" s="51" t="s">
        <v>3457</v>
      </c>
      <c r="K836" s="51" t="s">
        <v>3196</v>
      </c>
      <c r="L836" s="51" t="s">
        <v>3525</v>
      </c>
      <c r="M836" s="52" t="b">
        <v>0</v>
      </c>
      <c r="N836" s="53">
        <v>44749.650977465302</v>
      </c>
      <c r="O836" s="51" t="s">
        <v>34</v>
      </c>
    </row>
    <row r="837" spans="1:15" x14ac:dyDescent="0.25">
      <c r="A837" s="51" t="s">
        <v>32</v>
      </c>
      <c r="B837" s="51" t="s">
        <v>5030</v>
      </c>
      <c r="C837" s="51" t="s">
        <v>3428</v>
      </c>
      <c r="D837" s="51" t="s">
        <v>5031</v>
      </c>
      <c r="E837" s="51" t="s">
        <v>3195</v>
      </c>
      <c r="F837" s="51" t="s">
        <v>7313</v>
      </c>
      <c r="G837" s="51" t="str">
        <f t="shared" si="13"/>
        <v>N</v>
      </c>
      <c r="H837" s="51"/>
      <c r="I837" s="51"/>
      <c r="J837" s="51" t="s">
        <v>3391</v>
      </c>
      <c r="K837" s="51" t="s">
        <v>3196</v>
      </c>
      <c r="L837" s="51" t="s">
        <v>3430</v>
      </c>
      <c r="M837" s="52" t="b">
        <v>0</v>
      </c>
      <c r="N837" s="53">
        <v>44765.346110069397</v>
      </c>
      <c r="O837" s="51" t="s">
        <v>34</v>
      </c>
    </row>
    <row r="838" spans="1:15" x14ac:dyDescent="0.25">
      <c r="A838" s="51" t="s">
        <v>32</v>
      </c>
      <c r="B838" s="51" t="s">
        <v>5032</v>
      </c>
      <c r="C838" s="51" t="s">
        <v>3428</v>
      </c>
      <c r="D838" s="51" t="s">
        <v>5033</v>
      </c>
      <c r="E838" s="51" t="s">
        <v>3195</v>
      </c>
      <c r="F838" s="51" t="s">
        <v>7313</v>
      </c>
      <c r="G838" s="51" t="str">
        <f t="shared" si="13"/>
        <v>N</v>
      </c>
      <c r="H838" s="51"/>
      <c r="I838" s="51"/>
      <c r="J838" s="51" t="s">
        <v>3391</v>
      </c>
      <c r="K838" s="51" t="s">
        <v>3196</v>
      </c>
      <c r="L838" s="51" t="s">
        <v>3430</v>
      </c>
      <c r="M838" s="52" t="b">
        <v>0</v>
      </c>
      <c r="N838" s="53">
        <v>44749.598489085598</v>
      </c>
      <c r="O838" s="51" t="s">
        <v>34</v>
      </c>
    </row>
    <row r="839" spans="1:15" x14ac:dyDescent="0.25">
      <c r="A839" s="51"/>
      <c r="B839" s="51" t="s">
        <v>5034</v>
      </c>
      <c r="C839" s="51" t="s">
        <v>3404</v>
      </c>
      <c r="D839" s="51" t="s">
        <v>5035</v>
      </c>
      <c r="E839" s="51" t="s">
        <v>3199</v>
      </c>
      <c r="F839" s="51" t="s">
        <v>6980</v>
      </c>
      <c r="G839" s="51" t="str">
        <f t="shared" si="13"/>
        <v>B</v>
      </c>
      <c r="H839" s="51"/>
      <c r="I839" s="51"/>
      <c r="J839" s="51" t="s">
        <v>3401</v>
      </c>
      <c r="K839" s="51" t="s">
        <v>3203</v>
      </c>
      <c r="L839" s="51" t="s">
        <v>3476</v>
      </c>
      <c r="M839" s="52" t="b">
        <v>0</v>
      </c>
      <c r="N839" s="53">
        <v>44706.710117048598</v>
      </c>
      <c r="O839" s="51" t="s">
        <v>2815</v>
      </c>
    </row>
    <row r="840" spans="1:15" x14ac:dyDescent="0.25">
      <c r="A840" s="51" t="s">
        <v>32</v>
      </c>
      <c r="B840" s="51" t="s">
        <v>5036</v>
      </c>
      <c r="C840" s="51" t="s">
        <v>3976</v>
      </c>
      <c r="D840" s="51" t="s">
        <v>5037</v>
      </c>
      <c r="E840" s="51" t="s">
        <v>3195</v>
      </c>
      <c r="F840" s="51" t="s">
        <v>7313</v>
      </c>
      <c r="G840" s="51" t="str">
        <f t="shared" si="13"/>
        <v>N</v>
      </c>
      <c r="H840" s="51"/>
      <c r="I840" s="51"/>
      <c r="J840" s="51" t="s">
        <v>3301</v>
      </c>
      <c r="K840" s="51" t="s">
        <v>3196</v>
      </c>
      <c r="L840" s="51" t="s">
        <v>3397</v>
      </c>
      <c r="M840" s="52" t="b">
        <v>0</v>
      </c>
      <c r="N840" s="53">
        <v>44767.378965393502</v>
      </c>
      <c r="O840" s="51" t="s">
        <v>34</v>
      </c>
    </row>
    <row r="841" spans="1:15" x14ac:dyDescent="0.25">
      <c r="A841" s="51" t="s">
        <v>32</v>
      </c>
      <c r="B841" s="51" t="s">
        <v>5038</v>
      </c>
      <c r="C841" s="51" t="s">
        <v>3976</v>
      </c>
      <c r="D841" s="51" t="s">
        <v>5039</v>
      </c>
      <c r="E841" s="51" t="s">
        <v>3195</v>
      </c>
      <c r="F841" s="51" t="s">
        <v>7313</v>
      </c>
      <c r="G841" s="51" t="str">
        <f t="shared" si="13"/>
        <v>N</v>
      </c>
      <c r="H841" s="51"/>
      <c r="I841" s="51"/>
      <c r="J841" s="51" t="s">
        <v>3387</v>
      </c>
      <c r="K841" s="51" t="s">
        <v>3196</v>
      </c>
      <c r="L841" s="51" t="s">
        <v>3388</v>
      </c>
      <c r="M841" s="52" t="b">
        <v>0</v>
      </c>
      <c r="N841" s="53">
        <v>44729.467908946797</v>
      </c>
      <c r="O841" s="51" t="s">
        <v>34</v>
      </c>
    </row>
    <row r="842" spans="1:15" x14ac:dyDescent="0.25">
      <c r="A842" s="51"/>
      <c r="B842" s="51" t="s">
        <v>5040</v>
      </c>
      <c r="C842" s="51" t="s">
        <v>3404</v>
      </c>
      <c r="D842" s="51" t="s">
        <v>5041</v>
      </c>
      <c r="E842" s="51" t="s">
        <v>3199</v>
      </c>
      <c r="F842" s="51" t="s">
        <v>6980</v>
      </c>
      <c r="G842" s="51" t="str">
        <f t="shared" si="13"/>
        <v>B</v>
      </c>
      <c r="H842" s="51"/>
      <c r="I842" s="51"/>
      <c r="J842" s="51" t="s">
        <v>3401</v>
      </c>
      <c r="K842" s="51" t="s">
        <v>3203</v>
      </c>
      <c r="L842" s="51" t="s">
        <v>3476</v>
      </c>
      <c r="M842" s="52" t="b">
        <v>0</v>
      </c>
      <c r="N842" s="53">
        <v>44706.711974074104</v>
      </c>
      <c r="O842" s="51" t="s">
        <v>2815</v>
      </c>
    </row>
    <row r="843" spans="1:15" ht="21" x14ac:dyDescent="0.25">
      <c r="A843" s="51"/>
      <c r="B843" s="51" t="s">
        <v>5042</v>
      </c>
      <c r="C843" s="51" t="s">
        <v>3399</v>
      </c>
      <c r="D843" s="54" t="s">
        <v>5043</v>
      </c>
      <c r="E843" s="51" t="s">
        <v>3199</v>
      </c>
      <c r="F843" s="51" t="s">
        <v>6980</v>
      </c>
      <c r="G843" s="51" t="str">
        <f t="shared" si="13"/>
        <v>B</v>
      </c>
      <c r="H843" s="51"/>
      <c r="I843" s="51"/>
      <c r="J843" s="51" t="s">
        <v>3401</v>
      </c>
      <c r="K843" s="51" t="s">
        <v>3203</v>
      </c>
      <c r="L843" s="51" t="s">
        <v>3449</v>
      </c>
      <c r="M843" s="52" t="b">
        <v>0</v>
      </c>
      <c r="N843" s="53">
        <v>44709.445083298597</v>
      </c>
      <c r="O843" s="51" t="s">
        <v>2815</v>
      </c>
    </row>
    <row r="844" spans="1:15" x14ac:dyDescent="0.25">
      <c r="A844" s="51" t="s">
        <v>32</v>
      </c>
      <c r="B844" s="51" t="s">
        <v>5044</v>
      </c>
      <c r="C844" s="51" t="s">
        <v>3976</v>
      </c>
      <c r="D844" s="51" t="s">
        <v>5045</v>
      </c>
      <c r="E844" s="51" t="s">
        <v>3195</v>
      </c>
      <c r="F844" s="51" t="s">
        <v>7313</v>
      </c>
      <c r="G844" s="51" t="str">
        <f t="shared" si="13"/>
        <v>N</v>
      </c>
      <c r="H844" s="51"/>
      <c r="I844" s="51"/>
      <c r="J844" s="51" t="s">
        <v>3301</v>
      </c>
      <c r="K844" s="51" t="s">
        <v>3196</v>
      </c>
      <c r="L844" s="51" t="s">
        <v>3397</v>
      </c>
      <c r="M844" s="52" t="b">
        <v>0</v>
      </c>
      <c r="N844" s="53">
        <v>44749.622551851899</v>
      </c>
      <c r="O844" s="51" t="s">
        <v>34</v>
      </c>
    </row>
    <row r="845" spans="1:15" x14ac:dyDescent="0.25">
      <c r="A845" s="51"/>
      <c r="B845" s="51" t="s">
        <v>5046</v>
      </c>
      <c r="C845" s="51" t="s">
        <v>3404</v>
      </c>
      <c r="D845" s="51" t="s">
        <v>5047</v>
      </c>
      <c r="E845" s="51" t="s">
        <v>3199</v>
      </c>
      <c r="F845" s="51" t="s">
        <v>6980</v>
      </c>
      <c r="G845" s="51" t="str">
        <f t="shared" si="13"/>
        <v>B</v>
      </c>
      <c r="H845" s="51"/>
      <c r="I845" s="51"/>
      <c r="J845" s="51" t="s">
        <v>3409</v>
      </c>
      <c r="K845" s="51" t="s">
        <v>3203</v>
      </c>
      <c r="L845" s="51" t="s">
        <v>3466</v>
      </c>
      <c r="M845" s="52" t="b">
        <v>0</v>
      </c>
      <c r="N845" s="53">
        <v>44702.649129282399</v>
      </c>
      <c r="O845" s="51" t="s">
        <v>2815</v>
      </c>
    </row>
    <row r="846" spans="1:15" x14ac:dyDescent="0.25">
      <c r="A846" s="51"/>
      <c r="B846" s="51" t="s">
        <v>5048</v>
      </c>
      <c r="C846" s="51" t="s">
        <v>3404</v>
      </c>
      <c r="D846" s="51" t="s">
        <v>5049</v>
      </c>
      <c r="E846" s="51" t="s">
        <v>3199</v>
      </c>
      <c r="F846" s="51" t="s">
        <v>6980</v>
      </c>
      <c r="G846" s="51" t="str">
        <f t="shared" si="13"/>
        <v>B</v>
      </c>
      <c r="H846" s="51"/>
      <c r="I846" s="51"/>
      <c r="J846" s="51" t="s">
        <v>3409</v>
      </c>
      <c r="K846" s="51" t="s">
        <v>3203</v>
      </c>
      <c r="L846" s="51" t="s">
        <v>3918</v>
      </c>
      <c r="M846" s="52" t="b">
        <v>0</v>
      </c>
      <c r="N846" s="53">
        <v>44704.582890081001</v>
      </c>
      <c r="O846" s="51" t="s">
        <v>2815</v>
      </c>
    </row>
    <row r="847" spans="1:15" x14ac:dyDescent="0.25">
      <c r="A847" s="51" t="s">
        <v>32</v>
      </c>
      <c r="B847" s="51" t="s">
        <v>5050</v>
      </c>
      <c r="C847" s="51" t="s">
        <v>3396</v>
      </c>
      <c r="D847" s="51" t="s">
        <v>5051</v>
      </c>
      <c r="E847" s="51" t="s">
        <v>3195</v>
      </c>
      <c r="F847" s="51" t="s">
        <v>7313</v>
      </c>
      <c r="G847" s="51" t="str">
        <f t="shared" si="13"/>
        <v>N</v>
      </c>
      <c r="H847" s="51"/>
      <c r="I847" s="51"/>
      <c r="J847" s="51" t="s">
        <v>3387</v>
      </c>
      <c r="K847" s="51" t="s">
        <v>3196</v>
      </c>
      <c r="L847" s="51" t="s">
        <v>3397</v>
      </c>
      <c r="M847" s="52" t="b">
        <v>0</v>
      </c>
      <c r="N847" s="53">
        <v>44750.338484455999</v>
      </c>
      <c r="O847" s="51" t="s">
        <v>34</v>
      </c>
    </row>
    <row r="848" spans="1:15" x14ac:dyDescent="0.25">
      <c r="A848" s="51" t="s">
        <v>32</v>
      </c>
      <c r="B848" s="51" t="s">
        <v>5052</v>
      </c>
      <c r="C848" s="51" t="s">
        <v>3396</v>
      </c>
      <c r="D848" s="51" t="s">
        <v>5053</v>
      </c>
      <c r="E848" s="51" t="s">
        <v>3195</v>
      </c>
      <c r="F848" s="51" t="s">
        <v>7313</v>
      </c>
      <c r="G848" s="51" t="str">
        <f t="shared" si="13"/>
        <v>N</v>
      </c>
      <c r="H848" s="51"/>
      <c r="I848" s="51"/>
      <c r="J848" s="51" t="s">
        <v>3301</v>
      </c>
      <c r="K848" s="51" t="s">
        <v>3196</v>
      </c>
      <c r="L848" s="51" t="s">
        <v>3397</v>
      </c>
      <c r="M848" s="52" t="b">
        <v>0</v>
      </c>
      <c r="N848" s="53">
        <v>44767.355460798601</v>
      </c>
      <c r="O848" s="51" t="s">
        <v>34</v>
      </c>
    </row>
    <row r="849" spans="1:15" x14ac:dyDescent="0.25">
      <c r="A849" s="51"/>
      <c r="B849" s="51" t="s">
        <v>5054</v>
      </c>
      <c r="C849" s="51" t="s">
        <v>3399</v>
      </c>
      <c r="D849" s="51" t="s">
        <v>5055</v>
      </c>
      <c r="E849" s="51" t="s">
        <v>3199</v>
      </c>
      <c r="F849" s="51" t="s">
        <v>6980</v>
      </c>
      <c r="G849" s="51" t="str">
        <f t="shared" si="13"/>
        <v>B</v>
      </c>
      <c r="H849" s="51"/>
      <c r="I849" s="51"/>
      <c r="J849" s="51" t="s">
        <v>3401</v>
      </c>
      <c r="K849" s="51" t="s">
        <v>3203</v>
      </c>
      <c r="L849" s="51" t="s">
        <v>3402</v>
      </c>
      <c r="M849" s="52" t="b">
        <v>0</v>
      </c>
      <c r="N849" s="53">
        <v>44707.669985914297</v>
      </c>
      <c r="O849" s="51" t="s">
        <v>2815</v>
      </c>
    </row>
    <row r="850" spans="1:15" x14ac:dyDescent="0.25">
      <c r="A850" s="51"/>
      <c r="B850" s="51" t="s">
        <v>5056</v>
      </c>
      <c r="C850" s="51" t="s">
        <v>3404</v>
      </c>
      <c r="D850" s="51" t="s">
        <v>5057</v>
      </c>
      <c r="E850" s="51" t="s">
        <v>3199</v>
      </c>
      <c r="F850" s="51" t="s">
        <v>6980</v>
      </c>
      <c r="G850" s="51" t="str">
        <f t="shared" si="13"/>
        <v>B</v>
      </c>
      <c r="H850" s="51"/>
      <c r="I850" s="51"/>
      <c r="J850" s="51" t="s">
        <v>3202</v>
      </c>
      <c r="K850" s="51" t="s">
        <v>3203</v>
      </c>
      <c r="L850" s="51" t="s">
        <v>3479</v>
      </c>
      <c r="M850" s="52" t="b">
        <v>0</v>
      </c>
      <c r="N850" s="53">
        <v>44704.554975428196</v>
      </c>
      <c r="O850" s="51" t="s">
        <v>2815</v>
      </c>
    </row>
    <row r="851" spans="1:15" x14ac:dyDescent="0.25">
      <c r="A851" s="51"/>
      <c r="B851" s="51" t="s">
        <v>5058</v>
      </c>
      <c r="C851" s="51" t="s">
        <v>3399</v>
      </c>
      <c r="D851" s="51" t="s">
        <v>5059</v>
      </c>
      <c r="E851" s="51" t="s">
        <v>3199</v>
      </c>
      <c r="F851" s="51" t="s">
        <v>6980</v>
      </c>
      <c r="G851" s="51" t="str">
        <f t="shared" si="13"/>
        <v>B</v>
      </c>
      <c r="H851" s="51"/>
      <c r="I851" s="51"/>
      <c r="J851" s="51" t="s">
        <v>3401</v>
      </c>
      <c r="K851" s="51" t="s">
        <v>3203</v>
      </c>
      <c r="L851" s="51" t="s">
        <v>3454</v>
      </c>
      <c r="M851" s="52" t="b">
        <v>0</v>
      </c>
      <c r="N851" s="53">
        <v>44707.419244131903</v>
      </c>
      <c r="O851" s="51" t="s">
        <v>2815</v>
      </c>
    </row>
    <row r="852" spans="1:15" x14ac:dyDescent="0.25">
      <c r="A852" s="51" t="s">
        <v>32</v>
      </c>
      <c r="B852" s="51" t="s">
        <v>5060</v>
      </c>
      <c r="C852" s="51" t="s">
        <v>3976</v>
      </c>
      <c r="D852" s="51" t="s">
        <v>5061</v>
      </c>
      <c r="E852" s="51" t="s">
        <v>3195</v>
      </c>
      <c r="F852" s="51" t="s">
        <v>7313</v>
      </c>
      <c r="G852" s="51" t="str">
        <f t="shared" si="13"/>
        <v>N</v>
      </c>
      <c r="H852" s="51"/>
      <c r="I852" s="51"/>
      <c r="J852" s="51" t="s">
        <v>3391</v>
      </c>
      <c r="K852" s="51" t="s">
        <v>3196</v>
      </c>
      <c r="L852" s="51" t="s">
        <v>4244</v>
      </c>
      <c r="M852" s="52" t="b">
        <v>0</v>
      </c>
      <c r="N852" s="53">
        <v>44749.662633414402</v>
      </c>
      <c r="O852" s="51" t="s">
        <v>34</v>
      </c>
    </row>
    <row r="853" spans="1:15" x14ac:dyDescent="0.25">
      <c r="A853" s="51"/>
      <c r="B853" s="51" t="s">
        <v>5062</v>
      </c>
      <c r="C853" s="51" t="s">
        <v>3399</v>
      </c>
      <c r="D853" s="51" t="s">
        <v>5063</v>
      </c>
      <c r="E853" s="51" t="s">
        <v>3199</v>
      </c>
      <c r="F853" s="51" t="s">
        <v>6980</v>
      </c>
      <c r="G853" s="51" t="str">
        <f t="shared" si="13"/>
        <v>B</v>
      </c>
      <c r="H853" s="51"/>
      <c r="I853" s="51"/>
      <c r="J853" s="51" t="s">
        <v>3401</v>
      </c>
      <c r="K853" s="51" t="s">
        <v>3203</v>
      </c>
      <c r="L853" s="51" t="s">
        <v>3454</v>
      </c>
      <c r="M853" s="52" t="b">
        <v>0</v>
      </c>
      <c r="N853" s="53">
        <v>44707.419804317098</v>
      </c>
      <c r="O853" s="51" t="s">
        <v>2815</v>
      </c>
    </row>
    <row r="854" spans="1:15" x14ac:dyDescent="0.25">
      <c r="A854" s="51"/>
      <c r="B854" s="51" t="s">
        <v>5064</v>
      </c>
      <c r="C854" s="51" t="s">
        <v>3404</v>
      </c>
      <c r="D854" s="51" t="s">
        <v>5065</v>
      </c>
      <c r="E854" s="51" t="s">
        <v>3199</v>
      </c>
      <c r="F854" s="51" t="s">
        <v>6980</v>
      </c>
      <c r="G854" s="51" t="str">
        <f t="shared" si="13"/>
        <v>B</v>
      </c>
      <c r="H854" s="51"/>
      <c r="I854" s="51"/>
      <c r="J854" s="51" t="s">
        <v>3202</v>
      </c>
      <c r="K854" s="51" t="s">
        <v>3203</v>
      </c>
      <c r="L854" s="51" t="s">
        <v>3479</v>
      </c>
      <c r="M854" s="52" t="b">
        <v>0</v>
      </c>
      <c r="N854" s="53">
        <v>44704.558867673601</v>
      </c>
      <c r="O854" s="51" t="s">
        <v>2815</v>
      </c>
    </row>
    <row r="855" spans="1:15" x14ac:dyDescent="0.25">
      <c r="A855" s="51"/>
      <c r="B855" s="51" t="s">
        <v>5066</v>
      </c>
      <c r="C855" s="51" t="s">
        <v>3404</v>
      </c>
      <c r="D855" s="51" t="s">
        <v>5067</v>
      </c>
      <c r="E855" s="51" t="s">
        <v>3199</v>
      </c>
      <c r="F855" s="51" t="s">
        <v>6980</v>
      </c>
      <c r="G855" s="51" t="str">
        <f t="shared" si="13"/>
        <v>B</v>
      </c>
      <c r="H855" s="51"/>
      <c r="I855" s="51"/>
      <c r="J855" s="51" t="s">
        <v>3202</v>
      </c>
      <c r="K855" s="51" t="s">
        <v>3203</v>
      </c>
      <c r="L855" s="51" t="s">
        <v>3538</v>
      </c>
      <c r="M855" s="52" t="b">
        <v>0</v>
      </c>
      <c r="N855" s="53">
        <v>44704.598432025501</v>
      </c>
      <c r="O855" s="51" t="s">
        <v>2815</v>
      </c>
    </row>
    <row r="856" spans="1:15" x14ac:dyDescent="0.25">
      <c r="A856" s="51"/>
      <c r="B856" s="51" t="s">
        <v>5068</v>
      </c>
      <c r="C856" s="51" t="s">
        <v>3404</v>
      </c>
      <c r="D856" s="51" t="s">
        <v>5069</v>
      </c>
      <c r="E856" s="51" t="s">
        <v>3199</v>
      </c>
      <c r="F856" s="51" t="s">
        <v>6980</v>
      </c>
      <c r="G856" s="51" t="str">
        <f t="shared" si="13"/>
        <v>B</v>
      </c>
      <c r="H856" s="51"/>
      <c r="I856" s="51"/>
      <c r="J856" s="51" t="s">
        <v>3409</v>
      </c>
      <c r="K856" s="51" t="s">
        <v>3203</v>
      </c>
      <c r="L856" s="51" t="s">
        <v>3446</v>
      </c>
      <c r="M856" s="52" t="b">
        <v>0</v>
      </c>
      <c r="N856" s="53">
        <v>44707.648688043999</v>
      </c>
      <c r="O856" s="51" t="s">
        <v>2815</v>
      </c>
    </row>
    <row r="857" spans="1:15" x14ac:dyDescent="0.25">
      <c r="A857" s="51" t="s">
        <v>32</v>
      </c>
      <c r="B857" s="51" t="s">
        <v>5070</v>
      </c>
      <c r="C857" s="51" t="s">
        <v>3428</v>
      </c>
      <c r="D857" s="51" t="s">
        <v>5071</v>
      </c>
      <c r="E857" s="51" t="s">
        <v>3195</v>
      </c>
      <c r="F857" s="51" t="s">
        <v>7313</v>
      </c>
      <c r="G857" s="51" t="str">
        <f t="shared" si="13"/>
        <v>N</v>
      </c>
      <c r="H857" s="51"/>
      <c r="I857" s="51"/>
      <c r="J857" s="51" t="s">
        <v>3391</v>
      </c>
      <c r="K857" s="51" t="s">
        <v>3196</v>
      </c>
      <c r="L857" s="51" t="s">
        <v>4126</v>
      </c>
      <c r="M857" s="52" t="b">
        <v>0</v>
      </c>
      <c r="N857" s="53">
        <v>44715.745684143498</v>
      </c>
      <c r="O857" s="51" t="s">
        <v>34</v>
      </c>
    </row>
    <row r="858" spans="1:15" x14ac:dyDescent="0.25">
      <c r="A858" s="51" t="s">
        <v>32</v>
      </c>
      <c r="B858" s="51" t="s">
        <v>5072</v>
      </c>
      <c r="C858" s="51" t="s">
        <v>3428</v>
      </c>
      <c r="D858" s="51" t="s">
        <v>5073</v>
      </c>
      <c r="E858" s="51" t="s">
        <v>3195</v>
      </c>
      <c r="F858" s="51" t="s">
        <v>7313</v>
      </c>
      <c r="G858" s="51" t="str">
        <f t="shared" si="13"/>
        <v>N</v>
      </c>
      <c r="H858" s="51"/>
      <c r="I858" s="51"/>
      <c r="J858" s="51" t="s">
        <v>3391</v>
      </c>
      <c r="K858" s="51" t="s">
        <v>3196</v>
      </c>
      <c r="L858" s="51" t="s">
        <v>3430</v>
      </c>
      <c r="M858" s="52" t="b">
        <v>0</v>
      </c>
      <c r="N858" s="53">
        <v>44750.609937187503</v>
      </c>
      <c r="O858" s="51" t="s">
        <v>34</v>
      </c>
    </row>
    <row r="859" spans="1:15" x14ac:dyDescent="0.25">
      <c r="A859" s="51" t="s">
        <v>32</v>
      </c>
      <c r="B859" s="51" t="s">
        <v>5074</v>
      </c>
      <c r="C859" s="51" t="s">
        <v>3428</v>
      </c>
      <c r="D859" s="51" t="s">
        <v>5075</v>
      </c>
      <c r="E859" s="51" t="s">
        <v>3195</v>
      </c>
      <c r="F859" s="51" t="s">
        <v>7313</v>
      </c>
      <c r="G859" s="51" t="str">
        <f t="shared" si="13"/>
        <v>N</v>
      </c>
      <c r="H859" s="51"/>
      <c r="I859" s="51"/>
      <c r="J859" s="51" t="s">
        <v>3391</v>
      </c>
      <c r="K859" s="51" t="s">
        <v>3196</v>
      </c>
      <c r="L859" s="51" t="s">
        <v>4126</v>
      </c>
      <c r="M859" s="52" t="b">
        <v>0</v>
      </c>
      <c r="N859" s="53">
        <v>44749.658166087997</v>
      </c>
      <c r="O859" s="51" t="s">
        <v>34</v>
      </c>
    </row>
    <row r="860" spans="1:15" x14ac:dyDescent="0.25">
      <c r="A860" s="51"/>
      <c r="B860" s="51" t="s">
        <v>5076</v>
      </c>
      <c r="C860" s="51" t="s">
        <v>3404</v>
      </c>
      <c r="D860" s="51" t="s">
        <v>5077</v>
      </c>
      <c r="E860" s="51" t="s">
        <v>3199</v>
      </c>
      <c r="F860" s="51" t="s">
        <v>6980</v>
      </c>
      <c r="G860" s="51" t="str">
        <f t="shared" si="13"/>
        <v>B</v>
      </c>
      <c r="H860" s="51"/>
      <c r="I860" s="51"/>
      <c r="J860" s="51" t="s">
        <v>3409</v>
      </c>
      <c r="K860" s="51" t="s">
        <v>3203</v>
      </c>
      <c r="L860" s="51" t="s">
        <v>3918</v>
      </c>
      <c r="M860" s="52" t="b">
        <v>0</v>
      </c>
      <c r="N860" s="53">
        <v>44704.583223958303</v>
      </c>
      <c r="O860" s="51" t="s">
        <v>2815</v>
      </c>
    </row>
    <row r="861" spans="1:15" x14ac:dyDescent="0.25">
      <c r="A861" s="51" t="s">
        <v>32</v>
      </c>
      <c r="B861" s="51" t="s">
        <v>5078</v>
      </c>
      <c r="C861" s="51" t="s">
        <v>3396</v>
      </c>
      <c r="D861" s="51" t="s">
        <v>5079</v>
      </c>
      <c r="E861" s="51" t="s">
        <v>3195</v>
      </c>
      <c r="F861" s="51" t="s">
        <v>7313</v>
      </c>
      <c r="G861" s="51" t="str">
        <f t="shared" si="13"/>
        <v>N</v>
      </c>
      <c r="H861" s="51"/>
      <c r="I861" s="51"/>
      <c r="J861" s="51" t="s">
        <v>3391</v>
      </c>
      <c r="K861" s="51" t="s">
        <v>3196</v>
      </c>
      <c r="L861" s="51" t="s">
        <v>4244</v>
      </c>
      <c r="M861" s="52" t="b">
        <v>0</v>
      </c>
      <c r="N861" s="53">
        <v>44757.386438738402</v>
      </c>
      <c r="O861" s="51" t="s">
        <v>34</v>
      </c>
    </row>
    <row r="862" spans="1:15" x14ac:dyDescent="0.25">
      <c r="A862" s="51"/>
      <c r="B862" s="51" t="s">
        <v>5080</v>
      </c>
      <c r="C862" s="51" t="s">
        <v>3404</v>
      </c>
      <c r="D862" s="51" t="s">
        <v>5081</v>
      </c>
      <c r="E862" s="51" t="s">
        <v>3199</v>
      </c>
      <c r="F862" s="51" t="s">
        <v>6980</v>
      </c>
      <c r="G862" s="51" t="str">
        <f t="shared" si="13"/>
        <v>B</v>
      </c>
      <c r="H862" s="51"/>
      <c r="I862" s="51"/>
      <c r="J862" s="51" t="s">
        <v>3401</v>
      </c>
      <c r="K862" s="51" t="s">
        <v>3203</v>
      </c>
      <c r="L862" s="51" t="s">
        <v>3421</v>
      </c>
      <c r="M862" s="52" t="b">
        <v>0</v>
      </c>
      <c r="N862" s="53">
        <v>44704.336039895803</v>
      </c>
      <c r="O862" s="51" t="s">
        <v>2815</v>
      </c>
    </row>
    <row r="863" spans="1:15" x14ac:dyDescent="0.25">
      <c r="A863" s="51"/>
      <c r="B863" s="51" t="s">
        <v>5082</v>
      </c>
      <c r="C863" s="51" t="s">
        <v>3404</v>
      </c>
      <c r="D863" s="51" t="s">
        <v>5083</v>
      </c>
      <c r="E863" s="51" t="s">
        <v>3199</v>
      </c>
      <c r="F863" s="51" t="s">
        <v>6980</v>
      </c>
      <c r="G863" s="51" t="str">
        <f t="shared" si="13"/>
        <v>B</v>
      </c>
      <c r="H863" s="51"/>
      <c r="I863" s="51"/>
      <c r="J863" s="51" t="s">
        <v>3401</v>
      </c>
      <c r="K863" s="51" t="s">
        <v>3203</v>
      </c>
      <c r="L863" s="51" t="s">
        <v>3476</v>
      </c>
      <c r="M863" s="52" t="b">
        <v>0</v>
      </c>
      <c r="N863" s="53">
        <v>44706.728696678198</v>
      </c>
      <c r="O863" s="51" t="s">
        <v>2815</v>
      </c>
    </row>
    <row r="864" spans="1:15" x14ac:dyDescent="0.25">
      <c r="A864" s="51"/>
      <c r="B864" s="51" t="s">
        <v>5084</v>
      </c>
      <c r="C864" s="51" t="s">
        <v>3404</v>
      </c>
      <c r="D864" s="51" t="s">
        <v>5085</v>
      </c>
      <c r="E864" s="51" t="s">
        <v>3199</v>
      </c>
      <c r="F864" s="51" t="s">
        <v>6980</v>
      </c>
      <c r="G864" s="51" t="str">
        <f t="shared" si="13"/>
        <v>B</v>
      </c>
      <c r="H864" s="51"/>
      <c r="I864" s="51"/>
      <c r="J864" s="51" t="s">
        <v>3409</v>
      </c>
      <c r="K864" s="51" t="s">
        <v>3203</v>
      </c>
      <c r="L864" s="51" t="s">
        <v>3410</v>
      </c>
      <c r="M864" s="52" t="b">
        <v>0</v>
      </c>
      <c r="N864" s="53">
        <v>44707.632285532403</v>
      </c>
      <c r="O864" s="51" t="s">
        <v>2815</v>
      </c>
    </row>
    <row r="865" spans="1:15" x14ac:dyDescent="0.25">
      <c r="A865" s="51"/>
      <c r="B865" s="51" t="s">
        <v>5086</v>
      </c>
      <c r="C865" s="51" t="s">
        <v>3404</v>
      </c>
      <c r="D865" s="51" t="s">
        <v>5087</v>
      </c>
      <c r="E865" s="51" t="s">
        <v>3199</v>
      </c>
      <c r="F865" s="51" t="s">
        <v>6980</v>
      </c>
      <c r="G865" s="51" t="str">
        <f t="shared" si="13"/>
        <v>B</v>
      </c>
      <c r="H865" s="51"/>
      <c r="I865" s="51"/>
      <c r="J865" s="51" t="s">
        <v>3409</v>
      </c>
      <c r="K865" s="51" t="s">
        <v>3203</v>
      </c>
      <c r="L865" s="51" t="s">
        <v>3410</v>
      </c>
      <c r="M865" s="52" t="b">
        <v>0</v>
      </c>
      <c r="N865" s="53">
        <v>44707.632805868103</v>
      </c>
      <c r="O865" s="51" t="s">
        <v>2815</v>
      </c>
    </row>
    <row r="866" spans="1:15" x14ac:dyDescent="0.25">
      <c r="A866" s="51" t="s">
        <v>32</v>
      </c>
      <c r="B866" s="51" t="s">
        <v>5088</v>
      </c>
      <c r="C866" s="51" t="s">
        <v>3396</v>
      </c>
      <c r="D866" s="51" t="s">
        <v>5089</v>
      </c>
      <c r="E866" s="51" t="s">
        <v>3195</v>
      </c>
      <c r="F866" s="51" t="s">
        <v>7313</v>
      </c>
      <c r="G866" s="51" t="str">
        <f t="shared" si="13"/>
        <v>N</v>
      </c>
      <c r="H866" s="51"/>
      <c r="I866" s="51"/>
      <c r="J866" s="51" t="s">
        <v>3387</v>
      </c>
      <c r="K866" s="51" t="s">
        <v>3196</v>
      </c>
      <c r="L866" s="51" t="s">
        <v>3571</v>
      </c>
      <c r="M866" s="52" t="b">
        <v>0</v>
      </c>
      <c r="N866" s="53">
        <v>44749.654229594897</v>
      </c>
      <c r="O866" s="51" t="s">
        <v>34</v>
      </c>
    </row>
    <row r="867" spans="1:15" x14ac:dyDescent="0.25">
      <c r="A867" s="51" t="s">
        <v>32</v>
      </c>
      <c r="B867" s="51" t="s">
        <v>5090</v>
      </c>
      <c r="C867" s="51" t="s">
        <v>3396</v>
      </c>
      <c r="D867" s="51" t="s">
        <v>5091</v>
      </c>
      <c r="E867" s="51" t="s">
        <v>3195</v>
      </c>
      <c r="F867" s="51" t="s">
        <v>7313</v>
      </c>
      <c r="G867" s="51" t="str">
        <f t="shared" si="13"/>
        <v>N</v>
      </c>
      <c r="H867" s="51"/>
      <c r="I867" s="51"/>
      <c r="J867" s="51" t="s">
        <v>3457</v>
      </c>
      <c r="K867" s="51" t="s">
        <v>3196</v>
      </c>
      <c r="L867" s="51" t="s">
        <v>3458</v>
      </c>
      <c r="M867" s="52" t="b">
        <v>0</v>
      </c>
      <c r="N867" s="53">
        <v>44723.440038657398</v>
      </c>
      <c r="O867" s="51" t="s">
        <v>34</v>
      </c>
    </row>
    <row r="868" spans="1:15" x14ac:dyDescent="0.25">
      <c r="A868" s="51" t="s">
        <v>32</v>
      </c>
      <c r="B868" s="51" t="s">
        <v>5092</v>
      </c>
      <c r="C868" s="51" t="s">
        <v>3396</v>
      </c>
      <c r="D868" s="51" t="s">
        <v>5093</v>
      </c>
      <c r="E868" s="51" t="s">
        <v>3195</v>
      </c>
      <c r="F868" s="51" t="s">
        <v>7313</v>
      </c>
      <c r="G868" s="51" t="str">
        <f t="shared" si="13"/>
        <v>N</v>
      </c>
      <c r="H868" s="51"/>
      <c r="I868" s="51"/>
      <c r="J868" s="51" t="s">
        <v>3301</v>
      </c>
      <c r="K868" s="51" t="s">
        <v>3196</v>
      </c>
      <c r="L868" s="51" t="s">
        <v>3197</v>
      </c>
      <c r="M868" s="52" t="b">
        <v>0</v>
      </c>
      <c r="N868" s="53">
        <v>44750.345948182898</v>
      </c>
      <c r="O868" s="51" t="s">
        <v>34</v>
      </c>
    </row>
    <row r="869" spans="1:15" x14ac:dyDescent="0.25">
      <c r="A869" s="51"/>
      <c r="B869" s="51" t="s">
        <v>5094</v>
      </c>
      <c r="C869" s="51" t="s">
        <v>3399</v>
      </c>
      <c r="D869" s="51" t="s">
        <v>5095</v>
      </c>
      <c r="E869" s="51" t="s">
        <v>3199</v>
      </c>
      <c r="F869" s="51" t="s">
        <v>6980</v>
      </c>
      <c r="G869" s="51" t="str">
        <f t="shared" si="13"/>
        <v>B</v>
      </c>
      <c r="H869" s="51"/>
      <c r="I869" s="51"/>
      <c r="J869" s="51" t="s">
        <v>3401</v>
      </c>
      <c r="K869" s="51" t="s">
        <v>3203</v>
      </c>
      <c r="L869" s="51" t="s">
        <v>3454</v>
      </c>
      <c r="M869" s="52" t="b">
        <v>0</v>
      </c>
      <c r="N869" s="53">
        <v>44707.419994247699</v>
      </c>
      <c r="O869" s="51" t="s">
        <v>2815</v>
      </c>
    </row>
    <row r="870" spans="1:15" ht="21" x14ac:dyDescent="0.25">
      <c r="A870" s="51"/>
      <c r="B870" s="51" t="s">
        <v>5096</v>
      </c>
      <c r="C870" s="51" t="s">
        <v>3404</v>
      </c>
      <c r="D870" s="54" t="s">
        <v>5097</v>
      </c>
      <c r="E870" s="51" t="s">
        <v>3199</v>
      </c>
      <c r="F870" s="51" t="s">
        <v>6980</v>
      </c>
      <c r="G870" s="51" t="str">
        <f t="shared" si="13"/>
        <v>B</v>
      </c>
      <c r="H870" s="51"/>
      <c r="I870" s="51"/>
      <c r="J870" s="51" t="s">
        <v>3202</v>
      </c>
      <c r="K870" s="51" t="s">
        <v>3203</v>
      </c>
      <c r="L870" s="51" t="s">
        <v>3479</v>
      </c>
      <c r="M870" s="52" t="b">
        <v>0</v>
      </c>
      <c r="N870" s="53">
        <v>44704.555428437503</v>
      </c>
      <c r="O870" s="51" t="s">
        <v>2815</v>
      </c>
    </row>
    <row r="871" spans="1:15" x14ac:dyDescent="0.25">
      <c r="A871" s="51"/>
      <c r="B871" s="51" t="s">
        <v>5098</v>
      </c>
      <c r="C871" s="51" t="s">
        <v>3399</v>
      </c>
      <c r="D871" s="51" t="s">
        <v>5099</v>
      </c>
      <c r="E871" s="51" t="s">
        <v>3199</v>
      </c>
      <c r="F871" s="51" t="s">
        <v>6980</v>
      </c>
      <c r="G871" s="51" t="str">
        <f t="shared" si="13"/>
        <v>B</v>
      </c>
      <c r="H871" s="51"/>
      <c r="I871" s="51"/>
      <c r="J871" s="51" t="s">
        <v>3401</v>
      </c>
      <c r="K871" s="51" t="s">
        <v>3203</v>
      </c>
      <c r="L871" s="51" t="s">
        <v>3402</v>
      </c>
      <c r="M871" s="52" t="b">
        <v>0</v>
      </c>
      <c r="N871" s="53">
        <v>44707.668763854199</v>
      </c>
      <c r="O871" s="51" t="s">
        <v>2815</v>
      </c>
    </row>
    <row r="872" spans="1:15" x14ac:dyDescent="0.25">
      <c r="A872" s="51"/>
      <c r="B872" s="51" t="s">
        <v>5100</v>
      </c>
      <c r="C872" s="51" t="s">
        <v>3404</v>
      </c>
      <c r="D872" s="51" t="s">
        <v>5101</v>
      </c>
      <c r="E872" s="51" t="s">
        <v>3199</v>
      </c>
      <c r="F872" s="51" t="s">
        <v>6980</v>
      </c>
      <c r="G872" s="51" t="str">
        <f t="shared" si="13"/>
        <v>B</v>
      </c>
      <c r="H872" s="51"/>
      <c r="I872" s="51"/>
      <c r="J872" s="51" t="s">
        <v>3202</v>
      </c>
      <c r="K872" s="51" t="s">
        <v>3203</v>
      </c>
      <c r="L872" s="51" t="s">
        <v>3421</v>
      </c>
      <c r="M872" s="52" t="b">
        <v>0</v>
      </c>
      <c r="N872" s="53">
        <v>44704.336837650502</v>
      </c>
      <c r="O872" s="51" t="s">
        <v>2815</v>
      </c>
    </row>
    <row r="873" spans="1:15" x14ac:dyDescent="0.25">
      <c r="A873" s="51"/>
      <c r="B873" s="51" t="s">
        <v>5102</v>
      </c>
      <c r="C873" s="51" t="s">
        <v>3404</v>
      </c>
      <c r="D873" s="51" t="s">
        <v>5103</v>
      </c>
      <c r="E873" s="51" t="s">
        <v>3199</v>
      </c>
      <c r="F873" s="51" t="s">
        <v>6980</v>
      </c>
      <c r="G873" s="51" t="str">
        <f t="shared" si="13"/>
        <v>B</v>
      </c>
      <c r="H873" s="51"/>
      <c r="I873" s="51"/>
      <c r="J873" s="51" t="s">
        <v>3401</v>
      </c>
      <c r="K873" s="51" t="s">
        <v>3203</v>
      </c>
      <c r="L873" s="51" t="s">
        <v>3918</v>
      </c>
      <c r="M873" s="52" t="b">
        <v>0</v>
      </c>
      <c r="N873" s="53">
        <v>44704.583602858802</v>
      </c>
      <c r="O873" s="51" t="s">
        <v>2815</v>
      </c>
    </row>
    <row r="874" spans="1:15" x14ac:dyDescent="0.25">
      <c r="A874" s="51"/>
      <c r="B874" s="51" t="s">
        <v>5104</v>
      </c>
      <c r="C874" s="51" t="s">
        <v>3404</v>
      </c>
      <c r="D874" s="51" t="s">
        <v>5105</v>
      </c>
      <c r="E874" s="51" t="s">
        <v>3199</v>
      </c>
      <c r="F874" s="51" t="s">
        <v>6980</v>
      </c>
      <c r="G874" s="51" t="str">
        <f t="shared" si="13"/>
        <v>B</v>
      </c>
      <c r="H874" s="51"/>
      <c r="I874" s="51"/>
      <c r="J874" s="51" t="s">
        <v>3401</v>
      </c>
      <c r="K874" s="51" t="s">
        <v>3203</v>
      </c>
      <c r="L874" s="51" t="s">
        <v>3476</v>
      </c>
      <c r="M874" s="52" t="b">
        <v>0</v>
      </c>
      <c r="N874" s="53">
        <v>44707.322535729203</v>
      </c>
      <c r="O874" s="51" t="s">
        <v>2815</v>
      </c>
    </row>
    <row r="875" spans="1:15" x14ac:dyDescent="0.25">
      <c r="A875" s="51" t="s">
        <v>32</v>
      </c>
      <c r="B875" s="51" t="s">
        <v>5106</v>
      </c>
      <c r="C875" s="51" t="s">
        <v>3428</v>
      </c>
      <c r="D875" s="51" t="s">
        <v>5107</v>
      </c>
      <c r="E875" s="51" t="s">
        <v>3195</v>
      </c>
      <c r="F875" s="51" t="s">
        <v>7313</v>
      </c>
      <c r="G875" s="51" t="str">
        <f t="shared" si="13"/>
        <v>N</v>
      </c>
      <c r="H875" s="51"/>
      <c r="I875" s="51"/>
      <c r="J875" s="51" t="s">
        <v>3391</v>
      </c>
      <c r="K875" s="51" t="s">
        <v>3196</v>
      </c>
      <c r="L875" s="51" t="s">
        <v>4126</v>
      </c>
      <c r="M875" s="52" t="b">
        <v>0</v>
      </c>
      <c r="N875" s="53">
        <v>44769.488928819403</v>
      </c>
      <c r="O875" s="51" t="s">
        <v>34</v>
      </c>
    </row>
    <row r="876" spans="1:15" x14ac:dyDescent="0.25">
      <c r="A876" s="51" t="s">
        <v>32</v>
      </c>
      <c r="B876" s="51" t="s">
        <v>5108</v>
      </c>
      <c r="C876" s="51" t="s">
        <v>3976</v>
      </c>
      <c r="D876" s="51" t="s">
        <v>5109</v>
      </c>
      <c r="E876" s="51" t="s">
        <v>3195</v>
      </c>
      <c r="F876" s="51" t="s">
        <v>7313</v>
      </c>
      <c r="G876" s="51" t="str">
        <f t="shared" si="13"/>
        <v>N</v>
      </c>
      <c r="H876" s="51"/>
      <c r="I876" s="51"/>
      <c r="J876" s="51" t="s">
        <v>3387</v>
      </c>
      <c r="K876" s="51" t="s">
        <v>3196</v>
      </c>
      <c r="L876" s="51" t="s">
        <v>3388</v>
      </c>
      <c r="M876" s="52" t="b">
        <v>0</v>
      </c>
      <c r="N876" s="53">
        <v>44749.759592557901</v>
      </c>
      <c r="O876" s="51" t="s">
        <v>34</v>
      </c>
    </row>
    <row r="877" spans="1:15" x14ac:dyDescent="0.25">
      <c r="A877" s="51" t="s">
        <v>32</v>
      </c>
      <c r="B877" s="51" t="s">
        <v>5110</v>
      </c>
      <c r="C877" s="51" t="s">
        <v>3396</v>
      </c>
      <c r="D877" s="51" t="s">
        <v>5111</v>
      </c>
      <c r="E877" s="51" t="s">
        <v>3195</v>
      </c>
      <c r="F877" s="51" t="s">
        <v>7313</v>
      </c>
      <c r="G877" s="51" t="str">
        <f t="shared" si="13"/>
        <v>N</v>
      </c>
      <c r="H877" s="51"/>
      <c r="I877" s="51"/>
      <c r="J877" s="51" t="s">
        <v>3301</v>
      </c>
      <c r="K877" s="51" t="s">
        <v>3196</v>
      </c>
      <c r="L877" s="51" t="s">
        <v>3656</v>
      </c>
      <c r="M877" s="52" t="b">
        <v>0</v>
      </c>
      <c r="N877" s="53">
        <v>44750.391990081</v>
      </c>
      <c r="O877" s="51" t="s">
        <v>34</v>
      </c>
    </row>
    <row r="878" spans="1:15" x14ac:dyDescent="0.25">
      <c r="A878" s="51" t="s">
        <v>32</v>
      </c>
      <c r="B878" s="51" t="s">
        <v>5112</v>
      </c>
      <c r="C878" s="51" t="s">
        <v>3396</v>
      </c>
      <c r="D878" s="51" t="s">
        <v>5113</v>
      </c>
      <c r="E878" s="51" t="s">
        <v>3195</v>
      </c>
      <c r="F878" s="51" t="s">
        <v>7313</v>
      </c>
      <c r="G878" s="51" t="str">
        <f t="shared" si="13"/>
        <v>N</v>
      </c>
      <c r="H878" s="51"/>
      <c r="I878" s="51"/>
      <c r="J878" s="51" t="s">
        <v>3391</v>
      </c>
      <c r="K878" s="51" t="s">
        <v>3196</v>
      </c>
      <c r="L878" s="51" t="s">
        <v>4244</v>
      </c>
      <c r="M878" s="52" t="b">
        <v>0</v>
      </c>
      <c r="N878" s="53">
        <v>44749.5924673958</v>
      </c>
      <c r="O878" s="51" t="s">
        <v>34</v>
      </c>
    </row>
    <row r="879" spans="1:15" x14ac:dyDescent="0.25">
      <c r="A879" s="51"/>
      <c r="B879" s="51" t="s">
        <v>5114</v>
      </c>
      <c r="C879" s="51" t="s">
        <v>3404</v>
      </c>
      <c r="D879" s="51" t="s">
        <v>5115</v>
      </c>
      <c r="E879" s="51" t="s">
        <v>3199</v>
      </c>
      <c r="F879" s="51" t="s">
        <v>6980</v>
      </c>
      <c r="G879" s="51" t="str">
        <f t="shared" si="13"/>
        <v>B</v>
      </c>
      <c r="H879" s="51"/>
      <c r="I879" s="51"/>
      <c r="J879" s="51" t="s">
        <v>3202</v>
      </c>
      <c r="K879" s="51" t="s">
        <v>3203</v>
      </c>
      <c r="L879" s="51" t="s">
        <v>3479</v>
      </c>
      <c r="M879" s="52" t="b">
        <v>0</v>
      </c>
      <c r="N879" s="53">
        <v>44704.556157557898</v>
      </c>
      <c r="O879" s="51" t="s">
        <v>2815</v>
      </c>
    </row>
    <row r="880" spans="1:15" x14ac:dyDescent="0.25">
      <c r="A880" s="51"/>
      <c r="B880" s="51" t="s">
        <v>5116</v>
      </c>
      <c r="C880" s="51" t="s">
        <v>3404</v>
      </c>
      <c r="D880" s="51" t="s">
        <v>5117</v>
      </c>
      <c r="E880" s="51" t="s">
        <v>3199</v>
      </c>
      <c r="F880" s="51" t="s">
        <v>6980</v>
      </c>
      <c r="G880" s="51" t="str">
        <f t="shared" si="13"/>
        <v>B</v>
      </c>
      <c r="H880" s="51"/>
      <c r="I880" s="51"/>
      <c r="J880" s="51" t="s">
        <v>3202</v>
      </c>
      <c r="K880" s="51" t="s">
        <v>3203</v>
      </c>
      <c r="L880" s="51" t="s">
        <v>3532</v>
      </c>
      <c r="M880" s="52" t="b">
        <v>0</v>
      </c>
      <c r="N880" s="53">
        <v>44705.585667592597</v>
      </c>
      <c r="O880" s="51" t="s">
        <v>2815</v>
      </c>
    </row>
    <row r="881" spans="1:15" x14ac:dyDescent="0.25">
      <c r="A881" s="51"/>
      <c r="B881" s="51" t="s">
        <v>5118</v>
      </c>
      <c r="C881" s="51" t="s">
        <v>3404</v>
      </c>
      <c r="D881" s="51" t="s">
        <v>5119</v>
      </c>
      <c r="E881" s="51" t="s">
        <v>3199</v>
      </c>
      <c r="F881" s="51" t="s">
        <v>6980</v>
      </c>
      <c r="G881" s="51" t="str">
        <f t="shared" si="13"/>
        <v>B</v>
      </c>
      <c r="H881" s="51"/>
      <c r="I881" s="51"/>
      <c r="J881" s="51" t="s">
        <v>3202</v>
      </c>
      <c r="K881" s="51" t="s">
        <v>3203</v>
      </c>
      <c r="L881" s="51" t="s">
        <v>3532</v>
      </c>
      <c r="M881" s="52" t="b">
        <v>0</v>
      </c>
      <c r="N881" s="53">
        <v>44705.584096643499</v>
      </c>
      <c r="O881" s="51" t="s">
        <v>2815</v>
      </c>
    </row>
    <row r="882" spans="1:15" x14ac:dyDescent="0.25">
      <c r="A882" s="51"/>
      <c r="B882" s="51" t="s">
        <v>5120</v>
      </c>
      <c r="C882" s="51" t="s">
        <v>3404</v>
      </c>
      <c r="D882" s="51" t="s">
        <v>5121</v>
      </c>
      <c r="E882" s="51" t="s">
        <v>3199</v>
      </c>
      <c r="F882" s="51" t="s">
        <v>6980</v>
      </c>
      <c r="G882" s="51" t="str">
        <f t="shared" si="13"/>
        <v>B</v>
      </c>
      <c r="H882" s="51"/>
      <c r="I882" s="51"/>
      <c r="J882" s="51" t="s">
        <v>3202</v>
      </c>
      <c r="K882" s="51" t="s">
        <v>3203</v>
      </c>
      <c r="L882" s="51" t="s">
        <v>3421</v>
      </c>
      <c r="M882" s="52" t="b">
        <v>0</v>
      </c>
      <c r="N882" s="53">
        <v>44704.337169213002</v>
      </c>
      <c r="O882" s="51" t="s">
        <v>2815</v>
      </c>
    </row>
    <row r="883" spans="1:15" x14ac:dyDescent="0.25">
      <c r="A883" s="51"/>
      <c r="B883" s="51" t="s">
        <v>5122</v>
      </c>
      <c r="C883" s="51" t="s">
        <v>3404</v>
      </c>
      <c r="D883" s="51" t="s">
        <v>5123</v>
      </c>
      <c r="E883" s="51" t="s">
        <v>3199</v>
      </c>
      <c r="F883" s="51" t="s">
        <v>6980</v>
      </c>
      <c r="G883" s="51" t="str">
        <f t="shared" si="13"/>
        <v>B</v>
      </c>
      <c r="H883" s="51"/>
      <c r="I883" s="51"/>
      <c r="J883" s="51" t="s">
        <v>3202</v>
      </c>
      <c r="K883" s="51" t="s">
        <v>3203</v>
      </c>
      <c r="L883" s="51" t="s">
        <v>3479</v>
      </c>
      <c r="M883" s="52" t="b">
        <v>0</v>
      </c>
      <c r="N883" s="53">
        <v>44704.555807094897</v>
      </c>
      <c r="O883" s="51" t="s">
        <v>2815</v>
      </c>
    </row>
    <row r="884" spans="1:15" x14ac:dyDescent="0.25">
      <c r="A884" s="51" t="s">
        <v>32</v>
      </c>
      <c r="B884" s="51" t="s">
        <v>5124</v>
      </c>
      <c r="C884" s="51" t="s">
        <v>3396</v>
      </c>
      <c r="D884" s="51" t="s">
        <v>5125</v>
      </c>
      <c r="E884" s="51" t="s">
        <v>3195</v>
      </c>
      <c r="F884" s="51" t="s">
        <v>7313</v>
      </c>
      <c r="G884" s="51" t="str">
        <f t="shared" si="13"/>
        <v>N</v>
      </c>
      <c r="H884" s="51"/>
      <c r="I884" s="51"/>
      <c r="J884" s="51" t="s">
        <v>3301</v>
      </c>
      <c r="K884" s="51" t="s">
        <v>3196</v>
      </c>
      <c r="L884" s="51" t="s">
        <v>3397</v>
      </c>
      <c r="M884" s="52" t="b">
        <v>0</v>
      </c>
      <c r="N884" s="53">
        <v>44799.412895983798</v>
      </c>
      <c r="O884" s="51" t="s">
        <v>34</v>
      </c>
    </row>
    <row r="885" spans="1:15" x14ac:dyDescent="0.25">
      <c r="A885" s="51" t="s">
        <v>32</v>
      </c>
      <c r="B885" s="51" t="s">
        <v>5126</v>
      </c>
      <c r="C885" s="51" t="s">
        <v>3396</v>
      </c>
      <c r="D885" s="51" t="s">
        <v>5127</v>
      </c>
      <c r="E885" s="51" t="s">
        <v>3195</v>
      </c>
      <c r="F885" s="51" t="s">
        <v>7313</v>
      </c>
      <c r="G885" s="51" t="str">
        <f t="shared" si="13"/>
        <v>N</v>
      </c>
      <c r="H885" s="51"/>
      <c r="I885" s="51"/>
      <c r="J885" s="51" t="s">
        <v>3457</v>
      </c>
      <c r="K885" s="51" t="s">
        <v>3196</v>
      </c>
      <c r="L885" s="51" t="s">
        <v>3383</v>
      </c>
      <c r="M885" s="52" t="b">
        <v>0</v>
      </c>
      <c r="N885" s="53">
        <v>44715.748872569398</v>
      </c>
      <c r="O885" s="51" t="s">
        <v>34</v>
      </c>
    </row>
    <row r="886" spans="1:15" x14ac:dyDescent="0.25">
      <c r="A886" s="51"/>
      <c r="B886" s="51" t="s">
        <v>5128</v>
      </c>
      <c r="C886" s="51" t="s">
        <v>3399</v>
      </c>
      <c r="D886" s="51" t="s">
        <v>5129</v>
      </c>
      <c r="E886" s="51" t="s">
        <v>3199</v>
      </c>
      <c r="F886" s="51" t="s">
        <v>6980</v>
      </c>
      <c r="G886" s="51" t="str">
        <f t="shared" si="13"/>
        <v>B</v>
      </c>
      <c r="H886" s="51"/>
      <c r="I886" s="51"/>
      <c r="J886" s="51" t="s">
        <v>3401</v>
      </c>
      <c r="K886" s="51" t="s">
        <v>3203</v>
      </c>
      <c r="L886" s="51" t="s">
        <v>3454</v>
      </c>
      <c r="M886" s="52" t="b">
        <v>0</v>
      </c>
      <c r="N886" s="53">
        <v>44707.420177314802</v>
      </c>
      <c r="O886" s="51" t="s">
        <v>2815</v>
      </c>
    </row>
    <row r="887" spans="1:15" x14ac:dyDescent="0.25">
      <c r="A887" s="51"/>
      <c r="B887" s="51" t="s">
        <v>5130</v>
      </c>
      <c r="C887" s="51" t="s">
        <v>3399</v>
      </c>
      <c r="D887" s="51" t="s">
        <v>5131</v>
      </c>
      <c r="E887" s="51" t="s">
        <v>3199</v>
      </c>
      <c r="F887" s="51" t="s">
        <v>6980</v>
      </c>
      <c r="G887" s="51" t="str">
        <f t="shared" si="13"/>
        <v>B</v>
      </c>
      <c r="H887" s="51"/>
      <c r="I887" s="51"/>
      <c r="J887" s="51" t="s">
        <v>3401</v>
      </c>
      <c r="K887" s="51" t="s">
        <v>3203</v>
      </c>
      <c r="L887" s="51" t="s">
        <v>3402</v>
      </c>
      <c r="M887" s="52" t="b">
        <v>0</v>
      </c>
      <c r="N887" s="53">
        <v>44707.669520405099</v>
      </c>
      <c r="O887" s="51" t="s">
        <v>2815</v>
      </c>
    </row>
    <row r="888" spans="1:15" x14ac:dyDescent="0.25">
      <c r="A888" s="51" t="s">
        <v>32</v>
      </c>
      <c r="B888" s="51" t="s">
        <v>5132</v>
      </c>
      <c r="C888" s="51" t="s">
        <v>3396</v>
      </c>
      <c r="D888" s="51" t="s">
        <v>5133</v>
      </c>
      <c r="E888" s="51" t="s">
        <v>3195</v>
      </c>
      <c r="F888" s="51" t="s">
        <v>7313</v>
      </c>
      <c r="G888" s="51" t="str">
        <f t="shared" si="13"/>
        <v>N</v>
      </c>
      <c r="H888" s="51"/>
      <c r="I888" s="51"/>
      <c r="J888" s="51" t="s">
        <v>3457</v>
      </c>
      <c r="K888" s="51" t="s">
        <v>3196</v>
      </c>
      <c r="L888" s="51" t="s">
        <v>3383</v>
      </c>
      <c r="M888" s="52" t="b">
        <v>0</v>
      </c>
      <c r="N888" s="53">
        <v>44719.778119062503</v>
      </c>
      <c r="O888" s="51" t="s">
        <v>34</v>
      </c>
    </row>
    <row r="889" spans="1:15" x14ac:dyDescent="0.25">
      <c r="A889" s="51"/>
      <c r="B889" s="51" t="s">
        <v>5134</v>
      </c>
      <c r="C889" s="51" t="s">
        <v>3404</v>
      </c>
      <c r="D889" s="51" t="s">
        <v>5135</v>
      </c>
      <c r="E889" s="51" t="s">
        <v>3199</v>
      </c>
      <c r="F889" s="51" t="s">
        <v>6980</v>
      </c>
      <c r="G889" s="51" t="str">
        <f t="shared" si="13"/>
        <v>B</v>
      </c>
      <c r="H889" s="51"/>
      <c r="I889" s="51"/>
      <c r="J889" s="51" t="s">
        <v>3202</v>
      </c>
      <c r="K889" s="51" t="s">
        <v>3203</v>
      </c>
      <c r="L889" s="51" t="s">
        <v>3435</v>
      </c>
      <c r="M889" s="52" t="b">
        <v>0</v>
      </c>
      <c r="N889" s="53">
        <v>44704.390613344898</v>
      </c>
      <c r="O889" s="51" t="s">
        <v>2815</v>
      </c>
    </row>
    <row r="890" spans="1:15" x14ac:dyDescent="0.25">
      <c r="A890" s="51"/>
      <c r="B890" s="51" t="s">
        <v>5136</v>
      </c>
      <c r="C890" s="51" t="s">
        <v>3399</v>
      </c>
      <c r="D890" s="51" t="s">
        <v>5137</v>
      </c>
      <c r="E890" s="51" t="s">
        <v>3199</v>
      </c>
      <c r="F890" s="51" t="s">
        <v>6980</v>
      </c>
      <c r="G890" s="51" t="str">
        <f t="shared" si="13"/>
        <v>B</v>
      </c>
      <c r="H890" s="51"/>
      <c r="I890" s="51"/>
      <c r="J890" s="51" t="s">
        <v>3401</v>
      </c>
      <c r="K890" s="51" t="s">
        <v>3203</v>
      </c>
      <c r="L890" s="51" t="s">
        <v>3402</v>
      </c>
      <c r="M890" s="52" t="b">
        <v>0</v>
      </c>
      <c r="N890" s="53">
        <v>44707.659136493101</v>
      </c>
      <c r="O890" s="51" t="s">
        <v>2815</v>
      </c>
    </row>
    <row r="891" spans="1:15" x14ac:dyDescent="0.25">
      <c r="A891" s="51"/>
      <c r="B891" s="51" t="s">
        <v>5138</v>
      </c>
      <c r="C891" s="51" t="s">
        <v>3404</v>
      </c>
      <c r="D891" s="51" t="s">
        <v>5139</v>
      </c>
      <c r="E891" s="51" t="s">
        <v>3199</v>
      </c>
      <c r="F891" s="51" t="s">
        <v>6980</v>
      </c>
      <c r="G891" s="51" t="str">
        <f t="shared" si="13"/>
        <v>B</v>
      </c>
      <c r="H891" s="51"/>
      <c r="I891" s="51"/>
      <c r="J891" s="51" t="s">
        <v>3401</v>
      </c>
      <c r="K891" s="51" t="s">
        <v>3203</v>
      </c>
      <c r="L891" s="51" t="s">
        <v>3538</v>
      </c>
      <c r="M891" s="52" t="b">
        <v>0</v>
      </c>
      <c r="N891" s="53">
        <v>44704.599975266203</v>
      </c>
      <c r="O891" s="51" t="s">
        <v>2815</v>
      </c>
    </row>
    <row r="892" spans="1:15" x14ac:dyDescent="0.25">
      <c r="A892" s="51"/>
      <c r="B892" s="51" t="s">
        <v>5140</v>
      </c>
      <c r="C892" s="51" t="s">
        <v>3404</v>
      </c>
      <c r="D892" s="51" t="s">
        <v>5141</v>
      </c>
      <c r="E892" s="51" t="s">
        <v>3199</v>
      </c>
      <c r="F892" s="51" t="s">
        <v>6980</v>
      </c>
      <c r="G892" s="51" t="str">
        <f t="shared" si="13"/>
        <v>B</v>
      </c>
      <c r="H892" s="51"/>
      <c r="I892" s="51"/>
      <c r="J892" s="51" t="s">
        <v>3401</v>
      </c>
      <c r="K892" s="51" t="s">
        <v>3203</v>
      </c>
      <c r="L892" s="51" t="s">
        <v>3406</v>
      </c>
      <c r="M892" s="52" t="b">
        <v>0</v>
      </c>
      <c r="N892" s="53">
        <v>44707.486307210602</v>
      </c>
      <c r="O892" s="51" t="s">
        <v>2815</v>
      </c>
    </row>
    <row r="893" spans="1:15" x14ac:dyDescent="0.25">
      <c r="A893" s="51" t="s">
        <v>32</v>
      </c>
      <c r="B893" s="51" t="s">
        <v>5142</v>
      </c>
      <c r="C893" s="51" t="s">
        <v>3428</v>
      </c>
      <c r="D893" s="51" t="s">
        <v>5143</v>
      </c>
      <c r="E893" s="51" t="s">
        <v>3195</v>
      </c>
      <c r="F893" s="51" t="s">
        <v>7313</v>
      </c>
      <c r="G893" s="51" t="str">
        <f t="shared" si="13"/>
        <v>N</v>
      </c>
      <c r="H893" s="51"/>
      <c r="I893" s="51"/>
      <c r="J893" s="51" t="s">
        <v>3391</v>
      </c>
      <c r="K893" s="51" t="s">
        <v>3196</v>
      </c>
      <c r="L893" s="51" t="s">
        <v>4126</v>
      </c>
      <c r="M893" s="52" t="b">
        <v>0</v>
      </c>
      <c r="N893" s="53">
        <v>44715.747351655104</v>
      </c>
      <c r="O893" s="51" t="s">
        <v>34</v>
      </c>
    </row>
    <row r="894" spans="1:15" x14ac:dyDescent="0.25">
      <c r="A894" s="51" t="s">
        <v>32</v>
      </c>
      <c r="B894" s="51" t="s">
        <v>5144</v>
      </c>
      <c r="C894" s="51" t="s">
        <v>3428</v>
      </c>
      <c r="D894" s="51" t="s">
        <v>5145</v>
      </c>
      <c r="E894" s="51" t="s">
        <v>3195</v>
      </c>
      <c r="F894" s="51" t="s">
        <v>7313</v>
      </c>
      <c r="G894" s="51" t="str">
        <f t="shared" si="13"/>
        <v>N</v>
      </c>
      <c r="H894" s="51"/>
      <c r="I894" s="51"/>
      <c r="J894" s="51" t="s">
        <v>3391</v>
      </c>
      <c r="K894" s="51" t="s">
        <v>3196</v>
      </c>
      <c r="L894" s="51" t="s">
        <v>3430</v>
      </c>
      <c r="M894" s="52" t="b">
        <v>0</v>
      </c>
      <c r="N894" s="53">
        <v>44765.337945914398</v>
      </c>
      <c r="O894" s="51" t="s">
        <v>34</v>
      </c>
    </row>
    <row r="895" spans="1:15" x14ac:dyDescent="0.25">
      <c r="A895" s="51" t="s">
        <v>32</v>
      </c>
      <c r="B895" s="51" t="s">
        <v>5146</v>
      </c>
      <c r="C895" s="51" t="s">
        <v>3428</v>
      </c>
      <c r="D895" s="51" t="s">
        <v>5147</v>
      </c>
      <c r="E895" s="51" t="s">
        <v>3195</v>
      </c>
      <c r="F895" s="51" t="s">
        <v>7313</v>
      </c>
      <c r="G895" s="51" t="str">
        <f t="shared" si="13"/>
        <v>N</v>
      </c>
      <c r="H895" s="51"/>
      <c r="I895" s="51"/>
      <c r="J895" s="51" t="s">
        <v>3391</v>
      </c>
      <c r="K895" s="51" t="s">
        <v>3196</v>
      </c>
      <c r="L895" s="51" t="s">
        <v>3430</v>
      </c>
      <c r="M895" s="52" t="b">
        <v>0</v>
      </c>
      <c r="N895" s="53">
        <v>44755.660005324098</v>
      </c>
      <c r="O895" s="51" t="s">
        <v>34</v>
      </c>
    </row>
    <row r="896" spans="1:15" x14ac:dyDescent="0.25">
      <c r="A896" s="51"/>
      <c r="B896" s="51" t="s">
        <v>5148</v>
      </c>
      <c r="C896" s="51" t="s">
        <v>3404</v>
      </c>
      <c r="D896" s="51" t="s">
        <v>5149</v>
      </c>
      <c r="E896" s="51" t="s">
        <v>3199</v>
      </c>
      <c r="F896" s="51" t="s">
        <v>6980</v>
      </c>
      <c r="G896" s="51" t="str">
        <f t="shared" si="13"/>
        <v>B</v>
      </c>
      <c r="H896" s="51"/>
      <c r="I896" s="51"/>
      <c r="J896" s="51" t="s">
        <v>3401</v>
      </c>
      <c r="K896" s="51" t="s">
        <v>3203</v>
      </c>
      <c r="L896" s="51" t="s">
        <v>3476</v>
      </c>
      <c r="M896" s="52" t="b">
        <v>0</v>
      </c>
      <c r="N896" s="53">
        <v>44707.323575196802</v>
      </c>
      <c r="O896" s="51" t="s">
        <v>2815</v>
      </c>
    </row>
    <row r="897" spans="1:15" x14ac:dyDescent="0.25">
      <c r="A897" s="51"/>
      <c r="B897" s="51" t="s">
        <v>5150</v>
      </c>
      <c r="C897" s="51" t="s">
        <v>3399</v>
      </c>
      <c r="D897" s="51" t="s">
        <v>5151</v>
      </c>
      <c r="E897" s="51" t="s">
        <v>3199</v>
      </c>
      <c r="F897" s="51" t="s">
        <v>6980</v>
      </c>
      <c r="G897" s="51" t="str">
        <f t="shared" si="13"/>
        <v>B</v>
      </c>
      <c r="H897" s="51"/>
      <c r="I897" s="51"/>
      <c r="J897" s="51" t="s">
        <v>3401</v>
      </c>
      <c r="K897" s="51" t="s">
        <v>3203</v>
      </c>
      <c r="L897" s="51" t="s">
        <v>3402</v>
      </c>
      <c r="M897" s="52" t="b">
        <v>0</v>
      </c>
      <c r="N897" s="53">
        <v>44707.669690127303</v>
      </c>
      <c r="O897" s="51" t="s">
        <v>2815</v>
      </c>
    </row>
    <row r="898" spans="1:15" x14ac:dyDescent="0.25">
      <c r="A898" s="51"/>
      <c r="B898" s="51" t="s">
        <v>5152</v>
      </c>
      <c r="C898" s="51" t="s">
        <v>3404</v>
      </c>
      <c r="D898" s="51" t="s">
        <v>5153</v>
      </c>
      <c r="E898" s="51" t="s">
        <v>3199</v>
      </c>
      <c r="F898" s="51" t="s">
        <v>6980</v>
      </c>
      <c r="G898" s="51" t="str">
        <f t="shared" si="13"/>
        <v>B</v>
      </c>
      <c r="H898" s="51"/>
      <c r="I898" s="51"/>
      <c r="J898" s="51" t="s">
        <v>3401</v>
      </c>
      <c r="K898" s="51" t="s">
        <v>3203</v>
      </c>
      <c r="L898" s="51" t="s">
        <v>3476</v>
      </c>
      <c r="M898" s="52" t="b">
        <v>0</v>
      </c>
      <c r="N898" s="53">
        <v>44706.728982604203</v>
      </c>
      <c r="O898" s="51" t="s">
        <v>2815</v>
      </c>
    </row>
    <row r="899" spans="1:15" x14ac:dyDescent="0.25">
      <c r="A899" s="51" t="s">
        <v>32</v>
      </c>
      <c r="B899" s="51" t="s">
        <v>5154</v>
      </c>
      <c r="C899" s="51" t="s">
        <v>3396</v>
      </c>
      <c r="D899" s="51" t="s">
        <v>5155</v>
      </c>
      <c r="E899" s="51" t="s">
        <v>3195</v>
      </c>
      <c r="F899" s="51" t="s">
        <v>7313</v>
      </c>
      <c r="G899" s="51" t="str">
        <f t="shared" si="13"/>
        <v>N</v>
      </c>
      <c r="H899" s="51"/>
      <c r="I899" s="51"/>
      <c r="J899" s="51" t="s">
        <v>3391</v>
      </c>
      <c r="K899" s="51" t="s">
        <v>3196</v>
      </c>
      <c r="L899" s="51" t="s">
        <v>3847</v>
      </c>
      <c r="M899" s="52" t="b">
        <v>0</v>
      </c>
      <c r="N899" s="53">
        <v>44749.679747997703</v>
      </c>
      <c r="O899" s="51" t="s">
        <v>34</v>
      </c>
    </row>
    <row r="900" spans="1:15" x14ac:dyDescent="0.25">
      <c r="A900" s="51" t="s">
        <v>32</v>
      </c>
      <c r="B900" s="51" t="s">
        <v>5156</v>
      </c>
      <c r="C900" s="51" t="s">
        <v>3396</v>
      </c>
      <c r="D900" s="51" t="s">
        <v>5157</v>
      </c>
      <c r="E900" s="51" t="s">
        <v>3195</v>
      </c>
      <c r="F900" s="51" t="s">
        <v>7313</v>
      </c>
      <c r="G900" s="51" t="str">
        <f t="shared" ref="G900:G963" si="14">IF(F900="MIENNAM","N","B")</f>
        <v>N</v>
      </c>
      <c r="H900" s="51"/>
      <c r="I900" s="51"/>
      <c r="J900" s="51" t="s">
        <v>3457</v>
      </c>
      <c r="K900" s="51" t="s">
        <v>3196</v>
      </c>
      <c r="L900" s="51" t="s">
        <v>3383</v>
      </c>
      <c r="M900" s="52" t="b">
        <v>0</v>
      </c>
      <c r="N900" s="53">
        <v>44742.458804513903</v>
      </c>
      <c r="O900" s="51" t="s">
        <v>34</v>
      </c>
    </row>
    <row r="901" spans="1:15" x14ac:dyDescent="0.25">
      <c r="A901" s="51" t="s">
        <v>32</v>
      </c>
      <c r="B901" s="51" t="s">
        <v>5158</v>
      </c>
      <c r="C901" s="51" t="s">
        <v>3428</v>
      </c>
      <c r="D901" s="51" t="s">
        <v>5159</v>
      </c>
      <c r="E901" s="51" t="s">
        <v>3195</v>
      </c>
      <c r="F901" s="51" t="s">
        <v>7313</v>
      </c>
      <c r="G901" s="51" t="str">
        <f t="shared" si="14"/>
        <v>N</v>
      </c>
      <c r="H901" s="51"/>
      <c r="I901" s="51"/>
      <c r="J901" s="51" t="s">
        <v>3391</v>
      </c>
      <c r="K901" s="51" t="s">
        <v>3196</v>
      </c>
      <c r="L901" s="51" t="s">
        <v>3430</v>
      </c>
      <c r="M901" s="52" t="b">
        <v>0</v>
      </c>
      <c r="N901" s="53">
        <v>44765.341889039402</v>
      </c>
      <c r="O901" s="51" t="s">
        <v>34</v>
      </c>
    </row>
    <row r="902" spans="1:15" x14ac:dyDescent="0.25">
      <c r="A902" s="51"/>
      <c r="B902" s="51" t="s">
        <v>5160</v>
      </c>
      <c r="C902" s="51" t="s">
        <v>3399</v>
      </c>
      <c r="D902" s="51" t="s">
        <v>5161</v>
      </c>
      <c r="E902" s="51" t="s">
        <v>3199</v>
      </c>
      <c r="F902" s="51" t="s">
        <v>6980</v>
      </c>
      <c r="G902" s="51" t="str">
        <f t="shared" si="14"/>
        <v>B</v>
      </c>
      <c r="H902" s="51"/>
      <c r="I902" s="51"/>
      <c r="J902" s="51" t="s">
        <v>3401</v>
      </c>
      <c r="K902" s="51" t="s">
        <v>3203</v>
      </c>
      <c r="L902" s="51" t="s">
        <v>3449</v>
      </c>
      <c r="M902" s="52" t="b">
        <v>0</v>
      </c>
      <c r="N902" s="53">
        <v>44709.445243599497</v>
      </c>
      <c r="O902" s="51" t="s">
        <v>2815</v>
      </c>
    </row>
    <row r="903" spans="1:15" x14ac:dyDescent="0.25">
      <c r="A903" s="51"/>
      <c r="B903" s="51" t="s">
        <v>5162</v>
      </c>
      <c r="C903" s="51" t="s">
        <v>3404</v>
      </c>
      <c r="D903" s="51" t="s">
        <v>5163</v>
      </c>
      <c r="E903" s="51" t="s">
        <v>3199</v>
      </c>
      <c r="F903" s="51" t="s">
        <v>6980</v>
      </c>
      <c r="G903" s="51" t="str">
        <f t="shared" si="14"/>
        <v>B</v>
      </c>
      <c r="H903" s="51"/>
      <c r="I903" s="51"/>
      <c r="J903" s="51" t="s">
        <v>3202</v>
      </c>
      <c r="K903" s="51" t="s">
        <v>3203</v>
      </c>
      <c r="L903" s="51" t="s">
        <v>3415</v>
      </c>
      <c r="M903" s="52" t="b">
        <v>0</v>
      </c>
      <c r="N903" s="53">
        <v>44704.453668483802</v>
      </c>
      <c r="O903" s="51" t="s">
        <v>2815</v>
      </c>
    </row>
    <row r="904" spans="1:15" x14ac:dyDescent="0.25">
      <c r="A904" s="51" t="s">
        <v>32</v>
      </c>
      <c r="B904" s="51" t="s">
        <v>5164</v>
      </c>
      <c r="C904" s="51" t="s">
        <v>3396</v>
      </c>
      <c r="D904" s="51" t="s">
        <v>5165</v>
      </c>
      <c r="E904" s="51" t="s">
        <v>3195</v>
      </c>
      <c r="F904" s="51" t="s">
        <v>7313</v>
      </c>
      <c r="G904" s="51" t="str">
        <f t="shared" si="14"/>
        <v>N</v>
      </c>
      <c r="H904" s="51"/>
      <c r="I904" s="51"/>
      <c r="J904" s="51" t="s">
        <v>3391</v>
      </c>
      <c r="K904" s="51" t="s">
        <v>3196</v>
      </c>
      <c r="L904" s="51" t="s">
        <v>3392</v>
      </c>
      <c r="M904" s="52" t="b">
        <v>0</v>
      </c>
      <c r="N904" s="53">
        <v>44749.601465393498</v>
      </c>
      <c r="O904" s="51" t="s">
        <v>34</v>
      </c>
    </row>
    <row r="905" spans="1:15" x14ac:dyDescent="0.25">
      <c r="A905" s="51" t="s">
        <v>32</v>
      </c>
      <c r="B905" s="51" t="s">
        <v>5166</v>
      </c>
      <c r="C905" s="51" t="s">
        <v>3396</v>
      </c>
      <c r="D905" s="51" t="s">
        <v>5167</v>
      </c>
      <c r="E905" s="51" t="s">
        <v>3195</v>
      </c>
      <c r="F905" s="51" t="s">
        <v>7313</v>
      </c>
      <c r="G905" s="51" t="str">
        <f t="shared" si="14"/>
        <v>N</v>
      </c>
      <c r="H905" s="51"/>
      <c r="I905" s="51"/>
      <c r="J905" s="51" t="s">
        <v>3457</v>
      </c>
      <c r="K905" s="51" t="s">
        <v>3196</v>
      </c>
      <c r="L905" s="51" t="s">
        <v>3458</v>
      </c>
      <c r="M905" s="52" t="b">
        <v>0</v>
      </c>
      <c r="N905" s="53">
        <v>44755.605564965299</v>
      </c>
      <c r="O905" s="51" t="s">
        <v>34</v>
      </c>
    </row>
    <row r="906" spans="1:15" x14ac:dyDescent="0.25">
      <c r="A906" s="51" t="s">
        <v>32</v>
      </c>
      <c r="B906" s="51" t="s">
        <v>5168</v>
      </c>
      <c r="C906" s="51" t="s">
        <v>3396</v>
      </c>
      <c r="D906" s="51" t="s">
        <v>5169</v>
      </c>
      <c r="E906" s="51" t="s">
        <v>3195</v>
      </c>
      <c r="F906" s="51" t="s">
        <v>7313</v>
      </c>
      <c r="G906" s="51" t="str">
        <f t="shared" si="14"/>
        <v>N</v>
      </c>
      <c r="H906" s="51"/>
      <c r="I906" s="51"/>
      <c r="J906" s="51" t="s">
        <v>3301</v>
      </c>
      <c r="K906" s="51" t="s">
        <v>3196</v>
      </c>
      <c r="L906" s="51" t="s">
        <v>3397</v>
      </c>
      <c r="M906" s="52" t="b">
        <v>0</v>
      </c>
      <c r="N906" s="53">
        <v>44750.389128159703</v>
      </c>
      <c r="O906" s="51" t="s">
        <v>34</v>
      </c>
    </row>
    <row r="907" spans="1:15" x14ac:dyDescent="0.25">
      <c r="A907" s="51" t="s">
        <v>32</v>
      </c>
      <c r="B907" s="51" t="s">
        <v>5170</v>
      </c>
      <c r="C907" s="51" t="s">
        <v>3396</v>
      </c>
      <c r="D907" s="51" t="s">
        <v>5171</v>
      </c>
      <c r="E907" s="51" t="s">
        <v>3195</v>
      </c>
      <c r="F907" s="51" t="s">
        <v>7313</v>
      </c>
      <c r="G907" s="51" t="str">
        <f t="shared" si="14"/>
        <v>N</v>
      </c>
      <c r="H907" s="51"/>
      <c r="I907" s="51"/>
      <c r="J907" s="51" t="s">
        <v>3457</v>
      </c>
      <c r="K907" s="51" t="s">
        <v>3196</v>
      </c>
      <c r="L907" s="51" t="s">
        <v>3383</v>
      </c>
      <c r="M907" s="52" t="b">
        <v>0</v>
      </c>
      <c r="N907" s="53">
        <v>44767.436714583302</v>
      </c>
      <c r="O907" s="51" t="s">
        <v>34</v>
      </c>
    </row>
    <row r="908" spans="1:15" x14ac:dyDescent="0.25">
      <c r="A908" s="51"/>
      <c r="B908" s="51" t="s">
        <v>5172</v>
      </c>
      <c r="C908" s="51" t="s">
        <v>3399</v>
      </c>
      <c r="D908" s="51" t="s">
        <v>5173</v>
      </c>
      <c r="E908" s="51" t="s">
        <v>3199</v>
      </c>
      <c r="F908" s="51" t="s">
        <v>6980</v>
      </c>
      <c r="G908" s="51" t="str">
        <f t="shared" si="14"/>
        <v>B</v>
      </c>
      <c r="H908" s="51"/>
      <c r="I908" s="51"/>
      <c r="J908" s="51" t="s">
        <v>3401</v>
      </c>
      <c r="K908" s="51" t="s">
        <v>3203</v>
      </c>
      <c r="L908" s="51" t="s">
        <v>3454</v>
      </c>
      <c r="M908" s="52" t="b">
        <v>0</v>
      </c>
      <c r="N908" s="53">
        <v>44707.420362303201</v>
      </c>
      <c r="O908" s="51" t="s">
        <v>2815</v>
      </c>
    </row>
    <row r="909" spans="1:15" x14ac:dyDescent="0.25">
      <c r="A909" s="51"/>
      <c r="B909" s="51" t="s">
        <v>5174</v>
      </c>
      <c r="C909" s="51" t="s">
        <v>3404</v>
      </c>
      <c r="D909" s="51" t="s">
        <v>5175</v>
      </c>
      <c r="E909" s="51" t="s">
        <v>3199</v>
      </c>
      <c r="F909" s="51" t="s">
        <v>6980</v>
      </c>
      <c r="G909" s="51" t="str">
        <f t="shared" si="14"/>
        <v>B</v>
      </c>
      <c r="H909" s="51"/>
      <c r="I909" s="51"/>
      <c r="J909" s="51" t="s">
        <v>3202</v>
      </c>
      <c r="K909" s="51" t="s">
        <v>3203</v>
      </c>
      <c r="L909" s="51" t="s">
        <v>3421</v>
      </c>
      <c r="M909" s="52" t="b">
        <v>0</v>
      </c>
      <c r="N909" s="53">
        <v>44704.337705983802</v>
      </c>
      <c r="O909" s="51" t="s">
        <v>2815</v>
      </c>
    </row>
    <row r="910" spans="1:15" x14ac:dyDescent="0.25">
      <c r="A910" s="51"/>
      <c r="B910" s="51" t="s">
        <v>5176</v>
      </c>
      <c r="C910" s="51" t="s">
        <v>3404</v>
      </c>
      <c r="D910" s="51" t="s">
        <v>5177</v>
      </c>
      <c r="E910" s="51" t="s">
        <v>3199</v>
      </c>
      <c r="F910" s="51" t="s">
        <v>6980</v>
      </c>
      <c r="G910" s="51" t="str">
        <f t="shared" si="14"/>
        <v>B</v>
      </c>
      <c r="H910" s="51"/>
      <c r="I910" s="51"/>
      <c r="J910" s="51" t="s">
        <v>3202</v>
      </c>
      <c r="K910" s="51" t="s">
        <v>3203</v>
      </c>
      <c r="L910" s="51" t="s">
        <v>3421</v>
      </c>
      <c r="M910" s="52" t="b">
        <v>0</v>
      </c>
      <c r="N910" s="53">
        <v>44704.336494097202</v>
      </c>
      <c r="O910" s="51" t="s">
        <v>2815</v>
      </c>
    </row>
    <row r="911" spans="1:15" x14ac:dyDescent="0.25">
      <c r="A911" s="51"/>
      <c r="B911" s="51" t="s">
        <v>5178</v>
      </c>
      <c r="C911" s="51" t="s">
        <v>3404</v>
      </c>
      <c r="D911" s="51" t="s">
        <v>5179</v>
      </c>
      <c r="E911" s="51" t="s">
        <v>3199</v>
      </c>
      <c r="F911" s="51" t="s">
        <v>6980</v>
      </c>
      <c r="G911" s="51" t="str">
        <f t="shared" si="14"/>
        <v>B</v>
      </c>
      <c r="H911" s="51"/>
      <c r="I911" s="51"/>
      <c r="J911" s="51" t="s">
        <v>3401</v>
      </c>
      <c r="K911" s="51" t="s">
        <v>3203</v>
      </c>
      <c r="L911" s="51" t="s">
        <v>3476</v>
      </c>
      <c r="M911" s="52" t="b">
        <v>0</v>
      </c>
      <c r="N911" s="53">
        <v>44707.324002349502</v>
      </c>
      <c r="O911" s="51" t="s">
        <v>2815</v>
      </c>
    </row>
    <row r="912" spans="1:15" x14ac:dyDescent="0.25">
      <c r="A912" s="51"/>
      <c r="B912" s="51" t="s">
        <v>5180</v>
      </c>
      <c r="C912" s="51" t="s">
        <v>3404</v>
      </c>
      <c r="D912" s="51" t="s">
        <v>5181</v>
      </c>
      <c r="E912" s="51" t="s">
        <v>3199</v>
      </c>
      <c r="F912" s="51" t="s">
        <v>6980</v>
      </c>
      <c r="G912" s="51" t="str">
        <f t="shared" si="14"/>
        <v>B</v>
      </c>
      <c r="H912" s="51"/>
      <c r="I912" s="51"/>
      <c r="J912" s="51" t="s">
        <v>3409</v>
      </c>
      <c r="K912" s="51" t="s">
        <v>3203</v>
      </c>
      <c r="L912" s="51" t="s">
        <v>3532</v>
      </c>
      <c r="M912" s="52" t="b">
        <v>0</v>
      </c>
      <c r="N912" s="53">
        <v>44704.6523439468</v>
      </c>
      <c r="O912" s="51" t="s">
        <v>2815</v>
      </c>
    </row>
    <row r="913" spans="1:15" x14ac:dyDescent="0.25">
      <c r="A913" s="51" t="s">
        <v>32</v>
      </c>
      <c r="B913" s="51" t="s">
        <v>5182</v>
      </c>
      <c r="C913" s="51" t="s">
        <v>3396</v>
      </c>
      <c r="D913" s="51" t="s">
        <v>5183</v>
      </c>
      <c r="E913" s="51" t="s">
        <v>3195</v>
      </c>
      <c r="F913" s="51" t="s">
        <v>7313</v>
      </c>
      <c r="G913" s="51" t="str">
        <f t="shared" si="14"/>
        <v>N</v>
      </c>
      <c r="H913" s="51"/>
      <c r="I913" s="51"/>
      <c r="J913" s="51" t="s">
        <v>3457</v>
      </c>
      <c r="K913" s="51" t="s">
        <v>3196</v>
      </c>
      <c r="L913" s="51" t="s">
        <v>5184</v>
      </c>
      <c r="M913" s="52" t="b">
        <v>0</v>
      </c>
      <c r="N913" s="53">
        <v>44765.4323154745</v>
      </c>
      <c r="O913" s="51" t="s">
        <v>34</v>
      </c>
    </row>
    <row r="914" spans="1:15" x14ac:dyDescent="0.25">
      <c r="A914" s="51" t="s">
        <v>32</v>
      </c>
      <c r="B914" s="51" t="s">
        <v>5185</v>
      </c>
      <c r="C914" s="51" t="s">
        <v>3976</v>
      </c>
      <c r="D914" s="51" t="s">
        <v>5186</v>
      </c>
      <c r="E914" s="51" t="s">
        <v>3195</v>
      </c>
      <c r="F914" s="51" t="s">
        <v>7313</v>
      </c>
      <c r="G914" s="51" t="str">
        <f t="shared" si="14"/>
        <v>N</v>
      </c>
      <c r="H914" s="51"/>
      <c r="I914" s="51"/>
      <c r="J914" s="51" t="s">
        <v>3387</v>
      </c>
      <c r="K914" s="51" t="s">
        <v>3196</v>
      </c>
      <c r="L914" s="51" t="s">
        <v>3388</v>
      </c>
      <c r="M914" s="52" t="b">
        <v>0</v>
      </c>
      <c r="N914" s="53">
        <v>44750.6085831366</v>
      </c>
      <c r="O914" s="51" t="s">
        <v>34</v>
      </c>
    </row>
    <row r="915" spans="1:15" x14ac:dyDescent="0.25">
      <c r="A915" s="51" t="s">
        <v>32</v>
      </c>
      <c r="B915" s="51" t="s">
        <v>5187</v>
      </c>
      <c r="C915" s="51" t="s">
        <v>3428</v>
      </c>
      <c r="D915" s="51" t="s">
        <v>5188</v>
      </c>
      <c r="E915" s="51" t="s">
        <v>3195</v>
      </c>
      <c r="F915" s="51" t="s">
        <v>7313</v>
      </c>
      <c r="G915" s="51" t="str">
        <f t="shared" si="14"/>
        <v>N</v>
      </c>
      <c r="H915" s="51"/>
      <c r="I915" s="51"/>
      <c r="J915" s="51" t="s">
        <v>3391</v>
      </c>
      <c r="K915" s="51" t="s">
        <v>3196</v>
      </c>
      <c r="L915" s="51" t="s">
        <v>3430</v>
      </c>
      <c r="M915" s="52" t="b">
        <v>0</v>
      </c>
      <c r="N915" s="53">
        <v>44765.340534340299</v>
      </c>
      <c r="O915" s="51" t="s">
        <v>34</v>
      </c>
    </row>
    <row r="916" spans="1:15" x14ac:dyDescent="0.25">
      <c r="A916" s="51"/>
      <c r="B916" s="51" t="s">
        <v>5189</v>
      </c>
      <c r="C916" s="51" t="s">
        <v>5190</v>
      </c>
      <c r="D916" s="51" t="s">
        <v>1815</v>
      </c>
      <c r="E916" s="51" t="s">
        <v>4188</v>
      </c>
      <c r="F916" s="51" t="s">
        <v>7313</v>
      </c>
      <c r="G916" s="51" t="str">
        <f t="shared" si="14"/>
        <v>N</v>
      </c>
      <c r="H916" s="51"/>
      <c r="I916" s="51"/>
      <c r="J916" s="51"/>
      <c r="K916" s="51"/>
      <c r="L916" s="51"/>
      <c r="M916" s="52" t="b">
        <v>0</v>
      </c>
      <c r="N916" s="53">
        <v>45052.648486840299</v>
      </c>
      <c r="O916" s="51" t="s">
        <v>34</v>
      </c>
    </row>
    <row r="917" spans="1:15" x14ac:dyDescent="0.25">
      <c r="A917" s="51" t="s">
        <v>32</v>
      </c>
      <c r="B917" s="51" t="s">
        <v>5191</v>
      </c>
      <c r="C917" s="51" t="s">
        <v>3396</v>
      </c>
      <c r="D917" s="51" t="s">
        <v>5192</v>
      </c>
      <c r="E917" s="51" t="s">
        <v>3195</v>
      </c>
      <c r="F917" s="51" t="s">
        <v>7313</v>
      </c>
      <c r="G917" s="51" t="str">
        <f t="shared" si="14"/>
        <v>N</v>
      </c>
      <c r="H917" s="51"/>
      <c r="I917" s="51"/>
      <c r="J917" s="51" t="s">
        <v>3301</v>
      </c>
      <c r="K917" s="51" t="s">
        <v>3196</v>
      </c>
      <c r="L917" s="51" t="s">
        <v>3397</v>
      </c>
      <c r="M917" s="52" t="b">
        <v>0</v>
      </c>
      <c r="N917" s="53">
        <v>44749.642272766199</v>
      </c>
      <c r="O917" s="51" t="s">
        <v>34</v>
      </c>
    </row>
    <row r="918" spans="1:15" x14ac:dyDescent="0.25">
      <c r="A918" s="51" t="s">
        <v>32</v>
      </c>
      <c r="B918" s="51" t="s">
        <v>5193</v>
      </c>
      <c r="C918" s="51" t="s">
        <v>3396</v>
      </c>
      <c r="D918" s="51" t="s">
        <v>5194</v>
      </c>
      <c r="E918" s="51" t="s">
        <v>3195</v>
      </c>
      <c r="F918" s="51" t="s">
        <v>7313</v>
      </c>
      <c r="G918" s="51" t="str">
        <f t="shared" si="14"/>
        <v>N</v>
      </c>
      <c r="H918" s="51"/>
      <c r="I918" s="51"/>
      <c r="J918" s="51" t="s">
        <v>3457</v>
      </c>
      <c r="K918" s="51" t="s">
        <v>3196</v>
      </c>
      <c r="L918" s="51" t="s">
        <v>5184</v>
      </c>
      <c r="M918" s="52" t="b">
        <v>0</v>
      </c>
      <c r="N918" s="53">
        <v>44725.611369756902</v>
      </c>
      <c r="O918" s="51" t="s">
        <v>34</v>
      </c>
    </row>
    <row r="919" spans="1:15" x14ac:dyDescent="0.25">
      <c r="A919" s="51" t="s">
        <v>32</v>
      </c>
      <c r="B919" s="51" t="s">
        <v>5195</v>
      </c>
      <c r="C919" s="51" t="s">
        <v>3396</v>
      </c>
      <c r="D919" s="51" t="s">
        <v>5196</v>
      </c>
      <c r="E919" s="51" t="s">
        <v>3195</v>
      </c>
      <c r="F919" s="51" t="s">
        <v>7313</v>
      </c>
      <c r="G919" s="51" t="str">
        <f t="shared" si="14"/>
        <v>N</v>
      </c>
      <c r="H919" s="51"/>
      <c r="I919" s="51"/>
      <c r="J919" s="51" t="s">
        <v>3387</v>
      </c>
      <c r="K919" s="51" t="s">
        <v>3196</v>
      </c>
      <c r="L919" s="51" t="s">
        <v>3397</v>
      </c>
      <c r="M919" s="52" t="b">
        <v>0</v>
      </c>
      <c r="N919" s="53">
        <v>44729.594511192103</v>
      </c>
      <c r="O919" s="51" t="s">
        <v>34</v>
      </c>
    </row>
    <row r="920" spans="1:15" x14ac:dyDescent="0.25">
      <c r="A920" s="51" t="s">
        <v>32</v>
      </c>
      <c r="B920" s="51" t="s">
        <v>5197</v>
      </c>
      <c r="C920" s="51" t="s">
        <v>3396</v>
      </c>
      <c r="D920" s="51" t="s">
        <v>5198</v>
      </c>
      <c r="E920" s="51" t="s">
        <v>3195</v>
      </c>
      <c r="F920" s="51" t="s">
        <v>7313</v>
      </c>
      <c r="G920" s="51" t="str">
        <f t="shared" si="14"/>
        <v>N</v>
      </c>
      <c r="H920" s="51"/>
      <c r="I920" s="51"/>
      <c r="J920" s="51" t="s">
        <v>3391</v>
      </c>
      <c r="K920" s="51" t="s">
        <v>3196</v>
      </c>
      <c r="L920" s="51" t="s">
        <v>3430</v>
      </c>
      <c r="M920" s="52" t="b">
        <v>0</v>
      </c>
      <c r="N920" s="53">
        <v>44765.3408801736</v>
      </c>
      <c r="O920" s="51" t="s">
        <v>34</v>
      </c>
    </row>
    <row r="921" spans="1:15" x14ac:dyDescent="0.25">
      <c r="A921" s="51" t="s">
        <v>32</v>
      </c>
      <c r="B921" s="51" t="s">
        <v>5199</v>
      </c>
      <c r="C921" s="51" t="s">
        <v>3396</v>
      </c>
      <c r="D921" s="51" t="s">
        <v>5200</v>
      </c>
      <c r="E921" s="51" t="s">
        <v>3195</v>
      </c>
      <c r="F921" s="51" t="s">
        <v>7313</v>
      </c>
      <c r="G921" s="51" t="str">
        <f t="shared" si="14"/>
        <v>N</v>
      </c>
      <c r="H921" s="51"/>
      <c r="I921" s="51"/>
      <c r="J921" s="51" t="s">
        <v>3301</v>
      </c>
      <c r="K921" s="51" t="s">
        <v>3196</v>
      </c>
      <c r="L921" s="51" t="s">
        <v>3397</v>
      </c>
      <c r="M921" s="52" t="b">
        <v>0</v>
      </c>
      <c r="N921" s="53">
        <v>44767.351204826402</v>
      </c>
      <c r="O921" s="51" t="s">
        <v>34</v>
      </c>
    </row>
    <row r="922" spans="1:15" ht="21" x14ac:dyDescent="0.25">
      <c r="A922" s="51"/>
      <c r="B922" s="51" t="s">
        <v>5201</v>
      </c>
      <c r="C922" s="51" t="s">
        <v>3399</v>
      </c>
      <c r="D922" s="54" t="s">
        <v>5202</v>
      </c>
      <c r="E922" s="51" t="s">
        <v>3199</v>
      </c>
      <c r="F922" s="51" t="s">
        <v>6980</v>
      </c>
      <c r="G922" s="51" t="str">
        <f t="shared" si="14"/>
        <v>B</v>
      </c>
      <c r="H922" s="51"/>
      <c r="I922" s="51"/>
      <c r="J922" s="51" t="s">
        <v>3409</v>
      </c>
      <c r="K922" s="51" t="s">
        <v>3203</v>
      </c>
      <c r="L922" s="51" t="s">
        <v>4323</v>
      </c>
      <c r="M922" s="52" t="b">
        <v>0</v>
      </c>
      <c r="N922" s="53">
        <v>44709.573545104198</v>
      </c>
      <c r="O922" s="51" t="s">
        <v>2815</v>
      </c>
    </row>
    <row r="923" spans="1:15" x14ac:dyDescent="0.25">
      <c r="A923" s="51"/>
      <c r="B923" s="51" t="s">
        <v>5203</v>
      </c>
      <c r="C923" s="51" t="s">
        <v>3404</v>
      </c>
      <c r="D923" s="51" t="s">
        <v>5204</v>
      </c>
      <c r="E923" s="51" t="s">
        <v>3199</v>
      </c>
      <c r="F923" s="51" t="s">
        <v>6980</v>
      </c>
      <c r="G923" s="51" t="str">
        <f t="shared" si="14"/>
        <v>B</v>
      </c>
      <c r="H923" s="51"/>
      <c r="I923" s="51"/>
      <c r="J923" s="51" t="s">
        <v>3401</v>
      </c>
      <c r="K923" s="51" t="s">
        <v>3203</v>
      </c>
      <c r="L923" s="51" t="s">
        <v>3476</v>
      </c>
      <c r="M923" s="52" t="b">
        <v>0</v>
      </c>
      <c r="N923" s="53">
        <v>44707.3228830671</v>
      </c>
      <c r="O923" s="51" t="s">
        <v>2815</v>
      </c>
    </row>
    <row r="924" spans="1:15" x14ac:dyDescent="0.25">
      <c r="A924" s="51"/>
      <c r="B924" s="51" t="s">
        <v>5205</v>
      </c>
      <c r="C924" s="51" t="s">
        <v>3404</v>
      </c>
      <c r="D924" s="51" t="s">
        <v>5206</v>
      </c>
      <c r="E924" s="51" t="s">
        <v>3199</v>
      </c>
      <c r="F924" s="51" t="s">
        <v>6980</v>
      </c>
      <c r="G924" s="51" t="str">
        <f t="shared" si="14"/>
        <v>B</v>
      </c>
      <c r="H924" s="51"/>
      <c r="I924" s="51"/>
      <c r="J924" s="51" t="s">
        <v>3202</v>
      </c>
      <c r="K924" s="51" t="s">
        <v>3203</v>
      </c>
      <c r="L924" s="51" t="s">
        <v>3421</v>
      </c>
      <c r="M924" s="52" t="b">
        <v>0</v>
      </c>
      <c r="N924" s="53">
        <v>44719.706252661999</v>
      </c>
      <c r="O924" s="51" t="s">
        <v>2815</v>
      </c>
    </row>
    <row r="925" spans="1:15" x14ac:dyDescent="0.25">
      <c r="A925" s="51"/>
      <c r="B925" s="51" t="s">
        <v>5207</v>
      </c>
      <c r="C925" s="51" t="s">
        <v>3399</v>
      </c>
      <c r="D925" s="51" t="s">
        <v>5208</v>
      </c>
      <c r="E925" s="51" t="s">
        <v>3199</v>
      </c>
      <c r="F925" s="51" t="s">
        <v>6980</v>
      </c>
      <c r="G925" s="51" t="str">
        <f t="shared" si="14"/>
        <v>B</v>
      </c>
      <c r="H925" s="51"/>
      <c r="I925" s="51"/>
      <c r="J925" s="51" t="s">
        <v>3401</v>
      </c>
      <c r="K925" s="51" t="s">
        <v>3203</v>
      </c>
      <c r="L925" s="51" t="s">
        <v>3449</v>
      </c>
      <c r="M925" s="52" t="b">
        <v>0</v>
      </c>
      <c r="N925" s="53">
        <v>44709.445614386597</v>
      </c>
      <c r="O925" s="51" t="s">
        <v>2815</v>
      </c>
    </row>
    <row r="926" spans="1:15" x14ac:dyDescent="0.25">
      <c r="A926" s="51"/>
      <c r="B926" s="51" t="s">
        <v>5209</v>
      </c>
      <c r="C926" s="51" t="s">
        <v>3404</v>
      </c>
      <c r="D926" s="51" t="s">
        <v>5210</v>
      </c>
      <c r="E926" s="51" t="s">
        <v>3199</v>
      </c>
      <c r="F926" s="51" t="s">
        <v>6980</v>
      </c>
      <c r="G926" s="51" t="str">
        <f t="shared" si="14"/>
        <v>B</v>
      </c>
      <c r="H926" s="51"/>
      <c r="I926" s="51"/>
      <c r="J926" s="51" t="s">
        <v>3202</v>
      </c>
      <c r="K926" s="51" t="s">
        <v>3203</v>
      </c>
      <c r="L926" s="51" t="s">
        <v>3479</v>
      </c>
      <c r="M926" s="52" t="b">
        <v>0</v>
      </c>
      <c r="N926" s="53">
        <v>44704.559646562499</v>
      </c>
      <c r="O926" s="51" t="s">
        <v>2815</v>
      </c>
    </row>
    <row r="927" spans="1:15" x14ac:dyDescent="0.25">
      <c r="A927" s="51"/>
      <c r="B927" s="51" t="s">
        <v>5211</v>
      </c>
      <c r="C927" s="51" t="s">
        <v>3404</v>
      </c>
      <c r="D927" s="51" t="s">
        <v>5212</v>
      </c>
      <c r="E927" s="51" t="s">
        <v>3199</v>
      </c>
      <c r="F927" s="51" t="s">
        <v>6980</v>
      </c>
      <c r="G927" s="51" t="str">
        <f t="shared" si="14"/>
        <v>B</v>
      </c>
      <c r="H927" s="51"/>
      <c r="I927" s="51"/>
      <c r="J927" s="51" t="s">
        <v>3409</v>
      </c>
      <c r="K927" s="51" t="s">
        <v>3203</v>
      </c>
      <c r="L927" s="51" t="s">
        <v>3410</v>
      </c>
      <c r="M927" s="52" t="b">
        <v>0</v>
      </c>
      <c r="N927" s="53">
        <v>44707.633125462999</v>
      </c>
      <c r="O927" s="51" t="s">
        <v>2815</v>
      </c>
    </row>
    <row r="928" spans="1:15" x14ac:dyDescent="0.25">
      <c r="A928" s="51"/>
      <c r="B928" s="51" t="s">
        <v>5213</v>
      </c>
      <c r="C928" s="51" t="s">
        <v>3399</v>
      </c>
      <c r="D928" s="51" t="s">
        <v>5214</v>
      </c>
      <c r="E928" s="51" t="s">
        <v>3199</v>
      </c>
      <c r="F928" s="51" t="s">
        <v>6980</v>
      </c>
      <c r="G928" s="51" t="str">
        <f t="shared" si="14"/>
        <v>B</v>
      </c>
      <c r="H928" s="51"/>
      <c r="I928" s="51"/>
      <c r="J928" s="51" t="s">
        <v>3401</v>
      </c>
      <c r="K928" s="51" t="s">
        <v>3203</v>
      </c>
      <c r="L928" s="51" t="s">
        <v>3454</v>
      </c>
      <c r="M928" s="52" t="b">
        <v>0</v>
      </c>
      <c r="N928" s="53">
        <v>44707.420535069403</v>
      </c>
      <c r="O928" s="51" t="s">
        <v>2815</v>
      </c>
    </row>
    <row r="929" spans="1:15" x14ac:dyDescent="0.25">
      <c r="A929" s="51" t="s">
        <v>32</v>
      </c>
      <c r="B929" s="51" t="s">
        <v>5215</v>
      </c>
      <c r="C929" s="51" t="s">
        <v>3396</v>
      </c>
      <c r="D929" s="51" t="s">
        <v>5216</v>
      </c>
      <c r="E929" s="51" t="s">
        <v>3195</v>
      </c>
      <c r="F929" s="51" t="s">
        <v>7313</v>
      </c>
      <c r="G929" s="51" t="str">
        <f t="shared" si="14"/>
        <v>N</v>
      </c>
      <c r="H929" s="51"/>
      <c r="I929" s="51"/>
      <c r="J929" s="51" t="s">
        <v>3391</v>
      </c>
      <c r="K929" s="51" t="s">
        <v>3196</v>
      </c>
      <c r="L929" s="51" t="s">
        <v>3430</v>
      </c>
      <c r="M929" s="52" t="b">
        <v>0</v>
      </c>
      <c r="N929" s="53">
        <v>44715.462541863402</v>
      </c>
      <c r="O929" s="51" t="s">
        <v>34</v>
      </c>
    </row>
    <row r="930" spans="1:15" x14ac:dyDescent="0.25">
      <c r="A930" s="51"/>
      <c r="B930" s="51" t="s">
        <v>5217</v>
      </c>
      <c r="C930" s="51" t="s">
        <v>3404</v>
      </c>
      <c r="D930" s="51" t="s">
        <v>5218</v>
      </c>
      <c r="E930" s="51" t="s">
        <v>3199</v>
      </c>
      <c r="F930" s="51" t="s">
        <v>6980</v>
      </c>
      <c r="G930" s="51" t="str">
        <f t="shared" si="14"/>
        <v>B</v>
      </c>
      <c r="H930" s="51"/>
      <c r="I930" s="51"/>
      <c r="J930" s="51" t="s">
        <v>3401</v>
      </c>
      <c r="K930" s="51" t="s">
        <v>3203</v>
      </c>
      <c r="L930" s="51" t="s">
        <v>3406</v>
      </c>
      <c r="M930" s="52" t="b">
        <v>0</v>
      </c>
      <c r="N930" s="53">
        <v>44707.485019328698</v>
      </c>
      <c r="O930" s="51" t="s">
        <v>2815</v>
      </c>
    </row>
    <row r="931" spans="1:15" x14ac:dyDescent="0.25">
      <c r="A931" s="51"/>
      <c r="B931" s="51" t="s">
        <v>5219</v>
      </c>
      <c r="C931" s="51" t="s">
        <v>3404</v>
      </c>
      <c r="D931" s="51" t="s">
        <v>5220</v>
      </c>
      <c r="E931" s="51" t="s">
        <v>3199</v>
      </c>
      <c r="F931" s="51" t="s">
        <v>6980</v>
      </c>
      <c r="G931" s="51" t="str">
        <f t="shared" si="14"/>
        <v>B</v>
      </c>
      <c r="H931" s="51"/>
      <c r="I931" s="51"/>
      <c r="J931" s="51" t="s">
        <v>3409</v>
      </c>
      <c r="K931" s="51" t="s">
        <v>3203</v>
      </c>
      <c r="L931" s="51" t="s">
        <v>3410</v>
      </c>
      <c r="M931" s="52" t="b">
        <v>0</v>
      </c>
      <c r="N931" s="53">
        <v>44707.632575381896</v>
      </c>
      <c r="O931" s="51" t="s">
        <v>2815</v>
      </c>
    </row>
    <row r="932" spans="1:15" ht="21" x14ac:dyDescent="0.25">
      <c r="A932" s="51"/>
      <c r="B932" s="51" t="s">
        <v>5221</v>
      </c>
      <c r="C932" s="51" t="s">
        <v>3399</v>
      </c>
      <c r="D932" s="54" t="s">
        <v>5222</v>
      </c>
      <c r="E932" s="51" t="s">
        <v>3199</v>
      </c>
      <c r="F932" s="51" t="s">
        <v>6980</v>
      </c>
      <c r="G932" s="51" t="str">
        <f t="shared" si="14"/>
        <v>B</v>
      </c>
      <c r="H932" s="51"/>
      <c r="I932" s="51"/>
      <c r="J932" s="51" t="s">
        <v>3401</v>
      </c>
      <c r="K932" s="51" t="s">
        <v>3203</v>
      </c>
      <c r="L932" s="51" t="s">
        <v>3449</v>
      </c>
      <c r="M932" s="52" t="b">
        <v>0</v>
      </c>
      <c r="N932" s="53">
        <v>44709.446099571796</v>
      </c>
      <c r="O932" s="51" t="s">
        <v>2815</v>
      </c>
    </row>
    <row r="933" spans="1:15" x14ac:dyDescent="0.25">
      <c r="A933" s="51"/>
      <c r="B933" s="51" t="s">
        <v>5223</v>
      </c>
      <c r="C933" s="51" t="s">
        <v>3399</v>
      </c>
      <c r="D933" s="51" t="s">
        <v>5224</v>
      </c>
      <c r="E933" s="51" t="s">
        <v>3199</v>
      </c>
      <c r="F933" s="51" t="s">
        <v>6980</v>
      </c>
      <c r="G933" s="51" t="str">
        <f t="shared" si="14"/>
        <v>B</v>
      </c>
      <c r="H933" s="51"/>
      <c r="I933" s="51"/>
      <c r="J933" s="51" t="s">
        <v>3401</v>
      </c>
      <c r="K933" s="51" t="s">
        <v>3203</v>
      </c>
      <c r="L933" s="51" t="s">
        <v>3402</v>
      </c>
      <c r="M933" s="52" t="b">
        <v>0</v>
      </c>
      <c r="N933" s="53">
        <v>44709.436956331003</v>
      </c>
      <c r="O933" s="51" t="s">
        <v>2815</v>
      </c>
    </row>
    <row r="934" spans="1:15" x14ac:dyDescent="0.25">
      <c r="A934" s="51"/>
      <c r="B934" s="51" t="s">
        <v>5225</v>
      </c>
      <c r="C934" s="51" t="s">
        <v>3399</v>
      </c>
      <c r="D934" s="51" t="s">
        <v>5226</v>
      </c>
      <c r="E934" s="51" t="s">
        <v>3199</v>
      </c>
      <c r="F934" s="51" t="s">
        <v>6980</v>
      </c>
      <c r="G934" s="51" t="str">
        <f t="shared" si="14"/>
        <v>B</v>
      </c>
      <c r="H934" s="51"/>
      <c r="I934" s="51"/>
      <c r="J934" s="51" t="s">
        <v>3401</v>
      </c>
      <c r="K934" s="51" t="s">
        <v>3203</v>
      </c>
      <c r="L934" s="51" t="s">
        <v>3449</v>
      </c>
      <c r="M934" s="52" t="b">
        <v>0</v>
      </c>
      <c r="N934" s="53">
        <v>44709.445903090302</v>
      </c>
      <c r="O934" s="51" t="s">
        <v>2815</v>
      </c>
    </row>
    <row r="935" spans="1:15" x14ac:dyDescent="0.25">
      <c r="A935" s="51"/>
      <c r="B935" s="51" t="s">
        <v>5227</v>
      </c>
      <c r="C935" s="51" t="s">
        <v>3404</v>
      </c>
      <c r="D935" s="51" t="s">
        <v>5228</v>
      </c>
      <c r="E935" s="51" t="s">
        <v>3199</v>
      </c>
      <c r="F935" s="51" t="s">
        <v>6980</v>
      </c>
      <c r="G935" s="51" t="str">
        <f t="shared" si="14"/>
        <v>B</v>
      </c>
      <c r="H935" s="51"/>
      <c r="I935" s="51"/>
      <c r="J935" s="51" t="s">
        <v>3202</v>
      </c>
      <c r="K935" s="51" t="s">
        <v>3203</v>
      </c>
      <c r="L935" s="51" t="s">
        <v>3479</v>
      </c>
      <c r="M935" s="52" t="b">
        <v>0</v>
      </c>
      <c r="N935" s="53">
        <v>44704.5583646991</v>
      </c>
      <c r="O935" s="51" t="s">
        <v>2815</v>
      </c>
    </row>
    <row r="936" spans="1:15" x14ac:dyDescent="0.25">
      <c r="A936" s="51" t="s">
        <v>32</v>
      </c>
      <c r="B936" s="51" t="s">
        <v>5229</v>
      </c>
      <c r="C936" s="51" t="s">
        <v>3396</v>
      </c>
      <c r="D936" s="51" t="s">
        <v>5230</v>
      </c>
      <c r="E936" s="51" t="s">
        <v>3195</v>
      </c>
      <c r="F936" s="51" t="s">
        <v>7313</v>
      </c>
      <c r="G936" s="51" t="str">
        <f t="shared" si="14"/>
        <v>N</v>
      </c>
      <c r="H936" s="51"/>
      <c r="I936" s="51"/>
      <c r="J936" s="51" t="s">
        <v>3301</v>
      </c>
      <c r="K936" s="51" t="s">
        <v>3196</v>
      </c>
      <c r="L936" s="51" t="s">
        <v>3397</v>
      </c>
      <c r="M936" s="52" t="b">
        <v>0</v>
      </c>
      <c r="N936" s="53">
        <v>44755.6677148495</v>
      </c>
      <c r="O936" s="51" t="s">
        <v>34</v>
      </c>
    </row>
    <row r="937" spans="1:15" x14ac:dyDescent="0.25">
      <c r="A937" s="51" t="s">
        <v>32</v>
      </c>
      <c r="B937" s="51" t="s">
        <v>5231</v>
      </c>
      <c r="C937" s="51" t="s">
        <v>3396</v>
      </c>
      <c r="D937" s="51" t="s">
        <v>5232</v>
      </c>
      <c r="E937" s="51" t="s">
        <v>3195</v>
      </c>
      <c r="F937" s="51" t="s">
        <v>7313</v>
      </c>
      <c r="G937" s="51" t="str">
        <f t="shared" si="14"/>
        <v>N</v>
      </c>
      <c r="H937" s="51"/>
      <c r="I937" s="51"/>
      <c r="J937" s="51" t="s">
        <v>3391</v>
      </c>
      <c r="K937" s="51" t="s">
        <v>3196</v>
      </c>
      <c r="L937" s="51" t="s">
        <v>4244</v>
      </c>
      <c r="M937" s="52" t="b">
        <v>0</v>
      </c>
      <c r="N937" s="53">
        <v>44749.660461886597</v>
      </c>
      <c r="O937" s="51" t="s">
        <v>34</v>
      </c>
    </row>
    <row r="938" spans="1:15" x14ac:dyDescent="0.25">
      <c r="A938" s="51"/>
      <c r="B938" s="51" t="s">
        <v>5233</v>
      </c>
      <c r="C938" s="51" t="s">
        <v>3404</v>
      </c>
      <c r="D938" s="51" t="s">
        <v>5234</v>
      </c>
      <c r="E938" s="51" t="s">
        <v>3199</v>
      </c>
      <c r="F938" s="51" t="s">
        <v>6980</v>
      </c>
      <c r="G938" s="51" t="str">
        <f t="shared" si="14"/>
        <v>B</v>
      </c>
      <c r="H938" s="51"/>
      <c r="I938" s="51"/>
      <c r="J938" s="51" t="s">
        <v>3401</v>
      </c>
      <c r="K938" s="51" t="s">
        <v>3203</v>
      </c>
      <c r="L938" s="51" t="s">
        <v>3476</v>
      </c>
      <c r="M938" s="52" t="b">
        <v>0</v>
      </c>
      <c r="N938" s="53">
        <v>44707.323323032397</v>
      </c>
      <c r="O938" s="51" t="s">
        <v>2815</v>
      </c>
    </row>
    <row r="939" spans="1:15" x14ac:dyDescent="0.25">
      <c r="A939" s="51"/>
      <c r="B939" s="51" t="s">
        <v>5235</v>
      </c>
      <c r="C939" s="51" t="s">
        <v>3399</v>
      </c>
      <c r="D939" s="51" t="s">
        <v>5236</v>
      </c>
      <c r="E939" s="51" t="s">
        <v>3199</v>
      </c>
      <c r="F939" s="51" t="s">
        <v>6980</v>
      </c>
      <c r="G939" s="51" t="str">
        <f t="shared" si="14"/>
        <v>B</v>
      </c>
      <c r="H939" s="51"/>
      <c r="I939" s="51"/>
      <c r="J939" s="51" t="s">
        <v>3401</v>
      </c>
      <c r="K939" s="51" t="s">
        <v>3203</v>
      </c>
      <c r="L939" s="51" t="s">
        <v>3402</v>
      </c>
      <c r="M939" s="52" t="b">
        <v>0</v>
      </c>
      <c r="N939" s="53">
        <v>44709.435019710603</v>
      </c>
      <c r="O939" s="51" t="s">
        <v>2815</v>
      </c>
    </row>
    <row r="940" spans="1:15" x14ac:dyDescent="0.25">
      <c r="A940" s="51"/>
      <c r="B940" s="51" t="s">
        <v>5237</v>
      </c>
      <c r="C940" s="51" t="s">
        <v>3399</v>
      </c>
      <c r="D940" s="51" t="s">
        <v>5238</v>
      </c>
      <c r="E940" s="51" t="s">
        <v>3199</v>
      </c>
      <c r="F940" s="51" t="s">
        <v>6980</v>
      </c>
      <c r="G940" s="51" t="str">
        <f t="shared" si="14"/>
        <v>B</v>
      </c>
      <c r="H940" s="51"/>
      <c r="I940" s="51"/>
      <c r="J940" s="51" t="s">
        <v>3202</v>
      </c>
      <c r="K940" s="51" t="s">
        <v>3203</v>
      </c>
      <c r="L940" s="51" t="s">
        <v>3449</v>
      </c>
      <c r="M940" s="52" t="b">
        <v>0</v>
      </c>
      <c r="N940" s="53">
        <v>44709.446301504599</v>
      </c>
      <c r="O940" s="51" t="s">
        <v>2815</v>
      </c>
    </row>
    <row r="941" spans="1:15" x14ac:dyDescent="0.25">
      <c r="A941" s="51"/>
      <c r="B941" s="51" t="s">
        <v>5239</v>
      </c>
      <c r="C941" s="51" t="s">
        <v>3404</v>
      </c>
      <c r="D941" s="51" t="s">
        <v>5240</v>
      </c>
      <c r="E941" s="51" t="s">
        <v>3199</v>
      </c>
      <c r="F941" s="51" t="s">
        <v>6980</v>
      </c>
      <c r="G941" s="51" t="str">
        <f t="shared" si="14"/>
        <v>B</v>
      </c>
      <c r="H941" s="51"/>
      <c r="I941" s="51"/>
      <c r="J941" s="51" t="s">
        <v>3202</v>
      </c>
      <c r="K941" s="51" t="s">
        <v>3203</v>
      </c>
      <c r="L941" s="51" t="s">
        <v>3479</v>
      </c>
      <c r="M941" s="52" t="b">
        <v>0</v>
      </c>
      <c r="N941" s="53">
        <v>44704.556703125003</v>
      </c>
      <c r="O941" s="51" t="s">
        <v>2815</v>
      </c>
    </row>
    <row r="942" spans="1:15" x14ac:dyDescent="0.25">
      <c r="A942" s="51" t="s">
        <v>32</v>
      </c>
      <c r="B942" s="51" t="s">
        <v>5241</v>
      </c>
      <c r="C942" s="51" t="s">
        <v>3396</v>
      </c>
      <c r="D942" s="51" t="s">
        <v>5242</v>
      </c>
      <c r="E942" s="51" t="s">
        <v>3195</v>
      </c>
      <c r="F942" s="51" t="s">
        <v>7313</v>
      </c>
      <c r="G942" s="51" t="str">
        <f t="shared" si="14"/>
        <v>N</v>
      </c>
      <c r="H942" s="51"/>
      <c r="I942" s="51"/>
      <c r="J942" s="51" t="s">
        <v>3391</v>
      </c>
      <c r="K942" s="51" t="s">
        <v>3196</v>
      </c>
      <c r="L942" s="51" t="s">
        <v>3392</v>
      </c>
      <c r="M942" s="52" t="b">
        <v>0</v>
      </c>
      <c r="N942" s="53">
        <v>44749.603660798603</v>
      </c>
      <c r="O942" s="51" t="s">
        <v>34</v>
      </c>
    </row>
    <row r="943" spans="1:15" x14ac:dyDescent="0.25">
      <c r="A943" s="51" t="s">
        <v>32</v>
      </c>
      <c r="B943" s="51" t="s">
        <v>5243</v>
      </c>
      <c r="C943" s="51" t="s">
        <v>3396</v>
      </c>
      <c r="D943" s="51" t="s">
        <v>5244</v>
      </c>
      <c r="E943" s="51" t="s">
        <v>3195</v>
      </c>
      <c r="F943" s="51" t="s">
        <v>7313</v>
      </c>
      <c r="G943" s="51" t="str">
        <f t="shared" si="14"/>
        <v>N</v>
      </c>
      <c r="H943" s="51"/>
      <c r="I943" s="51"/>
      <c r="J943" s="51" t="s">
        <v>3301</v>
      </c>
      <c r="K943" s="51" t="s">
        <v>3196</v>
      </c>
      <c r="L943" s="51" t="s">
        <v>3397</v>
      </c>
      <c r="M943" s="52" t="b">
        <v>0</v>
      </c>
      <c r="N943" s="53">
        <v>44725.4961835301</v>
      </c>
      <c r="O943" s="51" t="s">
        <v>34</v>
      </c>
    </row>
    <row r="944" spans="1:15" x14ac:dyDescent="0.25">
      <c r="A944" s="51" t="s">
        <v>32</v>
      </c>
      <c r="B944" s="51" t="s">
        <v>5245</v>
      </c>
      <c r="C944" s="51" t="s">
        <v>3976</v>
      </c>
      <c r="D944" s="51" t="s">
        <v>5246</v>
      </c>
      <c r="E944" s="51" t="s">
        <v>3195</v>
      </c>
      <c r="F944" s="51" t="s">
        <v>7313</v>
      </c>
      <c r="G944" s="51" t="str">
        <f t="shared" si="14"/>
        <v>N</v>
      </c>
      <c r="H944" s="51"/>
      <c r="I944" s="51"/>
      <c r="J944" s="51" t="s">
        <v>3301</v>
      </c>
      <c r="K944" s="51" t="s">
        <v>3196</v>
      </c>
      <c r="L944" s="51" t="s">
        <v>3397</v>
      </c>
      <c r="M944" s="52" t="b">
        <v>0</v>
      </c>
      <c r="N944" s="53">
        <v>44767.553369710702</v>
      </c>
      <c r="O944" s="51" t="s">
        <v>34</v>
      </c>
    </row>
    <row r="945" spans="1:15" x14ac:dyDescent="0.25">
      <c r="A945" s="51" t="s">
        <v>32</v>
      </c>
      <c r="B945" s="51" t="s">
        <v>5247</v>
      </c>
      <c r="C945" s="51" t="s">
        <v>3396</v>
      </c>
      <c r="D945" s="51" t="s">
        <v>5248</v>
      </c>
      <c r="E945" s="51" t="s">
        <v>3195</v>
      </c>
      <c r="F945" s="51" t="s">
        <v>7313</v>
      </c>
      <c r="G945" s="51" t="str">
        <f t="shared" si="14"/>
        <v>N</v>
      </c>
      <c r="H945" s="51"/>
      <c r="I945" s="51"/>
      <c r="J945" s="51" t="s">
        <v>3457</v>
      </c>
      <c r="K945" s="51" t="s">
        <v>3196</v>
      </c>
      <c r="L945" s="51" t="s">
        <v>3583</v>
      </c>
      <c r="M945" s="52" t="b">
        <v>0</v>
      </c>
      <c r="N945" s="53">
        <v>44730.695905752298</v>
      </c>
      <c r="O945" s="51" t="s">
        <v>34</v>
      </c>
    </row>
    <row r="946" spans="1:15" x14ac:dyDescent="0.25">
      <c r="A946" s="51"/>
      <c r="B946" s="51" t="s">
        <v>5249</v>
      </c>
      <c r="C946" s="51" t="s">
        <v>3399</v>
      </c>
      <c r="D946" s="51" t="s">
        <v>5250</v>
      </c>
      <c r="E946" s="51" t="s">
        <v>3199</v>
      </c>
      <c r="F946" s="51" t="s">
        <v>6980</v>
      </c>
      <c r="G946" s="51" t="str">
        <f t="shared" si="14"/>
        <v>B</v>
      </c>
      <c r="H946" s="51"/>
      <c r="I946" s="51"/>
      <c r="J946" s="51" t="s">
        <v>3401</v>
      </c>
      <c r="K946" s="51" t="s">
        <v>3203</v>
      </c>
      <c r="L946" s="51" t="s">
        <v>3402</v>
      </c>
      <c r="M946" s="52" t="b">
        <v>0</v>
      </c>
      <c r="N946" s="53">
        <v>44709.435314699098</v>
      </c>
      <c r="O946" s="51" t="s">
        <v>2815</v>
      </c>
    </row>
    <row r="947" spans="1:15" x14ac:dyDescent="0.25">
      <c r="A947" s="51"/>
      <c r="B947" s="51" t="s">
        <v>5251</v>
      </c>
      <c r="C947" s="51" t="s">
        <v>3404</v>
      </c>
      <c r="D947" s="51" t="s">
        <v>5252</v>
      </c>
      <c r="E947" s="51" t="s">
        <v>3199</v>
      </c>
      <c r="F947" s="51" t="s">
        <v>6980</v>
      </c>
      <c r="G947" s="51" t="str">
        <f t="shared" si="14"/>
        <v>B</v>
      </c>
      <c r="H947" s="51"/>
      <c r="I947" s="51"/>
      <c r="J947" s="51" t="s">
        <v>3409</v>
      </c>
      <c r="K947" s="51" t="s">
        <v>3203</v>
      </c>
      <c r="L947" s="51" t="s">
        <v>3538</v>
      </c>
      <c r="M947" s="52" t="b">
        <v>0</v>
      </c>
      <c r="N947" s="53">
        <v>44704.600707372701</v>
      </c>
      <c r="O947" s="51" t="s">
        <v>2815</v>
      </c>
    </row>
    <row r="948" spans="1:15" x14ac:dyDescent="0.25">
      <c r="A948" s="51"/>
      <c r="B948" s="51" t="s">
        <v>5253</v>
      </c>
      <c r="C948" s="51" t="s">
        <v>3404</v>
      </c>
      <c r="D948" s="51" t="s">
        <v>5254</v>
      </c>
      <c r="E948" s="51" t="s">
        <v>3199</v>
      </c>
      <c r="F948" s="51" t="s">
        <v>6980</v>
      </c>
      <c r="G948" s="51" t="str">
        <f t="shared" si="14"/>
        <v>B</v>
      </c>
      <c r="H948" s="51"/>
      <c r="I948" s="51"/>
      <c r="J948" s="51" t="s">
        <v>3409</v>
      </c>
      <c r="K948" s="51" t="s">
        <v>3203</v>
      </c>
      <c r="L948" s="51" t="s">
        <v>3918</v>
      </c>
      <c r="M948" s="52" t="b">
        <v>0</v>
      </c>
      <c r="N948" s="53">
        <v>44704.585996412003</v>
      </c>
      <c r="O948" s="51" t="s">
        <v>2815</v>
      </c>
    </row>
    <row r="949" spans="1:15" x14ac:dyDescent="0.25">
      <c r="A949" s="51" t="s">
        <v>32</v>
      </c>
      <c r="B949" s="51" t="s">
        <v>5255</v>
      </c>
      <c r="C949" s="51" t="s">
        <v>3396</v>
      </c>
      <c r="D949" s="51" t="s">
        <v>5256</v>
      </c>
      <c r="E949" s="51" t="s">
        <v>3195</v>
      </c>
      <c r="F949" s="51" t="s">
        <v>7313</v>
      </c>
      <c r="G949" s="51" t="str">
        <f t="shared" si="14"/>
        <v>N</v>
      </c>
      <c r="H949" s="51"/>
      <c r="I949" s="51"/>
      <c r="J949" s="51" t="s">
        <v>3457</v>
      </c>
      <c r="K949" s="51" t="s">
        <v>3196</v>
      </c>
      <c r="L949" s="51" t="s">
        <v>3583</v>
      </c>
      <c r="M949" s="52" t="b">
        <v>0</v>
      </c>
      <c r="N949" s="53">
        <v>44720.747163310203</v>
      </c>
      <c r="O949" s="51" t="s">
        <v>34</v>
      </c>
    </row>
    <row r="950" spans="1:15" x14ac:dyDescent="0.25">
      <c r="A950" s="51" t="s">
        <v>32</v>
      </c>
      <c r="B950" s="51" t="s">
        <v>5257</v>
      </c>
      <c r="C950" s="51" t="s">
        <v>3396</v>
      </c>
      <c r="D950" s="51" t="s">
        <v>5258</v>
      </c>
      <c r="E950" s="51" t="s">
        <v>3195</v>
      </c>
      <c r="F950" s="51" t="s">
        <v>7313</v>
      </c>
      <c r="G950" s="51" t="str">
        <f t="shared" si="14"/>
        <v>N</v>
      </c>
      <c r="H950" s="51"/>
      <c r="I950" s="51"/>
      <c r="J950" s="51" t="s">
        <v>3387</v>
      </c>
      <c r="K950" s="51" t="s">
        <v>3196</v>
      </c>
      <c r="L950" s="51" t="s">
        <v>3461</v>
      </c>
      <c r="M950" s="52" t="b">
        <v>0</v>
      </c>
      <c r="N950" s="53">
        <v>44750.3597914005</v>
      </c>
      <c r="O950" s="51" t="s">
        <v>34</v>
      </c>
    </row>
    <row r="951" spans="1:15" x14ac:dyDescent="0.25">
      <c r="A951" s="51" t="s">
        <v>32</v>
      </c>
      <c r="B951" s="51" t="s">
        <v>5259</v>
      </c>
      <c r="C951" s="51" t="s">
        <v>3381</v>
      </c>
      <c r="D951" s="51" t="s">
        <v>5260</v>
      </c>
      <c r="E951" s="51" t="s">
        <v>3195</v>
      </c>
      <c r="F951" s="51" t="s">
        <v>7313</v>
      </c>
      <c r="G951" s="51" t="str">
        <f t="shared" si="14"/>
        <v>N</v>
      </c>
      <c r="H951" s="51"/>
      <c r="I951" s="51"/>
      <c r="J951" s="51" t="s">
        <v>3457</v>
      </c>
      <c r="K951" s="51" t="s">
        <v>3196</v>
      </c>
      <c r="L951" s="51" t="s">
        <v>4123</v>
      </c>
      <c r="M951" s="52" t="b">
        <v>0</v>
      </c>
      <c r="N951" s="53">
        <v>44765.676176967601</v>
      </c>
      <c r="O951" s="51" t="s">
        <v>34</v>
      </c>
    </row>
    <row r="952" spans="1:15" x14ac:dyDescent="0.25">
      <c r="A952" s="51" t="s">
        <v>32</v>
      </c>
      <c r="B952" s="51" t="s">
        <v>5261</v>
      </c>
      <c r="C952" s="51" t="s">
        <v>3381</v>
      </c>
      <c r="D952" s="51" t="s">
        <v>5262</v>
      </c>
      <c r="E952" s="51" t="s">
        <v>3195</v>
      </c>
      <c r="F952" s="51" t="s">
        <v>7313</v>
      </c>
      <c r="G952" s="51" t="str">
        <f t="shared" si="14"/>
        <v>N</v>
      </c>
      <c r="H952" s="51"/>
      <c r="I952" s="51"/>
      <c r="J952" s="51" t="s">
        <v>3457</v>
      </c>
      <c r="K952" s="51" t="s">
        <v>3196</v>
      </c>
      <c r="L952" s="51" t="s">
        <v>4123</v>
      </c>
      <c r="M952" s="52" t="b">
        <v>0</v>
      </c>
      <c r="N952" s="53">
        <v>44749.681799999998</v>
      </c>
      <c r="O952" s="51" t="s">
        <v>34</v>
      </c>
    </row>
    <row r="953" spans="1:15" x14ac:dyDescent="0.25">
      <c r="A953" s="51"/>
      <c r="B953" s="51" t="s">
        <v>5263</v>
      </c>
      <c r="C953" s="51" t="s">
        <v>3404</v>
      </c>
      <c r="D953" s="51" t="s">
        <v>5264</v>
      </c>
      <c r="E953" s="51" t="s">
        <v>3199</v>
      </c>
      <c r="F953" s="51" t="s">
        <v>6980</v>
      </c>
      <c r="G953" s="51" t="str">
        <f t="shared" si="14"/>
        <v>B</v>
      </c>
      <c r="H953" s="51"/>
      <c r="I953" s="51"/>
      <c r="J953" s="51" t="s">
        <v>3409</v>
      </c>
      <c r="K953" s="51" t="s">
        <v>3203</v>
      </c>
      <c r="L953" s="51" t="s">
        <v>3918</v>
      </c>
      <c r="M953" s="52" t="b">
        <v>0</v>
      </c>
      <c r="N953" s="53">
        <v>44704.584095335602</v>
      </c>
      <c r="O953" s="51" t="s">
        <v>2815</v>
      </c>
    </row>
    <row r="954" spans="1:15" x14ac:dyDescent="0.25">
      <c r="A954" s="51"/>
      <c r="B954" s="51" t="s">
        <v>5265</v>
      </c>
      <c r="C954" s="51" t="s">
        <v>3404</v>
      </c>
      <c r="D954" s="51" t="s">
        <v>5266</v>
      </c>
      <c r="E954" s="51" t="s">
        <v>3199</v>
      </c>
      <c r="F954" s="51" t="s">
        <v>6980</v>
      </c>
      <c r="G954" s="51" t="str">
        <f t="shared" si="14"/>
        <v>B</v>
      </c>
      <c r="H954" s="51"/>
      <c r="I954" s="51"/>
      <c r="J954" s="51" t="s">
        <v>3409</v>
      </c>
      <c r="K954" s="51" t="s">
        <v>3203</v>
      </c>
      <c r="L954" s="51" t="s">
        <v>3446</v>
      </c>
      <c r="M954" s="52" t="b">
        <v>0</v>
      </c>
      <c r="N954" s="53">
        <v>44707.648840277798</v>
      </c>
      <c r="O954" s="51" t="s">
        <v>2815</v>
      </c>
    </row>
    <row r="955" spans="1:15" x14ac:dyDescent="0.25">
      <c r="A955" s="51" t="s">
        <v>32</v>
      </c>
      <c r="B955" s="51" t="s">
        <v>5267</v>
      </c>
      <c r="C955" s="51" t="s">
        <v>3396</v>
      </c>
      <c r="D955" s="51" t="s">
        <v>5268</v>
      </c>
      <c r="E955" s="51" t="s">
        <v>3195</v>
      </c>
      <c r="F955" s="51" t="s">
        <v>7313</v>
      </c>
      <c r="G955" s="51" t="str">
        <f t="shared" si="14"/>
        <v>N</v>
      </c>
      <c r="H955" s="51"/>
      <c r="I955" s="51"/>
      <c r="J955" s="51" t="s">
        <v>3457</v>
      </c>
      <c r="K955" s="51" t="s">
        <v>3196</v>
      </c>
      <c r="L955" s="51" t="s">
        <v>3458</v>
      </c>
      <c r="M955" s="52" t="b">
        <v>0</v>
      </c>
      <c r="N955" s="53">
        <v>44765.470226585603</v>
      </c>
      <c r="O955" s="51" t="s">
        <v>34</v>
      </c>
    </row>
    <row r="956" spans="1:15" x14ac:dyDescent="0.25">
      <c r="A956" s="51" t="s">
        <v>32</v>
      </c>
      <c r="B956" s="51" t="s">
        <v>5269</v>
      </c>
      <c r="C956" s="51" t="s">
        <v>3396</v>
      </c>
      <c r="D956" s="51" t="s">
        <v>5270</v>
      </c>
      <c r="E956" s="51" t="s">
        <v>3195</v>
      </c>
      <c r="F956" s="51" t="s">
        <v>7313</v>
      </c>
      <c r="G956" s="51" t="str">
        <f t="shared" si="14"/>
        <v>N</v>
      </c>
      <c r="H956" s="51"/>
      <c r="I956" s="51"/>
      <c r="J956" s="51" t="s">
        <v>3391</v>
      </c>
      <c r="K956" s="51" t="s">
        <v>3196</v>
      </c>
      <c r="L956" s="51" t="s">
        <v>3392</v>
      </c>
      <c r="M956" s="52" t="b">
        <v>0</v>
      </c>
      <c r="N956" s="53">
        <v>44760.686419178201</v>
      </c>
      <c r="O956" s="51" t="s">
        <v>34</v>
      </c>
    </row>
    <row r="957" spans="1:15" x14ac:dyDescent="0.25">
      <c r="A957" s="51" t="s">
        <v>32</v>
      </c>
      <c r="B957" s="51" t="s">
        <v>5271</v>
      </c>
      <c r="C957" s="51" t="s">
        <v>3396</v>
      </c>
      <c r="D957" s="51" t="s">
        <v>5272</v>
      </c>
      <c r="E957" s="51" t="s">
        <v>3195</v>
      </c>
      <c r="F957" s="51" t="s">
        <v>7313</v>
      </c>
      <c r="G957" s="51" t="str">
        <f t="shared" si="14"/>
        <v>N</v>
      </c>
      <c r="H957" s="51"/>
      <c r="I957" s="51"/>
      <c r="J957" s="51" t="s">
        <v>3391</v>
      </c>
      <c r="K957" s="51" t="s">
        <v>3196</v>
      </c>
      <c r="L957" s="51" t="s">
        <v>3430</v>
      </c>
      <c r="M957" s="52" t="b">
        <v>0</v>
      </c>
      <c r="N957" s="53">
        <v>44719.744185034702</v>
      </c>
      <c r="O957" s="51" t="s">
        <v>34</v>
      </c>
    </row>
    <row r="958" spans="1:15" x14ac:dyDescent="0.25">
      <c r="A958" s="51" t="s">
        <v>32</v>
      </c>
      <c r="B958" s="51" t="s">
        <v>5273</v>
      </c>
      <c r="C958" s="51" t="s">
        <v>3396</v>
      </c>
      <c r="D958" s="51" t="s">
        <v>5274</v>
      </c>
      <c r="E958" s="51" t="s">
        <v>3195</v>
      </c>
      <c r="F958" s="51" t="s">
        <v>7313</v>
      </c>
      <c r="G958" s="51" t="str">
        <f t="shared" si="14"/>
        <v>N</v>
      </c>
      <c r="H958" s="51"/>
      <c r="I958" s="51"/>
      <c r="J958" s="51" t="s">
        <v>3457</v>
      </c>
      <c r="K958" s="51" t="s">
        <v>3196</v>
      </c>
      <c r="L958" s="51" t="s">
        <v>5184</v>
      </c>
      <c r="M958" s="52" t="b">
        <v>0</v>
      </c>
      <c r="N958" s="53">
        <v>44715.362484872698</v>
      </c>
      <c r="O958" s="51" t="s">
        <v>34</v>
      </c>
    </row>
    <row r="959" spans="1:15" x14ac:dyDescent="0.25">
      <c r="A959" s="51"/>
      <c r="B959" s="51" t="s">
        <v>5275</v>
      </c>
      <c r="C959" s="51" t="s">
        <v>3404</v>
      </c>
      <c r="D959" s="51" t="s">
        <v>5276</v>
      </c>
      <c r="E959" s="51" t="s">
        <v>3199</v>
      </c>
      <c r="F959" s="51" t="s">
        <v>6980</v>
      </c>
      <c r="G959" s="51" t="str">
        <f t="shared" si="14"/>
        <v>B</v>
      </c>
      <c r="H959" s="51"/>
      <c r="I959" s="51"/>
      <c r="J959" s="51" t="s">
        <v>3202</v>
      </c>
      <c r="K959" s="51" t="s">
        <v>3203</v>
      </c>
      <c r="L959" s="51" t="s">
        <v>3538</v>
      </c>
      <c r="M959" s="52" t="b">
        <v>0</v>
      </c>
      <c r="N959" s="53">
        <v>44704.602896099503</v>
      </c>
      <c r="O959" s="51" t="s">
        <v>2815</v>
      </c>
    </row>
    <row r="960" spans="1:15" x14ac:dyDescent="0.25">
      <c r="A960" s="51"/>
      <c r="B960" s="51" t="s">
        <v>5277</v>
      </c>
      <c r="C960" s="51" t="s">
        <v>3399</v>
      </c>
      <c r="D960" s="51" t="s">
        <v>5278</v>
      </c>
      <c r="E960" s="51" t="s">
        <v>3199</v>
      </c>
      <c r="F960" s="51" t="s">
        <v>6980</v>
      </c>
      <c r="G960" s="51" t="str">
        <f t="shared" si="14"/>
        <v>B</v>
      </c>
      <c r="H960" s="51"/>
      <c r="I960" s="51"/>
      <c r="J960" s="51" t="s">
        <v>3401</v>
      </c>
      <c r="K960" s="51" t="s">
        <v>3203</v>
      </c>
      <c r="L960" s="51" t="s">
        <v>3402</v>
      </c>
      <c r="M960" s="52" t="b">
        <v>0</v>
      </c>
      <c r="N960" s="53">
        <v>44709.435552002302</v>
      </c>
      <c r="O960" s="51" t="s">
        <v>2815</v>
      </c>
    </row>
    <row r="961" spans="1:15" x14ac:dyDescent="0.25">
      <c r="A961" s="51"/>
      <c r="B961" s="51" t="s">
        <v>5279</v>
      </c>
      <c r="C961" s="51" t="s">
        <v>3404</v>
      </c>
      <c r="D961" s="51" t="s">
        <v>5280</v>
      </c>
      <c r="E961" s="51" t="s">
        <v>3199</v>
      </c>
      <c r="F961" s="51" t="s">
        <v>6980</v>
      </c>
      <c r="G961" s="51" t="str">
        <f t="shared" si="14"/>
        <v>B</v>
      </c>
      <c r="H961" s="51"/>
      <c r="I961" s="51"/>
      <c r="J961" s="51" t="s">
        <v>3401</v>
      </c>
      <c r="K961" s="51" t="s">
        <v>3203</v>
      </c>
      <c r="L961" s="51" t="s">
        <v>3476</v>
      </c>
      <c r="M961" s="52" t="b">
        <v>0</v>
      </c>
      <c r="N961" s="53">
        <v>44707.337296608799</v>
      </c>
      <c r="O961" s="51" t="s">
        <v>2815</v>
      </c>
    </row>
    <row r="962" spans="1:15" x14ac:dyDescent="0.25">
      <c r="A962" s="51" t="s">
        <v>32</v>
      </c>
      <c r="B962" s="51" t="s">
        <v>5281</v>
      </c>
      <c r="C962" s="51" t="s">
        <v>3976</v>
      </c>
      <c r="D962" s="51" t="s">
        <v>5282</v>
      </c>
      <c r="E962" s="51" t="s">
        <v>3195</v>
      </c>
      <c r="F962" s="51" t="s">
        <v>7313</v>
      </c>
      <c r="G962" s="51" t="str">
        <f t="shared" si="14"/>
        <v>N</v>
      </c>
      <c r="H962" s="51"/>
      <c r="I962" s="51"/>
      <c r="J962" s="51" t="s">
        <v>3387</v>
      </c>
      <c r="K962" s="51" t="s">
        <v>3196</v>
      </c>
      <c r="L962" s="51" t="s">
        <v>3388</v>
      </c>
      <c r="M962" s="52" t="b">
        <v>0</v>
      </c>
      <c r="N962" s="53">
        <v>44767.4224167477</v>
      </c>
      <c r="O962" s="51" t="s">
        <v>34</v>
      </c>
    </row>
    <row r="963" spans="1:15" x14ac:dyDescent="0.25">
      <c r="A963" s="51" t="s">
        <v>32</v>
      </c>
      <c r="B963" s="51" t="s">
        <v>5283</v>
      </c>
      <c r="C963" s="51" t="s">
        <v>3976</v>
      </c>
      <c r="D963" s="51" t="s">
        <v>5284</v>
      </c>
      <c r="E963" s="51" t="s">
        <v>3195</v>
      </c>
      <c r="F963" s="51" t="s">
        <v>7313</v>
      </c>
      <c r="G963" s="51" t="str">
        <f t="shared" si="14"/>
        <v>N</v>
      </c>
      <c r="H963" s="51"/>
      <c r="I963" s="51"/>
      <c r="J963" s="51" t="s">
        <v>3301</v>
      </c>
      <c r="K963" s="51" t="s">
        <v>3196</v>
      </c>
      <c r="L963" s="51" t="s">
        <v>3397</v>
      </c>
      <c r="M963" s="52" t="b">
        <v>0</v>
      </c>
      <c r="N963" s="53">
        <v>44749.620779594901</v>
      </c>
      <c r="O963" s="51" t="s">
        <v>34</v>
      </c>
    </row>
    <row r="964" spans="1:15" x14ac:dyDescent="0.25">
      <c r="A964" s="51" t="s">
        <v>32</v>
      </c>
      <c r="B964" s="51" t="s">
        <v>5285</v>
      </c>
      <c r="C964" s="51" t="s">
        <v>3396</v>
      </c>
      <c r="D964" s="51" t="s">
        <v>5286</v>
      </c>
      <c r="E964" s="51" t="s">
        <v>3195</v>
      </c>
      <c r="F964" s="51" t="s">
        <v>7313</v>
      </c>
      <c r="G964" s="51" t="str">
        <f t="shared" ref="G964:G1027" si="15">IF(F964="MIENNAM","N","B")</f>
        <v>N</v>
      </c>
      <c r="H964" s="51"/>
      <c r="I964" s="51"/>
      <c r="J964" s="51" t="s">
        <v>3457</v>
      </c>
      <c r="K964" s="51" t="s">
        <v>3196</v>
      </c>
      <c r="L964" s="51" t="s">
        <v>5184</v>
      </c>
      <c r="M964" s="52" t="b">
        <v>0</v>
      </c>
      <c r="N964" s="53">
        <v>44796.320921099497</v>
      </c>
      <c r="O964" s="51" t="s">
        <v>34</v>
      </c>
    </row>
    <row r="965" spans="1:15" x14ac:dyDescent="0.25">
      <c r="A965" s="51"/>
      <c r="B965" s="51" t="s">
        <v>5287</v>
      </c>
      <c r="C965" s="51" t="s">
        <v>5288</v>
      </c>
      <c r="D965" s="51" t="s">
        <v>1652</v>
      </c>
      <c r="E965" s="51" t="s">
        <v>4188</v>
      </c>
      <c r="F965" s="51" t="s">
        <v>7313</v>
      </c>
      <c r="G965" s="51" t="str">
        <f t="shared" si="15"/>
        <v>N</v>
      </c>
      <c r="H965" s="51"/>
      <c r="I965" s="51"/>
      <c r="J965" s="51"/>
      <c r="K965" s="51"/>
      <c r="L965" s="51"/>
      <c r="M965" s="52" t="b">
        <v>0</v>
      </c>
      <c r="N965" s="53">
        <v>45052.655047534703</v>
      </c>
      <c r="O965" s="51" t="s">
        <v>34</v>
      </c>
    </row>
    <row r="966" spans="1:15" x14ac:dyDescent="0.25">
      <c r="A966" s="51" t="s">
        <v>32</v>
      </c>
      <c r="B966" s="51" t="s">
        <v>5289</v>
      </c>
      <c r="C966" s="51" t="s">
        <v>3396</v>
      </c>
      <c r="D966" s="51" t="s">
        <v>5290</v>
      </c>
      <c r="E966" s="51" t="s">
        <v>3195</v>
      </c>
      <c r="F966" s="51" t="s">
        <v>7313</v>
      </c>
      <c r="G966" s="51" t="str">
        <f t="shared" si="15"/>
        <v>N</v>
      </c>
      <c r="H966" s="51"/>
      <c r="I966" s="51"/>
      <c r="J966" s="51" t="s">
        <v>3301</v>
      </c>
      <c r="K966" s="51" t="s">
        <v>3196</v>
      </c>
      <c r="L966" s="51" t="s">
        <v>3656</v>
      </c>
      <c r="M966" s="52" t="b">
        <v>0</v>
      </c>
      <c r="N966" s="53">
        <v>44749.682310682903</v>
      </c>
      <c r="O966" s="51" t="s">
        <v>34</v>
      </c>
    </row>
    <row r="967" spans="1:15" x14ac:dyDescent="0.25">
      <c r="A967" s="51"/>
      <c r="B967" s="51" t="s">
        <v>5291</v>
      </c>
      <c r="C967" s="51" t="s">
        <v>5292</v>
      </c>
      <c r="D967" s="51" t="s">
        <v>2359</v>
      </c>
      <c r="E967" s="51" t="s">
        <v>4188</v>
      </c>
      <c r="F967" s="51" t="s">
        <v>7313</v>
      </c>
      <c r="G967" s="51" t="str">
        <f t="shared" si="15"/>
        <v>N</v>
      </c>
      <c r="H967" s="51"/>
      <c r="I967" s="51"/>
      <c r="J967" s="51"/>
      <c r="K967" s="51"/>
      <c r="L967" s="51"/>
      <c r="M967" s="52" t="b">
        <v>0</v>
      </c>
      <c r="N967" s="53">
        <v>45052.649628622697</v>
      </c>
      <c r="O967" s="51" t="s">
        <v>34</v>
      </c>
    </row>
    <row r="968" spans="1:15" x14ac:dyDescent="0.25">
      <c r="A968" s="51" t="s">
        <v>32</v>
      </c>
      <c r="B968" s="51" t="s">
        <v>5293</v>
      </c>
      <c r="C968" s="51" t="s">
        <v>3428</v>
      </c>
      <c r="D968" s="51" t="s">
        <v>5294</v>
      </c>
      <c r="E968" s="51" t="s">
        <v>3195</v>
      </c>
      <c r="F968" s="51" t="s">
        <v>7313</v>
      </c>
      <c r="G968" s="51" t="str">
        <f t="shared" si="15"/>
        <v>N</v>
      </c>
      <c r="H968" s="51"/>
      <c r="I968" s="51"/>
      <c r="J968" s="51" t="s">
        <v>3391</v>
      </c>
      <c r="K968" s="51" t="s">
        <v>3196</v>
      </c>
      <c r="L968" s="51" t="s">
        <v>4126</v>
      </c>
      <c r="M968" s="52" t="b">
        <v>0</v>
      </c>
      <c r="N968" s="53">
        <v>44719.564754050902</v>
      </c>
      <c r="O968" s="51" t="s">
        <v>34</v>
      </c>
    </row>
    <row r="969" spans="1:15" x14ac:dyDescent="0.25">
      <c r="A969" s="51" t="s">
        <v>32</v>
      </c>
      <c r="B969" s="51" t="s">
        <v>5295</v>
      </c>
      <c r="C969" s="51" t="s">
        <v>3428</v>
      </c>
      <c r="D969" s="51" t="s">
        <v>5296</v>
      </c>
      <c r="E969" s="51" t="s">
        <v>3195</v>
      </c>
      <c r="F969" s="51" t="s">
        <v>7313</v>
      </c>
      <c r="G969" s="51" t="str">
        <f t="shared" si="15"/>
        <v>N</v>
      </c>
      <c r="H969" s="51"/>
      <c r="I969" s="51"/>
      <c r="J969" s="51" t="s">
        <v>3391</v>
      </c>
      <c r="K969" s="51" t="s">
        <v>3196</v>
      </c>
      <c r="L969" s="51" t="s">
        <v>4126</v>
      </c>
      <c r="M969" s="52" t="b">
        <v>0</v>
      </c>
      <c r="N969" s="53">
        <v>44749.6598695949</v>
      </c>
      <c r="O969" s="51" t="s">
        <v>34</v>
      </c>
    </row>
    <row r="970" spans="1:15" x14ac:dyDescent="0.25">
      <c r="A970" s="51" t="s">
        <v>32</v>
      </c>
      <c r="B970" s="51" t="s">
        <v>5297</v>
      </c>
      <c r="C970" s="51" t="s">
        <v>3396</v>
      </c>
      <c r="D970" s="51" t="s">
        <v>5298</v>
      </c>
      <c r="E970" s="51" t="s">
        <v>3195</v>
      </c>
      <c r="F970" s="51" t="s">
        <v>7313</v>
      </c>
      <c r="G970" s="51" t="str">
        <f t="shared" si="15"/>
        <v>N</v>
      </c>
      <c r="H970" s="51"/>
      <c r="I970" s="51"/>
      <c r="J970" s="51" t="s">
        <v>3301</v>
      </c>
      <c r="K970" s="51" t="s">
        <v>3196</v>
      </c>
      <c r="L970" s="51" t="s">
        <v>3397</v>
      </c>
      <c r="M970" s="52" t="b">
        <v>0</v>
      </c>
      <c r="N970" s="53">
        <v>44749.7774502662</v>
      </c>
      <c r="O970" s="51" t="s">
        <v>34</v>
      </c>
    </row>
    <row r="971" spans="1:15" x14ac:dyDescent="0.25">
      <c r="A971" s="51" t="s">
        <v>32</v>
      </c>
      <c r="B971" s="51" t="s">
        <v>5299</v>
      </c>
      <c r="C971" s="51" t="s">
        <v>3396</v>
      </c>
      <c r="D971" s="51" t="s">
        <v>5300</v>
      </c>
      <c r="E971" s="51" t="s">
        <v>3195</v>
      </c>
      <c r="F971" s="51" t="s">
        <v>7313</v>
      </c>
      <c r="G971" s="51" t="str">
        <f t="shared" si="15"/>
        <v>N</v>
      </c>
      <c r="H971" s="51"/>
      <c r="I971" s="51"/>
      <c r="J971" s="51" t="s">
        <v>3301</v>
      </c>
      <c r="K971" s="51" t="s">
        <v>3196</v>
      </c>
      <c r="L971" s="51" t="s">
        <v>3747</v>
      </c>
      <c r="M971" s="52" t="b">
        <v>0</v>
      </c>
      <c r="N971" s="53">
        <v>44765.437182951398</v>
      </c>
      <c r="O971" s="51" t="s">
        <v>34</v>
      </c>
    </row>
    <row r="972" spans="1:15" x14ac:dyDescent="0.25">
      <c r="A972" s="51" t="s">
        <v>32</v>
      </c>
      <c r="B972" s="51" t="s">
        <v>5301</v>
      </c>
      <c r="C972" s="51" t="s">
        <v>3396</v>
      </c>
      <c r="D972" s="51" t="s">
        <v>5302</v>
      </c>
      <c r="E972" s="51" t="s">
        <v>3195</v>
      </c>
      <c r="F972" s="51" t="s">
        <v>7313</v>
      </c>
      <c r="G972" s="51" t="str">
        <f t="shared" si="15"/>
        <v>N</v>
      </c>
      <c r="H972" s="51"/>
      <c r="I972" s="51"/>
      <c r="J972" s="51" t="s">
        <v>3457</v>
      </c>
      <c r="K972" s="51" t="s">
        <v>3196</v>
      </c>
      <c r="L972" s="51" t="s">
        <v>3383</v>
      </c>
      <c r="M972" s="52" t="b">
        <v>0</v>
      </c>
      <c r="N972" s="53">
        <v>44750.382694479202</v>
      </c>
      <c r="O972" s="51" t="s">
        <v>34</v>
      </c>
    </row>
    <row r="973" spans="1:15" x14ac:dyDescent="0.25">
      <c r="A973" s="51" t="s">
        <v>32</v>
      </c>
      <c r="B973" s="51" t="s">
        <v>5303</v>
      </c>
      <c r="C973" s="51" t="s">
        <v>3976</v>
      </c>
      <c r="D973" s="51" t="s">
        <v>5304</v>
      </c>
      <c r="E973" s="51" t="s">
        <v>3195</v>
      </c>
      <c r="F973" s="51" t="s">
        <v>7313</v>
      </c>
      <c r="G973" s="51" t="str">
        <f t="shared" si="15"/>
        <v>N</v>
      </c>
      <c r="H973" s="51"/>
      <c r="I973" s="51"/>
      <c r="J973" s="51" t="s">
        <v>3301</v>
      </c>
      <c r="K973" s="51" t="s">
        <v>3196</v>
      </c>
      <c r="L973" s="51" t="s">
        <v>3397</v>
      </c>
      <c r="M973" s="52" t="b">
        <v>0</v>
      </c>
      <c r="N973" s="53">
        <v>44810.585270289397</v>
      </c>
      <c r="O973" s="51" t="s">
        <v>34</v>
      </c>
    </row>
    <row r="974" spans="1:15" x14ac:dyDescent="0.25">
      <c r="A974" s="51" t="s">
        <v>32</v>
      </c>
      <c r="B974" s="51" t="s">
        <v>5305</v>
      </c>
      <c r="C974" s="51" t="s">
        <v>3396</v>
      </c>
      <c r="D974" s="51" t="s">
        <v>5306</v>
      </c>
      <c r="E974" s="51" t="s">
        <v>3195</v>
      </c>
      <c r="F974" s="51" t="s">
        <v>7313</v>
      </c>
      <c r="G974" s="51" t="str">
        <f t="shared" si="15"/>
        <v>N</v>
      </c>
      <c r="H974" s="51"/>
      <c r="I974" s="51"/>
      <c r="J974" s="51" t="s">
        <v>3391</v>
      </c>
      <c r="K974" s="51" t="s">
        <v>3196</v>
      </c>
      <c r="L974" s="51" t="s">
        <v>3392</v>
      </c>
      <c r="M974" s="52" t="b">
        <v>0</v>
      </c>
      <c r="N974" s="53">
        <v>44749.603169016198</v>
      </c>
      <c r="O974" s="51" t="s">
        <v>34</v>
      </c>
    </row>
    <row r="975" spans="1:15" x14ac:dyDescent="0.25">
      <c r="A975" s="51"/>
      <c r="B975" s="51" t="s">
        <v>5307</v>
      </c>
      <c r="C975" s="51" t="s">
        <v>3404</v>
      </c>
      <c r="D975" s="51" t="s">
        <v>5308</v>
      </c>
      <c r="E975" s="51" t="s">
        <v>3199</v>
      </c>
      <c r="F975" s="51" t="s">
        <v>6980</v>
      </c>
      <c r="G975" s="51" t="str">
        <f t="shared" si="15"/>
        <v>B</v>
      </c>
      <c r="H975" s="51"/>
      <c r="I975" s="51"/>
      <c r="J975" s="51" t="s">
        <v>3409</v>
      </c>
      <c r="K975" s="51" t="s">
        <v>3203</v>
      </c>
      <c r="L975" s="51" t="s">
        <v>3532</v>
      </c>
      <c r="M975" s="52" t="b">
        <v>0</v>
      </c>
      <c r="N975" s="53">
        <v>44704.652751273097</v>
      </c>
      <c r="O975" s="51" t="s">
        <v>2815</v>
      </c>
    </row>
    <row r="976" spans="1:15" x14ac:dyDescent="0.25">
      <c r="A976" s="51"/>
      <c r="B976" s="51" t="s">
        <v>5309</v>
      </c>
      <c r="C976" s="51" t="s">
        <v>3404</v>
      </c>
      <c r="D976" s="51" t="s">
        <v>5310</v>
      </c>
      <c r="E976" s="51" t="s">
        <v>3199</v>
      </c>
      <c r="F976" s="51" t="s">
        <v>6980</v>
      </c>
      <c r="G976" s="51" t="str">
        <f t="shared" si="15"/>
        <v>B</v>
      </c>
      <c r="H976" s="51"/>
      <c r="I976" s="51"/>
      <c r="J976" s="51" t="s">
        <v>3202</v>
      </c>
      <c r="K976" s="51" t="s">
        <v>3203</v>
      </c>
      <c r="L976" s="51" t="s">
        <v>3415</v>
      </c>
      <c r="M976" s="52" t="b">
        <v>0</v>
      </c>
      <c r="N976" s="53">
        <v>44704.4540289699</v>
      </c>
      <c r="O976" s="51" t="s">
        <v>2815</v>
      </c>
    </row>
    <row r="977" spans="1:15" x14ac:dyDescent="0.25">
      <c r="A977" s="51"/>
      <c r="B977" s="51" t="s">
        <v>5311</v>
      </c>
      <c r="C977" s="51" t="s">
        <v>3404</v>
      </c>
      <c r="D977" s="51" t="s">
        <v>5312</v>
      </c>
      <c r="E977" s="51" t="s">
        <v>3199</v>
      </c>
      <c r="F977" s="51" t="s">
        <v>6980</v>
      </c>
      <c r="G977" s="51" t="str">
        <f t="shared" si="15"/>
        <v>B</v>
      </c>
      <c r="H977" s="51"/>
      <c r="I977" s="51"/>
      <c r="J977" s="51" t="s">
        <v>3409</v>
      </c>
      <c r="K977" s="51" t="s">
        <v>3203</v>
      </c>
      <c r="L977" s="51" t="s">
        <v>3435</v>
      </c>
      <c r="M977" s="52" t="b">
        <v>0</v>
      </c>
      <c r="N977" s="53">
        <v>44704.390959259297</v>
      </c>
      <c r="O977" s="51" t="s">
        <v>2815</v>
      </c>
    </row>
    <row r="978" spans="1:15" x14ac:dyDescent="0.25">
      <c r="A978" s="51" t="s">
        <v>32</v>
      </c>
      <c r="B978" s="51" t="s">
        <v>5313</v>
      </c>
      <c r="C978" s="51" t="s">
        <v>3396</v>
      </c>
      <c r="D978" s="51" t="s">
        <v>5314</v>
      </c>
      <c r="E978" s="51" t="s">
        <v>3195</v>
      </c>
      <c r="F978" s="51" t="s">
        <v>7313</v>
      </c>
      <c r="G978" s="51" t="str">
        <f t="shared" si="15"/>
        <v>N</v>
      </c>
      <c r="H978" s="51"/>
      <c r="I978" s="51"/>
      <c r="J978" s="51" t="s">
        <v>3391</v>
      </c>
      <c r="K978" s="51" t="s">
        <v>3196</v>
      </c>
      <c r="L978" s="51" t="s">
        <v>3847</v>
      </c>
      <c r="M978" s="52" t="b">
        <v>0</v>
      </c>
      <c r="N978" s="53">
        <v>44755.666152580998</v>
      </c>
      <c r="O978" s="51" t="s">
        <v>34</v>
      </c>
    </row>
    <row r="979" spans="1:15" x14ac:dyDescent="0.25">
      <c r="A979" s="51" t="s">
        <v>32</v>
      </c>
      <c r="B979" s="51" t="s">
        <v>5315</v>
      </c>
      <c r="C979" s="51" t="s">
        <v>3396</v>
      </c>
      <c r="D979" s="51" t="s">
        <v>5316</v>
      </c>
      <c r="E979" s="51" t="s">
        <v>3195</v>
      </c>
      <c r="F979" s="51" t="s">
        <v>7313</v>
      </c>
      <c r="G979" s="51" t="str">
        <f t="shared" si="15"/>
        <v>N</v>
      </c>
      <c r="H979" s="51"/>
      <c r="I979" s="51"/>
      <c r="J979" s="51" t="s">
        <v>3391</v>
      </c>
      <c r="K979" s="51" t="s">
        <v>3196</v>
      </c>
      <c r="L979" s="51" t="s">
        <v>3847</v>
      </c>
      <c r="M979" s="52" t="b">
        <v>0</v>
      </c>
      <c r="N979" s="53">
        <v>44765.362313275502</v>
      </c>
      <c r="O979" s="51" t="s">
        <v>34</v>
      </c>
    </row>
    <row r="980" spans="1:15" x14ac:dyDescent="0.25">
      <c r="A980" s="51"/>
      <c r="B980" s="51" t="s">
        <v>5317</v>
      </c>
      <c r="C980" s="51" t="s">
        <v>3404</v>
      </c>
      <c r="D980" s="51" t="s">
        <v>5318</v>
      </c>
      <c r="E980" s="51" t="s">
        <v>3199</v>
      </c>
      <c r="F980" s="51" t="s">
        <v>6980</v>
      </c>
      <c r="G980" s="51" t="str">
        <f t="shared" si="15"/>
        <v>B</v>
      </c>
      <c r="H980" s="51"/>
      <c r="I980" s="51"/>
      <c r="J980" s="51" t="s">
        <v>3409</v>
      </c>
      <c r="K980" s="51" t="s">
        <v>3203</v>
      </c>
      <c r="L980" s="51" t="s">
        <v>3410</v>
      </c>
      <c r="M980" s="52" t="b">
        <v>0</v>
      </c>
      <c r="N980" s="53">
        <v>44707.634169097197</v>
      </c>
      <c r="O980" s="51" t="s">
        <v>2815</v>
      </c>
    </row>
    <row r="981" spans="1:15" x14ac:dyDescent="0.25">
      <c r="A981" s="51"/>
      <c r="B981" s="51" t="s">
        <v>5319</v>
      </c>
      <c r="C981" s="51" t="s">
        <v>3404</v>
      </c>
      <c r="D981" s="51" t="s">
        <v>5320</v>
      </c>
      <c r="E981" s="51" t="s">
        <v>3199</v>
      </c>
      <c r="F981" s="51" t="s">
        <v>6980</v>
      </c>
      <c r="G981" s="51" t="str">
        <f t="shared" si="15"/>
        <v>B</v>
      </c>
      <c r="H981" s="51"/>
      <c r="I981" s="51"/>
      <c r="J981" s="51" t="s">
        <v>3401</v>
      </c>
      <c r="K981" s="51" t="s">
        <v>3203</v>
      </c>
      <c r="L981" s="51" t="s">
        <v>3476</v>
      </c>
      <c r="M981" s="52" t="b">
        <v>0</v>
      </c>
      <c r="N981" s="53">
        <v>44707.324191088002</v>
      </c>
      <c r="O981" s="51" t="s">
        <v>2815</v>
      </c>
    </row>
    <row r="982" spans="1:15" x14ac:dyDescent="0.25">
      <c r="A982" s="51" t="s">
        <v>32</v>
      </c>
      <c r="B982" s="51" t="s">
        <v>5321</v>
      </c>
      <c r="C982" s="51" t="s">
        <v>3396</v>
      </c>
      <c r="D982" s="51" t="s">
        <v>5322</v>
      </c>
      <c r="E982" s="51" t="s">
        <v>3195</v>
      </c>
      <c r="F982" s="51" t="s">
        <v>7313</v>
      </c>
      <c r="G982" s="51" t="str">
        <f t="shared" si="15"/>
        <v>N</v>
      </c>
      <c r="H982" s="51"/>
      <c r="I982" s="51"/>
      <c r="J982" s="51" t="s">
        <v>3301</v>
      </c>
      <c r="K982" s="51" t="s">
        <v>3196</v>
      </c>
      <c r="L982" s="51" t="s">
        <v>3397</v>
      </c>
      <c r="M982" s="52" t="b">
        <v>0</v>
      </c>
      <c r="N982" s="53">
        <v>44725.691608796304</v>
      </c>
      <c r="O982" s="51" t="s">
        <v>34</v>
      </c>
    </row>
    <row r="983" spans="1:15" x14ac:dyDescent="0.25">
      <c r="A983" s="51"/>
      <c r="B983" s="51" t="s">
        <v>5323</v>
      </c>
      <c r="C983" s="51" t="s">
        <v>3404</v>
      </c>
      <c r="D983" s="51" t="s">
        <v>5324</v>
      </c>
      <c r="E983" s="51" t="s">
        <v>3199</v>
      </c>
      <c r="F983" s="51" t="s">
        <v>6980</v>
      </c>
      <c r="G983" s="51" t="str">
        <f t="shared" si="15"/>
        <v>B</v>
      </c>
      <c r="H983" s="51"/>
      <c r="I983" s="51"/>
      <c r="J983" s="51" t="s">
        <v>3202</v>
      </c>
      <c r="K983" s="51" t="s">
        <v>3203</v>
      </c>
      <c r="L983" s="51" t="s">
        <v>3421</v>
      </c>
      <c r="M983" s="52" t="b">
        <v>0</v>
      </c>
      <c r="N983" s="53">
        <v>44704.342282488396</v>
      </c>
      <c r="O983" s="51" t="s">
        <v>2815</v>
      </c>
    </row>
    <row r="984" spans="1:15" x14ac:dyDescent="0.25">
      <c r="A984" s="51"/>
      <c r="B984" s="51" t="s">
        <v>5325</v>
      </c>
      <c r="C984" s="51" t="s">
        <v>3404</v>
      </c>
      <c r="D984" s="51" t="s">
        <v>5326</v>
      </c>
      <c r="E984" s="51" t="s">
        <v>3199</v>
      </c>
      <c r="F984" s="51" t="s">
        <v>6980</v>
      </c>
      <c r="G984" s="51" t="str">
        <f t="shared" si="15"/>
        <v>B</v>
      </c>
      <c r="H984" s="51"/>
      <c r="I984" s="51"/>
      <c r="J984" s="51" t="s">
        <v>3202</v>
      </c>
      <c r="K984" s="51" t="s">
        <v>3203</v>
      </c>
      <c r="L984" s="51" t="s">
        <v>3479</v>
      </c>
      <c r="M984" s="52" t="b">
        <v>0</v>
      </c>
      <c r="N984" s="53">
        <v>44704.560019560202</v>
      </c>
      <c r="O984" s="51" t="s">
        <v>2815</v>
      </c>
    </row>
    <row r="985" spans="1:15" x14ac:dyDescent="0.25">
      <c r="A985" s="51" t="s">
        <v>32</v>
      </c>
      <c r="B985" s="51" t="s">
        <v>5327</v>
      </c>
      <c r="C985" s="51" t="s">
        <v>3396</v>
      </c>
      <c r="D985" s="51" t="s">
        <v>5328</v>
      </c>
      <c r="E985" s="51" t="s">
        <v>3195</v>
      </c>
      <c r="F985" s="51" t="s">
        <v>7313</v>
      </c>
      <c r="G985" s="51" t="str">
        <f t="shared" si="15"/>
        <v>N</v>
      </c>
      <c r="H985" s="51"/>
      <c r="I985" s="51"/>
      <c r="J985" s="51" t="s">
        <v>3391</v>
      </c>
      <c r="K985" s="51" t="s">
        <v>3196</v>
      </c>
      <c r="L985" s="51" t="s">
        <v>3847</v>
      </c>
      <c r="M985" s="52" t="b">
        <v>0</v>
      </c>
      <c r="N985" s="53">
        <v>44735.450515162003</v>
      </c>
      <c r="O985" s="51" t="s">
        <v>34</v>
      </c>
    </row>
    <row r="986" spans="1:15" x14ac:dyDescent="0.25">
      <c r="A986" s="51" t="s">
        <v>32</v>
      </c>
      <c r="B986" s="51" t="s">
        <v>5329</v>
      </c>
      <c r="C986" s="51" t="s">
        <v>3396</v>
      </c>
      <c r="D986" s="51" t="s">
        <v>5330</v>
      </c>
      <c r="E986" s="51" t="s">
        <v>3195</v>
      </c>
      <c r="F986" s="51" t="s">
        <v>7313</v>
      </c>
      <c r="G986" s="51" t="str">
        <f t="shared" si="15"/>
        <v>N</v>
      </c>
      <c r="H986" s="51"/>
      <c r="I986" s="51"/>
      <c r="J986" s="51" t="s">
        <v>3301</v>
      </c>
      <c r="K986" s="51" t="s">
        <v>3196</v>
      </c>
      <c r="L986" s="51" t="s">
        <v>3397</v>
      </c>
      <c r="M986" s="52" t="b">
        <v>0</v>
      </c>
      <c r="N986" s="53">
        <v>44765.331743946801</v>
      </c>
      <c r="O986" s="51" t="s">
        <v>34</v>
      </c>
    </row>
    <row r="987" spans="1:15" x14ac:dyDescent="0.25">
      <c r="A987" s="51" t="s">
        <v>32</v>
      </c>
      <c r="B987" s="51" t="s">
        <v>5331</v>
      </c>
      <c r="C987" s="51" t="s">
        <v>3396</v>
      </c>
      <c r="D987" s="51" t="s">
        <v>5332</v>
      </c>
      <c r="E987" s="51" t="s">
        <v>3195</v>
      </c>
      <c r="F987" s="51" t="s">
        <v>7313</v>
      </c>
      <c r="G987" s="51" t="str">
        <f t="shared" si="15"/>
        <v>N</v>
      </c>
      <c r="H987" s="51"/>
      <c r="I987" s="51"/>
      <c r="J987" s="51" t="s">
        <v>3457</v>
      </c>
      <c r="K987" s="51" t="s">
        <v>3196</v>
      </c>
      <c r="L987" s="51" t="s">
        <v>3458</v>
      </c>
      <c r="M987" s="52" t="b">
        <v>0</v>
      </c>
      <c r="N987" s="53">
        <v>44750.391501423597</v>
      </c>
      <c r="O987" s="51" t="s">
        <v>34</v>
      </c>
    </row>
    <row r="988" spans="1:15" x14ac:dyDescent="0.25">
      <c r="A988" s="51"/>
      <c r="B988" s="51" t="s">
        <v>5333</v>
      </c>
      <c r="C988" s="51" t="s">
        <v>3404</v>
      </c>
      <c r="D988" s="51" t="s">
        <v>5334</v>
      </c>
      <c r="E988" s="51" t="s">
        <v>3199</v>
      </c>
      <c r="F988" s="51" t="s">
        <v>6980</v>
      </c>
      <c r="G988" s="51" t="str">
        <f t="shared" si="15"/>
        <v>B</v>
      </c>
      <c r="H988" s="51"/>
      <c r="I988" s="51"/>
      <c r="J988" s="51" t="s">
        <v>3202</v>
      </c>
      <c r="K988" s="51" t="s">
        <v>3203</v>
      </c>
      <c r="L988" s="51" t="s">
        <v>3538</v>
      </c>
      <c r="M988" s="52" t="b">
        <v>0</v>
      </c>
      <c r="N988" s="53">
        <v>44704.603302465301</v>
      </c>
      <c r="O988" s="51" t="s">
        <v>2815</v>
      </c>
    </row>
    <row r="989" spans="1:15" x14ac:dyDescent="0.25">
      <c r="A989" s="51"/>
      <c r="B989" s="51" t="s">
        <v>5335</v>
      </c>
      <c r="C989" s="51" t="s">
        <v>3404</v>
      </c>
      <c r="D989" s="51" t="s">
        <v>5336</v>
      </c>
      <c r="E989" s="51" t="s">
        <v>3199</v>
      </c>
      <c r="F989" s="51" t="s">
        <v>6980</v>
      </c>
      <c r="G989" s="51" t="str">
        <f t="shared" si="15"/>
        <v>B</v>
      </c>
      <c r="H989" s="51"/>
      <c r="I989" s="51"/>
      <c r="J989" s="51" t="s">
        <v>3202</v>
      </c>
      <c r="K989" s="51" t="s">
        <v>3203</v>
      </c>
      <c r="L989" s="51" t="s">
        <v>3479</v>
      </c>
      <c r="M989" s="52" t="b">
        <v>0</v>
      </c>
      <c r="N989" s="53">
        <v>44704.559257141198</v>
      </c>
      <c r="O989" s="51" t="s">
        <v>2815</v>
      </c>
    </row>
    <row r="990" spans="1:15" x14ac:dyDescent="0.25">
      <c r="A990" s="51" t="s">
        <v>32</v>
      </c>
      <c r="B990" s="51" t="s">
        <v>5337</v>
      </c>
      <c r="C990" s="51" t="s">
        <v>3396</v>
      </c>
      <c r="D990" s="51" t="s">
        <v>5338</v>
      </c>
      <c r="E990" s="51" t="s">
        <v>3195</v>
      </c>
      <c r="F990" s="51" t="s">
        <v>7313</v>
      </c>
      <c r="G990" s="51" t="str">
        <f t="shared" si="15"/>
        <v>N</v>
      </c>
      <c r="H990" s="51"/>
      <c r="I990" s="51"/>
      <c r="J990" s="51" t="s">
        <v>3457</v>
      </c>
      <c r="K990" s="51" t="s">
        <v>3196</v>
      </c>
      <c r="L990" s="51" t="s">
        <v>3458</v>
      </c>
      <c r="M990" s="52" t="b">
        <v>0</v>
      </c>
      <c r="N990" s="53">
        <v>44755.604793206003</v>
      </c>
      <c r="O990" s="51" t="s">
        <v>34</v>
      </c>
    </row>
    <row r="991" spans="1:15" x14ac:dyDescent="0.25">
      <c r="A991" s="51"/>
      <c r="B991" s="51" t="s">
        <v>5339</v>
      </c>
      <c r="C991" s="51" t="s">
        <v>3404</v>
      </c>
      <c r="D991" s="51" t="s">
        <v>5340</v>
      </c>
      <c r="E991" s="51" t="s">
        <v>3199</v>
      </c>
      <c r="F991" s="51" t="s">
        <v>6980</v>
      </c>
      <c r="G991" s="51" t="str">
        <f t="shared" si="15"/>
        <v>B</v>
      </c>
      <c r="H991" s="51"/>
      <c r="I991" s="51"/>
      <c r="J991" s="51" t="s">
        <v>3401</v>
      </c>
      <c r="K991" s="51" t="s">
        <v>3203</v>
      </c>
      <c r="L991" s="51" t="s">
        <v>3476</v>
      </c>
      <c r="M991" s="52" t="b">
        <v>0</v>
      </c>
      <c r="N991" s="53">
        <v>44707.324456331</v>
      </c>
      <c r="O991" s="51" t="s">
        <v>2815</v>
      </c>
    </row>
    <row r="992" spans="1:15" ht="21" x14ac:dyDescent="0.25">
      <c r="A992" s="51"/>
      <c r="B992" s="51" t="s">
        <v>5341</v>
      </c>
      <c r="C992" s="51" t="s">
        <v>3399</v>
      </c>
      <c r="D992" s="54" t="s">
        <v>5342</v>
      </c>
      <c r="E992" s="51" t="s">
        <v>3199</v>
      </c>
      <c r="F992" s="51" t="s">
        <v>6980</v>
      </c>
      <c r="G992" s="51" t="str">
        <f t="shared" si="15"/>
        <v>B</v>
      </c>
      <c r="H992" s="51"/>
      <c r="I992" s="51"/>
      <c r="J992" s="51" t="s">
        <v>3401</v>
      </c>
      <c r="K992" s="51" t="s">
        <v>3203</v>
      </c>
      <c r="L992" s="51" t="s">
        <v>3449</v>
      </c>
      <c r="M992" s="52" t="b">
        <v>0</v>
      </c>
      <c r="N992" s="53">
        <v>44709.4465405093</v>
      </c>
      <c r="O992" s="51" t="s">
        <v>2815</v>
      </c>
    </row>
    <row r="993" spans="1:15" x14ac:dyDescent="0.25">
      <c r="A993" s="51"/>
      <c r="B993" s="51" t="s">
        <v>5343</v>
      </c>
      <c r="C993" s="51" t="s">
        <v>3404</v>
      </c>
      <c r="D993" s="51" t="s">
        <v>5344</v>
      </c>
      <c r="E993" s="51" t="s">
        <v>3199</v>
      </c>
      <c r="F993" s="51" t="s">
        <v>6980</v>
      </c>
      <c r="G993" s="51" t="str">
        <f t="shared" si="15"/>
        <v>B</v>
      </c>
      <c r="H993" s="51"/>
      <c r="I993" s="51"/>
      <c r="J993" s="51" t="s">
        <v>3202</v>
      </c>
      <c r="K993" s="51" t="s">
        <v>3203</v>
      </c>
      <c r="L993" s="51" t="s">
        <v>3421</v>
      </c>
      <c r="M993" s="52" t="b">
        <v>0</v>
      </c>
      <c r="N993" s="53">
        <v>44704.339198113397</v>
      </c>
      <c r="O993" s="51" t="s">
        <v>2815</v>
      </c>
    </row>
    <row r="994" spans="1:15" x14ac:dyDescent="0.25">
      <c r="A994" s="51"/>
      <c r="B994" s="51" t="s">
        <v>5345</v>
      </c>
      <c r="C994" s="51" t="s">
        <v>3399</v>
      </c>
      <c r="D994" s="51" t="s">
        <v>5346</v>
      </c>
      <c r="E994" s="51" t="s">
        <v>3199</v>
      </c>
      <c r="F994" s="51" t="s">
        <v>6980</v>
      </c>
      <c r="G994" s="51" t="str">
        <f t="shared" si="15"/>
        <v>B</v>
      </c>
      <c r="H994" s="51"/>
      <c r="I994" s="51"/>
      <c r="J994" s="51" t="s">
        <v>3401</v>
      </c>
      <c r="K994" s="51" t="s">
        <v>3203</v>
      </c>
      <c r="L994" s="51" t="s">
        <v>3402</v>
      </c>
      <c r="M994" s="52" t="b">
        <v>0</v>
      </c>
      <c r="N994" s="53">
        <v>44709.435718749999</v>
      </c>
      <c r="O994" s="51" t="s">
        <v>2815</v>
      </c>
    </row>
    <row r="995" spans="1:15" x14ac:dyDescent="0.25">
      <c r="A995" s="51"/>
      <c r="B995" s="51" t="s">
        <v>5347</v>
      </c>
      <c r="C995" s="51" t="s">
        <v>3404</v>
      </c>
      <c r="D995" s="51" t="s">
        <v>5348</v>
      </c>
      <c r="E995" s="51" t="s">
        <v>3199</v>
      </c>
      <c r="F995" s="51" t="s">
        <v>6980</v>
      </c>
      <c r="G995" s="51" t="str">
        <f t="shared" si="15"/>
        <v>B</v>
      </c>
      <c r="H995" s="51"/>
      <c r="I995" s="51"/>
      <c r="J995" s="51" t="s">
        <v>3202</v>
      </c>
      <c r="K995" s="51" t="s">
        <v>3203</v>
      </c>
      <c r="L995" s="51" t="s">
        <v>3421</v>
      </c>
      <c r="M995" s="52" t="b">
        <v>0</v>
      </c>
      <c r="N995" s="53">
        <v>44704.338062118099</v>
      </c>
      <c r="O995" s="51" t="s">
        <v>2815</v>
      </c>
    </row>
    <row r="996" spans="1:15" x14ac:dyDescent="0.25">
      <c r="A996" s="51" t="s">
        <v>32</v>
      </c>
      <c r="B996" s="51" t="s">
        <v>5349</v>
      </c>
      <c r="C996" s="51" t="s">
        <v>3396</v>
      </c>
      <c r="D996" s="51" t="s">
        <v>5350</v>
      </c>
      <c r="E996" s="51" t="s">
        <v>3195</v>
      </c>
      <c r="F996" s="51" t="s">
        <v>7313</v>
      </c>
      <c r="G996" s="51" t="str">
        <f t="shared" si="15"/>
        <v>N</v>
      </c>
      <c r="H996" s="51"/>
      <c r="I996" s="51"/>
      <c r="J996" s="51" t="s">
        <v>3387</v>
      </c>
      <c r="K996" s="51" t="s">
        <v>3196</v>
      </c>
      <c r="L996" s="51" t="s">
        <v>3461</v>
      </c>
      <c r="M996" s="52" t="b">
        <v>0</v>
      </c>
      <c r="N996" s="53">
        <v>44725.6086629282</v>
      </c>
      <c r="O996" s="51" t="s">
        <v>34</v>
      </c>
    </row>
    <row r="997" spans="1:15" x14ac:dyDescent="0.25">
      <c r="A997" s="51" t="s">
        <v>32</v>
      </c>
      <c r="B997" s="51" t="s">
        <v>5351</v>
      </c>
      <c r="C997" s="51" t="s">
        <v>3396</v>
      </c>
      <c r="D997" s="51" t="s">
        <v>5352</v>
      </c>
      <c r="E997" s="51" t="s">
        <v>3195</v>
      </c>
      <c r="F997" s="51" t="s">
        <v>7313</v>
      </c>
      <c r="G997" s="51" t="str">
        <f t="shared" si="15"/>
        <v>N</v>
      </c>
      <c r="H997" s="51"/>
      <c r="I997" s="51"/>
      <c r="J997" s="51" t="s">
        <v>3301</v>
      </c>
      <c r="K997" s="51" t="s">
        <v>3196</v>
      </c>
      <c r="L997" s="51" t="s">
        <v>3397</v>
      </c>
      <c r="M997" s="52" t="b">
        <v>0</v>
      </c>
      <c r="N997" s="53">
        <v>44765.336697222199</v>
      </c>
      <c r="O997" s="51" t="s">
        <v>34</v>
      </c>
    </row>
    <row r="998" spans="1:15" x14ac:dyDescent="0.25">
      <c r="A998" s="51"/>
      <c r="B998" s="51" t="s">
        <v>5353</v>
      </c>
      <c r="C998" s="51" t="s">
        <v>3404</v>
      </c>
      <c r="D998" s="51" t="s">
        <v>5354</v>
      </c>
      <c r="E998" s="51" t="s">
        <v>3199</v>
      </c>
      <c r="F998" s="51" t="s">
        <v>6980</v>
      </c>
      <c r="G998" s="51" t="str">
        <f t="shared" si="15"/>
        <v>B</v>
      </c>
      <c r="H998" s="51"/>
      <c r="I998" s="51"/>
      <c r="J998" s="51" t="s">
        <v>3202</v>
      </c>
      <c r="K998" s="51" t="s">
        <v>3203</v>
      </c>
      <c r="L998" s="51" t="s">
        <v>3421</v>
      </c>
      <c r="M998" s="52" t="b">
        <v>0</v>
      </c>
      <c r="N998" s="53">
        <v>44704.338459803199</v>
      </c>
      <c r="O998" s="51" t="s">
        <v>2815</v>
      </c>
    </row>
    <row r="999" spans="1:15" x14ac:dyDescent="0.25">
      <c r="A999" s="51" t="s">
        <v>32</v>
      </c>
      <c r="B999" s="51" t="s">
        <v>5355</v>
      </c>
      <c r="C999" s="51" t="s">
        <v>3396</v>
      </c>
      <c r="D999" s="51" t="s">
        <v>5356</v>
      </c>
      <c r="E999" s="51" t="s">
        <v>3195</v>
      </c>
      <c r="F999" s="51" t="s">
        <v>7313</v>
      </c>
      <c r="G999" s="51" t="str">
        <f t="shared" si="15"/>
        <v>N</v>
      </c>
      <c r="H999" s="51"/>
      <c r="I999" s="51"/>
      <c r="J999" s="51" t="s">
        <v>3301</v>
      </c>
      <c r="K999" s="51" t="s">
        <v>3196</v>
      </c>
      <c r="L999" s="51" t="s">
        <v>3656</v>
      </c>
      <c r="M999" s="52" t="b">
        <v>0</v>
      </c>
      <c r="N999" s="53">
        <v>44749.682796030102</v>
      </c>
      <c r="O999" s="51" t="s">
        <v>34</v>
      </c>
    </row>
    <row r="1000" spans="1:15" x14ac:dyDescent="0.25">
      <c r="A1000" s="51" t="s">
        <v>32</v>
      </c>
      <c r="B1000" s="51" t="s">
        <v>5357</v>
      </c>
      <c r="C1000" s="51" t="s">
        <v>3396</v>
      </c>
      <c r="D1000" s="51" t="s">
        <v>5358</v>
      </c>
      <c r="E1000" s="51" t="s">
        <v>3195</v>
      </c>
      <c r="F1000" s="51" t="s">
        <v>7313</v>
      </c>
      <c r="G1000" s="51" t="str">
        <f t="shared" si="15"/>
        <v>N</v>
      </c>
      <c r="H1000" s="51"/>
      <c r="I1000" s="51"/>
      <c r="J1000" s="51" t="s">
        <v>3391</v>
      </c>
      <c r="K1000" s="51" t="s">
        <v>3196</v>
      </c>
      <c r="L1000" s="51" t="s">
        <v>3847</v>
      </c>
      <c r="M1000" s="52" t="b">
        <v>0</v>
      </c>
      <c r="N1000" s="53">
        <v>44765.362659340302</v>
      </c>
      <c r="O1000" s="51" t="s">
        <v>34</v>
      </c>
    </row>
    <row r="1001" spans="1:15" x14ac:dyDescent="0.25">
      <c r="A1001" s="51" t="s">
        <v>32</v>
      </c>
      <c r="B1001" s="51" t="s">
        <v>5359</v>
      </c>
      <c r="C1001" s="51" t="s">
        <v>3396</v>
      </c>
      <c r="D1001" s="51" t="s">
        <v>5360</v>
      </c>
      <c r="E1001" s="51" t="s">
        <v>3195</v>
      </c>
      <c r="F1001" s="51" t="s">
        <v>7313</v>
      </c>
      <c r="G1001" s="51" t="str">
        <f t="shared" si="15"/>
        <v>N</v>
      </c>
      <c r="H1001" s="51"/>
      <c r="I1001" s="51"/>
      <c r="J1001" s="51" t="s">
        <v>3387</v>
      </c>
      <c r="K1001" s="51" t="s">
        <v>3196</v>
      </c>
      <c r="L1001" s="51" t="s">
        <v>3571</v>
      </c>
      <c r="M1001" s="52" t="b">
        <v>0</v>
      </c>
      <c r="N1001" s="53">
        <v>44719.771379664402</v>
      </c>
      <c r="O1001" s="51" t="s">
        <v>34</v>
      </c>
    </row>
    <row r="1002" spans="1:15" x14ac:dyDescent="0.25">
      <c r="A1002" s="51"/>
      <c r="B1002" s="51" t="s">
        <v>5361</v>
      </c>
      <c r="C1002" s="51" t="s">
        <v>3404</v>
      </c>
      <c r="D1002" s="51" t="s">
        <v>5362</v>
      </c>
      <c r="E1002" s="51" t="s">
        <v>3199</v>
      </c>
      <c r="F1002" s="51" t="s">
        <v>6980</v>
      </c>
      <c r="G1002" s="51" t="str">
        <f t="shared" si="15"/>
        <v>B</v>
      </c>
      <c r="H1002" s="51"/>
      <c r="I1002" s="51"/>
      <c r="J1002" s="51" t="s">
        <v>3401</v>
      </c>
      <c r="K1002" s="51" t="s">
        <v>3203</v>
      </c>
      <c r="L1002" s="51" t="s">
        <v>3538</v>
      </c>
      <c r="M1002" s="52" t="b">
        <v>0</v>
      </c>
      <c r="N1002" s="53">
        <v>44704.6040613773</v>
      </c>
      <c r="O1002" s="51" t="s">
        <v>2815</v>
      </c>
    </row>
    <row r="1003" spans="1:15" x14ac:dyDescent="0.25">
      <c r="A1003" s="51" t="s">
        <v>32</v>
      </c>
      <c r="B1003" s="51" t="s">
        <v>5363</v>
      </c>
      <c r="C1003" s="51" t="s">
        <v>3396</v>
      </c>
      <c r="D1003" s="51" t="s">
        <v>5364</v>
      </c>
      <c r="E1003" s="51" t="s">
        <v>3195</v>
      </c>
      <c r="F1003" s="51" t="s">
        <v>7313</v>
      </c>
      <c r="G1003" s="51" t="str">
        <f t="shared" si="15"/>
        <v>N</v>
      </c>
      <c r="H1003" s="51"/>
      <c r="I1003" s="51"/>
      <c r="J1003" s="51" t="s">
        <v>3387</v>
      </c>
      <c r="K1003" s="51" t="s">
        <v>3196</v>
      </c>
      <c r="L1003" s="51" t="s">
        <v>3574</v>
      </c>
      <c r="M1003" s="52" t="b">
        <v>0</v>
      </c>
      <c r="N1003" s="53">
        <v>44750.359331099498</v>
      </c>
      <c r="O1003" s="51" t="s">
        <v>34</v>
      </c>
    </row>
    <row r="1004" spans="1:15" x14ac:dyDescent="0.25">
      <c r="A1004" s="51"/>
      <c r="B1004" s="51" t="s">
        <v>5365</v>
      </c>
      <c r="C1004" s="51" t="s">
        <v>3404</v>
      </c>
      <c r="D1004" s="51" t="s">
        <v>5366</v>
      </c>
      <c r="E1004" s="51" t="s">
        <v>3199</v>
      </c>
      <c r="F1004" s="51" t="s">
        <v>6980</v>
      </c>
      <c r="G1004" s="51" t="str">
        <f t="shared" si="15"/>
        <v>B</v>
      </c>
      <c r="H1004" s="51"/>
      <c r="I1004" s="51"/>
      <c r="J1004" s="51" t="s">
        <v>3401</v>
      </c>
      <c r="K1004" s="51" t="s">
        <v>3203</v>
      </c>
      <c r="L1004" s="51" t="s">
        <v>3406</v>
      </c>
      <c r="M1004" s="52" t="b">
        <v>0</v>
      </c>
      <c r="N1004" s="53">
        <v>44707.485255439802</v>
      </c>
      <c r="O1004" s="51" t="s">
        <v>2815</v>
      </c>
    </row>
    <row r="1005" spans="1:15" x14ac:dyDescent="0.25">
      <c r="A1005" s="51"/>
      <c r="B1005" s="51" t="s">
        <v>5367</v>
      </c>
      <c r="C1005" s="51" t="s">
        <v>5368</v>
      </c>
      <c r="D1005" s="51" t="s">
        <v>2441</v>
      </c>
      <c r="E1005" s="51" t="s">
        <v>4188</v>
      </c>
      <c r="F1005" s="51" t="s">
        <v>7313</v>
      </c>
      <c r="G1005" s="51" t="str">
        <f t="shared" si="15"/>
        <v>N</v>
      </c>
      <c r="H1005" s="51"/>
      <c r="I1005" s="51"/>
      <c r="J1005" s="51"/>
      <c r="K1005" s="51"/>
      <c r="L1005" s="51"/>
      <c r="M1005" s="52" t="b">
        <v>0</v>
      </c>
      <c r="N1005" s="53">
        <v>45052.648977580997</v>
      </c>
      <c r="O1005" s="51" t="s">
        <v>34</v>
      </c>
    </row>
    <row r="1006" spans="1:15" x14ac:dyDescent="0.25">
      <c r="A1006" s="51" t="s">
        <v>32</v>
      </c>
      <c r="B1006" s="51" t="s">
        <v>5369</v>
      </c>
      <c r="C1006" s="51" t="s">
        <v>3396</v>
      </c>
      <c r="D1006" s="51" t="s">
        <v>5370</v>
      </c>
      <c r="E1006" s="51" t="s">
        <v>3195</v>
      </c>
      <c r="F1006" s="51" t="s">
        <v>7313</v>
      </c>
      <c r="G1006" s="51" t="str">
        <f t="shared" si="15"/>
        <v>N</v>
      </c>
      <c r="H1006" s="51"/>
      <c r="I1006" s="51"/>
      <c r="J1006" s="51" t="s">
        <v>3301</v>
      </c>
      <c r="K1006" s="51" t="s">
        <v>3196</v>
      </c>
      <c r="L1006" s="51" t="s">
        <v>3397</v>
      </c>
      <c r="M1006" s="52" t="b">
        <v>0</v>
      </c>
      <c r="N1006" s="53">
        <v>44749.686264120399</v>
      </c>
      <c r="O1006" s="51" t="s">
        <v>34</v>
      </c>
    </row>
    <row r="1007" spans="1:15" x14ac:dyDescent="0.25">
      <c r="A1007" s="51" t="s">
        <v>32</v>
      </c>
      <c r="B1007" s="51" t="s">
        <v>5371</v>
      </c>
      <c r="C1007" s="51" t="s">
        <v>3396</v>
      </c>
      <c r="D1007" s="51" t="s">
        <v>5372</v>
      </c>
      <c r="E1007" s="51" t="s">
        <v>3195</v>
      </c>
      <c r="F1007" s="51" t="s">
        <v>7313</v>
      </c>
      <c r="G1007" s="51" t="str">
        <f t="shared" si="15"/>
        <v>N</v>
      </c>
      <c r="H1007" s="51"/>
      <c r="I1007" s="51"/>
      <c r="J1007" s="51" t="s">
        <v>3457</v>
      </c>
      <c r="K1007" s="51" t="s">
        <v>3196</v>
      </c>
      <c r="L1007" s="51" t="s">
        <v>3383</v>
      </c>
      <c r="M1007" s="52" t="b">
        <v>0</v>
      </c>
      <c r="N1007" s="53">
        <v>44725.439946099497</v>
      </c>
      <c r="O1007" s="51" t="s">
        <v>34</v>
      </c>
    </row>
    <row r="1008" spans="1:15" x14ac:dyDescent="0.25">
      <c r="A1008" s="51"/>
      <c r="B1008" s="51" t="s">
        <v>5373</v>
      </c>
      <c r="C1008" s="51" t="s">
        <v>3404</v>
      </c>
      <c r="D1008" s="51" t="s">
        <v>5374</v>
      </c>
      <c r="E1008" s="51" t="s">
        <v>3199</v>
      </c>
      <c r="F1008" s="51" t="s">
        <v>6980</v>
      </c>
      <c r="G1008" s="51" t="str">
        <f t="shared" si="15"/>
        <v>B</v>
      </c>
      <c r="H1008" s="51"/>
      <c r="I1008" s="51"/>
      <c r="J1008" s="51" t="s">
        <v>3409</v>
      </c>
      <c r="K1008" s="51" t="s">
        <v>3203</v>
      </c>
      <c r="L1008" s="51" t="s">
        <v>3410</v>
      </c>
      <c r="M1008" s="52" t="b">
        <v>0</v>
      </c>
      <c r="N1008" s="53">
        <v>44707.633729282403</v>
      </c>
      <c r="O1008" s="51" t="s">
        <v>2815</v>
      </c>
    </row>
    <row r="1009" spans="1:15" x14ac:dyDescent="0.25">
      <c r="A1009" s="51" t="s">
        <v>32</v>
      </c>
      <c r="B1009" s="51" t="s">
        <v>5375</v>
      </c>
      <c r="C1009" s="51" t="s">
        <v>3396</v>
      </c>
      <c r="D1009" s="51" t="s">
        <v>5376</v>
      </c>
      <c r="E1009" s="51" t="s">
        <v>3195</v>
      </c>
      <c r="F1009" s="51" t="s">
        <v>7313</v>
      </c>
      <c r="G1009" s="51" t="str">
        <f t="shared" si="15"/>
        <v>N</v>
      </c>
      <c r="H1009" s="51"/>
      <c r="I1009" s="51"/>
      <c r="J1009" s="51" t="s">
        <v>3457</v>
      </c>
      <c r="K1009" s="51" t="s">
        <v>3196</v>
      </c>
      <c r="L1009" s="51" t="s">
        <v>3383</v>
      </c>
      <c r="M1009" s="52" t="b">
        <v>0</v>
      </c>
      <c r="N1009" s="53">
        <v>44714.640967858802</v>
      </c>
      <c r="O1009" s="51" t="s">
        <v>34</v>
      </c>
    </row>
    <row r="1010" spans="1:15" x14ac:dyDescent="0.25">
      <c r="A1010" s="51" t="s">
        <v>32</v>
      </c>
      <c r="B1010" s="51" t="s">
        <v>5377</v>
      </c>
      <c r="C1010" s="51" t="s">
        <v>3428</v>
      </c>
      <c r="D1010" s="51" t="s">
        <v>5378</v>
      </c>
      <c r="E1010" s="51" t="s">
        <v>3195</v>
      </c>
      <c r="F1010" s="51" t="s">
        <v>7313</v>
      </c>
      <c r="G1010" s="51" t="str">
        <f t="shared" si="15"/>
        <v>N</v>
      </c>
      <c r="H1010" s="51"/>
      <c r="I1010" s="51"/>
      <c r="J1010" s="51" t="s">
        <v>3391</v>
      </c>
      <c r="K1010" s="51" t="s">
        <v>3196</v>
      </c>
      <c r="L1010" s="51" t="s">
        <v>3430</v>
      </c>
      <c r="M1010" s="52" t="b">
        <v>0</v>
      </c>
      <c r="N1010" s="53">
        <v>44714.701518402799</v>
      </c>
      <c r="O1010" s="51" t="s">
        <v>34</v>
      </c>
    </row>
    <row r="1011" spans="1:15" x14ac:dyDescent="0.25">
      <c r="A1011" s="51" t="s">
        <v>32</v>
      </c>
      <c r="B1011" s="51" t="s">
        <v>5379</v>
      </c>
      <c r="C1011" s="51" t="s">
        <v>3396</v>
      </c>
      <c r="D1011" s="51" t="s">
        <v>5380</v>
      </c>
      <c r="E1011" s="51" t="s">
        <v>3195</v>
      </c>
      <c r="F1011" s="51" t="s">
        <v>7313</v>
      </c>
      <c r="G1011" s="51" t="str">
        <f t="shared" si="15"/>
        <v>N</v>
      </c>
      <c r="H1011" s="51"/>
      <c r="I1011" s="51"/>
      <c r="J1011" s="51" t="s">
        <v>3457</v>
      </c>
      <c r="K1011" s="51" t="s">
        <v>3196</v>
      </c>
      <c r="L1011" s="51" t="s">
        <v>3383</v>
      </c>
      <c r="M1011" s="52" t="b">
        <v>0</v>
      </c>
      <c r="N1011" s="53">
        <v>44715.750086956003</v>
      </c>
      <c r="O1011" s="51" t="s">
        <v>34</v>
      </c>
    </row>
    <row r="1012" spans="1:15" x14ac:dyDescent="0.25">
      <c r="A1012" s="51" t="s">
        <v>32</v>
      </c>
      <c r="B1012" s="51" t="s">
        <v>5381</v>
      </c>
      <c r="C1012" s="51" t="s">
        <v>3396</v>
      </c>
      <c r="D1012" s="51" t="s">
        <v>5382</v>
      </c>
      <c r="E1012" s="51" t="s">
        <v>3195</v>
      </c>
      <c r="F1012" s="51" t="s">
        <v>7313</v>
      </c>
      <c r="G1012" s="51" t="str">
        <f t="shared" si="15"/>
        <v>N</v>
      </c>
      <c r="H1012" s="51"/>
      <c r="I1012" s="51"/>
      <c r="J1012" s="51" t="s">
        <v>3301</v>
      </c>
      <c r="K1012" s="51" t="s">
        <v>3196</v>
      </c>
      <c r="L1012" s="51" t="s">
        <v>3397</v>
      </c>
      <c r="M1012" s="52" t="b">
        <v>0</v>
      </c>
      <c r="N1012" s="53">
        <v>44765.335379895798</v>
      </c>
      <c r="O1012" s="51" t="s">
        <v>34</v>
      </c>
    </row>
    <row r="1013" spans="1:15" x14ac:dyDescent="0.25">
      <c r="A1013" s="51" t="s">
        <v>32</v>
      </c>
      <c r="B1013" s="51" t="s">
        <v>5383</v>
      </c>
      <c r="C1013" s="51" t="s">
        <v>3396</v>
      </c>
      <c r="D1013" s="51" t="s">
        <v>5384</v>
      </c>
      <c r="E1013" s="51" t="s">
        <v>3195</v>
      </c>
      <c r="F1013" s="51" t="s">
        <v>7313</v>
      </c>
      <c r="G1013" s="51" t="str">
        <f t="shared" si="15"/>
        <v>N</v>
      </c>
      <c r="H1013" s="51"/>
      <c r="I1013" s="51"/>
      <c r="J1013" s="51" t="s">
        <v>3301</v>
      </c>
      <c r="K1013" s="51" t="s">
        <v>3196</v>
      </c>
      <c r="L1013" s="51" t="s">
        <v>3397</v>
      </c>
      <c r="M1013" s="52" t="b">
        <v>0</v>
      </c>
      <c r="N1013" s="53">
        <v>44750.6146848032</v>
      </c>
      <c r="O1013" s="51" t="s">
        <v>34</v>
      </c>
    </row>
    <row r="1014" spans="1:15" x14ac:dyDescent="0.25">
      <c r="A1014" s="51"/>
      <c r="B1014" s="51" t="s">
        <v>5385</v>
      </c>
      <c r="C1014" s="51" t="s">
        <v>3404</v>
      </c>
      <c r="D1014" s="51" t="s">
        <v>5386</v>
      </c>
      <c r="E1014" s="51" t="s">
        <v>3199</v>
      </c>
      <c r="F1014" s="51" t="s">
        <v>6980</v>
      </c>
      <c r="G1014" s="51" t="str">
        <f t="shared" si="15"/>
        <v>B</v>
      </c>
      <c r="H1014" s="51"/>
      <c r="I1014" s="51"/>
      <c r="J1014" s="51" t="s">
        <v>3401</v>
      </c>
      <c r="K1014" s="51" t="s">
        <v>3203</v>
      </c>
      <c r="L1014" s="51" t="s">
        <v>3476</v>
      </c>
      <c r="M1014" s="52" t="b">
        <v>0</v>
      </c>
      <c r="N1014" s="53">
        <v>44707.3253829514</v>
      </c>
      <c r="O1014" s="51" t="s">
        <v>2815</v>
      </c>
    </row>
    <row r="1015" spans="1:15" x14ac:dyDescent="0.25">
      <c r="A1015" s="51" t="s">
        <v>32</v>
      </c>
      <c r="B1015" s="51" t="s">
        <v>5387</v>
      </c>
      <c r="C1015" s="51" t="s">
        <v>3396</v>
      </c>
      <c r="D1015" s="51" t="s">
        <v>5388</v>
      </c>
      <c r="E1015" s="51" t="s">
        <v>3195</v>
      </c>
      <c r="F1015" s="51" t="s">
        <v>7313</v>
      </c>
      <c r="G1015" s="51" t="str">
        <f t="shared" si="15"/>
        <v>N</v>
      </c>
      <c r="H1015" s="51"/>
      <c r="I1015" s="51"/>
      <c r="J1015" s="51" t="s">
        <v>3301</v>
      </c>
      <c r="K1015" s="51" t="s">
        <v>3196</v>
      </c>
      <c r="L1015" s="51" t="s">
        <v>3397</v>
      </c>
      <c r="M1015" s="52" t="b">
        <v>0</v>
      </c>
      <c r="N1015" s="53">
        <v>44749.689141319403</v>
      </c>
      <c r="O1015" s="51" t="s">
        <v>34</v>
      </c>
    </row>
    <row r="1016" spans="1:15" x14ac:dyDescent="0.25">
      <c r="A1016" s="51"/>
      <c r="B1016" s="51" t="s">
        <v>5389</v>
      </c>
      <c r="C1016" s="51" t="s">
        <v>3404</v>
      </c>
      <c r="D1016" s="51" t="s">
        <v>5390</v>
      </c>
      <c r="E1016" s="51" t="s">
        <v>3199</v>
      </c>
      <c r="F1016" s="51" t="s">
        <v>6980</v>
      </c>
      <c r="G1016" s="51" t="str">
        <f t="shared" si="15"/>
        <v>B</v>
      </c>
      <c r="H1016" s="51"/>
      <c r="I1016" s="51"/>
      <c r="J1016" s="51" t="s">
        <v>3401</v>
      </c>
      <c r="K1016" s="51" t="s">
        <v>3203</v>
      </c>
      <c r="L1016" s="51" t="s">
        <v>3476</v>
      </c>
      <c r="M1016" s="52" t="b">
        <v>0</v>
      </c>
      <c r="N1016" s="53">
        <v>44707.327595717601</v>
      </c>
      <c r="O1016" s="51" t="s">
        <v>2815</v>
      </c>
    </row>
    <row r="1017" spans="1:15" x14ac:dyDescent="0.25">
      <c r="A1017" s="51"/>
      <c r="B1017" s="51" t="s">
        <v>5391</v>
      </c>
      <c r="C1017" s="51" t="s">
        <v>3404</v>
      </c>
      <c r="D1017" s="51" t="s">
        <v>5392</v>
      </c>
      <c r="E1017" s="51" t="s">
        <v>3199</v>
      </c>
      <c r="F1017" s="51" t="s">
        <v>6980</v>
      </c>
      <c r="G1017" s="51" t="str">
        <f t="shared" si="15"/>
        <v>B</v>
      </c>
      <c r="H1017" s="51"/>
      <c r="I1017" s="51"/>
      <c r="J1017" s="51" t="s">
        <v>3202</v>
      </c>
      <c r="K1017" s="51" t="s">
        <v>3203</v>
      </c>
      <c r="L1017" s="51" t="s">
        <v>3421</v>
      </c>
      <c r="M1017" s="52" t="b">
        <v>0</v>
      </c>
      <c r="N1017" s="53">
        <v>44704.338786574102</v>
      </c>
      <c r="O1017" s="51" t="s">
        <v>2815</v>
      </c>
    </row>
    <row r="1018" spans="1:15" x14ac:dyDescent="0.25">
      <c r="A1018" s="51"/>
      <c r="B1018" s="51" t="s">
        <v>5393</v>
      </c>
      <c r="C1018" s="51" t="s">
        <v>3404</v>
      </c>
      <c r="D1018" s="51" t="s">
        <v>5394</v>
      </c>
      <c r="E1018" s="51" t="s">
        <v>3199</v>
      </c>
      <c r="F1018" s="51" t="s">
        <v>6980</v>
      </c>
      <c r="G1018" s="51" t="str">
        <f t="shared" si="15"/>
        <v>B</v>
      </c>
      <c r="H1018" s="51"/>
      <c r="I1018" s="51"/>
      <c r="J1018" s="51" t="s">
        <v>3202</v>
      </c>
      <c r="K1018" s="51" t="s">
        <v>3203</v>
      </c>
      <c r="L1018" s="51" t="s">
        <v>3435</v>
      </c>
      <c r="M1018" s="52" t="b">
        <v>0</v>
      </c>
      <c r="N1018" s="53">
        <v>44704.391300080999</v>
      </c>
      <c r="O1018" s="51" t="s">
        <v>2815</v>
      </c>
    </row>
    <row r="1019" spans="1:15" x14ac:dyDescent="0.25">
      <c r="A1019" s="51" t="s">
        <v>32</v>
      </c>
      <c r="B1019" s="51" t="s">
        <v>5395</v>
      </c>
      <c r="C1019" s="51" t="s">
        <v>3396</v>
      </c>
      <c r="D1019" s="51" t="s">
        <v>5396</v>
      </c>
      <c r="E1019" s="51" t="s">
        <v>3195</v>
      </c>
      <c r="F1019" s="51" t="s">
        <v>7313</v>
      </c>
      <c r="G1019" s="51" t="str">
        <f t="shared" si="15"/>
        <v>N</v>
      </c>
      <c r="H1019" s="51"/>
      <c r="I1019" s="51"/>
      <c r="J1019" s="51" t="s">
        <v>3457</v>
      </c>
      <c r="K1019" s="51" t="s">
        <v>3196</v>
      </c>
      <c r="L1019" s="51" t="s">
        <v>3383</v>
      </c>
      <c r="M1019" s="52" t="b">
        <v>0</v>
      </c>
      <c r="N1019" s="53">
        <v>44750.386314502299</v>
      </c>
      <c r="O1019" s="51" t="s">
        <v>34</v>
      </c>
    </row>
    <row r="1020" spans="1:15" x14ac:dyDescent="0.25">
      <c r="A1020" s="51"/>
      <c r="B1020" s="51" t="s">
        <v>5397</v>
      </c>
      <c r="C1020" s="51" t="s">
        <v>3404</v>
      </c>
      <c r="D1020" s="51" t="s">
        <v>5398</v>
      </c>
      <c r="E1020" s="51" t="s">
        <v>3199</v>
      </c>
      <c r="F1020" s="51" t="s">
        <v>6980</v>
      </c>
      <c r="G1020" s="51" t="str">
        <f t="shared" si="15"/>
        <v>B</v>
      </c>
      <c r="H1020" s="51"/>
      <c r="I1020" s="51"/>
      <c r="J1020" s="51" t="s">
        <v>3409</v>
      </c>
      <c r="K1020" s="51" t="s">
        <v>3203</v>
      </c>
      <c r="L1020" s="51" t="s">
        <v>3532</v>
      </c>
      <c r="M1020" s="52" t="b">
        <v>0</v>
      </c>
      <c r="N1020" s="53">
        <v>44704.653084756901</v>
      </c>
      <c r="O1020" s="51" t="s">
        <v>2815</v>
      </c>
    </row>
    <row r="1021" spans="1:15" x14ac:dyDescent="0.25">
      <c r="A1021" s="51"/>
      <c r="B1021" s="51" t="s">
        <v>5399</v>
      </c>
      <c r="C1021" s="51" t="s">
        <v>3404</v>
      </c>
      <c r="D1021" s="51" t="s">
        <v>5400</v>
      </c>
      <c r="E1021" s="51" t="s">
        <v>3199</v>
      </c>
      <c r="F1021" s="51" t="s">
        <v>6980</v>
      </c>
      <c r="G1021" s="51" t="str">
        <f t="shared" si="15"/>
        <v>B</v>
      </c>
      <c r="H1021" s="51"/>
      <c r="I1021" s="51"/>
      <c r="J1021" s="51" t="s">
        <v>3202</v>
      </c>
      <c r="K1021" s="51" t="s">
        <v>3203</v>
      </c>
      <c r="L1021" s="51" t="s">
        <v>3435</v>
      </c>
      <c r="M1021" s="52" t="b">
        <v>0</v>
      </c>
      <c r="N1021" s="53">
        <v>44704.391661770802</v>
      </c>
      <c r="O1021" s="51" t="s">
        <v>2815</v>
      </c>
    </row>
    <row r="1022" spans="1:15" x14ac:dyDescent="0.25">
      <c r="A1022" s="51"/>
      <c r="B1022" s="51" t="s">
        <v>5401</v>
      </c>
      <c r="C1022" s="51" t="s">
        <v>3404</v>
      </c>
      <c r="D1022" s="51" t="s">
        <v>5402</v>
      </c>
      <c r="E1022" s="51" t="s">
        <v>3199</v>
      </c>
      <c r="F1022" s="51" t="s">
        <v>6980</v>
      </c>
      <c r="G1022" s="51" t="str">
        <f t="shared" si="15"/>
        <v>B</v>
      </c>
      <c r="H1022" s="51"/>
      <c r="I1022" s="51"/>
      <c r="J1022" s="51" t="s">
        <v>3401</v>
      </c>
      <c r="K1022" s="51" t="s">
        <v>3203</v>
      </c>
      <c r="L1022" s="51" t="s">
        <v>3476</v>
      </c>
      <c r="M1022" s="52" t="b">
        <v>0</v>
      </c>
      <c r="N1022" s="53">
        <v>44707.325717361098</v>
      </c>
      <c r="O1022" s="51" t="s">
        <v>2815</v>
      </c>
    </row>
    <row r="1023" spans="1:15" x14ac:dyDescent="0.25">
      <c r="A1023" s="51" t="s">
        <v>32</v>
      </c>
      <c r="B1023" s="51" t="s">
        <v>5403</v>
      </c>
      <c r="C1023" s="51" t="s">
        <v>3396</v>
      </c>
      <c r="D1023" s="51" t="s">
        <v>5404</v>
      </c>
      <c r="E1023" s="51" t="s">
        <v>3195</v>
      </c>
      <c r="F1023" s="51" t="s">
        <v>7313</v>
      </c>
      <c r="G1023" s="51" t="str">
        <f t="shared" si="15"/>
        <v>N</v>
      </c>
      <c r="H1023" s="51"/>
      <c r="I1023" s="51"/>
      <c r="J1023" s="51" t="s">
        <v>3387</v>
      </c>
      <c r="K1023" s="51" t="s">
        <v>3196</v>
      </c>
      <c r="L1023" s="51" t="s">
        <v>3571</v>
      </c>
      <c r="M1023" s="52" t="b">
        <v>0</v>
      </c>
      <c r="N1023" s="53">
        <v>44716.494866284702</v>
      </c>
      <c r="O1023" s="51" t="s">
        <v>34</v>
      </c>
    </row>
    <row r="1024" spans="1:15" x14ac:dyDescent="0.25">
      <c r="A1024" s="51" t="s">
        <v>32</v>
      </c>
      <c r="B1024" s="51" t="s">
        <v>5405</v>
      </c>
      <c r="C1024" s="51" t="s">
        <v>3381</v>
      </c>
      <c r="D1024" s="51" t="s">
        <v>5406</v>
      </c>
      <c r="E1024" s="51" t="s">
        <v>3195</v>
      </c>
      <c r="F1024" s="51" t="s">
        <v>7313</v>
      </c>
      <c r="G1024" s="51" t="str">
        <f t="shared" si="15"/>
        <v>N</v>
      </c>
      <c r="H1024" s="51"/>
      <c r="I1024" s="51"/>
      <c r="J1024" s="51" t="s">
        <v>3457</v>
      </c>
      <c r="K1024" s="51" t="s">
        <v>3196</v>
      </c>
      <c r="L1024" s="51" t="s">
        <v>3525</v>
      </c>
      <c r="M1024" s="52" t="b">
        <v>0</v>
      </c>
      <c r="N1024" s="53">
        <v>44749.628607326398</v>
      </c>
      <c r="O1024" s="51" t="s">
        <v>34</v>
      </c>
    </row>
    <row r="1025" spans="1:15" x14ac:dyDescent="0.25">
      <c r="A1025" s="51" t="s">
        <v>32</v>
      </c>
      <c r="B1025" s="51" t="s">
        <v>5407</v>
      </c>
      <c r="C1025" s="51" t="s">
        <v>3396</v>
      </c>
      <c r="D1025" s="51" t="s">
        <v>5408</v>
      </c>
      <c r="E1025" s="51" t="s">
        <v>3195</v>
      </c>
      <c r="F1025" s="51" t="s">
        <v>7313</v>
      </c>
      <c r="G1025" s="51" t="str">
        <f t="shared" si="15"/>
        <v>N</v>
      </c>
      <c r="H1025" s="51"/>
      <c r="I1025" s="51"/>
      <c r="J1025" s="51" t="s">
        <v>3301</v>
      </c>
      <c r="K1025" s="51" t="s">
        <v>3196</v>
      </c>
      <c r="L1025" s="51" t="s">
        <v>3968</v>
      </c>
      <c r="M1025" s="52" t="b">
        <v>0</v>
      </c>
      <c r="N1025" s="53">
        <v>44750.350699768504</v>
      </c>
      <c r="O1025" s="51" t="s">
        <v>34</v>
      </c>
    </row>
    <row r="1026" spans="1:15" x14ac:dyDescent="0.25">
      <c r="A1026" s="51" t="s">
        <v>32</v>
      </c>
      <c r="B1026" s="51" t="s">
        <v>5409</v>
      </c>
      <c r="C1026" s="51" t="s">
        <v>3396</v>
      </c>
      <c r="D1026" s="51" t="s">
        <v>2341</v>
      </c>
      <c r="E1026" s="51" t="s">
        <v>3195</v>
      </c>
      <c r="F1026" s="51" t="s">
        <v>7313</v>
      </c>
      <c r="G1026" s="51" t="str">
        <f t="shared" si="15"/>
        <v>N</v>
      </c>
      <c r="H1026" s="51"/>
      <c r="I1026" s="51"/>
      <c r="J1026" s="51" t="s">
        <v>3301</v>
      </c>
      <c r="K1026" s="51" t="s">
        <v>3196</v>
      </c>
      <c r="L1026" s="51" t="s">
        <v>3397</v>
      </c>
      <c r="M1026" s="52" t="b">
        <v>0</v>
      </c>
      <c r="N1026" s="53">
        <v>44749.637733020798</v>
      </c>
      <c r="O1026" s="51" t="s">
        <v>34</v>
      </c>
    </row>
    <row r="1027" spans="1:15" x14ac:dyDescent="0.25">
      <c r="A1027" s="51"/>
      <c r="B1027" s="51" t="s">
        <v>5410</v>
      </c>
      <c r="C1027" s="51" t="s">
        <v>3404</v>
      </c>
      <c r="D1027" s="51" t="s">
        <v>5411</v>
      </c>
      <c r="E1027" s="51" t="s">
        <v>3199</v>
      </c>
      <c r="F1027" s="51" t="s">
        <v>6980</v>
      </c>
      <c r="G1027" s="51" t="str">
        <f t="shared" si="15"/>
        <v>B</v>
      </c>
      <c r="H1027" s="51"/>
      <c r="I1027" s="51"/>
      <c r="J1027" s="51" t="s">
        <v>3202</v>
      </c>
      <c r="K1027" s="51" t="s">
        <v>3203</v>
      </c>
      <c r="L1027" s="51" t="s">
        <v>3479</v>
      </c>
      <c r="M1027" s="52" t="b">
        <v>0</v>
      </c>
      <c r="N1027" s="53">
        <v>44704.560330821798</v>
      </c>
      <c r="O1027" s="51" t="s">
        <v>2815</v>
      </c>
    </row>
    <row r="1028" spans="1:15" x14ac:dyDescent="0.25">
      <c r="A1028" s="51" t="s">
        <v>32</v>
      </c>
      <c r="B1028" s="51" t="s">
        <v>5412</v>
      </c>
      <c r="C1028" s="51" t="s">
        <v>3396</v>
      </c>
      <c r="D1028" s="51" t="s">
        <v>5413</v>
      </c>
      <c r="E1028" s="51" t="s">
        <v>3195</v>
      </c>
      <c r="F1028" s="51" t="s">
        <v>7313</v>
      </c>
      <c r="G1028" s="51" t="str">
        <f t="shared" ref="G1028:G1091" si="16">IF(F1028="MIENNAM","N","B")</f>
        <v>N</v>
      </c>
      <c r="H1028" s="51"/>
      <c r="I1028" s="51"/>
      <c r="J1028" s="51" t="s">
        <v>3301</v>
      </c>
      <c r="K1028" s="51" t="s">
        <v>3196</v>
      </c>
      <c r="L1028" s="51" t="s">
        <v>3397</v>
      </c>
      <c r="M1028" s="52" t="b">
        <v>0</v>
      </c>
      <c r="N1028" s="53">
        <v>44755.649324039397</v>
      </c>
      <c r="O1028" s="51" t="s">
        <v>34</v>
      </c>
    </row>
    <row r="1029" spans="1:15" x14ac:dyDescent="0.25">
      <c r="A1029" s="51" t="s">
        <v>32</v>
      </c>
      <c r="B1029" s="51" t="s">
        <v>5414</v>
      </c>
      <c r="C1029" s="51" t="s">
        <v>3428</v>
      </c>
      <c r="D1029" s="51" t="s">
        <v>5415</v>
      </c>
      <c r="E1029" s="51" t="s">
        <v>3195</v>
      </c>
      <c r="F1029" s="51" t="s">
        <v>7313</v>
      </c>
      <c r="G1029" s="51" t="str">
        <f t="shared" si="16"/>
        <v>N</v>
      </c>
      <c r="H1029" s="51"/>
      <c r="I1029" s="51"/>
      <c r="J1029" s="51" t="s">
        <v>3391</v>
      </c>
      <c r="K1029" s="51" t="s">
        <v>3196</v>
      </c>
      <c r="L1029" s="51" t="s">
        <v>4126</v>
      </c>
      <c r="M1029" s="52" t="b">
        <v>0</v>
      </c>
      <c r="N1029" s="53">
        <v>44784.3976462153</v>
      </c>
      <c r="O1029" s="51" t="s">
        <v>34</v>
      </c>
    </row>
    <row r="1030" spans="1:15" x14ac:dyDescent="0.25">
      <c r="A1030" s="51" t="s">
        <v>32</v>
      </c>
      <c r="B1030" s="51" t="s">
        <v>5416</v>
      </c>
      <c r="C1030" s="51" t="s">
        <v>3396</v>
      </c>
      <c r="D1030" s="51" t="s">
        <v>5417</v>
      </c>
      <c r="E1030" s="51" t="s">
        <v>3195</v>
      </c>
      <c r="F1030" s="51" t="s">
        <v>7313</v>
      </c>
      <c r="G1030" s="51" t="str">
        <f t="shared" si="16"/>
        <v>N</v>
      </c>
      <c r="H1030" s="51"/>
      <c r="I1030" s="51"/>
      <c r="J1030" s="51" t="s">
        <v>3457</v>
      </c>
      <c r="K1030" s="51" t="s">
        <v>3196</v>
      </c>
      <c r="L1030" s="51" t="s">
        <v>3383</v>
      </c>
      <c r="M1030" s="52" t="b">
        <v>0</v>
      </c>
      <c r="N1030" s="53">
        <v>44715.7949934028</v>
      </c>
      <c r="O1030" s="51" t="s">
        <v>34</v>
      </c>
    </row>
    <row r="1031" spans="1:15" x14ac:dyDescent="0.25">
      <c r="A1031" s="51"/>
      <c r="B1031" s="51" t="s">
        <v>5418</v>
      </c>
      <c r="C1031" s="51" t="s">
        <v>3404</v>
      </c>
      <c r="D1031" s="51" t="s">
        <v>5419</v>
      </c>
      <c r="E1031" s="51" t="s">
        <v>3199</v>
      </c>
      <c r="F1031" s="51" t="s">
        <v>6980</v>
      </c>
      <c r="G1031" s="51" t="str">
        <f t="shared" si="16"/>
        <v>B</v>
      </c>
      <c r="H1031" s="51"/>
      <c r="I1031" s="51"/>
      <c r="J1031" s="51" t="s">
        <v>3409</v>
      </c>
      <c r="K1031" s="51" t="s">
        <v>3203</v>
      </c>
      <c r="L1031" s="51" t="s">
        <v>3918</v>
      </c>
      <c r="M1031" s="52" t="b">
        <v>0</v>
      </c>
      <c r="N1031" s="53">
        <v>44704.584484919003</v>
      </c>
      <c r="O1031" s="51" t="s">
        <v>2815</v>
      </c>
    </row>
    <row r="1032" spans="1:15" x14ac:dyDescent="0.25">
      <c r="A1032" s="51"/>
      <c r="B1032" s="51" t="s">
        <v>5420</v>
      </c>
      <c r="C1032" s="51" t="s">
        <v>3404</v>
      </c>
      <c r="D1032" s="51" t="s">
        <v>5421</v>
      </c>
      <c r="E1032" s="51" t="s">
        <v>3199</v>
      </c>
      <c r="F1032" s="51" t="s">
        <v>6980</v>
      </c>
      <c r="G1032" s="51" t="str">
        <f t="shared" si="16"/>
        <v>B</v>
      </c>
      <c r="H1032" s="51"/>
      <c r="I1032" s="51"/>
      <c r="J1032" s="51" t="s">
        <v>3401</v>
      </c>
      <c r="K1032" s="51" t="s">
        <v>3203</v>
      </c>
      <c r="L1032" s="51" t="s">
        <v>3476</v>
      </c>
      <c r="M1032" s="52" t="b">
        <v>0</v>
      </c>
      <c r="N1032" s="53">
        <v>44707.325931631902</v>
      </c>
      <c r="O1032" s="51" t="s">
        <v>2815</v>
      </c>
    </row>
    <row r="1033" spans="1:15" x14ac:dyDescent="0.25">
      <c r="A1033" s="51" t="s">
        <v>32</v>
      </c>
      <c r="B1033" s="51" t="s">
        <v>5422</v>
      </c>
      <c r="C1033" s="51" t="s">
        <v>3381</v>
      </c>
      <c r="D1033" s="51" t="s">
        <v>5423</v>
      </c>
      <c r="E1033" s="51" t="s">
        <v>3195</v>
      </c>
      <c r="F1033" s="51" t="s">
        <v>7313</v>
      </c>
      <c r="G1033" s="51" t="str">
        <f t="shared" si="16"/>
        <v>N</v>
      </c>
      <c r="H1033" s="51"/>
      <c r="I1033" s="51"/>
      <c r="J1033" s="51" t="s">
        <v>3457</v>
      </c>
      <c r="K1033" s="51" t="s">
        <v>3196</v>
      </c>
      <c r="L1033" s="51" t="s">
        <v>4123</v>
      </c>
      <c r="M1033" s="52" t="b">
        <v>0</v>
      </c>
      <c r="N1033" s="53">
        <v>44749.629534455999</v>
      </c>
      <c r="O1033" s="51" t="s">
        <v>34</v>
      </c>
    </row>
    <row r="1034" spans="1:15" x14ac:dyDescent="0.25">
      <c r="A1034" s="51" t="s">
        <v>32</v>
      </c>
      <c r="B1034" s="51" t="s">
        <v>5424</v>
      </c>
      <c r="C1034" s="51" t="s">
        <v>3428</v>
      </c>
      <c r="D1034" s="51" t="s">
        <v>5425</v>
      </c>
      <c r="E1034" s="51" t="s">
        <v>3195</v>
      </c>
      <c r="F1034" s="51" t="s">
        <v>7313</v>
      </c>
      <c r="G1034" s="51" t="str">
        <f t="shared" si="16"/>
        <v>N</v>
      </c>
      <c r="H1034" s="51"/>
      <c r="I1034" s="51"/>
      <c r="J1034" s="51" t="s">
        <v>3391</v>
      </c>
      <c r="K1034" s="51" t="s">
        <v>3196</v>
      </c>
      <c r="L1034" s="51" t="s">
        <v>3430</v>
      </c>
      <c r="M1034" s="52" t="b">
        <v>0</v>
      </c>
      <c r="N1034" s="53">
        <v>44729.605445173598</v>
      </c>
      <c r="O1034" s="51" t="s">
        <v>34</v>
      </c>
    </row>
    <row r="1035" spans="1:15" x14ac:dyDescent="0.25">
      <c r="A1035" s="51" t="s">
        <v>32</v>
      </c>
      <c r="B1035" s="51" t="s">
        <v>5426</v>
      </c>
      <c r="C1035" s="51" t="s">
        <v>3396</v>
      </c>
      <c r="D1035" s="51" t="s">
        <v>5427</v>
      </c>
      <c r="E1035" s="51" t="s">
        <v>3195</v>
      </c>
      <c r="F1035" s="51" t="s">
        <v>7313</v>
      </c>
      <c r="G1035" s="51" t="str">
        <f t="shared" si="16"/>
        <v>N</v>
      </c>
      <c r="H1035" s="51"/>
      <c r="I1035" s="51"/>
      <c r="J1035" s="51" t="s">
        <v>3387</v>
      </c>
      <c r="K1035" s="51" t="s">
        <v>3196</v>
      </c>
      <c r="L1035" s="51" t="s">
        <v>3461</v>
      </c>
      <c r="M1035" s="52" t="b">
        <v>0</v>
      </c>
      <c r="N1035" s="53">
        <v>44715.612572106496</v>
      </c>
      <c r="O1035" s="51" t="s">
        <v>34</v>
      </c>
    </row>
    <row r="1036" spans="1:15" x14ac:dyDescent="0.25">
      <c r="A1036" s="51"/>
      <c r="B1036" s="51" t="s">
        <v>5428</v>
      </c>
      <c r="C1036" s="51" t="s">
        <v>3404</v>
      </c>
      <c r="D1036" s="51" t="s">
        <v>5429</v>
      </c>
      <c r="E1036" s="51" t="s">
        <v>3199</v>
      </c>
      <c r="F1036" s="51" t="s">
        <v>6980</v>
      </c>
      <c r="G1036" s="51" t="str">
        <f t="shared" si="16"/>
        <v>B</v>
      </c>
      <c r="H1036" s="51"/>
      <c r="I1036" s="51"/>
      <c r="J1036" s="51" t="s">
        <v>3409</v>
      </c>
      <c r="K1036" s="51" t="s">
        <v>3203</v>
      </c>
      <c r="L1036" s="51" t="s">
        <v>3538</v>
      </c>
      <c r="M1036" s="52" t="b">
        <v>0</v>
      </c>
      <c r="N1036" s="53">
        <v>44704.607488657399</v>
      </c>
      <c r="O1036" s="51" t="s">
        <v>2815</v>
      </c>
    </row>
    <row r="1037" spans="1:15" x14ac:dyDescent="0.25">
      <c r="A1037" s="51"/>
      <c r="B1037" s="51" t="s">
        <v>5430</v>
      </c>
      <c r="C1037" s="51" t="s">
        <v>3404</v>
      </c>
      <c r="D1037" s="51" t="s">
        <v>5431</v>
      </c>
      <c r="E1037" s="51" t="s">
        <v>3199</v>
      </c>
      <c r="F1037" s="51" t="s">
        <v>6980</v>
      </c>
      <c r="G1037" s="51" t="str">
        <f t="shared" si="16"/>
        <v>B</v>
      </c>
      <c r="H1037" s="51"/>
      <c r="I1037" s="51"/>
      <c r="J1037" s="51" t="s">
        <v>3409</v>
      </c>
      <c r="K1037" s="51" t="s">
        <v>3203</v>
      </c>
      <c r="L1037" s="51" t="s">
        <v>3532</v>
      </c>
      <c r="M1037" s="52" t="b">
        <v>0</v>
      </c>
      <c r="N1037" s="53">
        <v>44704.653430324099</v>
      </c>
      <c r="O1037" s="51" t="s">
        <v>2815</v>
      </c>
    </row>
    <row r="1038" spans="1:15" x14ac:dyDescent="0.25">
      <c r="A1038" s="51"/>
      <c r="B1038" s="51" t="s">
        <v>5432</v>
      </c>
      <c r="C1038" s="51" t="s">
        <v>3404</v>
      </c>
      <c r="D1038" s="51" t="s">
        <v>5433</v>
      </c>
      <c r="E1038" s="51" t="s">
        <v>3199</v>
      </c>
      <c r="F1038" s="51" t="s">
        <v>6980</v>
      </c>
      <c r="G1038" s="51" t="str">
        <f t="shared" si="16"/>
        <v>B</v>
      </c>
      <c r="H1038" s="51"/>
      <c r="I1038" s="51"/>
      <c r="J1038" s="51" t="s">
        <v>3409</v>
      </c>
      <c r="K1038" s="51" t="s">
        <v>3203</v>
      </c>
      <c r="L1038" s="51" t="s">
        <v>3538</v>
      </c>
      <c r="M1038" s="52" t="b">
        <v>0</v>
      </c>
      <c r="N1038" s="53">
        <v>44704.605771296301</v>
      </c>
      <c r="O1038" s="51" t="s">
        <v>2815</v>
      </c>
    </row>
    <row r="1039" spans="1:15" x14ac:dyDescent="0.25">
      <c r="A1039" s="51" t="s">
        <v>32</v>
      </c>
      <c r="B1039" s="51" t="s">
        <v>5434</v>
      </c>
      <c r="C1039" s="51" t="s">
        <v>3396</v>
      </c>
      <c r="D1039" s="51" t="s">
        <v>5435</v>
      </c>
      <c r="E1039" s="51" t="s">
        <v>3195</v>
      </c>
      <c r="F1039" s="51" t="s">
        <v>7313</v>
      </c>
      <c r="G1039" s="51" t="str">
        <f t="shared" si="16"/>
        <v>N</v>
      </c>
      <c r="H1039" s="51"/>
      <c r="I1039" s="51"/>
      <c r="J1039" s="51" t="s">
        <v>3457</v>
      </c>
      <c r="K1039" s="51" t="s">
        <v>3196</v>
      </c>
      <c r="L1039" s="51" t="s">
        <v>3383</v>
      </c>
      <c r="M1039" s="52" t="b">
        <v>0</v>
      </c>
      <c r="N1039" s="53">
        <v>44725.605295335597</v>
      </c>
      <c r="O1039" s="51" t="s">
        <v>34</v>
      </c>
    </row>
    <row r="1040" spans="1:15" x14ac:dyDescent="0.25">
      <c r="A1040" s="51"/>
      <c r="B1040" s="51" t="s">
        <v>5436</v>
      </c>
      <c r="C1040" s="51" t="s">
        <v>3404</v>
      </c>
      <c r="D1040" s="51" t="s">
        <v>5220</v>
      </c>
      <c r="E1040" s="51" t="s">
        <v>3199</v>
      </c>
      <c r="F1040" s="51" t="s">
        <v>6980</v>
      </c>
      <c r="G1040" s="51" t="str">
        <f t="shared" si="16"/>
        <v>B</v>
      </c>
      <c r="H1040" s="51"/>
      <c r="I1040" s="51"/>
      <c r="J1040" s="51" t="s">
        <v>3409</v>
      </c>
      <c r="K1040" s="51" t="s">
        <v>3203</v>
      </c>
      <c r="L1040" s="51" t="s">
        <v>3410</v>
      </c>
      <c r="M1040" s="52" t="b">
        <v>0</v>
      </c>
      <c r="N1040" s="53">
        <v>44707.6333059838</v>
      </c>
      <c r="O1040" s="51" t="s">
        <v>2815</v>
      </c>
    </row>
    <row r="1041" spans="1:15" x14ac:dyDescent="0.25">
      <c r="A1041" s="51"/>
      <c r="B1041" s="51" t="s">
        <v>5437</v>
      </c>
      <c r="C1041" s="51" t="s">
        <v>3399</v>
      </c>
      <c r="D1041" s="51" t="s">
        <v>5438</v>
      </c>
      <c r="E1041" s="51" t="s">
        <v>3199</v>
      </c>
      <c r="F1041" s="51" t="s">
        <v>6980</v>
      </c>
      <c r="G1041" s="51" t="str">
        <f t="shared" si="16"/>
        <v>B</v>
      </c>
      <c r="H1041" s="51"/>
      <c r="I1041" s="51"/>
      <c r="J1041" s="51" t="s">
        <v>3401</v>
      </c>
      <c r="K1041" s="51" t="s">
        <v>3203</v>
      </c>
      <c r="L1041" s="51" t="s">
        <v>3449</v>
      </c>
      <c r="M1041" s="52" t="b">
        <v>0</v>
      </c>
      <c r="N1041" s="53">
        <v>44709.447146493098</v>
      </c>
      <c r="O1041" s="51" t="s">
        <v>2815</v>
      </c>
    </row>
    <row r="1042" spans="1:15" x14ac:dyDescent="0.25">
      <c r="A1042" s="51"/>
      <c r="B1042" s="51" t="s">
        <v>5439</v>
      </c>
      <c r="C1042" s="51" t="s">
        <v>3399</v>
      </c>
      <c r="D1042" s="51" t="s">
        <v>5440</v>
      </c>
      <c r="E1042" s="51" t="s">
        <v>3199</v>
      </c>
      <c r="F1042" s="51" t="s">
        <v>6980</v>
      </c>
      <c r="G1042" s="51" t="str">
        <f t="shared" si="16"/>
        <v>B</v>
      </c>
      <c r="H1042" s="51"/>
      <c r="I1042" s="51"/>
      <c r="J1042" s="51" t="s">
        <v>3401</v>
      </c>
      <c r="K1042" s="51" t="s">
        <v>3203</v>
      </c>
      <c r="L1042" s="51" t="s">
        <v>3449</v>
      </c>
      <c r="M1042" s="52" t="b">
        <v>0</v>
      </c>
      <c r="N1042" s="53">
        <v>44709.4468128472</v>
      </c>
      <c r="O1042" s="51" t="s">
        <v>2815</v>
      </c>
    </row>
    <row r="1043" spans="1:15" x14ac:dyDescent="0.25">
      <c r="A1043" s="51"/>
      <c r="B1043" s="51" t="s">
        <v>5441</v>
      </c>
      <c r="C1043" s="51" t="s">
        <v>3404</v>
      </c>
      <c r="D1043" s="51" t="s">
        <v>5442</v>
      </c>
      <c r="E1043" s="51" t="s">
        <v>3199</v>
      </c>
      <c r="F1043" s="51" t="s">
        <v>6980</v>
      </c>
      <c r="G1043" s="51" t="str">
        <f t="shared" si="16"/>
        <v>B</v>
      </c>
      <c r="H1043" s="51"/>
      <c r="I1043" s="51"/>
      <c r="J1043" s="51" t="s">
        <v>5443</v>
      </c>
      <c r="K1043" s="51" t="s">
        <v>3203</v>
      </c>
      <c r="L1043" s="51" t="s">
        <v>3204</v>
      </c>
      <c r="M1043" s="52" t="b">
        <v>0</v>
      </c>
      <c r="N1043" s="53">
        <v>44704.407215891202</v>
      </c>
      <c r="O1043" s="51" t="s">
        <v>2815</v>
      </c>
    </row>
    <row r="1044" spans="1:15" x14ac:dyDescent="0.25">
      <c r="A1044" s="51"/>
      <c r="B1044" s="51" t="s">
        <v>5444</v>
      </c>
      <c r="C1044" s="51" t="s">
        <v>3404</v>
      </c>
      <c r="D1044" s="51" t="s">
        <v>5445</v>
      </c>
      <c r="E1044" s="51" t="s">
        <v>3199</v>
      </c>
      <c r="F1044" s="51" t="s">
        <v>6980</v>
      </c>
      <c r="G1044" s="51" t="str">
        <f t="shared" si="16"/>
        <v>B</v>
      </c>
      <c r="H1044" s="51"/>
      <c r="I1044" s="51"/>
      <c r="J1044" s="51" t="s">
        <v>3401</v>
      </c>
      <c r="K1044" s="51" t="s">
        <v>3203</v>
      </c>
      <c r="L1044" s="51" t="s">
        <v>3406</v>
      </c>
      <c r="M1044" s="52" t="b">
        <v>0</v>
      </c>
      <c r="N1044" s="53">
        <v>44707.487408599503</v>
      </c>
      <c r="O1044" s="51" t="s">
        <v>2815</v>
      </c>
    </row>
    <row r="1045" spans="1:15" x14ac:dyDescent="0.25">
      <c r="A1045" s="51" t="s">
        <v>32</v>
      </c>
      <c r="B1045" s="51" t="s">
        <v>5446</v>
      </c>
      <c r="C1045" s="51" t="s">
        <v>3381</v>
      </c>
      <c r="D1045" s="51" t="s">
        <v>5447</v>
      </c>
      <c r="E1045" s="51" t="s">
        <v>3195</v>
      </c>
      <c r="F1045" s="51" t="s">
        <v>7313</v>
      </c>
      <c r="G1045" s="51" t="str">
        <f t="shared" si="16"/>
        <v>N</v>
      </c>
      <c r="H1045" s="51"/>
      <c r="I1045" s="51"/>
      <c r="J1045" s="51" t="s">
        <v>3457</v>
      </c>
      <c r="K1045" s="51" t="s">
        <v>3196</v>
      </c>
      <c r="L1045" s="51" t="s">
        <v>4123</v>
      </c>
      <c r="M1045" s="52" t="b">
        <v>0</v>
      </c>
      <c r="N1045" s="53">
        <v>44725.649060300901</v>
      </c>
      <c r="O1045" s="51" t="s">
        <v>34</v>
      </c>
    </row>
    <row r="1046" spans="1:15" x14ac:dyDescent="0.25">
      <c r="A1046" s="51" t="s">
        <v>32</v>
      </c>
      <c r="B1046" s="51" t="s">
        <v>5448</v>
      </c>
      <c r="C1046" s="51" t="s">
        <v>3396</v>
      </c>
      <c r="D1046" s="51" t="s">
        <v>5449</v>
      </c>
      <c r="E1046" s="51" t="s">
        <v>3195</v>
      </c>
      <c r="F1046" s="51" t="s">
        <v>7313</v>
      </c>
      <c r="G1046" s="51" t="str">
        <f t="shared" si="16"/>
        <v>N</v>
      </c>
      <c r="H1046" s="51"/>
      <c r="I1046" s="51"/>
      <c r="J1046" s="51" t="s">
        <v>3391</v>
      </c>
      <c r="K1046" s="51" t="s">
        <v>3196</v>
      </c>
      <c r="L1046" s="51" t="s">
        <v>3847</v>
      </c>
      <c r="M1046" s="52" t="b">
        <v>0</v>
      </c>
      <c r="N1046" s="53">
        <v>44749.655651736102</v>
      </c>
      <c r="O1046" s="51" t="s">
        <v>34</v>
      </c>
    </row>
    <row r="1047" spans="1:15" x14ac:dyDescent="0.25">
      <c r="A1047" s="51" t="s">
        <v>32</v>
      </c>
      <c r="B1047" s="51" t="s">
        <v>5450</v>
      </c>
      <c r="C1047" s="51" t="s">
        <v>3396</v>
      </c>
      <c r="D1047" s="51" t="s">
        <v>5451</v>
      </c>
      <c r="E1047" s="51" t="s">
        <v>3195</v>
      </c>
      <c r="F1047" s="51" t="s">
        <v>7313</v>
      </c>
      <c r="G1047" s="51" t="str">
        <f t="shared" si="16"/>
        <v>N</v>
      </c>
      <c r="H1047" s="51"/>
      <c r="I1047" s="51"/>
      <c r="J1047" s="51" t="s">
        <v>3457</v>
      </c>
      <c r="K1047" s="51" t="s">
        <v>3196</v>
      </c>
      <c r="L1047" s="51" t="s">
        <v>3383</v>
      </c>
      <c r="M1047" s="52" t="b">
        <v>0</v>
      </c>
      <c r="N1047" s="53">
        <v>44715.371940937497</v>
      </c>
      <c r="O1047" s="51" t="s">
        <v>34</v>
      </c>
    </row>
    <row r="1048" spans="1:15" x14ac:dyDescent="0.25">
      <c r="A1048" s="51"/>
      <c r="B1048" s="51" t="s">
        <v>5452</v>
      </c>
      <c r="C1048" s="51" t="s">
        <v>3404</v>
      </c>
      <c r="D1048" s="51" t="s">
        <v>5453</v>
      </c>
      <c r="E1048" s="51" t="s">
        <v>3199</v>
      </c>
      <c r="F1048" s="51" t="s">
        <v>6980</v>
      </c>
      <c r="G1048" s="51" t="str">
        <f t="shared" si="16"/>
        <v>B</v>
      </c>
      <c r="H1048" s="51"/>
      <c r="I1048" s="51"/>
      <c r="J1048" s="51" t="s">
        <v>3401</v>
      </c>
      <c r="K1048" s="51" t="s">
        <v>3203</v>
      </c>
      <c r="L1048" s="51" t="s">
        <v>3476</v>
      </c>
      <c r="M1048" s="52" t="b">
        <v>0</v>
      </c>
      <c r="N1048" s="53">
        <v>44707.327083796299</v>
      </c>
      <c r="O1048" s="51" t="s">
        <v>2815</v>
      </c>
    </row>
    <row r="1049" spans="1:15" x14ac:dyDescent="0.25">
      <c r="A1049" s="51"/>
      <c r="B1049" s="51" t="s">
        <v>5454</v>
      </c>
      <c r="C1049" s="51" t="s">
        <v>3404</v>
      </c>
      <c r="D1049" s="51" t="s">
        <v>5455</v>
      </c>
      <c r="E1049" s="51" t="s">
        <v>3199</v>
      </c>
      <c r="F1049" s="51" t="s">
        <v>6980</v>
      </c>
      <c r="G1049" s="51" t="str">
        <f t="shared" si="16"/>
        <v>B</v>
      </c>
      <c r="H1049" s="51"/>
      <c r="I1049" s="51"/>
      <c r="J1049" s="51" t="s">
        <v>3202</v>
      </c>
      <c r="K1049" s="51" t="s">
        <v>3203</v>
      </c>
      <c r="L1049" s="51" t="s">
        <v>3415</v>
      </c>
      <c r="M1049" s="52" t="b">
        <v>0</v>
      </c>
      <c r="N1049" s="53">
        <v>44704.454886574102</v>
      </c>
      <c r="O1049" s="51" t="s">
        <v>2815</v>
      </c>
    </row>
    <row r="1050" spans="1:15" ht="21" x14ac:dyDescent="0.25">
      <c r="A1050" s="51"/>
      <c r="B1050" s="51" t="s">
        <v>5456</v>
      </c>
      <c r="C1050" s="51" t="s">
        <v>3399</v>
      </c>
      <c r="D1050" s="54" t="s">
        <v>5457</v>
      </c>
      <c r="E1050" s="51" t="s">
        <v>3199</v>
      </c>
      <c r="F1050" s="51" t="s">
        <v>6980</v>
      </c>
      <c r="G1050" s="51" t="str">
        <f t="shared" si="16"/>
        <v>B</v>
      </c>
      <c r="H1050" s="51"/>
      <c r="I1050" s="51"/>
      <c r="J1050" s="51" t="s">
        <v>3401</v>
      </c>
      <c r="K1050" s="51" t="s">
        <v>3203</v>
      </c>
      <c r="L1050" s="51" t="s">
        <v>3449</v>
      </c>
      <c r="M1050" s="52" t="b">
        <v>0</v>
      </c>
      <c r="N1050" s="53">
        <v>44709.4469810995</v>
      </c>
      <c r="O1050" s="51" t="s">
        <v>2815</v>
      </c>
    </row>
    <row r="1051" spans="1:15" x14ac:dyDescent="0.25">
      <c r="A1051" s="51" t="s">
        <v>32</v>
      </c>
      <c r="B1051" s="51" t="s">
        <v>5458</v>
      </c>
      <c r="C1051" s="51" t="s">
        <v>3396</v>
      </c>
      <c r="D1051" s="51" t="s">
        <v>5459</v>
      </c>
      <c r="E1051" s="51" t="s">
        <v>3195</v>
      </c>
      <c r="F1051" s="51" t="s">
        <v>7313</v>
      </c>
      <c r="G1051" s="51" t="str">
        <f t="shared" si="16"/>
        <v>N</v>
      </c>
      <c r="H1051" s="51"/>
      <c r="I1051" s="51"/>
      <c r="J1051" s="51" t="s">
        <v>3391</v>
      </c>
      <c r="K1051" s="51" t="s">
        <v>3196</v>
      </c>
      <c r="L1051" s="51" t="s">
        <v>4244</v>
      </c>
      <c r="M1051" s="52" t="b">
        <v>0</v>
      </c>
      <c r="N1051" s="53">
        <v>44749.666016631898</v>
      </c>
      <c r="O1051" s="51" t="s">
        <v>34</v>
      </c>
    </row>
    <row r="1052" spans="1:15" x14ac:dyDescent="0.25">
      <c r="A1052" s="51"/>
      <c r="B1052" s="51" t="s">
        <v>5460</v>
      </c>
      <c r="C1052" s="51" t="s">
        <v>3404</v>
      </c>
      <c r="D1052" s="51" t="s">
        <v>5461</v>
      </c>
      <c r="E1052" s="51" t="s">
        <v>3199</v>
      </c>
      <c r="F1052" s="51" t="s">
        <v>6980</v>
      </c>
      <c r="G1052" s="51" t="str">
        <f t="shared" si="16"/>
        <v>B</v>
      </c>
      <c r="H1052" s="51"/>
      <c r="I1052" s="51"/>
      <c r="J1052" s="51" t="s">
        <v>3409</v>
      </c>
      <c r="K1052" s="51" t="s">
        <v>3203</v>
      </c>
      <c r="L1052" s="51" t="s">
        <v>3918</v>
      </c>
      <c r="M1052" s="52" t="b">
        <v>0</v>
      </c>
      <c r="N1052" s="53">
        <v>44704.585105289298</v>
      </c>
      <c r="O1052" s="51" t="s">
        <v>2815</v>
      </c>
    </row>
    <row r="1053" spans="1:15" x14ac:dyDescent="0.25">
      <c r="A1053" s="51"/>
      <c r="B1053" s="51" t="s">
        <v>5462</v>
      </c>
      <c r="C1053" s="51" t="s">
        <v>3404</v>
      </c>
      <c r="D1053" s="51" t="s">
        <v>5463</v>
      </c>
      <c r="E1053" s="51" t="s">
        <v>3199</v>
      </c>
      <c r="F1053" s="51" t="s">
        <v>6980</v>
      </c>
      <c r="G1053" s="51" t="str">
        <f t="shared" si="16"/>
        <v>B</v>
      </c>
      <c r="H1053" s="51"/>
      <c r="I1053" s="51"/>
      <c r="J1053" s="51" t="s">
        <v>3409</v>
      </c>
      <c r="K1053" s="51" t="s">
        <v>3203</v>
      </c>
      <c r="L1053" s="51" t="s">
        <v>3410</v>
      </c>
      <c r="M1053" s="52" t="b">
        <v>0</v>
      </c>
      <c r="N1053" s="53">
        <v>44707.634378437499</v>
      </c>
      <c r="O1053" s="51" t="s">
        <v>2815</v>
      </c>
    </row>
    <row r="1054" spans="1:15" x14ac:dyDescent="0.25">
      <c r="A1054" s="51"/>
      <c r="B1054" s="51" t="s">
        <v>5464</v>
      </c>
      <c r="C1054" s="51" t="s">
        <v>3404</v>
      </c>
      <c r="D1054" s="51" t="s">
        <v>5465</v>
      </c>
      <c r="E1054" s="51" t="s">
        <v>3199</v>
      </c>
      <c r="F1054" s="51" t="s">
        <v>6980</v>
      </c>
      <c r="G1054" s="51" t="str">
        <f t="shared" si="16"/>
        <v>B</v>
      </c>
      <c r="H1054" s="51"/>
      <c r="I1054" s="51"/>
      <c r="J1054" s="51" t="s">
        <v>3202</v>
      </c>
      <c r="K1054" s="51" t="s">
        <v>3203</v>
      </c>
      <c r="L1054" s="51" t="s">
        <v>3479</v>
      </c>
      <c r="M1054" s="52" t="b">
        <v>0</v>
      </c>
      <c r="N1054" s="53">
        <v>44704.565214965303</v>
      </c>
      <c r="O1054" s="51" t="s">
        <v>2815</v>
      </c>
    </row>
    <row r="1055" spans="1:15" x14ac:dyDescent="0.25">
      <c r="A1055" s="51"/>
      <c r="B1055" s="51" t="s">
        <v>5466</v>
      </c>
      <c r="C1055" s="51" t="s">
        <v>3404</v>
      </c>
      <c r="D1055" s="51" t="s">
        <v>5467</v>
      </c>
      <c r="E1055" s="51" t="s">
        <v>3199</v>
      </c>
      <c r="F1055" s="51" t="s">
        <v>6980</v>
      </c>
      <c r="G1055" s="51" t="str">
        <f t="shared" si="16"/>
        <v>B</v>
      </c>
      <c r="H1055" s="51"/>
      <c r="I1055" s="51"/>
      <c r="J1055" s="51" t="s">
        <v>3202</v>
      </c>
      <c r="K1055" s="51" t="s">
        <v>3203</v>
      </c>
      <c r="L1055" s="51" t="s">
        <v>3479</v>
      </c>
      <c r="M1055" s="52" t="b">
        <v>0</v>
      </c>
      <c r="N1055" s="53">
        <v>44704.560698229201</v>
      </c>
      <c r="O1055" s="51" t="s">
        <v>2815</v>
      </c>
    </row>
    <row r="1056" spans="1:15" ht="21" x14ac:dyDescent="0.25">
      <c r="A1056" s="51"/>
      <c r="B1056" s="51" t="s">
        <v>5468</v>
      </c>
      <c r="C1056" s="51" t="s">
        <v>3404</v>
      </c>
      <c r="D1056" s="54" t="s">
        <v>5469</v>
      </c>
      <c r="E1056" s="51" t="s">
        <v>3199</v>
      </c>
      <c r="F1056" s="51" t="s">
        <v>6980</v>
      </c>
      <c r="G1056" s="51" t="str">
        <f t="shared" si="16"/>
        <v>B</v>
      </c>
      <c r="H1056" s="51"/>
      <c r="I1056" s="51"/>
      <c r="J1056" s="51" t="s">
        <v>3409</v>
      </c>
      <c r="K1056" s="51" t="s">
        <v>3203</v>
      </c>
      <c r="L1056" s="51" t="s">
        <v>3446</v>
      </c>
      <c r="M1056" s="52" t="b">
        <v>0</v>
      </c>
      <c r="N1056" s="53">
        <v>44707.649015937503</v>
      </c>
      <c r="O1056" s="51" t="s">
        <v>2815</v>
      </c>
    </row>
    <row r="1057" spans="1:15" x14ac:dyDescent="0.25">
      <c r="A1057" s="51" t="s">
        <v>32</v>
      </c>
      <c r="B1057" s="51" t="s">
        <v>5470</v>
      </c>
      <c r="C1057" s="51" t="s">
        <v>3396</v>
      </c>
      <c r="D1057" s="51" t="s">
        <v>5471</v>
      </c>
      <c r="E1057" s="51" t="s">
        <v>3195</v>
      </c>
      <c r="F1057" s="51" t="s">
        <v>7313</v>
      </c>
      <c r="G1057" s="51" t="str">
        <f t="shared" si="16"/>
        <v>N</v>
      </c>
      <c r="H1057" s="51"/>
      <c r="I1057" s="51"/>
      <c r="J1057" s="51" t="s">
        <v>3391</v>
      </c>
      <c r="K1057" s="51" t="s">
        <v>3196</v>
      </c>
      <c r="L1057" s="51" t="s">
        <v>3392</v>
      </c>
      <c r="M1057" s="52" t="b">
        <v>0</v>
      </c>
      <c r="N1057" s="53">
        <v>44749.614559456</v>
      </c>
      <c r="O1057" s="51" t="s">
        <v>34</v>
      </c>
    </row>
    <row r="1058" spans="1:15" x14ac:dyDescent="0.25">
      <c r="A1058" s="51" t="s">
        <v>32</v>
      </c>
      <c r="B1058" s="51" t="s">
        <v>5472</v>
      </c>
      <c r="C1058" s="51" t="s">
        <v>3428</v>
      </c>
      <c r="D1058" s="51" t="s">
        <v>5473</v>
      </c>
      <c r="E1058" s="51" t="s">
        <v>3195</v>
      </c>
      <c r="F1058" s="51" t="s">
        <v>7313</v>
      </c>
      <c r="G1058" s="51" t="str">
        <f t="shared" si="16"/>
        <v>N</v>
      </c>
      <c r="H1058" s="51"/>
      <c r="I1058" s="51"/>
      <c r="J1058" s="51" t="s">
        <v>3391</v>
      </c>
      <c r="K1058" s="51" t="s">
        <v>3196</v>
      </c>
      <c r="L1058" s="51" t="s">
        <v>3430</v>
      </c>
      <c r="M1058" s="52" t="b">
        <v>0</v>
      </c>
      <c r="N1058" s="53">
        <v>44749.597450312503</v>
      </c>
      <c r="O1058" s="51" t="s">
        <v>34</v>
      </c>
    </row>
    <row r="1059" spans="1:15" x14ac:dyDescent="0.25">
      <c r="A1059" s="51" t="s">
        <v>32</v>
      </c>
      <c r="B1059" s="51" t="s">
        <v>5474</v>
      </c>
      <c r="C1059" s="51" t="s">
        <v>3428</v>
      </c>
      <c r="D1059" s="51" t="s">
        <v>5475</v>
      </c>
      <c r="E1059" s="51" t="s">
        <v>3195</v>
      </c>
      <c r="F1059" s="51" t="s">
        <v>7313</v>
      </c>
      <c r="G1059" s="51" t="str">
        <f t="shared" si="16"/>
        <v>N</v>
      </c>
      <c r="H1059" s="51"/>
      <c r="I1059" s="51"/>
      <c r="J1059" s="51" t="s">
        <v>3391</v>
      </c>
      <c r="K1059" s="51" t="s">
        <v>3196</v>
      </c>
      <c r="L1059" s="51" t="s">
        <v>4126</v>
      </c>
      <c r="M1059" s="52" t="b">
        <v>0</v>
      </c>
      <c r="N1059" s="53">
        <v>44723.429911076397</v>
      </c>
      <c r="O1059" s="51" t="s">
        <v>34</v>
      </c>
    </row>
    <row r="1060" spans="1:15" ht="31.5" x14ac:dyDescent="0.25">
      <c r="A1060" s="51"/>
      <c r="B1060" s="51" t="s">
        <v>5476</v>
      </c>
      <c r="C1060" s="51" t="s">
        <v>3404</v>
      </c>
      <c r="D1060" s="54" t="s">
        <v>5477</v>
      </c>
      <c r="E1060" s="51" t="s">
        <v>3199</v>
      </c>
      <c r="F1060" s="51" t="s">
        <v>6980</v>
      </c>
      <c r="G1060" s="51" t="str">
        <f t="shared" si="16"/>
        <v>B</v>
      </c>
      <c r="H1060" s="51"/>
      <c r="I1060" s="51"/>
      <c r="J1060" s="51" t="s">
        <v>3401</v>
      </c>
      <c r="K1060" s="51" t="s">
        <v>3203</v>
      </c>
      <c r="L1060" s="51" t="s">
        <v>3476</v>
      </c>
      <c r="M1060" s="52" t="b">
        <v>0</v>
      </c>
      <c r="N1060" s="53">
        <v>44707.342552581002</v>
      </c>
      <c r="O1060" s="51" t="s">
        <v>2815</v>
      </c>
    </row>
    <row r="1061" spans="1:15" x14ac:dyDescent="0.25">
      <c r="A1061" s="51"/>
      <c r="B1061" s="51" t="s">
        <v>5478</v>
      </c>
      <c r="C1061" s="51" t="s">
        <v>3404</v>
      </c>
      <c r="D1061" s="51" t="s">
        <v>5479</v>
      </c>
      <c r="E1061" s="51" t="s">
        <v>3199</v>
      </c>
      <c r="F1061" s="51" t="s">
        <v>6980</v>
      </c>
      <c r="G1061" s="51" t="str">
        <f t="shared" si="16"/>
        <v>B</v>
      </c>
      <c r="H1061" s="51"/>
      <c r="I1061" s="51"/>
      <c r="J1061" s="51" t="s">
        <v>3401</v>
      </c>
      <c r="K1061" s="51" t="s">
        <v>3203</v>
      </c>
      <c r="L1061" s="51" t="s">
        <v>3476</v>
      </c>
      <c r="M1061" s="52" t="b">
        <v>0</v>
      </c>
      <c r="N1061" s="53">
        <v>44707.326702430597</v>
      </c>
      <c r="O1061" s="51" t="s">
        <v>2815</v>
      </c>
    </row>
    <row r="1062" spans="1:15" x14ac:dyDescent="0.25">
      <c r="A1062" s="51"/>
      <c r="B1062" s="51" t="s">
        <v>5480</v>
      </c>
      <c r="C1062" s="51" t="s">
        <v>3404</v>
      </c>
      <c r="D1062" s="51" t="s">
        <v>5481</v>
      </c>
      <c r="E1062" s="51" t="s">
        <v>3199</v>
      </c>
      <c r="F1062" s="51" t="s">
        <v>6980</v>
      </c>
      <c r="G1062" s="51" t="str">
        <f t="shared" si="16"/>
        <v>B</v>
      </c>
      <c r="H1062" s="51"/>
      <c r="I1062" s="51"/>
      <c r="J1062" s="51" t="s">
        <v>3401</v>
      </c>
      <c r="K1062" s="51" t="s">
        <v>3203</v>
      </c>
      <c r="L1062" s="51" t="s">
        <v>3476</v>
      </c>
      <c r="M1062" s="52" t="b">
        <v>0</v>
      </c>
      <c r="N1062" s="53">
        <v>44707.326897071798</v>
      </c>
      <c r="O1062" s="51" t="s">
        <v>2815</v>
      </c>
    </row>
    <row r="1063" spans="1:15" x14ac:dyDescent="0.25">
      <c r="A1063" s="51" t="s">
        <v>32</v>
      </c>
      <c r="B1063" s="51" t="s">
        <v>5482</v>
      </c>
      <c r="C1063" s="51" t="s">
        <v>3396</v>
      </c>
      <c r="D1063" s="51" t="s">
        <v>5483</v>
      </c>
      <c r="E1063" s="51" t="s">
        <v>3195</v>
      </c>
      <c r="F1063" s="51" t="s">
        <v>7313</v>
      </c>
      <c r="G1063" s="51" t="str">
        <f t="shared" si="16"/>
        <v>N</v>
      </c>
      <c r="H1063" s="51"/>
      <c r="I1063" s="51"/>
      <c r="J1063" s="51" t="s">
        <v>3391</v>
      </c>
      <c r="K1063" s="51" t="s">
        <v>3196</v>
      </c>
      <c r="L1063" s="51" t="s">
        <v>3392</v>
      </c>
      <c r="M1063" s="52" t="b">
        <v>0</v>
      </c>
      <c r="N1063" s="53">
        <v>44749.6180376505</v>
      </c>
      <c r="O1063" s="51" t="s">
        <v>34</v>
      </c>
    </row>
    <row r="1064" spans="1:15" x14ac:dyDescent="0.25">
      <c r="A1064" s="51" t="s">
        <v>32</v>
      </c>
      <c r="B1064" s="51" t="s">
        <v>5484</v>
      </c>
      <c r="C1064" s="51" t="s">
        <v>3428</v>
      </c>
      <c r="D1064" s="51" t="s">
        <v>5485</v>
      </c>
      <c r="E1064" s="51" t="s">
        <v>3195</v>
      </c>
      <c r="F1064" s="51" t="s">
        <v>7313</v>
      </c>
      <c r="G1064" s="51" t="str">
        <f t="shared" si="16"/>
        <v>N</v>
      </c>
      <c r="H1064" s="51"/>
      <c r="I1064" s="51"/>
      <c r="J1064" s="51" t="s">
        <v>3391</v>
      </c>
      <c r="K1064" s="51" t="s">
        <v>3196</v>
      </c>
      <c r="L1064" s="51" t="s">
        <v>3430</v>
      </c>
      <c r="M1064" s="52" t="b">
        <v>0</v>
      </c>
      <c r="N1064" s="53">
        <v>44749.596007673601</v>
      </c>
      <c r="O1064" s="51" t="s">
        <v>34</v>
      </c>
    </row>
    <row r="1065" spans="1:15" x14ac:dyDescent="0.25">
      <c r="A1065" s="51" t="s">
        <v>32</v>
      </c>
      <c r="B1065" s="51" t="s">
        <v>5486</v>
      </c>
      <c r="C1065" s="51" t="s">
        <v>3976</v>
      </c>
      <c r="D1065" s="51" t="s">
        <v>5487</v>
      </c>
      <c r="E1065" s="51" t="s">
        <v>3195</v>
      </c>
      <c r="F1065" s="51" t="s">
        <v>7313</v>
      </c>
      <c r="G1065" s="51" t="str">
        <f t="shared" si="16"/>
        <v>N</v>
      </c>
      <c r="H1065" s="51"/>
      <c r="I1065" s="51"/>
      <c r="J1065" s="51" t="s">
        <v>3301</v>
      </c>
      <c r="K1065" s="51" t="s">
        <v>3196</v>
      </c>
      <c r="L1065" s="51" t="s">
        <v>3397</v>
      </c>
      <c r="M1065" s="52" t="b">
        <v>0</v>
      </c>
      <c r="N1065" s="53">
        <v>44749.640410798602</v>
      </c>
      <c r="O1065" s="51" t="s">
        <v>34</v>
      </c>
    </row>
    <row r="1066" spans="1:15" x14ac:dyDescent="0.25">
      <c r="A1066" s="51"/>
      <c r="B1066" s="51" t="s">
        <v>5488</v>
      </c>
      <c r="C1066" s="51" t="s">
        <v>3404</v>
      </c>
      <c r="D1066" s="51" t="s">
        <v>5489</v>
      </c>
      <c r="E1066" s="51" t="s">
        <v>3199</v>
      </c>
      <c r="F1066" s="51" t="s">
        <v>6980</v>
      </c>
      <c r="G1066" s="51" t="str">
        <f t="shared" si="16"/>
        <v>B</v>
      </c>
      <c r="H1066" s="51"/>
      <c r="I1066" s="51"/>
      <c r="J1066" s="51" t="s">
        <v>3401</v>
      </c>
      <c r="K1066" s="51" t="s">
        <v>3203</v>
      </c>
      <c r="L1066" s="51" t="s">
        <v>3476</v>
      </c>
      <c r="M1066" s="52" t="b">
        <v>0</v>
      </c>
      <c r="N1066" s="53">
        <v>44707.334413969897</v>
      </c>
      <c r="O1066" s="51" t="s">
        <v>2815</v>
      </c>
    </row>
    <row r="1067" spans="1:15" x14ac:dyDescent="0.25">
      <c r="A1067" s="51"/>
      <c r="B1067" s="51" t="s">
        <v>5490</v>
      </c>
      <c r="C1067" s="51" t="s">
        <v>3404</v>
      </c>
      <c r="D1067" s="51" t="s">
        <v>5491</v>
      </c>
      <c r="E1067" s="51" t="s">
        <v>3199</v>
      </c>
      <c r="F1067" s="51" t="s">
        <v>6980</v>
      </c>
      <c r="G1067" s="51" t="str">
        <f t="shared" si="16"/>
        <v>B</v>
      </c>
      <c r="H1067" s="51"/>
      <c r="I1067" s="51"/>
      <c r="J1067" s="51" t="s">
        <v>3401</v>
      </c>
      <c r="K1067" s="51" t="s">
        <v>3203</v>
      </c>
      <c r="L1067" s="51" t="s">
        <v>3476</v>
      </c>
      <c r="M1067" s="52" t="b">
        <v>0</v>
      </c>
      <c r="N1067" s="53">
        <v>44707.326203275501</v>
      </c>
      <c r="O1067" s="51" t="s">
        <v>2815</v>
      </c>
    </row>
    <row r="1068" spans="1:15" x14ac:dyDescent="0.25">
      <c r="A1068" s="51"/>
      <c r="B1068" s="51" t="s">
        <v>5492</v>
      </c>
      <c r="C1068" s="51" t="s">
        <v>3404</v>
      </c>
      <c r="D1068" s="51" t="s">
        <v>5493</v>
      </c>
      <c r="E1068" s="51" t="s">
        <v>3199</v>
      </c>
      <c r="F1068" s="51" t="s">
        <v>6980</v>
      </c>
      <c r="G1068" s="51" t="str">
        <f t="shared" si="16"/>
        <v>B</v>
      </c>
      <c r="H1068" s="51"/>
      <c r="I1068" s="51"/>
      <c r="J1068" s="51" t="s">
        <v>3202</v>
      </c>
      <c r="K1068" s="51" t="s">
        <v>3203</v>
      </c>
      <c r="L1068" s="51" t="s">
        <v>3532</v>
      </c>
      <c r="M1068" s="52" t="b">
        <v>0</v>
      </c>
      <c r="N1068" s="53">
        <v>44705.587192627303</v>
      </c>
      <c r="O1068" s="51" t="s">
        <v>2815</v>
      </c>
    </row>
    <row r="1069" spans="1:15" x14ac:dyDescent="0.25">
      <c r="A1069" s="51"/>
      <c r="B1069" s="51" t="s">
        <v>5494</v>
      </c>
      <c r="C1069" s="51" t="s">
        <v>3399</v>
      </c>
      <c r="D1069" s="51" t="s">
        <v>5495</v>
      </c>
      <c r="E1069" s="51" t="s">
        <v>3199</v>
      </c>
      <c r="F1069" s="51" t="s">
        <v>6980</v>
      </c>
      <c r="G1069" s="51" t="str">
        <f t="shared" si="16"/>
        <v>B</v>
      </c>
      <c r="H1069" s="51"/>
      <c r="I1069" s="51"/>
      <c r="J1069" s="51" t="s">
        <v>3401</v>
      </c>
      <c r="K1069" s="51" t="s">
        <v>3203</v>
      </c>
      <c r="L1069" s="51" t="s">
        <v>3454</v>
      </c>
      <c r="M1069" s="52" t="b">
        <v>0</v>
      </c>
      <c r="N1069" s="53">
        <v>44707.420773576399</v>
      </c>
      <c r="O1069" s="51" t="s">
        <v>2815</v>
      </c>
    </row>
    <row r="1070" spans="1:15" x14ac:dyDescent="0.25">
      <c r="A1070" s="51"/>
      <c r="B1070" s="51" t="s">
        <v>5496</v>
      </c>
      <c r="C1070" s="51" t="s">
        <v>3404</v>
      </c>
      <c r="D1070" s="51" t="s">
        <v>5497</v>
      </c>
      <c r="E1070" s="51" t="s">
        <v>3199</v>
      </c>
      <c r="F1070" s="51" t="s">
        <v>6980</v>
      </c>
      <c r="G1070" s="51" t="str">
        <f t="shared" si="16"/>
        <v>B</v>
      </c>
      <c r="H1070" s="51"/>
      <c r="I1070" s="51"/>
      <c r="J1070" s="51" t="s">
        <v>3202</v>
      </c>
      <c r="K1070" s="51" t="s">
        <v>3203</v>
      </c>
      <c r="L1070" s="51" t="s">
        <v>3421</v>
      </c>
      <c r="M1070" s="52" t="b">
        <v>0</v>
      </c>
      <c r="N1070" s="53">
        <v>44704.3428844097</v>
      </c>
      <c r="O1070" s="51" t="s">
        <v>2815</v>
      </c>
    </row>
    <row r="1071" spans="1:15" x14ac:dyDescent="0.25">
      <c r="A1071" s="51"/>
      <c r="B1071" s="51" t="s">
        <v>5498</v>
      </c>
      <c r="C1071" s="51" t="s">
        <v>3404</v>
      </c>
      <c r="D1071" s="51" t="s">
        <v>5499</v>
      </c>
      <c r="E1071" s="51" t="s">
        <v>3199</v>
      </c>
      <c r="F1071" s="51" t="s">
        <v>6980</v>
      </c>
      <c r="G1071" s="51" t="str">
        <f t="shared" si="16"/>
        <v>B</v>
      </c>
      <c r="H1071" s="51"/>
      <c r="I1071" s="51"/>
      <c r="J1071" s="51" t="s">
        <v>3202</v>
      </c>
      <c r="K1071" s="51" t="s">
        <v>3203</v>
      </c>
      <c r="L1071" s="51" t="s">
        <v>3415</v>
      </c>
      <c r="M1071" s="52" t="b">
        <v>0</v>
      </c>
      <c r="N1071" s="53">
        <v>44704.462118252297</v>
      </c>
      <c r="O1071" s="51" t="s">
        <v>2815</v>
      </c>
    </row>
    <row r="1072" spans="1:15" x14ac:dyDescent="0.25">
      <c r="A1072" s="51"/>
      <c r="B1072" s="51" t="s">
        <v>5500</v>
      </c>
      <c r="C1072" s="51" t="s">
        <v>3404</v>
      </c>
      <c r="D1072" s="51" t="s">
        <v>5501</v>
      </c>
      <c r="E1072" s="51" t="s">
        <v>3199</v>
      </c>
      <c r="F1072" s="51" t="s">
        <v>6980</v>
      </c>
      <c r="G1072" s="51" t="str">
        <f t="shared" si="16"/>
        <v>B</v>
      </c>
      <c r="H1072" s="51"/>
      <c r="I1072" s="51"/>
      <c r="J1072" s="51" t="s">
        <v>3409</v>
      </c>
      <c r="K1072" s="51" t="s">
        <v>3203</v>
      </c>
      <c r="L1072" s="51" t="s">
        <v>3918</v>
      </c>
      <c r="M1072" s="52" t="b">
        <v>0</v>
      </c>
      <c r="N1072" s="53">
        <v>44704.585549305601</v>
      </c>
      <c r="O1072" s="51" t="s">
        <v>2815</v>
      </c>
    </row>
    <row r="1073" spans="1:15" x14ac:dyDescent="0.25">
      <c r="A1073" s="51" t="s">
        <v>32</v>
      </c>
      <c r="B1073" s="51" t="s">
        <v>5502</v>
      </c>
      <c r="C1073" s="51" t="s">
        <v>3396</v>
      </c>
      <c r="D1073" s="51" t="s">
        <v>5503</v>
      </c>
      <c r="E1073" s="51" t="s">
        <v>3195</v>
      </c>
      <c r="F1073" s="51" t="s">
        <v>7313</v>
      </c>
      <c r="G1073" s="51" t="str">
        <f t="shared" si="16"/>
        <v>N</v>
      </c>
      <c r="H1073" s="51"/>
      <c r="I1073" s="51"/>
      <c r="J1073" s="51" t="s">
        <v>3387</v>
      </c>
      <c r="K1073" s="51" t="s">
        <v>3196</v>
      </c>
      <c r="L1073" s="51" t="s">
        <v>3461</v>
      </c>
      <c r="M1073" s="52" t="b">
        <v>0</v>
      </c>
      <c r="N1073" s="53">
        <v>44715.441717476897</v>
      </c>
      <c r="O1073" s="51" t="s">
        <v>34</v>
      </c>
    </row>
    <row r="1074" spans="1:15" x14ac:dyDescent="0.25">
      <c r="A1074" s="51"/>
      <c r="B1074" s="51" t="s">
        <v>5504</v>
      </c>
      <c r="C1074" s="51" t="s">
        <v>3404</v>
      </c>
      <c r="D1074" s="51" t="s">
        <v>5505</v>
      </c>
      <c r="E1074" s="51" t="s">
        <v>3199</v>
      </c>
      <c r="F1074" s="51" t="s">
        <v>6980</v>
      </c>
      <c r="G1074" s="51" t="str">
        <f t="shared" si="16"/>
        <v>B</v>
      </c>
      <c r="H1074" s="51"/>
      <c r="I1074" s="51"/>
      <c r="J1074" s="51" t="s">
        <v>3409</v>
      </c>
      <c r="K1074" s="51" t="s">
        <v>3203</v>
      </c>
      <c r="L1074" s="51" t="s">
        <v>3446</v>
      </c>
      <c r="M1074" s="52" t="b">
        <v>0</v>
      </c>
      <c r="N1074" s="53">
        <v>44707.649199224499</v>
      </c>
      <c r="O1074" s="51" t="s">
        <v>2815</v>
      </c>
    </row>
    <row r="1075" spans="1:15" x14ac:dyDescent="0.25">
      <c r="A1075" s="51"/>
      <c r="B1075" s="51" t="s">
        <v>5506</v>
      </c>
      <c r="C1075" s="51" t="s">
        <v>3399</v>
      </c>
      <c r="D1075" s="51" t="s">
        <v>5507</v>
      </c>
      <c r="E1075" s="51" t="s">
        <v>3199</v>
      </c>
      <c r="F1075" s="51" t="s">
        <v>6980</v>
      </c>
      <c r="G1075" s="51" t="str">
        <f t="shared" si="16"/>
        <v>B</v>
      </c>
      <c r="H1075" s="51"/>
      <c r="I1075" s="51"/>
      <c r="J1075" s="51" t="s">
        <v>3401</v>
      </c>
      <c r="K1075" s="51" t="s">
        <v>3203</v>
      </c>
      <c r="L1075" s="51" t="s">
        <v>3402</v>
      </c>
      <c r="M1075" s="52" t="b">
        <v>0</v>
      </c>
      <c r="N1075" s="53">
        <v>44709.435875844902</v>
      </c>
      <c r="O1075" s="51" t="s">
        <v>2815</v>
      </c>
    </row>
    <row r="1076" spans="1:15" x14ac:dyDescent="0.25">
      <c r="A1076" s="51"/>
      <c r="B1076" s="51" t="s">
        <v>5508</v>
      </c>
      <c r="C1076" s="51" t="s">
        <v>3404</v>
      </c>
      <c r="D1076" s="51" t="s">
        <v>5509</v>
      </c>
      <c r="E1076" s="51" t="s">
        <v>3199</v>
      </c>
      <c r="F1076" s="51" t="s">
        <v>6980</v>
      </c>
      <c r="G1076" s="51" t="str">
        <f t="shared" si="16"/>
        <v>B</v>
      </c>
      <c r="H1076" s="51"/>
      <c r="I1076" s="51"/>
      <c r="J1076" s="51" t="s">
        <v>3409</v>
      </c>
      <c r="K1076" s="51" t="s">
        <v>3203</v>
      </c>
      <c r="L1076" s="51" t="s">
        <v>3918</v>
      </c>
      <c r="M1076" s="52" t="b">
        <v>0</v>
      </c>
      <c r="N1076" s="53">
        <v>44704.586392743098</v>
      </c>
      <c r="O1076" s="51" t="s">
        <v>2815</v>
      </c>
    </row>
    <row r="1077" spans="1:15" x14ac:dyDescent="0.25">
      <c r="A1077" s="51" t="s">
        <v>32</v>
      </c>
      <c r="B1077" s="51" t="s">
        <v>5510</v>
      </c>
      <c r="C1077" s="51" t="s">
        <v>3976</v>
      </c>
      <c r="D1077" s="51" t="s">
        <v>5511</v>
      </c>
      <c r="E1077" s="51" t="s">
        <v>3195</v>
      </c>
      <c r="F1077" s="51" t="s">
        <v>7313</v>
      </c>
      <c r="G1077" s="51" t="str">
        <f t="shared" si="16"/>
        <v>N</v>
      </c>
      <c r="H1077" s="51"/>
      <c r="I1077" s="51"/>
      <c r="J1077" s="51" t="s">
        <v>3387</v>
      </c>
      <c r="K1077" s="51" t="s">
        <v>3196</v>
      </c>
      <c r="L1077" s="51" t="s">
        <v>3397</v>
      </c>
      <c r="M1077" s="52" t="b">
        <v>0</v>
      </c>
      <c r="N1077" s="53">
        <v>44720.727425578698</v>
      </c>
      <c r="O1077" s="51" t="s">
        <v>34</v>
      </c>
    </row>
    <row r="1078" spans="1:15" x14ac:dyDescent="0.25">
      <c r="A1078" s="51"/>
      <c r="B1078" s="51" t="s">
        <v>5512</v>
      </c>
      <c r="C1078" s="51" t="s">
        <v>3404</v>
      </c>
      <c r="D1078" s="51" t="s">
        <v>5513</v>
      </c>
      <c r="E1078" s="51" t="s">
        <v>3199</v>
      </c>
      <c r="F1078" s="51" t="s">
        <v>6980</v>
      </c>
      <c r="G1078" s="51" t="str">
        <f t="shared" si="16"/>
        <v>B</v>
      </c>
      <c r="H1078" s="51"/>
      <c r="I1078" s="51"/>
      <c r="J1078" s="51" t="s">
        <v>3401</v>
      </c>
      <c r="K1078" s="51" t="s">
        <v>3203</v>
      </c>
      <c r="L1078" s="51" t="s">
        <v>3406</v>
      </c>
      <c r="M1078" s="52" t="b">
        <v>0</v>
      </c>
      <c r="N1078" s="53">
        <v>44707.485460335702</v>
      </c>
      <c r="O1078" s="51" t="s">
        <v>2815</v>
      </c>
    </row>
    <row r="1079" spans="1:15" x14ac:dyDescent="0.25">
      <c r="A1079" s="51" t="s">
        <v>32</v>
      </c>
      <c r="B1079" s="51" t="s">
        <v>5514</v>
      </c>
      <c r="C1079" s="51" t="s">
        <v>3396</v>
      </c>
      <c r="D1079" s="51" t="s">
        <v>5515</v>
      </c>
      <c r="E1079" s="51" t="s">
        <v>3195</v>
      </c>
      <c r="F1079" s="51" t="s">
        <v>7313</v>
      </c>
      <c r="G1079" s="51" t="str">
        <f t="shared" si="16"/>
        <v>N</v>
      </c>
      <c r="H1079" s="51"/>
      <c r="I1079" s="51"/>
      <c r="J1079" s="51" t="s">
        <v>3301</v>
      </c>
      <c r="K1079" s="51" t="s">
        <v>3196</v>
      </c>
      <c r="L1079" s="51" t="s">
        <v>3397</v>
      </c>
      <c r="M1079" s="52" t="b">
        <v>0</v>
      </c>
      <c r="N1079" s="53">
        <v>44755.669269988401</v>
      </c>
      <c r="O1079" s="51" t="s">
        <v>34</v>
      </c>
    </row>
    <row r="1080" spans="1:15" x14ac:dyDescent="0.25">
      <c r="A1080" s="51"/>
      <c r="B1080" s="51" t="s">
        <v>5516</v>
      </c>
      <c r="C1080" s="51" t="s">
        <v>3399</v>
      </c>
      <c r="D1080" s="51" t="s">
        <v>5517</v>
      </c>
      <c r="E1080" s="51" t="s">
        <v>3199</v>
      </c>
      <c r="F1080" s="51" t="s">
        <v>6980</v>
      </c>
      <c r="G1080" s="51" t="str">
        <f t="shared" si="16"/>
        <v>B</v>
      </c>
      <c r="H1080" s="51"/>
      <c r="I1080" s="51"/>
      <c r="J1080" s="51" t="s">
        <v>3401</v>
      </c>
      <c r="K1080" s="51" t="s">
        <v>3203</v>
      </c>
      <c r="L1080" s="51" t="s">
        <v>3454</v>
      </c>
      <c r="M1080" s="52" t="b">
        <v>0</v>
      </c>
      <c r="N1080" s="53">
        <v>44707.420970138897</v>
      </c>
      <c r="O1080" s="51" t="s">
        <v>2815</v>
      </c>
    </row>
    <row r="1081" spans="1:15" x14ac:dyDescent="0.25">
      <c r="A1081" s="51" t="s">
        <v>32</v>
      </c>
      <c r="B1081" s="51" t="s">
        <v>5518</v>
      </c>
      <c r="C1081" s="51" t="s">
        <v>3428</v>
      </c>
      <c r="D1081" s="51" t="s">
        <v>5519</v>
      </c>
      <c r="E1081" s="51" t="s">
        <v>3195</v>
      </c>
      <c r="F1081" s="51" t="s">
        <v>7313</v>
      </c>
      <c r="G1081" s="51" t="str">
        <f t="shared" si="16"/>
        <v>N</v>
      </c>
      <c r="H1081" s="51"/>
      <c r="I1081" s="51"/>
      <c r="J1081" s="51" t="s">
        <v>3391</v>
      </c>
      <c r="K1081" s="51" t="s">
        <v>3196</v>
      </c>
      <c r="L1081" s="51" t="s">
        <v>4126</v>
      </c>
      <c r="M1081" s="52" t="b">
        <v>0</v>
      </c>
      <c r="N1081" s="53">
        <v>44750.463209027803</v>
      </c>
      <c r="O1081" s="51" t="s">
        <v>34</v>
      </c>
    </row>
    <row r="1082" spans="1:15" x14ac:dyDescent="0.25">
      <c r="A1082" s="51" t="s">
        <v>32</v>
      </c>
      <c r="B1082" s="51" t="s">
        <v>5520</v>
      </c>
      <c r="C1082" s="51" t="s">
        <v>3396</v>
      </c>
      <c r="D1082" s="51" t="s">
        <v>5521</v>
      </c>
      <c r="E1082" s="51" t="s">
        <v>3195</v>
      </c>
      <c r="F1082" s="51" t="s">
        <v>7313</v>
      </c>
      <c r="G1082" s="51" t="str">
        <f t="shared" si="16"/>
        <v>N</v>
      </c>
      <c r="H1082" s="51"/>
      <c r="I1082" s="51"/>
      <c r="J1082" s="51" t="s">
        <v>3387</v>
      </c>
      <c r="K1082" s="51" t="s">
        <v>3196</v>
      </c>
      <c r="L1082" s="51" t="s">
        <v>3461</v>
      </c>
      <c r="M1082" s="52" t="b">
        <v>0</v>
      </c>
      <c r="N1082" s="53">
        <v>44755.641287303202</v>
      </c>
      <c r="O1082" s="51" t="s">
        <v>34</v>
      </c>
    </row>
    <row r="1083" spans="1:15" x14ac:dyDescent="0.25">
      <c r="A1083" s="51"/>
      <c r="B1083" s="51" t="s">
        <v>5522</v>
      </c>
      <c r="C1083" s="51" t="s">
        <v>3404</v>
      </c>
      <c r="D1083" s="51" t="s">
        <v>5523</v>
      </c>
      <c r="E1083" s="51" t="s">
        <v>3199</v>
      </c>
      <c r="F1083" s="51" t="s">
        <v>6980</v>
      </c>
      <c r="G1083" s="51" t="str">
        <f t="shared" si="16"/>
        <v>B</v>
      </c>
      <c r="H1083" s="51"/>
      <c r="I1083" s="51"/>
      <c r="J1083" s="51" t="s">
        <v>3409</v>
      </c>
      <c r="K1083" s="51" t="s">
        <v>3203</v>
      </c>
      <c r="L1083" s="51" t="s">
        <v>3446</v>
      </c>
      <c r="M1083" s="52" t="b">
        <v>0</v>
      </c>
      <c r="N1083" s="53">
        <v>44707.649415243097</v>
      </c>
      <c r="O1083" s="51" t="s">
        <v>2815</v>
      </c>
    </row>
    <row r="1084" spans="1:15" x14ac:dyDescent="0.25">
      <c r="A1084" s="51"/>
      <c r="B1084" s="51" t="s">
        <v>5524</v>
      </c>
      <c r="C1084" s="51" t="s">
        <v>3404</v>
      </c>
      <c r="D1084" s="51" t="s">
        <v>5525</v>
      </c>
      <c r="E1084" s="51" t="s">
        <v>3199</v>
      </c>
      <c r="F1084" s="51" t="s">
        <v>6980</v>
      </c>
      <c r="G1084" s="51" t="str">
        <f t="shared" si="16"/>
        <v>B</v>
      </c>
      <c r="H1084" s="51"/>
      <c r="I1084" s="51"/>
      <c r="J1084" s="51" t="s">
        <v>3202</v>
      </c>
      <c r="K1084" s="51" t="s">
        <v>3203</v>
      </c>
      <c r="L1084" s="51" t="s">
        <v>3532</v>
      </c>
      <c r="M1084" s="52" t="b">
        <v>0</v>
      </c>
      <c r="N1084" s="53">
        <v>44705.585490196798</v>
      </c>
      <c r="O1084" s="51" t="s">
        <v>2815</v>
      </c>
    </row>
    <row r="1085" spans="1:15" x14ac:dyDescent="0.25">
      <c r="A1085" s="51"/>
      <c r="B1085" s="51" t="s">
        <v>5526</v>
      </c>
      <c r="C1085" s="51" t="s">
        <v>3404</v>
      </c>
      <c r="D1085" s="51" t="s">
        <v>5527</v>
      </c>
      <c r="E1085" s="51" t="s">
        <v>3199</v>
      </c>
      <c r="F1085" s="51" t="s">
        <v>6980</v>
      </c>
      <c r="G1085" s="51" t="str">
        <f t="shared" si="16"/>
        <v>B</v>
      </c>
      <c r="H1085" s="51"/>
      <c r="I1085" s="51"/>
      <c r="J1085" s="51" t="s">
        <v>3401</v>
      </c>
      <c r="K1085" s="51" t="s">
        <v>3203</v>
      </c>
      <c r="L1085" s="51" t="s">
        <v>3406</v>
      </c>
      <c r="M1085" s="52" t="b">
        <v>0</v>
      </c>
      <c r="N1085" s="53">
        <v>44707.485743750003</v>
      </c>
      <c r="O1085" s="51" t="s">
        <v>2815</v>
      </c>
    </row>
    <row r="1086" spans="1:15" x14ac:dyDescent="0.25">
      <c r="A1086" s="51"/>
      <c r="B1086" s="51" t="s">
        <v>5528</v>
      </c>
      <c r="C1086" s="51" t="s">
        <v>3399</v>
      </c>
      <c r="D1086" s="51" t="s">
        <v>5529</v>
      </c>
      <c r="E1086" s="51" t="s">
        <v>3199</v>
      </c>
      <c r="F1086" s="51" t="s">
        <v>6980</v>
      </c>
      <c r="G1086" s="51" t="str">
        <f t="shared" si="16"/>
        <v>B</v>
      </c>
      <c r="H1086" s="51"/>
      <c r="I1086" s="51"/>
      <c r="J1086" s="51" t="s">
        <v>3401</v>
      </c>
      <c r="K1086" s="51" t="s">
        <v>3203</v>
      </c>
      <c r="L1086" s="51" t="s">
        <v>4397</v>
      </c>
      <c r="M1086" s="52" t="b">
        <v>0</v>
      </c>
      <c r="N1086" s="53">
        <v>44709.570215659704</v>
      </c>
      <c r="O1086" s="51" t="s">
        <v>2815</v>
      </c>
    </row>
    <row r="1087" spans="1:15" x14ac:dyDescent="0.25">
      <c r="A1087" s="51"/>
      <c r="B1087" s="51" t="s">
        <v>5530</v>
      </c>
      <c r="C1087" s="51" t="s">
        <v>3404</v>
      </c>
      <c r="D1087" s="51" t="s">
        <v>5531</v>
      </c>
      <c r="E1087" s="51" t="s">
        <v>3199</v>
      </c>
      <c r="F1087" s="51" t="s">
        <v>6980</v>
      </c>
      <c r="G1087" s="51" t="str">
        <f t="shared" si="16"/>
        <v>B</v>
      </c>
      <c r="H1087" s="51"/>
      <c r="I1087" s="51"/>
      <c r="J1087" s="51" t="s">
        <v>3401</v>
      </c>
      <c r="K1087" s="51" t="s">
        <v>3203</v>
      </c>
      <c r="L1087" s="51" t="s">
        <v>3538</v>
      </c>
      <c r="M1087" s="52" t="b">
        <v>0</v>
      </c>
      <c r="N1087" s="53">
        <v>44704.608196955996</v>
      </c>
      <c r="O1087" s="51" t="s">
        <v>2815</v>
      </c>
    </row>
    <row r="1088" spans="1:15" x14ac:dyDescent="0.25">
      <c r="A1088" s="51"/>
      <c r="B1088" s="51" t="s">
        <v>5532</v>
      </c>
      <c r="C1088" s="51" t="s">
        <v>3404</v>
      </c>
      <c r="D1088" s="51" t="s">
        <v>5533</v>
      </c>
      <c r="E1088" s="51" t="s">
        <v>3199</v>
      </c>
      <c r="F1088" s="51" t="s">
        <v>6980</v>
      </c>
      <c r="G1088" s="51" t="str">
        <f t="shared" si="16"/>
        <v>B</v>
      </c>
      <c r="H1088" s="51"/>
      <c r="I1088" s="51"/>
      <c r="J1088" s="51" t="s">
        <v>3401</v>
      </c>
      <c r="K1088" s="51" t="s">
        <v>3203</v>
      </c>
      <c r="L1088" s="51" t="s">
        <v>3476</v>
      </c>
      <c r="M1088" s="52" t="b">
        <v>0</v>
      </c>
      <c r="N1088" s="53">
        <v>44707.326440705998</v>
      </c>
      <c r="O1088" s="51" t="s">
        <v>2815</v>
      </c>
    </row>
    <row r="1089" spans="1:15" x14ac:dyDescent="0.25">
      <c r="A1089" s="51"/>
      <c r="B1089" s="51" t="s">
        <v>5534</v>
      </c>
      <c r="C1089" s="51" t="s">
        <v>3404</v>
      </c>
      <c r="D1089" s="51" t="s">
        <v>5535</v>
      </c>
      <c r="E1089" s="51" t="s">
        <v>3199</v>
      </c>
      <c r="F1089" s="51" t="s">
        <v>6980</v>
      </c>
      <c r="G1089" s="51" t="str">
        <f t="shared" si="16"/>
        <v>B</v>
      </c>
      <c r="H1089" s="51"/>
      <c r="I1089" s="51"/>
      <c r="J1089" s="51" t="s">
        <v>3202</v>
      </c>
      <c r="K1089" s="51" t="s">
        <v>3203</v>
      </c>
      <c r="L1089" s="51" t="s">
        <v>3918</v>
      </c>
      <c r="M1089" s="52" t="b">
        <v>0</v>
      </c>
      <c r="N1089" s="53">
        <v>44704.5871134607</v>
      </c>
      <c r="O1089" s="51" t="s">
        <v>2815</v>
      </c>
    </row>
    <row r="1090" spans="1:15" x14ac:dyDescent="0.25">
      <c r="A1090" s="51"/>
      <c r="B1090" s="51" t="s">
        <v>5536</v>
      </c>
      <c r="C1090" s="51" t="s">
        <v>3404</v>
      </c>
      <c r="D1090" s="51" t="s">
        <v>5537</v>
      </c>
      <c r="E1090" s="51" t="s">
        <v>3199</v>
      </c>
      <c r="F1090" s="51" t="s">
        <v>6980</v>
      </c>
      <c r="G1090" s="51" t="str">
        <f t="shared" si="16"/>
        <v>B</v>
      </c>
      <c r="H1090" s="51"/>
      <c r="I1090" s="51"/>
      <c r="J1090" s="51" t="s">
        <v>3202</v>
      </c>
      <c r="K1090" s="51" t="s">
        <v>3203</v>
      </c>
      <c r="L1090" s="51" t="s">
        <v>3479</v>
      </c>
      <c r="M1090" s="52" t="b">
        <v>0</v>
      </c>
      <c r="N1090" s="53">
        <v>44704.5639940162</v>
      </c>
      <c r="O1090" s="51" t="s">
        <v>2815</v>
      </c>
    </row>
    <row r="1091" spans="1:15" x14ac:dyDescent="0.25">
      <c r="A1091" s="51"/>
      <c r="B1091" s="51" t="s">
        <v>5538</v>
      </c>
      <c r="C1091" s="51" t="s">
        <v>3404</v>
      </c>
      <c r="D1091" s="51" t="s">
        <v>5539</v>
      </c>
      <c r="E1091" s="51" t="s">
        <v>3199</v>
      </c>
      <c r="F1091" s="51" t="s">
        <v>6980</v>
      </c>
      <c r="G1091" s="51" t="str">
        <f t="shared" si="16"/>
        <v>B</v>
      </c>
      <c r="H1091" s="51"/>
      <c r="I1091" s="51"/>
      <c r="J1091" s="51" t="s">
        <v>3401</v>
      </c>
      <c r="K1091" s="51" t="s">
        <v>3203</v>
      </c>
      <c r="L1091" s="51" t="s">
        <v>3204</v>
      </c>
      <c r="M1091" s="52" t="b">
        <v>0</v>
      </c>
      <c r="N1091" s="53">
        <v>44704.407639201403</v>
      </c>
      <c r="O1091" s="51" t="s">
        <v>2815</v>
      </c>
    </row>
    <row r="1092" spans="1:15" x14ac:dyDescent="0.25">
      <c r="A1092" s="51"/>
      <c r="B1092" s="51" t="s">
        <v>5540</v>
      </c>
      <c r="C1092" s="51" t="s">
        <v>3404</v>
      </c>
      <c r="D1092" s="51" t="s">
        <v>5541</v>
      </c>
      <c r="E1092" s="51" t="s">
        <v>3199</v>
      </c>
      <c r="F1092" s="51" t="s">
        <v>6980</v>
      </c>
      <c r="G1092" s="51" t="str">
        <f t="shared" ref="G1092:G1155" si="17">IF(F1092="MIENNAM","N","B")</f>
        <v>B</v>
      </c>
      <c r="H1092" s="51"/>
      <c r="I1092" s="51"/>
      <c r="J1092" s="51" t="s">
        <v>3401</v>
      </c>
      <c r="K1092" s="51" t="s">
        <v>3203</v>
      </c>
      <c r="L1092" s="51" t="s">
        <v>3476</v>
      </c>
      <c r="M1092" s="52" t="b">
        <v>0</v>
      </c>
      <c r="N1092" s="53">
        <v>44707.327345023201</v>
      </c>
      <c r="O1092" s="51" t="s">
        <v>2815</v>
      </c>
    </row>
    <row r="1093" spans="1:15" x14ac:dyDescent="0.25">
      <c r="A1093" s="51"/>
      <c r="B1093" s="51" t="s">
        <v>5542</v>
      </c>
      <c r="C1093" s="51" t="s">
        <v>3404</v>
      </c>
      <c r="D1093" s="51" t="s">
        <v>5543</v>
      </c>
      <c r="E1093" s="51" t="s">
        <v>3199</v>
      </c>
      <c r="F1093" s="51" t="s">
        <v>6980</v>
      </c>
      <c r="G1093" s="51" t="str">
        <f t="shared" si="17"/>
        <v>B</v>
      </c>
      <c r="H1093" s="51"/>
      <c r="I1093" s="51"/>
      <c r="J1093" s="51" t="s">
        <v>3202</v>
      </c>
      <c r="K1093" s="51" t="s">
        <v>3203</v>
      </c>
      <c r="L1093" s="51" t="s">
        <v>3538</v>
      </c>
      <c r="M1093" s="52" t="b">
        <v>0</v>
      </c>
      <c r="N1093" s="53">
        <v>44704.6078439005</v>
      </c>
      <c r="O1093" s="51" t="s">
        <v>2815</v>
      </c>
    </row>
    <row r="1094" spans="1:15" x14ac:dyDescent="0.25">
      <c r="A1094" s="51"/>
      <c r="B1094" s="51" t="s">
        <v>5544</v>
      </c>
      <c r="C1094" s="51" t="s">
        <v>3404</v>
      </c>
      <c r="D1094" s="51" t="s">
        <v>5545</v>
      </c>
      <c r="E1094" s="51" t="s">
        <v>3199</v>
      </c>
      <c r="F1094" s="51" t="s">
        <v>6980</v>
      </c>
      <c r="G1094" s="51" t="str">
        <f t="shared" si="17"/>
        <v>B</v>
      </c>
      <c r="H1094" s="51"/>
      <c r="I1094" s="51"/>
      <c r="J1094" s="51" t="s">
        <v>3409</v>
      </c>
      <c r="K1094" s="51" t="s">
        <v>3203</v>
      </c>
      <c r="L1094" s="51" t="s">
        <v>3532</v>
      </c>
      <c r="M1094" s="52" t="b">
        <v>0</v>
      </c>
      <c r="N1094" s="53">
        <v>44704.653783101901</v>
      </c>
      <c r="O1094" s="51" t="s">
        <v>2815</v>
      </c>
    </row>
    <row r="1095" spans="1:15" x14ac:dyDescent="0.25">
      <c r="A1095" s="51"/>
      <c r="B1095" s="51" t="s">
        <v>5546</v>
      </c>
      <c r="C1095" s="51" t="s">
        <v>3404</v>
      </c>
      <c r="D1095" s="51" t="s">
        <v>5547</v>
      </c>
      <c r="E1095" s="51" t="s">
        <v>3199</v>
      </c>
      <c r="F1095" s="51" t="s">
        <v>6980</v>
      </c>
      <c r="G1095" s="51" t="str">
        <f t="shared" si="17"/>
        <v>B</v>
      </c>
      <c r="H1095" s="51"/>
      <c r="I1095" s="51"/>
      <c r="J1095" s="51" t="s">
        <v>3409</v>
      </c>
      <c r="K1095" s="51" t="s">
        <v>3203</v>
      </c>
      <c r="L1095" s="51" t="s">
        <v>3466</v>
      </c>
      <c r="M1095" s="52" t="b">
        <v>0</v>
      </c>
      <c r="N1095" s="53">
        <v>44702.650208993102</v>
      </c>
      <c r="O1095" s="51" t="s">
        <v>2815</v>
      </c>
    </row>
    <row r="1096" spans="1:15" x14ac:dyDescent="0.25">
      <c r="A1096" s="51"/>
      <c r="B1096" s="51" t="s">
        <v>5548</v>
      </c>
      <c r="C1096" s="51" t="s">
        <v>3404</v>
      </c>
      <c r="D1096" s="51" t="s">
        <v>5549</v>
      </c>
      <c r="E1096" s="51" t="s">
        <v>3199</v>
      </c>
      <c r="F1096" s="51" t="s">
        <v>6980</v>
      </c>
      <c r="G1096" s="51" t="str">
        <f t="shared" si="17"/>
        <v>B</v>
      </c>
      <c r="H1096" s="51"/>
      <c r="I1096" s="51"/>
      <c r="J1096" s="51" t="s">
        <v>3409</v>
      </c>
      <c r="K1096" s="51" t="s">
        <v>3203</v>
      </c>
      <c r="L1096" s="51" t="s">
        <v>3446</v>
      </c>
      <c r="M1096" s="52" t="b">
        <v>0</v>
      </c>
      <c r="N1096" s="53">
        <v>44707.6495659375</v>
      </c>
      <c r="O1096" s="51" t="s">
        <v>2815</v>
      </c>
    </row>
    <row r="1097" spans="1:15" x14ac:dyDescent="0.25">
      <c r="A1097" s="51"/>
      <c r="B1097" s="51" t="s">
        <v>5550</v>
      </c>
      <c r="C1097" s="51" t="s">
        <v>3399</v>
      </c>
      <c r="D1097" s="51" t="s">
        <v>5551</v>
      </c>
      <c r="E1097" s="51" t="s">
        <v>3199</v>
      </c>
      <c r="F1097" s="51" t="s">
        <v>6980</v>
      </c>
      <c r="G1097" s="51" t="str">
        <f t="shared" si="17"/>
        <v>B</v>
      </c>
      <c r="H1097" s="51"/>
      <c r="I1097" s="51"/>
      <c r="J1097" s="51" t="s">
        <v>3401</v>
      </c>
      <c r="K1097" s="51" t="s">
        <v>3203</v>
      </c>
      <c r="L1097" s="51" t="s">
        <v>4204</v>
      </c>
      <c r="M1097" s="52" t="b">
        <v>0</v>
      </c>
      <c r="N1097" s="53">
        <v>44719.589390046298</v>
      </c>
      <c r="O1097" s="51" t="s">
        <v>2815</v>
      </c>
    </row>
    <row r="1098" spans="1:15" x14ac:dyDescent="0.25">
      <c r="A1098" s="51" t="s">
        <v>32</v>
      </c>
      <c r="B1098" s="51" t="s">
        <v>5552</v>
      </c>
      <c r="C1098" s="51" t="s">
        <v>3396</v>
      </c>
      <c r="D1098" s="51" t="s">
        <v>5553</v>
      </c>
      <c r="E1098" s="51" t="s">
        <v>3195</v>
      </c>
      <c r="F1098" s="51" t="s">
        <v>7313</v>
      </c>
      <c r="G1098" s="51" t="str">
        <f t="shared" si="17"/>
        <v>N</v>
      </c>
      <c r="H1098" s="51"/>
      <c r="I1098" s="51"/>
      <c r="J1098" s="51" t="s">
        <v>3457</v>
      </c>
      <c r="K1098" s="51" t="s">
        <v>3196</v>
      </c>
      <c r="L1098" s="51" t="s">
        <v>3583</v>
      </c>
      <c r="M1098" s="52" t="b">
        <v>0</v>
      </c>
      <c r="N1098" s="53">
        <v>44729.611727395801</v>
      </c>
      <c r="O1098" s="51" t="s">
        <v>34</v>
      </c>
    </row>
    <row r="1099" spans="1:15" x14ac:dyDescent="0.25">
      <c r="A1099" s="51" t="s">
        <v>32</v>
      </c>
      <c r="B1099" s="51" t="s">
        <v>5554</v>
      </c>
      <c r="C1099" s="51" t="s">
        <v>3396</v>
      </c>
      <c r="D1099" s="51" t="s">
        <v>5555</v>
      </c>
      <c r="E1099" s="51" t="s">
        <v>3195</v>
      </c>
      <c r="F1099" s="51" t="s">
        <v>7313</v>
      </c>
      <c r="G1099" s="51" t="str">
        <f t="shared" si="17"/>
        <v>N</v>
      </c>
      <c r="H1099" s="51"/>
      <c r="I1099" s="51"/>
      <c r="J1099" s="51" t="s">
        <v>3387</v>
      </c>
      <c r="K1099" s="51" t="s">
        <v>3196</v>
      </c>
      <c r="L1099" s="51" t="s">
        <v>3461</v>
      </c>
      <c r="M1099" s="52" t="b">
        <v>0</v>
      </c>
      <c r="N1099" s="53">
        <v>44767.342743599504</v>
      </c>
      <c r="O1099" s="51" t="s">
        <v>34</v>
      </c>
    </row>
    <row r="1100" spans="1:15" x14ac:dyDescent="0.25">
      <c r="A1100" s="51"/>
      <c r="B1100" s="51" t="s">
        <v>5556</v>
      </c>
      <c r="C1100" s="51" t="s">
        <v>3404</v>
      </c>
      <c r="D1100" s="51" t="s">
        <v>5557</v>
      </c>
      <c r="E1100" s="51" t="s">
        <v>3199</v>
      </c>
      <c r="F1100" s="51" t="s">
        <v>6980</v>
      </c>
      <c r="G1100" s="51" t="str">
        <f t="shared" si="17"/>
        <v>B</v>
      </c>
      <c r="H1100" s="51"/>
      <c r="I1100" s="51"/>
      <c r="J1100" s="51" t="s">
        <v>3202</v>
      </c>
      <c r="K1100" s="51" t="s">
        <v>3203</v>
      </c>
      <c r="L1100" s="51" t="s">
        <v>3415</v>
      </c>
      <c r="M1100" s="52" t="b">
        <v>0</v>
      </c>
      <c r="N1100" s="53">
        <v>44704.462726273101</v>
      </c>
      <c r="O1100" s="51" t="s">
        <v>2815</v>
      </c>
    </row>
    <row r="1101" spans="1:15" x14ac:dyDescent="0.25">
      <c r="A1101" s="51"/>
      <c r="B1101" s="51" t="s">
        <v>5558</v>
      </c>
      <c r="C1101" s="51" t="s">
        <v>3404</v>
      </c>
      <c r="D1101" s="51" t="s">
        <v>5559</v>
      </c>
      <c r="E1101" s="51" t="s">
        <v>3199</v>
      </c>
      <c r="F1101" s="51" t="s">
        <v>6980</v>
      </c>
      <c r="G1101" s="51" t="str">
        <f t="shared" si="17"/>
        <v>B</v>
      </c>
      <c r="H1101" s="51"/>
      <c r="I1101" s="51"/>
      <c r="J1101" s="51" t="s">
        <v>3401</v>
      </c>
      <c r="K1101" s="51" t="s">
        <v>3203</v>
      </c>
      <c r="L1101" s="51" t="s">
        <v>3406</v>
      </c>
      <c r="M1101" s="52" t="b">
        <v>0</v>
      </c>
      <c r="N1101" s="53">
        <v>44707.485913506898</v>
      </c>
      <c r="O1101" s="51" t="s">
        <v>2815</v>
      </c>
    </row>
    <row r="1102" spans="1:15" x14ac:dyDescent="0.25">
      <c r="A1102" s="51"/>
      <c r="B1102" s="51" t="s">
        <v>5560</v>
      </c>
      <c r="C1102" s="51" t="s">
        <v>3399</v>
      </c>
      <c r="D1102" s="51" t="s">
        <v>5561</v>
      </c>
      <c r="E1102" s="51" t="s">
        <v>3199</v>
      </c>
      <c r="F1102" s="51" t="s">
        <v>6980</v>
      </c>
      <c r="G1102" s="51" t="str">
        <f t="shared" si="17"/>
        <v>B</v>
      </c>
      <c r="H1102" s="51"/>
      <c r="I1102" s="51"/>
      <c r="J1102" s="51" t="s">
        <v>3202</v>
      </c>
      <c r="K1102" s="51" t="s">
        <v>3203</v>
      </c>
      <c r="L1102" s="51" t="s">
        <v>4397</v>
      </c>
      <c r="M1102" s="52" t="b">
        <v>0</v>
      </c>
      <c r="N1102" s="53">
        <v>44709.570442592601</v>
      </c>
      <c r="O1102" s="51" t="s">
        <v>2815</v>
      </c>
    </row>
    <row r="1103" spans="1:15" x14ac:dyDescent="0.25">
      <c r="A1103" s="51"/>
      <c r="B1103" s="51" t="s">
        <v>5562</v>
      </c>
      <c r="C1103" s="51" t="s">
        <v>3404</v>
      </c>
      <c r="D1103" s="51" t="s">
        <v>5563</v>
      </c>
      <c r="E1103" s="51" t="s">
        <v>3199</v>
      </c>
      <c r="F1103" s="51" t="s">
        <v>6980</v>
      </c>
      <c r="G1103" s="51" t="str">
        <f t="shared" si="17"/>
        <v>B</v>
      </c>
      <c r="H1103" s="51"/>
      <c r="I1103" s="51"/>
      <c r="J1103" s="51" t="s">
        <v>3202</v>
      </c>
      <c r="K1103" s="51" t="s">
        <v>3203</v>
      </c>
      <c r="L1103" s="51" t="s">
        <v>3479</v>
      </c>
      <c r="M1103" s="52" t="b">
        <v>0</v>
      </c>
      <c r="N1103" s="53">
        <v>44704.566175150503</v>
      </c>
      <c r="O1103" s="51" t="s">
        <v>2815</v>
      </c>
    </row>
    <row r="1104" spans="1:15" x14ac:dyDescent="0.25">
      <c r="A1104" s="51"/>
      <c r="B1104" s="51" t="s">
        <v>5564</v>
      </c>
      <c r="C1104" s="51" t="s">
        <v>3399</v>
      </c>
      <c r="D1104" s="51" t="s">
        <v>5565</v>
      </c>
      <c r="E1104" s="51" t="s">
        <v>3199</v>
      </c>
      <c r="F1104" s="51" t="s">
        <v>6980</v>
      </c>
      <c r="G1104" s="51" t="str">
        <f t="shared" si="17"/>
        <v>B</v>
      </c>
      <c r="H1104" s="51"/>
      <c r="I1104" s="51"/>
      <c r="J1104" s="51" t="s">
        <v>3401</v>
      </c>
      <c r="K1104" s="51" t="s">
        <v>3203</v>
      </c>
      <c r="L1104" s="51" t="s">
        <v>3402</v>
      </c>
      <c r="M1104" s="52" t="b">
        <v>0</v>
      </c>
      <c r="N1104" s="53">
        <v>44709.436063078698</v>
      </c>
      <c r="O1104" s="51" t="s">
        <v>2815</v>
      </c>
    </row>
    <row r="1105" spans="1:15" x14ac:dyDescent="0.25">
      <c r="A1105" s="51" t="s">
        <v>32</v>
      </c>
      <c r="B1105" s="51" t="s">
        <v>5566</v>
      </c>
      <c r="C1105" s="51" t="s">
        <v>3396</v>
      </c>
      <c r="D1105" s="51" t="s">
        <v>5567</v>
      </c>
      <c r="E1105" s="51" t="s">
        <v>3195</v>
      </c>
      <c r="F1105" s="51" t="s">
        <v>7313</v>
      </c>
      <c r="G1105" s="51" t="str">
        <f t="shared" si="17"/>
        <v>N</v>
      </c>
      <c r="H1105" s="51"/>
      <c r="I1105" s="51"/>
      <c r="J1105" s="51" t="s">
        <v>3391</v>
      </c>
      <c r="K1105" s="51" t="s">
        <v>3196</v>
      </c>
      <c r="L1105" s="51" t="s">
        <v>3392</v>
      </c>
      <c r="M1105" s="52" t="b">
        <v>0</v>
      </c>
      <c r="N1105" s="53">
        <v>44795.692295567103</v>
      </c>
      <c r="O1105" s="51" t="s">
        <v>34</v>
      </c>
    </row>
    <row r="1106" spans="1:15" x14ac:dyDescent="0.25">
      <c r="A1106" s="51" t="s">
        <v>32</v>
      </c>
      <c r="B1106" s="51" t="s">
        <v>5568</v>
      </c>
      <c r="C1106" s="51" t="s">
        <v>3381</v>
      </c>
      <c r="D1106" s="51" t="s">
        <v>5569</v>
      </c>
      <c r="E1106" s="51" t="s">
        <v>3195</v>
      </c>
      <c r="F1106" s="51" t="s">
        <v>7313</v>
      </c>
      <c r="G1106" s="51" t="str">
        <f t="shared" si="17"/>
        <v>N</v>
      </c>
      <c r="H1106" s="51"/>
      <c r="I1106" s="51"/>
      <c r="J1106" s="51" t="s">
        <v>3457</v>
      </c>
      <c r="K1106" s="51" t="s">
        <v>3196</v>
      </c>
      <c r="L1106" s="51" t="s">
        <v>4123</v>
      </c>
      <c r="M1106" s="52" t="b">
        <v>0</v>
      </c>
      <c r="N1106" s="53">
        <v>44749.643195023098</v>
      </c>
      <c r="O1106" s="51" t="s">
        <v>34</v>
      </c>
    </row>
    <row r="1107" spans="1:15" x14ac:dyDescent="0.25">
      <c r="A1107" s="51" t="s">
        <v>32</v>
      </c>
      <c r="B1107" s="51" t="s">
        <v>5570</v>
      </c>
      <c r="C1107" s="51" t="s">
        <v>3396</v>
      </c>
      <c r="D1107" s="51" t="s">
        <v>5571</v>
      </c>
      <c r="E1107" s="51" t="s">
        <v>3195</v>
      </c>
      <c r="F1107" s="51" t="s">
        <v>7313</v>
      </c>
      <c r="G1107" s="51" t="str">
        <f t="shared" si="17"/>
        <v>N</v>
      </c>
      <c r="H1107" s="51"/>
      <c r="I1107" s="51"/>
      <c r="J1107" s="51" t="s">
        <v>3457</v>
      </c>
      <c r="K1107" s="51" t="s">
        <v>3196</v>
      </c>
      <c r="L1107" s="51" t="s">
        <v>3458</v>
      </c>
      <c r="M1107" s="52" t="b">
        <v>0</v>
      </c>
      <c r="N1107" s="53">
        <v>44755.636131053201</v>
      </c>
      <c r="O1107" s="51" t="s">
        <v>34</v>
      </c>
    </row>
    <row r="1108" spans="1:15" x14ac:dyDescent="0.25">
      <c r="A1108" s="51" t="s">
        <v>32</v>
      </c>
      <c r="B1108" s="51" t="s">
        <v>5572</v>
      </c>
      <c r="C1108" s="51" t="s">
        <v>3396</v>
      </c>
      <c r="D1108" s="51" t="s">
        <v>5573</v>
      </c>
      <c r="E1108" s="51" t="s">
        <v>3195</v>
      </c>
      <c r="F1108" s="51" t="s">
        <v>7313</v>
      </c>
      <c r="G1108" s="51" t="str">
        <f t="shared" si="17"/>
        <v>N</v>
      </c>
      <c r="H1108" s="51"/>
      <c r="I1108" s="51"/>
      <c r="J1108" s="51" t="s">
        <v>3391</v>
      </c>
      <c r="K1108" s="51" t="s">
        <v>3196</v>
      </c>
      <c r="L1108" s="51" t="s">
        <v>4244</v>
      </c>
      <c r="M1108" s="52" t="b">
        <v>0</v>
      </c>
      <c r="N1108" s="53">
        <v>44765.447099803197</v>
      </c>
      <c r="O1108" s="51" t="s">
        <v>34</v>
      </c>
    </row>
    <row r="1109" spans="1:15" x14ac:dyDescent="0.25">
      <c r="A1109" s="51" t="s">
        <v>32</v>
      </c>
      <c r="B1109" s="51" t="s">
        <v>5574</v>
      </c>
      <c r="C1109" s="51" t="s">
        <v>3428</v>
      </c>
      <c r="D1109" s="51" t="s">
        <v>5575</v>
      </c>
      <c r="E1109" s="51" t="s">
        <v>3195</v>
      </c>
      <c r="F1109" s="51" t="s">
        <v>7313</v>
      </c>
      <c r="G1109" s="51" t="str">
        <f t="shared" si="17"/>
        <v>N</v>
      </c>
      <c r="H1109" s="51"/>
      <c r="I1109" s="51"/>
      <c r="J1109" s="51" t="s">
        <v>3391</v>
      </c>
      <c r="K1109" s="51" t="s">
        <v>3196</v>
      </c>
      <c r="L1109" s="51" t="s">
        <v>4126</v>
      </c>
      <c r="M1109" s="52" t="b">
        <v>0</v>
      </c>
      <c r="N1109" s="53">
        <v>44750.384710960701</v>
      </c>
      <c r="O1109" s="51" t="s">
        <v>34</v>
      </c>
    </row>
    <row r="1110" spans="1:15" x14ac:dyDescent="0.25">
      <c r="A1110" s="51" t="s">
        <v>32</v>
      </c>
      <c r="B1110" s="51" t="s">
        <v>5576</v>
      </c>
      <c r="C1110" s="51" t="s">
        <v>3396</v>
      </c>
      <c r="D1110" s="51" t="s">
        <v>5577</v>
      </c>
      <c r="E1110" s="51" t="s">
        <v>3195</v>
      </c>
      <c r="F1110" s="51" t="s">
        <v>7313</v>
      </c>
      <c r="G1110" s="51" t="str">
        <f t="shared" si="17"/>
        <v>N</v>
      </c>
      <c r="H1110" s="51"/>
      <c r="I1110" s="51"/>
      <c r="J1110" s="51" t="s">
        <v>3457</v>
      </c>
      <c r="K1110" s="51" t="s">
        <v>3196</v>
      </c>
      <c r="L1110" s="51" t="s">
        <v>3458</v>
      </c>
      <c r="M1110" s="52" t="b">
        <v>0</v>
      </c>
      <c r="N1110" s="53">
        <v>44765.465478854203</v>
      </c>
      <c r="O1110" s="51" t="s">
        <v>34</v>
      </c>
    </row>
    <row r="1111" spans="1:15" x14ac:dyDescent="0.25">
      <c r="A1111" s="51" t="s">
        <v>32</v>
      </c>
      <c r="B1111" s="51" t="s">
        <v>5578</v>
      </c>
      <c r="C1111" s="51" t="s">
        <v>3428</v>
      </c>
      <c r="D1111" s="51" t="s">
        <v>5579</v>
      </c>
      <c r="E1111" s="51" t="s">
        <v>3195</v>
      </c>
      <c r="F1111" s="51" t="s">
        <v>7313</v>
      </c>
      <c r="G1111" s="51" t="str">
        <f t="shared" si="17"/>
        <v>N</v>
      </c>
      <c r="H1111" s="51"/>
      <c r="I1111" s="51"/>
      <c r="J1111" s="51" t="s">
        <v>3391</v>
      </c>
      <c r="K1111" s="51" t="s">
        <v>3196</v>
      </c>
      <c r="L1111" s="51" t="s">
        <v>3430</v>
      </c>
      <c r="M1111" s="52" t="b">
        <v>0</v>
      </c>
      <c r="N1111" s="53">
        <v>44715.460709571802</v>
      </c>
      <c r="O1111" s="51" t="s">
        <v>34</v>
      </c>
    </row>
    <row r="1112" spans="1:15" x14ac:dyDescent="0.25">
      <c r="A1112" s="51" t="s">
        <v>32</v>
      </c>
      <c r="B1112" s="51" t="s">
        <v>5580</v>
      </c>
      <c r="C1112" s="51" t="s">
        <v>3396</v>
      </c>
      <c r="D1112" s="51" t="s">
        <v>5581</v>
      </c>
      <c r="E1112" s="51" t="s">
        <v>3195</v>
      </c>
      <c r="F1112" s="51" t="s">
        <v>7313</v>
      </c>
      <c r="G1112" s="51" t="str">
        <f t="shared" si="17"/>
        <v>N</v>
      </c>
      <c r="H1112" s="51"/>
      <c r="I1112" s="51"/>
      <c r="J1112" s="51" t="s">
        <v>3457</v>
      </c>
      <c r="K1112" s="51" t="s">
        <v>3196</v>
      </c>
      <c r="L1112" s="51" t="s">
        <v>3383</v>
      </c>
      <c r="M1112" s="52" t="b">
        <v>0</v>
      </c>
      <c r="N1112" s="53">
        <v>44767.545937650502</v>
      </c>
      <c r="O1112" s="51" t="s">
        <v>34</v>
      </c>
    </row>
    <row r="1113" spans="1:15" x14ac:dyDescent="0.25">
      <c r="A1113" s="51" t="s">
        <v>32</v>
      </c>
      <c r="B1113" s="51" t="s">
        <v>5582</v>
      </c>
      <c r="C1113" s="51" t="s">
        <v>3396</v>
      </c>
      <c r="D1113" s="51" t="s">
        <v>5583</v>
      </c>
      <c r="E1113" s="51" t="s">
        <v>3195</v>
      </c>
      <c r="F1113" s="51" t="s">
        <v>7313</v>
      </c>
      <c r="G1113" s="51" t="str">
        <f t="shared" si="17"/>
        <v>N</v>
      </c>
      <c r="H1113" s="51"/>
      <c r="I1113" s="51"/>
      <c r="J1113" s="51" t="s">
        <v>3301</v>
      </c>
      <c r="K1113" s="51" t="s">
        <v>3196</v>
      </c>
      <c r="L1113" s="51" t="s">
        <v>3397</v>
      </c>
      <c r="M1113" s="52" t="b">
        <v>0</v>
      </c>
      <c r="N1113" s="53">
        <v>44760.673280324103</v>
      </c>
      <c r="O1113" s="51" t="s">
        <v>34</v>
      </c>
    </row>
    <row r="1114" spans="1:15" x14ac:dyDescent="0.25">
      <c r="A1114" s="51" t="s">
        <v>32</v>
      </c>
      <c r="B1114" s="51" t="s">
        <v>5584</v>
      </c>
      <c r="C1114" s="51" t="s">
        <v>3396</v>
      </c>
      <c r="D1114" s="51" t="s">
        <v>5585</v>
      </c>
      <c r="E1114" s="51" t="s">
        <v>3195</v>
      </c>
      <c r="F1114" s="51" t="s">
        <v>7313</v>
      </c>
      <c r="G1114" s="51" t="str">
        <f t="shared" si="17"/>
        <v>N</v>
      </c>
      <c r="H1114" s="51"/>
      <c r="I1114" s="51"/>
      <c r="J1114" s="51" t="s">
        <v>3387</v>
      </c>
      <c r="K1114" s="51" t="s">
        <v>3196</v>
      </c>
      <c r="L1114" s="51" t="s">
        <v>3574</v>
      </c>
      <c r="M1114" s="52" t="b">
        <v>0</v>
      </c>
      <c r="N1114" s="53">
        <v>44765.3543710995</v>
      </c>
      <c r="O1114" s="51" t="s">
        <v>34</v>
      </c>
    </row>
    <row r="1115" spans="1:15" x14ac:dyDescent="0.25">
      <c r="A1115" s="51"/>
      <c r="B1115" s="51" t="s">
        <v>5586</v>
      </c>
      <c r="C1115" s="51" t="s">
        <v>3404</v>
      </c>
      <c r="D1115" s="51" t="s">
        <v>5587</v>
      </c>
      <c r="E1115" s="51" t="s">
        <v>3199</v>
      </c>
      <c r="F1115" s="51" t="s">
        <v>6980</v>
      </c>
      <c r="G1115" s="51" t="str">
        <f t="shared" si="17"/>
        <v>B</v>
      </c>
      <c r="H1115" s="51"/>
      <c r="I1115" s="51"/>
      <c r="J1115" s="51" t="s">
        <v>3409</v>
      </c>
      <c r="K1115" s="51" t="s">
        <v>3203</v>
      </c>
      <c r="L1115" s="51" t="s">
        <v>3410</v>
      </c>
      <c r="M1115" s="52" t="b">
        <v>0</v>
      </c>
      <c r="N1115" s="53">
        <v>44707.633980555598</v>
      </c>
      <c r="O1115" s="51" t="s">
        <v>2815</v>
      </c>
    </row>
    <row r="1116" spans="1:15" x14ac:dyDescent="0.25">
      <c r="A1116" s="51"/>
      <c r="B1116" s="51" t="s">
        <v>5588</v>
      </c>
      <c r="C1116" s="51" t="s">
        <v>3399</v>
      </c>
      <c r="D1116" s="51" t="s">
        <v>5589</v>
      </c>
      <c r="E1116" s="51" t="s">
        <v>3199</v>
      </c>
      <c r="F1116" s="51" t="s">
        <v>6980</v>
      </c>
      <c r="G1116" s="51" t="str">
        <f t="shared" si="17"/>
        <v>B</v>
      </c>
      <c r="H1116" s="51"/>
      <c r="I1116" s="51"/>
      <c r="J1116" s="51" t="s">
        <v>3401</v>
      </c>
      <c r="K1116" s="51" t="s">
        <v>3203</v>
      </c>
      <c r="L1116" s="51" t="s">
        <v>4397</v>
      </c>
      <c r="M1116" s="52" t="b">
        <v>0</v>
      </c>
      <c r="N1116" s="53">
        <v>44709.570859143503</v>
      </c>
      <c r="O1116" s="51" t="s">
        <v>2815</v>
      </c>
    </row>
    <row r="1117" spans="1:15" x14ac:dyDescent="0.25">
      <c r="A1117" s="51"/>
      <c r="B1117" s="51" t="s">
        <v>5590</v>
      </c>
      <c r="C1117" s="51" t="s">
        <v>3404</v>
      </c>
      <c r="D1117" s="51" t="s">
        <v>5591</v>
      </c>
      <c r="E1117" s="51" t="s">
        <v>3199</v>
      </c>
      <c r="F1117" s="51" t="s">
        <v>6980</v>
      </c>
      <c r="G1117" s="51" t="str">
        <f t="shared" si="17"/>
        <v>B</v>
      </c>
      <c r="H1117" s="51"/>
      <c r="I1117" s="51"/>
      <c r="J1117" s="51" t="s">
        <v>3202</v>
      </c>
      <c r="K1117" s="51" t="s">
        <v>3203</v>
      </c>
      <c r="L1117" s="51" t="s">
        <v>3479</v>
      </c>
      <c r="M1117" s="52" t="b">
        <v>0</v>
      </c>
      <c r="N1117" s="53">
        <v>44704.568094872702</v>
      </c>
      <c r="O1117" s="51" t="s">
        <v>2815</v>
      </c>
    </row>
    <row r="1118" spans="1:15" ht="21" x14ac:dyDescent="0.25">
      <c r="A1118" s="51"/>
      <c r="B1118" s="51" t="s">
        <v>5592</v>
      </c>
      <c r="C1118" s="51" t="s">
        <v>3404</v>
      </c>
      <c r="D1118" s="54" t="s">
        <v>5593</v>
      </c>
      <c r="E1118" s="51" t="s">
        <v>3199</v>
      </c>
      <c r="F1118" s="51" t="s">
        <v>6980</v>
      </c>
      <c r="G1118" s="51" t="str">
        <f t="shared" si="17"/>
        <v>B</v>
      </c>
      <c r="H1118" s="51"/>
      <c r="I1118" s="51"/>
      <c r="J1118" s="51" t="s">
        <v>3409</v>
      </c>
      <c r="K1118" s="51" t="s">
        <v>3203</v>
      </c>
      <c r="L1118" s="51" t="s">
        <v>3410</v>
      </c>
      <c r="M1118" s="52" t="b">
        <v>0</v>
      </c>
      <c r="N1118" s="53">
        <v>44707.6350109954</v>
      </c>
      <c r="O1118" s="51" t="s">
        <v>2815</v>
      </c>
    </row>
    <row r="1119" spans="1:15" x14ac:dyDescent="0.25">
      <c r="A1119" s="51"/>
      <c r="B1119" s="51" t="s">
        <v>5594</v>
      </c>
      <c r="C1119" s="51" t="s">
        <v>3404</v>
      </c>
      <c r="D1119" s="51" t="s">
        <v>5595</v>
      </c>
      <c r="E1119" s="51" t="s">
        <v>3199</v>
      </c>
      <c r="F1119" s="51" t="s">
        <v>6980</v>
      </c>
      <c r="G1119" s="51" t="str">
        <f t="shared" si="17"/>
        <v>B</v>
      </c>
      <c r="H1119" s="51"/>
      <c r="I1119" s="51"/>
      <c r="J1119" s="51" t="s">
        <v>3409</v>
      </c>
      <c r="K1119" s="51" t="s">
        <v>3203</v>
      </c>
      <c r="L1119" s="51" t="s">
        <v>3410</v>
      </c>
      <c r="M1119" s="52" t="b">
        <v>0</v>
      </c>
      <c r="N1119" s="53">
        <v>44707.634609409703</v>
      </c>
      <c r="O1119" s="51" t="s">
        <v>2815</v>
      </c>
    </row>
    <row r="1120" spans="1:15" x14ac:dyDescent="0.25">
      <c r="A1120" s="51"/>
      <c r="B1120" s="51" t="s">
        <v>5596</v>
      </c>
      <c r="C1120" s="51" t="s">
        <v>3404</v>
      </c>
      <c r="D1120" s="51" t="s">
        <v>5597</v>
      </c>
      <c r="E1120" s="51" t="s">
        <v>3199</v>
      </c>
      <c r="F1120" s="51" t="s">
        <v>6980</v>
      </c>
      <c r="G1120" s="51" t="str">
        <f t="shared" si="17"/>
        <v>B</v>
      </c>
      <c r="H1120" s="51"/>
      <c r="I1120" s="51"/>
      <c r="J1120" s="51" t="s">
        <v>3401</v>
      </c>
      <c r="K1120" s="51" t="s">
        <v>3203</v>
      </c>
      <c r="L1120" s="51" t="s">
        <v>3406</v>
      </c>
      <c r="M1120" s="52" t="b">
        <v>0</v>
      </c>
      <c r="N1120" s="53">
        <v>44707.486094479202</v>
      </c>
      <c r="O1120" s="51" t="s">
        <v>2815</v>
      </c>
    </row>
    <row r="1121" spans="1:15" ht="21" x14ac:dyDescent="0.25">
      <c r="A1121" s="51"/>
      <c r="B1121" s="51" t="s">
        <v>5598</v>
      </c>
      <c r="C1121" s="51" t="s">
        <v>3399</v>
      </c>
      <c r="D1121" s="54" t="s">
        <v>5599</v>
      </c>
      <c r="E1121" s="51" t="s">
        <v>3199</v>
      </c>
      <c r="F1121" s="51" t="s">
        <v>6980</v>
      </c>
      <c r="G1121" s="51" t="str">
        <f t="shared" si="17"/>
        <v>B</v>
      </c>
      <c r="H1121" s="51"/>
      <c r="I1121" s="51"/>
      <c r="J1121" s="51" t="s">
        <v>3401</v>
      </c>
      <c r="K1121" s="51" t="s">
        <v>3203</v>
      </c>
      <c r="L1121" s="51" t="s">
        <v>3454</v>
      </c>
      <c r="M1121" s="52" t="b">
        <v>0</v>
      </c>
      <c r="N1121" s="53">
        <v>44707.421739502301</v>
      </c>
      <c r="O1121" s="51" t="s">
        <v>2815</v>
      </c>
    </row>
    <row r="1122" spans="1:15" x14ac:dyDescent="0.25">
      <c r="A1122" s="51"/>
      <c r="B1122" s="51" t="s">
        <v>5600</v>
      </c>
      <c r="C1122" s="51" t="s">
        <v>3399</v>
      </c>
      <c r="D1122" s="51" t="s">
        <v>5601</v>
      </c>
      <c r="E1122" s="51" t="s">
        <v>3199</v>
      </c>
      <c r="F1122" s="51" t="s">
        <v>6980</v>
      </c>
      <c r="G1122" s="51" t="str">
        <f t="shared" si="17"/>
        <v>B</v>
      </c>
      <c r="H1122" s="51"/>
      <c r="I1122" s="51"/>
      <c r="J1122" s="51" t="s">
        <v>3401</v>
      </c>
      <c r="K1122" s="51" t="s">
        <v>3203</v>
      </c>
      <c r="L1122" s="51" t="s">
        <v>3402</v>
      </c>
      <c r="M1122" s="52" t="b">
        <v>0</v>
      </c>
      <c r="N1122" s="53">
        <v>44709.436221527802</v>
      </c>
      <c r="O1122" s="51" t="s">
        <v>2815</v>
      </c>
    </row>
    <row r="1123" spans="1:15" x14ac:dyDescent="0.25">
      <c r="A1123" s="51"/>
      <c r="B1123" s="51" t="s">
        <v>5602</v>
      </c>
      <c r="C1123" s="51" t="s">
        <v>3404</v>
      </c>
      <c r="D1123" s="51" t="s">
        <v>5603</v>
      </c>
      <c r="E1123" s="51" t="s">
        <v>3199</v>
      </c>
      <c r="F1123" s="51" t="s">
        <v>6980</v>
      </c>
      <c r="G1123" s="51" t="str">
        <f t="shared" si="17"/>
        <v>B</v>
      </c>
      <c r="H1123" s="51"/>
      <c r="I1123" s="51"/>
      <c r="J1123" s="51" t="s">
        <v>3401</v>
      </c>
      <c r="K1123" s="51" t="s">
        <v>3203</v>
      </c>
      <c r="L1123" s="51" t="s">
        <v>3402</v>
      </c>
      <c r="M1123" s="52" t="b">
        <v>0</v>
      </c>
      <c r="N1123" s="53">
        <v>44709.436375613397</v>
      </c>
      <c r="O1123" s="51" t="s">
        <v>2815</v>
      </c>
    </row>
    <row r="1124" spans="1:15" x14ac:dyDescent="0.25">
      <c r="A1124" s="51"/>
      <c r="B1124" s="51" t="s">
        <v>5604</v>
      </c>
      <c r="C1124" s="51" t="s">
        <v>3399</v>
      </c>
      <c r="D1124" s="51" t="s">
        <v>5605</v>
      </c>
      <c r="E1124" s="51" t="s">
        <v>3199</v>
      </c>
      <c r="F1124" s="51" t="s">
        <v>6980</v>
      </c>
      <c r="G1124" s="51" t="str">
        <f t="shared" si="17"/>
        <v>B</v>
      </c>
      <c r="H1124" s="51"/>
      <c r="I1124" s="51"/>
      <c r="J1124" s="51" t="s">
        <v>3409</v>
      </c>
      <c r="K1124" s="51" t="s">
        <v>3203</v>
      </c>
      <c r="L1124" s="51" t="s">
        <v>4323</v>
      </c>
      <c r="M1124" s="52" t="b">
        <v>0</v>
      </c>
      <c r="N1124" s="53">
        <v>44709.573814236101</v>
      </c>
      <c r="O1124" s="51" t="s">
        <v>2815</v>
      </c>
    </row>
    <row r="1125" spans="1:15" x14ac:dyDescent="0.25">
      <c r="A1125" s="51"/>
      <c r="B1125" s="51" t="s">
        <v>5606</v>
      </c>
      <c r="C1125" s="51" t="s">
        <v>5607</v>
      </c>
      <c r="D1125" s="51" t="s">
        <v>1681</v>
      </c>
      <c r="E1125" s="51" t="s">
        <v>4188</v>
      </c>
      <c r="F1125" s="51" t="s">
        <v>7313</v>
      </c>
      <c r="G1125" s="51" t="str">
        <f t="shared" si="17"/>
        <v>N</v>
      </c>
      <c r="H1125" s="51"/>
      <c r="I1125" s="51"/>
      <c r="J1125" s="51"/>
      <c r="K1125" s="51"/>
      <c r="L1125" s="51"/>
      <c r="M1125" s="52" t="b">
        <v>0</v>
      </c>
      <c r="N1125" s="53">
        <v>45052.653983680597</v>
      </c>
      <c r="O1125" s="51" t="s">
        <v>34</v>
      </c>
    </row>
    <row r="1126" spans="1:15" x14ac:dyDescent="0.25">
      <c r="A1126" s="51"/>
      <c r="B1126" s="51" t="s">
        <v>5608</v>
      </c>
      <c r="C1126" s="51" t="s">
        <v>5609</v>
      </c>
      <c r="D1126" s="51" t="s">
        <v>1990</v>
      </c>
      <c r="E1126" s="51" t="s">
        <v>4188</v>
      </c>
      <c r="F1126" s="51" t="s">
        <v>7313</v>
      </c>
      <c r="G1126" s="51" t="str">
        <f t="shared" si="17"/>
        <v>N</v>
      </c>
      <c r="H1126" s="51"/>
      <c r="I1126" s="51"/>
      <c r="J1126" s="51"/>
      <c r="K1126" s="51"/>
      <c r="L1126" s="51"/>
      <c r="M1126" s="52" t="b">
        <v>0</v>
      </c>
      <c r="N1126" s="53">
        <v>45052.656239351898</v>
      </c>
      <c r="O1126" s="51" t="s">
        <v>34</v>
      </c>
    </row>
    <row r="1127" spans="1:15" x14ac:dyDescent="0.25">
      <c r="A1127" s="51"/>
      <c r="B1127" s="51" t="s">
        <v>5610</v>
      </c>
      <c r="C1127" s="51" t="s">
        <v>3404</v>
      </c>
      <c r="D1127" s="51" t="s">
        <v>5611</v>
      </c>
      <c r="E1127" s="51" t="s">
        <v>4180</v>
      </c>
      <c r="F1127" s="51" t="s">
        <v>6980</v>
      </c>
      <c r="G1127" s="51" t="str">
        <f t="shared" si="17"/>
        <v>B</v>
      </c>
      <c r="H1127" s="51"/>
      <c r="I1127" s="51"/>
      <c r="J1127" s="51" t="s">
        <v>3202</v>
      </c>
      <c r="K1127" s="51" t="s">
        <v>3203</v>
      </c>
      <c r="L1127" s="51" t="s">
        <v>4393</v>
      </c>
      <c r="M1127" s="52" t="b">
        <v>0</v>
      </c>
      <c r="N1127" s="53">
        <v>44705.595342511602</v>
      </c>
      <c r="O1127" s="51" t="s">
        <v>2815</v>
      </c>
    </row>
    <row r="1128" spans="1:15" x14ac:dyDescent="0.25">
      <c r="A1128" s="51"/>
      <c r="B1128" s="51" t="s">
        <v>5612</v>
      </c>
      <c r="C1128" s="51" t="s">
        <v>3404</v>
      </c>
      <c r="D1128" s="51" t="s">
        <v>5613</v>
      </c>
      <c r="E1128" s="51" t="s">
        <v>4180</v>
      </c>
      <c r="F1128" s="51" t="s">
        <v>6980</v>
      </c>
      <c r="G1128" s="51" t="str">
        <f t="shared" si="17"/>
        <v>B</v>
      </c>
      <c r="H1128" s="51"/>
      <c r="I1128" s="51"/>
      <c r="J1128" s="51" t="s">
        <v>3202</v>
      </c>
      <c r="K1128" s="51" t="s">
        <v>3203</v>
      </c>
      <c r="L1128" s="51" t="s">
        <v>4393</v>
      </c>
      <c r="M1128" s="52" t="b">
        <v>0</v>
      </c>
      <c r="N1128" s="53">
        <v>44705.5947492708</v>
      </c>
      <c r="O1128" s="51" t="s">
        <v>2815</v>
      </c>
    </row>
    <row r="1129" spans="1:15" x14ac:dyDescent="0.25">
      <c r="A1129" s="51"/>
      <c r="B1129" s="51" t="s">
        <v>5614</v>
      </c>
      <c r="C1129" s="51" t="s">
        <v>3404</v>
      </c>
      <c r="D1129" s="51" t="s">
        <v>5615</v>
      </c>
      <c r="E1129" s="51" t="s">
        <v>3199</v>
      </c>
      <c r="F1129" s="51" t="s">
        <v>6980</v>
      </c>
      <c r="G1129" s="51" t="str">
        <f t="shared" si="17"/>
        <v>B</v>
      </c>
      <c r="H1129" s="51"/>
      <c r="I1129" s="51"/>
      <c r="J1129" s="51" t="s">
        <v>3409</v>
      </c>
      <c r="K1129" s="51" t="s">
        <v>3203</v>
      </c>
      <c r="L1129" s="51" t="s">
        <v>3532</v>
      </c>
      <c r="M1129" s="52" t="b">
        <v>0</v>
      </c>
      <c r="N1129" s="53">
        <v>44704.654093206002</v>
      </c>
      <c r="O1129" s="51" t="s">
        <v>2815</v>
      </c>
    </row>
    <row r="1130" spans="1:15" x14ac:dyDescent="0.25">
      <c r="A1130" s="51" t="s">
        <v>32</v>
      </c>
      <c r="B1130" s="51" t="s">
        <v>5616</v>
      </c>
      <c r="C1130" s="51" t="s">
        <v>3428</v>
      </c>
      <c r="D1130" s="51" t="s">
        <v>5617</v>
      </c>
      <c r="E1130" s="51" t="s">
        <v>3195</v>
      </c>
      <c r="F1130" s="51" t="s">
        <v>7313</v>
      </c>
      <c r="G1130" s="51" t="str">
        <f t="shared" si="17"/>
        <v>N</v>
      </c>
      <c r="H1130" s="51"/>
      <c r="I1130" s="51"/>
      <c r="J1130" s="51" t="s">
        <v>3391</v>
      </c>
      <c r="K1130" s="51" t="s">
        <v>3196</v>
      </c>
      <c r="L1130" s="51" t="s">
        <v>3430</v>
      </c>
      <c r="M1130" s="52" t="b">
        <v>0</v>
      </c>
      <c r="N1130" s="53">
        <v>44765.356326076399</v>
      </c>
      <c r="O1130" s="51" t="s">
        <v>34</v>
      </c>
    </row>
    <row r="1131" spans="1:15" x14ac:dyDescent="0.25">
      <c r="A1131" s="51" t="s">
        <v>32</v>
      </c>
      <c r="B1131" s="51" t="s">
        <v>5618</v>
      </c>
      <c r="C1131" s="51" t="s">
        <v>3428</v>
      </c>
      <c r="D1131" s="51" t="s">
        <v>5619</v>
      </c>
      <c r="E1131" s="51" t="s">
        <v>3195</v>
      </c>
      <c r="F1131" s="51" t="s">
        <v>7313</v>
      </c>
      <c r="G1131" s="51" t="str">
        <f t="shared" si="17"/>
        <v>N</v>
      </c>
      <c r="H1131" s="51"/>
      <c r="I1131" s="51"/>
      <c r="J1131" s="51" t="s">
        <v>3391</v>
      </c>
      <c r="K1131" s="51" t="s">
        <v>3196</v>
      </c>
      <c r="L1131" s="51" t="s">
        <v>3430</v>
      </c>
      <c r="M1131" s="52" t="b">
        <v>0</v>
      </c>
      <c r="N1131" s="53">
        <v>44765.361673148102</v>
      </c>
      <c r="O1131" s="51" t="s">
        <v>34</v>
      </c>
    </row>
    <row r="1132" spans="1:15" x14ac:dyDescent="0.25">
      <c r="A1132" s="51"/>
      <c r="B1132" s="51" t="s">
        <v>5620</v>
      </c>
      <c r="C1132" s="51" t="s">
        <v>3404</v>
      </c>
      <c r="D1132" s="51" t="s">
        <v>5621</v>
      </c>
      <c r="E1132" s="51" t="s">
        <v>3199</v>
      </c>
      <c r="F1132" s="51" t="s">
        <v>6980</v>
      </c>
      <c r="G1132" s="51" t="str">
        <f t="shared" si="17"/>
        <v>B</v>
      </c>
      <c r="H1132" s="51"/>
      <c r="I1132" s="51"/>
      <c r="J1132" s="51" t="s">
        <v>3202</v>
      </c>
      <c r="K1132" s="51" t="s">
        <v>3203</v>
      </c>
      <c r="L1132" s="51" t="s">
        <v>3538</v>
      </c>
      <c r="M1132" s="52" t="b">
        <v>0</v>
      </c>
      <c r="N1132" s="53">
        <v>44704.608962615697</v>
      </c>
      <c r="O1132" s="51" t="s">
        <v>2815</v>
      </c>
    </row>
    <row r="1133" spans="1:15" x14ac:dyDescent="0.25">
      <c r="A1133" s="51"/>
      <c r="B1133" s="51" t="s">
        <v>5622</v>
      </c>
      <c r="C1133" s="51" t="s">
        <v>3404</v>
      </c>
      <c r="D1133" s="51" t="s">
        <v>5623</v>
      </c>
      <c r="E1133" s="51" t="s">
        <v>3199</v>
      </c>
      <c r="F1133" s="51" t="s">
        <v>6980</v>
      </c>
      <c r="G1133" s="51" t="str">
        <f t="shared" si="17"/>
        <v>B</v>
      </c>
      <c r="H1133" s="51"/>
      <c r="I1133" s="51"/>
      <c r="J1133" s="51" t="s">
        <v>3409</v>
      </c>
      <c r="K1133" s="51" t="s">
        <v>3203</v>
      </c>
      <c r="L1133" s="51" t="s">
        <v>3918</v>
      </c>
      <c r="M1133" s="52" t="b">
        <v>0</v>
      </c>
      <c r="N1133" s="53">
        <v>44704.586726157402</v>
      </c>
      <c r="O1133" s="51" t="s">
        <v>2815</v>
      </c>
    </row>
    <row r="1134" spans="1:15" x14ac:dyDescent="0.25">
      <c r="A1134" s="51" t="s">
        <v>32</v>
      </c>
      <c r="B1134" s="51" t="s">
        <v>5624</v>
      </c>
      <c r="C1134" s="51" t="s">
        <v>3396</v>
      </c>
      <c r="D1134" s="51" t="s">
        <v>5625</v>
      </c>
      <c r="E1134" s="51" t="s">
        <v>3195</v>
      </c>
      <c r="F1134" s="51" t="s">
        <v>7313</v>
      </c>
      <c r="G1134" s="51" t="str">
        <f t="shared" si="17"/>
        <v>N</v>
      </c>
      <c r="H1134" s="51"/>
      <c r="I1134" s="51"/>
      <c r="J1134" s="51" t="s">
        <v>3301</v>
      </c>
      <c r="K1134" s="51" t="s">
        <v>3196</v>
      </c>
      <c r="L1134" s="51" t="s">
        <v>3197</v>
      </c>
      <c r="M1134" s="52" t="b">
        <v>0</v>
      </c>
      <c r="N1134" s="53">
        <v>44765.680824270799</v>
      </c>
      <c r="O1134" s="51" t="s">
        <v>34</v>
      </c>
    </row>
    <row r="1135" spans="1:15" x14ac:dyDescent="0.25">
      <c r="A1135" s="51" t="s">
        <v>32</v>
      </c>
      <c r="B1135" s="51" t="s">
        <v>5626</v>
      </c>
      <c r="C1135" s="51" t="s">
        <v>3396</v>
      </c>
      <c r="D1135" s="51" t="s">
        <v>5627</v>
      </c>
      <c r="E1135" s="51" t="s">
        <v>3195</v>
      </c>
      <c r="F1135" s="51" t="s">
        <v>7313</v>
      </c>
      <c r="G1135" s="51" t="str">
        <f t="shared" si="17"/>
        <v>N</v>
      </c>
      <c r="H1135" s="51"/>
      <c r="I1135" s="51"/>
      <c r="J1135" s="51" t="s">
        <v>3391</v>
      </c>
      <c r="K1135" s="51" t="s">
        <v>3196</v>
      </c>
      <c r="L1135" s="51" t="s">
        <v>4660</v>
      </c>
      <c r="M1135" s="52" t="b">
        <v>0</v>
      </c>
      <c r="N1135" s="53">
        <v>44749.663502349496</v>
      </c>
      <c r="O1135" s="51" t="s">
        <v>34</v>
      </c>
    </row>
    <row r="1136" spans="1:15" x14ac:dyDescent="0.25">
      <c r="A1136" s="51" t="s">
        <v>32</v>
      </c>
      <c r="B1136" s="51" t="s">
        <v>5628</v>
      </c>
      <c r="C1136" s="51" t="s">
        <v>3396</v>
      </c>
      <c r="D1136" s="51" t="s">
        <v>5629</v>
      </c>
      <c r="E1136" s="51" t="s">
        <v>3195</v>
      </c>
      <c r="F1136" s="51" t="s">
        <v>7313</v>
      </c>
      <c r="G1136" s="51" t="str">
        <f t="shared" si="17"/>
        <v>N</v>
      </c>
      <c r="H1136" s="51"/>
      <c r="I1136" s="51"/>
      <c r="J1136" s="51" t="s">
        <v>3387</v>
      </c>
      <c r="K1136" s="51" t="s">
        <v>3196</v>
      </c>
      <c r="L1136" s="51" t="s">
        <v>3574</v>
      </c>
      <c r="M1136" s="52" t="b">
        <v>0</v>
      </c>
      <c r="N1136" s="53">
        <v>44719.740781979199</v>
      </c>
      <c r="O1136" s="51" t="s">
        <v>34</v>
      </c>
    </row>
    <row r="1137" spans="1:15" x14ac:dyDescent="0.25">
      <c r="A1137" s="51" t="s">
        <v>32</v>
      </c>
      <c r="B1137" s="51" t="s">
        <v>5630</v>
      </c>
      <c r="C1137" s="51" t="s">
        <v>3396</v>
      </c>
      <c r="D1137" s="51" t="s">
        <v>5631</v>
      </c>
      <c r="E1137" s="51" t="s">
        <v>3195</v>
      </c>
      <c r="F1137" s="51" t="s">
        <v>7313</v>
      </c>
      <c r="G1137" s="51" t="str">
        <f t="shared" si="17"/>
        <v>N</v>
      </c>
      <c r="H1137" s="51"/>
      <c r="I1137" s="51"/>
      <c r="J1137" s="51" t="s">
        <v>3457</v>
      </c>
      <c r="K1137" s="51" t="s">
        <v>3196</v>
      </c>
      <c r="L1137" s="51" t="s">
        <v>3383</v>
      </c>
      <c r="M1137" s="52" t="b">
        <v>0</v>
      </c>
      <c r="N1137" s="53">
        <v>44765.4724746875</v>
      </c>
      <c r="O1137" s="51" t="s">
        <v>34</v>
      </c>
    </row>
    <row r="1138" spans="1:15" x14ac:dyDescent="0.25">
      <c r="A1138" s="51" t="s">
        <v>32</v>
      </c>
      <c r="B1138" s="51" t="s">
        <v>5632</v>
      </c>
      <c r="C1138" s="51" t="s">
        <v>3428</v>
      </c>
      <c r="D1138" s="51" t="s">
        <v>5633</v>
      </c>
      <c r="E1138" s="51" t="s">
        <v>3195</v>
      </c>
      <c r="F1138" s="51" t="s">
        <v>7313</v>
      </c>
      <c r="G1138" s="51" t="str">
        <f t="shared" si="17"/>
        <v>N</v>
      </c>
      <c r="H1138" s="51"/>
      <c r="I1138" s="51"/>
      <c r="J1138" s="51" t="s">
        <v>3391</v>
      </c>
      <c r="K1138" s="51" t="s">
        <v>3196</v>
      </c>
      <c r="L1138" s="51" t="s">
        <v>4126</v>
      </c>
      <c r="M1138" s="52" t="b">
        <v>0</v>
      </c>
      <c r="N1138" s="53">
        <v>44725.480000115698</v>
      </c>
      <c r="O1138" s="51" t="s">
        <v>34</v>
      </c>
    </row>
    <row r="1139" spans="1:15" x14ac:dyDescent="0.25">
      <c r="A1139" s="51"/>
      <c r="B1139" s="51" t="s">
        <v>5634</v>
      </c>
      <c r="C1139" s="51" t="s">
        <v>3399</v>
      </c>
      <c r="D1139" s="51" t="s">
        <v>5635</v>
      </c>
      <c r="E1139" s="51" t="s">
        <v>3199</v>
      </c>
      <c r="F1139" s="51" t="s">
        <v>6980</v>
      </c>
      <c r="G1139" s="51" t="str">
        <f t="shared" si="17"/>
        <v>B</v>
      </c>
      <c r="H1139" s="51"/>
      <c r="I1139" s="51"/>
      <c r="J1139" s="51" t="s">
        <v>3401</v>
      </c>
      <c r="K1139" s="51" t="s">
        <v>3203</v>
      </c>
      <c r="L1139" s="51" t="s">
        <v>4183</v>
      </c>
      <c r="M1139" s="52" t="b">
        <v>0</v>
      </c>
      <c r="N1139" s="53">
        <v>44705.603642326401</v>
      </c>
      <c r="O1139" s="51" t="s">
        <v>2815</v>
      </c>
    </row>
    <row r="1140" spans="1:15" ht="31.5" x14ac:dyDescent="0.25">
      <c r="A1140" s="51"/>
      <c r="B1140" s="51" t="s">
        <v>5636</v>
      </c>
      <c r="C1140" s="51" t="s">
        <v>3399</v>
      </c>
      <c r="D1140" s="54" t="s">
        <v>5637</v>
      </c>
      <c r="E1140" s="51" t="s">
        <v>3199</v>
      </c>
      <c r="F1140" s="51" t="s">
        <v>6980</v>
      </c>
      <c r="G1140" s="51" t="str">
        <f t="shared" si="17"/>
        <v>B</v>
      </c>
      <c r="H1140" s="51"/>
      <c r="I1140" s="51"/>
      <c r="J1140" s="51" t="s">
        <v>3401</v>
      </c>
      <c r="K1140" s="51" t="s">
        <v>3203</v>
      </c>
      <c r="L1140" s="51" t="s">
        <v>3454</v>
      </c>
      <c r="M1140" s="52" t="b">
        <v>0</v>
      </c>
      <c r="N1140" s="53">
        <v>44707.421550081002</v>
      </c>
      <c r="O1140" s="51" t="s">
        <v>2815</v>
      </c>
    </row>
    <row r="1141" spans="1:15" x14ac:dyDescent="0.25">
      <c r="A1141" s="51"/>
      <c r="B1141" s="51" t="s">
        <v>5638</v>
      </c>
      <c r="C1141" s="51" t="s">
        <v>3404</v>
      </c>
      <c r="D1141" s="51" t="s">
        <v>5639</v>
      </c>
      <c r="E1141" s="51" t="s">
        <v>3199</v>
      </c>
      <c r="F1141" s="51" t="s">
        <v>6980</v>
      </c>
      <c r="G1141" s="51" t="str">
        <f t="shared" si="17"/>
        <v>B</v>
      </c>
      <c r="H1141" s="51"/>
      <c r="I1141" s="51"/>
      <c r="J1141" s="51" t="s">
        <v>3409</v>
      </c>
      <c r="K1141" s="51" t="s">
        <v>3203</v>
      </c>
      <c r="L1141" s="51" t="s">
        <v>3410</v>
      </c>
      <c r="M1141" s="52" t="b">
        <v>0</v>
      </c>
      <c r="N1141" s="53">
        <v>44707.634834490702</v>
      </c>
      <c r="O1141" s="51" t="s">
        <v>2815</v>
      </c>
    </row>
    <row r="1142" spans="1:15" x14ac:dyDescent="0.25">
      <c r="A1142" s="51"/>
      <c r="B1142" s="51" t="s">
        <v>5640</v>
      </c>
      <c r="C1142" s="51" t="s">
        <v>3399</v>
      </c>
      <c r="D1142" s="51" t="s">
        <v>5641</v>
      </c>
      <c r="E1142" s="51" t="s">
        <v>3199</v>
      </c>
      <c r="F1142" s="51" t="s">
        <v>6980</v>
      </c>
      <c r="G1142" s="51" t="str">
        <f t="shared" si="17"/>
        <v>B</v>
      </c>
      <c r="H1142" s="51"/>
      <c r="I1142" s="51"/>
      <c r="J1142" s="51" t="s">
        <v>3409</v>
      </c>
      <c r="K1142" s="51" t="s">
        <v>3203</v>
      </c>
      <c r="L1142" s="51" t="s">
        <v>4323</v>
      </c>
      <c r="M1142" s="52" t="b">
        <v>0</v>
      </c>
      <c r="N1142" s="53">
        <v>44709.574020717599</v>
      </c>
      <c r="O1142" s="51" t="s">
        <v>2815</v>
      </c>
    </row>
    <row r="1143" spans="1:15" x14ac:dyDescent="0.25">
      <c r="A1143" s="51"/>
      <c r="B1143" s="51" t="s">
        <v>5642</v>
      </c>
      <c r="C1143" s="51" t="s">
        <v>3399</v>
      </c>
      <c r="D1143" s="51" t="s">
        <v>5643</v>
      </c>
      <c r="E1143" s="51" t="s">
        <v>3199</v>
      </c>
      <c r="F1143" s="51" t="s">
        <v>6980</v>
      </c>
      <c r="G1143" s="51" t="str">
        <f t="shared" si="17"/>
        <v>B</v>
      </c>
      <c r="H1143" s="51"/>
      <c r="I1143" s="51"/>
      <c r="J1143" s="51" t="s">
        <v>3401</v>
      </c>
      <c r="K1143" s="51" t="s">
        <v>3203</v>
      </c>
      <c r="L1143" s="51" t="s">
        <v>4204</v>
      </c>
      <c r="M1143" s="52" t="b">
        <v>0</v>
      </c>
      <c r="N1143" s="53">
        <v>44719.482850034699</v>
      </c>
      <c r="O1143" s="51" t="s">
        <v>2815</v>
      </c>
    </row>
    <row r="1144" spans="1:15" x14ac:dyDescent="0.25">
      <c r="A1144" s="51" t="s">
        <v>32</v>
      </c>
      <c r="B1144" s="51" t="s">
        <v>5644</v>
      </c>
      <c r="C1144" s="51" t="s">
        <v>3428</v>
      </c>
      <c r="D1144" s="51" t="s">
        <v>5645</v>
      </c>
      <c r="E1144" s="51" t="s">
        <v>3195</v>
      </c>
      <c r="F1144" s="51" t="s">
        <v>7313</v>
      </c>
      <c r="G1144" s="51" t="str">
        <f t="shared" si="17"/>
        <v>N</v>
      </c>
      <c r="H1144" s="51"/>
      <c r="I1144" s="51"/>
      <c r="J1144" s="51" t="s">
        <v>3391</v>
      </c>
      <c r="K1144" s="51" t="s">
        <v>3196</v>
      </c>
      <c r="L1144" s="51" t="s">
        <v>3430</v>
      </c>
      <c r="M1144" s="52" t="b">
        <v>0</v>
      </c>
      <c r="N1144" s="53">
        <v>44715.455950428201</v>
      </c>
      <c r="O1144" s="51" t="s">
        <v>34</v>
      </c>
    </row>
    <row r="1145" spans="1:15" x14ac:dyDescent="0.25">
      <c r="A1145" s="51" t="s">
        <v>32</v>
      </c>
      <c r="B1145" s="51" t="s">
        <v>5646</v>
      </c>
      <c r="C1145" s="51" t="s">
        <v>3396</v>
      </c>
      <c r="D1145" s="51" t="s">
        <v>5647</v>
      </c>
      <c r="E1145" s="51" t="s">
        <v>3195</v>
      </c>
      <c r="F1145" s="51" t="s">
        <v>7313</v>
      </c>
      <c r="G1145" s="51" t="str">
        <f t="shared" si="17"/>
        <v>N</v>
      </c>
      <c r="H1145" s="51"/>
      <c r="I1145" s="51"/>
      <c r="J1145" s="51" t="s">
        <v>3387</v>
      </c>
      <c r="K1145" s="51" t="s">
        <v>3196</v>
      </c>
      <c r="L1145" s="51" t="s">
        <v>3461</v>
      </c>
      <c r="M1145" s="52" t="b">
        <v>0</v>
      </c>
      <c r="N1145" s="53">
        <v>44750.467621840296</v>
      </c>
      <c r="O1145" s="51" t="s">
        <v>34</v>
      </c>
    </row>
    <row r="1146" spans="1:15" x14ac:dyDescent="0.25">
      <c r="A1146" s="51" t="s">
        <v>32</v>
      </c>
      <c r="B1146" s="51" t="s">
        <v>5648</v>
      </c>
      <c r="C1146" s="51" t="s">
        <v>3428</v>
      </c>
      <c r="D1146" s="51" t="s">
        <v>5649</v>
      </c>
      <c r="E1146" s="51" t="s">
        <v>3195</v>
      </c>
      <c r="F1146" s="51" t="s">
        <v>7313</v>
      </c>
      <c r="G1146" s="51" t="str">
        <f t="shared" si="17"/>
        <v>N</v>
      </c>
      <c r="H1146" s="51"/>
      <c r="I1146" s="51"/>
      <c r="J1146" s="51" t="s">
        <v>3391</v>
      </c>
      <c r="K1146" s="51" t="s">
        <v>3196</v>
      </c>
      <c r="L1146" s="51" t="s">
        <v>3430</v>
      </c>
      <c r="M1146" s="52" t="b">
        <v>0</v>
      </c>
      <c r="N1146" s="53">
        <v>44755.663070520801</v>
      </c>
      <c r="O1146" s="51" t="s">
        <v>34</v>
      </c>
    </row>
    <row r="1147" spans="1:15" x14ac:dyDescent="0.25">
      <c r="A1147" s="51" t="s">
        <v>32</v>
      </c>
      <c r="B1147" s="51" t="s">
        <v>5650</v>
      </c>
      <c r="C1147" s="51" t="s">
        <v>3396</v>
      </c>
      <c r="D1147" s="51" t="s">
        <v>5651</v>
      </c>
      <c r="E1147" s="51" t="s">
        <v>3195</v>
      </c>
      <c r="F1147" s="51" t="s">
        <v>7313</v>
      </c>
      <c r="G1147" s="51" t="str">
        <f t="shared" si="17"/>
        <v>N</v>
      </c>
      <c r="H1147" s="51"/>
      <c r="I1147" s="51"/>
      <c r="J1147" s="51" t="s">
        <v>3387</v>
      </c>
      <c r="K1147" s="51" t="s">
        <v>3196</v>
      </c>
      <c r="L1147" s="51" t="s">
        <v>3397</v>
      </c>
      <c r="M1147" s="52" t="b">
        <v>0</v>
      </c>
      <c r="N1147" s="53">
        <v>44716.5539291319</v>
      </c>
      <c r="O1147" s="51" t="s">
        <v>34</v>
      </c>
    </row>
    <row r="1148" spans="1:15" x14ac:dyDescent="0.25">
      <c r="A1148" s="51"/>
      <c r="B1148" s="51" t="s">
        <v>5652</v>
      </c>
      <c r="C1148" s="51" t="s">
        <v>3404</v>
      </c>
      <c r="D1148" s="51" t="s">
        <v>5653</v>
      </c>
      <c r="E1148" s="51" t="s">
        <v>4180</v>
      </c>
      <c r="F1148" s="51" t="s">
        <v>6980</v>
      </c>
      <c r="G1148" s="51" t="str">
        <f t="shared" si="17"/>
        <v>B</v>
      </c>
      <c r="H1148" s="51"/>
      <c r="I1148" s="51"/>
      <c r="J1148" s="51" t="s">
        <v>3401</v>
      </c>
      <c r="K1148" s="51" t="s">
        <v>3203</v>
      </c>
      <c r="L1148" s="51" t="s">
        <v>4393</v>
      </c>
      <c r="M1148" s="52" t="b">
        <v>0</v>
      </c>
      <c r="N1148" s="53">
        <v>44705.595102199099</v>
      </c>
      <c r="O1148" s="51" t="s">
        <v>2815</v>
      </c>
    </row>
    <row r="1149" spans="1:15" x14ac:dyDescent="0.25">
      <c r="A1149" s="51" t="s">
        <v>32</v>
      </c>
      <c r="B1149" s="51" t="s">
        <v>5654</v>
      </c>
      <c r="C1149" s="51" t="s">
        <v>3396</v>
      </c>
      <c r="D1149" s="51" t="s">
        <v>5655</v>
      </c>
      <c r="E1149" s="51" t="s">
        <v>3195</v>
      </c>
      <c r="F1149" s="51" t="s">
        <v>7313</v>
      </c>
      <c r="G1149" s="51" t="str">
        <f t="shared" si="17"/>
        <v>N</v>
      </c>
      <c r="H1149" s="51"/>
      <c r="I1149" s="51"/>
      <c r="J1149" s="51" t="s">
        <v>3387</v>
      </c>
      <c r="K1149" s="51" t="s">
        <v>3196</v>
      </c>
      <c r="L1149" s="51" t="s">
        <v>3397</v>
      </c>
      <c r="M1149" s="52" t="b">
        <v>0</v>
      </c>
      <c r="N1149" s="53">
        <v>44719.409719756899</v>
      </c>
      <c r="O1149" s="51" t="s">
        <v>34</v>
      </c>
    </row>
    <row r="1150" spans="1:15" ht="21" x14ac:dyDescent="0.25">
      <c r="A1150" s="51"/>
      <c r="B1150" s="51" t="s">
        <v>5656</v>
      </c>
      <c r="C1150" s="51" t="s">
        <v>3399</v>
      </c>
      <c r="D1150" s="54" t="s">
        <v>5657</v>
      </c>
      <c r="E1150" s="51" t="s">
        <v>3199</v>
      </c>
      <c r="F1150" s="51" t="s">
        <v>6980</v>
      </c>
      <c r="G1150" s="51" t="str">
        <f t="shared" si="17"/>
        <v>B</v>
      </c>
      <c r="H1150" s="51"/>
      <c r="I1150" s="51"/>
      <c r="J1150" s="51" t="s">
        <v>3401</v>
      </c>
      <c r="K1150" s="51" t="s">
        <v>3203</v>
      </c>
      <c r="L1150" s="51" t="s">
        <v>4397</v>
      </c>
      <c r="M1150" s="52" t="b">
        <v>0</v>
      </c>
      <c r="N1150" s="53">
        <v>44709.5706806366</v>
      </c>
      <c r="O1150" s="51" t="s">
        <v>2815</v>
      </c>
    </row>
    <row r="1151" spans="1:15" x14ac:dyDescent="0.25">
      <c r="A1151" s="51" t="s">
        <v>32</v>
      </c>
      <c r="B1151" s="51" t="s">
        <v>5658</v>
      </c>
      <c r="C1151" s="51" t="s">
        <v>3396</v>
      </c>
      <c r="D1151" s="51" t="s">
        <v>5659</v>
      </c>
      <c r="E1151" s="51" t="s">
        <v>3195</v>
      </c>
      <c r="F1151" s="51" t="s">
        <v>7313</v>
      </c>
      <c r="G1151" s="51" t="str">
        <f t="shared" si="17"/>
        <v>N</v>
      </c>
      <c r="H1151" s="51"/>
      <c r="I1151" s="51"/>
      <c r="J1151" s="51" t="s">
        <v>3457</v>
      </c>
      <c r="K1151" s="51" t="s">
        <v>3196</v>
      </c>
      <c r="L1151" s="51" t="s">
        <v>3383</v>
      </c>
      <c r="M1151" s="52" t="b">
        <v>0</v>
      </c>
      <c r="N1151" s="53">
        <v>44719.495616747699</v>
      </c>
      <c r="O1151" s="51" t="s">
        <v>34</v>
      </c>
    </row>
    <row r="1152" spans="1:15" x14ac:dyDescent="0.25">
      <c r="A1152" s="51"/>
      <c r="B1152" s="51" t="s">
        <v>5660</v>
      </c>
      <c r="C1152" s="51" t="s">
        <v>3399</v>
      </c>
      <c r="D1152" s="51" t="s">
        <v>5661</v>
      </c>
      <c r="E1152" s="51" t="s">
        <v>3199</v>
      </c>
      <c r="F1152" s="51" t="s">
        <v>6980</v>
      </c>
      <c r="G1152" s="51" t="str">
        <f t="shared" si="17"/>
        <v>B</v>
      </c>
      <c r="H1152" s="51"/>
      <c r="I1152" s="51"/>
      <c r="J1152" s="51" t="s">
        <v>3401</v>
      </c>
      <c r="K1152" s="51" t="s">
        <v>3203</v>
      </c>
      <c r="L1152" s="51" t="s">
        <v>3402</v>
      </c>
      <c r="M1152" s="52" t="b">
        <v>0</v>
      </c>
      <c r="N1152" s="53">
        <v>44709.436547569399</v>
      </c>
      <c r="O1152" s="51" t="s">
        <v>2815</v>
      </c>
    </row>
    <row r="1153" spans="1:15" x14ac:dyDescent="0.25">
      <c r="A1153" s="51"/>
      <c r="B1153" s="51" t="s">
        <v>5662</v>
      </c>
      <c r="C1153" s="51" t="s">
        <v>3404</v>
      </c>
      <c r="D1153" s="51" t="s">
        <v>5663</v>
      </c>
      <c r="E1153" s="51" t="s">
        <v>3199</v>
      </c>
      <c r="F1153" s="51" t="s">
        <v>6980</v>
      </c>
      <c r="G1153" s="51" t="str">
        <f t="shared" si="17"/>
        <v>B</v>
      </c>
      <c r="H1153" s="51"/>
      <c r="I1153" s="51"/>
      <c r="J1153" s="51" t="s">
        <v>3202</v>
      </c>
      <c r="K1153" s="51" t="s">
        <v>3203</v>
      </c>
      <c r="L1153" s="51" t="s">
        <v>3479</v>
      </c>
      <c r="M1153" s="52" t="b">
        <v>0</v>
      </c>
      <c r="N1153" s="53">
        <v>44704.568487580997</v>
      </c>
      <c r="O1153" s="51" t="s">
        <v>2815</v>
      </c>
    </row>
    <row r="1154" spans="1:15" x14ac:dyDescent="0.25">
      <c r="A1154" s="51"/>
      <c r="B1154" s="51" t="s">
        <v>5664</v>
      </c>
      <c r="C1154" s="51" t="s">
        <v>3404</v>
      </c>
      <c r="D1154" s="51" t="s">
        <v>5665</v>
      </c>
      <c r="E1154" s="51" t="s">
        <v>3199</v>
      </c>
      <c r="F1154" s="51" t="s">
        <v>6980</v>
      </c>
      <c r="G1154" s="51" t="str">
        <f t="shared" si="17"/>
        <v>B</v>
      </c>
      <c r="H1154" s="51"/>
      <c r="I1154" s="51"/>
      <c r="J1154" s="51" t="s">
        <v>3409</v>
      </c>
      <c r="K1154" s="51" t="s">
        <v>3203</v>
      </c>
      <c r="L1154" s="51" t="s">
        <v>3410</v>
      </c>
      <c r="M1154" s="52" t="b">
        <v>0</v>
      </c>
      <c r="N1154" s="53">
        <v>44707.636078854201</v>
      </c>
      <c r="O1154" s="51" t="s">
        <v>2815</v>
      </c>
    </row>
    <row r="1155" spans="1:15" x14ac:dyDescent="0.25">
      <c r="A1155" s="51" t="s">
        <v>32</v>
      </c>
      <c r="B1155" s="51" t="s">
        <v>5666</v>
      </c>
      <c r="C1155" s="51" t="s">
        <v>3396</v>
      </c>
      <c r="D1155" s="51" t="s">
        <v>5667</v>
      </c>
      <c r="E1155" s="51" t="s">
        <v>3195</v>
      </c>
      <c r="F1155" s="51" t="s">
        <v>7313</v>
      </c>
      <c r="G1155" s="51" t="str">
        <f t="shared" si="17"/>
        <v>N</v>
      </c>
      <c r="H1155" s="51"/>
      <c r="I1155" s="51"/>
      <c r="J1155" s="51" t="s">
        <v>3387</v>
      </c>
      <c r="K1155" s="51" t="s">
        <v>3196</v>
      </c>
      <c r="L1155" s="51" t="s">
        <v>3461</v>
      </c>
      <c r="M1155" s="52" t="b">
        <v>0</v>
      </c>
      <c r="N1155" s="53">
        <v>44721.3547678588</v>
      </c>
      <c r="O1155" s="51" t="s">
        <v>34</v>
      </c>
    </row>
    <row r="1156" spans="1:15" x14ac:dyDescent="0.25">
      <c r="A1156" s="51" t="s">
        <v>32</v>
      </c>
      <c r="B1156" s="51" t="s">
        <v>5668</v>
      </c>
      <c r="C1156" s="51" t="s">
        <v>3396</v>
      </c>
      <c r="D1156" s="51" t="s">
        <v>5669</v>
      </c>
      <c r="E1156" s="51" t="s">
        <v>3195</v>
      </c>
      <c r="F1156" s="51" t="s">
        <v>7313</v>
      </c>
      <c r="G1156" s="51" t="str">
        <f t="shared" ref="G1156:G1219" si="18">IF(F1156="MIENNAM","N","B")</f>
        <v>N</v>
      </c>
      <c r="H1156" s="51"/>
      <c r="I1156" s="51"/>
      <c r="J1156" s="51" t="s">
        <v>3301</v>
      </c>
      <c r="K1156" s="51" t="s">
        <v>3196</v>
      </c>
      <c r="L1156" s="51" t="s">
        <v>3397</v>
      </c>
      <c r="M1156" s="52" t="b">
        <v>0</v>
      </c>
      <c r="N1156" s="53">
        <v>44749.647398344903</v>
      </c>
      <c r="O1156" s="51" t="s">
        <v>34</v>
      </c>
    </row>
    <row r="1157" spans="1:15" x14ac:dyDescent="0.25">
      <c r="A1157" s="51"/>
      <c r="B1157" s="51" t="s">
        <v>5670</v>
      </c>
      <c r="C1157" s="51" t="s">
        <v>3404</v>
      </c>
      <c r="D1157" s="51" t="s">
        <v>5671</v>
      </c>
      <c r="E1157" s="51" t="s">
        <v>3199</v>
      </c>
      <c r="F1157" s="51" t="s">
        <v>6980</v>
      </c>
      <c r="G1157" s="51" t="str">
        <f t="shared" si="18"/>
        <v>B</v>
      </c>
      <c r="H1157" s="51"/>
      <c r="I1157" s="51"/>
      <c r="J1157" s="51" t="s">
        <v>3401</v>
      </c>
      <c r="K1157" s="51" t="s">
        <v>3203</v>
      </c>
      <c r="L1157" s="51" t="s">
        <v>3435</v>
      </c>
      <c r="M1157" s="52" t="b">
        <v>0</v>
      </c>
      <c r="N1157" s="53">
        <v>44704.391977974497</v>
      </c>
      <c r="O1157" s="51" t="s">
        <v>2815</v>
      </c>
    </row>
    <row r="1158" spans="1:15" ht="21" x14ac:dyDescent="0.25">
      <c r="A1158" s="51"/>
      <c r="B1158" s="51" t="s">
        <v>5672</v>
      </c>
      <c r="C1158" s="51" t="s">
        <v>3404</v>
      </c>
      <c r="D1158" s="54" t="s">
        <v>5673</v>
      </c>
      <c r="E1158" s="51" t="s">
        <v>3199</v>
      </c>
      <c r="F1158" s="51" t="s">
        <v>6980</v>
      </c>
      <c r="G1158" s="51" t="str">
        <f t="shared" si="18"/>
        <v>B</v>
      </c>
      <c r="H1158" s="51"/>
      <c r="I1158" s="51"/>
      <c r="J1158" s="51" t="s">
        <v>3401</v>
      </c>
      <c r="K1158" s="51" t="s">
        <v>3203</v>
      </c>
      <c r="L1158" s="51" t="s">
        <v>3454</v>
      </c>
      <c r="M1158" s="52" t="b">
        <v>0</v>
      </c>
      <c r="N1158" s="53">
        <v>44707.421929710603</v>
      </c>
      <c r="O1158" s="51" t="s">
        <v>2815</v>
      </c>
    </row>
    <row r="1159" spans="1:15" x14ac:dyDescent="0.25">
      <c r="A1159" s="51"/>
      <c r="B1159" s="51" t="s">
        <v>5674</v>
      </c>
      <c r="C1159" s="51" t="s">
        <v>3399</v>
      </c>
      <c r="D1159" s="51" t="s">
        <v>5675</v>
      </c>
      <c r="E1159" s="51" t="s">
        <v>3199</v>
      </c>
      <c r="F1159" s="51" t="s">
        <v>6980</v>
      </c>
      <c r="G1159" s="51" t="str">
        <f t="shared" si="18"/>
        <v>B</v>
      </c>
      <c r="H1159" s="51"/>
      <c r="I1159" s="51"/>
      <c r="J1159" s="51" t="s">
        <v>3409</v>
      </c>
      <c r="K1159" s="51" t="s">
        <v>3203</v>
      </c>
      <c r="L1159" s="51" t="s">
        <v>4204</v>
      </c>
      <c r="M1159" s="52" t="b">
        <v>0</v>
      </c>
      <c r="N1159" s="53">
        <v>44720.365270104201</v>
      </c>
      <c r="O1159" s="51" t="s">
        <v>2815</v>
      </c>
    </row>
    <row r="1160" spans="1:15" x14ac:dyDescent="0.25">
      <c r="A1160" s="51"/>
      <c r="B1160" s="51" t="s">
        <v>5676</v>
      </c>
      <c r="C1160" s="51" t="s">
        <v>3404</v>
      </c>
      <c r="D1160" s="51" t="s">
        <v>5677</v>
      </c>
      <c r="E1160" s="51" t="s">
        <v>3199</v>
      </c>
      <c r="F1160" s="51" t="s">
        <v>6980</v>
      </c>
      <c r="G1160" s="51" t="str">
        <f t="shared" si="18"/>
        <v>B</v>
      </c>
      <c r="H1160" s="51"/>
      <c r="I1160" s="51"/>
      <c r="J1160" s="51" t="s">
        <v>3409</v>
      </c>
      <c r="K1160" s="51" t="s">
        <v>3203</v>
      </c>
      <c r="L1160" s="51" t="s">
        <v>3410</v>
      </c>
      <c r="M1160" s="52" t="b">
        <v>0</v>
      </c>
      <c r="N1160" s="53">
        <v>44707.636289583301</v>
      </c>
      <c r="O1160" s="51" t="s">
        <v>2815</v>
      </c>
    </row>
    <row r="1161" spans="1:15" x14ac:dyDescent="0.25">
      <c r="A1161" s="51"/>
      <c r="B1161" s="51" t="s">
        <v>5678</v>
      </c>
      <c r="C1161" s="51" t="s">
        <v>3404</v>
      </c>
      <c r="D1161" s="51" t="s">
        <v>5679</v>
      </c>
      <c r="E1161" s="51" t="s">
        <v>3199</v>
      </c>
      <c r="F1161" s="51" t="s">
        <v>6980</v>
      </c>
      <c r="G1161" s="51" t="str">
        <f t="shared" si="18"/>
        <v>B</v>
      </c>
      <c r="H1161" s="51"/>
      <c r="I1161" s="51"/>
      <c r="J1161" s="51" t="s">
        <v>3401</v>
      </c>
      <c r="K1161" s="51" t="s">
        <v>3203</v>
      </c>
      <c r="L1161" s="51" t="s">
        <v>3402</v>
      </c>
      <c r="M1161" s="52" t="b">
        <v>0</v>
      </c>
      <c r="N1161" s="53">
        <v>44709.436785879603</v>
      </c>
      <c r="O1161" s="51" t="s">
        <v>2815</v>
      </c>
    </row>
    <row r="1162" spans="1:15" x14ac:dyDescent="0.25">
      <c r="A1162" s="51"/>
      <c r="B1162" s="51" t="s">
        <v>5680</v>
      </c>
      <c r="C1162" s="51" t="s">
        <v>3404</v>
      </c>
      <c r="D1162" s="51" t="s">
        <v>5681</v>
      </c>
      <c r="E1162" s="51" t="s">
        <v>3199</v>
      </c>
      <c r="F1162" s="51" t="s">
        <v>6980</v>
      </c>
      <c r="G1162" s="51" t="str">
        <f t="shared" si="18"/>
        <v>B</v>
      </c>
      <c r="H1162" s="51"/>
      <c r="I1162" s="51"/>
      <c r="J1162" s="51" t="s">
        <v>3409</v>
      </c>
      <c r="K1162" s="51" t="s">
        <v>3203</v>
      </c>
      <c r="L1162" s="51" t="s">
        <v>3532</v>
      </c>
      <c r="M1162" s="52" t="b">
        <v>0</v>
      </c>
      <c r="N1162" s="53">
        <v>44704.654425196801</v>
      </c>
      <c r="O1162" s="51" t="s">
        <v>2815</v>
      </c>
    </row>
    <row r="1163" spans="1:15" x14ac:dyDescent="0.25">
      <c r="A1163" s="51"/>
      <c r="B1163" s="51" t="s">
        <v>5682</v>
      </c>
      <c r="C1163" s="51" t="s">
        <v>3404</v>
      </c>
      <c r="D1163" s="51" t="s">
        <v>5683</v>
      </c>
      <c r="E1163" s="51" t="s">
        <v>3199</v>
      </c>
      <c r="F1163" s="51" t="s">
        <v>6980</v>
      </c>
      <c r="G1163" s="51" t="str">
        <f t="shared" si="18"/>
        <v>B</v>
      </c>
      <c r="H1163" s="51"/>
      <c r="I1163" s="51"/>
      <c r="J1163" s="51" t="s">
        <v>3401</v>
      </c>
      <c r="K1163" s="51" t="s">
        <v>3203</v>
      </c>
      <c r="L1163" s="51" t="s">
        <v>3406</v>
      </c>
      <c r="M1163" s="52" t="b">
        <v>0</v>
      </c>
      <c r="N1163" s="53">
        <v>44707.486553472198</v>
      </c>
      <c r="O1163" s="51" t="s">
        <v>2815</v>
      </c>
    </row>
    <row r="1164" spans="1:15" x14ac:dyDescent="0.25">
      <c r="A1164" s="51" t="s">
        <v>32</v>
      </c>
      <c r="B1164" s="51" t="s">
        <v>5684</v>
      </c>
      <c r="C1164" s="51" t="s">
        <v>3396</v>
      </c>
      <c r="D1164" s="51" t="s">
        <v>5685</v>
      </c>
      <c r="E1164" s="51" t="s">
        <v>3195</v>
      </c>
      <c r="F1164" s="51" t="s">
        <v>7313</v>
      </c>
      <c r="G1164" s="51" t="str">
        <f t="shared" si="18"/>
        <v>N</v>
      </c>
      <c r="H1164" s="51"/>
      <c r="I1164" s="51"/>
      <c r="J1164" s="51" t="s">
        <v>3301</v>
      </c>
      <c r="K1164" s="51" t="s">
        <v>3196</v>
      </c>
      <c r="L1164" s="51" t="s">
        <v>3968</v>
      </c>
      <c r="M1164" s="52" t="b">
        <v>0</v>
      </c>
      <c r="N1164" s="53">
        <v>44750.498177118097</v>
      </c>
      <c r="O1164" s="51" t="s">
        <v>34</v>
      </c>
    </row>
    <row r="1165" spans="1:15" x14ac:dyDescent="0.25">
      <c r="A1165" s="51" t="s">
        <v>32</v>
      </c>
      <c r="B1165" s="51" t="s">
        <v>5686</v>
      </c>
      <c r="C1165" s="51" t="s">
        <v>3396</v>
      </c>
      <c r="D1165" s="51" t="s">
        <v>5687</v>
      </c>
      <c r="E1165" s="51" t="s">
        <v>3195</v>
      </c>
      <c r="F1165" s="51" t="s">
        <v>7313</v>
      </c>
      <c r="G1165" s="51" t="str">
        <f t="shared" si="18"/>
        <v>N</v>
      </c>
      <c r="H1165" s="51"/>
      <c r="I1165" s="51"/>
      <c r="J1165" s="51" t="s">
        <v>3301</v>
      </c>
      <c r="K1165" s="51" t="s">
        <v>3196</v>
      </c>
      <c r="L1165" s="51" t="s">
        <v>3397</v>
      </c>
      <c r="M1165" s="52" t="b">
        <v>0</v>
      </c>
      <c r="N1165" s="53">
        <v>44767.390302002299</v>
      </c>
      <c r="O1165" s="51" t="s">
        <v>34</v>
      </c>
    </row>
    <row r="1166" spans="1:15" x14ac:dyDescent="0.25">
      <c r="A1166" s="51"/>
      <c r="B1166" s="51" t="s">
        <v>5688</v>
      </c>
      <c r="C1166" s="51" t="s">
        <v>3404</v>
      </c>
      <c r="D1166" s="51" t="s">
        <v>5689</v>
      </c>
      <c r="E1166" s="51" t="s">
        <v>3199</v>
      </c>
      <c r="F1166" s="51" t="s">
        <v>6980</v>
      </c>
      <c r="G1166" s="51" t="str">
        <f t="shared" si="18"/>
        <v>B</v>
      </c>
      <c r="H1166" s="51"/>
      <c r="I1166" s="51"/>
      <c r="J1166" s="51" t="s">
        <v>3409</v>
      </c>
      <c r="K1166" s="51" t="s">
        <v>3203</v>
      </c>
      <c r="L1166" s="51" t="s">
        <v>3410</v>
      </c>
      <c r="M1166" s="52" t="b">
        <v>0</v>
      </c>
      <c r="N1166" s="53">
        <v>44707.635235416703</v>
      </c>
      <c r="O1166" s="51" t="s">
        <v>2815</v>
      </c>
    </row>
    <row r="1167" spans="1:15" ht="21" x14ac:dyDescent="0.25">
      <c r="A1167" s="51"/>
      <c r="B1167" s="51" t="s">
        <v>5690</v>
      </c>
      <c r="C1167" s="51" t="s">
        <v>3399</v>
      </c>
      <c r="D1167" s="54" t="s">
        <v>5691</v>
      </c>
      <c r="E1167" s="51" t="s">
        <v>3199</v>
      </c>
      <c r="F1167" s="51" t="s">
        <v>6980</v>
      </c>
      <c r="G1167" s="51" t="str">
        <f t="shared" si="18"/>
        <v>B</v>
      </c>
      <c r="H1167" s="51"/>
      <c r="I1167" s="51"/>
      <c r="J1167" s="51" t="s">
        <v>3409</v>
      </c>
      <c r="K1167" s="51" t="s">
        <v>3203</v>
      </c>
      <c r="L1167" s="51" t="s">
        <v>4323</v>
      </c>
      <c r="M1167" s="52" t="b">
        <v>0</v>
      </c>
      <c r="N1167" s="53">
        <v>44709.574210995401</v>
      </c>
      <c r="O1167" s="51" t="s">
        <v>2815</v>
      </c>
    </row>
    <row r="1168" spans="1:15" x14ac:dyDescent="0.25">
      <c r="A1168" s="51"/>
      <c r="B1168" s="51" t="s">
        <v>5692</v>
      </c>
      <c r="C1168" s="51" t="s">
        <v>3404</v>
      </c>
      <c r="D1168" s="51" t="s">
        <v>5693</v>
      </c>
      <c r="E1168" s="51" t="s">
        <v>3199</v>
      </c>
      <c r="F1168" s="51" t="s">
        <v>6980</v>
      </c>
      <c r="G1168" s="51" t="str">
        <f t="shared" si="18"/>
        <v>B</v>
      </c>
      <c r="H1168" s="51"/>
      <c r="I1168" s="51"/>
      <c r="J1168" s="51" t="s">
        <v>3202</v>
      </c>
      <c r="K1168" s="51" t="s">
        <v>3203</v>
      </c>
      <c r="L1168" s="51" t="s">
        <v>3421</v>
      </c>
      <c r="M1168" s="52" t="b">
        <v>0</v>
      </c>
      <c r="N1168" s="53">
        <v>44704.344624803198</v>
      </c>
      <c r="O1168" s="51" t="s">
        <v>2815</v>
      </c>
    </row>
    <row r="1169" spans="1:15" x14ac:dyDescent="0.25">
      <c r="A1169" s="51"/>
      <c r="B1169" s="51" t="s">
        <v>5694</v>
      </c>
      <c r="C1169" s="51" t="s">
        <v>3404</v>
      </c>
      <c r="D1169" s="51" t="s">
        <v>5695</v>
      </c>
      <c r="E1169" s="51" t="s">
        <v>4180</v>
      </c>
      <c r="F1169" s="51" t="s">
        <v>6980</v>
      </c>
      <c r="G1169" s="51" t="str">
        <f t="shared" si="18"/>
        <v>B</v>
      </c>
      <c r="H1169" s="51"/>
      <c r="I1169" s="51"/>
      <c r="J1169" s="51" t="s">
        <v>3202</v>
      </c>
      <c r="K1169" s="51" t="s">
        <v>3203</v>
      </c>
      <c r="L1169" s="51" t="s">
        <v>4393</v>
      </c>
      <c r="M1169" s="52" t="b">
        <v>0</v>
      </c>
      <c r="N1169" s="53">
        <v>44705.5955523148</v>
      </c>
      <c r="O1169" s="51" t="s">
        <v>2815</v>
      </c>
    </row>
    <row r="1170" spans="1:15" x14ac:dyDescent="0.25">
      <c r="A1170" s="51"/>
      <c r="B1170" s="51" t="s">
        <v>5696</v>
      </c>
      <c r="C1170" s="51" t="s">
        <v>3404</v>
      </c>
      <c r="D1170" s="51" t="s">
        <v>5697</v>
      </c>
      <c r="E1170" s="51" t="s">
        <v>3199</v>
      </c>
      <c r="F1170" s="51" t="s">
        <v>6980</v>
      </c>
      <c r="G1170" s="51" t="str">
        <f t="shared" si="18"/>
        <v>B</v>
      </c>
      <c r="H1170" s="51"/>
      <c r="I1170" s="51"/>
      <c r="J1170" s="51" t="s">
        <v>3401</v>
      </c>
      <c r="K1170" s="51" t="s">
        <v>3203</v>
      </c>
      <c r="L1170" s="51" t="s">
        <v>3476</v>
      </c>
      <c r="M1170" s="52" t="b">
        <v>0</v>
      </c>
      <c r="N1170" s="53">
        <v>44707.333954432899</v>
      </c>
      <c r="O1170" s="51" t="s">
        <v>2815</v>
      </c>
    </row>
    <row r="1171" spans="1:15" x14ac:dyDescent="0.25">
      <c r="A1171" s="51" t="s">
        <v>32</v>
      </c>
      <c r="B1171" s="51" t="s">
        <v>5698</v>
      </c>
      <c r="C1171" s="51" t="s">
        <v>3396</v>
      </c>
      <c r="D1171" s="51" t="s">
        <v>5699</v>
      </c>
      <c r="E1171" s="51" t="s">
        <v>3195</v>
      </c>
      <c r="F1171" s="51" t="s">
        <v>7313</v>
      </c>
      <c r="G1171" s="51" t="str">
        <f t="shared" si="18"/>
        <v>N</v>
      </c>
      <c r="H1171" s="51"/>
      <c r="I1171" s="51"/>
      <c r="J1171" s="51" t="s">
        <v>3387</v>
      </c>
      <c r="K1171" s="51" t="s">
        <v>3196</v>
      </c>
      <c r="L1171" s="51" t="s">
        <v>3461</v>
      </c>
      <c r="M1171" s="52" t="b">
        <v>0</v>
      </c>
      <c r="N1171" s="53">
        <v>44725.708901539401</v>
      </c>
      <c r="O1171" s="51" t="s">
        <v>34</v>
      </c>
    </row>
    <row r="1172" spans="1:15" x14ac:dyDescent="0.25">
      <c r="A1172" s="51" t="s">
        <v>32</v>
      </c>
      <c r="B1172" s="51" t="s">
        <v>5700</v>
      </c>
      <c r="C1172" s="51" t="s">
        <v>3396</v>
      </c>
      <c r="D1172" s="51" t="s">
        <v>5701</v>
      </c>
      <c r="E1172" s="51" t="s">
        <v>3195</v>
      </c>
      <c r="F1172" s="51" t="s">
        <v>7313</v>
      </c>
      <c r="G1172" s="51" t="str">
        <f t="shared" si="18"/>
        <v>N</v>
      </c>
      <c r="H1172" s="51"/>
      <c r="I1172" s="51"/>
      <c r="J1172" s="51" t="s">
        <v>3391</v>
      </c>
      <c r="K1172" s="51" t="s">
        <v>3196</v>
      </c>
      <c r="L1172" s="51" t="s">
        <v>3847</v>
      </c>
      <c r="M1172" s="52" t="b">
        <v>0</v>
      </c>
      <c r="N1172" s="53">
        <v>44765.369609224501</v>
      </c>
      <c r="O1172" s="51" t="s">
        <v>34</v>
      </c>
    </row>
    <row r="1173" spans="1:15" x14ac:dyDescent="0.25">
      <c r="A1173" s="51"/>
      <c r="B1173" s="51" t="s">
        <v>5702</v>
      </c>
      <c r="C1173" s="51" t="s">
        <v>3404</v>
      </c>
      <c r="D1173" s="51" t="s">
        <v>5703</v>
      </c>
      <c r="E1173" s="51" t="s">
        <v>3199</v>
      </c>
      <c r="F1173" s="51" t="s">
        <v>6980</v>
      </c>
      <c r="G1173" s="51" t="str">
        <f t="shared" si="18"/>
        <v>B</v>
      </c>
      <c r="H1173" s="51"/>
      <c r="I1173" s="51"/>
      <c r="J1173" s="51" t="s">
        <v>3202</v>
      </c>
      <c r="K1173" s="51" t="s">
        <v>3203</v>
      </c>
      <c r="L1173" s="51" t="s">
        <v>3538</v>
      </c>
      <c r="M1173" s="52" t="b">
        <v>0</v>
      </c>
      <c r="N1173" s="53">
        <v>44704.609469525501</v>
      </c>
      <c r="O1173" s="51" t="s">
        <v>2815</v>
      </c>
    </row>
    <row r="1174" spans="1:15" x14ac:dyDescent="0.25">
      <c r="A1174" s="51" t="s">
        <v>32</v>
      </c>
      <c r="B1174" s="51" t="s">
        <v>5704</v>
      </c>
      <c r="C1174" s="51" t="s">
        <v>3396</v>
      </c>
      <c r="D1174" s="51" t="s">
        <v>5705</v>
      </c>
      <c r="E1174" s="51" t="s">
        <v>3195</v>
      </c>
      <c r="F1174" s="51" t="s">
        <v>7313</v>
      </c>
      <c r="G1174" s="51" t="str">
        <f t="shared" si="18"/>
        <v>N</v>
      </c>
      <c r="H1174" s="51"/>
      <c r="I1174" s="51"/>
      <c r="J1174" s="51" t="s">
        <v>3391</v>
      </c>
      <c r="K1174" s="51" t="s">
        <v>3196</v>
      </c>
      <c r="L1174" s="51" t="s">
        <v>3392</v>
      </c>
      <c r="M1174" s="52" t="b">
        <v>0</v>
      </c>
      <c r="N1174" s="53">
        <v>44769.418805405097</v>
      </c>
      <c r="O1174" s="51" t="s">
        <v>34</v>
      </c>
    </row>
    <row r="1175" spans="1:15" x14ac:dyDescent="0.25">
      <c r="A1175" s="51" t="s">
        <v>32</v>
      </c>
      <c r="B1175" s="51" t="s">
        <v>5706</v>
      </c>
      <c r="C1175" s="51" t="s">
        <v>3396</v>
      </c>
      <c r="D1175" s="51" t="s">
        <v>5707</v>
      </c>
      <c r="E1175" s="51" t="s">
        <v>3195</v>
      </c>
      <c r="F1175" s="51" t="s">
        <v>7313</v>
      </c>
      <c r="G1175" s="51" t="str">
        <f t="shared" si="18"/>
        <v>N</v>
      </c>
      <c r="H1175" s="51"/>
      <c r="I1175" s="51"/>
      <c r="J1175" s="51" t="s">
        <v>3301</v>
      </c>
      <c r="K1175" s="51" t="s">
        <v>3196</v>
      </c>
      <c r="L1175" s="51" t="s">
        <v>3397</v>
      </c>
      <c r="M1175" s="52" t="b">
        <v>0</v>
      </c>
      <c r="N1175" s="53">
        <v>44729.486591817098</v>
      </c>
      <c r="O1175" s="51" t="s">
        <v>34</v>
      </c>
    </row>
    <row r="1176" spans="1:15" x14ac:dyDescent="0.25">
      <c r="A1176" s="51"/>
      <c r="B1176" s="51" t="s">
        <v>5708</v>
      </c>
      <c r="C1176" s="51" t="s">
        <v>3404</v>
      </c>
      <c r="D1176" s="51" t="s">
        <v>5709</v>
      </c>
      <c r="E1176" s="51" t="s">
        <v>3199</v>
      </c>
      <c r="F1176" s="51" t="s">
        <v>6980</v>
      </c>
      <c r="G1176" s="51" t="str">
        <f t="shared" si="18"/>
        <v>B</v>
      </c>
      <c r="H1176" s="51"/>
      <c r="I1176" s="51"/>
      <c r="J1176" s="51" t="s">
        <v>3202</v>
      </c>
      <c r="K1176" s="51" t="s">
        <v>3203</v>
      </c>
      <c r="L1176" s="51" t="s">
        <v>3435</v>
      </c>
      <c r="M1176" s="52" t="b">
        <v>0</v>
      </c>
      <c r="N1176" s="53">
        <v>44704.392289733798</v>
      </c>
      <c r="O1176" s="51" t="s">
        <v>2815</v>
      </c>
    </row>
    <row r="1177" spans="1:15" x14ac:dyDescent="0.25">
      <c r="A1177" s="51"/>
      <c r="B1177" s="51" t="s">
        <v>5710</v>
      </c>
      <c r="C1177" s="51" t="s">
        <v>3404</v>
      </c>
      <c r="D1177" s="51" t="s">
        <v>5711</v>
      </c>
      <c r="E1177" s="51" t="s">
        <v>3199</v>
      </c>
      <c r="F1177" s="51" t="s">
        <v>6980</v>
      </c>
      <c r="G1177" s="51" t="str">
        <f t="shared" si="18"/>
        <v>B</v>
      </c>
      <c r="H1177" s="51"/>
      <c r="I1177" s="51"/>
      <c r="J1177" s="51" t="s">
        <v>3401</v>
      </c>
      <c r="K1177" s="51" t="s">
        <v>3203</v>
      </c>
      <c r="L1177" s="51" t="s">
        <v>3476</v>
      </c>
      <c r="M1177" s="52" t="b">
        <v>0</v>
      </c>
      <c r="N1177" s="53">
        <v>44707.334220023098</v>
      </c>
      <c r="O1177" s="51" t="s">
        <v>2815</v>
      </c>
    </row>
    <row r="1178" spans="1:15" ht="31.5" x14ac:dyDescent="0.25">
      <c r="A1178" s="51"/>
      <c r="B1178" s="51" t="s">
        <v>5712</v>
      </c>
      <c r="C1178" s="51" t="s">
        <v>3404</v>
      </c>
      <c r="D1178" s="54" t="s">
        <v>5713</v>
      </c>
      <c r="E1178" s="51" t="s">
        <v>3199</v>
      </c>
      <c r="F1178" s="51" t="s">
        <v>6980</v>
      </c>
      <c r="G1178" s="51" t="str">
        <f t="shared" si="18"/>
        <v>B</v>
      </c>
      <c r="H1178" s="51"/>
      <c r="I1178" s="51"/>
      <c r="J1178" s="51" t="s">
        <v>3401</v>
      </c>
      <c r="K1178" s="51" t="s">
        <v>3203</v>
      </c>
      <c r="L1178" s="51" t="s">
        <v>3454</v>
      </c>
      <c r="M1178" s="52" t="b">
        <v>0</v>
      </c>
      <c r="N1178" s="53">
        <v>44707.422331018497</v>
      </c>
      <c r="O1178" s="51" t="s">
        <v>2815</v>
      </c>
    </row>
    <row r="1179" spans="1:15" x14ac:dyDescent="0.25">
      <c r="A1179" s="51" t="s">
        <v>32</v>
      </c>
      <c r="B1179" s="51" t="s">
        <v>5714</v>
      </c>
      <c r="C1179" s="51" t="s">
        <v>3428</v>
      </c>
      <c r="D1179" s="51" t="s">
        <v>5715</v>
      </c>
      <c r="E1179" s="51" t="s">
        <v>3195</v>
      </c>
      <c r="F1179" s="51" t="s">
        <v>7313</v>
      </c>
      <c r="G1179" s="51" t="str">
        <f t="shared" si="18"/>
        <v>N</v>
      </c>
      <c r="H1179" s="51"/>
      <c r="I1179" s="51"/>
      <c r="J1179" s="51" t="s">
        <v>3391</v>
      </c>
      <c r="K1179" s="51" t="s">
        <v>3196</v>
      </c>
      <c r="L1179" s="51" t="s">
        <v>4126</v>
      </c>
      <c r="M1179" s="52" t="b">
        <v>0</v>
      </c>
      <c r="N1179" s="53">
        <v>44799.410608564802</v>
      </c>
      <c r="O1179" s="51" t="s">
        <v>34</v>
      </c>
    </row>
    <row r="1180" spans="1:15" ht="21" x14ac:dyDescent="0.25">
      <c r="A1180" s="51"/>
      <c r="B1180" s="51" t="s">
        <v>5716</v>
      </c>
      <c r="C1180" s="51" t="s">
        <v>3404</v>
      </c>
      <c r="D1180" s="54" t="s">
        <v>5717</v>
      </c>
      <c r="E1180" s="51" t="s">
        <v>3199</v>
      </c>
      <c r="F1180" s="51" t="s">
        <v>6980</v>
      </c>
      <c r="G1180" s="51" t="str">
        <f t="shared" si="18"/>
        <v>B</v>
      </c>
      <c r="H1180" s="51"/>
      <c r="I1180" s="51"/>
      <c r="J1180" s="51" t="s">
        <v>3202</v>
      </c>
      <c r="K1180" s="51" t="s">
        <v>3203</v>
      </c>
      <c r="L1180" s="51" t="s">
        <v>3421</v>
      </c>
      <c r="M1180" s="52" t="b">
        <v>0</v>
      </c>
      <c r="N1180" s="53">
        <v>44704.344072187501</v>
      </c>
      <c r="O1180" s="51" t="s">
        <v>2815</v>
      </c>
    </row>
    <row r="1181" spans="1:15" x14ac:dyDescent="0.25">
      <c r="A1181" s="51"/>
      <c r="B1181" s="51" t="s">
        <v>5718</v>
      </c>
      <c r="C1181" s="51" t="s">
        <v>3404</v>
      </c>
      <c r="D1181" s="51" t="s">
        <v>5719</v>
      </c>
      <c r="E1181" s="51" t="s">
        <v>3199</v>
      </c>
      <c r="F1181" s="51" t="s">
        <v>6980</v>
      </c>
      <c r="G1181" s="51" t="str">
        <f t="shared" si="18"/>
        <v>B</v>
      </c>
      <c r="H1181" s="51"/>
      <c r="I1181" s="51"/>
      <c r="J1181" s="51" t="s">
        <v>3401</v>
      </c>
      <c r="K1181" s="51" t="s">
        <v>3203</v>
      </c>
      <c r="L1181" s="51" t="s">
        <v>3406</v>
      </c>
      <c r="M1181" s="52" t="b">
        <v>0</v>
      </c>
      <c r="N1181" s="53">
        <v>44707.48675625</v>
      </c>
      <c r="O1181" s="51" t="s">
        <v>2815</v>
      </c>
    </row>
    <row r="1182" spans="1:15" ht="21" x14ac:dyDescent="0.25">
      <c r="A1182" s="51"/>
      <c r="B1182" s="51" t="s">
        <v>5720</v>
      </c>
      <c r="C1182" s="51" t="s">
        <v>3399</v>
      </c>
      <c r="D1182" s="54" t="s">
        <v>5721</v>
      </c>
      <c r="E1182" s="51" t="s">
        <v>3199</v>
      </c>
      <c r="F1182" s="51" t="s">
        <v>6980</v>
      </c>
      <c r="G1182" s="51" t="str">
        <f t="shared" si="18"/>
        <v>B</v>
      </c>
      <c r="H1182" s="51"/>
      <c r="I1182" s="51"/>
      <c r="J1182" s="51" t="s">
        <v>3409</v>
      </c>
      <c r="K1182" s="51" t="s">
        <v>3203</v>
      </c>
      <c r="L1182" s="51" t="s">
        <v>4323</v>
      </c>
      <c r="M1182" s="52" t="b">
        <v>0</v>
      </c>
      <c r="N1182" s="53">
        <v>44709.574367974499</v>
      </c>
      <c r="O1182" s="51" t="s">
        <v>2815</v>
      </c>
    </row>
    <row r="1183" spans="1:15" x14ac:dyDescent="0.25">
      <c r="A1183" s="51" t="s">
        <v>32</v>
      </c>
      <c r="B1183" s="51" t="s">
        <v>5722</v>
      </c>
      <c r="C1183" s="51" t="s">
        <v>3428</v>
      </c>
      <c r="D1183" s="51" t="s">
        <v>5723</v>
      </c>
      <c r="E1183" s="51" t="s">
        <v>3195</v>
      </c>
      <c r="F1183" s="51" t="s">
        <v>7313</v>
      </c>
      <c r="G1183" s="51" t="str">
        <f t="shared" si="18"/>
        <v>N</v>
      </c>
      <c r="H1183" s="51"/>
      <c r="I1183" s="51"/>
      <c r="J1183" s="51" t="s">
        <v>3391</v>
      </c>
      <c r="K1183" s="51" t="s">
        <v>3196</v>
      </c>
      <c r="L1183" s="51" t="s">
        <v>4126</v>
      </c>
      <c r="M1183" s="52" t="b">
        <v>0</v>
      </c>
      <c r="N1183" s="53">
        <v>44749.653030092602</v>
      </c>
      <c r="O1183" s="51" t="s">
        <v>34</v>
      </c>
    </row>
    <row r="1184" spans="1:15" x14ac:dyDescent="0.25">
      <c r="A1184" s="51" t="s">
        <v>32</v>
      </c>
      <c r="B1184" s="51" t="s">
        <v>5724</v>
      </c>
      <c r="C1184" s="51" t="s">
        <v>3396</v>
      </c>
      <c r="D1184" s="51" t="s">
        <v>5725</v>
      </c>
      <c r="E1184" s="51" t="s">
        <v>3195</v>
      </c>
      <c r="F1184" s="51" t="s">
        <v>7313</v>
      </c>
      <c r="G1184" s="51" t="str">
        <f t="shared" si="18"/>
        <v>N</v>
      </c>
      <c r="H1184" s="51"/>
      <c r="I1184" s="51"/>
      <c r="J1184" s="51" t="s">
        <v>3301</v>
      </c>
      <c r="K1184" s="51" t="s">
        <v>3196</v>
      </c>
      <c r="L1184" s="51" t="s">
        <v>3397</v>
      </c>
      <c r="M1184" s="52" t="b">
        <v>0</v>
      </c>
      <c r="N1184" s="53">
        <v>44749.684320138898</v>
      </c>
      <c r="O1184" s="51" t="s">
        <v>34</v>
      </c>
    </row>
    <row r="1185" spans="1:15" x14ac:dyDescent="0.25">
      <c r="A1185" s="51" t="s">
        <v>32</v>
      </c>
      <c r="B1185" s="51" t="s">
        <v>5726</v>
      </c>
      <c r="C1185" s="51" t="s">
        <v>3396</v>
      </c>
      <c r="D1185" s="51" t="s">
        <v>5727</v>
      </c>
      <c r="E1185" s="51" t="s">
        <v>3195</v>
      </c>
      <c r="F1185" s="51" t="s">
        <v>7313</v>
      </c>
      <c r="G1185" s="51" t="str">
        <f t="shared" si="18"/>
        <v>N</v>
      </c>
      <c r="H1185" s="51"/>
      <c r="I1185" s="51"/>
      <c r="J1185" s="51" t="s">
        <v>3387</v>
      </c>
      <c r="K1185" s="51" t="s">
        <v>3196</v>
      </c>
      <c r="L1185" s="51" t="s">
        <v>3461</v>
      </c>
      <c r="M1185" s="52" t="b">
        <v>0</v>
      </c>
      <c r="N1185" s="53">
        <v>44749.488808067101</v>
      </c>
      <c r="O1185" s="51" t="s">
        <v>34</v>
      </c>
    </row>
    <row r="1186" spans="1:15" ht="42" x14ac:dyDescent="0.25">
      <c r="A1186" s="51"/>
      <c r="B1186" s="51" t="s">
        <v>5728</v>
      </c>
      <c r="C1186" s="51" t="s">
        <v>3404</v>
      </c>
      <c r="D1186" s="54" t="s">
        <v>5729</v>
      </c>
      <c r="E1186" s="51" t="s">
        <v>3199</v>
      </c>
      <c r="F1186" s="51" t="s">
        <v>6980</v>
      </c>
      <c r="G1186" s="51" t="str">
        <f t="shared" si="18"/>
        <v>B</v>
      </c>
      <c r="H1186" s="51"/>
      <c r="I1186" s="51"/>
      <c r="J1186" s="51" t="s">
        <v>3401</v>
      </c>
      <c r="K1186" s="51" t="s">
        <v>3203</v>
      </c>
      <c r="L1186" s="51" t="s">
        <v>3406</v>
      </c>
      <c r="M1186" s="52" t="b">
        <v>0</v>
      </c>
      <c r="N1186" s="53">
        <v>44707.487596840299</v>
      </c>
      <c r="O1186" s="51" t="s">
        <v>2815</v>
      </c>
    </row>
    <row r="1187" spans="1:15" x14ac:dyDescent="0.25">
      <c r="A1187" s="51" t="s">
        <v>32</v>
      </c>
      <c r="B1187" s="51" t="s">
        <v>5730</v>
      </c>
      <c r="C1187" s="51" t="s">
        <v>3396</v>
      </c>
      <c r="D1187" s="51" t="s">
        <v>5731</v>
      </c>
      <c r="E1187" s="51" t="s">
        <v>3195</v>
      </c>
      <c r="F1187" s="51" t="s">
        <v>7313</v>
      </c>
      <c r="G1187" s="51" t="str">
        <f t="shared" si="18"/>
        <v>N</v>
      </c>
      <c r="H1187" s="51"/>
      <c r="I1187" s="51"/>
      <c r="J1187" s="51" t="s">
        <v>3457</v>
      </c>
      <c r="K1187" s="51" t="s">
        <v>3196</v>
      </c>
      <c r="L1187" s="51" t="s">
        <v>3383</v>
      </c>
      <c r="M1187" s="52" t="b">
        <v>0</v>
      </c>
      <c r="N1187" s="53">
        <v>44720.627515856497</v>
      </c>
      <c r="O1187" s="51" t="s">
        <v>34</v>
      </c>
    </row>
    <row r="1188" spans="1:15" x14ac:dyDescent="0.25">
      <c r="A1188" s="51" t="s">
        <v>32</v>
      </c>
      <c r="B1188" s="51" t="s">
        <v>5732</v>
      </c>
      <c r="C1188" s="51" t="s">
        <v>3396</v>
      </c>
      <c r="D1188" s="51" t="s">
        <v>5733</v>
      </c>
      <c r="E1188" s="51" t="s">
        <v>3195</v>
      </c>
      <c r="F1188" s="51" t="s">
        <v>7313</v>
      </c>
      <c r="G1188" s="51" t="str">
        <f t="shared" si="18"/>
        <v>N</v>
      </c>
      <c r="H1188" s="51"/>
      <c r="I1188" s="51"/>
      <c r="J1188" s="51" t="s">
        <v>3301</v>
      </c>
      <c r="K1188" s="51" t="s">
        <v>3196</v>
      </c>
      <c r="L1188" s="51" t="s">
        <v>3397</v>
      </c>
      <c r="M1188" s="52" t="b">
        <v>0</v>
      </c>
      <c r="N1188" s="53">
        <v>44767.556870520799</v>
      </c>
      <c r="O1188" s="51" t="s">
        <v>34</v>
      </c>
    </row>
    <row r="1189" spans="1:15" x14ac:dyDescent="0.25">
      <c r="A1189" s="51" t="s">
        <v>32</v>
      </c>
      <c r="B1189" s="51" t="s">
        <v>5734</v>
      </c>
      <c r="C1189" s="51" t="s">
        <v>3396</v>
      </c>
      <c r="D1189" s="51" t="s">
        <v>5735</v>
      </c>
      <c r="E1189" s="51" t="s">
        <v>3195</v>
      </c>
      <c r="F1189" s="51" t="s">
        <v>7313</v>
      </c>
      <c r="G1189" s="51" t="str">
        <f t="shared" si="18"/>
        <v>N</v>
      </c>
      <c r="H1189" s="51"/>
      <c r="I1189" s="51"/>
      <c r="J1189" s="51" t="s">
        <v>3301</v>
      </c>
      <c r="K1189" s="51" t="s">
        <v>3196</v>
      </c>
      <c r="L1189" s="51" t="s">
        <v>3397</v>
      </c>
      <c r="M1189" s="52" t="b">
        <v>0</v>
      </c>
      <c r="N1189" s="53">
        <v>44767.391245405102</v>
      </c>
      <c r="O1189" s="51" t="s">
        <v>34</v>
      </c>
    </row>
    <row r="1190" spans="1:15" x14ac:dyDescent="0.25">
      <c r="A1190" s="51" t="s">
        <v>32</v>
      </c>
      <c r="B1190" s="51" t="s">
        <v>5736</v>
      </c>
      <c r="C1190" s="51" t="s">
        <v>3396</v>
      </c>
      <c r="D1190" s="51" t="s">
        <v>5737</v>
      </c>
      <c r="E1190" s="51" t="s">
        <v>3195</v>
      </c>
      <c r="F1190" s="51" t="s">
        <v>7313</v>
      </c>
      <c r="G1190" s="51" t="str">
        <f t="shared" si="18"/>
        <v>N</v>
      </c>
      <c r="H1190" s="51"/>
      <c r="I1190" s="51"/>
      <c r="J1190" s="51" t="s">
        <v>3391</v>
      </c>
      <c r="K1190" s="51" t="s">
        <v>3196</v>
      </c>
      <c r="L1190" s="51" t="s">
        <v>3847</v>
      </c>
      <c r="M1190" s="52" t="b">
        <v>0</v>
      </c>
      <c r="N1190" s="53">
        <v>44749.661607094902</v>
      </c>
      <c r="O1190" s="51" t="s">
        <v>34</v>
      </c>
    </row>
    <row r="1191" spans="1:15" x14ac:dyDescent="0.25">
      <c r="A1191" s="51"/>
      <c r="B1191" s="51" t="s">
        <v>5738</v>
      </c>
      <c r="C1191" s="51" t="s">
        <v>3399</v>
      </c>
      <c r="D1191" s="51" t="s">
        <v>5739</v>
      </c>
      <c r="E1191" s="51" t="s">
        <v>3199</v>
      </c>
      <c r="F1191" s="51" t="s">
        <v>6980</v>
      </c>
      <c r="G1191" s="51" t="str">
        <f t="shared" si="18"/>
        <v>B</v>
      </c>
      <c r="H1191" s="51"/>
      <c r="I1191" s="51"/>
      <c r="J1191" s="51" t="s">
        <v>3401</v>
      </c>
      <c r="K1191" s="51" t="s">
        <v>3203</v>
      </c>
      <c r="L1191" s="51" t="s">
        <v>4397</v>
      </c>
      <c r="M1191" s="52" t="b">
        <v>0</v>
      </c>
      <c r="N1191" s="53">
        <v>44709.571164618101</v>
      </c>
      <c r="O1191" s="51" t="s">
        <v>2815</v>
      </c>
    </row>
    <row r="1192" spans="1:15" x14ac:dyDescent="0.25">
      <c r="A1192" s="51"/>
      <c r="B1192" s="51" t="s">
        <v>5740</v>
      </c>
      <c r="C1192" s="51" t="s">
        <v>3404</v>
      </c>
      <c r="D1192" s="51" t="s">
        <v>5741</v>
      </c>
      <c r="E1192" s="51" t="s">
        <v>3199</v>
      </c>
      <c r="F1192" s="51" t="s">
        <v>6980</v>
      </c>
      <c r="G1192" s="51" t="str">
        <f t="shared" si="18"/>
        <v>B</v>
      </c>
      <c r="H1192" s="51"/>
      <c r="I1192" s="51"/>
      <c r="J1192" s="51" t="s">
        <v>3401</v>
      </c>
      <c r="K1192" s="51" t="s">
        <v>3203</v>
      </c>
      <c r="L1192" s="51" t="s">
        <v>3406</v>
      </c>
      <c r="M1192" s="52" t="b">
        <v>0</v>
      </c>
      <c r="N1192" s="53">
        <v>44707.4877674421</v>
      </c>
      <c r="O1192" s="51" t="s">
        <v>2815</v>
      </c>
    </row>
    <row r="1193" spans="1:15" x14ac:dyDescent="0.25">
      <c r="A1193" s="51"/>
      <c r="B1193" s="51" t="s">
        <v>5742</v>
      </c>
      <c r="C1193" s="51" t="s">
        <v>3404</v>
      </c>
      <c r="D1193" s="51" t="s">
        <v>5743</v>
      </c>
      <c r="E1193" s="51" t="s">
        <v>3199</v>
      </c>
      <c r="F1193" s="51" t="s">
        <v>6980</v>
      </c>
      <c r="G1193" s="51" t="str">
        <f t="shared" si="18"/>
        <v>B</v>
      </c>
      <c r="H1193" s="51"/>
      <c r="I1193" s="51"/>
      <c r="J1193" s="51" t="s">
        <v>3401</v>
      </c>
      <c r="K1193" s="51" t="s">
        <v>3203</v>
      </c>
      <c r="L1193" s="51" t="s">
        <v>3406</v>
      </c>
      <c r="M1193" s="52" t="b">
        <v>0</v>
      </c>
      <c r="N1193" s="53">
        <v>44707.487200463001</v>
      </c>
      <c r="O1193" s="51" t="s">
        <v>2815</v>
      </c>
    </row>
    <row r="1194" spans="1:15" x14ac:dyDescent="0.25">
      <c r="A1194" s="51" t="s">
        <v>32</v>
      </c>
      <c r="B1194" s="51" t="s">
        <v>5744</v>
      </c>
      <c r="C1194" s="51" t="s">
        <v>3396</v>
      </c>
      <c r="D1194" s="51" t="s">
        <v>5745</v>
      </c>
      <c r="E1194" s="51" t="s">
        <v>3195</v>
      </c>
      <c r="F1194" s="51" t="s">
        <v>7313</v>
      </c>
      <c r="G1194" s="51" t="str">
        <f t="shared" si="18"/>
        <v>N</v>
      </c>
      <c r="H1194" s="51"/>
      <c r="I1194" s="51"/>
      <c r="J1194" s="51" t="s">
        <v>3387</v>
      </c>
      <c r="K1194" s="51" t="s">
        <v>3196</v>
      </c>
      <c r="L1194" s="51" t="s">
        <v>3461</v>
      </c>
      <c r="M1194" s="52" t="b">
        <v>0</v>
      </c>
      <c r="N1194" s="53">
        <v>44714.6322582176</v>
      </c>
      <c r="O1194" s="51" t="s">
        <v>34</v>
      </c>
    </row>
    <row r="1195" spans="1:15" x14ac:dyDescent="0.25">
      <c r="A1195" s="51"/>
      <c r="B1195" s="51" t="s">
        <v>5746</v>
      </c>
      <c r="C1195" s="51" t="s">
        <v>3404</v>
      </c>
      <c r="D1195" s="51" t="s">
        <v>5747</v>
      </c>
      <c r="E1195" s="51" t="s">
        <v>3199</v>
      </c>
      <c r="F1195" s="51" t="s">
        <v>6980</v>
      </c>
      <c r="G1195" s="51" t="str">
        <f t="shared" si="18"/>
        <v>B</v>
      </c>
      <c r="H1195" s="51"/>
      <c r="I1195" s="51"/>
      <c r="J1195" s="51" t="s">
        <v>3202</v>
      </c>
      <c r="K1195" s="51" t="s">
        <v>3203</v>
      </c>
      <c r="L1195" s="51" t="s">
        <v>3421</v>
      </c>
      <c r="M1195" s="52" t="b">
        <v>0</v>
      </c>
      <c r="N1195" s="53">
        <v>44704.343277164298</v>
      </c>
      <c r="O1195" s="51" t="s">
        <v>2815</v>
      </c>
    </row>
    <row r="1196" spans="1:15" x14ac:dyDescent="0.25">
      <c r="A1196" s="51" t="s">
        <v>32</v>
      </c>
      <c r="B1196" s="51" t="s">
        <v>5748</v>
      </c>
      <c r="C1196" s="51" t="s">
        <v>3396</v>
      </c>
      <c r="D1196" s="51" t="s">
        <v>5749</v>
      </c>
      <c r="E1196" s="51" t="s">
        <v>3195</v>
      </c>
      <c r="F1196" s="51" t="s">
        <v>7313</v>
      </c>
      <c r="G1196" s="51" t="str">
        <f t="shared" si="18"/>
        <v>N</v>
      </c>
      <c r="H1196" s="51"/>
      <c r="I1196" s="51"/>
      <c r="J1196" s="51" t="s">
        <v>3457</v>
      </c>
      <c r="K1196" s="51" t="s">
        <v>3196</v>
      </c>
      <c r="L1196" s="51" t="s">
        <v>3383</v>
      </c>
      <c r="M1196" s="52" t="b">
        <v>0</v>
      </c>
      <c r="N1196" s="53">
        <v>44719.554371261598</v>
      </c>
      <c r="O1196" s="51" t="s">
        <v>34</v>
      </c>
    </row>
    <row r="1197" spans="1:15" x14ac:dyDescent="0.25">
      <c r="A1197" s="51" t="s">
        <v>32</v>
      </c>
      <c r="B1197" s="51" t="s">
        <v>5750</v>
      </c>
      <c r="C1197" s="51" t="s">
        <v>3396</v>
      </c>
      <c r="D1197" s="51" t="s">
        <v>5751</v>
      </c>
      <c r="E1197" s="51" t="s">
        <v>3195</v>
      </c>
      <c r="F1197" s="51" t="s">
        <v>7313</v>
      </c>
      <c r="G1197" s="51" t="str">
        <f t="shared" si="18"/>
        <v>N</v>
      </c>
      <c r="H1197" s="51"/>
      <c r="I1197" s="51"/>
      <c r="J1197" s="51" t="s">
        <v>3301</v>
      </c>
      <c r="K1197" s="51" t="s">
        <v>3196</v>
      </c>
      <c r="L1197" s="51" t="s">
        <v>3747</v>
      </c>
      <c r="M1197" s="52" t="b">
        <v>0</v>
      </c>
      <c r="N1197" s="53">
        <v>44767.412402118098</v>
      </c>
      <c r="O1197" s="51" t="s">
        <v>34</v>
      </c>
    </row>
    <row r="1198" spans="1:15" x14ac:dyDescent="0.25">
      <c r="A1198" s="51"/>
      <c r="B1198" s="51" t="s">
        <v>5752</v>
      </c>
      <c r="C1198" s="51" t="s">
        <v>3404</v>
      </c>
      <c r="D1198" s="51" t="s">
        <v>5753</v>
      </c>
      <c r="E1198" s="51" t="s">
        <v>3199</v>
      </c>
      <c r="F1198" s="51" t="s">
        <v>6980</v>
      </c>
      <c r="G1198" s="51" t="str">
        <f t="shared" si="18"/>
        <v>B</v>
      </c>
      <c r="H1198" s="51"/>
      <c r="I1198" s="51"/>
      <c r="J1198" s="51" t="s">
        <v>3202</v>
      </c>
      <c r="K1198" s="51" t="s">
        <v>3203</v>
      </c>
      <c r="L1198" s="51" t="s">
        <v>3415</v>
      </c>
      <c r="M1198" s="52" t="b">
        <v>0</v>
      </c>
      <c r="N1198" s="53">
        <v>44704.463102893496</v>
      </c>
      <c r="O1198" s="51" t="s">
        <v>2815</v>
      </c>
    </row>
    <row r="1199" spans="1:15" x14ac:dyDescent="0.25">
      <c r="A1199" s="51" t="s">
        <v>32</v>
      </c>
      <c r="B1199" s="51" t="s">
        <v>5754</v>
      </c>
      <c r="C1199" s="51" t="s">
        <v>3396</v>
      </c>
      <c r="D1199" s="51" t="s">
        <v>5755</v>
      </c>
      <c r="E1199" s="51" t="s">
        <v>3195</v>
      </c>
      <c r="F1199" s="51" t="s">
        <v>7313</v>
      </c>
      <c r="G1199" s="51" t="str">
        <f t="shared" si="18"/>
        <v>N</v>
      </c>
      <c r="H1199" s="51"/>
      <c r="I1199" s="51"/>
      <c r="J1199" s="51" t="s">
        <v>3391</v>
      </c>
      <c r="K1199" s="51" t="s">
        <v>3196</v>
      </c>
      <c r="L1199" s="51" t="s">
        <v>3847</v>
      </c>
      <c r="M1199" s="52" t="b">
        <v>0</v>
      </c>
      <c r="N1199" s="53">
        <v>44765.382242824096</v>
      </c>
      <c r="O1199" s="51" t="s">
        <v>34</v>
      </c>
    </row>
    <row r="1200" spans="1:15" x14ac:dyDescent="0.25">
      <c r="A1200" s="51" t="s">
        <v>32</v>
      </c>
      <c r="B1200" s="51" t="s">
        <v>5756</v>
      </c>
      <c r="C1200" s="51" t="s">
        <v>3396</v>
      </c>
      <c r="D1200" s="51" t="s">
        <v>5757</v>
      </c>
      <c r="E1200" s="51" t="s">
        <v>3195</v>
      </c>
      <c r="F1200" s="51" t="s">
        <v>7313</v>
      </c>
      <c r="G1200" s="51" t="str">
        <f t="shared" si="18"/>
        <v>N</v>
      </c>
      <c r="H1200" s="51"/>
      <c r="I1200" s="51"/>
      <c r="J1200" s="51" t="s">
        <v>3391</v>
      </c>
      <c r="K1200" s="51" t="s">
        <v>3196</v>
      </c>
      <c r="L1200" s="51" t="s">
        <v>3430</v>
      </c>
      <c r="M1200" s="52" t="b">
        <v>0</v>
      </c>
      <c r="N1200" s="53">
        <v>44765.357907523103</v>
      </c>
      <c r="O1200" s="51" t="s">
        <v>34</v>
      </c>
    </row>
    <row r="1201" spans="1:15" x14ac:dyDescent="0.25">
      <c r="A1201" s="51" t="s">
        <v>32</v>
      </c>
      <c r="B1201" s="51" t="s">
        <v>5758</v>
      </c>
      <c r="C1201" s="51" t="s">
        <v>3396</v>
      </c>
      <c r="D1201" s="51" t="s">
        <v>5759</v>
      </c>
      <c r="E1201" s="51" t="s">
        <v>3195</v>
      </c>
      <c r="F1201" s="51" t="s">
        <v>7313</v>
      </c>
      <c r="G1201" s="51" t="str">
        <f t="shared" si="18"/>
        <v>N</v>
      </c>
      <c r="H1201" s="51"/>
      <c r="I1201" s="51"/>
      <c r="J1201" s="51" t="s">
        <v>3391</v>
      </c>
      <c r="K1201" s="51" t="s">
        <v>3196</v>
      </c>
      <c r="L1201" s="51" t="s">
        <v>3392</v>
      </c>
      <c r="M1201" s="52" t="b">
        <v>0</v>
      </c>
      <c r="N1201" s="53">
        <v>44749.683752696801</v>
      </c>
      <c r="O1201" s="51" t="s">
        <v>34</v>
      </c>
    </row>
    <row r="1202" spans="1:15" x14ac:dyDescent="0.25">
      <c r="A1202" s="51"/>
      <c r="B1202" s="51" t="s">
        <v>5760</v>
      </c>
      <c r="C1202" s="51" t="s">
        <v>3404</v>
      </c>
      <c r="D1202" s="51" t="s">
        <v>5761</v>
      </c>
      <c r="E1202" s="51" t="s">
        <v>4180</v>
      </c>
      <c r="F1202" s="51" t="s">
        <v>6980</v>
      </c>
      <c r="G1202" s="51" t="str">
        <f t="shared" si="18"/>
        <v>B</v>
      </c>
      <c r="H1202" s="51"/>
      <c r="I1202" s="51"/>
      <c r="J1202" s="51" t="s">
        <v>3202</v>
      </c>
      <c r="K1202" s="51" t="s">
        <v>3203</v>
      </c>
      <c r="L1202" s="51" t="s">
        <v>4393</v>
      </c>
      <c r="M1202" s="52" t="b">
        <v>0</v>
      </c>
      <c r="N1202" s="53">
        <v>44705.595806481499</v>
      </c>
      <c r="O1202" s="51" t="s">
        <v>2815</v>
      </c>
    </row>
    <row r="1203" spans="1:15" x14ac:dyDescent="0.25">
      <c r="A1203" s="51"/>
      <c r="B1203" s="51" t="s">
        <v>5762</v>
      </c>
      <c r="C1203" s="51" t="s">
        <v>3404</v>
      </c>
      <c r="D1203" s="51" t="s">
        <v>5763</v>
      </c>
      <c r="E1203" s="51" t="s">
        <v>3199</v>
      </c>
      <c r="F1203" s="51" t="s">
        <v>6980</v>
      </c>
      <c r="G1203" s="51" t="str">
        <f t="shared" si="18"/>
        <v>B</v>
      </c>
      <c r="H1203" s="51"/>
      <c r="I1203" s="51"/>
      <c r="J1203" s="51" t="s">
        <v>3409</v>
      </c>
      <c r="K1203" s="51" t="s">
        <v>3203</v>
      </c>
      <c r="L1203" s="51" t="s">
        <v>3532</v>
      </c>
      <c r="M1203" s="52" t="b">
        <v>0</v>
      </c>
      <c r="N1203" s="53">
        <v>44704.654744409701</v>
      </c>
      <c r="O1203" s="51" t="s">
        <v>2815</v>
      </c>
    </row>
    <row r="1204" spans="1:15" x14ac:dyDescent="0.25">
      <c r="A1204" s="51"/>
      <c r="B1204" s="51" t="s">
        <v>5764</v>
      </c>
      <c r="C1204" s="51" t="s">
        <v>3399</v>
      </c>
      <c r="D1204" s="51" t="s">
        <v>5765</v>
      </c>
      <c r="E1204" s="51" t="s">
        <v>3199</v>
      </c>
      <c r="F1204" s="51" t="s">
        <v>6980</v>
      </c>
      <c r="G1204" s="51" t="str">
        <f t="shared" si="18"/>
        <v>B</v>
      </c>
      <c r="H1204" s="51"/>
      <c r="I1204" s="51"/>
      <c r="J1204" s="51" t="s">
        <v>3401</v>
      </c>
      <c r="K1204" s="51" t="s">
        <v>3203</v>
      </c>
      <c r="L1204" s="51" t="s">
        <v>4183</v>
      </c>
      <c r="M1204" s="52" t="b">
        <v>0</v>
      </c>
      <c r="N1204" s="53">
        <v>44705.603923414397</v>
      </c>
      <c r="O1204" s="51" t="s">
        <v>2815</v>
      </c>
    </row>
    <row r="1205" spans="1:15" x14ac:dyDescent="0.25">
      <c r="A1205" s="51"/>
      <c r="B1205" s="51" t="s">
        <v>5766</v>
      </c>
      <c r="C1205" s="51" t="s">
        <v>3404</v>
      </c>
      <c r="D1205" s="51" t="s">
        <v>5767</v>
      </c>
      <c r="E1205" s="51" t="s">
        <v>3199</v>
      </c>
      <c r="F1205" s="51" t="s">
        <v>6980</v>
      </c>
      <c r="G1205" s="51" t="str">
        <f t="shared" si="18"/>
        <v>B</v>
      </c>
      <c r="H1205" s="51"/>
      <c r="I1205" s="51"/>
      <c r="J1205" s="51" t="s">
        <v>3401</v>
      </c>
      <c r="K1205" s="51" t="s">
        <v>3203</v>
      </c>
      <c r="L1205" s="51" t="s">
        <v>3402</v>
      </c>
      <c r="M1205" s="52" t="b">
        <v>0</v>
      </c>
      <c r="N1205" s="53">
        <v>44709.437170219899</v>
      </c>
      <c r="O1205" s="51" t="s">
        <v>2815</v>
      </c>
    </row>
    <row r="1206" spans="1:15" x14ac:dyDescent="0.25">
      <c r="A1206" s="51"/>
      <c r="B1206" s="51" t="s">
        <v>5768</v>
      </c>
      <c r="C1206" s="51" t="s">
        <v>3399</v>
      </c>
      <c r="D1206" s="51" t="s">
        <v>5769</v>
      </c>
      <c r="E1206" s="51" t="s">
        <v>3199</v>
      </c>
      <c r="F1206" s="51" t="s">
        <v>6980</v>
      </c>
      <c r="G1206" s="51" t="str">
        <f t="shared" si="18"/>
        <v>B</v>
      </c>
      <c r="H1206" s="51"/>
      <c r="I1206" s="51"/>
      <c r="J1206" s="51" t="s">
        <v>3401</v>
      </c>
      <c r="K1206" s="51" t="s">
        <v>3203</v>
      </c>
      <c r="L1206" s="51" t="s">
        <v>3449</v>
      </c>
      <c r="M1206" s="52" t="b">
        <v>0</v>
      </c>
      <c r="N1206" s="53">
        <v>44709.447332557902</v>
      </c>
      <c r="O1206" s="51" t="s">
        <v>2815</v>
      </c>
    </row>
    <row r="1207" spans="1:15" x14ac:dyDescent="0.25">
      <c r="A1207" s="51" t="s">
        <v>32</v>
      </c>
      <c r="B1207" s="51" t="s">
        <v>5770</v>
      </c>
      <c r="C1207" s="51" t="s">
        <v>3396</v>
      </c>
      <c r="D1207" s="51" t="s">
        <v>5771</v>
      </c>
      <c r="E1207" s="51" t="s">
        <v>3195</v>
      </c>
      <c r="F1207" s="51" t="s">
        <v>7313</v>
      </c>
      <c r="G1207" s="51" t="str">
        <f t="shared" si="18"/>
        <v>N</v>
      </c>
      <c r="H1207" s="51"/>
      <c r="I1207" s="51"/>
      <c r="J1207" s="51" t="s">
        <v>3387</v>
      </c>
      <c r="K1207" s="51" t="s">
        <v>3196</v>
      </c>
      <c r="L1207" s="51" t="s">
        <v>3397</v>
      </c>
      <c r="M1207" s="52" t="b">
        <v>0</v>
      </c>
      <c r="N1207" s="53">
        <v>44755.638491006903</v>
      </c>
      <c r="O1207" s="51" t="s">
        <v>34</v>
      </c>
    </row>
    <row r="1208" spans="1:15" x14ac:dyDescent="0.25">
      <c r="A1208" s="51" t="s">
        <v>32</v>
      </c>
      <c r="B1208" s="51" t="s">
        <v>5772</v>
      </c>
      <c r="C1208" s="51" t="s">
        <v>3976</v>
      </c>
      <c r="D1208" s="51" t="s">
        <v>5773</v>
      </c>
      <c r="E1208" s="51" t="s">
        <v>3195</v>
      </c>
      <c r="F1208" s="51" t="s">
        <v>7313</v>
      </c>
      <c r="G1208" s="51" t="str">
        <f t="shared" si="18"/>
        <v>N</v>
      </c>
      <c r="H1208" s="51"/>
      <c r="I1208" s="51"/>
      <c r="J1208" s="51" t="s">
        <v>3301</v>
      </c>
      <c r="K1208" s="51" t="s">
        <v>3196</v>
      </c>
      <c r="L1208" s="51" t="s">
        <v>3397</v>
      </c>
      <c r="M1208" s="52" t="b">
        <v>0</v>
      </c>
      <c r="N1208" s="53">
        <v>44767.3864026273</v>
      </c>
      <c r="O1208" s="51" t="s">
        <v>34</v>
      </c>
    </row>
    <row r="1209" spans="1:15" x14ac:dyDescent="0.25">
      <c r="A1209" s="51" t="s">
        <v>32</v>
      </c>
      <c r="B1209" s="51" t="s">
        <v>5774</v>
      </c>
      <c r="C1209" s="51" t="s">
        <v>3396</v>
      </c>
      <c r="D1209" s="51" t="s">
        <v>5775</v>
      </c>
      <c r="E1209" s="51" t="s">
        <v>3195</v>
      </c>
      <c r="F1209" s="51" t="s">
        <v>7313</v>
      </c>
      <c r="G1209" s="51" t="str">
        <f t="shared" si="18"/>
        <v>N</v>
      </c>
      <c r="H1209" s="51"/>
      <c r="I1209" s="51"/>
      <c r="J1209" s="51" t="s">
        <v>3301</v>
      </c>
      <c r="K1209" s="51" t="s">
        <v>3196</v>
      </c>
      <c r="L1209" s="51" t="s">
        <v>3397</v>
      </c>
      <c r="M1209" s="52" t="b">
        <v>0</v>
      </c>
      <c r="N1209" s="53">
        <v>44760.674714664397</v>
      </c>
      <c r="O1209" s="51" t="s">
        <v>34</v>
      </c>
    </row>
    <row r="1210" spans="1:15" x14ac:dyDescent="0.25">
      <c r="A1210" s="51" t="s">
        <v>32</v>
      </c>
      <c r="B1210" s="51" t="s">
        <v>5776</v>
      </c>
      <c r="C1210" s="51" t="s">
        <v>3396</v>
      </c>
      <c r="D1210" s="51" t="s">
        <v>5777</v>
      </c>
      <c r="E1210" s="51" t="s">
        <v>3195</v>
      </c>
      <c r="F1210" s="51" t="s">
        <v>7313</v>
      </c>
      <c r="G1210" s="51" t="str">
        <f t="shared" si="18"/>
        <v>N</v>
      </c>
      <c r="H1210" s="51"/>
      <c r="I1210" s="51"/>
      <c r="J1210" s="51" t="s">
        <v>3457</v>
      </c>
      <c r="K1210" s="51" t="s">
        <v>3196</v>
      </c>
      <c r="L1210" s="51" t="s">
        <v>3383</v>
      </c>
      <c r="M1210" s="52" t="b">
        <v>0</v>
      </c>
      <c r="N1210" s="53">
        <v>44750.334915972198</v>
      </c>
      <c r="O1210" s="51" t="s">
        <v>34</v>
      </c>
    </row>
    <row r="1211" spans="1:15" x14ac:dyDescent="0.25">
      <c r="A1211" s="51" t="s">
        <v>32</v>
      </c>
      <c r="B1211" s="51" t="s">
        <v>5778</v>
      </c>
      <c r="C1211" s="51" t="s">
        <v>3428</v>
      </c>
      <c r="D1211" s="51" t="s">
        <v>5779</v>
      </c>
      <c r="E1211" s="51" t="s">
        <v>3195</v>
      </c>
      <c r="F1211" s="51" t="s">
        <v>7313</v>
      </c>
      <c r="G1211" s="51" t="str">
        <f t="shared" si="18"/>
        <v>N</v>
      </c>
      <c r="H1211" s="51"/>
      <c r="I1211" s="51"/>
      <c r="J1211" s="51" t="s">
        <v>3391</v>
      </c>
      <c r="K1211" s="51" t="s">
        <v>3196</v>
      </c>
      <c r="L1211" s="51" t="s">
        <v>4126</v>
      </c>
      <c r="M1211" s="52" t="b">
        <v>0</v>
      </c>
      <c r="N1211" s="53">
        <v>44769.468212696796</v>
      </c>
      <c r="O1211" s="51" t="s">
        <v>34</v>
      </c>
    </row>
    <row r="1212" spans="1:15" x14ac:dyDescent="0.25">
      <c r="A1212" s="51" t="s">
        <v>32</v>
      </c>
      <c r="B1212" s="51" t="s">
        <v>5780</v>
      </c>
      <c r="C1212" s="51" t="s">
        <v>3396</v>
      </c>
      <c r="D1212" s="51" t="s">
        <v>5781</v>
      </c>
      <c r="E1212" s="51" t="s">
        <v>3195</v>
      </c>
      <c r="F1212" s="51" t="s">
        <v>7313</v>
      </c>
      <c r="G1212" s="51" t="str">
        <f t="shared" si="18"/>
        <v>N</v>
      </c>
      <c r="H1212" s="51"/>
      <c r="I1212" s="51"/>
      <c r="J1212" s="51" t="s">
        <v>3387</v>
      </c>
      <c r="K1212" s="51" t="s">
        <v>3196</v>
      </c>
      <c r="L1212" s="51" t="s">
        <v>3574</v>
      </c>
      <c r="M1212" s="52" t="b">
        <v>0</v>
      </c>
      <c r="N1212" s="53">
        <v>44730.695346296299</v>
      </c>
      <c r="O1212" s="51" t="s">
        <v>34</v>
      </c>
    </row>
    <row r="1213" spans="1:15" x14ac:dyDescent="0.25">
      <c r="A1213" s="51" t="s">
        <v>32</v>
      </c>
      <c r="B1213" s="51" t="s">
        <v>5782</v>
      </c>
      <c r="C1213" s="51" t="s">
        <v>3396</v>
      </c>
      <c r="D1213" s="51" t="s">
        <v>5783</v>
      </c>
      <c r="E1213" s="51" t="s">
        <v>3195</v>
      </c>
      <c r="F1213" s="51" t="s">
        <v>7313</v>
      </c>
      <c r="G1213" s="51" t="str">
        <f t="shared" si="18"/>
        <v>N</v>
      </c>
      <c r="H1213" s="51"/>
      <c r="I1213" s="51"/>
      <c r="J1213" s="51" t="s">
        <v>3387</v>
      </c>
      <c r="K1213" s="51" t="s">
        <v>3196</v>
      </c>
      <c r="L1213" s="51" t="s">
        <v>3461</v>
      </c>
      <c r="M1213" s="52" t="b">
        <v>0</v>
      </c>
      <c r="N1213" s="53">
        <v>44767.3423944444</v>
      </c>
      <c r="O1213" s="51" t="s">
        <v>34</v>
      </c>
    </row>
    <row r="1214" spans="1:15" x14ac:dyDescent="0.25">
      <c r="A1214" s="51" t="s">
        <v>32</v>
      </c>
      <c r="B1214" s="51" t="s">
        <v>5784</v>
      </c>
      <c r="C1214" s="51" t="s">
        <v>3396</v>
      </c>
      <c r="D1214" s="51" t="s">
        <v>5785</v>
      </c>
      <c r="E1214" s="51" t="s">
        <v>3195</v>
      </c>
      <c r="F1214" s="51" t="s">
        <v>7313</v>
      </c>
      <c r="G1214" s="51" t="str">
        <f t="shared" si="18"/>
        <v>N</v>
      </c>
      <c r="H1214" s="51"/>
      <c r="I1214" s="51"/>
      <c r="J1214" s="51" t="s">
        <v>3387</v>
      </c>
      <c r="K1214" s="51" t="s">
        <v>3196</v>
      </c>
      <c r="L1214" s="51" t="s">
        <v>3461</v>
      </c>
      <c r="M1214" s="52" t="b">
        <v>0</v>
      </c>
      <c r="N1214" s="53">
        <v>44767.337604432898</v>
      </c>
      <c r="O1214" s="51" t="s">
        <v>34</v>
      </c>
    </row>
    <row r="1215" spans="1:15" x14ac:dyDescent="0.25">
      <c r="A1215" s="51" t="s">
        <v>32</v>
      </c>
      <c r="B1215" s="51" t="s">
        <v>5786</v>
      </c>
      <c r="C1215" s="51" t="s">
        <v>3396</v>
      </c>
      <c r="D1215" s="51" t="s">
        <v>5787</v>
      </c>
      <c r="E1215" s="51" t="s">
        <v>3195</v>
      </c>
      <c r="F1215" s="51" t="s">
        <v>7313</v>
      </c>
      <c r="G1215" s="51" t="str">
        <f t="shared" si="18"/>
        <v>N</v>
      </c>
      <c r="H1215" s="51"/>
      <c r="I1215" s="51"/>
      <c r="J1215" s="51" t="s">
        <v>3387</v>
      </c>
      <c r="K1215" s="51" t="s">
        <v>3196</v>
      </c>
      <c r="L1215" s="51" t="s">
        <v>3461</v>
      </c>
      <c r="M1215" s="52" t="b">
        <v>0</v>
      </c>
      <c r="N1215" s="53">
        <v>44725.610039120402</v>
      </c>
      <c r="O1215" s="51" t="s">
        <v>34</v>
      </c>
    </row>
    <row r="1216" spans="1:15" x14ac:dyDescent="0.25">
      <c r="A1216" s="51" t="s">
        <v>32</v>
      </c>
      <c r="B1216" s="51" t="s">
        <v>5788</v>
      </c>
      <c r="C1216" s="51" t="s">
        <v>3396</v>
      </c>
      <c r="D1216" s="51" t="s">
        <v>5789</v>
      </c>
      <c r="E1216" s="51" t="s">
        <v>3195</v>
      </c>
      <c r="F1216" s="51" t="s">
        <v>7313</v>
      </c>
      <c r="G1216" s="51" t="str">
        <f t="shared" si="18"/>
        <v>N</v>
      </c>
      <c r="H1216" s="51"/>
      <c r="I1216" s="51"/>
      <c r="J1216" s="51" t="s">
        <v>3457</v>
      </c>
      <c r="K1216" s="51" t="s">
        <v>3196</v>
      </c>
      <c r="L1216" s="51" t="s">
        <v>5184</v>
      </c>
      <c r="M1216" s="52" t="b">
        <v>0</v>
      </c>
      <c r="N1216" s="53">
        <v>44765.435784259302</v>
      </c>
      <c r="O1216" s="51" t="s">
        <v>34</v>
      </c>
    </row>
    <row r="1217" spans="1:15" x14ac:dyDescent="0.25">
      <c r="A1217" s="51" t="s">
        <v>32</v>
      </c>
      <c r="B1217" s="51" t="s">
        <v>5790</v>
      </c>
      <c r="C1217" s="51" t="s">
        <v>3381</v>
      </c>
      <c r="D1217" s="51" t="s">
        <v>5791</v>
      </c>
      <c r="E1217" s="51" t="s">
        <v>3195</v>
      </c>
      <c r="F1217" s="51" t="s">
        <v>7313</v>
      </c>
      <c r="G1217" s="51" t="str">
        <f t="shared" si="18"/>
        <v>N</v>
      </c>
      <c r="H1217" s="51"/>
      <c r="I1217" s="51"/>
      <c r="J1217" s="51" t="s">
        <v>3457</v>
      </c>
      <c r="K1217" s="51" t="s">
        <v>3196</v>
      </c>
      <c r="L1217" s="51" t="s">
        <v>4123</v>
      </c>
      <c r="M1217" s="52" t="b">
        <v>0</v>
      </c>
      <c r="N1217" s="53">
        <v>44750.393696562503</v>
      </c>
      <c r="O1217" s="51" t="s">
        <v>34</v>
      </c>
    </row>
    <row r="1218" spans="1:15" x14ac:dyDescent="0.25">
      <c r="A1218" s="51" t="s">
        <v>32</v>
      </c>
      <c r="B1218" s="51" t="s">
        <v>5792</v>
      </c>
      <c r="C1218" s="51" t="s">
        <v>3381</v>
      </c>
      <c r="D1218" s="51" t="s">
        <v>5793</v>
      </c>
      <c r="E1218" s="51" t="s">
        <v>3195</v>
      </c>
      <c r="F1218" s="51" t="s">
        <v>7313</v>
      </c>
      <c r="G1218" s="51" t="str">
        <f t="shared" si="18"/>
        <v>N</v>
      </c>
      <c r="H1218" s="51"/>
      <c r="I1218" s="51"/>
      <c r="J1218" s="51" t="s">
        <v>3457</v>
      </c>
      <c r="K1218" s="51" t="s">
        <v>3196</v>
      </c>
      <c r="L1218" s="51" t="s">
        <v>4123</v>
      </c>
      <c r="M1218" s="52" t="b">
        <v>0</v>
      </c>
      <c r="N1218" s="53">
        <v>44750.396661145802</v>
      </c>
      <c r="O1218" s="51" t="s">
        <v>34</v>
      </c>
    </row>
    <row r="1219" spans="1:15" x14ac:dyDescent="0.25">
      <c r="A1219" s="51" t="s">
        <v>32</v>
      </c>
      <c r="B1219" s="51" t="s">
        <v>5794</v>
      </c>
      <c r="C1219" s="51" t="s">
        <v>3381</v>
      </c>
      <c r="D1219" s="51" t="s">
        <v>5795</v>
      </c>
      <c r="E1219" s="51" t="s">
        <v>3195</v>
      </c>
      <c r="F1219" s="51" t="s">
        <v>7313</v>
      </c>
      <c r="G1219" s="51" t="str">
        <f t="shared" si="18"/>
        <v>N</v>
      </c>
      <c r="H1219" s="51"/>
      <c r="I1219" s="51"/>
      <c r="J1219" s="51" t="s">
        <v>3457</v>
      </c>
      <c r="K1219" s="51" t="s">
        <v>3196</v>
      </c>
      <c r="L1219" s="51" t="s">
        <v>3525</v>
      </c>
      <c r="M1219" s="52" t="b">
        <v>0</v>
      </c>
      <c r="N1219" s="53">
        <v>44767.421951886601</v>
      </c>
      <c r="O1219" s="51" t="s">
        <v>34</v>
      </c>
    </row>
    <row r="1220" spans="1:15" x14ac:dyDescent="0.25">
      <c r="A1220" s="51" t="s">
        <v>32</v>
      </c>
      <c r="B1220" s="51" t="s">
        <v>5796</v>
      </c>
      <c r="C1220" s="51" t="s">
        <v>3396</v>
      </c>
      <c r="D1220" s="51" t="s">
        <v>5797</v>
      </c>
      <c r="E1220" s="51" t="s">
        <v>3195</v>
      </c>
      <c r="F1220" s="51" t="s">
        <v>7313</v>
      </c>
      <c r="G1220" s="51" t="str">
        <f t="shared" ref="G1220:G1283" si="19">IF(F1220="MIENNAM","N","B")</f>
        <v>N</v>
      </c>
      <c r="H1220" s="51"/>
      <c r="I1220" s="51"/>
      <c r="J1220" s="51" t="s">
        <v>3457</v>
      </c>
      <c r="K1220" s="51" t="s">
        <v>3196</v>
      </c>
      <c r="L1220" s="51" t="s">
        <v>3458</v>
      </c>
      <c r="M1220" s="52" t="b">
        <v>0</v>
      </c>
      <c r="N1220" s="53">
        <v>44765.458107835701</v>
      </c>
      <c r="O1220" s="51" t="s">
        <v>34</v>
      </c>
    </row>
    <row r="1221" spans="1:15" x14ac:dyDescent="0.25">
      <c r="A1221" s="51" t="s">
        <v>32</v>
      </c>
      <c r="B1221" s="51" t="s">
        <v>5798</v>
      </c>
      <c r="C1221" s="51" t="s">
        <v>3396</v>
      </c>
      <c r="D1221" s="51" t="s">
        <v>5799</v>
      </c>
      <c r="E1221" s="51" t="s">
        <v>3195</v>
      </c>
      <c r="F1221" s="51" t="s">
        <v>7313</v>
      </c>
      <c r="G1221" s="51" t="str">
        <f t="shared" si="19"/>
        <v>N</v>
      </c>
      <c r="H1221" s="51"/>
      <c r="I1221" s="51"/>
      <c r="J1221" s="51" t="s">
        <v>3457</v>
      </c>
      <c r="K1221" s="51" t="s">
        <v>3196</v>
      </c>
      <c r="L1221" s="51" t="s">
        <v>3458</v>
      </c>
      <c r="M1221" s="52" t="b">
        <v>0</v>
      </c>
      <c r="N1221" s="53">
        <v>44760.682726076397</v>
      </c>
      <c r="O1221" s="51" t="s">
        <v>34</v>
      </c>
    </row>
    <row r="1222" spans="1:15" x14ac:dyDescent="0.25">
      <c r="A1222" s="51" t="s">
        <v>32</v>
      </c>
      <c r="B1222" s="51" t="s">
        <v>5800</v>
      </c>
      <c r="C1222" s="51" t="s">
        <v>3396</v>
      </c>
      <c r="D1222" s="51" t="s">
        <v>5801</v>
      </c>
      <c r="E1222" s="51" t="s">
        <v>3195</v>
      </c>
      <c r="F1222" s="51" t="s">
        <v>7313</v>
      </c>
      <c r="G1222" s="51" t="str">
        <f t="shared" si="19"/>
        <v>N</v>
      </c>
      <c r="H1222" s="51"/>
      <c r="I1222" s="51"/>
      <c r="J1222" s="51" t="s">
        <v>3457</v>
      </c>
      <c r="K1222" s="51" t="s">
        <v>3196</v>
      </c>
      <c r="L1222" s="51" t="s">
        <v>3458</v>
      </c>
      <c r="M1222" s="52" t="b">
        <v>0</v>
      </c>
      <c r="N1222" s="53">
        <v>44755.649946261598</v>
      </c>
      <c r="O1222" s="51" t="s">
        <v>34</v>
      </c>
    </row>
    <row r="1223" spans="1:15" x14ac:dyDescent="0.25">
      <c r="A1223" s="51" t="s">
        <v>32</v>
      </c>
      <c r="B1223" s="51" t="s">
        <v>5802</v>
      </c>
      <c r="C1223" s="51" t="s">
        <v>3396</v>
      </c>
      <c r="D1223" s="51" t="s">
        <v>5803</v>
      </c>
      <c r="E1223" s="51" t="s">
        <v>3195</v>
      </c>
      <c r="F1223" s="51" t="s">
        <v>7313</v>
      </c>
      <c r="G1223" s="51" t="str">
        <f t="shared" si="19"/>
        <v>N</v>
      </c>
      <c r="H1223" s="51"/>
      <c r="I1223" s="51"/>
      <c r="J1223" s="51" t="s">
        <v>3457</v>
      </c>
      <c r="K1223" s="51" t="s">
        <v>3196</v>
      </c>
      <c r="L1223" s="51" t="s">
        <v>3458</v>
      </c>
      <c r="M1223" s="52" t="b">
        <v>0</v>
      </c>
      <c r="N1223" s="53">
        <v>44765.699112615701</v>
      </c>
      <c r="O1223" s="51" t="s">
        <v>34</v>
      </c>
    </row>
    <row r="1224" spans="1:15" x14ac:dyDescent="0.25">
      <c r="A1224" s="51" t="s">
        <v>32</v>
      </c>
      <c r="B1224" s="51" t="s">
        <v>5804</v>
      </c>
      <c r="C1224" s="51" t="s">
        <v>3396</v>
      </c>
      <c r="D1224" s="51" t="s">
        <v>5805</v>
      </c>
      <c r="E1224" s="51" t="s">
        <v>3195</v>
      </c>
      <c r="F1224" s="51" t="s">
        <v>7313</v>
      </c>
      <c r="G1224" s="51" t="str">
        <f t="shared" si="19"/>
        <v>N</v>
      </c>
      <c r="H1224" s="51"/>
      <c r="I1224" s="51"/>
      <c r="J1224" s="51" t="s">
        <v>3457</v>
      </c>
      <c r="K1224" s="51" t="s">
        <v>3196</v>
      </c>
      <c r="L1224" s="51" t="s">
        <v>3458</v>
      </c>
      <c r="M1224" s="52" t="b">
        <v>0</v>
      </c>
      <c r="N1224" s="53">
        <v>44755.652219294003</v>
      </c>
      <c r="O1224" s="51" t="s">
        <v>34</v>
      </c>
    </row>
    <row r="1225" spans="1:15" x14ac:dyDescent="0.25">
      <c r="A1225" s="51"/>
      <c r="B1225" s="51" t="s">
        <v>5806</v>
      </c>
      <c r="C1225" s="51" t="s">
        <v>3404</v>
      </c>
      <c r="D1225" s="51" t="s">
        <v>5807</v>
      </c>
      <c r="E1225" s="51" t="s">
        <v>3199</v>
      </c>
      <c r="F1225" s="51" t="s">
        <v>6980</v>
      </c>
      <c r="G1225" s="51" t="str">
        <f t="shared" si="19"/>
        <v>B</v>
      </c>
      <c r="H1225" s="51"/>
      <c r="I1225" s="51"/>
      <c r="J1225" s="51" t="s">
        <v>3202</v>
      </c>
      <c r="K1225" s="51" t="s">
        <v>3203</v>
      </c>
      <c r="L1225" s="51" t="s">
        <v>3479</v>
      </c>
      <c r="M1225" s="52" t="b">
        <v>0</v>
      </c>
      <c r="N1225" s="53">
        <v>44704.569500381898</v>
      </c>
      <c r="O1225" s="51" t="s">
        <v>2815</v>
      </c>
    </row>
    <row r="1226" spans="1:15" x14ac:dyDescent="0.25">
      <c r="A1226" s="51" t="s">
        <v>32</v>
      </c>
      <c r="B1226" s="51" t="s">
        <v>5808</v>
      </c>
      <c r="C1226" s="51" t="s">
        <v>3396</v>
      </c>
      <c r="D1226" s="51" t="s">
        <v>5809</v>
      </c>
      <c r="E1226" s="51" t="s">
        <v>3195</v>
      </c>
      <c r="F1226" s="51" t="s">
        <v>7313</v>
      </c>
      <c r="G1226" s="51" t="str">
        <f t="shared" si="19"/>
        <v>N</v>
      </c>
      <c r="H1226" s="51"/>
      <c r="I1226" s="51"/>
      <c r="J1226" s="51" t="s">
        <v>3301</v>
      </c>
      <c r="K1226" s="51" t="s">
        <v>3196</v>
      </c>
      <c r="L1226" s="51" t="s">
        <v>3397</v>
      </c>
      <c r="M1226" s="52" t="b">
        <v>0</v>
      </c>
      <c r="N1226" s="53">
        <v>44755.672471296297</v>
      </c>
      <c r="O1226" s="51" t="s">
        <v>34</v>
      </c>
    </row>
    <row r="1227" spans="1:15" x14ac:dyDescent="0.25">
      <c r="A1227" s="51"/>
      <c r="B1227" s="51" t="s">
        <v>5810</v>
      </c>
      <c r="C1227" s="51" t="s">
        <v>3404</v>
      </c>
      <c r="D1227" s="51" t="s">
        <v>5811</v>
      </c>
      <c r="E1227" s="51" t="s">
        <v>3199</v>
      </c>
      <c r="F1227" s="51" t="s">
        <v>6980</v>
      </c>
      <c r="G1227" s="51" t="str">
        <f t="shared" si="19"/>
        <v>B</v>
      </c>
      <c r="H1227" s="51"/>
      <c r="I1227" s="51"/>
      <c r="J1227" s="51" t="s">
        <v>3401</v>
      </c>
      <c r="K1227" s="51" t="s">
        <v>3203</v>
      </c>
      <c r="L1227" s="51" t="s">
        <v>3476</v>
      </c>
      <c r="M1227" s="52" t="b">
        <v>0</v>
      </c>
      <c r="N1227" s="53">
        <v>44707.337566585702</v>
      </c>
      <c r="O1227" s="51" t="s">
        <v>2815</v>
      </c>
    </row>
    <row r="1228" spans="1:15" ht="21" x14ac:dyDescent="0.25">
      <c r="A1228" s="51"/>
      <c r="B1228" s="51" t="s">
        <v>5812</v>
      </c>
      <c r="C1228" s="51" t="s">
        <v>3404</v>
      </c>
      <c r="D1228" s="54" t="s">
        <v>5813</v>
      </c>
      <c r="E1228" s="51" t="s">
        <v>3199</v>
      </c>
      <c r="F1228" s="51" t="s">
        <v>6980</v>
      </c>
      <c r="G1228" s="51" t="str">
        <f t="shared" si="19"/>
        <v>B</v>
      </c>
      <c r="H1228" s="51"/>
      <c r="I1228" s="51"/>
      <c r="J1228" s="51" t="s">
        <v>3401</v>
      </c>
      <c r="K1228" s="51" t="s">
        <v>3203</v>
      </c>
      <c r="L1228" s="51" t="s">
        <v>3421</v>
      </c>
      <c r="M1228" s="52" t="b">
        <v>0</v>
      </c>
      <c r="N1228" s="53">
        <v>44704.345352893499</v>
      </c>
      <c r="O1228" s="51" t="s">
        <v>2815</v>
      </c>
    </row>
    <row r="1229" spans="1:15" x14ac:dyDescent="0.25">
      <c r="A1229" s="51" t="s">
        <v>32</v>
      </c>
      <c r="B1229" s="51" t="s">
        <v>5814</v>
      </c>
      <c r="C1229" s="51" t="s">
        <v>3396</v>
      </c>
      <c r="D1229" s="51" t="s">
        <v>5815</v>
      </c>
      <c r="E1229" s="51" t="s">
        <v>3195</v>
      </c>
      <c r="F1229" s="51" t="s">
        <v>7313</v>
      </c>
      <c r="G1229" s="51" t="str">
        <f t="shared" si="19"/>
        <v>N</v>
      </c>
      <c r="H1229" s="51"/>
      <c r="I1229" s="51"/>
      <c r="J1229" s="51" t="s">
        <v>3391</v>
      </c>
      <c r="K1229" s="51" t="s">
        <v>3196</v>
      </c>
      <c r="L1229" s="51" t="s">
        <v>3392</v>
      </c>
      <c r="M1229" s="52" t="b">
        <v>0</v>
      </c>
      <c r="N1229" s="53">
        <v>44769.429840972203</v>
      </c>
      <c r="O1229" s="51" t="s">
        <v>34</v>
      </c>
    </row>
    <row r="1230" spans="1:15" x14ac:dyDescent="0.25">
      <c r="A1230" s="51"/>
      <c r="B1230" s="51" t="s">
        <v>5816</v>
      </c>
      <c r="C1230" s="51" t="s">
        <v>3399</v>
      </c>
      <c r="D1230" s="51" t="s">
        <v>5817</v>
      </c>
      <c r="E1230" s="51" t="s">
        <v>3199</v>
      </c>
      <c r="F1230" s="51" t="s">
        <v>6980</v>
      </c>
      <c r="G1230" s="51" t="str">
        <f t="shared" si="19"/>
        <v>B</v>
      </c>
      <c r="H1230" s="51"/>
      <c r="I1230" s="51"/>
      <c r="J1230" s="51" t="s">
        <v>3401</v>
      </c>
      <c r="K1230" s="51" t="s">
        <v>3203</v>
      </c>
      <c r="L1230" s="51" t="s">
        <v>3402</v>
      </c>
      <c r="M1230" s="52" t="b">
        <v>0</v>
      </c>
      <c r="N1230" s="53">
        <v>44709.437377777802</v>
      </c>
      <c r="O1230" s="51" t="s">
        <v>2815</v>
      </c>
    </row>
    <row r="1231" spans="1:15" x14ac:dyDescent="0.25">
      <c r="A1231" s="51" t="s">
        <v>32</v>
      </c>
      <c r="B1231" s="51" t="s">
        <v>5818</v>
      </c>
      <c r="C1231" s="51" t="s">
        <v>3396</v>
      </c>
      <c r="D1231" s="51" t="s">
        <v>5819</v>
      </c>
      <c r="E1231" s="51" t="s">
        <v>3195</v>
      </c>
      <c r="F1231" s="51" t="s">
        <v>7313</v>
      </c>
      <c r="G1231" s="51" t="str">
        <f t="shared" si="19"/>
        <v>N</v>
      </c>
      <c r="H1231" s="51"/>
      <c r="I1231" s="51"/>
      <c r="J1231" s="51" t="s">
        <v>3301</v>
      </c>
      <c r="K1231" s="51" t="s">
        <v>3196</v>
      </c>
      <c r="L1231" s="51" t="s">
        <v>3397</v>
      </c>
      <c r="M1231" s="52" t="b">
        <v>0</v>
      </c>
      <c r="N1231" s="53">
        <v>44767.383425844899</v>
      </c>
      <c r="O1231" s="51" t="s">
        <v>34</v>
      </c>
    </row>
    <row r="1232" spans="1:15" x14ac:dyDescent="0.25">
      <c r="A1232" s="51"/>
      <c r="B1232" s="51" t="s">
        <v>5820</v>
      </c>
      <c r="C1232" s="51" t="s">
        <v>3399</v>
      </c>
      <c r="D1232" s="51" t="s">
        <v>5821</v>
      </c>
      <c r="E1232" s="51" t="s">
        <v>3199</v>
      </c>
      <c r="F1232" s="51" t="s">
        <v>6980</v>
      </c>
      <c r="G1232" s="51" t="str">
        <f t="shared" si="19"/>
        <v>B</v>
      </c>
      <c r="H1232" s="51"/>
      <c r="I1232" s="51"/>
      <c r="J1232" s="51" t="s">
        <v>3409</v>
      </c>
      <c r="K1232" s="51" t="s">
        <v>3203</v>
      </c>
      <c r="L1232" s="51" t="s">
        <v>4183</v>
      </c>
      <c r="M1232" s="52" t="b">
        <v>0</v>
      </c>
      <c r="N1232" s="53">
        <v>44705.604145219899</v>
      </c>
      <c r="O1232" s="51" t="s">
        <v>2815</v>
      </c>
    </row>
    <row r="1233" spans="1:15" x14ac:dyDescent="0.25">
      <c r="A1233" s="51"/>
      <c r="B1233" s="51" t="s">
        <v>5822</v>
      </c>
      <c r="C1233" s="51" t="s">
        <v>3404</v>
      </c>
      <c r="D1233" s="51" t="s">
        <v>5823</v>
      </c>
      <c r="E1233" s="51" t="s">
        <v>3199</v>
      </c>
      <c r="F1233" s="51" t="s">
        <v>6980</v>
      </c>
      <c r="G1233" s="51" t="str">
        <f t="shared" si="19"/>
        <v>B</v>
      </c>
      <c r="H1233" s="51"/>
      <c r="I1233" s="51"/>
      <c r="J1233" s="51" t="s">
        <v>3202</v>
      </c>
      <c r="K1233" s="51" t="s">
        <v>3203</v>
      </c>
      <c r="L1233" s="51" t="s">
        <v>3479</v>
      </c>
      <c r="M1233" s="52" t="b">
        <v>0</v>
      </c>
      <c r="N1233" s="53">
        <v>44704.569095104198</v>
      </c>
      <c r="O1233" s="51" t="s">
        <v>2815</v>
      </c>
    </row>
    <row r="1234" spans="1:15" x14ac:dyDescent="0.25">
      <c r="A1234" s="51"/>
      <c r="B1234" s="51" t="s">
        <v>5824</v>
      </c>
      <c r="C1234" s="51" t="s">
        <v>3404</v>
      </c>
      <c r="D1234" s="51" t="s">
        <v>5825</v>
      </c>
      <c r="E1234" s="51" t="s">
        <v>3199</v>
      </c>
      <c r="F1234" s="51" t="s">
        <v>6980</v>
      </c>
      <c r="G1234" s="51" t="str">
        <f t="shared" si="19"/>
        <v>B</v>
      </c>
      <c r="H1234" s="51"/>
      <c r="I1234" s="51"/>
      <c r="J1234" s="51" t="s">
        <v>3401</v>
      </c>
      <c r="K1234" s="51" t="s">
        <v>3203</v>
      </c>
      <c r="L1234" s="51" t="s">
        <v>3476</v>
      </c>
      <c r="M1234" s="52" t="b">
        <v>0</v>
      </c>
      <c r="N1234" s="53">
        <v>44707.342107141201</v>
      </c>
      <c r="O1234" s="51" t="s">
        <v>2815</v>
      </c>
    </row>
    <row r="1235" spans="1:15" x14ac:dyDescent="0.25">
      <c r="A1235" s="51" t="s">
        <v>32</v>
      </c>
      <c r="B1235" s="51" t="s">
        <v>5826</v>
      </c>
      <c r="C1235" s="51" t="s">
        <v>3396</v>
      </c>
      <c r="D1235" s="51" t="s">
        <v>5827</v>
      </c>
      <c r="E1235" s="51" t="s">
        <v>3195</v>
      </c>
      <c r="F1235" s="51" t="s">
        <v>7313</v>
      </c>
      <c r="G1235" s="51" t="str">
        <f t="shared" si="19"/>
        <v>N</v>
      </c>
      <c r="H1235" s="51"/>
      <c r="I1235" s="51"/>
      <c r="J1235" s="51" t="s">
        <v>3391</v>
      </c>
      <c r="K1235" s="51" t="s">
        <v>3196</v>
      </c>
      <c r="L1235" s="51" t="s">
        <v>3847</v>
      </c>
      <c r="M1235" s="52" t="b">
        <v>0</v>
      </c>
      <c r="N1235" s="53">
        <v>44765.421801585602</v>
      </c>
      <c r="O1235" s="51" t="s">
        <v>34</v>
      </c>
    </row>
    <row r="1236" spans="1:15" x14ac:dyDescent="0.25">
      <c r="A1236" s="51" t="s">
        <v>32</v>
      </c>
      <c r="B1236" s="51" t="s">
        <v>5828</v>
      </c>
      <c r="C1236" s="51" t="s">
        <v>3396</v>
      </c>
      <c r="D1236" s="51" t="s">
        <v>5829</v>
      </c>
      <c r="E1236" s="51" t="s">
        <v>3195</v>
      </c>
      <c r="F1236" s="51" t="s">
        <v>7313</v>
      </c>
      <c r="G1236" s="51" t="str">
        <f t="shared" si="19"/>
        <v>N</v>
      </c>
      <c r="H1236" s="51"/>
      <c r="I1236" s="51"/>
      <c r="J1236" s="51" t="s">
        <v>3457</v>
      </c>
      <c r="K1236" s="51" t="s">
        <v>3196</v>
      </c>
      <c r="L1236" s="51" t="s">
        <v>3458</v>
      </c>
      <c r="M1236" s="52" t="b">
        <v>0</v>
      </c>
      <c r="N1236" s="53">
        <v>44765.462894247699</v>
      </c>
      <c r="O1236" s="51" t="s">
        <v>34</v>
      </c>
    </row>
    <row r="1237" spans="1:15" x14ac:dyDescent="0.25">
      <c r="A1237" s="51"/>
      <c r="B1237" s="51" t="s">
        <v>5830</v>
      </c>
      <c r="C1237" s="51" t="s">
        <v>3404</v>
      </c>
      <c r="D1237" s="51" t="s">
        <v>5831</v>
      </c>
      <c r="E1237" s="51" t="s">
        <v>3199</v>
      </c>
      <c r="F1237" s="51" t="s">
        <v>6980</v>
      </c>
      <c r="G1237" s="51" t="str">
        <f t="shared" si="19"/>
        <v>B</v>
      </c>
      <c r="H1237" s="51"/>
      <c r="I1237" s="51"/>
      <c r="J1237" s="51" t="s">
        <v>3202</v>
      </c>
      <c r="K1237" s="51" t="s">
        <v>3203</v>
      </c>
      <c r="L1237" s="51" t="s">
        <v>3421</v>
      </c>
      <c r="M1237" s="52" t="b">
        <v>0</v>
      </c>
      <c r="N1237" s="53">
        <v>44704.344960682902</v>
      </c>
      <c r="O1237" s="51" t="s">
        <v>2815</v>
      </c>
    </row>
    <row r="1238" spans="1:15" x14ac:dyDescent="0.25">
      <c r="A1238" s="51"/>
      <c r="B1238" s="51" t="s">
        <v>5832</v>
      </c>
      <c r="C1238" s="51" t="s">
        <v>3404</v>
      </c>
      <c r="D1238" s="51" t="s">
        <v>5833</v>
      </c>
      <c r="E1238" s="51" t="s">
        <v>3199</v>
      </c>
      <c r="F1238" s="51" t="s">
        <v>6980</v>
      </c>
      <c r="G1238" s="51" t="str">
        <f t="shared" si="19"/>
        <v>B</v>
      </c>
      <c r="H1238" s="51"/>
      <c r="I1238" s="51"/>
      <c r="J1238" s="51" t="s">
        <v>3401</v>
      </c>
      <c r="K1238" s="51" t="s">
        <v>3203</v>
      </c>
      <c r="L1238" s="51" t="s">
        <v>3406</v>
      </c>
      <c r="M1238" s="52" t="b">
        <v>0</v>
      </c>
      <c r="N1238" s="53">
        <v>44707.4869499653</v>
      </c>
      <c r="O1238" s="51" t="s">
        <v>2815</v>
      </c>
    </row>
    <row r="1239" spans="1:15" x14ac:dyDescent="0.25">
      <c r="A1239" s="51" t="s">
        <v>32</v>
      </c>
      <c r="B1239" s="51" t="s">
        <v>5834</v>
      </c>
      <c r="C1239" s="51" t="s">
        <v>3428</v>
      </c>
      <c r="D1239" s="51" t="s">
        <v>5835</v>
      </c>
      <c r="E1239" s="51" t="s">
        <v>3195</v>
      </c>
      <c r="F1239" s="51" t="s">
        <v>7313</v>
      </c>
      <c r="G1239" s="51" t="str">
        <f t="shared" si="19"/>
        <v>N</v>
      </c>
      <c r="H1239" s="51"/>
      <c r="I1239" s="51"/>
      <c r="J1239" s="51" t="s">
        <v>3391</v>
      </c>
      <c r="K1239" s="51" t="s">
        <v>3196</v>
      </c>
      <c r="L1239" s="51" t="s">
        <v>4126</v>
      </c>
      <c r="M1239" s="52" t="b">
        <v>0</v>
      </c>
      <c r="N1239" s="53">
        <v>44749.656106169001</v>
      </c>
      <c r="O1239" s="51" t="s">
        <v>34</v>
      </c>
    </row>
    <row r="1240" spans="1:15" x14ac:dyDescent="0.25">
      <c r="A1240" s="51"/>
      <c r="B1240" s="51" t="s">
        <v>5836</v>
      </c>
      <c r="C1240" s="51" t="s">
        <v>3399</v>
      </c>
      <c r="D1240" s="51" t="s">
        <v>5837</v>
      </c>
      <c r="E1240" s="51" t="s">
        <v>3199</v>
      </c>
      <c r="F1240" s="51" t="s">
        <v>6980</v>
      </c>
      <c r="G1240" s="51" t="str">
        <f t="shared" si="19"/>
        <v>B</v>
      </c>
      <c r="H1240" s="51"/>
      <c r="I1240" s="51"/>
      <c r="J1240" s="51" t="s">
        <v>3401</v>
      </c>
      <c r="K1240" s="51" t="s">
        <v>3203</v>
      </c>
      <c r="L1240" s="51" t="s">
        <v>4204</v>
      </c>
      <c r="M1240" s="52" t="b">
        <v>0</v>
      </c>
      <c r="N1240" s="53">
        <v>44720.364056516199</v>
      </c>
      <c r="O1240" s="51" t="s">
        <v>2815</v>
      </c>
    </row>
    <row r="1241" spans="1:15" x14ac:dyDescent="0.25">
      <c r="A1241" s="51"/>
      <c r="B1241" s="51" t="s">
        <v>5838</v>
      </c>
      <c r="C1241" s="51" t="s">
        <v>3399</v>
      </c>
      <c r="D1241" s="51" t="s">
        <v>5839</v>
      </c>
      <c r="E1241" s="51" t="s">
        <v>3199</v>
      </c>
      <c r="F1241" s="51" t="s">
        <v>6980</v>
      </c>
      <c r="G1241" s="51" t="str">
        <f t="shared" si="19"/>
        <v>B</v>
      </c>
      <c r="H1241" s="51"/>
      <c r="I1241" s="51"/>
      <c r="J1241" s="51" t="s">
        <v>3401</v>
      </c>
      <c r="K1241" s="51" t="s">
        <v>3203</v>
      </c>
      <c r="L1241" s="51" t="s">
        <v>3454</v>
      </c>
      <c r="M1241" s="52" t="b">
        <v>0</v>
      </c>
      <c r="N1241" s="53">
        <v>44707.422127662001</v>
      </c>
      <c r="O1241" s="51" t="s">
        <v>2815</v>
      </c>
    </row>
    <row r="1242" spans="1:15" x14ac:dyDescent="0.25">
      <c r="A1242" s="51" t="s">
        <v>32</v>
      </c>
      <c r="B1242" s="51" t="s">
        <v>5840</v>
      </c>
      <c r="C1242" s="51" t="s">
        <v>3396</v>
      </c>
      <c r="D1242" s="51" t="s">
        <v>5841</v>
      </c>
      <c r="E1242" s="51" t="s">
        <v>3195</v>
      </c>
      <c r="F1242" s="51" t="s">
        <v>7313</v>
      </c>
      <c r="G1242" s="51" t="str">
        <f t="shared" si="19"/>
        <v>N</v>
      </c>
      <c r="H1242" s="51"/>
      <c r="I1242" s="51"/>
      <c r="J1242" s="51" t="s">
        <v>3457</v>
      </c>
      <c r="K1242" s="51" t="s">
        <v>3196</v>
      </c>
      <c r="L1242" s="51" t="s">
        <v>5184</v>
      </c>
      <c r="M1242" s="52" t="b">
        <v>0</v>
      </c>
      <c r="N1242" s="53">
        <v>44725.610531828701</v>
      </c>
      <c r="O1242" s="51" t="s">
        <v>34</v>
      </c>
    </row>
    <row r="1243" spans="1:15" x14ac:dyDescent="0.25">
      <c r="A1243" s="51"/>
      <c r="B1243" s="51" t="s">
        <v>5842</v>
      </c>
      <c r="C1243" s="51" t="s">
        <v>3404</v>
      </c>
      <c r="D1243" s="51" t="s">
        <v>5843</v>
      </c>
      <c r="E1243" s="51" t="s">
        <v>3199</v>
      </c>
      <c r="F1243" s="51" t="s">
        <v>6980</v>
      </c>
      <c r="G1243" s="51" t="str">
        <f t="shared" si="19"/>
        <v>B</v>
      </c>
      <c r="H1243" s="51"/>
      <c r="I1243" s="51"/>
      <c r="J1243" s="51" t="s">
        <v>3409</v>
      </c>
      <c r="K1243" s="51" t="s">
        <v>3203</v>
      </c>
      <c r="L1243" s="51" t="s">
        <v>3532</v>
      </c>
      <c r="M1243" s="52" t="b">
        <v>0</v>
      </c>
      <c r="N1243" s="53">
        <v>44704.655194907398</v>
      </c>
      <c r="O1243" s="51" t="s">
        <v>2815</v>
      </c>
    </row>
    <row r="1244" spans="1:15" x14ac:dyDescent="0.25">
      <c r="A1244" s="51"/>
      <c r="B1244" s="51" t="s">
        <v>5844</v>
      </c>
      <c r="C1244" s="51" t="s">
        <v>3404</v>
      </c>
      <c r="D1244" s="51" t="s">
        <v>5845</v>
      </c>
      <c r="E1244" s="51" t="s">
        <v>4180</v>
      </c>
      <c r="F1244" s="51" t="s">
        <v>6980</v>
      </c>
      <c r="G1244" s="51" t="str">
        <f t="shared" si="19"/>
        <v>B</v>
      </c>
      <c r="H1244" s="51"/>
      <c r="I1244" s="51"/>
      <c r="J1244" s="51" t="s">
        <v>3202</v>
      </c>
      <c r="K1244" s="51" t="s">
        <v>3203</v>
      </c>
      <c r="L1244" s="51" t="s">
        <v>4393</v>
      </c>
      <c r="M1244" s="52" t="b">
        <v>0</v>
      </c>
      <c r="N1244" s="53">
        <v>44705.596009490699</v>
      </c>
      <c r="O1244" s="51" t="s">
        <v>2815</v>
      </c>
    </row>
    <row r="1245" spans="1:15" x14ac:dyDescent="0.25">
      <c r="A1245" s="51"/>
      <c r="B1245" s="51" t="s">
        <v>5846</v>
      </c>
      <c r="C1245" s="51" t="s">
        <v>3404</v>
      </c>
      <c r="D1245" s="51" t="s">
        <v>5847</v>
      </c>
      <c r="E1245" s="51" t="s">
        <v>3199</v>
      </c>
      <c r="F1245" s="51" t="s">
        <v>6980</v>
      </c>
      <c r="G1245" s="51" t="str">
        <f t="shared" si="19"/>
        <v>B</v>
      </c>
      <c r="H1245" s="51"/>
      <c r="I1245" s="51"/>
      <c r="J1245" s="51" t="s">
        <v>3202</v>
      </c>
      <c r="K1245" s="51" t="s">
        <v>3203</v>
      </c>
      <c r="L1245" s="51" t="s">
        <v>3479</v>
      </c>
      <c r="M1245" s="52" t="b">
        <v>0</v>
      </c>
      <c r="N1245" s="53">
        <v>44704.569862580996</v>
      </c>
      <c r="O1245" s="51" t="s">
        <v>2815</v>
      </c>
    </row>
    <row r="1246" spans="1:15" x14ac:dyDescent="0.25">
      <c r="A1246" s="51"/>
      <c r="B1246" s="51" t="s">
        <v>5848</v>
      </c>
      <c r="C1246" s="51" t="s">
        <v>3404</v>
      </c>
      <c r="D1246" s="51" t="s">
        <v>5849</v>
      </c>
      <c r="E1246" s="51" t="s">
        <v>3199</v>
      </c>
      <c r="F1246" s="51" t="s">
        <v>6980</v>
      </c>
      <c r="G1246" s="51" t="str">
        <f t="shared" si="19"/>
        <v>B</v>
      </c>
      <c r="H1246" s="51"/>
      <c r="I1246" s="51"/>
      <c r="J1246" s="51" t="s">
        <v>3401</v>
      </c>
      <c r="K1246" s="51" t="s">
        <v>3203</v>
      </c>
      <c r="L1246" s="51" t="s">
        <v>3476</v>
      </c>
      <c r="M1246" s="52" t="b">
        <v>0</v>
      </c>
      <c r="N1246" s="53">
        <v>44707.3428128819</v>
      </c>
      <c r="O1246" s="51" t="s">
        <v>2815</v>
      </c>
    </row>
    <row r="1247" spans="1:15" x14ac:dyDescent="0.25">
      <c r="A1247" s="51"/>
      <c r="B1247" s="51" t="s">
        <v>5850</v>
      </c>
      <c r="C1247" s="51" t="s">
        <v>3404</v>
      </c>
      <c r="D1247" s="51" t="s">
        <v>5851</v>
      </c>
      <c r="E1247" s="51" t="s">
        <v>3199</v>
      </c>
      <c r="F1247" s="51" t="s">
        <v>6980</v>
      </c>
      <c r="G1247" s="51" t="str">
        <f t="shared" si="19"/>
        <v>B</v>
      </c>
      <c r="H1247" s="51"/>
      <c r="I1247" s="51"/>
      <c r="J1247" s="51" t="s">
        <v>3401</v>
      </c>
      <c r="K1247" s="51" t="s">
        <v>3203</v>
      </c>
      <c r="L1247" s="51" t="s">
        <v>3476</v>
      </c>
      <c r="M1247" s="52" t="b">
        <v>0</v>
      </c>
      <c r="N1247" s="53">
        <v>44707.335005671302</v>
      </c>
      <c r="O1247" s="51" t="s">
        <v>2815</v>
      </c>
    </row>
    <row r="1248" spans="1:15" x14ac:dyDescent="0.25">
      <c r="A1248" s="51" t="s">
        <v>32</v>
      </c>
      <c r="B1248" s="51" t="s">
        <v>5852</v>
      </c>
      <c r="C1248" s="51" t="s">
        <v>3396</v>
      </c>
      <c r="D1248" s="51" t="s">
        <v>5853</v>
      </c>
      <c r="E1248" s="51" t="s">
        <v>3195</v>
      </c>
      <c r="F1248" s="51" t="s">
        <v>7313</v>
      </c>
      <c r="G1248" s="51" t="str">
        <f t="shared" si="19"/>
        <v>N</v>
      </c>
      <c r="H1248" s="51"/>
      <c r="I1248" s="51"/>
      <c r="J1248" s="51" t="s">
        <v>3301</v>
      </c>
      <c r="K1248" s="51" t="s">
        <v>3196</v>
      </c>
      <c r="L1248" s="51" t="s">
        <v>3397</v>
      </c>
      <c r="M1248" s="52" t="b">
        <v>0</v>
      </c>
      <c r="N1248" s="53">
        <v>44749.684982407402</v>
      </c>
      <c r="O1248" s="51" t="s">
        <v>34</v>
      </c>
    </row>
    <row r="1249" spans="1:15" x14ac:dyDescent="0.25">
      <c r="A1249" s="51" t="s">
        <v>32</v>
      </c>
      <c r="B1249" s="51" t="s">
        <v>5854</v>
      </c>
      <c r="C1249" s="51" t="s">
        <v>3396</v>
      </c>
      <c r="D1249" s="51" t="s">
        <v>5855</v>
      </c>
      <c r="E1249" s="51" t="s">
        <v>3195</v>
      </c>
      <c r="F1249" s="51" t="s">
        <v>7313</v>
      </c>
      <c r="G1249" s="51" t="str">
        <f t="shared" si="19"/>
        <v>N</v>
      </c>
      <c r="H1249" s="51"/>
      <c r="I1249" s="51"/>
      <c r="J1249" s="51" t="s">
        <v>3301</v>
      </c>
      <c r="K1249" s="51" t="s">
        <v>3196</v>
      </c>
      <c r="L1249" s="51" t="s">
        <v>3397</v>
      </c>
      <c r="M1249" s="52" t="b">
        <v>0</v>
      </c>
      <c r="N1249" s="53">
        <v>44749.687680127303</v>
      </c>
      <c r="O1249" s="51" t="s">
        <v>34</v>
      </c>
    </row>
    <row r="1250" spans="1:15" x14ac:dyDescent="0.25">
      <c r="A1250" s="51" t="s">
        <v>32</v>
      </c>
      <c r="B1250" s="51" t="s">
        <v>5856</v>
      </c>
      <c r="C1250" s="51" t="s">
        <v>3396</v>
      </c>
      <c r="D1250" s="51" t="s">
        <v>5857</v>
      </c>
      <c r="E1250" s="51" t="s">
        <v>3195</v>
      </c>
      <c r="F1250" s="51" t="s">
        <v>7313</v>
      </c>
      <c r="G1250" s="51" t="str">
        <f t="shared" si="19"/>
        <v>N</v>
      </c>
      <c r="H1250" s="51"/>
      <c r="I1250" s="51"/>
      <c r="J1250" s="51" t="s">
        <v>3301</v>
      </c>
      <c r="K1250" s="51" t="s">
        <v>3196</v>
      </c>
      <c r="L1250" s="51" t="s">
        <v>3397</v>
      </c>
      <c r="M1250" s="52" t="b">
        <v>0</v>
      </c>
      <c r="N1250" s="53">
        <v>44767.380997604203</v>
      </c>
      <c r="O1250" s="51" t="s">
        <v>34</v>
      </c>
    </row>
    <row r="1251" spans="1:15" x14ac:dyDescent="0.25">
      <c r="A1251" s="51"/>
      <c r="B1251" s="51" t="s">
        <v>5858</v>
      </c>
      <c r="C1251" s="51" t="s">
        <v>3404</v>
      </c>
      <c r="D1251" s="51" t="s">
        <v>5859</v>
      </c>
      <c r="E1251" s="51" t="s">
        <v>3199</v>
      </c>
      <c r="F1251" s="51" t="s">
        <v>6980</v>
      </c>
      <c r="G1251" s="51" t="str">
        <f t="shared" si="19"/>
        <v>B</v>
      </c>
      <c r="H1251" s="51"/>
      <c r="I1251" s="51"/>
      <c r="J1251" s="51" t="s">
        <v>3401</v>
      </c>
      <c r="K1251" s="51" t="s">
        <v>3203</v>
      </c>
      <c r="L1251" s="51" t="s">
        <v>3476</v>
      </c>
      <c r="M1251" s="52" t="b">
        <v>0</v>
      </c>
      <c r="N1251" s="53">
        <v>44707.334745104199</v>
      </c>
      <c r="O1251" s="51" t="s">
        <v>2815</v>
      </c>
    </row>
    <row r="1252" spans="1:15" x14ac:dyDescent="0.25">
      <c r="A1252" s="51"/>
      <c r="B1252" s="51" t="s">
        <v>5860</v>
      </c>
      <c r="C1252" s="51" t="s">
        <v>3404</v>
      </c>
      <c r="D1252" s="51" t="s">
        <v>5861</v>
      </c>
      <c r="E1252" s="51" t="s">
        <v>3199</v>
      </c>
      <c r="F1252" s="51" t="s">
        <v>6980</v>
      </c>
      <c r="G1252" s="51" t="str">
        <f t="shared" si="19"/>
        <v>B</v>
      </c>
      <c r="H1252" s="51"/>
      <c r="I1252" s="51"/>
      <c r="J1252" s="51" t="s">
        <v>3202</v>
      </c>
      <c r="K1252" s="51" t="s">
        <v>3203</v>
      </c>
      <c r="L1252" s="51" t="s">
        <v>3538</v>
      </c>
      <c r="M1252" s="52" t="b">
        <v>0</v>
      </c>
      <c r="N1252" s="53">
        <v>44704.609874108799</v>
      </c>
      <c r="O1252" s="51" t="s">
        <v>2815</v>
      </c>
    </row>
    <row r="1253" spans="1:15" x14ac:dyDescent="0.25">
      <c r="A1253" s="51" t="s">
        <v>32</v>
      </c>
      <c r="B1253" s="51" t="s">
        <v>5862</v>
      </c>
      <c r="C1253" s="51" t="s">
        <v>3396</v>
      </c>
      <c r="D1253" s="51" t="s">
        <v>5863</v>
      </c>
      <c r="E1253" s="51" t="s">
        <v>3195</v>
      </c>
      <c r="F1253" s="51" t="s">
        <v>7313</v>
      </c>
      <c r="G1253" s="51" t="str">
        <f t="shared" si="19"/>
        <v>N</v>
      </c>
      <c r="H1253" s="51"/>
      <c r="I1253" s="51"/>
      <c r="J1253" s="51" t="s">
        <v>3391</v>
      </c>
      <c r="K1253" s="51" t="s">
        <v>3196</v>
      </c>
      <c r="L1253" s="51" t="s">
        <v>3847</v>
      </c>
      <c r="M1253" s="52" t="b">
        <v>0</v>
      </c>
      <c r="N1253" s="53">
        <v>44765.3774150463</v>
      </c>
      <c r="O1253" s="51" t="s">
        <v>34</v>
      </c>
    </row>
    <row r="1254" spans="1:15" x14ac:dyDescent="0.25">
      <c r="A1254" s="51"/>
      <c r="B1254" s="51" t="s">
        <v>5864</v>
      </c>
      <c r="C1254" s="51" t="s">
        <v>3404</v>
      </c>
      <c r="D1254" s="51" t="s">
        <v>5865</v>
      </c>
      <c r="E1254" s="51" t="s">
        <v>3199</v>
      </c>
      <c r="F1254" s="51" t="s">
        <v>6980</v>
      </c>
      <c r="G1254" s="51" t="str">
        <f t="shared" si="19"/>
        <v>B</v>
      </c>
      <c r="H1254" s="51"/>
      <c r="I1254" s="51"/>
      <c r="J1254" s="51" t="s">
        <v>3202</v>
      </c>
      <c r="K1254" s="51" t="s">
        <v>3203</v>
      </c>
      <c r="L1254" s="51" t="s">
        <v>3421</v>
      </c>
      <c r="M1254" s="52" t="b">
        <v>0</v>
      </c>
      <c r="N1254" s="53">
        <v>44704.345695335702</v>
      </c>
      <c r="O1254" s="51" t="s">
        <v>2815</v>
      </c>
    </row>
    <row r="1255" spans="1:15" x14ac:dyDescent="0.25">
      <c r="A1255" s="51"/>
      <c r="B1255" s="51" t="s">
        <v>5866</v>
      </c>
      <c r="C1255" s="51" t="s">
        <v>3404</v>
      </c>
      <c r="D1255" s="51" t="s">
        <v>5867</v>
      </c>
      <c r="E1255" s="51" t="s">
        <v>3199</v>
      </c>
      <c r="F1255" s="51" t="s">
        <v>6980</v>
      </c>
      <c r="G1255" s="51" t="str">
        <f t="shared" si="19"/>
        <v>B</v>
      </c>
      <c r="H1255" s="51"/>
      <c r="I1255" s="51"/>
      <c r="J1255" s="51" t="s">
        <v>3409</v>
      </c>
      <c r="K1255" s="51" t="s">
        <v>3203</v>
      </c>
      <c r="L1255" s="51" t="s">
        <v>3532</v>
      </c>
      <c r="M1255" s="52" t="b">
        <v>0</v>
      </c>
      <c r="N1255" s="53">
        <v>44704.655711377301</v>
      </c>
      <c r="O1255" s="51" t="s">
        <v>2815</v>
      </c>
    </row>
    <row r="1256" spans="1:15" x14ac:dyDescent="0.25">
      <c r="A1256" s="51"/>
      <c r="B1256" s="51" t="s">
        <v>5868</v>
      </c>
      <c r="C1256" s="51" t="s">
        <v>5869</v>
      </c>
      <c r="D1256" s="51" t="s">
        <v>1667</v>
      </c>
      <c r="E1256" s="51" t="s">
        <v>4188</v>
      </c>
      <c r="F1256" s="51" t="s">
        <v>7313</v>
      </c>
      <c r="G1256" s="51" t="str">
        <f t="shared" si="19"/>
        <v>N</v>
      </c>
      <c r="H1256" s="51"/>
      <c r="I1256" s="51"/>
      <c r="J1256" s="51"/>
      <c r="K1256" s="51"/>
      <c r="L1256" s="51"/>
      <c r="M1256" s="52" t="b">
        <v>0</v>
      </c>
      <c r="N1256" s="53">
        <v>45052.6533424421</v>
      </c>
      <c r="O1256" s="51" t="s">
        <v>34</v>
      </c>
    </row>
    <row r="1257" spans="1:15" x14ac:dyDescent="0.25">
      <c r="A1257" s="51"/>
      <c r="B1257" s="51" t="s">
        <v>5870</v>
      </c>
      <c r="C1257" s="51" t="s">
        <v>5871</v>
      </c>
      <c r="D1257" s="51" t="s">
        <v>1671</v>
      </c>
      <c r="E1257" s="51" t="s">
        <v>4188</v>
      </c>
      <c r="F1257" s="51" t="s">
        <v>7313</v>
      </c>
      <c r="G1257" s="51" t="str">
        <f t="shared" si="19"/>
        <v>N</v>
      </c>
      <c r="H1257" s="51"/>
      <c r="I1257" s="51"/>
      <c r="J1257" s="51"/>
      <c r="K1257" s="51"/>
      <c r="L1257" s="51"/>
      <c r="M1257" s="52" t="b">
        <v>0</v>
      </c>
      <c r="N1257" s="53">
        <v>45052.6508064468</v>
      </c>
      <c r="O1257" s="51" t="s">
        <v>34</v>
      </c>
    </row>
    <row r="1258" spans="1:15" x14ac:dyDescent="0.25">
      <c r="A1258" s="51"/>
      <c r="B1258" s="51" t="s">
        <v>5872</v>
      </c>
      <c r="C1258" s="51" t="s">
        <v>3404</v>
      </c>
      <c r="D1258" s="51" t="s">
        <v>5873</v>
      </c>
      <c r="E1258" s="51" t="s">
        <v>3199</v>
      </c>
      <c r="F1258" s="51" t="s">
        <v>6980</v>
      </c>
      <c r="G1258" s="51" t="str">
        <f t="shared" si="19"/>
        <v>B</v>
      </c>
      <c r="H1258" s="51"/>
      <c r="I1258" s="51"/>
      <c r="J1258" s="51" t="s">
        <v>3202</v>
      </c>
      <c r="K1258" s="51" t="s">
        <v>3203</v>
      </c>
      <c r="L1258" s="51" t="s">
        <v>3435</v>
      </c>
      <c r="M1258" s="52" t="b">
        <v>0</v>
      </c>
      <c r="N1258" s="53">
        <v>44704.392629363399</v>
      </c>
      <c r="O1258" s="51" t="s">
        <v>2815</v>
      </c>
    </row>
    <row r="1259" spans="1:15" x14ac:dyDescent="0.25">
      <c r="A1259" s="51"/>
      <c r="B1259" s="51" t="s">
        <v>5874</v>
      </c>
      <c r="C1259" s="51" t="s">
        <v>3404</v>
      </c>
      <c r="D1259" s="51" t="s">
        <v>5875</v>
      </c>
      <c r="E1259" s="51" t="s">
        <v>3199</v>
      </c>
      <c r="F1259" s="51" t="s">
        <v>6980</v>
      </c>
      <c r="G1259" s="51" t="str">
        <f t="shared" si="19"/>
        <v>B</v>
      </c>
      <c r="H1259" s="51"/>
      <c r="I1259" s="51"/>
      <c r="J1259" s="51" t="s">
        <v>3401</v>
      </c>
      <c r="K1259" s="51" t="s">
        <v>3203</v>
      </c>
      <c r="L1259" s="51" t="s">
        <v>3476</v>
      </c>
      <c r="M1259" s="52" t="b">
        <v>0</v>
      </c>
      <c r="N1259" s="53">
        <v>44707.3368392708</v>
      </c>
      <c r="O1259" s="51" t="s">
        <v>2815</v>
      </c>
    </row>
    <row r="1260" spans="1:15" x14ac:dyDescent="0.25">
      <c r="A1260" s="51"/>
      <c r="B1260" s="51" t="s">
        <v>5876</v>
      </c>
      <c r="C1260" s="51" t="s">
        <v>3404</v>
      </c>
      <c r="D1260" s="51" t="s">
        <v>5877</v>
      </c>
      <c r="E1260" s="51" t="s">
        <v>3199</v>
      </c>
      <c r="F1260" s="51" t="s">
        <v>6980</v>
      </c>
      <c r="G1260" s="51" t="str">
        <f t="shared" si="19"/>
        <v>B</v>
      </c>
      <c r="H1260" s="51"/>
      <c r="I1260" s="51"/>
      <c r="J1260" s="51" t="s">
        <v>3401</v>
      </c>
      <c r="K1260" s="51" t="s">
        <v>3203</v>
      </c>
      <c r="L1260" s="51" t="s">
        <v>3402</v>
      </c>
      <c r="M1260" s="52" t="b">
        <v>0</v>
      </c>
      <c r="N1260" s="53">
        <v>44709.437606400497</v>
      </c>
      <c r="O1260" s="51" t="s">
        <v>2815</v>
      </c>
    </row>
    <row r="1261" spans="1:15" ht="31.5" x14ac:dyDescent="0.25">
      <c r="A1261" s="51"/>
      <c r="B1261" s="51" t="s">
        <v>5878</v>
      </c>
      <c r="C1261" s="51" t="s">
        <v>3404</v>
      </c>
      <c r="D1261" s="54" t="s">
        <v>5879</v>
      </c>
      <c r="E1261" s="51" t="s">
        <v>3199</v>
      </c>
      <c r="F1261" s="51" t="s">
        <v>6980</v>
      </c>
      <c r="G1261" s="51" t="str">
        <f t="shared" si="19"/>
        <v>B</v>
      </c>
      <c r="H1261" s="51"/>
      <c r="I1261" s="51"/>
      <c r="J1261" s="51" t="s">
        <v>3409</v>
      </c>
      <c r="K1261" s="51" t="s">
        <v>3203</v>
      </c>
      <c r="L1261" s="51" t="s">
        <v>3410</v>
      </c>
      <c r="M1261" s="52" t="b">
        <v>0</v>
      </c>
      <c r="N1261" s="53">
        <v>44707.636635335701</v>
      </c>
      <c r="O1261" s="51" t="s">
        <v>2815</v>
      </c>
    </row>
    <row r="1262" spans="1:15" x14ac:dyDescent="0.25">
      <c r="A1262" s="51"/>
      <c r="B1262" s="51" t="s">
        <v>5880</v>
      </c>
      <c r="C1262" s="51" t="s">
        <v>3404</v>
      </c>
      <c r="D1262" s="51" t="s">
        <v>5881</v>
      </c>
      <c r="E1262" s="51" t="s">
        <v>3199</v>
      </c>
      <c r="F1262" s="51" t="s">
        <v>6980</v>
      </c>
      <c r="G1262" s="51" t="str">
        <f t="shared" si="19"/>
        <v>B</v>
      </c>
      <c r="H1262" s="51"/>
      <c r="I1262" s="51"/>
      <c r="J1262" s="51" t="s">
        <v>3202</v>
      </c>
      <c r="K1262" s="51" t="s">
        <v>3203</v>
      </c>
      <c r="L1262" s="51" t="s">
        <v>3421</v>
      </c>
      <c r="M1262" s="52" t="b">
        <v>0</v>
      </c>
      <c r="N1262" s="53">
        <v>44704.346772800898</v>
      </c>
      <c r="O1262" s="51" t="s">
        <v>2815</v>
      </c>
    </row>
    <row r="1263" spans="1:15" x14ac:dyDescent="0.25">
      <c r="A1263" s="51"/>
      <c r="B1263" s="51" t="s">
        <v>5882</v>
      </c>
      <c r="C1263" s="51" t="s">
        <v>3399</v>
      </c>
      <c r="D1263" s="51" t="s">
        <v>5883</v>
      </c>
      <c r="E1263" s="51" t="s">
        <v>3199</v>
      </c>
      <c r="F1263" s="51" t="s">
        <v>6980</v>
      </c>
      <c r="G1263" s="51" t="str">
        <f t="shared" si="19"/>
        <v>B</v>
      </c>
      <c r="H1263" s="51"/>
      <c r="I1263" s="51"/>
      <c r="J1263" s="51" t="s">
        <v>3401</v>
      </c>
      <c r="K1263" s="51" t="s">
        <v>3203</v>
      </c>
      <c r="L1263" s="51" t="s">
        <v>3449</v>
      </c>
      <c r="M1263" s="52" t="b">
        <v>0</v>
      </c>
      <c r="N1263" s="53">
        <v>44709.447909143499</v>
      </c>
      <c r="O1263" s="51" t="s">
        <v>2815</v>
      </c>
    </row>
    <row r="1264" spans="1:15" x14ac:dyDescent="0.25">
      <c r="A1264" s="51"/>
      <c r="B1264" s="51" t="s">
        <v>5884</v>
      </c>
      <c r="C1264" s="51" t="s">
        <v>3399</v>
      </c>
      <c r="D1264" s="51" t="s">
        <v>5885</v>
      </c>
      <c r="E1264" s="51" t="s">
        <v>3199</v>
      </c>
      <c r="F1264" s="51" t="s">
        <v>6980</v>
      </c>
      <c r="G1264" s="51" t="str">
        <f t="shared" si="19"/>
        <v>B</v>
      </c>
      <c r="H1264" s="51"/>
      <c r="I1264" s="51"/>
      <c r="J1264" s="51" t="s">
        <v>3202</v>
      </c>
      <c r="K1264" s="51" t="s">
        <v>3203</v>
      </c>
      <c r="L1264" s="51" t="s">
        <v>3449</v>
      </c>
      <c r="M1264" s="52" t="b">
        <v>0</v>
      </c>
      <c r="N1264" s="53">
        <v>44709.447506446799</v>
      </c>
      <c r="O1264" s="51" t="s">
        <v>2815</v>
      </c>
    </row>
    <row r="1265" spans="1:15" x14ac:dyDescent="0.25">
      <c r="A1265" s="51"/>
      <c r="B1265" s="51" t="s">
        <v>5886</v>
      </c>
      <c r="C1265" s="51" t="s">
        <v>3404</v>
      </c>
      <c r="D1265" s="51" t="s">
        <v>5887</v>
      </c>
      <c r="E1265" s="51" t="s">
        <v>3199</v>
      </c>
      <c r="F1265" s="51" t="s">
        <v>6980</v>
      </c>
      <c r="G1265" s="51" t="str">
        <f t="shared" si="19"/>
        <v>B</v>
      </c>
      <c r="H1265" s="51"/>
      <c r="I1265" s="51"/>
      <c r="J1265" s="51" t="s">
        <v>3202</v>
      </c>
      <c r="K1265" s="51" t="s">
        <v>3203</v>
      </c>
      <c r="L1265" s="51" t="s">
        <v>3479</v>
      </c>
      <c r="M1265" s="52" t="b">
        <v>0</v>
      </c>
      <c r="N1265" s="53">
        <v>44704.570635613403</v>
      </c>
      <c r="O1265" s="51" t="s">
        <v>2815</v>
      </c>
    </row>
    <row r="1266" spans="1:15" x14ac:dyDescent="0.25">
      <c r="A1266" s="51"/>
      <c r="B1266" s="51" t="s">
        <v>5888</v>
      </c>
      <c r="C1266" s="51" t="s">
        <v>3404</v>
      </c>
      <c r="D1266" s="51" t="s">
        <v>5889</v>
      </c>
      <c r="E1266" s="51" t="s">
        <v>3199</v>
      </c>
      <c r="F1266" s="51" t="s">
        <v>6980</v>
      </c>
      <c r="G1266" s="51" t="str">
        <f t="shared" si="19"/>
        <v>B</v>
      </c>
      <c r="H1266" s="51"/>
      <c r="I1266" s="51"/>
      <c r="J1266" s="51" t="s">
        <v>3202</v>
      </c>
      <c r="K1266" s="51" t="s">
        <v>3203</v>
      </c>
      <c r="L1266" s="51" t="s">
        <v>3415</v>
      </c>
      <c r="M1266" s="52" t="b">
        <v>0</v>
      </c>
      <c r="N1266" s="53">
        <v>44704.4635766551</v>
      </c>
      <c r="O1266" s="51" t="s">
        <v>2815</v>
      </c>
    </row>
    <row r="1267" spans="1:15" x14ac:dyDescent="0.25">
      <c r="A1267" s="51"/>
      <c r="B1267" s="51" t="s">
        <v>5890</v>
      </c>
      <c r="C1267" s="51" t="s">
        <v>3404</v>
      </c>
      <c r="D1267" s="51" t="s">
        <v>5891</v>
      </c>
      <c r="E1267" s="51" t="s">
        <v>3199</v>
      </c>
      <c r="F1267" s="51" t="s">
        <v>6980</v>
      </c>
      <c r="G1267" s="51" t="str">
        <f t="shared" si="19"/>
        <v>B</v>
      </c>
      <c r="H1267" s="51"/>
      <c r="I1267" s="51"/>
      <c r="J1267" s="51" t="s">
        <v>3401</v>
      </c>
      <c r="K1267" s="51" t="s">
        <v>3203</v>
      </c>
      <c r="L1267" s="51" t="s">
        <v>3476</v>
      </c>
      <c r="M1267" s="52" t="b">
        <v>0</v>
      </c>
      <c r="N1267" s="53">
        <v>44707.339568634299</v>
      </c>
      <c r="O1267" s="51" t="s">
        <v>2815</v>
      </c>
    </row>
    <row r="1268" spans="1:15" x14ac:dyDescent="0.25">
      <c r="A1268" s="51"/>
      <c r="B1268" s="51" t="s">
        <v>5892</v>
      </c>
      <c r="C1268" s="51" t="s">
        <v>3404</v>
      </c>
      <c r="D1268" s="51" t="s">
        <v>5893</v>
      </c>
      <c r="E1268" s="51" t="s">
        <v>3199</v>
      </c>
      <c r="F1268" s="51" t="s">
        <v>6980</v>
      </c>
      <c r="G1268" s="51" t="str">
        <f t="shared" si="19"/>
        <v>B</v>
      </c>
      <c r="H1268" s="51"/>
      <c r="I1268" s="51"/>
      <c r="J1268" s="51" t="s">
        <v>3202</v>
      </c>
      <c r="K1268" s="51" t="s">
        <v>3203</v>
      </c>
      <c r="L1268" s="51" t="s">
        <v>3421</v>
      </c>
      <c r="M1268" s="52" t="b">
        <v>0</v>
      </c>
      <c r="N1268" s="53">
        <v>44704.3471308218</v>
      </c>
      <c r="O1268" s="51" t="s">
        <v>2815</v>
      </c>
    </row>
    <row r="1269" spans="1:15" x14ac:dyDescent="0.25">
      <c r="A1269" s="51"/>
      <c r="B1269" s="51" t="s">
        <v>5894</v>
      </c>
      <c r="C1269" s="51" t="s">
        <v>3404</v>
      </c>
      <c r="D1269" s="51" t="s">
        <v>5895</v>
      </c>
      <c r="E1269" s="51" t="s">
        <v>4180</v>
      </c>
      <c r="F1269" s="51" t="s">
        <v>6980</v>
      </c>
      <c r="G1269" s="51" t="str">
        <f t="shared" si="19"/>
        <v>B</v>
      </c>
      <c r="H1269" s="51"/>
      <c r="I1269" s="51"/>
      <c r="J1269" s="51" t="s">
        <v>3202</v>
      </c>
      <c r="K1269" s="51" t="s">
        <v>3203</v>
      </c>
      <c r="L1269" s="51" t="s">
        <v>4393</v>
      </c>
      <c r="M1269" s="52" t="b">
        <v>0</v>
      </c>
      <c r="N1269" s="53">
        <v>44705.596225544003</v>
      </c>
      <c r="O1269" s="51" t="s">
        <v>2815</v>
      </c>
    </row>
    <row r="1270" spans="1:15" x14ac:dyDescent="0.25">
      <c r="A1270" s="51"/>
      <c r="B1270" s="51" t="s">
        <v>5896</v>
      </c>
      <c r="C1270" s="51" t="s">
        <v>3404</v>
      </c>
      <c r="D1270" s="51" t="s">
        <v>5897</v>
      </c>
      <c r="E1270" s="51" t="s">
        <v>3199</v>
      </c>
      <c r="F1270" s="51" t="s">
        <v>6980</v>
      </c>
      <c r="G1270" s="51" t="str">
        <f t="shared" si="19"/>
        <v>B</v>
      </c>
      <c r="H1270" s="51"/>
      <c r="I1270" s="51"/>
      <c r="J1270" s="51" t="s">
        <v>3202</v>
      </c>
      <c r="K1270" s="51" t="s">
        <v>3203</v>
      </c>
      <c r="L1270" s="51" t="s">
        <v>3421</v>
      </c>
      <c r="M1270" s="52" t="b">
        <v>0</v>
      </c>
      <c r="N1270" s="53">
        <v>44704.346475381899</v>
      </c>
      <c r="O1270" s="51" t="s">
        <v>2815</v>
      </c>
    </row>
    <row r="1271" spans="1:15" x14ac:dyDescent="0.25">
      <c r="A1271" s="51"/>
      <c r="B1271" s="51" t="s">
        <v>5898</v>
      </c>
      <c r="C1271" s="51" t="s">
        <v>3404</v>
      </c>
      <c r="D1271" s="51" t="s">
        <v>5899</v>
      </c>
      <c r="E1271" s="51" t="s">
        <v>3199</v>
      </c>
      <c r="F1271" s="51" t="s">
        <v>6980</v>
      </c>
      <c r="G1271" s="51" t="str">
        <f t="shared" si="19"/>
        <v>B</v>
      </c>
      <c r="H1271" s="51"/>
      <c r="I1271" s="51"/>
      <c r="J1271" s="51" t="s">
        <v>3409</v>
      </c>
      <c r="K1271" s="51" t="s">
        <v>3203</v>
      </c>
      <c r="L1271" s="51" t="s">
        <v>3204</v>
      </c>
      <c r="M1271" s="52" t="b">
        <v>0</v>
      </c>
      <c r="N1271" s="53">
        <v>44704.4080410069</v>
      </c>
      <c r="O1271" s="51" t="s">
        <v>2815</v>
      </c>
    </row>
    <row r="1272" spans="1:15" ht="21" x14ac:dyDescent="0.25">
      <c r="A1272" s="51"/>
      <c r="B1272" s="51" t="s">
        <v>5900</v>
      </c>
      <c r="C1272" s="51" t="s">
        <v>3399</v>
      </c>
      <c r="D1272" s="54" t="s">
        <v>5901</v>
      </c>
      <c r="E1272" s="51" t="s">
        <v>3199</v>
      </c>
      <c r="F1272" s="51" t="s">
        <v>6980</v>
      </c>
      <c r="G1272" s="51" t="str">
        <f t="shared" si="19"/>
        <v>B</v>
      </c>
      <c r="H1272" s="51"/>
      <c r="I1272" s="51"/>
      <c r="J1272" s="51" t="s">
        <v>3409</v>
      </c>
      <c r="K1272" s="51" t="s">
        <v>3203</v>
      </c>
      <c r="L1272" s="51" t="s">
        <v>4323</v>
      </c>
      <c r="M1272" s="52" t="b">
        <v>0</v>
      </c>
      <c r="N1272" s="53">
        <v>44709.574562303198</v>
      </c>
      <c r="O1272" s="51" t="s">
        <v>2815</v>
      </c>
    </row>
    <row r="1273" spans="1:15" x14ac:dyDescent="0.25">
      <c r="A1273" s="51"/>
      <c r="B1273" s="51" t="s">
        <v>5902</v>
      </c>
      <c r="C1273" s="51" t="s">
        <v>3404</v>
      </c>
      <c r="D1273" s="51" t="s">
        <v>5903</v>
      </c>
      <c r="E1273" s="51" t="s">
        <v>3199</v>
      </c>
      <c r="F1273" s="51" t="s">
        <v>6980</v>
      </c>
      <c r="G1273" s="51" t="str">
        <f t="shared" si="19"/>
        <v>B</v>
      </c>
      <c r="H1273" s="51"/>
      <c r="I1273" s="51"/>
      <c r="J1273" s="51" t="s">
        <v>3409</v>
      </c>
      <c r="K1273" s="51" t="s">
        <v>3203</v>
      </c>
      <c r="L1273" s="51" t="s">
        <v>3918</v>
      </c>
      <c r="M1273" s="52" t="b">
        <v>0</v>
      </c>
      <c r="N1273" s="53">
        <v>44704.587840659697</v>
      </c>
      <c r="O1273" s="51" t="s">
        <v>2815</v>
      </c>
    </row>
    <row r="1274" spans="1:15" x14ac:dyDescent="0.25">
      <c r="A1274" s="51"/>
      <c r="B1274" s="51" t="s">
        <v>5904</v>
      </c>
      <c r="C1274" s="51" t="s">
        <v>3404</v>
      </c>
      <c r="D1274" s="51" t="s">
        <v>5905</v>
      </c>
      <c r="E1274" s="51" t="s">
        <v>3199</v>
      </c>
      <c r="F1274" s="51" t="s">
        <v>6980</v>
      </c>
      <c r="G1274" s="51" t="str">
        <f t="shared" si="19"/>
        <v>B</v>
      </c>
      <c r="H1274" s="51"/>
      <c r="I1274" s="51"/>
      <c r="J1274" s="51" t="s">
        <v>3202</v>
      </c>
      <c r="K1274" s="51" t="s">
        <v>3203</v>
      </c>
      <c r="L1274" s="51" t="s">
        <v>3479</v>
      </c>
      <c r="M1274" s="52" t="b">
        <v>0</v>
      </c>
      <c r="N1274" s="53">
        <v>44704.572223726798</v>
      </c>
      <c r="O1274" s="51" t="s">
        <v>2815</v>
      </c>
    </row>
    <row r="1275" spans="1:15" x14ac:dyDescent="0.25">
      <c r="A1275" s="51"/>
      <c r="B1275" s="51" t="s">
        <v>5906</v>
      </c>
      <c r="C1275" s="51" t="s">
        <v>3404</v>
      </c>
      <c r="D1275" s="51" t="s">
        <v>5907</v>
      </c>
      <c r="E1275" s="51" t="s">
        <v>3199</v>
      </c>
      <c r="F1275" s="51" t="s">
        <v>6980</v>
      </c>
      <c r="G1275" s="51" t="str">
        <f t="shared" si="19"/>
        <v>B</v>
      </c>
      <c r="H1275" s="51"/>
      <c r="I1275" s="51"/>
      <c r="J1275" s="51" t="s">
        <v>3409</v>
      </c>
      <c r="K1275" s="51" t="s">
        <v>3203</v>
      </c>
      <c r="L1275" s="51" t="s">
        <v>3532</v>
      </c>
      <c r="M1275" s="52" t="b">
        <v>0</v>
      </c>
      <c r="N1275" s="53">
        <v>44704.656114467602</v>
      </c>
      <c r="O1275" s="51" t="s">
        <v>2815</v>
      </c>
    </row>
    <row r="1276" spans="1:15" x14ac:dyDescent="0.25">
      <c r="A1276" s="51" t="s">
        <v>32</v>
      </c>
      <c r="B1276" s="51" t="s">
        <v>5908</v>
      </c>
      <c r="C1276" s="51" t="s">
        <v>3396</v>
      </c>
      <c r="D1276" s="51" t="s">
        <v>5909</v>
      </c>
      <c r="E1276" s="51" t="s">
        <v>3195</v>
      </c>
      <c r="F1276" s="51" t="s">
        <v>7313</v>
      </c>
      <c r="G1276" s="51" t="str">
        <f t="shared" si="19"/>
        <v>N</v>
      </c>
      <c r="H1276" s="51"/>
      <c r="I1276" s="51"/>
      <c r="J1276" s="51" t="s">
        <v>3387</v>
      </c>
      <c r="K1276" s="51" t="s">
        <v>3196</v>
      </c>
      <c r="L1276" s="51" t="s">
        <v>3574</v>
      </c>
      <c r="M1276" s="52" t="b">
        <v>0</v>
      </c>
      <c r="N1276" s="53">
        <v>44749.483723877303</v>
      </c>
      <c r="O1276" s="51" t="s">
        <v>34</v>
      </c>
    </row>
    <row r="1277" spans="1:15" x14ac:dyDescent="0.25">
      <c r="A1277" s="51" t="s">
        <v>32</v>
      </c>
      <c r="B1277" s="51" t="s">
        <v>5910</v>
      </c>
      <c r="C1277" s="51" t="s">
        <v>3396</v>
      </c>
      <c r="D1277" s="51" t="s">
        <v>5911</v>
      </c>
      <c r="E1277" s="51" t="s">
        <v>3195</v>
      </c>
      <c r="F1277" s="51" t="s">
        <v>7313</v>
      </c>
      <c r="G1277" s="51" t="str">
        <f t="shared" si="19"/>
        <v>N</v>
      </c>
      <c r="H1277" s="51"/>
      <c r="I1277" s="51"/>
      <c r="J1277" s="51" t="s">
        <v>3457</v>
      </c>
      <c r="K1277" s="51" t="s">
        <v>3196</v>
      </c>
      <c r="L1277" s="51" t="s">
        <v>3383</v>
      </c>
      <c r="M1277" s="52" t="b">
        <v>0</v>
      </c>
      <c r="N1277" s="53">
        <v>44725.604916585602</v>
      </c>
      <c r="O1277" s="51" t="s">
        <v>34</v>
      </c>
    </row>
    <row r="1278" spans="1:15" x14ac:dyDescent="0.25">
      <c r="A1278" s="51"/>
      <c r="B1278" s="51" t="s">
        <v>5912</v>
      </c>
      <c r="C1278" s="51" t="s">
        <v>3399</v>
      </c>
      <c r="D1278" s="51" t="s">
        <v>5913</v>
      </c>
      <c r="E1278" s="51" t="s">
        <v>3199</v>
      </c>
      <c r="F1278" s="51" t="s">
        <v>6980</v>
      </c>
      <c r="G1278" s="51" t="str">
        <f t="shared" si="19"/>
        <v>B</v>
      </c>
      <c r="H1278" s="51"/>
      <c r="I1278" s="51"/>
      <c r="J1278" s="51" t="s">
        <v>3409</v>
      </c>
      <c r="K1278" s="51" t="s">
        <v>3203</v>
      </c>
      <c r="L1278" s="51" t="s">
        <v>4204</v>
      </c>
      <c r="M1278" s="52" t="b">
        <v>0</v>
      </c>
      <c r="N1278" s="53">
        <v>44727.3304704861</v>
      </c>
      <c r="O1278" s="51" t="s">
        <v>2815</v>
      </c>
    </row>
    <row r="1279" spans="1:15" x14ac:dyDescent="0.25">
      <c r="A1279" s="51"/>
      <c r="B1279" s="51" t="s">
        <v>5914</v>
      </c>
      <c r="C1279" s="51" t="s">
        <v>3404</v>
      </c>
      <c r="D1279" s="51" t="s">
        <v>5915</v>
      </c>
      <c r="E1279" s="51" t="s">
        <v>3199</v>
      </c>
      <c r="F1279" s="51" t="s">
        <v>6980</v>
      </c>
      <c r="G1279" s="51" t="str">
        <f t="shared" si="19"/>
        <v>B</v>
      </c>
      <c r="H1279" s="51"/>
      <c r="I1279" s="51"/>
      <c r="J1279" s="51" t="s">
        <v>3409</v>
      </c>
      <c r="K1279" s="51" t="s">
        <v>3203</v>
      </c>
      <c r="L1279" s="51" t="s">
        <v>3410</v>
      </c>
      <c r="M1279" s="52" t="b">
        <v>0</v>
      </c>
      <c r="N1279" s="53">
        <v>44707.637226238403</v>
      </c>
      <c r="O1279" s="51" t="s">
        <v>2815</v>
      </c>
    </row>
    <row r="1280" spans="1:15" x14ac:dyDescent="0.25">
      <c r="A1280" s="51"/>
      <c r="B1280" s="51" t="s">
        <v>5916</v>
      </c>
      <c r="C1280" s="51" t="s">
        <v>3404</v>
      </c>
      <c r="D1280" s="51" t="s">
        <v>5917</v>
      </c>
      <c r="E1280" s="51" t="s">
        <v>3199</v>
      </c>
      <c r="F1280" s="51" t="s">
        <v>6980</v>
      </c>
      <c r="G1280" s="51" t="str">
        <f t="shared" si="19"/>
        <v>B</v>
      </c>
      <c r="H1280" s="51"/>
      <c r="I1280" s="51"/>
      <c r="J1280" s="51" t="s">
        <v>3409</v>
      </c>
      <c r="K1280" s="51" t="s">
        <v>3203</v>
      </c>
      <c r="L1280" s="51" t="s">
        <v>4175</v>
      </c>
      <c r="M1280" s="52" t="b">
        <v>0</v>
      </c>
      <c r="N1280" s="53">
        <v>44720.3620330208</v>
      </c>
      <c r="O1280" s="51" t="s">
        <v>2815</v>
      </c>
    </row>
    <row r="1281" spans="1:15" x14ac:dyDescent="0.25">
      <c r="A1281" s="51"/>
      <c r="B1281" s="51" t="s">
        <v>5918</v>
      </c>
      <c r="C1281" s="51" t="s">
        <v>3404</v>
      </c>
      <c r="D1281" s="51" t="s">
        <v>5919</v>
      </c>
      <c r="E1281" s="51" t="s">
        <v>3199</v>
      </c>
      <c r="F1281" s="51" t="s">
        <v>6980</v>
      </c>
      <c r="G1281" s="51" t="str">
        <f t="shared" si="19"/>
        <v>B</v>
      </c>
      <c r="H1281" s="51"/>
      <c r="I1281" s="51"/>
      <c r="J1281" s="51" t="s">
        <v>3409</v>
      </c>
      <c r="K1281" s="51" t="s">
        <v>3203</v>
      </c>
      <c r="L1281" s="51" t="s">
        <v>4175</v>
      </c>
      <c r="M1281" s="52" t="b">
        <v>0</v>
      </c>
      <c r="N1281" s="53">
        <v>44720.3623954051</v>
      </c>
      <c r="O1281" s="51" t="s">
        <v>2815</v>
      </c>
    </row>
    <row r="1282" spans="1:15" x14ac:dyDescent="0.25">
      <c r="A1282" s="51" t="s">
        <v>32</v>
      </c>
      <c r="B1282" s="51" t="s">
        <v>5920</v>
      </c>
      <c r="C1282" s="51" t="s">
        <v>3396</v>
      </c>
      <c r="D1282" s="51" t="s">
        <v>5921</v>
      </c>
      <c r="E1282" s="51" t="s">
        <v>3195</v>
      </c>
      <c r="F1282" s="51" t="s">
        <v>7313</v>
      </c>
      <c r="G1282" s="51" t="str">
        <f t="shared" si="19"/>
        <v>N</v>
      </c>
      <c r="H1282" s="51"/>
      <c r="I1282" s="51"/>
      <c r="J1282" s="51" t="s">
        <v>3387</v>
      </c>
      <c r="K1282" s="51" t="s">
        <v>3196</v>
      </c>
      <c r="L1282" s="51" t="s">
        <v>3461</v>
      </c>
      <c r="M1282" s="52" t="b">
        <v>0</v>
      </c>
      <c r="N1282" s="53">
        <v>44719.739063738401</v>
      </c>
      <c r="O1282" s="51" t="s">
        <v>34</v>
      </c>
    </row>
    <row r="1283" spans="1:15" x14ac:dyDescent="0.25">
      <c r="A1283" s="51"/>
      <c r="B1283" s="51" t="s">
        <v>5922</v>
      </c>
      <c r="C1283" s="51" t="s">
        <v>3404</v>
      </c>
      <c r="D1283" s="51" t="s">
        <v>5923</v>
      </c>
      <c r="E1283" s="51" t="s">
        <v>3199</v>
      </c>
      <c r="F1283" s="51" t="s">
        <v>6980</v>
      </c>
      <c r="G1283" s="51" t="str">
        <f t="shared" si="19"/>
        <v>B</v>
      </c>
      <c r="H1283" s="51"/>
      <c r="I1283" s="51"/>
      <c r="J1283" s="51" t="s">
        <v>3401</v>
      </c>
      <c r="K1283" s="51" t="s">
        <v>3203</v>
      </c>
      <c r="L1283" s="51" t="s">
        <v>3402</v>
      </c>
      <c r="M1283" s="52" t="b">
        <v>0</v>
      </c>
      <c r="N1283" s="53">
        <v>44709.438007094897</v>
      </c>
      <c r="O1283" s="51" t="s">
        <v>2815</v>
      </c>
    </row>
    <row r="1284" spans="1:15" x14ac:dyDescent="0.25">
      <c r="A1284" s="51"/>
      <c r="B1284" s="51" t="s">
        <v>5924</v>
      </c>
      <c r="C1284" s="51" t="s">
        <v>3404</v>
      </c>
      <c r="D1284" s="51" t="s">
        <v>5925</v>
      </c>
      <c r="E1284" s="51" t="s">
        <v>3199</v>
      </c>
      <c r="F1284" s="51" t="s">
        <v>6980</v>
      </c>
      <c r="G1284" s="51" t="str">
        <f t="shared" ref="G1284:G1347" si="20">IF(F1284="MIENNAM","N","B")</f>
        <v>B</v>
      </c>
      <c r="H1284" s="51"/>
      <c r="I1284" s="51"/>
      <c r="J1284" s="51" t="s">
        <v>3409</v>
      </c>
      <c r="K1284" s="51" t="s">
        <v>3203</v>
      </c>
      <c r="L1284" s="51" t="s">
        <v>3918</v>
      </c>
      <c r="M1284" s="52" t="b">
        <v>0</v>
      </c>
      <c r="N1284" s="53">
        <v>44704.588223344901</v>
      </c>
      <c r="O1284" s="51" t="s">
        <v>2815</v>
      </c>
    </row>
    <row r="1285" spans="1:15" x14ac:dyDescent="0.25">
      <c r="A1285" s="51"/>
      <c r="B1285" s="51" t="s">
        <v>5926</v>
      </c>
      <c r="C1285" s="51" t="s">
        <v>3399</v>
      </c>
      <c r="D1285" s="51" t="s">
        <v>5927</v>
      </c>
      <c r="E1285" s="51" t="s">
        <v>3199</v>
      </c>
      <c r="F1285" s="51" t="s">
        <v>6980</v>
      </c>
      <c r="G1285" s="51" t="str">
        <f t="shared" si="20"/>
        <v>B</v>
      </c>
      <c r="H1285" s="51"/>
      <c r="I1285" s="51"/>
      <c r="J1285" s="51" t="s">
        <v>3401</v>
      </c>
      <c r="K1285" s="51" t="s">
        <v>3203</v>
      </c>
      <c r="L1285" s="51" t="s">
        <v>4204</v>
      </c>
      <c r="M1285" s="52" t="b">
        <v>0</v>
      </c>
      <c r="N1285" s="53">
        <v>44726.749061724498</v>
      </c>
      <c r="O1285" s="51" t="s">
        <v>2815</v>
      </c>
    </row>
    <row r="1286" spans="1:15" x14ac:dyDescent="0.25">
      <c r="A1286" s="51" t="s">
        <v>32</v>
      </c>
      <c r="B1286" s="51" t="s">
        <v>5928</v>
      </c>
      <c r="C1286" s="51" t="s">
        <v>3396</v>
      </c>
      <c r="D1286" s="51" t="s">
        <v>5929</v>
      </c>
      <c r="E1286" s="51" t="s">
        <v>3195</v>
      </c>
      <c r="F1286" s="51" t="s">
        <v>7313</v>
      </c>
      <c r="G1286" s="51" t="str">
        <f t="shared" si="20"/>
        <v>N</v>
      </c>
      <c r="H1286" s="51"/>
      <c r="I1286" s="51"/>
      <c r="J1286" s="51" t="s">
        <v>3301</v>
      </c>
      <c r="K1286" s="51" t="s">
        <v>3196</v>
      </c>
      <c r="L1286" s="51" t="s">
        <v>3968</v>
      </c>
      <c r="M1286" s="52" t="b">
        <v>0</v>
      </c>
      <c r="N1286" s="53">
        <v>44765.354903205996</v>
      </c>
      <c r="O1286" s="51" t="s">
        <v>34</v>
      </c>
    </row>
    <row r="1287" spans="1:15" x14ac:dyDescent="0.25">
      <c r="A1287" s="51"/>
      <c r="B1287" s="51" t="s">
        <v>5930</v>
      </c>
      <c r="C1287" s="51" t="s">
        <v>3404</v>
      </c>
      <c r="D1287" s="51" t="s">
        <v>5931</v>
      </c>
      <c r="E1287" s="51" t="s">
        <v>3199</v>
      </c>
      <c r="F1287" s="51" t="s">
        <v>6980</v>
      </c>
      <c r="G1287" s="51" t="str">
        <f t="shared" si="20"/>
        <v>B</v>
      </c>
      <c r="H1287" s="51"/>
      <c r="I1287" s="51"/>
      <c r="J1287" s="51" t="s">
        <v>3401</v>
      </c>
      <c r="K1287" s="51" t="s">
        <v>3203</v>
      </c>
      <c r="L1287" s="51" t="s">
        <v>3402</v>
      </c>
      <c r="M1287" s="52" t="b">
        <v>0</v>
      </c>
      <c r="N1287" s="53">
        <v>44709.438616701402</v>
      </c>
      <c r="O1287" s="51" t="s">
        <v>2815</v>
      </c>
    </row>
    <row r="1288" spans="1:15" x14ac:dyDescent="0.25">
      <c r="A1288" s="51"/>
      <c r="B1288" s="51" t="s">
        <v>5932</v>
      </c>
      <c r="C1288" s="51" t="s">
        <v>3404</v>
      </c>
      <c r="D1288" s="51" t="s">
        <v>5933</v>
      </c>
      <c r="E1288" s="51" t="s">
        <v>3199</v>
      </c>
      <c r="F1288" s="51" t="s">
        <v>6980</v>
      </c>
      <c r="G1288" s="51" t="str">
        <f t="shared" si="20"/>
        <v>B</v>
      </c>
      <c r="H1288" s="51"/>
      <c r="I1288" s="51"/>
      <c r="J1288" s="51" t="s">
        <v>3202</v>
      </c>
      <c r="K1288" s="51" t="s">
        <v>3203</v>
      </c>
      <c r="L1288" s="51" t="s">
        <v>3421</v>
      </c>
      <c r="M1288" s="52" t="b">
        <v>0</v>
      </c>
      <c r="N1288" s="53">
        <v>44704.346092974498</v>
      </c>
      <c r="O1288" s="51" t="s">
        <v>2815</v>
      </c>
    </row>
    <row r="1289" spans="1:15" x14ac:dyDescent="0.25">
      <c r="A1289" s="51" t="s">
        <v>32</v>
      </c>
      <c r="B1289" s="51" t="s">
        <v>5934</v>
      </c>
      <c r="C1289" s="51" t="s">
        <v>3381</v>
      </c>
      <c r="D1289" s="51" t="s">
        <v>5935</v>
      </c>
      <c r="E1289" s="51" t="s">
        <v>3195</v>
      </c>
      <c r="F1289" s="51" t="s">
        <v>7313</v>
      </c>
      <c r="G1289" s="51" t="str">
        <f t="shared" si="20"/>
        <v>N</v>
      </c>
      <c r="H1289" s="51"/>
      <c r="I1289" s="51"/>
      <c r="J1289" s="51" t="s">
        <v>3457</v>
      </c>
      <c r="K1289" s="51" t="s">
        <v>3196</v>
      </c>
      <c r="L1289" s="51" t="s">
        <v>4123</v>
      </c>
      <c r="M1289" s="52" t="b">
        <v>0</v>
      </c>
      <c r="N1289" s="53">
        <v>44715.733852118101</v>
      </c>
      <c r="O1289" s="51" t="s">
        <v>34</v>
      </c>
    </row>
    <row r="1290" spans="1:15" x14ac:dyDescent="0.25">
      <c r="A1290" s="51"/>
      <c r="B1290" s="51" t="s">
        <v>5936</v>
      </c>
      <c r="C1290" s="51" t="s">
        <v>3404</v>
      </c>
      <c r="D1290" s="51" t="s">
        <v>5937</v>
      </c>
      <c r="E1290" s="51" t="s">
        <v>4180</v>
      </c>
      <c r="F1290" s="51" t="s">
        <v>6980</v>
      </c>
      <c r="G1290" s="51" t="str">
        <f t="shared" si="20"/>
        <v>B</v>
      </c>
      <c r="H1290" s="51"/>
      <c r="I1290" s="51"/>
      <c r="J1290" s="51" t="s">
        <v>3202</v>
      </c>
      <c r="K1290" s="51" t="s">
        <v>3203</v>
      </c>
      <c r="L1290" s="51" t="s">
        <v>4393</v>
      </c>
      <c r="M1290" s="52" t="b">
        <v>0</v>
      </c>
      <c r="N1290" s="53">
        <v>44705.596491932898</v>
      </c>
      <c r="O1290" s="51" t="s">
        <v>2815</v>
      </c>
    </row>
    <row r="1291" spans="1:15" x14ac:dyDescent="0.25">
      <c r="A1291" s="51"/>
      <c r="B1291" s="51" t="s">
        <v>5938</v>
      </c>
      <c r="C1291" s="51" t="s">
        <v>3399</v>
      </c>
      <c r="D1291" s="51" t="s">
        <v>5939</v>
      </c>
      <c r="E1291" s="51" t="s">
        <v>3199</v>
      </c>
      <c r="F1291" s="51" t="s">
        <v>6980</v>
      </c>
      <c r="G1291" s="51" t="str">
        <f t="shared" si="20"/>
        <v>B</v>
      </c>
      <c r="H1291" s="51"/>
      <c r="I1291" s="51"/>
      <c r="J1291" s="51" t="s">
        <v>3401</v>
      </c>
      <c r="K1291" s="51" t="s">
        <v>3203</v>
      </c>
      <c r="L1291" s="51" t="s">
        <v>4204</v>
      </c>
      <c r="M1291" s="52" t="b">
        <v>0</v>
      </c>
      <c r="N1291" s="53">
        <v>44720.360438541698</v>
      </c>
      <c r="O1291" s="51" t="s">
        <v>2815</v>
      </c>
    </row>
    <row r="1292" spans="1:15" x14ac:dyDescent="0.25">
      <c r="A1292" s="51"/>
      <c r="B1292" s="51" t="s">
        <v>5940</v>
      </c>
      <c r="C1292" s="51" t="s">
        <v>3404</v>
      </c>
      <c r="D1292" s="51" t="s">
        <v>5941</v>
      </c>
      <c r="E1292" s="51" t="s">
        <v>3199</v>
      </c>
      <c r="F1292" s="51" t="s">
        <v>6980</v>
      </c>
      <c r="G1292" s="51" t="str">
        <f t="shared" si="20"/>
        <v>B</v>
      </c>
      <c r="H1292" s="51"/>
      <c r="I1292" s="51"/>
      <c r="J1292" s="51" t="s">
        <v>3409</v>
      </c>
      <c r="K1292" s="51" t="s">
        <v>3203</v>
      </c>
      <c r="L1292" s="51" t="s">
        <v>4444</v>
      </c>
      <c r="M1292" s="52" t="b">
        <v>0</v>
      </c>
      <c r="N1292" s="53">
        <v>44705.591301817098</v>
      </c>
      <c r="O1292" s="51" t="s">
        <v>2815</v>
      </c>
    </row>
    <row r="1293" spans="1:15" x14ac:dyDescent="0.25">
      <c r="A1293" s="51"/>
      <c r="B1293" s="51" t="s">
        <v>5942</v>
      </c>
      <c r="C1293" s="51" t="s">
        <v>3404</v>
      </c>
      <c r="D1293" s="51" t="s">
        <v>5943</v>
      </c>
      <c r="E1293" s="51" t="s">
        <v>3199</v>
      </c>
      <c r="F1293" s="51" t="s">
        <v>6980</v>
      </c>
      <c r="G1293" s="51" t="str">
        <f t="shared" si="20"/>
        <v>B</v>
      </c>
      <c r="H1293" s="51"/>
      <c r="I1293" s="51"/>
      <c r="J1293" s="51" t="s">
        <v>3401</v>
      </c>
      <c r="K1293" s="51" t="s">
        <v>3203</v>
      </c>
      <c r="L1293" s="51" t="s">
        <v>3402</v>
      </c>
      <c r="M1293" s="52" t="b">
        <v>0</v>
      </c>
      <c r="N1293" s="53">
        <v>44709.438248761602</v>
      </c>
      <c r="O1293" s="51" t="s">
        <v>2815</v>
      </c>
    </row>
    <row r="1294" spans="1:15" x14ac:dyDescent="0.25">
      <c r="A1294" s="51"/>
      <c r="B1294" s="51" t="s">
        <v>5944</v>
      </c>
      <c r="C1294" s="51" t="s">
        <v>3404</v>
      </c>
      <c r="D1294" s="51" t="s">
        <v>5945</v>
      </c>
      <c r="E1294" s="51" t="s">
        <v>3199</v>
      </c>
      <c r="F1294" s="51" t="s">
        <v>6980</v>
      </c>
      <c r="G1294" s="51" t="str">
        <f t="shared" si="20"/>
        <v>B</v>
      </c>
      <c r="H1294" s="51"/>
      <c r="I1294" s="51"/>
      <c r="J1294" s="51" t="s">
        <v>3409</v>
      </c>
      <c r="K1294" s="51" t="s">
        <v>3203</v>
      </c>
      <c r="L1294" s="51" t="s">
        <v>3918</v>
      </c>
      <c r="M1294" s="52" t="b">
        <v>0</v>
      </c>
      <c r="N1294" s="53">
        <v>44704.589064432897</v>
      </c>
      <c r="O1294" s="51" t="s">
        <v>2815</v>
      </c>
    </row>
    <row r="1295" spans="1:15" x14ac:dyDescent="0.25">
      <c r="A1295" s="51"/>
      <c r="B1295" s="51" t="s">
        <v>5946</v>
      </c>
      <c r="C1295" s="51" t="s">
        <v>3399</v>
      </c>
      <c r="D1295" s="51" t="s">
        <v>5947</v>
      </c>
      <c r="E1295" s="51" t="s">
        <v>3199</v>
      </c>
      <c r="F1295" s="51" t="s">
        <v>6980</v>
      </c>
      <c r="G1295" s="51" t="str">
        <f t="shared" si="20"/>
        <v>B</v>
      </c>
      <c r="H1295" s="51"/>
      <c r="I1295" s="51"/>
      <c r="J1295" s="51" t="s">
        <v>3202</v>
      </c>
      <c r="K1295" s="51" t="s">
        <v>3203</v>
      </c>
      <c r="L1295" s="51" t="s">
        <v>4204</v>
      </c>
      <c r="M1295" s="52" t="b">
        <v>0</v>
      </c>
      <c r="N1295" s="53">
        <v>44720.360124999999</v>
      </c>
      <c r="O1295" s="51" t="s">
        <v>2815</v>
      </c>
    </row>
    <row r="1296" spans="1:15" x14ac:dyDescent="0.25">
      <c r="A1296" s="51" t="s">
        <v>32</v>
      </c>
      <c r="B1296" s="51" t="s">
        <v>5948</v>
      </c>
      <c r="C1296" s="51" t="s">
        <v>3396</v>
      </c>
      <c r="D1296" s="51" t="s">
        <v>1992</v>
      </c>
      <c r="E1296" s="51" t="s">
        <v>3195</v>
      </c>
      <c r="F1296" s="51" t="s">
        <v>7313</v>
      </c>
      <c r="G1296" s="51" t="str">
        <f t="shared" si="20"/>
        <v>N</v>
      </c>
      <c r="H1296" s="51"/>
      <c r="I1296" s="51"/>
      <c r="J1296" s="51" t="s">
        <v>3387</v>
      </c>
      <c r="K1296" s="51" t="s">
        <v>3196</v>
      </c>
      <c r="L1296" s="51" t="s">
        <v>3397</v>
      </c>
      <c r="M1296" s="52" t="b">
        <v>0</v>
      </c>
      <c r="N1296" s="53">
        <v>44725.612386377303</v>
      </c>
      <c r="O1296" s="51" t="s">
        <v>34</v>
      </c>
    </row>
    <row r="1297" spans="1:15" ht="21" x14ac:dyDescent="0.25">
      <c r="A1297" s="51"/>
      <c r="B1297" s="51" t="s">
        <v>5949</v>
      </c>
      <c r="C1297" s="51" t="s">
        <v>3404</v>
      </c>
      <c r="D1297" s="54" t="s">
        <v>5950</v>
      </c>
      <c r="E1297" s="51" t="s">
        <v>3199</v>
      </c>
      <c r="F1297" s="51" t="s">
        <v>6980</v>
      </c>
      <c r="G1297" s="51" t="str">
        <f t="shared" si="20"/>
        <v>B</v>
      </c>
      <c r="H1297" s="51"/>
      <c r="I1297" s="51"/>
      <c r="J1297" s="51" t="s">
        <v>3202</v>
      </c>
      <c r="K1297" s="51" t="s">
        <v>3203</v>
      </c>
      <c r="L1297" s="51" t="s">
        <v>3479</v>
      </c>
      <c r="M1297" s="52" t="b">
        <v>0</v>
      </c>
      <c r="N1297" s="53">
        <v>44704.573565428203</v>
      </c>
      <c r="O1297" s="51" t="s">
        <v>2815</v>
      </c>
    </row>
    <row r="1298" spans="1:15" x14ac:dyDescent="0.25">
      <c r="A1298" s="51"/>
      <c r="B1298" s="51" t="s">
        <v>5951</v>
      </c>
      <c r="C1298" s="51" t="s">
        <v>3404</v>
      </c>
      <c r="D1298" s="51" t="s">
        <v>5952</v>
      </c>
      <c r="E1298" s="51" t="s">
        <v>3199</v>
      </c>
      <c r="F1298" s="51" t="s">
        <v>6980</v>
      </c>
      <c r="G1298" s="51" t="str">
        <f t="shared" si="20"/>
        <v>B</v>
      </c>
      <c r="H1298" s="51"/>
      <c r="I1298" s="51"/>
      <c r="J1298" s="51" t="s">
        <v>3409</v>
      </c>
      <c r="K1298" s="51" t="s">
        <v>3203</v>
      </c>
      <c r="L1298" s="51" t="s">
        <v>3918</v>
      </c>
      <c r="M1298" s="52" t="b">
        <v>0</v>
      </c>
      <c r="N1298" s="53">
        <v>44704.587479629598</v>
      </c>
      <c r="O1298" s="51" t="s">
        <v>2815</v>
      </c>
    </row>
    <row r="1299" spans="1:15" x14ac:dyDescent="0.25">
      <c r="A1299" s="51"/>
      <c r="B1299" s="51" t="s">
        <v>5953</v>
      </c>
      <c r="C1299" s="51" t="s">
        <v>3404</v>
      </c>
      <c r="D1299" s="51" t="s">
        <v>5954</v>
      </c>
      <c r="E1299" s="51" t="s">
        <v>3199</v>
      </c>
      <c r="F1299" s="51" t="s">
        <v>6980</v>
      </c>
      <c r="G1299" s="51" t="str">
        <f t="shared" si="20"/>
        <v>B</v>
      </c>
      <c r="H1299" s="51"/>
      <c r="I1299" s="51"/>
      <c r="J1299" s="51" t="s">
        <v>3409</v>
      </c>
      <c r="K1299" s="51" t="s">
        <v>3203</v>
      </c>
      <c r="L1299" s="51" t="s">
        <v>4444</v>
      </c>
      <c r="M1299" s="52" t="b">
        <v>0</v>
      </c>
      <c r="N1299" s="53">
        <v>44705.591516053202</v>
      </c>
      <c r="O1299" s="51" t="s">
        <v>2815</v>
      </c>
    </row>
    <row r="1300" spans="1:15" x14ac:dyDescent="0.25">
      <c r="A1300" s="51"/>
      <c r="B1300" s="51" t="s">
        <v>5955</v>
      </c>
      <c r="C1300" s="51" t="s">
        <v>3404</v>
      </c>
      <c r="D1300" s="51" t="s">
        <v>5956</v>
      </c>
      <c r="E1300" s="51" t="s">
        <v>3199</v>
      </c>
      <c r="F1300" s="51" t="s">
        <v>6980</v>
      </c>
      <c r="G1300" s="51" t="str">
        <f t="shared" si="20"/>
        <v>B</v>
      </c>
      <c r="H1300" s="51"/>
      <c r="I1300" s="51"/>
      <c r="J1300" s="51" t="s">
        <v>3409</v>
      </c>
      <c r="K1300" s="51" t="s">
        <v>3203</v>
      </c>
      <c r="L1300" s="51" t="s">
        <v>4444</v>
      </c>
      <c r="M1300" s="52" t="b">
        <v>0</v>
      </c>
      <c r="N1300" s="53">
        <v>44705.589784178199</v>
      </c>
      <c r="O1300" s="51" t="s">
        <v>2815</v>
      </c>
    </row>
    <row r="1301" spans="1:15" x14ac:dyDescent="0.25">
      <c r="A1301" s="51" t="s">
        <v>32</v>
      </c>
      <c r="B1301" s="51" t="s">
        <v>5957</v>
      </c>
      <c r="C1301" s="51" t="s">
        <v>3396</v>
      </c>
      <c r="D1301" s="51" t="s">
        <v>5958</v>
      </c>
      <c r="E1301" s="51" t="s">
        <v>3195</v>
      </c>
      <c r="F1301" s="51" t="s">
        <v>7313</v>
      </c>
      <c r="G1301" s="51" t="str">
        <f t="shared" si="20"/>
        <v>N</v>
      </c>
      <c r="H1301" s="51"/>
      <c r="I1301" s="51"/>
      <c r="J1301" s="51" t="s">
        <v>3301</v>
      </c>
      <c r="K1301" s="51" t="s">
        <v>3196</v>
      </c>
      <c r="L1301" s="51" t="s">
        <v>3397</v>
      </c>
      <c r="M1301" s="52" t="b">
        <v>0</v>
      </c>
      <c r="N1301" s="53">
        <v>44749.636638344899</v>
      </c>
      <c r="O1301" s="51" t="s">
        <v>34</v>
      </c>
    </row>
    <row r="1302" spans="1:15" x14ac:dyDescent="0.25">
      <c r="A1302" s="51"/>
      <c r="B1302" s="51" t="s">
        <v>5959</v>
      </c>
      <c r="C1302" s="51" t="s">
        <v>3404</v>
      </c>
      <c r="D1302" s="51" t="s">
        <v>5960</v>
      </c>
      <c r="E1302" s="51" t="s">
        <v>3199</v>
      </c>
      <c r="F1302" s="51" t="s">
        <v>6980</v>
      </c>
      <c r="G1302" s="51" t="str">
        <f t="shared" si="20"/>
        <v>B</v>
      </c>
      <c r="H1302" s="51"/>
      <c r="I1302" s="51"/>
      <c r="J1302" s="51" t="s">
        <v>3409</v>
      </c>
      <c r="K1302" s="51" t="s">
        <v>3203</v>
      </c>
      <c r="L1302" s="51" t="s">
        <v>4444</v>
      </c>
      <c r="M1302" s="52" t="b">
        <v>0</v>
      </c>
      <c r="N1302" s="53">
        <v>44705.5902710995</v>
      </c>
      <c r="O1302" s="51" t="s">
        <v>2815</v>
      </c>
    </row>
    <row r="1303" spans="1:15" x14ac:dyDescent="0.25">
      <c r="A1303" s="51" t="s">
        <v>32</v>
      </c>
      <c r="B1303" s="51" t="s">
        <v>5961</v>
      </c>
      <c r="C1303" s="51" t="s">
        <v>3976</v>
      </c>
      <c r="D1303" s="51" t="s">
        <v>5962</v>
      </c>
      <c r="E1303" s="51" t="s">
        <v>3195</v>
      </c>
      <c r="F1303" s="51" t="s">
        <v>7313</v>
      </c>
      <c r="G1303" s="51" t="str">
        <f t="shared" si="20"/>
        <v>N</v>
      </c>
      <c r="H1303" s="51"/>
      <c r="I1303" s="51"/>
      <c r="J1303" s="51" t="s">
        <v>3387</v>
      </c>
      <c r="K1303" s="51" t="s">
        <v>3196</v>
      </c>
      <c r="L1303" s="51" t="s">
        <v>3388</v>
      </c>
      <c r="M1303" s="52" t="b">
        <v>0</v>
      </c>
      <c r="N1303" s="53">
        <v>44765.4275136574</v>
      </c>
      <c r="O1303" s="51" t="s">
        <v>34</v>
      </c>
    </row>
    <row r="1304" spans="1:15" x14ac:dyDescent="0.25">
      <c r="A1304" s="51"/>
      <c r="B1304" s="51" t="s">
        <v>5963</v>
      </c>
      <c r="C1304" s="51" t="s">
        <v>3404</v>
      </c>
      <c r="D1304" s="51" t="s">
        <v>5964</v>
      </c>
      <c r="E1304" s="51" t="s">
        <v>3199</v>
      </c>
      <c r="F1304" s="51" t="s">
        <v>6980</v>
      </c>
      <c r="G1304" s="51" t="str">
        <f t="shared" si="20"/>
        <v>B</v>
      </c>
      <c r="H1304" s="51"/>
      <c r="I1304" s="51"/>
      <c r="J1304" s="51" t="s">
        <v>3409</v>
      </c>
      <c r="K1304" s="51" t="s">
        <v>3203</v>
      </c>
      <c r="L1304" s="51" t="s">
        <v>4444</v>
      </c>
      <c r="M1304" s="52" t="b">
        <v>0</v>
      </c>
      <c r="N1304" s="53">
        <v>44705.590069594902</v>
      </c>
      <c r="O1304" s="51" t="s">
        <v>2815</v>
      </c>
    </row>
    <row r="1305" spans="1:15" x14ac:dyDescent="0.25">
      <c r="A1305" s="51"/>
      <c r="B1305" s="51" t="s">
        <v>5965</v>
      </c>
      <c r="C1305" s="51" t="s">
        <v>3399</v>
      </c>
      <c r="D1305" s="51" t="s">
        <v>5966</v>
      </c>
      <c r="E1305" s="51" t="s">
        <v>3199</v>
      </c>
      <c r="F1305" s="51" t="s">
        <v>6980</v>
      </c>
      <c r="G1305" s="51" t="str">
        <f t="shared" si="20"/>
        <v>B</v>
      </c>
      <c r="H1305" s="51"/>
      <c r="I1305" s="51"/>
      <c r="J1305" s="51" t="s">
        <v>3401</v>
      </c>
      <c r="K1305" s="51" t="s">
        <v>3203</v>
      </c>
      <c r="L1305" s="51" t="s">
        <v>4204</v>
      </c>
      <c r="M1305" s="52" t="b">
        <v>0</v>
      </c>
      <c r="N1305" s="53">
        <v>44720.676210844897</v>
      </c>
      <c r="O1305" s="51" t="s">
        <v>2815</v>
      </c>
    </row>
    <row r="1306" spans="1:15" x14ac:dyDescent="0.25">
      <c r="A1306" s="51"/>
      <c r="B1306" s="51" t="s">
        <v>5967</v>
      </c>
      <c r="C1306" s="51" t="s">
        <v>3399</v>
      </c>
      <c r="D1306" s="51" t="s">
        <v>5968</v>
      </c>
      <c r="E1306" s="51" t="s">
        <v>3199</v>
      </c>
      <c r="F1306" s="51" t="s">
        <v>6980</v>
      </c>
      <c r="G1306" s="51" t="str">
        <f t="shared" si="20"/>
        <v>B</v>
      </c>
      <c r="H1306" s="51"/>
      <c r="I1306" s="51"/>
      <c r="J1306" s="51" t="s">
        <v>3401</v>
      </c>
      <c r="K1306" s="51" t="s">
        <v>3203</v>
      </c>
      <c r="L1306" s="51" t="s">
        <v>3449</v>
      </c>
      <c r="M1306" s="52" t="b">
        <v>0</v>
      </c>
      <c r="N1306" s="53">
        <v>44709.447701006902</v>
      </c>
      <c r="O1306" s="51" t="s">
        <v>2815</v>
      </c>
    </row>
    <row r="1307" spans="1:15" x14ac:dyDescent="0.25">
      <c r="A1307" s="51" t="s">
        <v>32</v>
      </c>
      <c r="B1307" s="51" t="s">
        <v>5969</v>
      </c>
      <c r="C1307" s="51" t="s">
        <v>3396</v>
      </c>
      <c r="D1307" s="51" t="s">
        <v>1557</v>
      </c>
      <c r="E1307" s="51" t="s">
        <v>3195</v>
      </c>
      <c r="F1307" s="51" t="s">
        <v>7313</v>
      </c>
      <c r="G1307" s="51" t="str">
        <f t="shared" si="20"/>
        <v>N</v>
      </c>
      <c r="H1307" s="51"/>
      <c r="I1307" s="51"/>
      <c r="J1307" s="51" t="s">
        <v>3387</v>
      </c>
      <c r="K1307" s="51" t="s">
        <v>3196</v>
      </c>
      <c r="L1307" s="51" t="s">
        <v>3397</v>
      </c>
      <c r="M1307" s="52" t="b">
        <v>0</v>
      </c>
      <c r="N1307" s="53">
        <v>44767.325078090304</v>
      </c>
      <c r="O1307" s="51" t="s">
        <v>34</v>
      </c>
    </row>
    <row r="1308" spans="1:15" x14ac:dyDescent="0.25">
      <c r="A1308" s="51" t="s">
        <v>32</v>
      </c>
      <c r="B1308" s="51" t="s">
        <v>5970</v>
      </c>
      <c r="C1308" s="51" t="s">
        <v>3396</v>
      </c>
      <c r="D1308" s="51" t="s">
        <v>5971</v>
      </c>
      <c r="E1308" s="51" t="s">
        <v>3195</v>
      </c>
      <c r="F1308" s="51" t="s">
        <v>7313</v>
      </c>
      <c r="G1308" s="51" t="str">
        <f t="shared" si="20"/>
        <v>N</v>
      </c>
      <c r="H1308" s="51"/>
      <c r="I1308" s="51"/>
      <c r="J1308" s="51" t="s">
        <v>3391</v>
      </c>
      <c r="K1308" s="51" t="s">
        <v>3196</v>
      </c>
      <c r="L1308" s="51" t="s">
        <v>3847</v>
      </c>
      <c r="M1308" s="52" t="b">
        <v>0</v>
      </c>
      <c r="N1308" s="53">
        <v>44735.436824189797</v>
      </c>
      <c r="O1308" s="51" t="s">
        <v>34</v>
      </c>
    </row>
    <row r="1309" spans="1:15" x14ac:dyDescent="0.25">
      <c r="A1309" s="51"/>
      <c r="B1309" s="51" t="s">
        <v>5972</v>
      </c>
      <c r="C1309" s="51" t="s">
        <v>3404</v>
      </c>
      <c r="D1309" s="51" t="s">
        <v>5973</v>
      </c>
      <c r="E1309" s="51" t="s">
        <v>3199</v>
      </c>
      <c r="F1309" s="51" t="s">
        <v>6980</v>
      </c>
      <c r="G1309" s="51" t="str">
        <f t="shared" si="20"/>
        <v>B</v>
      </c>
      <c r="H1309" s="51"/>
      <c r="I1309" s="51"/>
      <c r="J1309" s="51" t="s">
        <v>3401</v>
      </c>
      <c r="K1309" s="51" t="s">
        <v>3203</v>
      </c>
      <c r="L1309" s="51" t="s">
        <v>3476</v>
      </c>
      <c r="M1309" s="52" t="b">
        <v>0</v>
      </c>
      <c r="N1309" s="53">
        <v>44707.340467395799</v>
      </c>
      <c r="O1309" s="51" t="s">
        <v>2815</v>
      </c>
    </row>
    <row r="1310" spans="1:15" x14ac:dyDescent="0.25">
      <c r="A1310" s="51"/>
      <c r="B1310" s="51" t="s">
        <v>5974</v>
      </c>
      <c r="C1310" s="51" t="s">
        <v>3404</v>
      </c>
      <c r="D1310" s="51" t="s">
        <v>5975</v>
      </c>
      <c r="E1310" s="51" t="s">
        <v>3199</v>
      </c>
      <c r="F1310" s="51" t="s">
        <v>6980</v>
      </c>
      <c r="G1310" s="51" t="str">
        <f t="shared" si="20"/>
        <v>B</v>
      </c>
      <c r="H1310" s="51"/>
      <c r="I1310" s="51"/>
      <c r="J1310" s="51" t="s">
        <v>3401</v>
      </c>
      <c r="K1310" s="51" t="s">
        <v>3203</v>
      </c>
      <c r="L1310" s="51" t="s">
        <v>3476</v>
      </c>
      <c r="M1310" s="52" t="b">
        <v>0</v>
      </c>
      <c r="N1310" s="53">
        <v>44707.339951238398</v>
      </c>
      <c r="O1310" s="51" t="s">
        <v>2815</v>
      </c>
    </row>
    <row r="1311" spans="1:15" x14ac:dyDescent="0.25">
      <c r="A1311" s="51" t="s">
        <v>32</v>
      </c>
      <c r="B1311" s="51" t="s">
        <v>5976</v>
      </c>
      <c r="C1311" s="51" t="s">
        <v>3396</v>
      </c>
      <c r="D1311" s="51" t="s">
        <v>5977</v>
      </c>
      <c r="E1311" s="51" t="s">
        <v>3195</v>
      </c>
      <c r="F1311" s="51" t="s">
        <v>7313</v>
      </c>
      <c r="G1311" s="51" t="str">
        <f t="shared" si="20"/>
        <v>N</v>
      </c>
      <c r="H1311" s="51"/>
      <c r="I1311" s="51"/>
      <c r="J1311" s="51" t="s">
        <v>3391</v>
      </c>
      <c r="K1311" s="51" t="s">
        <v>3196</v>
      </c>
      <c r="L1311" s="51" t="s">
        <v>3847</v>
      </c>
      <c r="M1311" s="52" t="b">
        <v>0</v>
      </c>
      <c r="N1311" s="53">
        <v>44725.606314664401</v>
      </c>
      <c r="O1311" s="51" t="s">
        <v>34</v>
      </c>
    </row>
    <row r="1312" spans="1:15" x14ac:dyDescent="0.25">
      <c r="A1312" s="51"/>
      <c r="B1312" s="51" t="s">
        <v>5978</v>
      </c>
      <c r="C1312" s="51" t="s">
        <v>3404</v>
      </c>
      <c r="D1312" s="51" t="s">
        <v>5979</v>
      </c>
      <c r="E1312" s="51" t="s">
        <v>3199</v>
      </c>
      <c r="F1312" s="51" t="s">
        <v>6980</v>
      </c>
      <c r="G1312" s="51" t="str">
        <f t="shared" si="20"/>
        <v>B</v>
      </c>
      <c r="H1312" s="51"/>
      <c r="I1312" s="51"/>
      <c r="J1312" s="51" t="s">
        <v>3401</v>
      </c>
      <c r="K1312" s="51" t="s">
        <v>3203</v>
      </c>
      <c r="L1312" s="51" t="s">
        <v>3454</v>
      </c>
      <c r="M1312" s="52" t="b">
        <v>0</v>
      </c>
      <c r="N1312" s="53">
        <v>44707.422491747697</v>
      </c>
      <c r="O1312" s="51" t="s">
        <v>2815</v>
      </c>
    </row>
    <row r="1313" spans="1:15" x14ac:dyDescent="0.25">
      <c r="A1313" s="51" t="s">
        <v>32</v>
      </c>
      <c r="B1313" s="51" t="s">
        <v>5980</v>
      </c>
      <c r="C1313" s="51" t="s">
        <v>3396</v>
      </c>
      <c r="D1313" s="51" t="s">
        <v>5981</v>
      </c>
      <c r="E1313" s="51" t="s">
        <v>3195</v>
      </c>
      <c r="F1313" s="51" t="s">
        <v>7313</v>
      </c>
      <c r="G1313" s="51" t="str">
        <f t="shared" si="20"/>
        <v>N</v>
      </c>
      <c r="H1313" s="51"/>
      <c r="I1313" s="51"/>
      <c r="J1313" s="51" t="s">
        <v>3391</v>
      </c>
      <c r="K1313" s="51" t="s">
        <v>3196</v>
      </c>
      <c r="L1313" s="51" t="s">
        <v>3430</v>
      </c>
      <c r="M1313" s="52" t="b">
        <v>0</v>
      </c>
      <c r="N1313" s="53">
        <v>44749.615390624997</v>
      </c>
      <c r="O1313" s="51" t="s">
        <v>34</v>
      </c>
    </row>
    <row r="1314" spans="1:15" x14ac:dyDescent="0.25">
      <c r="A1314" s="51" t="s">
        <v>32</v>
      </c>
      <c r="B1314" s="51" t="s">
        <v>5982</v>
      </c>
      <c r="C1314" s="51" t="s">
        <v>3381</v>
      </c>
      <c r="D1314" s="51" t="s">
        <v>5983</v>
      </c>
      <c r="E1314" s="51" t="s">
        <v>3195</v>
      </c>
      <c r="F1314" s="51" t="s">
        <v>7313</v>
      </c>
      <c r="G1314" s="51" t="str">
        <f t="shared" si="20"/>
        <v>N</v>
      </c>
      <c r="H1314" s="51"/>
      <c r="I1314" s="51"/>
      <c r="J1314" s="51" t="s">
        <v>3457</v>
      </c>
      <c r="K1314" s="51" t="s">
        <v>3196</v>
      </c>
      <c r="L1314" s="51" t="s">
        <v>4123</v>
      </c>
      <c r="M1314" s="52" t="b">
        <v>0</v>
      </c>
      <c r="N1314" s="53">
        <v>44750.399004432897</v>
      </c>
      <c r="O1314" s="51" t="s">
        <v>34</v>
      </c>
    </row>
    <row r="1315" spans="1:15" x14ac:dyDescent="0.25">
      <c r="A1315" s="51"/>
      <c r="B1315" s="51" t="s">
        <v>5984</v>
      </c>
      <c r="C1315" s="51" t="s">
        <v>3404</v>
      </c>
      <c r="D1315" s="51" t="s">
        <v>5985</v>
      </c>
      <c r="E1315" s="51" t="s">
        <v>3199</v>
      </c>
      <c r="F1315" s="51" t="s">
        <v>6980</v>
      </c>
      <c r="G1315" s="51" t="str">
        <f t="shared" si="20"/>
        <v>B</v>
      </c>
      <c r="H1315" s="51"/>
      <c r="I1315" s="51"/>
      <c r="J1315" s="51" t="s">
        <v>3202</v>
      </c>
      <c r="K1315" s="51" t="s">
        <v>3203</v>
      </c>
      <c r="L1315" s="51" t="s">
        <v>3415</v>
      </c>
      <c r="M1315" s="52" t="b">
        <v>0</v>
      </c>
      <c r="N1315" s="53">
        <v>44704.463996215301</v>
      </c>
      <c r="O1315" s="51" t="s">
        <v>2815</v>
      </c>
    </row>
    <row r="1316" spans="1:15" x14ac:dyDescent="0.25">
      <c r="A1316" s="51"/>
      <c r="B1316" s="51" t="s">
        <v>5986</v>
      </c>
      <c r="C1316" s="51" t="s">
        <v>3404</v>
      </c>
      <c r="D1316" s="51" t="s">
        <v>5987</v>
      </c>
      <c r="E1316" s="51" t="s">
        <v>3199</v>
      </c>
      <c r="F1316" s="51" t="s">
        <v>6980</v>
      </c>
      <c r="G1316" s="51" t="str">
        <f t="shared" si="20"/>
        <v>B</v>
      </c>
      <c r="H1316" s="51"/>
      <c r="I1316" s="51"/>
      <c r="J1316" s="51" t="s">
        <v>3202</v>
      </c>
      <c r="K1316" s="51" t="s">
        <v>3203</v>
      </c>
      <c r="L1316" s="51" t="s">
        <v>3421</v>
      </c>
      <c r="M1316" s="52" t="b">
        <v>0</v>
      </c>
      <c r="N1316" s="53">
        <v>44704.348051354202</v>
      </c>
      <c r="O1316" s="51" t="s">
        <v>2815</v>
      </c>
    </row>
    <row r="1317" spans="1:15" x14ac:dyDescent="0.25">
      <c r="A1317" s="51"/>
      <c r="B1317" s="51" t="s">
        <v>5988</v>
      </c>
      <c r="C1317" s="51" t="s">
        <v>3404</v>
      </c>
      <c r="D1317" s="51" t="s">
        <v>5989</v>
      </c>
      <c r="E1317" s="51" t="s">
        <v>3199</v>
      </c>
      <c r="F1317" s="51" t="s">
        <v>6980</v>
      </c>
      <c r="G1317" s="51" t="str">
        <f t="shared" si="20"/>
        <v>B</v>
      </c>
      <c r="H1317" s="51"/>
      <c r="I1317" s="51"/>
      <c r="J1317" s="51" t="s">
        <v>3409</v>
      </c>
      <c r="K1317" s="51" t="s">
        <v>3203</v>
      </c>
      <c r="L1317" s="51" t="s">
        <v>3532</v>
      </c>
      <c r="M1317" s="52" t="b">
        <v>0</v>
      </c>
      <c r="N1317" s="53">
        <v>44704.656619560199</v>
      </c>
      <c r="O1317" s="51" t="s">
        <v>2815</v>
      </c>
    </row>
    <row r="1318" spans="1:15" x14ac:dyDescent="0.25">
      <c r="A1318" s="51" t="s">
        <v>32</v>
      </c>
      <c r="B1318" s="51" t="s">
        <v>5990</v>
      </c>
      <c r="C1318" s="51" t="s">
        <v>3428</v>
      </c>
      <c r="D1318" s="51" t="s">
        <v>5991</v>
      </c>
      <c r="E1318" s="51" t="s">
        <v>3195</v>
      </c>
      <c r="F1318" s="51" t="s">
        <v>7313</v>
      </c>
      <c r="G1318" s="51" t="str">
        <f t="shared" si="20"/>
        <v>N</v>
      </c>
      <c r="H1318" s="51"/>
      <c r="I1318" s="51"/>
      <c r="J1318" s="51" t="s">
        <v>3391</v>
      </c>
      <c r="K1318" s="51" t="s">
        <v>3196</v>
      </c>
      <c r="L1318" s="51" t="s">
        <v>4126</v>
      </c>
      <c r="M1318" s="52" t="b">
        <v>0</v>
      </c>
      <c r="N1318" s="53">
        <v>44809.717391319398</v>
      </c>
      <c r="O1318" s="51" t="s">
        <v>34</v>
      </c>
    </row>
    <row r="1319" spans="1:15" x14ac:dyDescent="0.25">
      <c r="A1319" s="51"/>
      <c r="B1319" s="51" t="s">
        <v>5992</v>
      </c>
      <c r="C1319" s="51" t="s">
        <v>3404</v>
      </c>
      <c r="D1319" s="51" t="s">
        <v>5993</v>
      </c>
      <c r="E1319" s="51" t="s">
        <v>3199</v>
      </c>
      <c r="F1319" s="51" t="s">
        <v>6980</v>
      </c>
      <c r="G1319" s="51" t="str">
        <f t="shared" si="20"/>
        <v>B</v>
      </c>
      <c r="H1319" s="51"/>
      <c r="I1319" s="51"/>
      <c r="J1319" s="51" t="s">
        <v>3202</v>
      </c>
      <c r="K1319" s="51" t="s">
        <v>3203</v>
      </c>
      <c r="L1319" s="51" t="s">
        <v>3415</v>
      </c>
      <c r="M1319" s="52" t="b">
        <v>0</v>
      </c>
      <c r="N1319" s="53">
        <v>44704.464630324102</v>
      </c>
      <c r="O1319" s="51" t="s">
        <v>2815</v>
      </c>
    </row>
    <row r="1320" spans="1:15" ht="21" x14ac:dyDescent="0.25">
      <c r="A1320" s="51"/>
      <c r="B1320" s="51" t="s">
        <v>5994</v>
      </c>
      <c r="C1320" s="51" t="s">
        <v>3404</v>
      </c>
      <c r="D1320" s="54" t="s">
        <v>5995</v>
      </c>
      <c r="E1320" s="51" t="s">
        <v>3199</v>
      </c>
      <c r="F1320" s="51" t="s">
        <v>6980</v>
      </c>
      <c r="G1320" s="51" t="str">
        <f t="shared" si="20"/>
        <v>B</v>
      </c>
      <c r="H1320" s="51"/>
      <c r="I1320" s="51"/>
      <c r="J1320" s="51" t="s">
        <v>3401</v>
      </c>
      <c r="K1320" s="51" t="s">
        <v>3203</v>
      </c>
      <c r="L1320" s="51" t="s">
        <v>3454</v>
      </c>
      <c r="M1320" s="52" t="b">
        <v>0</v>
      </c>
      <c r="N1320" s="53">
        <v>44707.4226774653</v>
      </c>
      <c r="O1320" s="51" t="s">
        <v>2815</v>
      </c>
    </row>
    <row r="1321" spans="1:15" x14ac:dyDescent="0.25">
      <c r="A1321" s="51" t="s">
        <v>32</v>
      </c>
      <c r="B1321" s="51" t="s">
        <v>5996</v>
      </c>
      <c r="C1321" s="51" t="s">
        <v>3396</v>
      </c>
      <c r="D1321" s="51" t="s">
        <v>5997</v>
      </c>
      <c r="E1321" s="51" t="s">
        <v>3195</v>
      </c>
      <c r="F1321" s="51" t="s">
        <v>7313</v>
      </c>
      <c r="G1321" s="51" t="str">
        <f t="shared" si="20"/>
        <v>N</v>
      </c>
      <c r="H1321" s="51"/>
      <c r="I1321" s="51"/>
      <c r="J1321" s="51" t="s">
        <v>3301</v>
      </c>
      <c r="K1321" s="51" t="s">
        <v>3196</v>
      </c>
      <c r="L1321" s="51" t="s">
        <v>3397</v>
      </c>
      <c r="M1321" s="52" t="b">
        <v>0</v>
      </c>
      <c r="N1321" s="53">
        <v>44765.333659872696</v>
      </c>
      <c r="O1321" s="51" t="s">
        <v>34</v>
      </c>
    </row>
    <row r="1322" spans="1:15" x14ac:dyDescent="0.25">
      <c r="A1322" s="51" t="s">
        <v>32</v>
      </c>
      <c r="B1322" s="51" t="s">
        <v>5998</v>
      </c>
      <c r="C1322" s="51" t="s">
        <v>3428</v>
      </c>
      <c r="D1322" s="51" t="s">
        <v>5999</v>
      </c>
      <c r="E1322" s="51" t="s">
        <v>3195</v>
      </c>
      <c r="F1322" s="51" t="s">
        <v>7313</v>
      </c>
      <c r="G1322" s="51" t="str">
        <f t="shared" si="20"/>
        <v>N</v>
      </c>
      <c r="H1322" s="51"/>
      <c r="I1322" s="51"/>
      <c r="J1322" s="51" t="s">
        <v>3391</v>
      </c>
      <c r="K1322" s="51" t="s">
        <v>3196</v>
      </c>
      <c r="L1322" s="51" t="s">
        <v>4126</v>
      </c>
      <c r="M1322" s="52" t="b">
        <v>0</v>
      </c>
      <c r="N1322" s="53">
        <v>44719.752797419002</v>
      </c>
      <c r="O1322" s="51" t="s">
        <v>34</v>
      </c>
    </row>
    <row r="1323" spans="1:15" x14ac:dyDescent="0.25">
      <c r="A1323" s="51"/>
      <c r="B1323" s="51" t="s">
        <v>6000</v>
      </c>
      <c r="C1323" s="51" t="s">
        <v>3404</v>
      </c>
      <c r="D1323" s="51" t="s">
        <v>6001</v>
      </c>
      <c r="E1323" s="51" t="s">
        <v>4180</v>
      </c>
      <c r="F1323" s="51" t="s">
        <v>6980</v>
      </c>
      <c r="G1323" s="51" t="str">
        <f t="shared" si="20"/>
        <v>B</v>
      </c>
      <c r="H1323" s="51"/>
      <c r="I1323" s="51"/>
      <c r="J1323" s="51" t="s">
        <v>3401</v>
      </c>
      <c r="K1323" s="51" t="s">
        <v>3203</v>
      </c>
      <c r="L1323" s="51" t="s">
        <v>4393</v>
      </c>
      <c r="M1323" s="52" t="b">
        <v>0</v>
      </c>
      <c r="N1323" s="53">
        <v>44705.597028472199</v>
      </c>
      <c r="O1323" s="51" t="s">
        <v>2815</v>
      </c>
    </row>
    <row r="1324" spans="1:15" x14ac:dyDescent="0.25">
      <c r="A1324" s="51"/>
      <c r="B1324" s="51" t="s">
        <v>6002</v>
      </c>
      <c r="C1324" s="51" t="s">
        <v>3404</v>
      </c>
      <c r="D1324" s="51" t="s">
        <v>6003</v>
      </c>
      <c r="E1324" s="51" t="s">
        <v>4180</v>
      </c>
      <c r="F1324" s="51" t="s">
        <v>6980</v>
      </c>
      <c r="G1324" s="51" t="str">
        <f t="shared" si="20"/>
        <v>B</v>
      </c>
      <c r="H1324" s="51"/>
      <c r="I1324" s="51"/>
      <c r="J1324" s="51" t="s">
        <v>3202</v>
      </c>
      <c r="K1324" s="51" t="s">
        <v>3203</v>
      </c>
      <c r="L1324" s="51" t="s">
        <v>4393</v>
      </c>
      <c r="M1324" s="52" t="b">
        <v>0</v>
      </c>
      <c r="N1324" s="53">
        <v>44705.597254247703</v>
      </c>
      <c r="O1324" s="51" t="s">
        <v>2815</v>
      </c>
    </row>
    <row r="1325" spans="1:15" x14ac:dyDescent="0.25">
      <c r="A1325" s="51"/>
      <c r="B1325" s="51" t="s">
        <v>6004</v>
      </c>
      <c r="C1325" s="51" t="s">
        <v>3399</v>
      </c>
      <c r="D1325" s="51" t="s">
        <v>6005</v>
      </c>
      <c r="E1325" s="51" t="s">
        <v>3199</v>
      </c>
      <c r="F1325" s="51" t="s">
        <v>6980</v>
      </c>
      <c r="G1325" s="51" t="str">
        <f t="shared" si="20"/>
        <v>B</v>
      </c>
      <c r="H1325" s="51"/>
      <c r="I1325" s="51"/>
      <c r="J1325" s="51" t="s">
        <v>3401</v>
      </c>
      <c r="K1325" s="51" t="s">
        <v>3203</v>
      </c>
      <c r="L1325" s="51" t="s">
        <v>4183</v>
      </c>
      <c r="M1325" s="52" t="b">
        <v>0</v>
      </c>
      <c r="N1325" s="53">
        <v>44705.604364814797</v>
      </c>
      <c r="O1325" s="51" t="s">
        <v>2815</v>
      </c>
    </row>
    <row r="1326" spans="1:15" x14ac:dyDescent="0.25">
      <c r="A1326" s="51" t="s">
        <v>32</v>
      </c>
      <c r="B1326" s="51" t="s">
        <v>6006</v>
      </c>
      <c r="C1326" s="51" t="s">
        <v>3381</v>
      </c>
      <c r="D1326" s="51" t="s">
        <v>6007</v>
      </c>
      <c r="E1326" s="51" t="s">
        <v>3195</v>
      </c>
      <c r="F1326" s="51" t="s">
        <v>7313</v>
      </c>
      <c r="G1326" s="51" t="str">
        <f t="shared" si="20"/>
        <v>N</v>
      </c>
      <c r="H1326" s="51"/>
      <c r="I1326" s="51"/>
      <c r="J1326" s="51" t="s">
        <v>3457</v>
      </c>
      <c r="K1326" s="51" t="s">
        <v>3196</v>
      </c>
      <c r="L1326" s="51" t="s">
        <v>3525</v>
      </c>
      <c r="M1326" s="52" t="b">
        <v>0</v>
      </c>
      <c r="N1326" s="53">
        <v>44749.640837615698</v>
      </c>
      <c r="O1326" s="51" t="s">
        <v>34</v>
      </c>
    </row>
    <row r="1327" spans="1:15" x14ac:dyDescent="0.25">
      <c r="A1327" s="51" t="s">
        <v>32</v>
      </c>
      <c r="B1327" s="51" t="s">
        <v>6008</v>
      </c>
      <c r="C1327" s="51" t="s">
        <v>3396</v>
      </c>
      <c r="D1327" s="51" t="s">
        <v>2426</v>
      </c>
      <c r="E1327" s="51" t="s">
        <v>3195</v>
      </c>
      <c r="F1327" s="51" t="s">
        <v>7313</v>
      </c>
      <c r="G1327" s="51" t="str">
        <f t="shared" si="20"/>
        <v>N</v>
      </c>
      <c r="H1327" s="51"/>
      <c r="I1327" s="51"/>
      <c r="J1327" s="51" t="s">
        <v>3457</v>
      </c>
      <c r="K1327" s="51" t="s">
        <v>3196</v>
      </c>
      <c r="L1327" s="51" t="s">
        <v>3583</v>
      </c>
      <c r="M1327" s="52" t="b">
        <v>0</v>
      </c>
      <c r="N1327" s="53">
        <v>44735.595532488398</v>
      </c>
      <c r="O1327" s="51" t="s">
        <v>34</v>
      </c>
    </row>
    <row r="1328" spans="1:15" x14ac:dyDescent="0.25">
      <c r="A1328" s="51"/>
      <c r="B1328" s="51" t="s">
        <v>6009</v>
      </c>
      <c r="C1328" s="51" t="s">
        <v>3399</v>
      </c>
      <c r="D1328" s="51" t="s">
        <v>6010</v>
      </c>
      <c r="E1328" s="51" t="s">
        <v>3199</v>
      </c>
      <c r="F1328" s="51" t="s">
        <v>6980</v>
      </c>
      <c r="G1328" s="51" t="str">
        <f t="shared" si="20"/>
        <v>B</v>
      </c>
      <c r="H1328" s="51"/>
      <c r="I1328" s="51"/>
      <c r="J1328" s="51" t="s">
        <v>3401</v>
      </c>
      <c r="K1328" s="51" t="s">
        <v>3203</v>
      </c>
      <c r="L1328" s="51" t="s">
        <v>3402</v>
      </c>
      <c r="M1328" s="52" t="b">
        <v>0</v>
      </c>
      <c r="N1328" s="53">
        <v>44709.438829247702</v>
      </c>
      <c r="O1328" s="51" t="s">
        <v>2815</v>
      </c>
    </row>
    <row r="1329" spans="1:15" x14ac:dyDescent="0.25">
      <c r="A1329" s="51"/>
      <c r="B1329" s="51" t="s">
        <v>6011</v>
      </c>
      <c r="C1329" s="51" t="s">
        <v>3404</v>
      </c>
      <c r="D1329" s="51" t="s">
        <v>6012</v>
      </c>
      <c r="E1329" s="51" t="s">
        <v>3199</v>
      </c>
      <c r="F1329" s="51" t="s">
        <v>6980</v>
      </c>
      <c r="G1329" s="51" t="str">
        <f t="shared" si="20"/>
        <v>B</v>
      </c>
      <c r="H1329" s="51"/>
      <c r="I1329" s="51"/>
      <c r="J1329" s="51" t="s">
        <v>3202</v>
      </c>
      <c r="K1329" s="51" t="s">
        <v>3203</v>
      </c>
      <c r="L1329" s="51" t="s">
        <v>3532</v>
      </c>
      <c r="M1329" s="52" t="b">
        <v>0</v>
      </c>
      <c r="N1329" s="53">
        <v>44705.587456053203</v>
      </c>
      <c r="O1329" s="51" t="s">
        <v>2815</v>
      </c>
    </row>
    <row r="1330" spans="1:15" x14ac:dyDescent="0.25">
      <c r="A1330" s="51"/>
      <c r="B1330" s="51" t="s">
        <v>6013</v>
      </c>
      <c r="C1330" s="51" t="s">
        <v>3404</v>
      </c>
      <c r="D1330" s="51" t="s">
        <v>6014</v>
      </c>
      <c r="E1330" s="51" t="s">
        <v>3199</v>
      </c>
      <c r="F1330" s="51" t="s">
        <v>6980</v>
      </c>
      <c r="G1330" s="51" t="str">
        <f t="shared" si="20"/>
        <v>B</v>
      </c>
      <c r="H1330" s="51"/>
      <c r="I1330" s="51"/>
      <c r="J1330" s="51" t="s">
        <v>3202</v>
      </c>
      <c r="K1330" s="51" t="s">
        <v>3203</v>
      </c>
      <c r="L1330" s="51" t="s">
        <v>3435</v>
      </c>
      <c r="M1330" s="52" t="b">
        <v>0</v>
      </c>
      <c r="N1330" s="53">
        <v>44704.392957326403</v>
      </c>
      <c r="O1330" s="51" t="s">
        <v>2815</v>
      </c>
    </row>
    <row r="1331" spans="1:15" x14ac:dyDescent="0.25">
      <c r="A1331" s="51"/>
      <c r="B1331" s="51" t="s">
        <v>6015</v>
      </c>
      <c r="C1331" s="51" t="s">
        <v>3404</v>
      </c>
      <c r="D1331" s="51" t="s">
        <v>6016</v>
      </c>
      <c r="E1331" s="51" t="s">
        <v>3199</v>
      </c>
      <c r="F1331" s="51" t="s">
        <v>6980</v>
      </c>
      <c r="G1331" s="51" t="str">
        <f t="shared" si="20"/>
        <v>B</v>
      </c>
      <c r="H1331" s="51"/>
      <c r="I1331" s="51"/>
      <c r="J1331" s="51" t="s">
        <v>3409</v>
      </c>
      <c r="K1331" s="51" t="s">
        <v>3203</v>
      </c>
      <c r="L1331" s="51" t="s">
        <v>3918</v>
      </c>
      <c r="M1331" s="52" t="b">
        <v>0</v>
      </c>
      <c r="N1331" s="53">
        <v>44704.588679629604</v>
      </c>
      <c r="O1331" s="51" t="s">
        <v>2815</v>
      </c>
    </row>
    <row r="1332" spans="1:15" x14ac:dyDescent="0.25">
      <c r="A1332" s="51"/>
      <c r="B1332" s="51" t="s">
        <v>6017</v>
      </c>
      <c r="C1332" s="51" t="s">
        <v>3404</v>
      </c>
      <c r="D1332" s="51" t="s">
        <v>6018</v>
      </c>
      <c r="E1332" s="51" t="s">
        <v>3199</v>
      </c>
      <c r="F1332" s="51" t="s">
        <v>6980</v>
      </c>
      <c r="G1332" s="51" t="str">
        <f t="shared" si="20"/>
        <v>B</v>
      </c>
      <c r="H1332" s="51"/>
      <c r="I1332" s="51"/>
      <c r="J1332" s="51" t="s">
        <v>3202</v>
      </c>
      <c r="K1332" s="51" t="s">
        <v>3203</v>
      </c>
      <c r="L1332" s="51" t="s">
        <v>3532</v>
      </c>
      <c r="M1332" s="52" t="b">
        <v>0</v>
      </c>
      <c r="N1332" s="53">
        <v>44705.587678044001</v>
      </c>
      <c r="O1332" s="51" t="s">
        <v>2815</v>
      </c>
    </row>
    <row r="1333" spans="1:15" x14ac:dyDescent="0.25">
      <c r="A1333" s="51" t="s">
        <v>32</v>
      </c>
      <c r="B1333" s="51" t="s">
        <v>6019</v>
      </c>
      <c r="C1333" s="51" t="s">
        <v>3396</v>
      </c>
      <c r="D1333" s="51" t="s">
        <v>2539</v>
      </c>
      <c r="E1333" s="51" t="s">
        <v>3195</v>
      </c>
      <c r="F1333" s="51" t="s">
        <v>7313</v>
      </c>
      <c r="G1333" s="51" t="str">
        <f t="shared" si="20"/>
        <v>N</v>
      </c>
      <c r="H1333" s="51"/>
      <c r="I1333" s="51"/>
      <c r="J1333" s="51" t="s">
        <v>3387</v>
      </c>
      <c r="K1333" s="51" t="s">
        <v>3196</v>
      </c>
      <c r="L1333" s="51" t="s">
        <v>3397</v>
      </c>
      <c r="M1333" s="52" t="b">
        <v>0</v>
      </c>
      <c r="N1333" s="53">
        <v>44715.645409988399</v>
      </c>
      <c r="O1333" s="51" t="s">
        <v>34</v>
      </c>
    </row>
    <row r="1334" spans="1:15" x14ac:dyDescent="0.25">
      <c r="A1334" s="51" t="s">
        <v>32</v>
      </c>
      <c r="B1334" s="51" t="s">
        <v>6020</v>
      </c>
      <c r="C1334" s="51" t="s">
        <v>3396</v>
      </c>
      <c r="D1334" s="51" t="s">
        <v>6021</v>
      </c>
      <c r="E1334" s="51" t="s">
        <v>3195</v>
      </c>
      <c r="F1334" s="51" t="s">
        <v>7313</v>
      </c>
      <c r="G1334" s="51" t="str">
        <f t="shared" si="20"/>
        <v>N</v>
      </c>
      <c r="H1334" s="51"/>
      <c r="I1334" s="51"/>
      <c r="J1334" s="51" t="s">
        <v>3301</v>
      </c>
      <c r="K1334" s="51" t="s">
        <v>3196</v>
      </c>
      <c r="L1334" s="51" t="s">
        <v>3397</v>
      </c>
      <c r="M1334" s="52" t="b">
        <v>0</v>
      </c>
      <c r="N1334" s="53">
        <v>44765.337213159699</v>
      </c>
      <c r="O1334" s="51" t="s">
        <v>34</v>
      </c>
    </row>
    <row r="1335" spans="1:15" x14ac:dyDescent="0.25">
      <c r="A1335" s="51"/>
      <c r="B1335" s="51" t="s">
        <v>6022</v>
      </c>
      <c r="C1335" s="51" t="s">
        <v>3404</v>
      </c>
      <c r="D1335" s="51" t="s">
        <v>6023</v>
      </c>
      <c r="E1335" s="51" t="s">
        <v>3199</v>
      </c>
      <c r="F1335" s="51" t="s">
        <v>6980</v>
      </c>
      <c r="G1335" s="51" t="str">
        <f t="shared" si="20"/>
        <v>B</v>
      </c>
      <c r="H1335" s="51"/>
      <c r="I1335" s="51"/>
      <c r="J1335" s="51" t="s">
        <v>3409</v>
      </c>
      <c r="K1335" s="51" t="s">
        <v>3203</v>
      </c>
      <c r="L1335" s="51" t="s">
        <v>4318</v>
      </c>
      <c r="M1335" s="52" t="b">
        <v>0</v>
      </c>
      <c r="N1335" s="53">
        <v>44720.371716585702</v>
      </c>
      <c r="O1335" s="51" t="s">
        <v>2815</v>
      </c>
    </row>
    <row r="1336" spans="1:15" x14ac:dyDescent="0.25">
      <c r="A1336" s="51" t="s">
        <v>32</v>
      </c>
      <c r="B1336" s="51" t="s">
        <v>6024</v>
      </c>
      <c r="C1336" s="51" t="s">
        <v>3396</v>
      </c>
      <c r="D1336" s="51" t="s">
        <v>6025</v>
      </c>
      <c r="E1336" s="51" t="s">
        <v>3195</v>
      </c>
      <c r="F1336" s="51" t="s">
        <v>7313</v>
      </c>
      <c r="G1336" s="51" t="str">
        <f t="shared" si="20"/>
        <v>N</v>
      </c>
      <c r="H1336" s="51"/>
      <c r="I1336" s="51"/>
      <c r="J1336" s="51" t="s">
        <v>3391</v>
      </c>
      <c r="K1336" s="51" t="s">
        <v>3196</v>
      </c>
      <c r="L1336" s="51" t="s">
        <v>3392</v>
      </c>
      <c r="M1336" s="52" t="b">
        <v>0</v>
      </c>
      <c r="N1336" s="53">
        <v>44760.683802430598</v>
      </c>
      <c r="O1336" s="51" t="s">
        <v>34</v>
      </c>
    </row>
    <row r="1337" spans="1:15" x14ac:dyDescent="0.25">
      <c r="A1337" s="51"/>
      <c r="B1337" s="51" t="s">
        <v>6026</v>
      </c>
      <c r="C1337" s="51" t="s">
        <v>3404</v>
      </c>
      <c r="D1337" s="51" t="s">
        <v>6027</v>
      </c>
      <c r="E1337" s="51" t="s">
        <v>3199</v>
      </c>
      <c r="F1337" s="51" t="s">
        <v>6980</v>
      </c>
      <c r="G1337" s="51" t="str">
        <f t="shared" si="20"/>
        <v>B</v>
      </c>
      <c r="H1337" s="51"/>
      <c r="I1337" s="51"/>
      <c r="J1337" s="51" t="s">
        <v>3202</v>
      </c>
      <c r="K1337" s="51" t="s">
        <v>3203</v>
      </c>
      <c r="L1337" s="51" t="s">
        <v>3421</v>
      </c>
      <c r="M1337" s="52" t="b">
        <v>0</v>
      </c>
      <c r="N1337" s="53">
        <v>44704.348784340298</v>
      </c>
      <c r="O1337" s="51" t="s">
        <v>2815</v>
      </c>
    </row>
    <row r="1338" spans="1:15" x14ac:dyDescent="0.25">
      <c r="A1338" s="51" t="s">
        <v>32</v>
      </c>
      <c r="B1338" s="51" t="s">
        <v>6028</v>
      </c>
      <c r="C1338" s="51" t="s">
        <v>3396</v>
      </c>
      <c r="D1338" s="51" t="s">
        <v>2416</v>
      </c>
      <c r="E1338" s="51" t="s">
        <v>3195</v>
      </c>
      <c r="F1338" s="51" t="s">
        <v>7313</v>
      </c>
      <c r="G1338" s="51" t="str">
        <f t="shared" si="20"/>
        <v>N</v>
      </c>
      <c r="H1338" s="51"/>
      <c r="I1338" s="51"/>
      <c r="J1338" s="51" t="s">
        <v>3387</v>
      </c>
      <c r="K1338" s="51" t="s">
        <v>3196</v>
      </c>
      <c r="L1338" s="51" t="s">
        <v>3397</v>
      </c>
      <c r="M1338" s="52" t="b">
        <v>0</v>
      </c>
      <c r="N1338" s="53">
        <v>44715.454058796298</v>
      </c>
      <c r="O1338" s="51" t="s">
        <v>34</v>
      </c>
    </row>
    <row r="1339" spans="1:15" x14ac:dyDescent="0.25">
      <c r="A1339" s="51"/>
      <c r="B1339" s="51" t="s">
        <v>6029</v>
      </c>
      <c r="C1339" s="51" t="s">
        <v>3404</v>
      </c>
      <c r="D1339" s="51" t="s">
        <v>6030</v>
      </c>
      <c r="E1339" s="51" t="s">
        <v>3199</v>
      </c>
      <c r="F1339" s="51" t="s">
        <v>6980</v>
      </c>
      <c r="G1339" s="51" t="str">
        <f t="shared" si="20"/>
        <v>B</v>
      </c>
      <c r="H1339" s="51"/>
      <c r="I1339" s="51"/>
      <c r="J1339" s="51" t="s">
        <v>3202</v>
      </c>
      <c r="K1339" s="51" t="s">
        <v>3203</v>
      </c>
      <c r="L1339" s="51" t="s">
        <v>3479</v>
      </c>
      <c r="M1339" s="52" t="b">
        <v>0</v>
      </c>
      <c r="N1339" s="53">
        <v>44704.574000497698</v>
      </c>
      <c r="O1339" s="51" t="s">
        <v>2815</v>
      </c>
    </row>
    <row r="1340" spans="1:15" x14ac:dyDescent="0.25">
      <c r="A1340" s="51" t="s">
        <v>32</v>
      </c>
      <c r="B1340" s="51" t="s">
        <v>6031</v>
      </c>
      <c r="C1340" s="51" t="s">
        <v>3396</v>
      </c>
      <c r="D1340" s="51" t="s">
        <v>1569</v>
      </c>
      <c r="E1340" s="51" t="s">
        <v>3195</v>
      </c>
      <c r="F1340" s="51" t="s">
        <v>7313</v>
      </c>
      <c r="G1340" s="51" t="str">
        <f t="shared" si="20"/>
        <v>N</v>
      </c>
      <c r="H1340" s="51"/>
      <c r="I1340" s="51"/>
      <c r="J1340" s="51" t="s">
        <v>3457</v>
      </c>
      <c r="K1340" s="51" t="s">
        <v>3196</v>
      </c>
      <c r="L1340" s="51" t="s">
        <v>5184</v>
      </c>
      <c r="M1340" s="52" t="b">
        <v>0</v>
      </c>
      <c r="N1340" s="53">
        <v>44715.386692476903</v>
      </c>
      <c r="O1340" s="51" t="s">
        <v>34</v>
      </c>
    </row>
    <row r="1341" spans="1:15" x14ac:dyDescent="0.25">
      <c r="A1341" s="51"/>
      <c r="B1341" s="51" t="s">
        <v>6032</v>
      </c>
      <c r="C1341" s="51" t="s">
        <v>3399</v>
      </c>
      <c r="D1341" s="51" t="s">
        <v>6033</v>
      </c>
      <c r="E1341" s="51" t="s">
        <v>3199</v>
      </c>
      <c r="F1341" s="51" t="s">
        <v>6980</v>
      </c>
      <c r="G1341" s="51" t="str">
        <f t="shared" si="20"/>
        <v>B</v>
      </c>
      <c r="H1341" s="51"/>
      <c r="I1341" s="51"/>
      <c r="J1341" s="51" t="s">
        <v>3401</v>
      </c>
      <c r="K1341" s="51" t="s">
        <v>3203</v>
      </c>
      <c r="L1341" s="51" t="s">
        <v>3449</v>
      </c>
      <c r="M1341" s="52" t="b">
        <v>0</v>
      </c>
      <c r="N1341" s="53">
        <v>44709.448115428197</v>
      </c>
      <c r="O1341" s="51" t="s">
        <v>2815</v>
      </c>
    </row>
    <row r="1342" spans="1:15" x14ac:dyDescent="0.25">
      <c r="A1342" s="51"/>
      <c r="B1342" s="51" t="s">
        <v>6034</v>
      </c>
      <c r="C1342" s="51" t="s">
        <v>3399</v>
      </c>
      <c r="D1342" s="51" t="s">
        <v>6035</v>
      </c>
      <c r="E1342" s="51" t="s">
        <v>3199</v>
      </c>
      <c r="F1342" s="51" t="s">
        <v>6980</v>
      </c>
      <c r="G1342" s="51" t="str">
        <f t="shared" si="20"/>
        <v>B</v>
      </c>
      <c r="H1342" s="51"/>
      <c r="I1342" s="51"/>
      <c r="J1342" s="51" t="s">
        <v>3409</v>
      </c>
      <c r="K1342" s="51" t="s">
        <v>3203</v>
      </c>
      <c r="L1342" s="51" t="s">
        <v>4183</v>
      </c>
      <c r="M1342" s="52" t="b">
        <v>0</v>
      </c>
      <c r="N1342" s="53">
        <v>44705.604743252297</v>
      </c>
      <c r="O1342" s="51" t="s">
        <v>2815</v>
      </c>
    </row>
    <row r="1343" spans="1:15" x14ac:dyDescent="0.25">
      <c r="A1343" s="51" t="s">
        <v>32</v>
      </c>
      <c r="B1343" s="51" t="s">
        <v>6036</v>
      </c>
      <c r="C1343" s="51" t="s">
        <v>3396</v>
      </c>
      <c r="D1343" s="51" t="s">
        <v>6037</v>
      </c>
      <c r="E1343" s="51" t="s">
        <v>3195</v>
      </c>
      <c r="F1343" s="51" t="s">
        <v>7313</v>
      </c>
      <c r="G1343" s="51" t="str">
        <f t="shared" si="20"/>
        <v>N</v>
      </c>
      <c r="H1343" s="51"/>
      <c r="I1343" s="51"/>
      <c r="J1343" s="51" t="s">
        <v>3301</v>
      </c>
      <c r="K1343" s="51" t="s">
        <v>3196</v>
      </c>
      <c r="L1343" s="51" t="s">
        <v>3197</v>
      </c>
      <c r="M1343" s="52" t="b">
        <v>0</v>
      </c>
      <c r="N1343" s="53">
        <v>44715.610725729202</v>
      </c>
      <c r="O1343" s="51" t="s">
        <v>34</v>
      </c>
    </row>
    <row r="1344" spans="1:15" x14ac:dyDescent="0.25">
      <c r="A1344" s="51" t="s">
        <v>32</v>
      </c>
      <c r="B1344" s="51" t="s">
        <v>6038</v>
      </c>
      <c r="C1344" s="51" t="s">
        <v>3396</v>
      </c>
      <c r="D1344" s="51" t="s">
        <v>6039</v>
      </c>
      <c r="E1344" s="51" t="s">
        <v>3195</v>
      </c>
      <c r="F1344" s="51" t="s">
        <v>7313</v>
      </c>
      <c r="G1344" s="51" t="str">
        <f t="shared" si="20"/>
        <v>N</v>
      </c>
      <c r="H1344" s="51"/>
      <c r="I1344" s="51"/>
      <c r="J1344" s="51" t="s">
        <v>3301</v>
      </c>
      <c r="K1344" s="51" t="s">
        <v>3196</v>
      </c>
      <c r="L1344" s="51" t="s">
        <v>3397</v>
      </c>
      <c r="M1344" s="52" t="b">
        <v>0</v>
      </c>
      <c r="N1344" s="53">
        <v>44804.390711076398</v>
      </c>
      <c r="O1344" s="51" t="s">
        <v>34</v>
      </c>
    </row>
    <row r="1345" spans="1:15" x14ac:dyDescent="0.25">
      <c r="A1345" s="51" t="s">
        <v>32</v>
      </c>
      <c r="B1345" s="51" t="s">
        <v>6040</v>
      </c>
      <c r="C1345" s="51" t="s">
        <v>3396</v>
      </c>
      <c r="D1345" s="51" t="s">
        <v>2538</v>
      </c>
      <c r="E1345" s="51" t="s">
        <v>3195</v>
      </c>
      <c r="F1345" s="51" t="s">
        <v>7313</v>
      </c>
      <c r="G1345" s="51" t="str">
        <f t="shared" si="20"/>
        <v>N</v>
      </c>
      <c r="H1345" s="51"/>
      <c r="I1345" s="51"/>
      <c r="J1345" s="51" t="s">
        <v>3387</v>
      </c>
      <c r="K1345" s="51" t="s">
        <v>3196</v>
      </c>
      <c r="L1345" s="51" t="s">
        <v>3397</v>
      </c>
      <c r="M1345" s="52" t="b">
        <v>0</v>
      </c>
      <c r="N1345" s="53">
        <v>44715.644035995399</v>
      </c>
      <c r="O1345" s="51" t="s">
        <v>34</v>
      </c>
    </row>
    <row r="1346" spans="1:15" x14ac:dyDescent="0.25">
      <c r="A1346" s="51" t="s">
        <v>32</v>
      </c>
      <c r="B1346" s="51" t="s">
        <v>6041</v>
      </c>
      <c r="C1346" s="51" t="s">
        <v>3396</v>
      </c>
      <c r="D1346" s="51" t="s">
        <v>6042</v>
      </c>
      <c r="E1346" s="51" t="s">
        <v>3195</v>
      </c>
      <c r="F1346" s="51" t="s">
        <v>7313</v>
      </c>
      <c r="G1346" s="51" t="str">
        <f t="shared" si="20"/>
        <v>N</v>
      </c>
      <c r="H1346" s="51"/>
      <c r="I1346" s="51"/>
      <c r="J1346" s="51" t="s">
        <v>3391</v>
      </c>
      <c r="K1346" s="51" t="s">
        <v>3196</v>
      </c>
      <c r="L1346" s="51" t="s">
        <v>3430</v>
      </c>
      <c r="M1346" s="52" t="b">
        <v>0</v>
      </c>
      <c r="N1346" s="53">
        <v>44715.628654942098</v>
      </c>
      <c r="O1346" s="51" t="s">
        <v>34</v>
      </c>
    </row>
    <row r="1347" spans="1:15" x14ac:dyDescent="0.25">
      <c r="A1347" s="51"/>
      <c r="B1347" s="51" t="s">
        <v>6043</v>
      </c>
      <c r="C1347" s="51" t="s">
        <v>6044</v>
      </c>
      <c r="D1347" s="51" t="s">
        <v>1669</v>
      </c>
      <c r="E1347" s="51" t="s">
        <v>4188</v>
      </c>
      <c r="F1347" s="51" t="s">
        <v>7313</v>
      </c>
      <c r="G1347" s="51" t="str">
        <f t="shared" si="20"/>
        <v>N</v>
      </c>
      <c r="H1347" s="51"/>
      <c r="I1347" s="51"/>
      <c r="J1347" s="51"/>
      <c r="K1347" s="51"/>
      <c r="L1347" s="51"/>
      <c r="M1347" s="52" t="b">
        <v>0</v>
      </c>
      <c r="N1347" s="53">
        <v>45052.6513515857</v>
      </c>
      <c r="O1347" s="51" t="s">
        <v>34</v>
      </c>
    </row>
    <row r="1348" spans="1:15" x14ac:dyDescent="0.25">
      <c r="A1348" s="51" t="s">
        <v>32</v>
      </c>
      <c r="B1348" s="51" t="s">
        <v>6045</v>
      </c>
      <c r="C1348" s="51" t="s">
        <v>3396</v>
      </c>
      <c r="D1348" s="51" t="s">
        <v>6046</v>
      </c>
      <c r="E1348" s="51" t="s">
        <v>3195</v>
      </c>
      <c r="F1348" s="51" t="s">
        <v>7313</v>
      </c>
      <c r="G1348" s="51" t="str">
        <f t="shared" ref="G1348:G1411" si="21">IF(F1348="MIENNAM","N","B")</f>
        <v>N</v>
      </c>
      <c r="H1348" s="51"/>
      <c r="I1348" s="51"/>
      <c r="J1348" s="51" t="s">
        <v>3391</v>
      </c>
      <c r="K1348" s="51" t="s">
        <v>3196</v>
      </c>
      <c r="L1348" s="51" t="s">
        <v>3430</v>
      </c>
      <c r="M1348" s="52" t="b">
        <v>0</v>
      </c>
      <c r="N1348" s="53">
        <v>44765.339196446803</v>
      </c>
      <c r="O1348" s="51" t="s">
        <v>34</v>
      </c>
    </row>
    <row r="1349" spans="1:15" x14ac:dyDescent="0.25">
      <c r="A1349" s="51"/>
      <c r="B1349" s="51" t="s">
        <v>6047</v>
      </c>
      <c r="C1349" s="51" t="s">
        <v>3404</v>
      </c>
      <c r="D1349" s="51" t="s">
        <v>6048</v>
      </c>
      <c r="E1349" s="51" t="s">
        <v>3199</v>
      </c>
      <c r="F1349" s="51" t="s">
        <v>6980</v>
      </c>
      <c r="G1349" s="51" t="str">
        <f t="shared" si="21"/>
        <v>B</v>
      </c>
      <c r="H1349" s="51"/>
      <c r="I1349" s="51"/>
      <c r="J1349" s="51" t="s">
        <v>3202</v>
      </c>
      <c r="K1349" s="51" t="s">
        <v>3203</v>
      </c>
      <c r="L1349" s="51" t="s">
        <v>3421</v>
      </c>
      <c r="M1349" s="52" t="b">
        <v>0</v>
      </c>
      <c r="N1349" s="53">
        <v>44704.348427893499</v>
      </c>
      <c r="O1349" s="51" t="s">
        <v>2815</v>
      </c>
    </row>
    <row r="1350" spans="1:15" x14ac:dyDescent="0.25">
      <c r="A1350" s="51"/>
      <c r="B1350" s="51" t="s">
        <v>6049</v>
      </c>
      <c r="C1350" s="51" t="s">
        <v>3404</v>
      </c>
      <c r="D1350" s="51" t="s">
        <v>6050</v>
      </c>
      <c r="E1350" s="51" t="s">
        <v>3199</v>
      </c>
      <c r="F1350" s="51" t="s">
        <v>6980</v>
      </c>
      <c r="G1350" s="51" t="str">
        <f t="shared" si="21"/>
        <v>B</v>
      </c>
      <c r="H1350" s="51"/>
      <c r="I1350" s="51"/>
      <c r="J1350" s="51" t="s">
        <v>3409</v>
      </c>
      <c r="K1350" s="51" t="s">
        <v>3203</v>
      </c>
      <c r="L1350" s="51" t="s">
        <v>3410</v>
      </c>
      <c r="M1350" s="52" t="b">
        <v>0</v>
      </c>
      <c r="N1350" s="53">
        <v>44707.637653009297</v>
      </c>
      <c r="O1350" s="51" t="s">
        <v>2815</v>
      </c>
    </row>
    <row r="1351" spans="1:15" x14ac:dyDescent="0.25">
      <c r="A1351" s="51"/>
      <c r="B1351" s="51" t="s">
        <v>6051</v>
      </c>
      <c r="C1351" s="51" t="s">
        <v>3404</v>
      </c>
      <c r="D1351" s="51" t="s">
        <v>6052</v>
      </c>
      <c r="E1351" s="51" t="s">
        <v>3199</v>
      </c>
      <c r="F1351" s="51" t="s">
        <v>6980</v>
      </c>
      <c r="G1351" s="51" t="str">
        <f t="shared" si="21"/>
        <v>B</v>
      </c>
      <c r="H1351" s="51"/>
      <c r="I1351" s="51"/>
      <c r="J1351" s="51" t="s">
        <v>3202</v>
      </c>
      <c r="K1351" s="51" t="s">
        <v>3203</v>
      </c>
      <c r="L1351" s="51" t="s">
        <v>3538</v>
      </c>
      <c r="M1351" s="52" t="b">
        <v>0</v>
      </c>
      <c r="N1351" s="53">
        <v>44704.622851238397</v>
      </c>
      <c r="O1351" s="51" t="s">
        <v>2815</v>
      </c>
    </row>
    <row r="1352" spans="1:15" x14ac:dyDescent="0.25">
      <c r="A1352" s="51"/>
      <c r="B1352" s="51" t="s">
        <v>6053</v>
      </c>
      <c r="C1352" s="51" t="s">
        <v>3404</v>
      </c>
      <c r="D1352" s="51" t="s">
        <v>6054</v>
      </c>
      <c r="E1352" s="51" t="s">
        <v>4180</v>
      </c>
      <c r="F1352" s="51" t="s">
        <v>6980</v>
      </c>
      <c r="G1352" s="51" t="str">
        <f t="shared" si="21"/>
        <v>B</v>
      </c>
      <c r="H1352" s="51"/>
      <c r="I1352" s="51"/>
      <c r="J1352" s="51" t="s">
        <v>3202</v>
      </c>
      <c r="K1352" s="51" t="s">
        <v>3203</v>
      </c>
      <c r="L1352" s="51" t="s">
        <v>4393</v>
      </c>
      <c r="M1352" s="52" t="b">
        <v>0</v>
      </c>
      <c r="N1352" s="53">
        <v>44705.597692511597</v>
      </c>
      <c r="O1352" s="51" t="s">
        <v>2815</v>
      </c>
    </row>
    <row r="1353" spans="1:15" x14ac:dyDescent="0.25">
      <c r="A1353" s="51"/>
      <c r="B1353" s="51" t="s">
        <v>6055</v>
      </c>
      <c r="C1353" s="51" t="s">
        <v>3404</v>
      </c>
      <c r="D1353" s="51" t="s">
        <v>6056</v>
      </c>
      <c r="E1353" s="51" t="s">
        <v>3199</v>
      </c>
      <c r="F1353" s="51" t="s">
        <v>6980</v>
      </c>
      <c r="G1353" s="51" t="str">
        <f t="shared" si="21"/>
        <v>B</v>
      </c>
      <c r="H1353" s="51"/>
      <c r="I1353" s="51"/>
      <c r="J1353" s="51" t="s">
        <v>3401</v>
      </c>
      <c r="K1353" s="51" t="s">
        <v>3203</v>
      </c>
      <c r="L1353" s="51" t="s">
        <v>3476</v>
      </c>
      <c r="M1353" s="52" t="b">
        <v>0</v>
      </c>
      <c r="N1353" s="53">
        <v>44707.341441122699</v>
      </c>
      <c r="O1353" s="51" t="s">
        <v>2815</v>
      </c>
    </row>
    <row r="1354" spans="1:15" x14ac:dyDescent="0.25">
      <c r="A1354" s="51"/>
      <c r="B1354" s="51" t="s">
        <v>6057</v>
      </c>
      <c r="C1354" s="51" t="s">
        <v>3404</v>
      </c>
      <c r="D1354" s="51" t="s">
        <v>6058</v>
      </c>
      <c r="E1354" s="51" t="s">
        <v>3199</v>
      </c>
      <c r="F1354" s="51" t="s">
        <v>6980</v>
      </c>
      <c r="G1354" s="51" t="str">
        <f t="shared" si="21"/>
        <v>B</v>
      </c>
      <c r="H1354" s="51"/>
      <c r="I1354" s="51"/>
      <c r="J1354" s="51" t="s">
        <v>3202</v>
      </c>
      <c r="K1354" s="51" t="s">
        <v>3203</v>
      </c>
      <c r="L1354" s="51" t="s">
        <v>3538</v>
      </c>
      <c r="M1354" s="52" t="b">
        <v>0</v>
      </c>
      <c r="N1354" s="53">
        <v>44704.610367245397</v>
      </c>
      <c r="O1354" s="51" t="s">
        <v>2815</v>
      </c>
    </row>
    <row r="1355" spans="1:15" x14ac:dyDescent="0.25">
      <c r="A1355" s="51" t="s">
        <v>32</v>
      </c>
      <c r="B1355" s="51" t="s">
        <v>6059</v>
      </c>
      <c r="C1355" s="51" t="s">
        <v>3428</v>
      </c>
      <c r="D1355" s="51" t="s">
        <v>6060</v>
      </c>
      <c r="E1355" s="51" t="s">
        <v>3195</v>
      </c>
      <c r="F1355" s="51" t="s">
        <v>7313</v>
      </c>
      <c r="G1355" s="51" t="str">
        <f t="shared" si="21"/>
        <v>N</v>
      </c>
      <c r="H1355" s="51"/>
      <c r="I1355" s="51"/>
      <c r="J1355" s="51" t="s">
        <v>3391</v>
      </c>
      <c r="K1355" s="51" t="s">
        <v>3196</v>
      </c>
      <c r="L1355" s="51" t="s">
        <v>4126</v>
      </c>
      <c r="M1355" s="52" t="b">
        <v>0</v>
      </c>
      <c r="N1355" s="53">
        <v>44735.420656481503</v>
      </c>
      <c r="O1355" s="51" t="s">
        <v>34</v>
      </c>
    </row>
    <row r="1356" spans="1:15" x14ac:dyDescent="0.25">
      <c r="A1356" s="51" t="s">
        <v>32</v>
      </c>
      <c r="B1356" s="51" t="s">
        <v>6061</v>
      </c>
      <c r="C1356" s="51" t="s">
        <v>3396</v>
      </c>
      <c r="D1356" s="51" t="s">
        <v>2715</v>
      </c>
      <c r="E1356" s="51" t="s">
        <v>3195</v>
      </c>
      <c r="F1356" s="51" t="s">
        <v>7313</v>
      </c>
      <c r="G1356" s="51" t="str">
        <f t="shared" si="21"/>
        <v>N</v>
      </c>
      <c r="H1356" s="51"/>
      <c r="I1356" s="51"/>
      <c r="J1356" s="51" t="s">
        <v>3387</v>
      </c>
      <c r="K1356" s="51" t="s">
        <v>3196</v>
      </c>
      <c r="L1356" s="51" t="s">
        <v>3397</v>
      </c>
      <c r="M1356" s="52" t="b">
        <v>0</v>
      </c>
      <c r="N1356" s="53">
        <v>44720.740708449099</v>
      </c>
      <c r="O1356" s="51" t="s">
        <v>34</v>
      </c>
    </row>
    <row r="1357" spans="1:15" x14ac:dyDescent="0.25">
      <c r="A1357" s="51" t="s">
        <v>32</v>
      </c>
      <c r="B1357" s="51" t="s">
        <v>6062</v>
      </c>
      <c r="C1357" s="51" t="s">
        <v>3396</v>
      </c>
      <c r="D1357" s="51" t="s">
        <v>6063</v>
      </c>
      <c r="E1357" s="51" t="s">
        <v>3195</v>
      </c>
      <c r="F1357" s="51" t="s">
        <v>7313</v>
      </c>
      <c r="G1357" s="51" t="str">
        <f t="shared" si="21"/>
        <v>N</v>
      </c>
      <c r="H1357" s="51"/>
      <c r="I1357" s="51"/>
      <c r="J1357" s="51" t="s">
        <v>3301</v>
      </c>
      <c r="K1357" s="51" t="s">
        <v>3196</v>
      </c>
      <c r="L1357" s="51" t="s">
        <v>3968</v>
      </c>
      <c r="M1357" s="52" t="b">
        <v>0</v>
      </c>
      <c r="N1357" s="53">
        <v>44750.360964618099</v>
      </c>
      <c r="O1357" s="51" t="s">
        <v>34</v>
      </c>
    </row>
    <row r="1358" spans="1:15" x14ac:dyDescent="0.25">
      <c r="A1358" s="51"/>
      <c r="B1358" s="51" t="s">
        <v>6064</v>
      </c>
      <c r="C1358" s="51" t="s">
        <v>3404</v>
      </c>
      <c r="D1358" s="51" t="s">
        <v>6065</v>
      </c>
      <c r="E1358" s="51" t="s">
        <v>3199</v>
      </c>
      <c r="F1358" s="51" t="s">
        <v>6980</v>
      </c>
      <c r="G1358" s="51" t="str">
        <f t="shared" si="21"/>
        <v>B</v>
      </c>
      <c r="H1358" s="51"/>
      <c r="I1358" s="51"/>
      <c r="J1358" s="51" t="s">
        <v>3409</v>
      </c>
      <c r="K1358" s="51" t="s">
        <v>3203</v>
      </c>
      <c r="L1358" s="51" t="s">
        <v>4444</v>
      </c>
      <c r="M1358" s="52" t="b">
        <v>0</v>
      </c>
      <c r="N1358" s="53">
        <v>44705.590647488403</v>
      </c>
      <c r="O1358" s="51" t="s">
        <v>2815</v>
      </c>
    </row>
    <row r="1359" spans="1:15" x14ac:dyDescent="0.25">
      <c r="A1359" s="51" t="s">
        <v>32</v>
      </c>
      <c r="B1359" s="51" t="s">
        <v>6066</v>
      </c>
      <c r="C1359" s="51" t="s">
        <v>3976</v>
      </c>
      <c r="D1359" s="51" t="s">
        <v>6067</v>
      </c>
      <c r="E1359" s="51" t="s">
        <v>3195</v>
      </c>
      <c r="F1359" s="51" t="s">
        <v>7313</v>
      </c>
      <c r="G1359" s="51" t="str">
        <f t="shared" si="21"/>
        <v>N</v>
      </c>
      <c r="H1359" s="51"/>
      <c r="I1359" s="51"/>
      <c r="J1359" s="51" t="s">
        <v>3387</v>
      </c>
      <c r="K1359" s="51" t="s">
        <v>3196</v>
      </c>
      <c r="L1359" s="51" t="s">
        <v>3388</v>
      </c>
      <c r="M1359" s="52" t="b">
        <v>0</v>
      </c>
      <c r="N1359" s="53">
        <v>44750.3940355671</v>
      </c>
      <c r="O1359" s="51" t="s">
        <v>34</v>
      </c>
    </row>
    <row r="1360" spans="1:15" x14ac:dyDescent="0.25">
      <c r="A1360" s="51"/>
      <c r="B1360" s="51" t="s">
        <v>6068</v>
      </c>
      <c r="C1360" s="51" t="s">
        <v>3404</v>
      </c>
      <c r="D1360" s="51" t="s">
        <v>6069</v>
      </c>
      <c r="E1360" s="51" t="s">
        <v>3199</v>
      </c>
      <c r="F1360" s="51" t="s">
        <v>6980</v>
      </c>
      <c r="G1360" s="51" t="str">
        <f t="shared" si="21"/>
        <v>B</v>
      </c>
      <c r="H1360" s="51"/>
      <c r="I1360" s="51"/>
      <c r="J1360" s="51" t="s">
        <v>3401</v>
      </c>
      <c r="K1360" s="51" t="s">
        <v>3203</v>
      </c>
      <c r="L1360" s="51" t="s">
        <v>3402</v>
      </c>
      <c r="M1360" s="52" t="b">
        <v>0</v>
      </c>
      <c r="N1360" s="53">
        <v>44709.438999502301</v>
      </c>
      <c r="O1360" s="51" t="s">
        <v>2815</v>
      </c>
    </row>
    <row r="1361" spans="1:15" x14ac:dyDescent="0.25">
      <c r="A1361" s="51" t="s">
        <v>32</v>
      </c>
      <c r="B1361" s="51" t="s">
        <v>6070</v>
      </c>
      <c r="C1361" s="51" t="s">
        <v>3396</v>
      </c>
      <c r="D1361" s="51" t="s">
        <v>6071</v>
      </c>
      <c r="E1361" s="51" t="s">
        <v>3195</v>
      </c>
      <c r="F1361" s="51" t="s">
        <v>7313</v>
      </c>
      <c r="G1361" s="51" t="str">
        <f t="shared" si="21"/>
        <v>N</v>
      </c>
      <c r="H1361" s="51"/>
      <c r="I1361" s="51"/>
      <c r="J1361" s="51" t="s">
        <v>3391</v>
      </c>
      <c r="K1361" s="51" t="s">
        <v>3196</v>
      </c>
      <c r="L1361" s="51" t="s">
        <v>4244</v>
      </c>
      <c r="M1361" s="52" t="b">
        <v>0</v>
      </c>
      <c r="N1361" s="53">
        <v>44765.445990624998</v>
      </c>
      <c r="O1361" s="51" t="s">
        <v>34</v>
      </c>
    </row>
    <row r="1362" spans="1:15" x14ac:dyDescent="0.25">
      <c r="A1362" s="51" t="s">
        <v>32</v>
      </c>
      <c r="B1362" s="51" t="s">
        <v>6072</v>
      </c>
      <c r="C1362" s="51" t="s">
        <v>3396</v>
      </c>
      <c r="D1362" s="51" t="s">
        <v>6073</v>
      </c>
      <c r="E1362" s="51" t="s">
        <v>3195</v>
      </c>
      <c r="F1362" s="51" t="s">
        <v>7313</v>
      </c>
      <c r="G1362" s="51" t="str">
        <f t="shared" si="21"/>
        <v>N</v>
      </c>
      <c r="H1362" s="51"/>
      <c r="I1362" s="51"/>
      <c r="J1362" s="51" t="s">
        <v>3391</v>
      </c>
      <c r="K1362" s="51" t="s">
        <v>3196</v>
      </c>
      <c r="L1362" s="51" t="s">
        <v>3392</v>
      </c>
      <c r="M1362" s="52" t="b">
        <v>0</v>
      </c>
      <c r="N1362" s="53">
        <v>44715.364540474497</v>
      </c>
      <c r="O1362" s="51" t="s">
        <v>34</v>
      </c>
    </row>
    <row r="1363" spans="1:15" x14ac:dyDescent="0.25">
      <c r="A1363" s="51" t="s">
        <v>32</v>
      </c>
      <c r="B1363" s="51" t="s">
        <v>6074</v>
      </c>
      <c r="C1363" s="51" t="s">
        <v>3976</v>
      </c>
      <c r="D1363" s="51" t="s">
        <v>6075</v>
      </c>
      <c r="E1363" s="51" t="s">
        <v>3195</v>
      </c>
      <c r="F1363" s="51" t="s">
        <v>7313</v>
      </c>
      <c r="G1363" s="51" t="str">
        <f t="shared" si="21"/>
        <v>N</v>
      </c>
      <c r="H1363" s="51"/>
      <c r="I1363" s="51"/>
      <c r="J1363" s="51" t="s">
        <v>3387</v>
      </c>
      <c r="K1363" s="51" t="s">
        <v>3196</v>
      </c>
      <c r="L1363" s="51" t="s">
        <v>3388</v>
      </c>
      <c r="M1363" s="52" t="b">
        <v>0</v>
      </c>
      <c r="N1363" s="53">
        <v>44749.759206365699</v>
      </c>
      <c r="O1363" s="51" t="s">
        <v>34</v>
      </c>
    </row>
    <row r="1364" spans="1:15" x14ac:dyDescent="0.25">
      <c r="A1364" s="51" t="s">
        <v>32</v>
      </c>
      <c r="B1364" s="51" t="s">
        <v>6076</v>
      </c>
      <c r="C1364" s="51" t="s">
        <v>3396</v>
      </c>
      <c r="D1364" s="51" t="s">
        <v>6077</v>
      </c>
      <c r="E1364" s="51" t="s">
        <v>3195</v>
      </c>
      <c r="F1364" s="51" t="s">
        <v>7313</v>
      </c>
      <c r="G1364" s="51" t="str">
        <f t="shared" si="21"/>
        <v>N</v>
      </c>
      <c r="H1364" s="51"/>
      <c r="I1364" s="51"/>
      <c r="J1364" s="51" t="s">
        <v>3391</v>
      </c>
      <c r="K1364" s="51" t="s">
        <v>3196</v>
      </c>
      <c r="L1364" s="51" t="s">
        <v>3392</v>
      </c>
      <c r="M1364" s="52" t="b">
        <v>0</v>
      </c>
      <c r="N1364" s="53">
        <v>44715.4454034722</v>
      </c>
      <c r="O1364" s="51" t="s">
        <v>34</v>
      </c>
    </row>
    <row r="1365" spans="1:15" x14ac:dyDescent="0.25">
      <c r="A1365" s="51" t="s">
        <v>32</v>
      </c>
      <c r="B1365" s="51" t="s">
        <v>6078</v>
      </c>
      <c r="C1365" s="51" t="s">
        <v>3396</v>
      </c>
      <c r="D1365" s="51" t="s">
        <v>6079</v>
      </c>
      <c r="E1365" s="51" t="s">
        <v>3195</v>
      </c>
      <c r="F1365" s="51" t="s">
        <v>7313</v>
      </c>
      <c r="G1365" s="51" t="str">
        <f t="shared" si="21"/>
        <v>N</v>
      </c>
      <c r="H1365" s="51"/>
      <c r="I1365" s="51"/>
      <c r="J1365" s="51" t="s">
        <v>3301</v>
      </c>
      <c r="K1365" s="51" t="s">
        <v>3196</v>
      </c>
      <c r="L1365" s="51" t="s">
        <v>3397</v>
      </c>
      <c r="M1365" s="52" t="b">
        <v>0</v>
      </c>
      <c r="N1365" s="53">
        <v>44767.395302199096</v>
      </c>
      <c r="O1365" s="51" t="s">
        <v>34</v>
      </c>
    </row>
    <row r="1366" spans="1:15" x14ac:dyDescent="0.25">
      <c r="A1366" s="51"/>
      <c r="B1366" s="51" t="s">
        <v>6080</v>
      </c>
      <c r="C1366" s="51" t="s">
        <v>3404</v>
      </c>
      <c r="D1366" s="51" t="s">
        <v>6081</v>
      </c>
      <c r="E1366" s="51" t="s">
        <v>3199</v>
      </c>
      <c r="F1366" s="51" t="s">
        <v>6980</v>
      </c>
      <c r="G1366" s="51" t="str">
        <f t="shared" si="21"/>
        <v>B</v>
      </c>
      <c r="H1366" s="51"/>
      <c r="I1366" s="51"/>
      <c r="J1366" s="51" t="s">
        <v>3409</v>
      </c>
      <c r="K1366" s="51" t="s">
        <v>3203</v>
      </c>
      <c r="L1366" s="51" t="s">
        <v>4175</v>
      </c>
      <c r="M1366" s="52" t="b">
        <v>0</v>
      </c>
      <c r="N1366" s="53">
        <v>44720.668203784699</v>
      </c>
      <c r="O1366" s="51" t="s">
        <v>2815</v>
      </c>
    </row>
    <row r="1367" spans="1:15" x14ac:dyDescent="0.25">
      <c r="A1367" s="51"/>
      <c r="B1367" s="51" t="s">
        <v>6082</v>
      </c>
      <c r="C1367" s="51" t="s">
        <v>3404</v>
      </c>
      <c r="D1367" s="51" t="s">
        <v>6083</v>
      </c>
      <c r="E1367" s="51" t="s">
        <v>3199</v>
      </c>
      <c r="F1367" s="51" t="s">
        <v>6980</v>
      </c>
      <c r="G1367" s="51" t="str">
        <f t="shared" si="21"/>
        <v>B</v>
      </c>
      <c r="H1367" s="51"/>
      <c r="I1367" s="51"/>
      <c r="J1367" s="51" t="s">
        <v>3401</v>
      </c>
      <c r="K1367" s="51" t="s">
        <v>3203</v>
      </c>
      <c r="L1367" s="51" t="s">
        <v>3476</v>
      </c>
      <c r="M1367" s="52" t="b">
        <v>0</v>
      </c>
      <c r="N1367" s="53">
        <v>44707.340693669001</v>
      </c>
      <c r="O1367" s="51" t="s">
        <v>2815</v>
      </c>
    </row>
    <row r="1368" spans="1:15" x14ac:dyDescent="0.25">
      <c r="A1368" s="51"/>
      <c r="B1368" s="51" t="s">
        <v>6084</v>
      </c>
      <c r="C1368" s="51" t="s">
        <v>3404</v>
      </c>
      <c r="D1368" s="51" t="s">
        <v>6085</v>
      </c>
      <c r="E1368" s="51" t="s">
        <v>3199</v>
      </c>
      <c r="F1368" s="51" t="s">
        <v>6980</v>
      </c>
      <c r="G1368" s="51" t="str">
        <f t="shared" si="21"/>
        <v>B</v>
      </c>
      <c r="H1368" s="51"/>
      <c r="I1368" s="51"/>
      <c r="J1368" s="51" t="s">
        <v>3401</v>
      </c>
      <c r="K1368" s="51" t="s">
        <v>3203</v>
      </c>
      <c r="L1368" s="51" t="s">
        <v>3402</v>
      </c>
      <c r="M1368" s="52" t="b">
        <v>0</v>
      </c>
      <c r="N1368" s="53">
        <v>44709.439341354198</v>
      </c>
      <c r="O1368" s="51" t="s">
        <v>2815</v>
      </c>
    </row>
    <row r="1369" spans="1:15" x14ac:dyDescent="0.25">
      <c r="A1369" s="51"/>
      <c r="B1369" s="51" t="s">
        <v>6086</v>
      </c>
      <c r="C1369" s="51" t="s">
        <v>3404</v>
      </c>
      <c r="D1369" s="51" t="s">
        <v>6087</v>
      </c>
      <c r="E1369" s="51" t="s">
        <v>3199</v>
      </c>
      <c r="F1369" s="51" t="s">
        <v>6980</v>
      </c>
      <c r="G1369" s="51" t="str">
        <f t="shared" si="21"/>
        <v>B</v>
      </c>
      <c r="H1369" s="51"/>
      <c r="I1369" s="51"/>
      <c r="J1369" s="51" t="s">
        <v>3409</v>
      </c>
      <c r="K1369" s="51" t="s">
        <v>3203</v>
      </c>
      <c r="L1369" s="51" t="s">
        <v>4444</v>
      </c>
      <c r="M1369" s="52" t="b">
        <v>0</v>
      </c>
      <c r="N1369" s="53">
        <v>44705.5904800926</v>
      </c>
      <c r="O1369" s="51" t="s">
        <v>2815</v>
      </c>
    </row>
    <row r="1370" spans="1:15" x14ac:dyDescent="0.25">
      <c r="A1370" s="51"/>
      <c r="B1370" s="51" t="s">
        <v>6088</v>
      </c>
      <c r="C1370" s="51" t="s">
        <v>3404</v>
      </c>
      <c r="D1370" s="51" t="s">
        <v>6089</v>
      </c>
      <c r="E1370" s="51" t="s">
        <v>3199</v>
      </c>
      <c r="F1370" s="51" t="s">
        <v>6980</v>
      </c>
      <c r="G1370" s="51" t="str">
        <f t="shared" si="21"/>
        <v>B</v>
      </c>
      <c r="H1370" s="51"/>
      <c r="I1370" s="51"/>
      <c r="J1370" s="51" t="s">
        <v>3409</v>
      </c>
      <c r="K1370" s="51" t="s">
        <v>3203</v>
      </c>
      <c r="L1370" s="51" t="s">
        <v>4196</v>
      </c>
      <c r="M1370" s="52" t="b">
        <v>0</v>
      </c>
      <c r="N1370" s="53">
        <v>44728.461201817103</v>
      </c>
      <c r="O1370" s="51" t="s">
        <v>2815</v>
      </c>
    </row>
    <row r="1371" spans="1:15" x14ac:dyDescent="0.25">
      <c r="A1371" s="51"/>
      <c r="B1371" s="51" t="s">
        <v>6090</v>
      </c>
      <c r="C1371" s="51" t="s">
        <v>3419</v>
      </c>
      <c r="D1371" s="51" t="s">
        <v>6091</v>
      </c>
      <c r="E1371" s="51" t="s">
        <v>3199</v>
      </c>
      <c r="F1371" s="51" t="s">
        <v>6980</v>
      </c>
      <c r="G1371" s="51" t="str">
        <f t="shared" si="21"/>
        <v>B</v>
      </c>
      <c r="H1371" s="51"/>
      <c r="I1371" s="51"/>
      <c r="J1371" s="51" t="s">
        <v>3409</v>
      </c>
      <c r="K1371" s="51" t="s">
        <v>3203</v>
      </c>
      <c r="L1371" s="51" t="s">
        <v>4175</v>
      </c>
      <c r="M1371" s="52" t="b">
        <v>0</v>
      </c>
      <c r="N1371" s="53">
        <v>44720.362747337997</v>
      </c>
      <c r="O1371" s="51" t="s">
        <v>2815</v>
      </c>
    </row>
    <row r="1372" spans="1:15" x14ac:dyDescent="0.25">
      <c r="A1372" s="51" t="s">
        <v>32</v>
      </c>
      <c r="B1372" s="51" t="s">
        <v>6092</v>
      </c>
      <c r="C1372" s="51" t="s">
        <v>3396</v>
      </c>
      <c r="D1372" s="51" t="s">
        <v>6093</v>
      </c>
      <c r="E1372" s="51" t="s">
        <v>3195</v>
      </c>
      <c r="F1372" s="51" t="s">
        <v>7313</v>
      </c>
      <c r="G1372" s="51" t="str">
        <f t="shared" si="21"/>
        <v>N</v>
      </c>
      <c r="H1372" s="51"/>
      <c r="I1372" s="51"/>
      <c r="J1372" s="51" t="s">
        <v>3391</v>
      </c>
      <c r="K1372" s="51" t="s">
        <v>3196</v>
      </c>
      <c r="L1372" s="51" t="s">
        <v>3392</v>
      </c>
      <c r="M1372" s="52" t="b">
        <v>0</v>
      </c>
      <c r="N1372" s="53">
        <v>44769.431350844898</v>
      </c>
      <c r="O1372" s="51" t="s">
        <v>34</v>
      </c>
    </row>
    <row r="1373" spans="1:15" x14ac:dyDescent="0.25">
      <c r="A1373" s="51" t="s">
        <v>32</v>
      </c>
      <c r="B1373" s="51" t="s">
        <v>6094</v>
      </c>
      <c r="C1373" s="51" t="s">
        <v>3976</v>
      </c>
      <c r="D1373" s="51" t="s">
        <v>6095</v>
      </c>
      <c r="E1373" s="51" t="s">
        <v>3195</v>
      </c>
      <c r="F1373" s="51" t="s">
        <v>7313</v>
      </c>
      <c r="G1373" s="51" t="str">
        <f t="shared" si="21"/>
        <v>N</v>
      </c>
      <c r="H1373" s="51"/>
      <c r="I1373" s="51"/>
      <c r="J1373" s="51" t="s">
        <v>3391</v>
      </c>
      <c r="K1373" s="51" t="s">
        <v>3196</v>
      </c>
      <c r="L1373" s="51" t="s">
        <v>4660</v>
      </c>
      <c r="M1373" s="52" t="b">
        <v>0</v>
      </c>
      <c r="N1373" s="53">
        <v>44767.489378206003</v>
      </c>
      <c r="O1373" s="51" t="s">
        <v>34</v>
      </c>
    </row>
    <row r="1374" spans="1:15" x14ac:dyDescent="0.25">
      <c r="A1374" s="51" t="s">
        <v>32</v>
      </c>
      <c r="B1374" s="51" t="s">
        <v>6096</v>
      </c>
      <c r="C1374" s="51" t="s">
        <v>3396</v>
      </c>
      <c r="D1374" s="51" t="s">
        <v>6097</v>
      </c>
      <c r="E1374" s="51" t="s">
        <v>3195</v>
      </c>
      <c r="F1374" s="51" t="s">
        <v>7313</v>
      </c>
      <c r="G1374" s="51" t="str">
        <f t="shared" si="21"/>
        <v>N</v>
      </c>
      <c r="H1374" s="51"/>
      <c r="I1374" s="51"/>
      <c r="J1374" s="51" t="s">
        <v>3301</v>
      </c>
      <c r="K1374" s="51" t="s">
        <v>3196</v>
      </c>
      <c r="L1374" s="51" t="s">
        <v>3397</v>
      </c>
      <c r="M1374" s="52" t="b">
        <v>0</v>
      </c>
      <c r="N1374" s="53">
        <v>44715.599805937498</v>
      </c>
      <c r="O1374" s="51" t="s">
        <v>34</v>
      </c>
    </row>
    <row r="1375" spans="1:15" x14ac:dyDescent="0.25">
      <c r="A1375" s="51"/>
      <c r="B1375" s="51" t="s">
        <v>6098</v>
      </c>
      <c r="C1375" s="51" t="s">
        <v>3404</v>
      </c>
      <c r="D1375" s="51" t="s">
        <v>6099</v>
      </c>
      <c r="E1375" s="51" t="s">
        <v>3199</v>
      </c>
      <c r="F1375" s="51" t="s">
        <v>6980</v>
      </c>
      <c r="G1375" s="51" t="str">
        <f t="shared" si="21"/>
        <v>B</v>
      </c>
      <c r="H1375" s="51"/>
      <c r="I1375" s="51"/>
      <c r="J1375" s="51" t="s">
        <v>3401</v>
      </c>
      <c r="K1375" s="51" t="s">
        <v>3203</v>
      </c>
      <c r="L1375" s="51" t="s">
        <v>3476</v>
      </c>
      <c r="M1375" s="52" t="b">
        <v>0</v>
      </c>
      <c r="N1375" s="53">
        <v>44707.341123530103</v>
      </c>
      <c r="O1375" s="51" t="s">
        <v>2815</v>
      </c>
    </row>
    <row r="1376" spans="1:15" x14ac:dyDescent="0.25">
      <c r="A1376" s="51"/>
      <c r="B1376" s="51" t="s">
        <v>6100</v>
      </c>
      <c r="C1376" s="51" t="s">
        <v>3404</v>
      </c>
      <c r="D1376" s="51" t="s">
        <v>6101</v>
      </c>
      <c r="E1376" s="51" t="s">
        <v>3199</v>
      </c>
      <c r="F1376" s="51" t="s">
        <v>6980</v>
      </c>
      <c r="G1376" s="51" t="str">
        <f t="shared" si="21"/>
        <v>B</v>
      </c>
      <c r="H1376" s="51"/>
      <c r="I1376" s="51"/>
      <c r="J1376" s="51" t="s">
        <v>3401</v>
      </c>
      <c r="K1376" s="51" t="s">
        <v>3203</v>
      </c>
      <c r="L1376" s="51" t="s">
        <v>3402</v>
      </c>
      <c r="M1376" s="52" t="b">
        <v>0</v>
      </c>
      <c r="N1376" s="53">
        <v>44709.439552928197</v>
      </c>
      <c r="O1376" s="51" t="s">
        <v>2815</v>
      </c>
    </row>
    <row r="1377" spans="1:15" x14ac:dyDescent="0.25">
      <c r="A1377" s="51"/>
      <c r="B1377" s="51" t="s">
        <v>6102</v>
      </c>
      <c r="C1377" s="51" t="s">
        <v>3404</v>
      </c>
      <c r="D1377" s="51" t="s">
        <v>6103</v>
      </c>
      <c r="E1377" s="51" t="s">
        <v>3199</v>
      </c>
      <c r="F1377" s="51" t="s">
        <v>6980</v>
      </c>
      <c r="G1377" s="51" t="str">
        <f t="shared" si="21"/>
        <v>B</v>
      </c>
      <c r="H1377" s="51"/>
      <c r="I1377" s="51"/>
      <c r="J1377" s="51" t="s">
        <v>3401</v>
      </c>
      <c r="K1377" s="51" t="s">
        <v>3203</v>
      </c>
      <c r="L1377" s="51" t="s">
        <v>3538</v>
      </c>
      <c r="M1377" s="52" t="b">
        <v>0</v>
      </c>
      <c r="N1377" s="53">
        <v>44704.611113425897</v>
      </c>
      <c r="O1377" s="51" t="s">
        <v>2815</v>
      </c>
    </row>
    <row r="1378" spans="1:15" x14ac:dyDescent="0.25">
      <c r="A1378" s="51"/>
      <c r="B1378" s="51" t="s">
        <v>6104</v>
      </c>
      <c r="C1378" s="51" t="s">
        <v>3404</v>
      </c>
      <c r="D1378" s="51" t="s">
        <v>6105</v>
      </c>
      <c r="E1378" s="51" t="s">
        <v>3199</v>
      </c>
      <c r="F1378" s="51" t="s">
        <v>6980</v>
      </c>
      <c r="G1378" s="51" t="str">
        <f t="shared" si="21"/>
        <v>B</v>
      </c>
      <c r="H1378" s="51"/>
      <c r="I1378" s="51"/>
      <c r="J1378" s="51" t="s">
        <v>3401</v>
      </c>
      <c r="K1378" s="51" t="s">
        <v>3203</v>
      </c>
      <c r="L1378" s="51" t="s">
        <v>3476</v>
      </c>
      <c r="M1378" s="52" t="b">
        <v>0</v>
      </c>
      <c r="N1378" s="53">
        <v>44707.340910648098</v>
      </c>
      <c r="O1378" s="51" t="s">
        <v>2815</v>
      </c>
    </row>
    <row r="1379" spans="1:15" x14ac:dyDescent="0.25">
      <c r="A1379" s="51"/>
      <c r="B1379" s="51" t="s">
        <v>6106</v>
      </c>
      <c r="C1379" s="51" t="s">
        <v>3399</v>
      </c>
      <c r="D1379" s="51" t="s">
        <v>6107</v>
      </c>
      <c r="E1379" s="51" t="s">
        <v>3199</v>
      </c>
      <c r="F1379" s="51" t="s">
        <v>6980</v>
      </c>
      <c r="G1379" s="51" t="str">
        <f t="shared" si="21"/>
        <v>B</v>
      </c>
      <c r="H1379" s="51"/>
      <c r="I1379" s="51"/>
      <c r="J1379" s="51" t="s">
        <v>3409</v>
      </c>
      <c r="K1379" s="51" t="s">
        <v>3203</v>
      </c>
      <c r="L1379" s="51" t="s">
        <v>4323</v>
      </c>
      <c r="M1379" s="52" t="b">
        <v>0</v>
      </c>
      <c r="N1379" s="53">
        <v>44709.574703275503</v>
      </c>
      <c r="O1379" s="51" t="s">
        <v>2815</v>
      </c>
    </row>
    <row r="1380" spans="1:15" x14ac:dyDescent="0.25">
      <c r="A1380" s="51" t="s">
        <v>32</v>
      </c>
      <c r="B1380" s="51" t="s">
        <v>6108</v>
      </c>
      <c r="C1380" s="51" t="s">
        <v>3396</v>
      </c>
      <c r="D1380" s="51" t="s">
        <v>6109</v>
      </c>
      <c r="E1380" s="51" t="s">
        <v>3195</v>
      </c>
      <c r="F1380" s="51" t="s">
        <v>7313</v>
      </c>
      <c r="G1380" s="51" t="str">
        <f t="shared" si="21"/>
        <v>N</v>
      </c>
      <c r="H1380" s="51"/>
      <c r="I1380" s="51"/>
      <c r="J1380" s="51" t="s">
        <v>3391</v>
      </c>
      <c r="K1380" s="51" t="s">
        <v>3196</v>
      </c>
      <c r="L1380" s="51" t="s">
        <v>3847</v>
      </c>
      <c r="M1380" s="52" t="b">
        <v>0</v>
      </c>
      <c r="N1380" s="53">
        <v>44765.379019756903</v>
      </c>
      <c r="O1380" s="51" t="s">
        <v>34</v>
      </c>
    </row>
    <row r="1381" spans="1:15" x14ac:dyDescent="0.25">
      <c r="A1381" s="51" t="s">
        <v>32</v>
      </c>
      <c r="B1381" s="51" t="s">
        <v>6110</v>
      </c>
      <c r="C1381" s="51" t="s">
        <v>3396</v>
      </c>
      <c r="D1381" s="51" t="s">
        <v>6111</v>
      </c>
      <c r="E1381" s="51" t="s">
        <v>3195</v>
      </c>
      <c r="F1381" s="51" t="s">
        <v>7313</v>
      </c>
      <c r="G1381" s="51" t="str">
        <f t="shared" si="21"/>
        <v>N</v>
      </c>
      <c r="H1381" s="51"/>
      <c r="I1381" s="51"/>
      <c r="J1381" s="51" t="s">
        <v>3301</v>
      </c>
      <c r="K1381" s="51" t="s">
        <v>3196</v>
      </c>
      <c r="L1381" s="51" t="s">
        <v>3397</v>
      </c>
      <c r="M1381" s="52" t="b">
        <v>0</v>
      </c>
      <c r="N1381" s="53">
        <v>44749.630034409704</v>
      </c>
      <c r="O1381" s="51" t="s">
        <v>34</v>
      </c>
    </row>
    <row r="1382" spans="1:15" x14ac:dyDescent="0.25">
      <c r="A1382" s="51" t="s">
        <v>32</v>
      </c>
      <c r="B1382" s="51" t="s">
        <v>6112</v>
      </c>
      <c r="C1382" s="51" t="s">
        <v>3396</v>
      </c>
      <c r="D1382" s="51" t="s">
        <v>6113</v>
      </c>
      <c r="E1382" s="51" t="s">
        <v>3195</v>
      </c>
      <c r="F1382" s="51" t="s">
        <v>7313</v>
      </c>
      <c r="G1382" s="51" t="str">
        <f t="shared" si="21"/>
        <v>N</v>
      </c>
      <c r="H1382" s="51"/>
      <c r="I1382" s="51"/>
      <c r="J1382" s="51" t="s">
        <v>3391</v>
      </c>
      <c r="K1382" s="51" t="s">
        <v>3196</v>
      </c>
      <c r="L1382" s="51" t="s">
        <v>3847</v>
      </c>
      <c r="M1382" s="52" t="b">
        <v>0</v>
      </c>
      <c r="N1382" s="53">
        <v>44765.379451469897</v>
      </c>
      <c r="O1382" s="51" t="s">
        <v>34</v>
      </c>
    </row>
    <row r="1383" spans="1:15" x14ac:dyDescent="0.25">
      <c r="A1383" s="51"/>
      <c r="B1383" s="51" t="s">
        <v>6114</v>
      </c>
      <c r="C1383" s="51" t="s">
        <v>3404</v>
      </c>
      <c r="D1383" s="51" t="s">
        <v>6115</v>
      </c>
      <c r="E1383" s="51" t="s">
        <v>3199</v>
      </c>
      <c r="F1383" s="51" t="s">
        <v>6980</v>
      </c>
      <c r="G1383" s="51" t="str">
        <f t="shared" si="21"/>
        <v>B</v>
      </c>
      <c r="H1383" s="51"/>
      <c r="I1383" s="51"/>
      <c r="J1383" s="51" t="s">
        <v>3409</v>
      </c>
      <c r="K1383" s="51" t="s">
        <v>3203</v>
      </c>
      <c r="L1383" s="51" t="s">
        <v>3918</v>
      </c>
      <c r="M1383" s="52" t="b">
        <v>0</v>
      </c>
      <c r="N1383" s="53">
        <v>44704.589432835703</v>
      </c>
      <c r="O1383" s="51" t="s">
        <v>2815</v>
      </c>
    </row>
    <row r="1384" spans="1:15" x14ac:dyDescent="0.25">
      <c r="A1384" s="51"/>
      <c r="B1384" s="51" t="s">
        <v>6116</v>
      </c>
      <c r="C1384" s="51" t="s">
        <v>3399</v>
      </c>
      <c r="D1384" s="51" t="s">
        <v>6117</v>
      </c>
      <c r="E1384" s="51" t="s">
        <v>3199</v>
      </c>
      <c r="F1384" s="51" t="s">
        <v>6980</v>
      </c>
      <c r="G1384" s="51" t="str">
        <f t="shared" si="21"/>
        <v>B</v>
      </c>
      <c r="H1384" s="51"/>
      <c r="I1384" s="51"/>
      <c r="J1384" s="51" t="s">
        <v>3409</v>
      </c>
      <c r="K1384" s="51" t="s">
        <v>3203</v>
      </c>
      <c r="L1384" s="51" t="s">
        <v>4323</v>
      </c>
      <c r="M1384" s="52" t="b">
        <v>0</v>
      </c>
      <c r="N1384" s="53">
        <v>44709.575129942103</v>
      </c>
      <c r="O1384" s="51" t="s">
        <v>2815</v>
      </c>
    </row>
    <row r="1385" spans="1:15" x14ac:dyDescent="0.25">
      <c r="A1385" s="51"/>
      <c r="B1385" s="51" t="s">
        <v>6118</v>
      </c>
      <c r="C1385" s="51" t="s">
        <v>3399</v>
      </c>
      <c r="D1385" s="51" t="s">
        <v>6119</v>
      </c>
      <c r="E1385" s="51" t="s">
        <v>3199</v>
      </c>
      <c r="F1385" s="51" t="s">
        <v>6980</v>
      </c>
      <c r="G1385" s="51" t="str">
        <f t="shared" si="21"/>
        <v>B</v>
      </c>
      <c r="H1385" s="51"/>
      <c r="I1385" s="51"/>
      <c r="J1385" s="51" t="s">
        <v>3409</v>
      </c>
      <c r="K1385" s="51" t="s">
        <v>3203</v>
      </c>
      <c r="L1385" s="51" t="s">
        <v>4323</v>
      </c>
      <c r="M1385" s="52" t="b">
        <v>0</v>
      </c>
      <c r="N1385" s="53">
        <v>44709.575288506901</v>
      </c>
      <c r="O1385" s="51" t="s">
        <v>2815</v>
      </c>
    </row>
    <row r="1386" spans="1:15" x14ac:dyDescent="0.25">
      <c r="A1386" s="51"/>
      <c r="B1386" s="51" t="s">
        <v>6120</v>
      </c>
      <c r="C1386" s="51" t="s">
        <v>3399</v>
      </c>
      <c r="D1386" s="51" t="s">
        <v>6121</v>
      </c>
      <c r="E1386" s="51" t="s">
        <v>3199</v>
      </c>
      <c r="F1386" s="51" t="s">
        <v>6980</v>
      </c>
      <c r="G1386" s="51" t="str">
        <f t="shared" si="21"/>
        <v>B</v>
      </c>
      <c r="H1386" s="51"/>
      <c r="I1386" s="51"/>
      <c r="J1386" s="51" t="s">
        <v>3409</v>
      </c>
      <c r="K1386" s="51" t="s">
        <v>3203</v>
      </c>
      <c r="L1386" s="51" t="s">
        <v>4323</v>
      </c>
      <c r="M1386" s="52" t="b">
        <v>0</v>
      </c>
      <c r="N1386" s="53">
        <v>44709.5749013889</v>
      </c>
      <c r="O1386" s="51" t="s">
        <v>2815</v>
      </c>
    </row>
    <row r="1387" spans="1:15" x14ac:dyDescent="0.25">
      <c r="A1387" s="51"/>
      <c r="B1387" s="51" t="s">
        <v>6122</v>
      </c>
      <c r="C1387" s="51" t="s">
        <v>3404</v>
      </c>
      <c r="D1387" s="51" t="s">
        <v>6123</v>
      </c>
      <c r="E1387" s="51" t="s">
        <v>3199</v>
      </c>
      <c r="F1387" s="51" t="s">
        <v>6980</v>
      </c>
      <c r="G1387" s="51" t="str">
        <f t="shared" si="21"/>
        <v>B</v>
      </c>
      <c r="H1387" s="51"/>
      <c r="I1387" s="51"/>
      <c r="J1387" s="51" t="s">
        <v>3202</v>
      </c>
      <c r="K1387" s="51" t="s">
        <v>3203</v>
      </c>
      <c r="L1387" s="51" t="s">
        <v>3538</v>
      </c>
      <c r="M1387" s="52" t="b">
        <v>0</v>
      </c>
      <c r="N1387" s="53">
        <v>44704.642416747702</v>
      </c>
      <c r="O1387" s="51" t="s">
        <v>2815</v>
      </c>
    </row>
    <row r="1388" spans="1:15" x14ac:dyDescent="0.25">
      <c r="A1388" s="51" t="s">
        <v>32</v>
      </c>
      <c r="B1388" s="51" t="s">
        <v>6124</v>
      </c>
      <c r="C1388" s="51" t="s">
        <v>3396</v>
      </c>
      <c r="D1388" s="51" t="s">
        <v>6125</v>
      </c>
      <c r="E1388" s="51" t="s">
        <v>3195</v>
      </c>
      <c r="F1388" s="51" t="s">
        <v>7313</v>
      </c>
      <c r="G1388" s="51" t="str">
        <f t="shared" si="21"/>
        <v>N</v>
      </c>
      <c r="H1388" s="51"/>
      <c r="I1388" s="51"/>
      <c r="J1388" s="51" t="s">
        <v>3391</v>
      </c>
      <c r="K1388" s="51" t="s">
        <v>3196</v>
      </c>
      <c r="L1388" s="51" t="s">
        <v>4244</v>
      </c>
      <c r="M1388" s="52" t="b">
        <v>0</v>
      </c>
      <c r="N1388" s="53">
        <v>44765.387263541699</v>
      </c>
      <c r="O1388" s="51" t="s">
        <v>34</v>
      </c>
    </row>
    <row r="1389" spans="1:15" x14ac:dyDescent="0.25">
      <c r="A1389" s="51" t="s">
        <v>32</v>
      </c>
      <c r="B1389" s="51" t="s">
        <v>6126</v>
      </c>
      <c r="C1389" s="51" t="s">
        <v>3396</v>
      </c>
      <c r="D1389" s="51" t="s">
        <v>6127</v>
      </c>
      <c r="E1389" s="51" t="s">
        <v>3195</v>
      </c>
      <c r="F1389" s="51" t="s">
        <v>7313</v>
      </c>
      <c r="G1389" s="51" t="str">
        <f t="shared" si="21"/>
        <v>N</v>
      </c>
      <c r="H1389" s="51"/>
      <c r="I1389" s="51"/>
      <c r="J1389" s="51" t="s">
        <v>3457</v>
      </c>
      <c r="K1389" s="51" t="s">
        <v>3196</v>
      </c>
      <c r="L1389" s="51" t="s">
        <v>3383</v>
      </c>
      <c r="M1389" s="52" t="b">
        <v>0</v>
      </c>
      <c r="N1389" s="53">
        <v>44715.697895833298</v>
      </c>
      <c r="O1389" s="51" t="s">
        <v>34</v>
      </c>
    </row>
    <row r="1390" spans="1:15" x14ac:dyDescent="0.25">
      <c r="A1390" s="51"/>
      <c r="B1390" s="51" t="s">
        <v>6128</v>
      </c>
      <c r="C1390" s="51" t="s">
        <v>3404</v>
      </c>
      <c r="D1390" s="51" t="s">
        <v>6129</v>
      </c>
      <c r="E1390" s="51" t="s">
        <v>3199</v>
      </c>
      <c r="F1390" s="51" t="s">
        <v>6980</v>
      </c>
      <c r="G1390" s="51" t="str">
        <f t="shared" si="21"/>
        <v>B</v>
      </c>
      <c r="H1390" s="51"/>
      <c r="I1390" s="51"/>
      <c r="J1390" s="51" t="s">
        <v>3202</v>
      </c>
      <c r="K1390" s="51" t="s">
        <v>3203</v>
      </c>
      <c r="L1390" s="51" t="s">
        <v>3538</v>
      </c>
      <c r="M1390" s="52" t="b">
        <v>0</v>
      </c>
      <c r="N1390" s="53">
        <v>44704.642890775503</v>
      </c>
      <c r="O1390" s="51" t="s">
        <v>2815</v>
      </c>
    </row>
    <row r="1391" spans="1:15" x14ac:dyDescent="0.25">
      <c r="A1391" s="51"/>
      <c r="B1391" s="51" t="s">
        <v>6130</v>
      </c>
      <c r="C1391" s="51" t="s">
        <v>3404</v>
      </c>
      <c r="D1391" s="51" t="s">
        <v>6131</v>
      </c>
      <c r="E1391" s="51" t="s">
        <v>3199</v>
      </c>
      <c r="F1391" s="51" t="s">
        <v>6980</v>
      </c>
      <c r="G1391" s="51" t="str">
        <f t="shared" si="21"/>
        <v>B</v>
      </c>
      <c r="H1391" s="51"/>
      <c r="I1391" s="51"/>
      <c r="J1391" s="51" t="s">
        <v>3202</v>
      </c>
      <c r="K1391" s="51" t="s">
        <v>3203</v>
      </c>
      <c r="L1391" s="51" t="s">
        <v>3479</v>
      </c>
      <c r="M1391" s="52" t="b">
        <v>0</v>
      </c>
      <c r="N1391" s="53">
        <v>44704.5764080671</v>
      </c>
      <c r="O1391" s="51" t="s">
        <v>2815</v>
      </c>
    </row>
    <row r="1392" spans="1:15" x14ac:dyDescent="0.25">
      <c r="A1392" s="51"/>
      <c r="B1392" s="51" t="s">
        <v>6132</v>
      </c>
      <c r="C1392" s="51" t="s">
        <v>6133</v>
      </c>
      <c r="D1392" s="51" t="s">
        <v>2354</v>
      </c>
      <c r="E1392" s="51" t="s">
        <v>4188</v>
      </c>
      <c r="F1392" s="51" t="s">
        <v>7313</v>
      </c>
      <c r="G1392" s="51" t="str">
        <f t="shared" si="21"/>
        <v>N</v>
      </c>
      <c r="H1392" s="51"/>
      <c r="I1392" s="51"/>
      <c r="J1392" s="51"/>
      <c r="K1392" s="51"/>
      <c r="L1392" s="51"/>
      <c r="M1392" s="52" t="b">
        <v>0</v>
      </c>
      <c r="N1392" s="53">
        <v>45052.656779016201</v>
      </c>
      <c r="O1392" s="51" t="s">
        <v>34</v>
      </c>
    </row>
    <row r="1393" spans="1:15" x14ac:dyDescent="0.25">
      <c r="A1393" s="51"/>
      <c r="B1393" s="51" t="s">
        <v>6134</v>
      </c>
      <c r="C1393" s="51" t="s">
        <v>3404</v>
      </c>
      <c r="D1393" s="51" t="s">
        <v>6135</v>
      </c>
      <c r="E1393" s="51" t="s">
        <v>3199</v>
      </c>
      <c r="F1393" s="51" t="s">
        <v>6980</v>
      </c>
      <c r="G1393" s="51" t="str">
        <f t="shared" si="21"/>
        <v>B</v>
      </c>
      <c r="H1393" s="51"/>
      <c r="I1393" s="51"/>
      <c r="J1393" s="51" t="s">
        <v>3202</v>
      </c>
      <c r="K1393" s="51" t="s">
        <v>3203</v>
      </c>
      <c r="L1393" s="51" t="s">
        <v>3538</v>
      </c>
      <c r="M1393" s="52" t="b">
        <v>0</v>
      </c>
      <c r="N1393" s="53">
        <v>44704.6239381134</v>
      </c>
      <c r="O1393" s="51" t="s">
        <v>2815</v>
      </c>
    </row>
    <row r="1394" spans="1:15" x14ac:dyDescent="0.25">
      <c r="A1394" s="51"/>
      <c r="B1394" s="51" t="s">
        <v>6136</v>
      </c>
      <c r="C1394" s="51" t="s">
        <v>3404</v>
      </c>
      <c r="D1394" s="51" t="s">
        <v>6137</v>
      </c>
      <c r="E1394" s="51" t="s">
        <v>4180</v>
      </c>
      <c r="F1394" s="51" t="s">
        <v>6980</v>
      </c>
      <c r="G1394" s="51" t="str">
        <f t="shared" si="21"/>
        <v>B</v>
      </c>
      <c r="H1394" s="51"/>
      <c r="I1394" s="51"/>
      <c r="J1394" s="51" t="s">
        <v>3202</v>
      </c>
      <c r="K1394" s="51" t="s">
        <v>3203</v>
      </c>
      <c r="L1394" s="51" t="s">
        <v>4393</v>
      </c>
      <c r="M1394" s="52" t="b">
        <v>0</v>
      </c>
      <c r="N1394" s="53">
        <v>44705.597484143502</v>
      </c>
      <c r="O1394" s="51" t="s">
        <v>2815</v>
      </c>
    </row>
    <row r="1395" spans="1:15" x14ac:dyDescent="0.25">
      <c r="A1395" s="51"/>
      <c r="B1395" s="51" t="s">
        <v>6138</v>
      </c>
      <c r="C1395" s="51" t="s">
        <v>3404</v>
      </c>
      <c r="D1395" s="51" t="s">
        <v>6139</v>
      </c>
      <c r="E1395" s="51" t="s">
        <v>3199</v>
      </c>
      <c r="F1395" s="51" t="s">
        <v>6980</v>
      </c>
      <c r="G1395" s="51" t="str">
        <f t="shared" si="21"/>
        <v>B</v>
      </c>
      <c r="H1395" s="51"/>
      <c r="I1395" s="51"/>
      <c r="J1395" s="51" t="s">
        <v>3401</v>
      </c>
      <c r="K1395" s="51" t="s">
        <v>3203</v>
      </c>
      <c r="L1395" s="51" t="s">
        <v>3406</v>
      </c>
      <c r="M1395" s="52" t="b">
        <v>0</v>
      </c>
      <c r="N1395" s="53">
        <v>44707.488209988398</v>
      </c>
      <c r="O1395" s="51" t="s">
        <v>2815</v>
      </c>
    </row>
    <row r="1396" spans="1:15" ht="21" x14ac:dyDescent="0.25">
      <c r="A1396" s="51"/>
      <c r="B1396" s="51" t="s">
        <v>6140</v>
      </c>
      <c r="C1396" s="51" t="s">
        <v>3404</v>
      </c>
      <c r="D1396" s="54" t="s">
        <v>6141</v>
      </c>
      <c r="E1396" s="51" t="s">
        <v>3199</v>
      </c>
      <c r="F1396" s="51" t="s">
        <v>6980</v>
      </c>
      <c r="G1396" s="51" t="str">
        <f t="shared" si="21"/>
        <v>B</v>
      </c>
      <c r="H1396" s="51"/>
      <c r="I1396" s="51"/>
      <c r="J1396" s="51" t="s">
        <v>3202</v>
      </c>
      <c r="K1396" s="51" t="s">
        <v>3203</v>
      </c>
      <c r="L1396" s="51" t="s">
        <v>3479</v>
      </c>
      <c r="M1396" s="52" t="b">
        <v>0</v>
      </c>
      <c r="N1396" s="53">
        <v>44704.574391701397</v>
      </c>
      <c r="O1396" s="51" t="s">
        <v>2815</v>
      </c>
    </row>
    <row r="1397" spans="1:15" ht="21" x14ac:dyDescent="0.25">
      <c r="A1397" s="51"/>
      <c r="B1397" s="51" t="s">
        <v>6142</v>
      </c>
      <c r="C1397" s="51" t="s">
        <v>3404</v>
      </c>
      <c r="D1397" s="54" t="s">
        <v>6143</v>
      </c>
      <c r="E1397" s="51" t="s">
        <v>3199</v>
      </c>
      <c r="F1397" s="51" t="s">
        <v>6980</v>
      </c>
      <c r="G1397" s="51" t="str">
        <f t="shared" si="21"/>
        <v>B</v>
      </c>
      <c r="H1397" s="51"/>
      <c r="I1397" s="51"/>
      <c r="J1397" s="51" t="s">
        <v>3202</v>
      </c>
      <c r="K1397" s="51" t="s">
        <v>3203</v>
      </c>
      <c r="L1397" s="51" t="s">
        <v>3479</v>
      </c>
      <c r="M1397" s="52" t="b">
        <v>0</v>
      </c>
      <c r="N1397" s="53">
        <v>44704.574779050898</v>
      </c>
      <c r="O1397" s="51" t="s">
        <v>2815</v>
      </c>
    </row>
    <row r="1398" spans="1:15" x14ac:dyDescent="0.25">
      <c r="A1398" s="51" t="s">
        <v>32</v>
      </c>
      <c r="B1398" s="51" t="s">
        <v>6144</v>
      </c>
      <c r="C1398" s="51" t="s">
        <v>3396</v>
      </c>
      <c r="D1398" s="51" t="s">
        <v>6145</v>
      </c>
      <c r="E1398" s="51" t="s">
        <v>3195</v>
      </c>
      <c r="F1398" s="51" t="s">
        <v>7313</v>
      </c>
      <c r="G1398" s="51" t="str">
        <f t="shared" si="21"/>
        <v>N</v>
      </c>
      <c r="H1398" s="51"/>
      <c r="I1398" s="51"/>
      <c r="J1398" s="51" t="s">
        <v>3391</v>
      </c>
      <c r="K1398" s="51" t="s">
        <v>3196</v>
      </c>
      <c r="L1398" s="51" t="s">
        <v>3392</v>
      </c>
      <c r="M1398" s="52" t="b">
        <v>0</v>
      </c>
      <c r="N1398" s="53">
        <v>44769.478171215298</v>
      </c>
      <c r="O1398" s="51" t="s">
        <v>34</v>
      </c>
    </row>
    <row r="1399" spans="1:15" x14ac:dyDescent="0.25">
      <c r="A1399" s="51" t="s">
        <v>32</v>
      </c>
      <c r="B1399" s="51" t="s">
        <v>6146</v>
      </c>
      <c r="C1399" s="51" t="s">
        <v>3396</v>
      </c>
      <c r="D1399" s="51" t="s">
        <v>1761</v>
      </c>
      <c r="E1399" s="51" t="s">
        <v>3195</v>
      </c>
      <c r="F1399" s="51" t="s">
        <v>7313</v>
      </c>
      <c r="G1399" s="51" t="str">
        <f t="shared" si="21"/>
        <v>N</v>
      </c>
      <c r="H1399" s="51"/>
      <c r="I1399" s="51"/>
      <c r="J1399" s="51" t="s">
        <v>3387</v>
      </c>
      <c r="K1399" s="51" t="s">
        <v>3196</v>
      </c>
      <c r="L1399" s="51" t="s">
        <v>3397</v>
      </c>
      <c r="M1399" s="52" t="b">
        <v>0</v>
      </c>
      <c r="N1399" s="53">
        <v>44719.788454282403</v>
      </c>
      <c r="O1399" s="51" t="s">
        <v>34</v>
      </c>
    </row>
    <row r="1400" spans="1:15" x14ac:dyDescent="0.25">
      <c r="A1400" s="51" t="s">
        <v>32</v>
      </c>
      <c r="B1400" s="51" t="s">
        <v>6147</v>
      </c>
      <c r="C1400" s="51" t="s">
        <v>3396</v>
      </c>
      <c r="D1400" s="51" t="s">
        <v>6148</v>
      </c>
      <c r="E1400" s="51" t="s">
        <v>3195</v>
      </c>
      <c r="F1400" s="51" t="s">
        <v>7313</v>
      </c>
      <c r="G1400" s="51" t="str">
        <f t="shared" si="21"/>
        <v>N</v>
      </c>
      <c r="H1400" s="51"/>
      <c r="I1400" s="51"/>
      <c r="J1400" s="51" t="s">
        <v>3301</v>
      </c>
      <c r="K1400" s="51" t="s">
        <v>3196</v>
      </c>
      <c r="L1400" s="51" t="s">
        <v>3397</v>
      </c>
      <c r="M1400" s="52" t="b">
        <v>0</v>
      </c>
      <c r="N1400" s="53">
        <v>44719.783452546297</v>
      </c>
      <c r="O1400" s="51" t="s">
        <v>34</v>
      </c>
    </row>
    <row r="1401" spans="1:15" x14ac:dyDescent="0.25">
      <c r="A1401" s="51" t="s">
        <v>32</v>
      </c>
      <c r="B1401" s="51" t="s">
        <v>6149</v>
      </c>
      <c r="C1401" s="51" t="s">
        <v>3381</v>
      </c>
      <c r="D1401" s="51" t="s">
        <v>6150</v>
      </c>
      <c r="E1401" s="51" t="s">
        <v>3195</v>
      </c>
      <c r="F1401" s="51" t="s">
        <v>7313</v>
      </c>
      <c r="G1401" s="51" t="str">
        <f t="shared" si="21"/>
        <v>N</v>
      </c>
      <c r="H1401" s="51"/>
      <c r="I1401" s="51"/>
      <c r="J1401" s="51" t="s">
        <v>3301</v>
      </c>
      <c r="K1401" s="51" t="s">
        <v>3196</v>
      </c>
      <c r="L1401" s="51" t="s">
        <v>3397</v>
      </c>
      <c r="M1401" s="52" t="b">
        <v>0</v>
      </c>
      <c r="N1401" s="53">
        <v>44749.631634687503</v>
      </c>
      <c r="O1401" s="51" t="s">
        <v>34</v>
      </c>
    </row>
    <row r="1402" spans="1:15" x14ac:dyDescent="0.25">
      <c r="A1402" s="51" t="s">
        <v>32</v>
      </c>
      <c r="B1402" s="51" t="s">
        <v>6151</v>
      </c>
      <c r="C1402" s="51" t="s">
        <v>3396</v>
      </c>
      <c r="D1402" s="51" t="s">
        <v>6152</v>
      </c>
      <c r="E1402" s="51" t="s">
        <v>3195</v>
      </c>
      <c r="F1402" s="51" t="s">
        <v>7313</v>
      </c>
      <c r="G1402" s="51" t="str">
        <f t="shared" si="21"/>
        <v>N</v>
      </c>
      <c r="H1402" s="51"/>
      <c r="I1402" s="51"/>
      <c r="J1402" s="51" t="s">
        <v>3391</v>
      </c>
      <c r="K1402" s="51" t="s">
        <v>3196</v>
      </c>
      <c r="L1402" s="51" t="s">
        <v>3847</v>
      </c>
      <c r="M1402" s="52" t="b">
        <v>0</v>
      </c>
      <c r="N1402" s="53">
        <v>44749.654956562503</v>
      </c>
      <c r="O1402" s="51" t="s">
        <v>34</v>
      </c>
    </row>
    <row r="1403" spans="1:15" x14ac:dyDescent="0.25">
      <c r="A1403" s="51"/>
      <c r="B1403" s="51" t="s">
        <v>6153</v>
      </c>
      <c r="C1403" s="51" t="s">
        <v>3404</v>
      </c>
      <c r="D1403" s="51" t="s">
        <v>6154</v>
      </c>
      <c r="E1403" s="51" t="s">
        <v>3199</v>
      </c>
      <c r="F1403" s="51" t="s">
        <v>6980</v>
      </c>
      <c r="G1403" s="51" t="str">
        <f t="shared" si="21"/>
        <v>B</v>
      </c>
      <c r="H1403" s="51"/>
      <c r="I1403" s="51"/>
      <c r="J1403" s="51" t="s">
        <v>3409</v>
      </c>
      <c r="K1403" s="51" t="s">
        <v>3203</v>
      </c>
      <c r="L1403" s="51" t="s">
        <v>3410</v>
      </c>
      <c r="M1403" s="52" t="b">
        <v>0</v>
      </c>
      <c r="N1403" s="53">
        <v>44707.636824386602</v>
      </c>
      <c r="O1403" s="51" t="s">
        <v>2815</v>
      </c>
    </row>
    <row r="1404" spans="1:15" x14ac:dyDescent="0.25">
      <c r="A1404" s="51"/>
      <c r="B1404" s="51" t="s">
        <v>6155</v>
      </c>
      <c r="C1404" s="51" t="s">
        <v>3399</v>
      </c>
      <c r="D1404" s="51" t="s">
        <v>6156</v>
      </c>
      <c r="E1404" s="51" t="s">
        <v>3199</v>
      </c>
      <c r="F1404" s="51" t="s">
        <v>6980</v>
      </c>
      <c r="G1404" s="51" t="str">
        <f t="shared" si="21"/>
        <v>B</v>
      </c>
      <c r="H1404" s="51"/>
      <c r="I1404" s="51"/>
      <c r="J1404" s="51" t="s">
        <v>3409</v>
      </c>
      <c r="K1404" s="51" t="s">
        <v>3203</v>
      </c>
      <c r="L1404" s="51" t="s">
        <v>4183</v>
      </c>
      <c r="M1404" s="52" t="b">
        <v>0</v>
      </c>
      <c r="N1404" s="53">
        <v>44705.604966666702</v>
      </c>
      <c r="O1404" s="51" t="s">
        <v>2815</v>
      </c>
    </row>
    <row r="1405" spans="1:15" x14ac:dyDescent="0.25">
      <c r="A1405" s="51"/>
      <c r="B1405" s="51" t="s">
        <v>6157</v>
      </c>
      <c r="C1405" s="51" t="s">
        <v>3399</v>
      </c>
      <c r="D1405" s="51" t="s">
        <v>6158</v>
      </c>
      <c r="E1405" s="51" t="s">
        <v>3199</v>
      </c>
      <c r="F1405" s="51" t="s">
        <v>6980</v>
      </c>
      <c r="G1405" s="51" t="str">
        <f t="shared" si="21"/>
        <v>B</v>
      </c>
      <c r="H1405" s="51"/>
      <c r="I1405" s="51"/>
      <c r="J1405" s="51" t="s">
        <v>3409</v>
      </c>
      <c r="K1405" s="51" t="s">
        <v>3203</v>
      </c>
      <c r="L1405" s="51" t="s">
        <v>4183</v>
      </c>
      <c r="M1405" s="52" t="b">
        <v>0</v>
      </c>
      <c r="N1405" s="53">
        <v>44705.605157210703</v>
      </c>
      <c r="O1405" s="51" t="s">
        <v>2815</v>
      </c>
    </row>
    <row r="1406" spans="1:15" x14ac:dyDescent="0.25">
      <c r="A1406" s="51"/>
      <c r="B1406" s="51" t="s">
        <v>6159</v>
      </c>
      <c r="C1406" s="51" t="s">
        <v>3399</v>
      </c>
      <c r="D1406" s="51" t="s">
        <v>6160</v>
      </c>
      <c r="E1406" s="51" t="s">
        <v>3199</v>
      </c>
      <c r="F1406" s="51" t="s">
        <v>6980</v>
      </c>
      <c r="G1406" s="51" t="str">
        <f t="shared" si="21"/>
        <v>B</v>
      </c>
      <c r="H1406" s="51"/>
      <c r="I1406" s="51"/>
      <c r="J1406" s="51" t="s">
        <v>3409</v>
      </c>
      <c r="K1406" s="51" t="s">
        <v>3203</v>
      </c>
      <c r="L1406" s="51" t="s">
        <v>4183</v>
      </c>
      <c r="M1406" s="52" t="b">
        <v>0</v>
      </c>
      <c r="N1406" s="53">
        <v>44705.605358252302</v>
      </c>
      <c r="O1406" s="51" t="s">
        <v>2815</v>
      </c>
    </row>
    <row r="1407" spans="1:15" x14ac:dyDescent="0.25">
      <c r="A1407" s="51"/>
      <c r="B1407" s="51" t="s">
        <v>6161</v>
      </c>
      <c r="C1407" s="51" t="s">
        <v>3399</v>
      </c>
      <c r="D1407" s="51" t="s">
        <v>6162</v>
      </c>
      <c r="E1407" s="51" t="s">
        <v>3199</v>
      </c>
      <c r="F1407" s="51" t="s">
        <v>6980</v>
      </c>
      <c r="G1407" s="51" t="str">
        <f t="shared" si="21"/>
        <v>B</v>
      </c>
      <c r="H1407" s="51"/>
      <c r="I1407" s="51"/>
      <c r="J1407" s="51" t="s">
        <v>3401</v>
      </c>
      <c r="K1407" s="51" t="s">
        <v>3203</v>
      </c>
      <c r="L1407" s="51" t="s">
        <v>3454</v>
      </c>
      <c r="M1407" s="52" t="b">
        <v>0</v>
      </c>
      <c r="N1407" s="53">
        <v>44707.422903043996</v>
      </c>
      <c r="O1407" s="51" t="s">
        <v>2815</v>
      </c>
    </row>
    <row r="1408" spans="1:15" x14ac:dyDescent="0.25">
      <c r="A1408" s="51" t="s">
        <v>32</v>
      </c>
      <c r="B1408" s="51" t="s">
        <v>6163</v>
      </c>
      <c r="C1408" s="51" t="s">
        <v>3396</v>
      </c>
      <c r="D1408" s="51" t="s">
        <v>6164</v>
      </c>
      <c r="E1408" s="51" t="s">
        <v>3195</v>
      </c>
      <c r="F1408" s="51" t="s">
        <v>7313</v>
      </c>
      <c r="G1408" s="51" t="str">
        <f t="shared" si="21"/>
        <v>N</v>
      </c>
      <c r="H1408" s="51"/>
      <c r="I1408" s="51"/>
      <c r="J1408" s="51" t="s">
        <v>3391</v>
      </c>
      <c r="K1408" s="51" t="s">
        <v>3196</v>
      </c>
      <c r="L1408" s="51" t="s">
        <v>3392</v>
      </c>
      <c r="M1408" s="52" t="b">
        <v>0</v>
      </c>
      <c r="N1408" s="53">
        <v>44749.6110885417</v>
      </c>
      <c r="O1408" s="51" t="s">
        <v>34</v>
      </c>
    </row>
    <row r="1409" spans="1:15" x14ac:dyDescent="0.25">
      <c r="A1409" s="51" t="s">
        <v>32</v>
      </c>
      <c r="B1409" s="51" t="s">
        <v>6165</v>
      </c>
      <c r="C1409" s="51" t="s">
        <v>3396</v>
      </c>
      <c r="D1409" s="51" t="s">
        <v>6166</v>
      </c>
      <c r="E1409" s="51" t="s">
        <v>3195</v>
      </c>
      <c r="F1409" s="51" t="s">
        <v>7313</v>
      </c>
      <c r="G1409" s="51" t="str">
        <f t="shared" si="21"/>
        <v>N</v>
      </c>
      <c r="H1409" s="51"/>
      <c r="I1409" s="51"/>
      <c r="J1409" s="51" t="s">
        <v>3301</v>
      </c>
      <c r="K1409" s="51" t="s">
        <v>3196</v>
      </c>
      <c r="L1409" s="51" t="s">
        <v>3397</v>
      </c>
      <c r="M1409" s="52" t="b">
        <v>0</v>
      </c>
      <c r="N1409" s="53">
        <v>44719.784914432901</v>
      </c>
      <c r="O1409" s="51" t="s">
        <v>34</v>
      </c>
    </row>
    <row r="1410" spans="1:15" x14ac:dyDescent="0.25">
      <c r="A1410" s="51"/>
      <c r="B1410" s="51" t="s">
        <v>6167</v>
      </c>
      <c r="C1410" s="51" t="s">
        <v>3404</v>
      </c>
      <c r="D1410" s="51" t="s">
        <v>6168</v>
      </c>
      <c r="E1410" s="51" t="s">
        <v>4180</v>
      </c>
      <c r="F1410" s="51" t="s">
        <v>6980</v>
      </c>
      <c r="G1410" s="51" t="str">
        <f t="shared" si="21"/>
        <v>B</v>
      </c>
      <c r="H1410" s="51"/>
      <c r="I1410" s="51"/>
      <c r="J1410" s="51" t="s">
        <v>3202</v>
      </c>
      <c r="K1410" s="51" t="s">
        <v>3203</v>
      </c>
      <c r="L1410" s="51" t="s">
        <v>4393</v>
      </c>
      <c r="M1410" s="52" t="b">
        <v>0</v>
      </c>
      <c r="N1410" s="53">
        <v>44705.597872916704</v>
      </c>
      <c r="O1410" s="51" t="s">
        <v>2815</v>
      </c>
    </row>
    <row r="1411" spans="1:15" x14ac:dyDescent="0.25">
      <c r="A1411" s="51" t="s">
        <v>32</v>
      </c>
      <c r="B1411" s="51" t="s">
        <v>6169</v>
      </c>
      <c r="C1411" s="51" t="s">
        <v>3428</v>
      </c>
      <c r="D1411" s="51" t="s">
        <v>6170</v>
      </c>
      <c r="E1411" s="51" t="s">
        <v>3195</v>
      </c>
      <c r="F1411" s="51" t="s">
        <v>7313</v>
      </c>
      <c r="G1411" s="51" t="str">
        <f t="shared" si="21"/>
        <v>N</v>
      </c>
      <c r="H1411" s="51"/>
      <c r="I1411" s="51"/>
      <c r="J1411" s="51" t="s">
        <v>3391</v>
      </c>
      <c r="K1411" s="51" t="s">
        <v>3196</v>
      </c>
      <c r="L1411" s="51" t="s">
        <v>4126</v>
      </c>
      <c r="M1411" s="52" t="b">
        <v>0</v>
      </c>
      <c r="N1411" s="53">
        <v>44719.561930173601</v>
      </c>
      <c r="O1411" s="51" t="s">
        <v>34</v>
      </c>
    </row>
    <row r="1412" spans="1:15" x14ac:dyDescent="0.25">
      <c r="A1412" s="51" t="s">
        <v>32</v>
      </c>
      <c r="B1412" s="51" t="s">
        <v>6171</v>
      </c>
      <c r="C1412" s="51" t="s">
        <v>3396</v>
      </c>
      <c r="D1412" s="51" t="s">
        <v>6172</v>
      </c>
      <c r="E1412" s="51" t="s">
        <v>3195</v>
      </c>
      <c r="F1412" s="51" t="s">
        <v>7313</v>
      </c>
      <c r="G1412" s="51" t="str">
        <f t="shared" ref="G1412:G1475" si="22">IF(F1412="MIENNAM","N","B")</f>
        <v>N</v>
      </c>
      <c r="H1412" s="51"/>
      <c r="I1412" s="51"/>
      <c r="J1412" s="51" t="s">
        <v>3301</v>
      </c>
      <c r="K1412" s="51" t="s">
        <v>3196</v>
      </c>
      <c r="L1412" s="51" t="s">
        <v>3397</v>
      </c>
      <c r="M1412" s="52" t="b">
        <v>0</v>
      </c>
      <c r="N1412" s="53">
        <v>44749.6847019329</v>
      </c>
      <c r="O1412" s="51" t="s">
        <v>34</v>
      </c>
    </row>
    <row r="1413" spans="1:15" x14ac:dyDescent="0.25">
      <c r="A1413" s="51" t="s">
        <v>32</v>
      </c>
      <c r="B1413" s="51" t="s">
        <v>6173</v>
      </c>
      <c r="C1413" s="51" t="s">
        <v>3396</v>
      </c>
      <c r="D1413" s="51" t="s">
        <v>6174</v>
      </c>
      <c r="E1413" s="51" t="s">
        <v>3195</v>
      </c>
      <c r="F1413" s="51" t="s">
        <v>7313</v>
      </c>
      <c r="G1413" s="51" t="str">
        <f t="shared" si="22"/>
        <v>N</v>
      </c>
      <c r="H1413" s="51"/>
      <c r="I1413" s="51"/>
      <c r="J1413" s="51" t="s">
        <v>3391</v>
      </c>
      <c r="K1413" s="51" t="s">
        <v>3196</v>
      </c>
      <c r="L1413" s="51" t="s">
        <v>3847</v>
      </c>
      <c r="M1413" s="52" t="b">
        <v>0</v>
      </c>
      <c r="N1413" s="53">
        <v>44750.493695023099</v>
      </c>
      <c r="O1413" s="51" t="s">
        <v>34</v>
      </c>
    </row>
    <row r="1414" spans="1:15" x14ac:dyDescent="0.25">
      <c r="A1414" s="51"/>
      <c r="B1414" s="51" t="s">
        <v>6175</v>
      </c>
      <c r="C1414" s="51" t="s">
        <v>3404</v>
      </c>
      <c r="D1414" s="51" t="s">
        <v>6176</v>
      </c>
      <c r="E1414" s="51" t="s">
        <v>3199</v>
      </c>
      <c r="F1414" s="51" t="s">
        <v>6980</v>
      </c>
      <c r="G1414" s="51" t="str">
        <f t="shared" si="22"/>
        <v>B</v>
      </c>
      <c r="H1414" s="51"/>
      <c r="I1414" s="51"/>
      <c r="J1414" s="51" t="s">
        <v>3202</v>
      </c>
      <c r="K1414" s="51" t="s">
        <v>3203</v>
      </c>
      <c r="L1414" s="51" t="s">
        <v>3538</v>
      </c>
      <c r="M1414" s="52" t="b">
        <v>0</v>
      </c>
      <c r="N1414" s="53">
        <v>44704.612442048601</v>
      </c>
      <c r="O1414" s="51" t="s">
        <v>2815</v>
      </c>
    </row>
    <row r="1415" spans="1:15" x14ac:dyDescent="0.25">
      <c r="A1415" s="51"/>
      <c r="B1415" s="51" t="s">
        <v>6177</v>
      </c>
      <c r="C1415" s="51" t="s">
        <v>3404</v>
      </c>
      <c r="D1415" s="51" t="s">
        <v>6178</v>
      </c>
      <c r="E1415" s="51" t="s">
        <v>3199</v>
      </c>
      <c r="F1415" s="51" t="s">
        <v>6980</v>
      </c>
      <c r="G1415" s="51" t="str">
        <f t="shared" si="22"/>
        <v>B</v>
      </c>
      <c r="H1415" s="51"/>
      <c r="I1415" s="51"/>
      <c r="J1415" s="51" t="s">
        <v>3409</v>
      </c>
      <c r="K1415" s="51" t="s">
        <v>3203</v>
      </c>
      <c r="L1415" s="51" t="s">
        <v>3532</v>
      </c>
      <c r="M1415" s="52" t="b">
        <v>0</v>
      </c>
      <c r="N1415" s="53">
        <v>44704.657034062497</v>
      </c>
      <c r="O1415" s="51" t="s">
        <v>2815</v>
      </c>
    </row>
    <row r="1416" spans="1:15" x14ac:dyDescent="0.25">
      <c r="A1416" s="51"/>
      <c r="B1416" s="51" t="s">
        <v>6179</v>
      </c>
      <c r="C1416" s="51" t="s">
        <v>3404</v>
      </c>
      <c r="D1416" s="51" t="s">
        <v>6180</v>
      </c>
      <c r="E1416" s="51" t="s">
        <v>3199</v>
      </c>
      <c r="F1416" s="51" t="s">
        <v>6980</v>
      </c>
      <c r="G1416" s="51" t="str">
        <f t="shared" si="22"/>
        <v>B</v>
      </c>
      <c r="H1416" s="51"/>
      <c r="I1416" s="51"/>
      <c r="J1416" s="51" t="s">
        <v>3401</v>
      </c>
      <c r="K1416" s="51" t="s">
        <v>3203</v>
      </c>
      <c r="L1416" s="51" t="s">
        <v>6181</v>
      </c>
      <c r="M1416" s="52" t="b">
        <v>0</v>
      </c>
      <c r="N1416" s="53">
        <v>44733.578905358801</v>
      </c>
      <c r="O1416" s="51" t="s">
        <v>2815</v>
      </c>
    </row>
    <row r="1417" spans="1:15" x14ac:dyDescent="0.25">
      <c r="A1417" s="51"/>
      <c r="B1417" s="51" t="s">
        <v>6182</v>
      </c>
      <c r="C1417" s="51" t="s">
        <v>3404</v>
      </c>
      <c r="D1417" s="51" t="s">
        <v>6183</v>
      </c>
      <c r="E1417" s="51" t="s">
        <v>3199</v>
      </c>
      <c r="F1417" s="51" t="s">
        <v>6980</v>
      </c>
      <c r="G1417" s="51" t="str">
        <f t="shared" si="22"/>
        <v>B</v>
      </c>
      <c r="H1417" s="51"/>
      <c r="I1417" s="51"/>
      <c r="J1417" s="51" t="s">
        <v>3401</v>
      </c>
      <c r="K1417" s="51" t="s">
        <v>3203</v>
      </c>
      <c r="L1417" s="51" t="s">
        <v>6181</v>
      </c>
      <c r="M1417" s="52" t="b">
        <v>0</v>
      </c>
      <c r="N1417" s="53">
        <v>44728.460762997704</v>
      </c>
      <c r="O1417" s="51" t="s">
        <v>2815</v>
      </c>
    </row>
    <row r="1418" spans="1:15" x14ac:dyDescent="0.25">
      <c r="A1418" s="51"/>
      <c r="B1418" s="51" t="s">
        <v>6184</v>
      </c>
      <c r="C1418" s="51" t="s">
        <v>3404</v>
      </c>
      <c r="D1418" s="51" t="s">
        <v>6185</v>
      </c>
      <c r="E1418" s="51" t="s">
        <v>3199</v>
      </c>
      <c r="F1418" s="51" t="s">
        <v>6980</v>
      </c>
      <c r="G1418" s="51" t="str">
        <f t="shared" si="22"/>
        <v>B</v>
      </c>
      <c r="H1418" s="51"/>
      <c r="I1418" s="51"/>
      <c r="J1418" s="51" t="s">
        <v>3202</v>
      </c>
      <c r="K1418" s="51" t="s">
        <v>3203</v>
      </c>
      <c r="L1418" s="51" t="s">
        <v>3479</v>
      </c>
      <c r="M1418" s="52" t="b">
        <v>0</v>
      </c>
      <c r="N1418" s="53">
        <v>44704.576002777801</v>
      </c>
      <c r="O1418" s="51" t="s">
        <v>2815</v>
      </c>
    </row>
    <row r="1419" spans="1:15" x14ac:dyDescent="0.25">
      <c r="A1419" s="51"/>
      <c r="B1419" s="51" t="s">
        <v>6186</v>
      </c>
      <c r="C1419" s="51" t="s">
        <v>3404</v>
      </c>
      <c r="D1419" s="51" t="s">
        <v>6187</v>
      </c>
      <c r="E1419" s="51" t="s">
        <v>3199</v>
      </c>
      <c r="F1419" s="51" t="s">
        <v>6980</v>
      </c>
      <c r="G1419" s="51" t="str">
        <f t="shared" si="22"/>
        <v>B</v>
      </c>
      <c r="H1419" s="51"/>
      <c r="I1419" s="51"/>
      <c r="J1419" s="51" t="s">
        <v>3401</v>
      </c>
      <c r="K1419" s="51" t="s">
        <v>3203</v>
      </c>
      <c r="L1419" s="51" t="s">
        <v>3476</v>
      </c>
      <c r="M1419" s="52" t="b">
        <v>0</v>
      </c>
      <c r="N1419" s="53">
        <v>44707.341625775502</v>
      </c>
      <c r="O1419" s="51" t="s">
        <v>2815</v>
      </c>
    </row>
    <row r="1420" spans="1:15" x14ac:dyDescent="0.25">
      <c r="A1420" s="51" t="s">
        <v>32</v>
      </c>
      <c r="B1420" s="51" t="s">
        <v>6188</v>
      </c>
      <c r="C1420" s="51" t="s">
        <v>3396</v>
      </c>
      <c r="D1420" s="51" t="s">
        <v>6189</v>
      </c>
      <c r="E1420" s="51" t="s">
        <v>3195</v>
      </c>
      <c r="F1420" s="51" t="s">
        <v>7313</v>
      </c>
      <c r="G1420" s="51" t="str">
        <f t="shared" si="22"/>
        <v>N</v>
      </c>
      <c r="H1420" s="51"/>
      <c r="I1420" s="51"/>
      <c r="J1420" s="51" t="s">
        <v>3457</v>
      </c>
      <c r="K1420" s="51" t="s">
        <v>3196</v>
      </c>
      <c r="L1420" s="51" t="s">
        <v>3383</v>
      </c>
      <c r="M1420" s="52" t="b">
        <v>0</v>
      </c>
      <c r="N1420" s="53">
        <v>44735.447738275499</v>
      </c>
      <c r="O1420" s="51" t="s">
        <v>34</v>
      </c>
    </row>
    <row r="1421" spans="1:15" x14ac:dyDescent="0.25">
      <c r="A1421" s="51" t="s">
        <v>32</v>
      </c>
      <c r="B1421" s="51" t="s">
        <v>6190</v>
      </c>
      <c r="C1421" s="51" t="s">
        <v>3396</v>
      </c>
      <c r="D1421" s="51" t="s">
        <v>6191</v>
      </c>
      <c r="E1421" s="51" t="s">
        <v>3195</v>
      </c>
      <c r="F1421" s="51" t="s">
        <v>7313</v>
      </c>
      <c r="G1421" s="51" t="str">
        <f t="shared" si="22"/>
        <v>N</v>
      </c>
      <c r="H1421" s="51"/>
      <c r="I1421" s="51"/>
      <c r="J1421" s="51" t="s">
        <v>3301</v>
      </c>
      <c r="K1421" s="51" t="s">
        <v>3196</v>
      </c>
      <c r="L1421" s="51" t="s">
        <v>3968</v>
      </c>
      <c r="M1421" s="52" t="b">
        <v>0</v>
      </c>
      <c r="N1421" s="53">
        <v>44767.450145567098</v>
      </c>
      <c r="O1421" s="51" t="s">
        <v>34</v>
      </c>
    </row>
    <row r="1422" spans="1:15" x14ac:dyDescent="0.25">
      <c r="A1422" s="51"/>
      <c r="B1422" s="51" t="s">
        <v>6192</v>
      </c>
      <c r="C1422" s="51" t="s">
        <v>3419</v>
      </c>
      <c r="D1422" s="51" t="s">
        <v>6193</v>
      </c>
      <c r="E1422" s="51" t="s">
        <v>3199</v>
      </c>
      <c r="F1422" s="51" t="s">
        <v>6980</v>
      </c>
      <c r="G1422" s="51" t="str">
        <f t="shared" si="22"/>
        <v>B</v>
      </c>
      <c r="H1422" s="51"/>
      <c r="I1422" s="51"/>
      <c r="J1422" s="51" t="s">
        <v>3409</v>
      </c>
      <c r="K1422" s="51" t="s">
        <v>3203</v>
      </c>
      <c r="L1422" s="51" t="s">
        <v>4437</v>
      </c>
      <c r="M1422" s="52" t="b">
        <v>0</v>
      </c>
      <c r="N1422" s="53">
        <v>44705.592179363397</v>
      </c>
      <c r="O1422" s="51" t="s">
        <v>2815</v>
      </c>
    </row>
    <row r="1423" spans="1:15" x14ac:dyDescent="0.25">
      <c r="A1423" s="51" t="s">
        <v>32</v>
      </c>
      <c r="B1423" s="51" t="s">
        <v>6194</v>
      </c>
      <c r="C1423" s="51" t="s">
        <v>3396</v>
      </c>
      <c r="D1423" s="51" t="s">
        <v>6195</v>
      </c>
      <c r="E1423" s="51" t="s">
        <v>3195</v>
      </c>
      <c r="F1423" s="51" t="s">
        <v>7313</v>
      </c>
      <c r="G1423" s="51" t="str">
        <f t="shared" si="22"/>
        <v>N</v>
      </c>
      <c r="H1423" s="51"/>
      <c r="I1423" s="51"/>
      <c r="J1423" s="51" t="s">
        <v>3301</v>
      </c>
      <c r="K1423" s="51" t="s">
        <v>3196</v>
      </c>
      <c r="L1423" s="51" t="s">
        <v>3397</v>
      </c>
      <c r="M1423" s="52" t="b">
        <v>0</v>
      </c>
      <c r="N1423" s="53">
        <v>44750.345030057899</v>
      </c>
      <c r="O1423" s="51" t="s">
        <v>34</v>
      </c>
    </row>
    <row r="1424" spans="1:15" x14ac:dyDescent="0.25">
      <c r="A1424" s="51" t="s">
        <v>32</v>
      </c>
      <c r="B1424" s="51" t="s">
        <v>6196</v>
      </c>
      <c r="C1424" s="51" t="s">
        <v>3396</v>
      </c>
      <c r="D1424" s="51" t="s">
        <v>6197</v>
      </c>
      <c r="E1424" s="51" t="s">
        <v>3195</v>
      </c>
      <c r="F1424" s="51" t="s">
        <v>7313</v>
      </c>
      <c r="G1424" s="51" t="str">
        <f t="shared" si="22"/>
        <v>N</v>
      </c>
      <c r="H1424" s="51"/>
      <c r="I1424" s="51"/>
      <c r="J1424" s="51" t="s">
        <v>3391</v>
      </c>
      <c r="K1424" s="51" t="s">
        <v>3196</v>
      </c>
      <c r="L1424" s="51" t="s">
        <v>3392</v>
      </c>
      <c r="M1424" s="52" t="b">
        <v>0</v>
      </c>
      <c r="N1424" s="53">
        <v>44765.456739548601</v>
      </c>
      <c r="O1424" s="51" t="s">
        <v>34</v>
      </c>
    </row>
    <row r="1425" spans="1:15" x14ac:dyDescent="0.25">
      <c r="A1425" s="51"/>
      <c r="B1425" s="51" t="s">
        <v>6198</v>
      </c>
      <c r="C1425" s="51" t="s">
        <v>3404</v>
      </c>
      <c r="D1425" s="51" t="s">
        <v>6199</v>
      </c>
      <c r="E1425" s="51" t="s">
        <v>3199</v>
      </c>
      <c r="F1425" s="51" t="s">
        <v>6980</v>
      </c>
      <c r="G1425" s="51" t="str">
        <f t="shared" si="22"/>
        <v>B</v>
      </c>
      <c r="H1425" s="51"/>
      <c r="I1425" s="51"/>
      <c r="J1425" s="51" t="s">
        <v>3202</v>
      </c>
      <c r="K1425" s="51" t="s">
        <v>3203</v>
      </c>
      <c r="L1425" s="51" t="s">
        <v>3435</v>
      </c>
      <c r="M1425" s="52" t="b">
        <v>0</v>
      </c>
      <c r="N1425" s="53">
        <v>44704.394359178201</v>
      </c>
      <c r="O1425" s="51" t="s">
        <v>2815</v>
      </c>
    </row>
    <row r="1426" spans="1:15" x14ac:dyDescent="0.25">
      <c r="A1426" s="51"/>
      <c r="B1426" s="51" t="s">
        <v>6200</v>
      </c>
      <c r="C1426" s="51" t="s">
        <v>3404</v>
      </c>
      <c r="D1426" s="51" t="s">
        <v>6201</v>
      </c>
      <c r="E1426" s="51" t="s">
        <v>3199</v>
      </c>
      <c r="F1426" s="51" t="s">
        <v>6980</v>
      </c>
      <c r="G1426" s="51" t="str">
        <f t="shared" si="22"/>
        <v>B</v>
      </c>
      <c r="H1426" s="51"/>
      <c r="I1426" s="51"/>
      <c r="J1426" s="51" t="s">
        <v>3202</v>
      </c>
      <c r="K1426" s="51" t="s">
        <v>3203</v>
      </c>
      <c r="L1426" s="51" t="s">
        <v>3415</v>
      </c>
      <c r="M1426" s="52" t="b">
        <v>0</v>
      </c>
      <c r="N1426" s="53">
        <v>44704.465040358802</v>
      </c>
      <c r="O1426" s="51" t="s">
        <v>2815</v>
      </c>
    </row>
    <row r="1427" spans="1:15" x14ac:dyDescent="0.25">
      <c r="A1427" s="51"/>
      <c r="B1427" s="51" t="s">
        <v>6202</v>
      </c>
      <c r="C1427" s="51" t="s">
        <v>3404</v>
      </c>
      <c r="D1427" s="51" t="s">
        <v>6203</v>
      </c>
      <c r="E1427" s="51" t="s">
        <v>3199</v>
      </c>
      <c r="F1427" s="51" t="s">
        <v>6980</v>
      </c>
      <c r="G1427" s="51" t="str">
        <f t="shared" si="22"/>
        <v>B</v>
      </c>
      <c r="H1427" s="51"/>
      <c r="I1427" s="51"/>
      <c r="J1427" s="51" t="s">
        <v>3202</v>
      </c>
      <c r="K1427" s="51" t="s">
        <v>3203</v>
      </c>
      <c r="L1427" s="51" t="s">
        <v>3479</v>
      </c>
      <c r="M1427" s="52" t="b">
        <v>0</v>
      </c>
      <c r="N1427" s="53">
        <v>44704.575640775503</v>
      </c>
      <c r="O1427" s="51" t="s">
        <v>2815</v>
      </c>
    </row>
    <row r="1428" spans="1:15" x14ac:dyDescent="0.25">
      <c r="A1428" s="51"/>
      <c r="B1428" s="51" t="s">
        <v>6204</v>
      </c>
      <c r="C1428" s="51" t="s">
        <v>3399</v>
      </c>
      <c r="D1428" s="51" t="s">
        <v>6205</v>
      </c>
      <c r="E1428" s="51" t="s">
        <v>3199</v>
      </c>
      <c r="F1428" s="51" t="s">
        <v>6980</v>
      </c>
      <c r="G1428" s="51" t="str">
        <f t="shared" si="22"/>
        <v>B</v>
      </c>
      <c r="H1428" s="51"/>
      <c r="I1428" s="51"/>
      <c r="J1428" s="51" t="s">
        <v>3409</v>
      </c>
      <c r="K1428" s="51" t="s">
        <v>3203</v>
      </c>
      <c r="L1428" s="51" t="s">
        <v>4183</v>
      </c>
      <c r="M1428" s="52" t="b">
        <v>0</v>
      </c>
      <c r="N1428" s="53">
        <v>44705.605541782403</v>
      </c>
      <c r="O1428" s="51" t="s">
        <v>2815</v>
      </c>
    </row>
    <row r="1429" spans="1:15" x14ac:dyDescent="0.25">
      <c r="A1429" s="51"/>
      <c r="B1429" s="51" t="s">
        <v>6206</v>
      </c>
      <c r="C1429" s="51" t="s">
        <v>3404</v>
      </c>
      <c r="D1429" s="51" t="s">
        <v>6207</v>
      </c>
      <c r="E1429" s="51" t="s">
        <v>3199</v>
      </c>
      <c r="F1429" s="51" t="s">
        <v>6980</v>
      </c>
      <c r="G1429" s="51" t="str">
        <f t="shared" si="22"/>
        <v>B</v>
      </c>
      <c r="H1429" s="51"/>
      <c r="I1429" s="51"/>
      <c r="J1429" s="51" t="s">
        <v>3202</v>
      </c>
      <c r="K1429" s="51" t="s">
        <v>3203</v>
      </c>
      <c r="L1429" s="51" t="s">
        <v>3538</v>
      </c>
      <c r="M1429" s="52" t="b">
        <v>0</v>
      </c>
      <c r="N1429" s="53">
        <v>44704.614003391202</v>
      </c>
      <c r="O1429" s="51" t="s">
        <v>2815</v>
      </c>
    </row>
    <row r="1430" spans="1:15" x14ac:dyDescent="0.25">
      <c r="A1430" s="51"/>
      <c r="B1430" s="51" t="s">
        <v>6208</v>
      </c>
      <c r="C1430" s="51" t="s">
        <v>3399</v>
      </c>
      <c r="D1430" s="51" t="s">
        <v>6209</v>
      </c>
      <c r="E1430" s="51" t="s">
        <v>3199</v>
      </c>
      <c r="F1430" s="51" t="s">
        <v>6980</v>
      </c>
      <c r="G1430" s="51" t="str">
        <f t="shared" si="22"/>
        <v>B</v>
      </c>
      <c r="H1430" s="51"/>
      <c r="I1430" s="51"/>
      <c r="J1430" s="51" t="s">
        <v>3401</v>
      </c>
      <c r="K1430" s="51" t="s">
        <v>3203</v>
      </c>
      <c r="L1430" s="51" t="s">
        <v>4397</v>
      </c>
      <c r="M1430" s="52" t="b">
        <v>0</v>
      </c>
      <c r="N1430" s="53">
        <v>44709.571393055601</v>
      </c>
      <c r="O1430" s="51" t="s">
        <v>2815</v>
      </c>
    </row>
    <row r="1431" spans="1:15" x14ac:dyDescent="0.25">
      <c r="A1431" s="51"/>
      <c r="B1431" s="51" t="s">
        <v>6210</v>
      </c>
      <c r="C1431" s="51" t="s">
        <v>3399</v>
      </c>
      <c r="D1431" s="51" t="s">
        <v>6211</v>
      </c>
      <c r="E1431" s="51" t="s">
        <v>3199</v>
      </c>
      <c r="F1431" s="51" t="s">
        <v>6980</v>
      </c>
      <c r="G1431" s="51" t="str">
        <f t="shared" si="22"/>
        <v>B</v>
      </c>
      <c r="H1431" s="51"/>
      <c r="I1431" s="51"/>
      <c r="J1431" s="51" t="s">
        <v>3401</v>
      </c>
      <c r="K1431" s="51" t="s">
        <v>3203</v>
      </c>
      <c r="L1431" s="51" t="s">
        <v>4397</v>
      </c>
      <c r="M1431" s="52" t="b">
        <v>0</v>
      </c>
      <c r="N1431" s="53">
        <v>44709.572131828703</v>
      </c>
      <c r="O1431" s="51" t="s">
        <v>2815</v>
      </c>
    </row>
    <row r="1432" spans="1:15" ht="21" x14ac:dyDescent="0.25">
      <c r="A1432" s="51"/>
      <c r="B1432" s="51" t="s">
        <v>6212</v>
      </c>
      <c r="C1432" s="51" t="s">
        <v>3404</v>
      </c>
      <c r="D1432" s="54" t="s">
        <v>6213</v>
      </c>
      <c r="E1432" s="51" t="s">
        <v>3199</v>
      </c>
      <c r="F1432" s="51" t="s">
        <v>6980</v>
      </c>
      <c r="G1432" s="51" t="str">
        <f t="shared" si="22"/>
        <v>B</v>
      </c>
      <c r="H1432" s="51"/>
      <c r="I1432" s="51"/>
      <c r="J1432" s="51" t="s">
        <v>3409</v>
      </c>
      <c r="K1432" s="51" t="s">
        <v>3203</v>
      </c>
      <c r="L1432" s="51" t="s">
        <v>3446</v>
      </c>
      <c r="M1432" s="52" t="b">
        <v>0</v>
      </c>
      <c r="N1432" s="53">
        <v>44707.6497650116</v>
      </c>
      <c r="O1432" s="51" t="s">
        <v>2815</v>
      </c>
    </row>
    <row r="1433" spans="1:15" x14ac:dyDescent="0.25">
      <c r="A1433" s="51" t="s">
        <v>32</v>
      </c>
      <c r="B1433" s="51" t="s">
        <v>6214</v>
      </c>
      <c r="C1433" s="51" t="s">
        <v>3396</v>
      </c>
      <c r="D1433" s="51" t="s">
        <v>6215</v>
      </c>
      <c r="E1433" s="51" t="s">
        <v>3195</v>
      </c>
      <c r="F1433" s="51" t="s">
        <v>7313</v>
      </c>
      <c r="G1433" s="51" t="str">
        <f t="shared" si="22"/>
        <v>N</v>
      </c>
      <c r="H1433" s="51"/>
      <c r="I1433" s="51"/>
      <c r="J1433" s="51" t="s">
        <v>3301</v>
      </c>
      <c r="K1433" s="51" t="s">
        <v>3196</v>
      </c>
      <c r="L1433" s="51" t="s">
        <v>3397</v>
      </c>
      <c r="M1433" s="52" t="b">
        <v>0</v>
      </c>
      <c r="N1433" s="53">
        <v>44767.413563923597</v>
      </c>
      <c r="O1433" s="51" t="s">
        <v>34</v>
      </c>
    </row>
    <row r="1434" spans="1:15" x14ac:dyDescent="0.25">
      <c r="A1434" s="51" t="s">
        <v>32</v>
      </c>
      <c r="B1434" s="51" t="s">
        <v>6216</v>
      </c>
      <c r="C1434" s="51" t="s">
        <v>3396</v>
      </c>
      <c r="D1434" s="51" t="s">
        <v>6217</v>
      </c>
      <c r="E1434" s="51" t="s">
        <v>3195</v>
      </c>
      <c r="F1434" s="51" t="s">
        <v>7313</v>
      </c>
      <c r="G1434" s="51" t="str">
        <f t="shared" si="22"/>
        <v>N</v>
      </c>
      <c r="H1434" s="51"/>
      <c r="I1434" s="51"/>
      <c r="J1434" s="51" t="s">
        <v>3301</v>
      </c>
      <c r="K1434" s="51" t="s">
        <v>3196</v>
      </c>
      <c r="L1434" s="51" t="s">
        <v>3397</v>
      </c>
      <c r="M1434" s="52" t="b">
        <v>0</v>
      </c>
      <c r="N1434" s="53">
        <v>44720.648887233801</v>
      </c>
      <c r="O1434" s="51" t="s">
        <v>34</v>
      </c>
    </row>
    <row r="1435" spans="1:15" x14ac:dyDescent="0.25">
      <c r="A1435" s="51" t="s">
        <v>32</v>
      </c>
      <c r="B1435" s="51" t="s">
        <v>6218</v>
      </c>
      <c r="C1435" s="51" t="s">
        <v>3396</v>
      </c>
      <c r="D1435" s="51" t="s">
        <v>6219</v>
      </c>
      <c r="E1435" s="51" t="s">
        <v>3195</v>
      </c>
      <c r="F1435" s="51" t="s">
        <v>7313</v>
      </c>
      <c r="G1435" s="51" t="str">
        <f t="shared" si="22"/>
        <v>N</v>
      </c>
      <c r="H1435" s="51"/>
      <c r="I1435" s="51"/>
      <c r="J1435" s="51" t="s">
        <v>3457</v>
      </c>
      <c r="K1435" s="51" t="s">
        <v>3196</v>
      </c>
      <c r="L1435" s="51" t="s">
        <v>3383</v>
      </c>
      <c r="M1435" s="52" t="b">
        <v>0</v>
      </c>
      <c r="N1435" s="53">
        <v>44765.647099340298</v>
      </c>
      <c r="O1435" s="51" t="s">
        <v>34</v>
      </c>
    </row>
    <row r="1436" spans="1:15" x14ac:dyDescent="0.25">
      <c r="A1436" s="51"/>
      <c r="B1436" s="51" t="s">
        <v>6220</v>
      </c>
      <c r="C1436" s="51" t="s">
        <v>3404</v>
      </c>
      <c r="D1436" s="51" t="s">
        <v>6221</v>
      </c>
      <c r="E1436" s="51" t="s">
        <v>3199</v>
      </c>
      <c r="F1436" s="51" t="s">
        <v>6980</v>
      </c>
      <c r="G1436" s="51" t="str">
        <f t="shared" si="22"/>
        <v>B</v>
      </c>
      <c r="H1436" s="51"/>
      <c r="I1436" s="51"/>
      <c r="J1436" s="51" t="s">
        <v>3401</v>
      </c>
      <c r="K1436" s="51" t="s">
        <v>3203</v>
      </c>
      <c r="L1436" s="51" t="s">
        <v>3406</v>
      </c>
      <c r="M1436" s="52" t="b">
        <v>0</v>
      </c>
      <c r="N1436" s="53">
        <v>44707.487992245398</v>
      </c>
      <c r="O1436" s="51" t="s">
        <v>2815</v>
      </c>
    </row>
    <row r="1437" spans="1:15" x14ac:dyDescent="0.25">
      <c r="A1437" s="51"/>
      <c r="B1437" s="51" t="s">
        <v>6222</v>
      </c>
      <c r="C1437" s="51" t="s">
        <v>3399</v>
      </c>
      <c r="D1437" s="51" t="s">
        <v>6223</v>
      </c>
      <c r="E1437" s="51" t="s">
        <v>3199</v>
      </c>
      <c r="F1437" s="51" t="s">
        <v>6980</v>
      </c>
      <c r="G1437" s="51" t="str">
        <f t="shared" si="22"/>
        <v>B</v>
      </c>
      <c r="H1437" s="51"/>
      <c r="I1437" s="51"/>
      <c r="J1437" s="51" t="s">
        <v>3401</v>
      </c>
      <c r="K1437" s="51" t="s">
        <v>3203</v>
      </c>
      <c r="L1437" s="51" t="s">
        <v>4397</v>
      </c>
      <c r="M1437" s="52" t="b">
        <v>0</v>
      </c>
      <c r="N1437" s="53">
        <v>44709.572470914398</v>
      </c>
      <c r="O1437" s="51" t="s">
        <v>2815</v>
      </c>
    </row>
    <row r="1438" spans="1:15" x14ac:dyDescent="0.25">
      <c r="A1438" s="51"/>
      <c r="B1438" s="51" t="s">
        <v>6224</v>
      </c>
      <c r="C1438" s="51" t="s">
        <v>3404</v>
      </c>
      <c r="D1438" s="51" t="s">
        <v>6225</v>
      </c>
      <c r="E1438" s="51" t="s">
        <v>3199</v>
      </c>
      <c r="F1438" s="51" t="s">
        <v>6980</v>
      </c>
      <c r="G1438" s="51" t="str">
        <f t="shared" si="22"/>
        <v>B</v>
      </c>
      <c r="H1438" s="51"/>
      <c r="I1438" s="51"/>
      <c r="J1438" s="51" t="s">
        <v>3401</v>
      </c>
      <c r="K1438" s="51" t="s">
        <v>3203</v>
      </c>
      <c r="L1438" s="51" t="s">
        <v>3406</v>
      </c>
      <c r="M1438" s="52" t="b">
        <v>0</v>
      </c>
      <c r="N1438" s="53">
        <v>44707.4884564815</v>
      </c>
      <c r="O1438" s="51" t="s">
        <v>2815</v>
      </c>
    </row>
    <row r="1439" spans="1:15" x14ac:dyDescent="0.25">
      <c r="A1439" s="51"/>
      <c r="B1439" s="51" t="s">
        <v>6226</v>
      </c>
      <c r="C1439" s="51" t="s">
        <v>3404</v>
      </c>
      <c r="D1439" s="51" t="s">
        <v>6227</v>
      </c>
      <c r="E1439" s="51" t="s">
        <v>3199</v>
      </c>
      <c r="F1439" s="51" t="s">
        <v>6980</v>
      </c>
      <c r="G1439" s="51" t="str">
        <f t="shared" si="22"/>
        <v>B</v>
      </c>
      <c r="H1439" s="51"/>
      <c r="I1439" s="51"/>
      <c r="J1439" s="51" t="s">
        <v>3401</v>
      </c>
      <c r="K1439" s="51" t="s">
        <v>3203</v>
      </c>
      <c r="L1439" s="51" t="s">
        <v>3454</v>
      </c>
      <c r="M1439" s="52" t="b">
        <v>0</v>
      </c>
      <c r="N1439" s="53">
        <v>44707.424350462999</v>
      </c>
      <c r="O1439" s="51" t="s">
        <v>2815</v>
      </c>
    </row>
    <row r="1440" spans="1:15" x14ac:dyDescent="0.25">
      <c r="A1440" s="51"/>
      <c r="B1440" s="51" t="s">
        <v>6228</v>
      </c>
      <c r="C1440" s="51" t="s">
        <v>3419</v>
      </c>
      <c r="D1440" s="51" t="s">
        <v>6229</v>
      </c>
      <c r="E1440" s="51" t="s">
        <v>3199</v>
      </c>
      <c r="F1440" s="51" t="s">
        <v>6980</v>
      </c>
      <c r="G1440" s="51" t="str">
        <f t="shared" si="22"/>
        <v>B</v>
      </c>
      <c r="H1440" s="51"/>
      <c r="I1440" s="51"/>
      <c r="J1440" s="51" t="s">
        <v>3409</v>
      </c>
      <c r="K1440" s="51" t="s">
        <v>3203</v>
      </c>
      <c r="L1440" s="51" t="s">
        <v>4437</v>
      </c>
      <c r="M1440" s="52" t="b">
        <v>0</v>
      </c>
      <c r="N1440" s="53">
        <v>44705.591852858801</v>
      </c>
      <c r="O1440" s="51" t="s">
        <v>2815</v>
      </c>
    </row>
    <row r="1441" spans="1:15" x14ac:dyDescent="0.25">
      <c r="A1441" s="51"/>
      <c r="B1441" s="51" t="s">
        <v>6230</v>
      </c>
      <c r="C1441" s="51" t="s">
        <v>3404</v>
      </c>
      <c r="D1441" s="51" t="s">
        <v>6231</v>
      </c>
      <c r="E1441" s="51" t="s">
        <v>3199</v>
      </c>
      <c r="F1441" s="51" t="s">
        <v>6980</v>
      </c>
      <c r="G1441" s="51" t="str">
        <f t="shared" si="22"/>
        <v>B</v>
      </c>
      <c r="H1441" s="51"/>
      <c r="I1441" s="51"/>
      <c r="J1441" s="51" t="s">
        <v>3401</v>
      </c>
      <c r="K1441" s="51" t="s">
        <v>3203</v>
      </c>
      <c r="L1441" s="51" t="s">
        <v>3532</v>
      </c>
      <c r="M1441" s="52" t="b">
        <v>0</v>
      </c>
      <c r="N1441" s="53">
        <v>44704.657741238399</v>
      </c>
      <c r="O1441" s="51" t="s">
        <v>2815</v>
      </c>
    </row>
    <row r="1442" spans="1:15" x14ac:dyDescent="0.25">
      <c r="A1442" s="51"/>
      <c r="B1442" s="51" t="s">
        <v>6232</v>
      </c>
      <c r="C1442" s="51" t="s">
        <v>3399</v>
      </c>
      <c r="D1442" s="51" t="s">
        <v>6233</v>
      </c>
      <c r="E1442" s="51" t="s">
        <v>3199</v>
      </c>
      <c r="F1442" s="51" t="s">
        <v>6980</v>
      </c>
      <c r="G1442" s="51" t="str">
        <f t="shared" si="22"/>
        <v>B</v>
      </c>
      <c r="H1442" s="51"/>
      <c r="I1442" s="51"/>
      <c r="J1442" s="51" t="s">
        <v>3401</v>
      </c>
      <c r="K1442" s="51" t="s">
        <v>3203</v>
      </c>
      <c r="L1442" s="51" t="s">
        <v>3402</v>
      </c>
      <c r="M1442" s="52" t="b">
        <v>0</v>
      </c>
      <c r="N1442" s="53">
        <v>44709.439871261602</v>
      </c>
      <c r="O1442" s="51" t="s">
        <v>2815</v>
      </c>
    </row>
    <row r="1443" spans="1:15" x14ac:dyDescent="0.25">
      <c r="A1443" s="51" t="s">
        <v>32</v>
      </c>
      <c r="B1443" s="51" t="s">
        <v>6234</v>
      </c>
      <c r="C1443" s="51" t="s">
        <v>3396</v>
      </c>
      <c r="D1443" s="51" t="s">
        <v>6235</v>
      </c>
      <c r="E1443" s="51" t="s">
        <v>3195</v>
      </c>
      <c r="F1443" s="51" t="s">
        <v>7313</v>
      </c>
      <c r="G1443" s="51" t="str">
        <f t="shared" si="22"/>
        <v>N</v>
      </c>
      <c r="H1443" s="51"/>
      <c r="I1443" s="51"/>
      <c r="J1443" s="51" t="s">
        <v>3301</v>
      </c>
      <c r="K1443" s="51" t="s">
        <v>3196</v>
      </c>
      <c r="L1443" s="51" t="s">
        <v>3397</v>
      </c>
      <c r="M1443" s="52" t="b">
        <v>0</v>
      </c>
      <c r="N1443" s="53">
        <v>44749.623881168998</v>
      </c>
      <c r="O1443" s="51" t="s">
        <v>34</v>
      </c>
    </row>
    <row r="1444" spans="1:15" x14ac:dyDescent="0.25">
      <c r="A1444" s="51" t="s">
        <v>32</v>
      </c>
      <c r="B1444" s="51" t="s">
        <v>6236</v>
      </c>
      <c r="C1444" s="51" t="s">
        <v>3396</v>
      </c>
      <c r="D1444" s="51" t="s">
        <v>6237</v>
      </c>
      <c r="E1444" s="51" t="s">
        <v>3195</v>
      </c>
      <c r="F1444" s="51" t="s">
        <v>7313</v>
      </c>
      <c r="G1444" s="51" t="str">
        <f t="shared" si="22"/>
        <v>N</v>
      </c>
      <c r="H1444" s="51"/>
      <c r="I1444" s="51"/>
      <c r="J1444" s="51" t="s">
        <v>3391</v>
      </c>
      <c r="K1444" s="51" t="s">
        <v>3196</v>
      </c>
      <c r="L1444" s="51" t="s">
        <v>3392</v>
      </c>
      <c r="M1444" s="52" t="b">
        <v>0</v>
      </c>
      <c r="N1444" s="53">
        <v>44769.422612037</v>
      </c>
      <c r="O1444" s="51" t="s">
        <v>34</v>
      </c>
    </row>
    <row r="1445" spans="1:15" x14ac:dyDescent="0.25">
      <c r="A1445" s="51" t="s">
        <v>32</v>
      </c>
      <c r="B1445" s="51" t="s">
        <v>6238</v>
      </c>
      <c r="C1445" s="51" t="s">
        <v>3381</v>
      </c>
      <c r="D1445" s="51" t="s">
        <v>6239</v>
      </c>
      <c r="E1445" s="51" t="s">
        <v>3195</v>
      </c>
      <c r="F1445" s="51" t="s">
        <v>7313</v>
      </c>
      <c r="G1445" s="51" t="str">
        <f t="shared" si="22"/>
        <v>N</v>
      </c>
      <c r="H1445" s="51"/>
      <c r="I1445" s="51"/>
      <c r="J1445" s="51" t="s">
        <v>3457</v>
      </c>
      <c r="K1445" s="51" t="s">
        <v>3196</v>
      </c>
      <c r="L1445" s="51" t="s">
        <v>4123</v>
      </c>
      <c r="M1445" s="52" t="b">
        <v>0</v>
      </c>
      <c r="N1445" s="53">
        <v>44765.431414085702</v>
      </c>
      <c r="O1445" s="51" t="s">
        <v>34</v>
      </c>
    </row>
    <row r="1446" spans="1:15" x14ac:dyDescent="0.25">
      <c r="A1446" s="51"/>
      <c r="B1446" s="51" t="s">
        <v>6240</v>
      </c>
      <c r="C1446" s="51" t="s">
        <v>3404</v>
      </c>
      <c r="D1446" s="51" t="s">
        <v>6241</v>
      </c>
      <c r="E1446" s="51" t="s">
        <v>3199</v>
      </c>
      <c r="F1446" s="51" t="s">
        <v>6980</v>
      </c>
      <c r="G1446" s="51" t="str">
        <f t="shared" si="22"/>
        <v>B</v>
      </c>
      <c r="H1446" s="51"/>
      <c r="I1446" s="51"/>
      <c r="J1446" s="51" t="s">
        <v>3401</v>
      </c>
      <c r="K1446" s="51" t="s">
        <v>3203</v>
      </c>
      <c r="L1446" s="51" t="s">
        <v>3406</v>
      </c>
      <c r="M1446" s="52" t="b">
        <v>0</v>
      </c>
      <c r="N1446" s="53">
        <v>44707.488856631899</v>
      </c>
      <c r="O1446" s="51" t="s">
        <v>2815</v>
      </c>
    </row>
    <row r="1447" spans="1:15" x14ac:dyDescent="0.25">
      <c r="A1447" s="51"/>
      <c r="B1447" s="51" t="s">
        <v>6242</v>
      </c>
      <c r="C1447" s="51" t="s">
        <v>3404</v>
      </c>
      <c r="D1447" s="51" t="s">
        <v>6243</v>
      </c>
      <c r="E1447" s="51" t="s">
        <v>4180</v>
      </c>
      <c r="F1447" s="51" t="s">
        <v>6980</v>
      </c>
      <c r="G1447" s="51" t="str">
        <f t="shared" si="22"/>
        <v>B</v>
      </c>
      <c r="H1447" s="51"/>
      <c r="I1447" s="51"/>
      <c r="J1447" s="51" t="s">
        <v>3202</v>
      </c>
      <c r="K1447" s="51" t="s">
        <v>3203</v>
      </c>
      <c r="L1447" s="51" t="s">
        <v>4393</v>
      </c>
      <c r="M1447" s="52" t="b">
        <v>0</v>
      </c>
      <c r="N1447" s="53">
        <v>44705.598940011601</v>
      </c>
      <c r="O1447" s="51" t="s">
        <v>2815</v>
      </c>
    </row>
    <row r="1448" spans="1:15" x14ac:dyDescent="0.25">
      <c r="A1448" s="51"/>
      <c r="B1448" s="51" t="s">
        <v>6244</v>
      </c>
      <c r="C1448" s="51" t="s">
        <v>3404</v>
      </c>
      <c r="D1448" s="51" t="s">
        <v>6245</v>
      </c>
      <c r="E1448" s="51" t="s">
        <v>3199</v>
      </c>
      <c r="F1448" s="51" t="s">
        <v>6980</v>
      </c>
      <c r="G1448" s="51" t="str">
        <f t="shared" si="22"/>
        <v>B</v>
      </c>
      <c r="H1448" s="51"/>
      <c r="I1448" s="51"/>
      <c r="J1448" s="51" t="s">
        <v>3409</v>
      </c>
      <c r="K1448" s="51" t="s">
        <v>3203</v>
      </c>
      <c r="L1448" s="51" t="s">
        <v>4175</v>
      </c>
      <c r="M1448" s="52" t="b">
        <v>0</v>
      </c>
      <c r="N1448" s="53">
        <v>44720.361659108799</v>
      </c>
      <c r="O1448" s="51" t="s">
        <v>2815</v>
      </c>
    </row>
    <row r="1449" spans="1:15" x14ac:dyDescent="0.25">
      <c r="A1449" s="51"/>
      <c r="B1449" s="51" t="s">
        <v>6246</v>
      </c>
      <c r="C1449" s="51" t="s">
        <v>3404</v>
      </c>
      <c r="D1449" s="51" t="s">
        <v>6247</v>
      </c>
      <c r="E1449" s="51" t="s">
        <v>3199</v>
      </c>
      <c r="F1449" s="51" t="s">
        <v>6980</v>
      </c>
      <c r="G1449" s="51" t="str">
        <f t="shared" si="22"/>
        <v>B</v>
      </c>
      <c r="H1449" s="51"/>
      <c r="I1449" s="51"/>
      <c r="J1449" s="51" t="s">
        <v>3401</v>
      </c>
      <c r="K1449" s="51" t="s">
        <v>3203</v>
      </c>
      <c r="L1449" s="51" t="s">
        <v>3402</v>
      </c>
      <c r="M1449" s="52" t="b">
        <v>0</v>
      </c>
      <c r="N1449" s="53">
        <v>44709.439711921303</v>
      </c>
      <c r="O1449" s="51" t="s">
        <v>2815</v>
      </c>
    </row>
    <row r="1450" spans="1:15" x14ac:dyDescent="0.25">
      <c r="A1450" s="51"/>
      <c r="B1450" s="51" t="s">
        <v>6248</v>
      </c>
      <c r="C1450" s="51" t="s">
        <v>3404</v>
      </c>
      <c r="D1450" s="51" t="s">
        <v>6249</v>
      </c>
      <c r="E1450" s="51" t="s">
        <v>3199</v>
      </c>
      <c r="F1450" s="51" t="s">
        <v>6980</v>
      </c>
      <c r="G1450" s="51" t="str">
        <f t="shared" si="22"/>
        <v>B</v>
      </c>
      <c r="H1450" s="51"/>
      <c r="I1450" s="51"/>
      <c r="J1450" s="51" t="s">
        <v>3409</v>
      </c>
      <c r="K1450" s="51" t="s">
        <v>3203</v>
      </c>
      <c r="L1450" s="51" t="s">
        <v>3918</v>
      </c>
      <c r="M1450" s="52" t="b">
        <v>0</v>
      </c>
      <c r="N1450" s="53">
        <v>44704.590131944402</v>
      </c>
      <c r="O1450" s="51" t="s">
        <v>2815</v>
      </c>
    </row>
    <row r="1451" spans="1:15" x14ac:dyDescent="0.25">
      <c r="A1451" s="51"/>
      <c r="B1451" s="51" t="s">
        <v>6250</v>
      </c>
      <c r="C1451" s="51" t="s">
        <v>3404</v>
      </c>
      <c r="D1451" s="51" t="s">
        <v>6251</v>
      </c>
      <c r="E1451" s="51" t="s">
        <v>3199</v>
      </c>
      <c r="F1451" s="51" t="s">
        <v>6980</v>
      </c>
      <c r="G1451" s="51" t="str">
        <f t="shared" si="22"/>
        <v>B</v>
      </c>
      <c r="H1451" s="51"/>
      <c r="I1451" s="51"/>
      <c r="J1451" s="51" t="s">
        <v>3202</v>
      </c>
      <c r="K1451" s="51" t="s">
        <v>3203</v>
      </c>
      <c r="L1451" s="51" t="s">
        <v>3538</v>
      </c>
      <c r="M1451" s="52" t="b">
        <v>0</v>
      </c>
      <c r="N1451" s="53">
        <v>44704.634042592603</v>
      </c>
      <c r="O1451" s="51" t="s">
        <v>2815</v>
      </c>
    </row>
    <row r="1452" spans="1:15" x14ac:dyDescent="0.25">
      <c r="A1452" s="51" t="s">
        <v>32</v>
      </c>
      <c r="B1452" s="51" t="s">
        <v>6252</v>
      </c>
      <c r="C1452" s="51" t="s">
        <v>3396</v>
      </c>
      <c r="D1452" s="51" t="s">
        <v>1731</v>
      </c>
      <c r="E1452" s="51" t="s">
        <v>3195</v>
      </c>
      <c r="F1452" s="51" t="s">
        <v>7313</v>
      </c>
      <c r="G1452" s="51" t="str">
        <f t="shared" si="22"/>
        <v>N</v>
      </c>
      <c r="H1452" s="51"/>
      <c r="I1452" s="51"/>
      <c r="J1452" s="51" t="s">
        <v>3457</v>
      </c>
      <c r="K1452" s="51" t="s">
        <v>3196</v>
      </c>
      <c r="L1452" s="51" t="s">
        <v>3583</v>
      </c>
      <c r="M1452" s="52" t="b">
        <v>0</v>
      </c>
      <c r="N1452" s="53">
        <v>44749.629056215301</v>
      </c>
      <c r="O1452" s="51" t="s">
        <v>34</v>
      </c>
    </row>
    <row r="1453" spans="1:15" x14ac:dyDescent="0.25">
      <c r="A1453" s="51"/>
      <c r="B1453" s="51" t="s">
        <v>6253</v>
      </c>
      <c r="C1453" s="51" t="s">
        <v>3404</v>
      </c>
      <c r="D1453" s="51" t="s">
        <v>6254</v>
      </c>
      <c r="E1453" s="51" t="s">
        <v>3199</v>
      </c>
      <c r="F1453" s="51" t="s">
        <v>6980</v>
      </c>
      <c r="G1453" s="51" t="str">
        <f t="shared" si="22"/>
        <v>B</v>
      </c>
      <c r="H1453" s="51"/>
      <c r="I1453" s="51"/>
      <c r="J1453" s="51" t="s">
        <v>3401</v>
      </c>
      <c r="K1453" s="51" t="s">
        <v>3203</v>
      </c>
      <c r="L1453" s="51" t="s">
        <v>3454</v>
      </c>
      <c r="M1453" s="52" t="b">
        <v>0</v>
      </c>
      <c r="N1453" s="53">
        <v>44707.423325000003</v>
      </c>
      <c r="O1453" s="51" t="s">
        <v>2815</v>
      </c>
    </row>
    <row r="1454" spans="1:15" x14ac:dyDescent="0.25">
      <c r="A1454" s="51" t="s">
        <v>32</v>
      </c>
      <c r="B1454" s="51" t="s">
        <v>6255</v>
      </c>
      <c r="C1454" s="51" t="s">
        <v>3396</v>
      </c>
      <c r="D1454" s="51" t="s">
        <v>6256</v>
      </c>
      <c r="E1454" s="51" t="s">
        <v>3195</v>
      </c>
      <c r="F1454" s="51" t="s">
        <v>7313</v>
      </c>
      <c r="G1454" s="51" t="str">
        <f t="shared" si="22"/>
        <v>N</v>
      </c>
      <c r="H1454" s="51"/>
      <c r="I1454" s="51"/>
      <c r="J1454" s="51" t="s">
        <v>3391</v>
      </c>
      <c r="K1454" s="51" t="s">
        <v>3196</v>
      </c>
      <c r="L1454" s="51" t="s">
        <v>4660</v>
      </c>
      <c r="M1454" s="52" t="b">
        <v>0</v>
      </c>
      <c r="N1454" s="53">
        <v>44757.388894363401</v>
      </c>
      <c r="O1454" s="51" t="s">
        <v>34</v>
      </c>
    </row>
    <row r="1455" spans="1:15" x14ac:dyDescent="0.25">
      <c r="A1455" s="51" t="s">
        <v>32</v>
      </c>
      <c r="B1455" s="51" t="s">
        <v>6257</v>
      </c>
      <c r="C1455" s="51" t="s">
        <v>3396</v>
      </c>
      <c r="D1455" s="51" t="s">
        <v>2429</v>
      </c>
      <c r="E1455" s="51" t="s">
        <v>3195</v>
      </c>
      <c r="F1455" s="51" t="s">
        <v>7313</v>
      </c>
      <c r="G1455" s="51" t="str">
        <f t="shared" si="22"/>
        <v>N</v>
      </c>
      <c r="H1455" s="51"/>
      <c r="I1455" s="51"/>
      <c r="J1455" s="51" t="s">
        <v>3387</v>
      </c>
      <c r="K1455" s="51" t="s">
        <v>3196</v>
      </c>
      <c r="L1455" s="51" t="s">
        <v>3397</v>
      </c>
      <c r="M1455" s="52" t="b">
        <v>0</v>
      </c>
      <c r="N1455" s="53">
        <v>44735.414867789397</v>
      </c>
      <c r="O1455" s="51" t="s">
        <v>34</v>
      </c>
    </row>
    <row r="1456" spans="1:15" x14ac:dyDescent="0.25">
      <c r="A1456" s="51" t="s">
        <v>32</v>
      </c>
      <c r="B1456" s="51" t="s">
        <v>6258</v>
      </c>
      <c r="C1456" s="51" t="s">
        <v>3381</v>
      </c>
      <c r="D1456" s="51" t="s">
        <v>6259</v>
      </c>
      <c r="E1456" s="51" t="s">
        <v>3195</v>
      </c>
      <c r="F1456" s="51" t="s">
        <v>7313</v>
      </c>
      <c r="G1456" s="51" t="str">
        <f t="shared" si="22"/>
        <v>N</v>
      </c>
      <c r="H1456" s="51"/>
      <c r="I1456" s="51"/>
      <c r="J1456" s="51" t="s">
        <v>3457</v>
      </c>
      <c r="K1456" s="51" t="s">
        <v>3196</v>
      </c>
      <c r="L1456" s="51" t="s">
        <v>3525</v>
      </c>
      <c r="M1456" s="52" t="b">
        <v>0</v>
      </c>
      <c r="N1456" s="53">
        <v>44749.645205474502</v>
      </c>
      <c r="O1456" s="51" t="s">
        <v>34</v>
      </c>
    </row>
    <row r="1457" spans="1:15" x14ac:dyDescent="0.25">
      <c r="A1457" s="51"/>
      <c r="B1457" s="51" t="s">
        <v>6260</v>
      </c>
      <c r="C1457" s="51" t="s">
        <v>3404</v>
      </c>
      <c r="D1457" s="51" t="s">
        <v>6261</v>
      </c>
      <c r="E1457" s="51" t="s">
        <v>3199</v>
      </c>
      <c r="F1457" s="51" t="s">
        <v>6980</v>
      </c>
      <c r="G1457" s="51" t="str">
        <f t="shared" si="22"/>
        <v>B</v>
      </c>
      <c r="H1457" s="51"/>
      <c r="I1457" s="51"/>
      <c r="J1457" s="51" t="s">
        <v>3202</v>
      </c>
      <c r="K1457" s="51" t="s">
        <v>3203</v>
      </c>
      <c r="L1457" s="51" t="s">
        <v>3538</v>
      </c>
      <c r="M1457" s="52" t="b">
        <v>0</v>
      </c>
      <c r="N1457" s="53">
        <v>44704.623470520797</v>
      </c>
      <c r="O1457" s="51" t="s">
        <v>2815</v>
      </c>
    </row>
    <row r="1458" spans="1:15" x14ac:dyDescent="0.25">
      <c r="A1458" s="51"/>
      <c r="B1458" s="51" t="s">
        <v>6262</v>
      </c>
      <c r="C1458" s="51" t="s">
        <v>3404</v>
      </c>
      <c r="D1458" s="51" t="s">
        <v>6263</v>
      </c>
      <c r="E1458" s="51" t="s">
        <v>3199</v>
      </c>
      <c r="F1458" s="51" t="s">
        <v>6980</v>
      </c>
      <c r="G1458" s="51" t="str">
        <f t="shared" si="22"/>
        <v>B</v>
      </c>
      <c r="H1458" s="51"/>
      <c r="I1458" s="51"/>
      <c r="J1458" s="51" t="s">
        <v>3202</v>
      </c>
      <c r="K1458" s="51" t="s">
        <v>3203</v>
      </c>
      <c r="L1458" s="51" t="s">
        <v>3421</v>
      </c>
      <c r="M1458" s="52" t="b">
        <v>0</v>
      </c>
      <c r="N1458" s="53">
        <v>44704.3493089931</v>
      </c>
      <c r="O1458" s="51" t="s">
        <v>2815</v>
      </c>
    </row>
    <row r="1459" spans="1:15" x14ac:dyDescent="0.25">
      <c r="A1459" s="51" t="s">
        <v>32</v>
      </c>
      <c r="B1459" s="51" t="s">
        <v>6264</v>
      </c>
      <c r="C1459" s="51" t="s">
        <v>3396</v>
      </c>
      <c r="D1459" s="51" t="s">
        <v>6265</v>
      </c>
      <c r="E1459" s="51" t="s">
        <v>3195</v>
      </c>
      <c r="F1459" s="51" t="s">
        <v>7313</v>
      </c>
      <c r="G1459" s="51" t="str">
        <f t="shared" si="22"/>
        <v>N</v>
      </c>
      <c r="H1459" s="51"/>
      <c r="I1459" s="51"/>
      <c r="J1459" s="51" t="s">
        <v>3391</v>
      </c>
      <c r="K1459" s="51" t="s">
        <v>3196</v>
      </c>
      <c r="L1459" s="51" t="s">
        <v>4244</v>
      </c>
      <c r="M1459" s="52" t="b">
        <v>0</v>
      </c>
      <c r="N1459" s="53">
        <v>44765.449512615698</v>
      </c>
      <c r="O1459" s="51" t="s">
        <v>34</v>
      </c>
    </row>
    <row r="1460" spans="1:15" ht="31.5" x14ac:dyDescent="0.25">
      <c r="A1460" s="51"/>
      <c r="B1460" s="51" t="s">
        <v>6266</v>
      </c>
      <c r="C1460" s="51" t="s">
        <v>3404</v>
      </c>
      <c r="D1460" s="54" t="s">
        <v>6267</v>
      </c>
      <c r="E1460" s="51" t="s">
        <v>3199</v>
      </c>
      <c r="F1460" s="51" t="s">
        <v>6980</v>
      </c>
      <c r="G1460" s="51" t="str">
        <f t="shared" si="22"/>
        <v>B</v>
      </c>
      <c r="H1460" s="51"/>
      <c r="I1460" s="51"/>
      <c r="J1460" s="51" t="s">
        <v>3401</v>
      </c>
      <c r="K1460" s="51" t="s">
        <v>3203</v>
      </c>
      <c r="L1460" s="51" t="s">
        <v>3406</v>
      </c>
      <c r="M1460" s="52" t="b">
        <v>0</v>
      </c>
      <c r="N1460" s="53">
        <v>44707.488656481502</v>
      </c>
      <c r="O1460" s="51" t="s">
        <v>2815</v>
      </c>
    </row>
    <row r="1461" spans="1:15" x14ac:dyDescent="0.25">
      <c r="A1461" s="51" t="s">
        <v>32</v>
      </c>
      <c r="B1461" s="51" t="s">
        <v>6268</v>
      </c>
      <c r="C1461" s="51" t="s">
        <v>3396</v>
      </c>
      <c r="D1461" s="51" t="s">
        <v>1488</v>
      </c>
      <c r="E1461" s="51" t="s">
        <v>3195</v>
      </c>
      <c r="F1461" s="51" t="s">
        <v>7313</v>
      </c>
      <c r="G1461" s="51" t="str">
        <f t="shared" si="22"/>
        <v>N</v>
      </c>
      <c r="H1461" s="51"/>
      <c r="I1461" s="51"/>
      <c r="J1461" s="51" t="s">
        <v>3457</v>
      </c>
      <c r="K1461" s="51" t="s">
        <v>3196</v>
      </c>
      <c r="L1461" s="51" t="s">
        <v>3583</v>
      </c>
      <c r="M1461" s="52" t="b">
        <v>0</v>
      </c>
      <c r="N1461" s="53">
        <v>44729.611345405101</v>
      </c>
      <c r="O1461" s="51" t="s">
        <v>34</v>
      </c>
    </row>
    <row r="1462" spans="1:15" x14ac:dyDescent="0.25">
      <c r="A1462" s="51"/>
      <c r="B1462" s="51" t="s">
        <v>6269</v>
      </c>
      <c r="C1462" s="51" t="s">
        <v>3399</v>
      </c>
      <c r="D1462" s="51" t="s">
        <v>6270</v>
      </c>
      <c r="E1462" s="51" t="s">
        <v>3199</v>
      </c>
      <c r="F1462" s="51" t="s">
        <v>6980</v>
      </c>
      <c r="G1462" s="51" t="str">
        <f t="shared" si="22"/>
        <v>B</v>
      </c>
      <c r="H1462" s="51"/>
      <c r="I1462" s="51"/>
      <c r="J1462" s="51" t="s">
        <v>3401</v>
      </c>
      <c r="K1462" s="51" t="s">
        <v>3203</v>
      </c>
      <c r="L1462" s="51" t="s">
        <v>4397</v>
      </c>
      <c r="M1462" s="52" t="b">
        <v>0</v>
      </c>
      <c r="N1462" s="53">
        <v>44709.571687233802</v>
      </c>
      <c r="O1462" s="51" t="s">
        <v>2815</v>
      </c>
    </row>
    <row r="1463" spans="1:15" x14ac:dyDescent="0.25">
      <c r="A1463" s="51"/>
      <c r="B1463" s="51" t="s">
        <v>6271</v>
      </c>
      <c r="C1463" s="51" t="s">
        <v>3404</v>
      </c>
      <c r="D1463" s="51" t="s">
        <v>6272</v>
      </c>
      <c r="E1463" s="51" t="s">
        <v>3199</v>
      </c>
      <c r="F1463" s="51" t="s">
        <v>6980</v>
      </c>
      <c r="G1463" s="51" t="str">
        <f t="shared" si="22"/>
        <v>B</v>
      </c>
      <c r="H1463" s="51"/>
      <c r="I1463" s="51"/>
      <c r="J1463" s="51" t="s">
        <v>3409</v>
      </c>
      <c r="K1463" s="51" t="s">
        <v>3203</v>
      </c>
      <c r="L1463" s="51" t="s">
        <v>4318</v>
      </c>
      <c r="M1463" s="52" t="b">
        <v>0</v>
      </c>
      <c r="N1463" s="53">
        <v>44720.675353553197</v>
      </c>
      <c r="O1463" s="51" t="s">
        <v>2815</v>
      </c>
    </row>
    <row r="1464" spans="1:15" x14ac:dyDescent="0.25">
      <c r="A1464" s="51" t="s">
        <v>32</v>
      </c>
      <c r="B1464" s="51" t="s">
        <v>6273</v>
      </c>
      <c r="C1464" s="51" t="s">
        <v>3396</v>
      </c>
      <c r="D1464" s="51" t="s">
        <v>6274</v>
      </c>
      <c r="E1464" s="51" t="s">
        <v>3195</v>
      </c>
      <c r="F1464" s="51" t="s">
        <v>7313</v>
      </c>
      <c r="G1464" s="51" t="str">
        <f t="shared" si="22"/>
        <v>N</v>
      </c>
      <c r="H1464" s="51"/>
      <c r="I1464" s="51"/>
      <c r="J1464" s="51" t="s">
        <v>3301</v>
      </c>
      <c r="K1464" s="51" t="s">
        <v>3196</v>
      </c>
      <c r="L1464" s="51" t="s">
        <v>3656</v>
      </c>
      <c r="M1464" s="52" t="b">
        <v>0</v>
      </c>
      <c r="N1464" s="53">
        <v>44755.648268981502</v>
      </c>
      <c r="O1464" s="51" t="s">
        <v>34</v>
      </c>
    </row>
    <row r="1465" spans="1:15" x14ac:dyDescent="0.25">
      <c r="A1465" s="51"/>
      <c r="B1465" s="51" t="s">
        <v>6275</v>
      </c>
      <c r="C1465" s="51" t="s">
        <v>3419</v>
      </c>
      <c r="D1465" s="51" t="s">
        <v>6276</v>
      </c>
      <c r="E1465" s="51" t="s">
        <v>3199</v>
      </c>
      <c r="F1465" s="51" t="s">
        <v>6980</v>
      </c>
      <c r="G1465" s="51" t="str">
        <f t="shared" si="22"/>
        <v>B</v>
      </c>
      <c r="H1465" s="51"/>
      <c r="I1465" s="51"/>
      <c r="J1465" s="51" t="s">
        <v>3409</v>
      </c>
      <c r="K1465" s="51" t="s">
        <v>3203</v>
      </c>
      <c r="L1465" s="51" t="s">
        <v>4437</v>
      </c>
      <c r="M1465" s="52" t="b">
        <v>0</v>
      </c>
      <c r="N1465" s="53">
        <v>44705.591981979203</v>
      </c>
      <c r="O1465" s="51" t="s">
        <v>2815</v>
      </c>
    </row>
    <row r="1466" spans="1:15" x14ac:dyDescent="0.25">
      <c r="A1466" s="51"/>
      <c r="B1466" s="51" t="s">
        <v>6277</v>
      </c>
      <c r="C1466" s="51" t="s">
        <v>3404</v>
      </c>
      <c r="D1466" s="51" t="s">
        <v>6278</v>
      </c>
      <c r="E1466" s="51" t="s">
        <v>3199</v>
      </c>
      <c r="F1466" s="51" t="s">
        <v>6980</v>
      </c>
      <c r="G1466" s="51" t="str">
        <f t="shared" si="22"/>
        <v>B</v>
      </c>
      <c r="H1466" s="51"/>
      <c r="I1466" s="51"/>
      <c r="J1466" s="51" t="s">
        <v>3202</v>
      </c>
      <c r="K1466" s="51" t="s">
        <v>3203</v>
      </c>
      <c r="L1466" s="51" t="s">
        <v>3421</v>
      </c>
      <c r="M1466" s="52" t="b">
        <v>0</v>
      </c>
      <c r="N1466" s="53">
        <v>44704.349615127299</v>
      </c>
      <c r="O1466" s="51" t="s">
        <v>2815</v>
      </c>
    </row>
    <row r="1467" spans="1:15" x14ac:dyDescent="0.25">
      <c r="A1467" s="51"/>
      <c r="B1467" s="51" t="s">
        <v>6279</v>
      </c>
      <c r="C1467" s="51" t="s">
        <v>3404</v>
      </c>
      <c r="D1467" s="51" t="s">
        <v>6280</v>
      </c>
      <c r="E1467" s="51" t="s">
        <v>3199</v>
      </c>
      <c r="F1467" s="51" t="s">
        <v>6980</v>
      </c>
      <c r="G1467" s="51" t="str">
        <f t="shared" si="22"/>
        <v>B</v>
      </c>
      <c r="H1467" s="51"/>
      <c r="I1467" s="51"/>
      <c r="J1467" s="51" t="s">
        <v>3409</v>
      </c>
      <c r="K1467" s="51" t="s">
        <v>3203</v>
      </c>
      <c r="L1467" s="51" t="s">
        <v>3532</v>
      </c>
      <c r="M1467" s="52" t="b">
        <v>0</v>
      </c>
      <c r="N1467" s="53">
        <v>44704.657399733798</v>
      </c>
      <c r="O1467" s="51" t="s">
        <v>2815</v>
      </c>
    </row>
    <row r="1468" spans="1:15" x14ac:dyDescent="0.25">
      <c r="A1468" s="51"/>
      <c r="B1468" s="51" t="s">
        <v>6281</v>
      </c>
      <c r="C1468" s="51" t="s">
        <v>3404</v>
      </c>
      <c r="D1468" s="51" t="s">
        <v>6282</v>
      </c>
      <c r="E1468" s="51" t="s">
        <v>3199</v>
      </c>
      <c r="F1468" s="51" t="s">
        <v>6980</v>
      </c>
      <c r="G1468" s="51" t="str">
        <f t="shared" si="22"/>
        <v>B</v>
      </c>
      <c r="H1468" s="51"/>
      <c r="I1468" s="51"/>
      <c r="J1468" s="51" t="s">
        <v>3202</v>
      </c>
      <c r="K1468" s="51" t="s">
        <v>3203</v>
      </c>
      <c r="L1468" s="51" t="s">
        <v>3435</v>
      </c>
      <c r="M1468" s="52" t="b">
        <v>0</v>
      </c>
      <c r="N1468" s="53">
        <v>44704.394958530102</v>
      </c>
      <c r="O1468" s="51" t="s">
        <v>2815</v>
      </c>
    </row>
    <row r="1469" spans="1:15" x14ac:dyDescent="0.25">
      <c r="A1469" s="51" t="s">
        <v>32</v>
      </c>
      <c r="B1469" s="51" t="s">
        <v>6283</v>
      </c>
      <c r="C1469" s="51" t="s">
        <v>3396</v>
      </c>
      <c r="D1469" s="51" t="s">
        <v>2141</v>
      </c>
      <c r="E1469" s="51" t="s">
        <v>3195</v>
      </c>
      <c r="F1469" s="51" t="s">
        <v>7313</v>
      </c>
      <c r="G1469" s="51" t="str">
        <f t="shared" si="22"/>
        <v>N</v>
      </c>
      <c r="H1469" s="51"/>
      <c r="I1469" s="51"/>
      <c r="J1469" s="51" t="s">
        <v>3387</v>
      </c>
      <c r="K1469" s="51" t="s">
        <v>3196</v>
      </c>
      <c r="L1469" s="51" t="s">
        <v>3397</v>
      </c>
      <c r="M1469" s="52" t="b">
        <v>0</v>
      </c>
      <c r="N1469" s="53">
        <v>44719.765275659702</v>
      </c>
      <c r="O1469" s="51" t="s">
        <v>34</v>
      </c>
    </row>
    <row r="1470" spans="1:15" x14ac:dyDescent="0.25">
      <c r="A1470" s="51"/>
      <c r="B1470" s="51" t="s">
        <v>6284</v>
      </c>
      <c r="C1470" s="51" t="s">
        <v>3404</v>
      </c>
      <c r="D1470" s="51" t="s">
        <v>6285</v>
      </c>
      <c r="E1470" s="51" t="s">
        <v>3199</v>
      </c>
      <c r="F1470" s="51" t="s">
        <v>6980</v>
      </c>
      <c r="G1470" s="51" t="str">
        <f t="shared" si="22"/>
        <v>B</v>
      </c>
      <c r="H1470" s="51"/>
      <c r="I1470" s="51"/>
      <c r="J1470" s="51" t="s">
        <v>3409</v>
      </c>
      <c r="K1470" s="51" t="s">
        <v>3203</v>
      </c>
      <c r="L1470" s="51" t="s">
        <v>3466</v>
      </c>
      <c r="M1470" s="52" t="b">
        <v>0</v>
      </c>
      <c r="N1470" s="53">
        <v>44702.654506631901</v>
      </c>
      <c r="O1470" s="51" t="s">
        <v>2815</v>
      </c>
    </row>
    <row r="1471" spans="1:15" x14ac:dyDescent="0.25">
      <c r="A1471" s="51" t="s">
        <v>32</v>
      </c>
      <c r="B1471" s="51" t="s">
        <v>6286</v>
      </c>
      <c r="C1471" s="51" t="s">
        <v>3396</v>
      </c>
      <c r="D1471" s="51" t="s">
        <v>6287</v>
      </c>
      <c r="E1471" s="51" t="s">
        <v>3195</v>
      </c>
      <c r="F1471" s="51" t="s">
        <v>7313</v>
      </c>
      <c r="G1471" s="51" t="str">
        <f t="shared" si="22"/>
        <v>N</v>
      </c>
      <c r="H1471" s="51"/>
      <c r="I1471" s="51"/>
      <c r="J1471" s="51" t="s">
        <v>3391</v>
      </c>
      <c r="K1471" s="51" t="s">
        <v>3196</v>
      </c>
      <c r="L1471" s="51" t="s">
        <v>3847</v>
      </c>
      <c r="M1471" s="52" t="b">
        <v>0</v>
      </c>
      <c r="N1471" s="53">
        <v>44749.7710745718</v>
      </c>
      <c r="O1471" s="51" t="s">
        <v>34</v>
      </c>
    </row>
    <row r="1472" spans="1:15" x14ac:dyDescent="0.25">
      <c r="A1472" s="51" t="s">
        <v>32</v>
      </c>
      <c r="B1472" s="51" t="s">
        <v>6288</v>
      </c>
      <c r="C1472" s="51" t="s">
        <v>3396</v>
      </c>
      <c r="D1472" s="51" t="s">
        <v>6289</v>
      </c>
      <c r="E1472" s="51" t="s">
        <v>3195</v>
      </c>
      <c r="F1472" s="51" t="s">
        <v>7313</v>
      </c>
      <c r="G1472" s="51" t="str">
        <f t="shared" si="22"/>
        <v>N</v>
      </c>
      <c r="H1472" s="51"/>
      <c r="I1472" s="51"/>
      <c r="J1472" s="51" t="s">
        <v>3391</v>
      </c>
      <c r="K1472" s="51" t="s">
        <v>3196</v>
      </c>
      <c r="L1472" s="51" t="s">
        <v>3430</v>
      </c>
      <c r="M1472" s="52" t="b">
        <v>0</v>
      </c>
      <c r="N1472" s="53">
        <v>44749.602417048598</v>
      </c>
      <c r="O1472" s="51" t="s">
        <v>34</v>
      </c>
    </row>
    <row r="1473" spans="1:15" x14ac:dyDescent="0.25">
      <c r="A1473" s="51" t="s">
        <v>32</v>
      </c>
      <c r="B1473" s="51" t="s">
        <v>6290</v>
      </c>
      <c r="C1473" s="51" t="s">
        <v>3396</v>
      </c>
      <c r="D1473" s="51" t="s">
        <v>6291</v>
      </c>
      <c r="E1473" s="51" t="s">
        <v>3195</v>
      </c>
      <c r="F1473" s="51" t="s">
        <v>7313</v>
      </c>
      <c r="G1473" s="51" t="str">
        <f t="shared" si="22"/>
        <v>N</v>
      </c>
      <c r="H1473" s="51"/>
      <c r="I1473" s="51"/>
      <c r="J1473" s="51" t="s">
        <v>3391</v>
      </c>
      <c r="K1473" s="51" t="s">
        <v>3196</v>
      </c>
      <c r="L1473" s="51" t="s">
        <v>3392</v>
      </c>
      <c r="M1473" s="52" t="b">
        <v>0</v>
      </c>
      <c r="N1473" s="53">
        <v>44725.611893090303</v>
      </c>
      <c r="O1473" s="51" t="s">
        <v>34</v>
      </c>
    </row>
    <row r="1474" spans="1:15" x14ac:dyDescent="0.25">
      <c r="A1474" s="51"/>
      <c r="B1474" s="51" t="s">
        <v>6292</v>
      </c>
      <c r="C1474" s="51" t="s">
        <v>3404</v>
      </c>
      <c r="D1474" s="51" t="s">
        <v>6293</v>
      </c>
      <c r="E1474" s="51" t="s">
        <v>3199</v>
      </c>
      <c r="F1474" s="51" t="s">
        <v>6980</v>
      </c>
      <c r="G1474" s="51" t="str">
        <f t="shared" si="22"/>
        <v>B</v>
      </c>
      <c r="H1474" s="51"/>
      <c r="I1474" s="51"/>
      <c r="J1474" s="51" t="s">
        <v>3202</v>
      </c>
      <c r="K1474" s="51" t="s">
        <v>3203</v>
      </c>
      <c r="L1474" s="51" t="s">
        <v>3435</v>
      </c>
      <c r="M1474" s="52" t="b">
        <v>0</v>
      </c>
      <c r="N1474" s="53">
        <v>44704.393310532403</v>
      </c>
      <c r="O1474" s="51" t="s">
        <v>2815</v>
      </c>
    </row>
    <row r="1475" spans="1:15" x14ac:dyDescent="0.25">
      <c r="A1475" s="51"/>
      <c r="B1475" s="51" t="s">
        <v>6294</v>
      </c>
      <c r="C1475" s="51" t="s">
        <v>3399</v>
      </c>
      <c r="D1475" s="51" t="s">
        <v>6295</v>
      </c>
      <c r="E1475" s="51" t="s">
        <v>3199</v>
      </c>
      <c r="F1475" s="51" t="s">
        <v>6980</v>
      </c>
      <c r="G1475" s="51" t="str">
        <f t="shared" si="22"/>
        <v>B</v>
      </c>
      <c r="H1475" s="51"/>
      <c r="I1475" s="51"/>
      <c r="J1475" s="51" t="s">
        <v>3401</v>
      </c>
      <c r="K1475" s="51" t="s">
        <v>3203</v>
      </c>
      <c r="L1475" s="51" t="s">
        <v>4204</v>
      </c>
      <c r="M1475" s="52" t="b">
        <v>0</v>
      </c>
      <c r="N1475" s="53">
        <v>44720.359711574099</v>
      </c>
      <c r="O1475" s="51" t="s">
        <v>2815</v>
      </c>
    </row>
    <row r="1476" spans="1:15" x14ac:dyDescent="0.25">
      <c r="A1476" s="51"/>
      <c r="B1476" s="51" t="s">
        <v>6296</v>
      </c>
      <c r="C1476" s="51" t="s">
        <v>6297</v>
      </c>
      <c r="D1476" s="51" t="s">
        <v>2543</v>
      </c>
      <c r="E1476" s="51" t="s">
        <v>4188</v>
      </c>
      <c r="F1476" s="51" t="s">
        <v>7313</v>
      </c>
      <c r="G1476" s="51" t="str">
        <f t="shared" ref="G1476:G1539" si="23">IF(F1476="MIENNAM","N","B")</f>
        <v>N</v>
      </c>
      <c r="H1476" s="51"/>
      <c r="I1476" s="51"/>
      <c r="J1476" s="51"/>
      <c r="K1476" s="51"/>
      <c r="L1476" s="51"/>
      <c r="M1476" s="52" t="b">
        <v>0</v>
      </c>
      <c r="N1476" s="53">
        <v>45052.652660185202</v>
      </c>
      <c r="O1476" s="51" t="s">
        <v>34</v>
      </c>
    </row>
    <row r="1477" spans="1:15" x14ac:dyDescent="0.25">
      <c r="A1477" s="51"/>
      <c r="B1477" s="51" t="s">
        <v>6298</v>
      </c>
      <c r="C1477" s="51" t="s">
        <v>3404</v>
      </c>
      <c r="D1477" s="51" t="s">
        <v>6299</v>
      </c>
      <c r="E1477" s="51" t="s">
        <v>4180</v>
      </c>
      <c r="F1477" s="51" t="s">
        <v>6980</v>
      </c>
      <c r="G1477" s="51" t="str">
        <f t="shared" si="23"/>
        <v>B</v>
      </c>
      <c r="H1477" s="51"/>
      <c r="I1477" s="51"/>
      <c r="J1477" s="51" t="s">
        <v>3202</v>
      </c>
      <c r="K1477" s="51" t="s">
        <v>3203</v>
      </c>
      <c r="L1477" s="51" t="s">
        <v>4393</v>
      </c>
      <c r="M1477" s="52" t="b">
        <v>0</v>
      </c>
      <c r="N1477" s="53">
        <v>44705.599349456003</v>
      </c>
      <c r="O1477" s="51" t="s">
        <v>2815</v>
      </c>
    </row>
    <row r="1478" spans="1:15" x14ac:dyDescent="0.25">
      <c r="A1478" s="51" t="s">
        <v>32</v>
      </c>
      <c r="B1478" s="51" t="s">
        <v>6300</v>
      </c>
      <c r="C1478" s="51" t="s">
        <v>3396</v>
      </c>
      <c r="D1478" s="51" t="s">
        <v>6301</v>
      </c>
      <c r="E1478" s="51" t="s">
        <v>3195</v>
      </c>
      <c r="F1478" s="51" t="s">
        <v>7313</v>
      </c>
      <c r="G1478" s="51" t="str">
        <f t="shared" si="23"/>
        <v>N</v>
      </c>
      <c r="H1478" s="51"/>
      <c r="I1478" s="51"/>
      <c r="J1478" s="51" t="s">
        <v>3457</v>
      </c>
      <c r="K1478" s="51" t="s">
        <v>3196</v>
      </c>
      <c r="L1478" s="51" t="s">
        <v>3458</v>
      </c>
      <c r="M1478" s="52" t="b">
        <v>0</v>
      </c>
      <c r="N1478" s="53">
        <v>44769.600821724503</v>
      </c>
      <c r="O1478" s="51" t="s">
        <v>34</v>
      </c>
    </row>
    <row r="1479" spans="1:15" ht="31.5" x14ac:dyDescent="0.25">
      <c r="A1479" s="51"/>
      <c r="B1479" s="51" t="s">
        <v>6302</v>
      </c>
      <c r="C1479" s="51" t="s">
        <v>3404</v>
      </c>
      <c r="D1479" s="54" t="s">
        <v>6303</v>
      </c>
      <c r="E1479" s="51" t="s">
        <v>3199</v>
      </c>
      <c r="F1479" s="51" t="s">
        <v>6980</v>
      </c>
      <c r="G1479" s="51" t="str">
        <f t="shared" si="23"/>
        <v>B</v>
      </c>
      <c r="H1479" s="51"/>
      <c r="I1479" s="51"/>
      <c r="J1479" s="51" t="s">
        <v>3409</v>
      </c>
      <c r="K1479" s="51" t="s">
        <v>3203</v>
      </c>
      <c r="L1479" s="51" t="s">
        <v>3410</v>
      </c>
      <c r="M1479" s="52" t="b">
        <v>0</v>
      </c>
      <c r="N1479" s="53">
        <v>44707.637852280102</v>
      </c>
      <c r="O1479" s="51" t="s">
        <v>2815</v>
      </c>
    </row>
    <row r="1480" spans="1:15" x14ac:dyDescent="0.25">
      <c r="A1480" s="51"/>
      <c r="B1480" s="51" t="s">
        <v>6304</v>
      </c>
      <c r="C1480" s="51" t="s">
        <v>3404</v>
      </c>
      <c r="D1480" s="51" t="s">
        <v>6305</v>
      </c>
      <c r="E1480" s="51" t="s">
        <v>3199</v>
      </c>
      <c r="F1480" s="51" t="s">
        <v>6980</v>
      </c>
      <c r="G1480" s="51" t="str">
        <f t="shared" si="23"/>
        <v>B</v>
      </c>
      <c r="H1480" s="51"/>
      <c r="I1480" s="51"/>
      <c r="J1480" s="51" t="s">
        <v>3202</v>
      </c>
      <c r="K1480" s="51" t="s">
        <v>3203</v>
      </c>
      <c r="L1480" s="51" t="s">
        <v>3435</v>
      </c>
      <c r="M1480" s="52" t="b">
        <v>0</v>
      </c>
      <c r="N1480" s="53">
        <v>44704.393625925899</v>
      </c>
      <c r="O1480" s="51" t="s">
        <v>2815</v>
      </c>
    </row>
    <row r="1481" spans="1:15" x14ac:dyDescent="0.25">
      <c r="A1481" s="51"/>
      <c r="B1481" s="51" t="s">
        <v>6306</v>
      </c>
      <c r="C1481" s="51" t="s">
        <v>3404</v>
      </c>
      <c r="D1481" s="51" t="s">
        <v>6307</v>
      </c>
      <c r="E1481" s="51" t="s">
        <v>3199</v>
      </c>
      <c r="F1481" s="51" t="s">
        <v>6980</v>
      </c>
      <c r="G1481" s="51" t="str">
        <f t="shared" si="23"/>
        <v>B</v>
      </c>
      <c r="H1481" s="51"/>
      <c r="I1481" s="51"/>
      <c r="J1481" s="51" t="s">
        <v>3202</v>
      </c>
      <c r="K1481" s="51" t="s">
        <v>3203</v>
      </c>
      <c r="L1481" s="51" t="s">
        <v>3435</v>
      </c>
      <c r="M1481" s="52" t="b">
        <v>0</v>
      </c>
      <c r="N1481" s="53">
        <v>44704.393987534699</v>
      </c>
      <c r="O1481" s="51" t="s">
        <v>2815</v>
      </c>
    </row>
    <row r="1482" spans="1:15" x14ac:dyDescent="0.25">
      <c r="A1482" s="51"/>
      <c r="B1482" s="51" t="s">
        <v>6308</v>
      </c>
      <c r="C1482" s="51" t="s">
        <v>3399</v>
      </c>
      <c r="D1482" s="51" t="s">
        <v>6309</v>
      </c>
      <c r="E1482" s="51" t="s">
        <v>3199</v>
      </c>
      <c r="F1482" s="51" t="s">
        <v>6980</v>
      </c>
      <c r="G1482" s="51" t="str">
        <f t="shared" si="23"/>
        <v>B</v>
      </c>
      <c r="H1482" s="51"/>
      <c r="I1482" s="51"/>
      <c r="J1482" s="51" t="s">
        <v>3409</v>
      </c>
      <c r="K1482" s="51" t="s">
        <v>3203</v>
      </c>
      <c r="L1482" s="51" t="s">
        <v>4342</v>
      </c>
      <c r="M1482" s="52" t="b">
        <v>0</v>
      </c>
      <c r="N1482" s="53">
        <v>44726.7302164352</v>
      </c>
      <c r="O1482" s="51" t="s">
        <v>2815</v>
      </c>
    </row>
    <row r="1483" spans="1:15" x14ac:dyDescent="0.25">
      <c r="A1483" s="51"/>
      <c r="B1483" s="51" t="s">
        <v>6310</v>
      </c>
      <c r="C1483" s="51" t="s">
        <v>3404</v>
      </c>
      <c r="D1483" s="51" t="s">
        <v>6311</v>
      </c>
      <c r="E1483" s="51" t="s">
        <v>3199</v>
      </c>
      <c r="F1483" s="51" t="s">
        <v>6980</v>
      </c>
      <c r="G1483" s="51" t="str">
        <f t="shared" si="23"/>
        <v>B</v>
      </c>
      <c r="H1483" s="51"/>
      <c r="I1483" s="51"/>
      <c r="J1483" s="51" t="s">
        <v>3401</v>
      </c>
      <c r="K1483" s="51" t="s">
        <v>3203</v>
      </c>
      <c r="L1483" s="51" t="s">
        <v>3476</v>
      </c>
      <c r="M1483" s="52" t="b">
        <v>0</v>
      </c>
      <c r="N1483" s="53">
        <v>44707.342340740703</v>
      </c>
      <c r="O1483" s="51" t="s">
        <v>2815</v>
      </c>
    </row>
    <row r="1484" spans="1:15" x14ac:dyDescent="0.25">
      <c r="A1484" s="51"/>
      <c r="B1484" s="51" t="s">
        <v>6312</v>
      </c>
      <c r="C1484" s="51" t="s">
        <v>3404</v>
      </c>
      <c r="D1484" s="51" t="s">
        <v>6313</v>
      </c>
      <c r="E1484" s="51" t="s">
        <v>3199</v>
      </c>
      <c r="F1484" s="51" t="s">
        <v>6980</v>
      </c>
      <c r="G1484" s="51" t="str">
        <f t="shared" si="23"/>
        <v>B</v>
      </c>
      <c r="H1484" s="51"/>
      <c r="I1484" s="51"/>
      <c r="J1484" s="51" t="s">
        <v>3409</v>
      </c>
      <c r="K1484" s="51" t="s">
        <v>3203</v>
      </c>
      <c r="L1484" s="51" t="s">
        <v>3446</v>
      </c>
      <c r="M1484" s="52" t="b">
        <v>0</v>
      </c>
      <c r="N1484" s="53">
        <v>44707.6499539699</v>
      </c>
      <c r="O1484" s="51" t="s">
        <v>2815</v>
      </c>
    </row>
    <row r="1485" spans="1:15" x14ac:dyDescent="0.25">
      <c r="A1485" s="51"/>
      <c r="B1485" s="51" t="s">
        <v>6314</v>
      </c>
      <c r="C1485" s="51" t="s">
        <v>3404</v>
      </c>
      <c r="D1485" s="51" t="s">
        <v>6315</v>
      </c>
      <c r="E1485" s="51" t="s">
        <v>3199</v>
      </c>
      <c r="F1485" s="51" t="s">
        <v>6980</v>
      </c>
      <c r="G1485" s="51" t="str">
        <f t="shared" si="23"/>
        <v>B</v>
      </c>
      <c r="H1485" s="51"/>
      <c r="I1485" s="51"/>
      <c r="J1485" s="51" t="s">
        <v>3401</v>
      </c>
      <c r="K1485" s="51" t="s">
        <v>3203</v>
      </c>
      <c r="L1485" s="51" t="s">
        <v>3476</v>
      </c>
      <c r="M1485" s="52" t="b">
        <v>0</v>
      </c>
      <c r="N1485" s="53">
        <v>44707.3419019676</v>
      </c>
      <c r="O1485" s="51" t="s">
        <v>2815</v>
      </c>
    </row>
    <row r="1486" spans="1:15" x14ac:dyDescent="0.25">
      <c r="A1486" s="51"/>
      <c r="B1486" s="51" t="s">
        <v>6316</v>
      </c>
      <c r="C1486" s="51" t="s">
        <v>3404</v>
      </c>
      <c r="D1486" s="51" t="s">
        <v>6317</v>
      </c>
      <c r="E1486" s="51" t="s">
        <v>3199</v>
      </c>
      <c r="F1486" s="51" t="s">
        <v>6980</v>
      </c>
      <c r="G1486" s="51" t="str">
        <f t="shared" si="23"/>
        <v>B</v>
      </c>
      <c r="H1486" s="51"/>
      <c r="I1486" s="51"/>
      <c r="J1486" s="51" t="s">
        <v>3409</v>
      </c>
      <c r="K1486" s="51" t="s">
        <v>3203</v>
      </c>
      <c r="L1486" s="51" t="s">
        <v>3410</v>
      </c>
      <c r="M1486" s="52" t="b">
        <v>0</v>
      </c>
      <c r="N1486" s="53">
        <v>44707.637035416701</v>
      </c>
      <c r="O1486" s="51" t="s">
        <v>2815</v>
      </c>
    </row>
    <row r="1487" spans="1:15" x14ac:dyDescent="0.25">
      <c r="A1487" s="51" t="s">
        <v>32</v>
      </c>
      <c r="B1487" s="51" t="s">
        <v>6318</v>
      </c>
      <c r="C1487" s="51" t="s">
        <v>3396</v>
      </c>
      <c r="D1487" s="51" t="s">
        <v>6319</v>
      </c>
      <c r="E1487" s="51" t="s">
        <v>3195</v>
      </c>
      <c r="F1487" s="51" t="s">
        <v>7313</v>
      </c>
      <c r="G1487" s="51" t="str">
        <f t="shared" si="23"/>
        <v>N</v>
      </c>
      <c r="H1487" s="51"/>
      <c r="I1487" s="51"/>
      <c r="J1487" s="51" t="s">
        <v>3301</v>
      </c>
      <c r="K1487" s="51" t="s">
        <v>3196</v>
      </c>
      <c r="L1487" s="51" t="s">
        <v>3747</v>
      </c>
      <c r="M1487" s="52" t="b">
        <v>0</v>
      </c>
      <c r="N1487" s="53">
        <v>44755.646603854198</v>
      </c>
      <c r="O1487" s="51" t="s">
        <v>34</v>
      </c>
    </row>
    <row r="1488" spans="1:15" x14ac:dyDescent="0.25">
      <c r="A1488" s="51" t="s">
        <v>32</v>
      </c>
      <c r="B1488" s="51" t="s">
        <v>6320</v>
      </c>
      <c r="C1488" s="51" t="s">
        <v>3428</v>
      </c>
      <c r="D1488" s="51" t="s">
        <v>6321</v>
      </c>
      <c r="E1488" s="51" t="s">
        <v>3195</v>
      </c>
      <c r="F1488" s="51" t="s">
        <v>7313</v>
      </c>
      <c r="G1488" s="51" t="str">
        <f t="shared" si="23"/>
        <v>N</v>
      </c>
      <c r="H1488" s="51"/>
      <c r="I1488" s="51"/>
      <c r="J1488" s="51" t="s">
        <v>3391</v>
      </c>
      <c r="K1488" s="51" t="s">
        <v>3196</v>
      </c>
      <c r="L1488" s="51" t="s">
        <v>4126</v>
      </c>
      <c r="M1488" s="52" t="b">
        <v>0</v>
      </c>
      <c r="N1488" s="53">
        <v>44750.383285798598</v>
      </c>
      <c r="O1488" s="51" t="s">
        <v>34</v>
      </c>
    </row>
    <row r="1489" spans="1:15" x14ac:dyDescent="0.25">
      <c r="A1489" s="51" t="s">
        <v>32</v>
      </c>
      <c r="B1489" s="51" t="s">
        <v>6322</v>
      </c>
      <c r="C1489" s="51" t="s">
        <v>3396</v>
      </c>
      <c r="D1489" s="51" t="s">
        <v>2460</v>
      </c>
      <c r="E1489" s="51" t="s">
        <v>3195</v>
      </c>
      <c r="F1489" s="51" t="s">
        <v>7313</v>
      </c>
      <c r="G1489" s="51" t="str">
        <f t="shared" si="23"/>
        <v>N</v>
      </c>
      <c r="H1489" s="51"/>
      <c r="I1489" s="51"/>
      <c r="J1489" s="51" t="s">
        <v>3387</v>
      </c>
      <c r="K1489" s="51" t="s">
        <v>3196</v>
      </c>
      <c r="L1489" s="51" t="s">
        <v>3397</v>
      </c>
      <c r="M1489" s="52" t="b">
        <v>0</v>
      </c>
      <c r="N1489" s="53">
        <v>44715.449715972201</v>
      </c>
      <c r="O1489" s="51" t="s">
        <v>34</v>
      </c>
    </row>
    <row r="1490" spans="1:15" x14ac:dyDescent="0.25">
      <c r="A1490" s="51"/>
      <c r="B1490" s="51" t="s">
        <v>6323</v>
      </c>
      <c r="C1490" s="51" t="s">
        <v>3404</v>
      </c>
      <c r="D1490" s="51" t="s">
        <v>6324</v>
      </c>
      <c r="E1490" s="51" t="s">
        <v>3199</v>
      </c>
      <c r="F1490" s="51" t="s">
        <v>6980</v>
      </c>
      <c r="G1490" s="51" t="str">
        <f t="shared" si="23"/>
        <v>B</v>
      </c>
      <c r="H1490" s="51"/>
      <c r="I1490" s="51"/>
      <c r="J1490" s="51" t="s">
        <v>3409</v>
      </c>
      <c r="K1490" s="51" t="s">
        <v>3203</v>
      </c>
      <c r="L1490" s="51" t="s">
        <v>4444</v>
      </c>
      <c r="M1490" s="52" t="b">
        <v>0</v>
      </c>
      <c r="N1490" s="53">
        <v>44705.590843483798</v>
      </c>
      <c r="O1490" s="51" t="s">
        <v>2815</v>
      </c>
    </row>
    <row r="1491" spans="1:15" x14ac:dyDescent="0.25">
      <c r="A1491" s="51"/>
      <c r="B1491" s="51" t="s">
        <v>6325</v>
      </c>
      <c r="C1491" s="51" t="s">
        <v>3399</v>
      </c>
      <c r="D1491" s="51" t="s">
        <v>6326</v>
      </c>
      <c r="E1491" s="51" t="s">
        <v>3199</v>
      </c>
      <c r="F1491" s="51" t="s">
        <v>6980</v>
      </c>
      <c r="G1491" s="51" t="str">
        <f t="shared" si="23"/>
        <v>B</v>
      </c>
      <c r="H1491" s="51"/>
      <c r="I1491" s="51"/>
      <c r="J1491" s="51" t="s">
        <v>3409</v>
      </c>
      <c r="K1491" s="51" t="s">
        <v>3203</v>
      </c>
      <c r="L1491" s="51" t="s">
        <v>4323</v>
      </c>
      <c r="M1491" s="52" t="b">
        <v>0</v>
      </c>
      <c r="N1491" s="53">
        <v>44709.575479398103</v>
      </c>
      <c r="O1491" s="51" t="s">
        <v>2815</v>
      </c>
    </row>
    <row r="1492" spans="1:15" x14ac:dyDescent="0.25">
      <c r="A1492" s="51"/>
      <c r="B1492" s="51" t="s">
        <v>6327</v>
      </c>
      <c r="C1492" s="51" t="s">
        <v>3404</v>
      </c>
      <c r="D1492" s="51" t="s">
        <v>6328</v>
      </c>
      <c r="E1492" s="51" t="s">
        <v>3199</v>
      </c>
      <c r="F1492" s="51" t="s">
        <v>6980</v>
      </c>
      <c r="G1492" s="51" t="str">
        <f t="shared" si="23"/>
        <v>B</v>
      </c>
      <c r="H1492" s="51"/>
      <c r="I1492" s="51"/>
      <c r="J1492" s="51" t="s">
        <v>3409</v>
      </c>
      <c r="K1492" s="51" t="s">
        <v>3203</v>
      </c>
      <c r="L1492" s="51" t="s">
        <v>3532</v>
      </c>
      <c r="M1492" s="52" t="b">
        <v>0</v>
      </c>
      <c r="N1492" s="53">
        <v>44704.6581141551</v>
      </c>
      <c r="O1492" s="51" t="s">
        <v>2815</v>
      </c>
    </row>
    <row r="1493" spans="1:15" x14ac:dyDescent="0.25">
      <c r="A1493" s="51"/>
      <c r="B1493" s="51" t="s">
        <v>6329</v>
      </c>
      <c r="C1493" s="51" t="s">
        <v>3404</v>
      </c>
      <c r="D1493" s="51" t="s">
        <v>6330</v>
      </c>
      <c r="E1493" s="51" t="s">
        <v>3199</v>
      </c>
      <c r="F1493" s="51" t="s">
        <v>6980</v>
      </c>
      <c r="G1493" s="51" t="str">
        <f t="shared" si="23"/>
        <v>B</v>
      </c>
      <c r="H1493" s="51"/>
      <c r="I1493" s="51"/>
      <c r="J1493" s="51" t="s">
        <v>3202</v>
      </c>
      <c r="K1493" s="51" t="s">
        <v>3203</v>
      </c>
      <c r="L1493" s="51" t="s">
        <v>3415</v>
      </c>
      <c r="M1493" s="52" t="b">
        <v>0</v>
      </c>
      <c r="N1493" s="53">
        <v>44704.4653972222</v>
      </c>
      <c r="O1493" s="51" t="s">
        <v>2815</v>
      </c>
    </row>
    <row r="1494" spans="1:15" x14ac:dyDescent="0.25">
      <c r="A1494" s="51"/>
      <c r="B1494" s="51" t="s">
        <v>6331</v>
      </c>
      <c r="C1494" s="51" t="s">
        <v>3399</v>
      </c>
      <c r="D1494" s="51" t="s">
        <v>6332</v>
      </c>
      <c r="E1494" s="51" t="s">
        <v>3199</v>
      </c>
      <c r="F1494" s="51" t="s">
        <v>6980</v>
      </c>
      <c r="G1494" s="51" t="str">
        <f t="shared" si="23"/>
        <v>B</v>
      </c>
      <c r="H1494" s="51"/>
      <c r="I1494" s="51"/>
      <c r="J1494" s="51" t="s">
        <v>3409</v>
      </c>
      <c r="K1494" s="51" t="s">
        <v>3203</v>
      </c>
      <c r="L1494" s="51" t="s">
        <v>4323</v>
      </c>
      <c r="M1494" s="52" t="b">
        <v>0</v>
      </c>
      <c r="N1494" s="53">
        <v>44709.575644444398</v>
      </c>
      <c r="O1494" s="51" t="s">
        <v>2815</v>
      </c>
    </row>
    <row r="1495" spans="1:15" x14ac:dyDescent="0.25">
      <c r="A1495" s="51" t="s">
        <v>32</v>
      </c>
      <c r="B1495" s="51" t="s">
        <v>6333</v>
      </c>
      <c r="C1495" s="51" t="s">
        <v>3396</v>
      </c>
      <c r="D1495" s="51" t="s">
        <v>6334</v>
      </c>
      <c r="E1495" s="51" t="s">
        <v>3195</v>
      </c>
      <c r="F1495" s="51" t="s">
        <v>7313</v>
      </c>
      <c r="G1495" s="51" t="str">
        <f t="shared" si="23"/>
        <v>N</v>
      </c>
      <c r="H1495" s="51"/>
      <c r="I1495" s="51"/>
      <c r="J1495" s="51" t="s">
        <v>3391</v>
      </c>
      <c r="K1495" s="51" t="s">
        <v>3196</v>
      </c>
      <c r="L1495" s="51" t="s">
        <v>3430</v>
      </c>
      <c r="M1495" s="52" t="b">
        <v>0</v>
      </c>
      <c r="N1495" s="53">
        <v>44765.3400231134</v>
      </c>
      <c r="O1495" s="51" t="s">
        <v>34</v>
      </c>
    </row>
    <row r="1496" spans="1:15" x14ac:dyDescent="0.25">
      <c r="A1496" s="51"/>
      <c r="B1496" s="51" t="s">
        <v>6335</v>
      </c>
      <c r="C1496" s="51" t="s">
        <v>3404</v>
      </c>
      <c r="D1496" s="51" t="s">
        <v>6336</v>
      </c>
      <c r="E1496" s="51" t="s">
        <v>3199</v>
      </c>
      <c r="F1496" s="51" t="s">
        <v>6980</v>
      </c>
      <c r="G1496" s="51" t="str">
        <f t="shared" si="23"/>
        <v>B</v>
      </c>
      <c r="H1496" s="51"/>
      <c r="I1496" s="51"/>
      <c r="J1496" s="51" t="s">
        <v>3409</v>
      </c>
      <c r="K1496" s="51" t="s">
        <v>3203</v>
      </c>
      <c r="L1496" s="51" t="s">
        <v>3918</v>
      </c>
      <c r="M1496" s="52" t="b">
        <v>0</v>
      </c>
      <c r="N1496" s="53">
        <v>44704.589745520803</v>
      </c>
      <c r="O1496" s="51" t="s">
        <v>2815</v>
      </c>
    </row>
    <row r="1497" spans="1:15" x14ac:dyDescent="0.25">
      <c r="A1497" s="51" t="s">
        <v>32</v>
      </c>
      <c r="B1497" s="51" t="s">
        <v>6337</v>
      </c>
      <c r="C1497" s="51" t="s">
        <v>3428</v>
      </c>
      <c r="D1497" s="51" t="s">
        <v>6338</v>
      </c>
      <c r="E1497" s="51" t="s">
        <v>3195</v>
      </c>
      <c r="F1497" s="51" t="s">
        <v>7313</v>
      </c>
      <c r="G1497" s="51" t="str">
        <f t="shared" si="23"/>
        <v>N</v>
      </c>
      <c r="H1497" s="51"/>
      <c r="I1497" s="51"/>
      <c r="J1497" s="51" t="s">
        <v>3391</v>
      </c>
      <c r="K1497" s="51" t="s">
        <v>3196</v>
      </c>
      <c r="L1497" s="51" t="s">
        <v>4126</v>
      </c>
      <c r="M1497" s="52" t="b">
        <v>0</v>
      </c>
      <c r="N1497" s="53">
        <v>44715.383519872703</v>
      </c>
      <c r="O1497" s="51" t="s">
        <v>34</v>
      </c>
    </row>
    <row r="1498" spans="1:15" x14ac:dyDescent="0.25">
      <c r="A1498" s="51"/>
      <c r="B1498" s="51" t="s">
        <v>6339</v>
      </c>
      <c r="C1498" s="51" t="s">
        <v>3404</v>
      </c>
      <c r="D1498" s="51" t="s">
        <v>6340</v>
      </c>
      <c r="E1498" s="51" t="s">
        <v>3199</v>
      </c>
      <c r="F1498" s="51" t="s">
        <v>6980</v>
      </c>
      <c r="G1498" s="51" t="str">
        <f t="shared" si="23"/>
        <v>B</v>
      </c>
      <c r="H1498" s="51"/>
      <c r="I1498" s="51"/>
      <c r="J1498" s="51" t="s">
        <v>3202</v>
      </c>
      <c r="K1498" s="51" t="s">
        <v>3203</v>
      </c>
      <c r="L1498" s="51" t="s">
        <v>3538</v>
      </c>
      <c r="M1498" s="52" t="b">
        <v>0</v>
      </c>
      <c r="N1498" s="53">
        <v>44704.643261493104</v>
      </c>
      <c r="O1498" s="51" t="s">
        <v>2815</v>
      </c>
    </row>
    <row r="1499" spans="1:15" x14ac:dyDescent="0.25">
      <c r="A1499" s="51"/>
      <c r="B1499" s="51" t="s">
        <v>6341</v>
      </c>
      <c r="C1499" s="51" t="s">
        <v>3404</v>
      </c>
      <c r="D1499" s="51" t="s">
        <v>6342</v>
      </c>
      <c r="E1499" s="51" t="s">
        <v>3199</v>
      </c>
      <c r="F1499" s="51" t="s">
        <v>6980</v>
      </c>
      <c r="G1499" s="51" t="str">
        <f t="shared" si="23"/>
        <v>B</v>
      </c>
      <c r="H1499" s="51"/>
      <c r="I1499" s="51"/>
      <c r="J1499" s="51" t="s">
        <v>3409</v>
      </c>
      <c r="K1499" s="51" t="s">
        <v>3203</v>
      </c>
      <c r="L1499" s="51" t="s">
        <v>3466</v>
      </c>
      <c r="M1499" s="52" t="b">
        <v>0</v>
      </c>
      <c r="N1499" s="53">
        <v>44702.652114548597</v>
      </c>
      <c r="O1499" s="51" t="s">
        <v>2815</v>
      </c>
    </row>
    <row r="1500" spans="1:15" x14ac:dyDescent="0.25">
      <c r="A1500" s="51"/>
      <c r="B1500" s="51" t="s">
        <v>6343</v>
      </c>
      <c r="C1500" s="51" t="s">
        <v>3404</v>
      </c>
      <c r="D1500" s="51" t="s">
        <v>6344</v>
      </c>
      <c r="E1500" s="51" t="s">
        <v>3199</v>
      </c>
      <c r="F1500" s="51" t="s">
        <v>6980</v>
      </c>
      <c r="G1500" s="51" t="str">
        <f t="shared" si="23"/>
        <v>B</v>
      </c>
      <c r="H1500" s="51"/>
      <c r="I1500" s="51"/>
      <c r="J1500" s="51" t="s">
        <v>3409</v>
      </c>
      <c r="K1500" s="51" t="s">
        <v>3203</v>
      </c>
      <c r="L1500" s="51" t="s">
        <v>3466</v>
      </c>
      <c r="M1500" s="52" t="b">
        <v>0</v>
      </c>
      <c r="N1500" s="53">
        <v>44702.652721145801</v>
      </c>
      <c r="O1500" s="51" t="s">
        <v>2815</v>
      </c>
    </row>
    <row r="1501" spans="1:15" x14ac:dyDescent="0.25">
      <c r="A1501" s="51"/>
      <c r="B1501" s="51" t="s">
        <v>6345</v>
      </c>
      <c r="C1501" s="51" t="s">
        <v>3399</v>
      </c>
      <c r="D1501" s="51" t="s">
        <v>6346</v>
      </c>
      <c r="E1501" s="51" t="s">
        <v>3199</v>
      </c>
      <c r="F1501" s="51" t="s">
        <v>6980</v>
      </c>
      <c r="G1501" s="51" t="str">
        <f t="shared" si="23"/>
        <v>B</v>
      </c>
      <c r="H1501" s="51"/>
      <c r="I1501" s="51"/>
      <c r="J1501" s="51" t="s">
        <v>3401</v>
      </c>
      <c r="K1501" s="51" t="s">
        <v>3203</v>
      </c>
      <c r="L1501" s="51" t="s">
        <v>3449</v>
      </c>
      <c r="M1501" s="52" t="b">
        <v>0</v>
      </c>
      <c r="N1501" s="53">
        <v>44709.448318518502</v>
      </c>
      <c r="O1501" s="51" t="s">
        <v>2815</v>
      </c>
    </row>
    <row r="1502" spans="1:15" x14ac:dyDescent="0.25">
      <c r="A1502" s="51"/>
      <c r="B1502" s="51" t="s">
        <v>6347</v>
      </c>
      <c r="C1502" s="51" t="s">
        <v>3399</v>
      </c>
      <c r="D1502" s="51" t="s">
        <v>6348</v>
      </c>
      <c r="E1502" s="51" t="s">
        <v>3199</v>
      </c>
      <c r="F1502" s="51" t="s">
        <v>6980</v>
      </c>
      <c r="G1502" s="51" t="str">
        <f t="shared" si="23"/>
        <v>B</v>
      </c>
      <c r="H1502" s="51"/>
      <c r="I1502" s="51"/>
      <c r="J1502" s="51" t="s">
        <v>3401</v>
      </c>
      <c r="K1502" s="51" t="s">
        <v>3203</v>
      </c>
      <c r="L1502" s="51" t="s">
        <v>3454</v>
      </c>
      <c r="M1502" s="52" t="b">
        <v>0</v>
      </c>
      <c r="N1502" s="53">
        <v>44707.423137580998</v>
      </c>
      <c r="O1502" s="51" t="s">
        <v>2815</v>
      </c>
    </row>
    <row r="1503" spans="1:15" x14ac:dyDescent="0.25">
      <c r="A1503" s="51"/>
      <c r="B1503" s="51" t="s">
        <v>6349</v>
      </c>
      <c r="C1503" s="51" t="s">
        <v>3404</v>
      </c>
      <c r="D1503" s="51" t="s">
        <v>6350</v>
      </c>
      <c r="E1503" s="51" t="s">
        <v>3199</v>
      </c>
      <c r="F1503" s="51" t="s">
        <v>6980</v>
      </c>
      <c r="G1503" s="51" t="str">
        <f t="shared" si="23"/>
        <v>B</v>
      </c>
      <c r="H1503" s="51"/>
      <c r="I1503" s="51"/>
      <c r="J1503" s="51" t="s">
        <v>3409</v>
      </c>
      <c r="K1503" s="51" t="s">
        <v>3203</v>
      </c>
      <c r="L1503" s="51" t="s">
        <v>4444</v>
      </c>
      <c r="M1503" s="52" t="b">
        <v>0</v>
      </c>
      <c r="N1503" s="53">
        <v>44705.591060682898</v>
      </c>
      <c r="O1503" s="51" t="s">
        <v>2815</v>
      </c>
    </row>
    <row r="1504" spans="1:15" x14ac:dyDescent="0.25">
      <c r="A1504" s="51" t="s">
        <v>32</v>
      </c>
      <c r="B1504" s="51" t="s">
        <v>6351</v>
      </c>
      <c r="C1504" s="51" t="s">
        <v>3976</v>
      </c>
      <c r="D1504" s="51" t="s">
        <v>6352</v>
      </c>
      <c r="E1504" s="51" t="s">
        <v>3195</v>
      </c>
      <c r="F1504" s="51" t="s">
        <v>7313</v>
      </c>
      <c r="G1504" s="51" t="str">
        <f t="shared" si="23"/>
        <v>N</v>
      </c>
      <c r="H1504" s="51"/>
      <c r="I1504" s="51"/>
      <c r="J1504" s="51" t="s">
        <v>3301</v>
      </c>
      <c r="K1504" s="51" t="s">
        <v>3196</v>
      </c>
      <c r="L1504" s="51" t="s">
        <v>3397</v>
      </c>
      <c r="M1504" s="52" t="b">
        <v>0</v>
      </c>
      <c r="N1504" s="53">
        <v>44765.332413391203</v>
      </c>
      <c r="O1504" s="51" t="s">
        <v>34</v>
      </c>
    </row>
    <row r="1505" spans="1:15" x14ac:dyDescent="0.25">
      <c r="A1505" s="51" t="s">
        <v>32</v>
      </c>
      <c r="B1505" s="51" t="s">
        <v>6353</v>
      </c>
      <c r="C1505" s="51" t="s">
        <v>3396</v>
      </c>
      <c r="D1505" s="51" t="s">
        <v>6354</v>
      </c>
      <c r="E1505" s="51" t="s">
        <v>3195</v>
      </c>
      <c r="F1505" s="51" t="s">
        <v>7313</v>
      </c>
      <c r="G1505" s="51" t="str">
        <f t="shared" si="23"/>
        <v>N</v>
      </c>
      <c r="H1505" s="51"/>
      <c r="I1505" s="51"/>
      <c r="J1505" s="51" t="s">
        <v>3391</v>
      </c>
      <c r="K1505" s="51" t="s">
        <v>3196</v>
      </c>
      <c r="L1505" s="51" t="s">
        <v>3847</v>
      </c>
      <c r="M1505" s="52" t="b">
        <v>0</v>
      </c>
      <c r="N1505" s="53">
        <v>44755.6655145486</v>
      </c>
      <c r="O1505" s="51" t="s">
        <v>34</v>
      </c>
    </row>
    <row r="1506" spans="1:15" x14ac:dyDescent="0.25">
      <c r="A1506" s="51"/>
      <c r="B1506" s="51" t="s">
        <v>6355</v>
      </c>
      <c r="C1506" s="51" t="s">
        <v>3404</v>
      </c>
      <c r="D1506" s="51" t="s">
        <v>6356</v>
      </c>
      <c r="E1506" s="51" t="s">
        <v>3199</v>
      </c>
      <c r="F1506" s="51" t="s">
        <v>6980</v>
      </c>
      <c r="G1506" s="51" t="str">
        <f t="shared" si="23"/>
        <v>B</v>
      </c>
      <c r="H1506" s="51"/>
      <c r="I1506" s="51"/>
      <c r="J1506" s="51" t="s">
        <v>3202</v>
      </c>
      <c r="K1506" s="51" t="s">
        <v>3203</v>
      </c>
      <c r="L1506" s="51" t="s">
        <v>3421</v>
      </c>
      <c r="M1506" s="52" t="b">
        <v>0</v>
      </c>
      <c r="N1506" s="53">
        <v>44704.349942974499</v>
      </c>
      <c r="O1506" s="51" t="s">
        <v>2815</v>
      </c>
    </row>
    <row r="1507" spans="1:15" x14ac:dyDescent="0.25">
      <c r="A1507" s="51" t="s">
        <v>32</v>
      </c>
      <c r="B1507" s="51" t="s">
        <v>6357</v>
      </c>
      <c r="C1507" s="51" t="s">
        <v>3396</v>
      </c>
      <c r="D1507" s="51" t="s">
        <v>6358</v>
      </c>
      <c r="E1507" s="51" t="s">
        <v>3195</v>
      </c>
      <c r="F1507" s="51" t="s">
        <v>7313</v>
      </c>
      <c r="G1507" s="51" t="str">
        <f t="shared" si="23"/>
        <v>N</v>
      </c>
      <c r="H1507" s="51"/>
      <c r="I1507" s="51"/>
      <c r="J1507" s="51" t="s">
        <v>3457</v>
      </c>
      <c r="K1507" s="51" t="s">
        <v>3196</v>
      </c>
      <c r="L1507" s="51" t="s">
        <v>3383</v>
      </c>
      <c r="M1507" s="52" t="b">
        <v>0</v>
      </c>
      <c r="N1507" s="53">
        <v>44715.695820138899</v>
      </c>
      <c r="O1507" s="51" t="s">
        <v>34</v>
      </c>
    </row>
    <row r="1508" spans="1:15" x14ac:dyDescent="0.25">
      <c r="A1508" s="51"/>
      <c r="B1508" s="51" t="s">
        <v>6359</v>
      </c>
      <c r="C1508" s="51" t="s">
        <v>3399</v>
      </c>
      <c r="D1508" s="51" t="s">
        <v>6360</v>
      </c>
      <c r="E1508" s="51" t="s">
        <v>3199</v>
      </c>
      <c r="F1508" s="51" t="s">
        <v>6980</v>
      </c>
      <c r="G1508" s="51" t="str">
        <f t="shared" si="23"/>
        <v>B</v>
      </c>
      <c r="H1508" s="51"/>
      <c r="I1508" s="51"/>
      <c r="J1508" s="51" t="s">
        <v>3401</v>
      </c>
      <c r="K1508" s="51" t="s">
        <v>3203</v>
      </c>
      <c r="L1508" s="51" t="s">
        <v>3443</v>
      </c>
      <c r="M1508" s="52" t="b">
        <v>0</v>
      </c>
      <c r="N1508" s="53">
        <v>44726.737399502301</v>
      </c>
      <c r="O1508" s="51" t="s">
        <v>2815</v>
      </c>
    </row>
    <row r="1509" spans="1:15" x14ac:dyDescent="0.25">
      <c r="A1509" s="51"/>
      <c r="B1509" s="51" t="s">
        <v>6361</v>
      </c>
      <c r="C1509" s="51" t="s">
        <v>3404</v>
      </c>
      <c r="D1509" s="51" t="s">
        <v>6362</v>
      </c>
      <c r="E1509" s="51" t="s">
        <v>3199</v>
      </c>
      <c r="F1509" s="51" t="s">
        <v>6980</v>
      </c>
      <c r="G1509" s="51" t="str">
        <f t="shared" si="23"/>
        <v>B</v>
      </c>
      <c r="H1509" s="51"/>
      <c r="I1509" s="51"/>
      <c r="J1509" s="51" t="s">
        <v>3401</v>
      </c>
      <c r="K1509" s="51" t="s">
        <v>3203</v>
      </c>
      <c r="L1509" s="51" t="s">
        <v>6181</v>
      </c>
      <c r="M1509" s="52" t="b">
        <v>0</v>
      </c>
      <c r="N1509" s="53">
        <v>44719.654740509301</v>
      </c>
      <c r="O1509" s="51" t="s">
        <v>2815</v>
      </c>
    </row>
    <row r="1510" spans="1:15" x14ac:dyDescent="0.25">
      <c r="A1510" s="51"/>
      <c r="B1510" s="51" t="s">
        <v>6363</v>
      </c>
      <c r="C1510" s="51" t="s">
        <v>3404</v>
      </c>
      <c r="D1510" s="51" t="s">
        <v>6364</v>
      </c>
      <c r="E1510" s="51" t="s">
        <v>3199</v>
      </c>
      <c r="F1510" s="51" t="s">
        <v>6980</v>
      </c>
      <c r="G1510" s="51" t="str">
        <f t="shared" si="23"/>
        <v>B</v>
      </c>
      <c r="H1510" s="51"/>
      <c r="I1510" s="51"/>
      <c r="J1510" s="51" t="s">
        <v>3202</v>
      </c>
      <c r="K1510" s="51" t="s">
        <v>3203</v>
      </c>
      <c r="L1510" s="51" t="s">
        <v>3421</v>
      </c>
      <c r="M1510" s="52" t="b">
        <v>0</v>
      </c>
      <c r="N1510" s="53">
        <v>44704.3502626505</v>
      </c>
      <c r="O1510" s="51" t="s">
        <v>2815</v>
      </c>
    </row>
    <row r="1511" spans="1:15" x14ac:dyDescent="0.25">
      <c r="A1511" s="51" t="s">
        <v>32</v>
      </c>
      <c r="B1511" s="51" t="s">
        <v>6365</v>
      </c>
      <c r="C1511" s="51" t="s">
        <v>3396</v>
      </c>
      <c r="D1511" s="51" t="s">
        <v>6366</v>
      </c>
      <c r="E1511" s="51" t="s">
        <v>3195</v>
      </c>
      <c r="F1511" s="51" t="s">
        <v>7313</v>
      </c>
      <c r="G1511" s="51" t="str">
        <f t="shared" si="23"/>
        <v>N</v>
      </c>
      <c r="H1511" s="51"/>
      <c r="I1511" s="51"/>
      <c r="J1511" s="51" t="s">
        <v>3391</v>
      </c>
      <c r="K1511" s="51" t="s">
        <v>3196</v>
      </c>
      <c r="L1511" s="51" t="s">
        <v>3847</v>
      </c>
      <c r="M1511" s="52" t="b">
        <v>0</v>
      </c>
      <c r="N1511" s="53">
        <v>44765.451187881903</v>
      </c>
      <c r="O1511" s="51" t="s">
        <v>34</v>
      </c>
    </row>
    <row r="1512" spans="1:15" x14ac:dyDescent="0.25">
      <c r="A1512" s="51" t="s">
        <v>32</v>
      </c>
      <c r="B1512" s="51" t="s">
        <v>6367</v>
      </c>
      <c r="C1512" s="51" t="s">
        <v>3381</v>
      </c>
      <c r="D1512" s="51" t="s">
        <v>6368</v>
      </c>
      <c r="E1512" s="51" t="s">
        <v>3195</v>
      </c>
      <c r="F1512" s="51" t="s">
        <v>7313</v>
      </c>
      <c r="G1512" s="51" t="str">
        <f t="shared" si="23"/>
        <v>N</v>
      </c>
      <c r="H1512" s="51"/>
      <c r="I1512" s="51"/>
      <c r="J1512" s="51" t="s">
        <v>3457</v>
      </c>
      <c r="K1512" s="51" t="s">
        <v>3196</v>
      </c>
      <c r="L1512" s="51" t="s">
        <v>3525</v>
      </c>
      <c r="M1512" s="52" t="b">
        <v>0</v>
      </c>
      <c r="N1512" s="53">
        <v>44765.383587615703</v>
      </c>
      <c r="O1512" s="51" t="s">
        <v>34</v>
      </c>
    </row>
    <row r="1513" spans="1:15" x14ac:dyDescent="0.25">
      <c r="A1513" s="51"/>
      <c r="B1513" s="51" t="s">
        <v>6369</v>
      </c>
      <c r="C1513" s="51" t="s">
        <v>3399</v>
      </c>
      <c r="D1513" s="51" t="s">
        <v>6370</v>
      </c>
      <c r="E1513" s="51" t="s">
        <v>3199</v>
      </c>
      <c r="F1513" s="51" t="s">
        <v>6980</v>
      </c>
      <c r="G1513" s="51" t="str">
        <f t="shared" si="23"/>
        <v>B</v>
      </c>
      <c r="H1513" s="51"/>
      <c r="I1513" s="51"/>
      <c r="J1513" s="51" t="s">
        <v>3401</v>
      </c>
      <c r="K1513" s="51" t="s">
        <v>3203</v>
      </c>
      <c r="L1513" s="51" t="s">
        <v>4397</v>
      </c>
      <c r="M1513" s="52" t="b">
        <v>0</v>
      </c>
      <c r="N1513" s="53">
        <v>44709.571904050899</v>
      </c>
      <c r="O1513" s="51" t="s">
        <v>2815</v>
      </c>
    </row>
    <row r="1514" spans="1:15" x14ac:dyDescent="0.25">
      <c r="A1514" s="51" t="s">
        <v>32</v>
      </c>
      <c r="B1514" s="51" t="s">
        <v>6371</v>
      </c>
      <c r="C1514" s="51" t="s">
        <v>3396</v>
      </c>
      <c r="D1514" s="51" t="s">
        <v>6372</v>
      </c>
      <c r="E1514" s="51" t="s">
        <v>3195</v>
      </c>
      <c r="F1514" s="51" t="s">
        <v>7313</v>
      </c>
      <c r="G1514" s="51" t="str">
        <f t="shared" si="23"/>
        <v>N</v>
      </c>
      <c r="H1514" s="51"/>
      <c r="I1514" s="51"/>
      <c r="J1514" s="51" t="s">
        <v>3387</v>
      </c>
      <c r="K1514" s="51" t="s">
        <v>3196</v>
      </c>
      <c r="L1514" s="51" t="s">
        <v>3571</v>
      </c>
      <c r="M1514" s="52" t="b">
        <v>0</v>
      </c>
      <c r="N1514" s="53">
        <v>44750.358399074103</v>
      </c>
      <c r="O1514" s="51" t="s">
        <v>34</v>
      </c>
    </row>
    <row r="1515" spans="1:15" x14ac:dyDescent="0.25">
      <c r="A1515" s="51" t="s">
        <v>32</v>
      </c>
      <c r="B1515" s="51" t="s">
        <v>6373</v>
      </c>
      <c r="C1515" s="51" t="s">
        <v>3976</v>
      </c>
      <c r="D1515" s="51" t="s">
        <v>6374</v>
      </c>
      <c r="E1515" s="51" t="s">
        <v>3195</v>
      </c>
      <c r="F1515" s="51" t="s">
        <v>7313</v>
      </c>
      <c r="G1515" s="51" t="str">
        <f t="shared" si="23"/>
        <v>N</v>
      </c>
      <c r="H1515" s="51"/>
      <c r="I1515" s="51"/>
      <c r="J1515" s="51" t="s">
        <v>3301</v>
      </c>
      <c r="K1515" s="51" t="s">
        <v>3196</v>
      </c>
      <c r="L1515" s="51" t="s">
        <v>3656</v>
      </c>
      <c r="M1515" s="52" t="b">
        <v>0</v>
      </c>
      <c r="N1515" s="53">
        <v>44788.632069988402</v>
      </c>
      <c r="O1515" s="51" t="s">
        <v>34</v>
      </c>
    </row>
    <row r="1516" spans="1:15" x14ac:dyDescent="0.25">
      <c r="A1516" s="51" t="s">
        <v>32</v>
      </c>
      <c r="B1516" s="51" t="s">
        <v>6375</v>
      </c>
      <c r="C1516" s="51" t="s">
        <v>3396</v>
      </c>
      <c r="D1516" s="51" t="s">
        <v>6376</v>
      </c>
      <c r="E1516" s="51" t="s">
        <v>3195</v>
      </c>
      <c r="F1516" s="51" t="s">
        <v>7313</v>
      </c>
      <c r="G1516" s="51" t="str">
        <f t="shared" si="23"/>
        <v>N</v>
      </c>
      <c r="H1516" s="51"/>
      <c r="I1516" s="51"/>
      <c r="J1516" s="51" t="s">
        <v>3391</v>
      </c>
      <c r="K1516" s="51" t="s">
        <v>3196</v>
      </c>
      <c r="L1516" s="51" t="s">
        <v>3847</v>
      </c>
      <c r="M1516" s="52" t="b">
        <v>0</v>
      </c>
      <c r="N1516" s="53">
        <v>44765.442745254601</v>
      </c>
      <c r="O1516" s="51" t="s">
        <v>34</v>
      </c>
    </row>
    <row r="1517" spans="1:15" x14ac:dyDescent="0.25">
      <c r="A1517" s="51"/>
      <c r="B1517" s="51" t="s">
        <v>6377</v>
      </c>
      <c r="C1517" s="51" t="s">
        <v>3404</v>
      </c>
      <c r="D1517" s="51" t="s">
        <v>6378</v>
      </c>
      <c r="E1517" s="51" t="s">
        <v>3199</v>
      </c>
      <c r="F1517" s="51" t="s">
        <v>6980</v>
      </c>
      <c r="G1517" s="51" t="str">
        <f t="shared" si="23"/>
        <v>B</v>
      </c>
      <c r="H1517" s="51"/>
      <c r="I1517" s="51"/>
      <c r="J1517" s="51" t="s">
        <v>3409</v>
      </c>
      <c r="K1517" s="51" t="s">
        <v>3203</v>
      </c>
      <c r="L1517" s="51" t="s">
        <v>3410</v>
      </c>
      <c r="M1517" s="52" t="b">
        <v>0</v>
      </c>
      <c r="N1517" s="53">
        <v>44707.638006631903</v>
      </c>
      <c r="O1517" s="51" t="s">
        <v>2815</v>
      </c>
    </row>
    <row r="1518" spans="1:15" x14ac:dyDescent="0.25">
      <c r="A1518" s="51"/>
      <c r="B1518" s="51" t="s">
        <v>6379</v>
      </c>
      <c r="C1518" s="51" t="s">
        <v>3404</v>
      </c>
      <c r="D1518" s="51" t="s">
        <v>6380</v>
      </c>
      <c r="E1518" s="51" t="s">
        <v>3199</v>
      </c>
      <c r="F1518" s="51" t="s">
        <v>6980</v>
      </c>
      <c r="G1518" s="51" t="str">
        <f t="shared" si="23"/>
        <v>B</v>
      </c>
      <c r="H1518" s="51"/>
      <c r="I1518" s="51"/>
      <c r="J1518" s="51" t="s">
        <v>3202</v>
      </c>
      <c r="K1518" s="51" t="s">
        <v>3203</v>
      </c>
      <c r="L1518" s="51" t="s">
        <v>3415</v>
      </c>
      <c r="M1518" s="52" t="b">
        <v>0</v>
      </c>
      <c r="N1518" s="53">
        <v>44704.465826736101</v>
      </c>
      <c r="O1518" s="51" t="s">
        <v>2815</v>
      </c>
    </row>
    <row r="1519" spans="1:15" x14ac:dyDescent="0.25">
      <c r="A1519" s="51"/>
      <c r="B1519" s="51" t="s">
        <v>6381</v>
      </c>
      <c r="C1519" s="51" t="s">
        <v>3404</v>
      </c>
      <c r="D1519" s="51" t="s">
        <v>6382</v>
      </c>
      <c r="E1519" s="51" t="s">
        <v>3199</v>
      </c>
      <c r="F1519" s="51" t="s">
        <v>6980</v>
      </c>
      <c r="G1519" s="51" t="str">
        <f t="shared" si="23"/>
        <v>B</v>
      </c>
      <c r="H1519" s="51"/>
      <c r="I1519" s="51"/>
      <c r="J1519" s="51" t="s">
        <v>3401</v>
      </c>
      <c r="K1519" s="51" t="s">
        <v>3203</v>
      </c>
      <c r="L1519" s="51" t="s">
        <v>3454</v>
      </c>
      <c r="M1519" s="52" t="b">
        <v>0</v>
      </c>
      <c r="N1519" s="53">
        <v>44707.423515162001</v>
      </c>
      <c r="O1519" s="51" t="s">
        <v>2815</v>
      </c>
    </row>
    <row r="1520" spans="1:15" x14ac:dyDescent="0.25">
      <c r="A1520" s="51" t="s">
        <v>32</v>
      </c>
      <c r="B1520" s="51" t="s">
        <v>6383</v>
      </c>
      <c r="C1520" s="51" t="s">
        <v>3396</v>
      </c>
      <c r="D1520" s="51" t="s">
        <v>6384</v>
      </c>
      <c r="E1520" s="51" t="s">
        <v>3195</v>
      </c>
      <c r="F1520" s="51" t="s">
        <v>7313</v>
      </c>
      <c r="G1520" s="51" t="str">
        <f t="shared" si="23"/>
        <v>N</v>
      </c>
      <c r="H1520" s="51"/>
      <c r="I1520" s="51"/>
      <c r="J1520" s="51" t="s">
        <v>3391</v>
      </c>
      <c r="K1520" s="51" t="s">
        <v>3196</v>
      </c>
      <c r="L1520" s="51" t="s">
        <v>3430</v>
      </c>
      <c r="M1520" s="52" t="b">
        <v>0</v>
      </c>
      <c r="N1520" s="53">
        <v>44715.583956979201</v>
      </c>
      <c r="O1520" s="51" t="s">
        <v>34</v>
      </c>
    </row>
    <row r="1521" spans="1:15" x14ac:dyDescent="0.25">
      <c r="A1521" s="51" t="s">
        <v>32</v>
      </c>
      <c r="B1521" s="51" t="s">
        <v>6385</v>
      </c>
      <c r="C1521" s="51" t="s">
        <v>3396</v>
      </c>
      <c r="D1521" s="51" t="s">
        <v>6386</v>
      </c>
      <c r="E1521" s="51" t="s">
        <v>3195</v>
      </c>
      <c r="F1521" s="51" t="s">
        <v>7313</v>
      </c>
      <c r="G1521" s="51" t="str">
        <f t="shared" si="23"/>
        <v>N</v>
      </c>
      <c r="H1521" s="51"/>
      <c r="I1521" s="51"/>
      <c r="J1521" s="51" t="s">
        <v>3301</v>
      </c>
      <c r="K1521" s="51" t="s">
        <v>3196</v>
      </c>
      <c r="L1521" s="51" t="s">
        <v>3397</v>
      </c>
      <c r="M1521" s="52" t="b">
        <v>0</v>
      </c>
      <c r="N1521" s="53">
        <v>44755.671942280103</v>
      </c>
      <c r="O1521" s="51" t="s">
        <v>34</v>
      </c>
    </row>
    <row r="1522" spans="1:15" x14ac:dyDescent="0.25">
      <c r="A1522" s="51" t="s">
        <v>32</v>
      </c>
      <c r="B1522" s="51" t="s">
        <v>6387</v>
      </c>
      <c r="C1522" s="51" t="s">
        <v>3396</v>
      </c>
      <c r="D1522" s="51" t="s">
        <v>6388</v>
      </c>
      <c r="E1522" s="51" t="s">
        <v>3195</v>
      </c>
      <c r="F1522" s="51" t="s">
        <v>7313</v>
      </c>
      <c r="G1522" s="51" t="str">
        <f t="shared" si="23"/>
        <v>N</v>
      </c>
      <c r="H1522" s="51"/>
      <c r="I1522" s="51"/>
      <c r="J1522" s="51" t="s">
        <v>3301</v>
      </c>
      <c r="K1522" s="51" t="s">
        <v>3196</v>
      </c>
      <c r="L1522" s="51" t="s">
        <v>3397</v>
      </c>
      <c r="M1522" s="52" t="b">
        <v>0</v>
      </c>
      <c r="N1522" s="53">
        <v>44715.700008911997</v>
      </c>
      <c r="O1522" s="51" t="s">
        <v>34</v>
      </c>
    </row>
    <row r="1523" spans="1:15" x14ac:dyDescent="0.25">
      <c r="A1523" s="51" t="s">
        <v>32</v>
      </c>
      <c r="B1523" s="51" t="s">
        <v>6389</v>
      </c>
      <c r="C1523" s="51" t="s">
        <v>3381</v>
      </c>
      <c r="D1523" s="51" t="s">
        <v>6390</v>
      </c>
      <c r="E1523" s="51" t="s">
        <v>3195</v>
      </c>
      <c r="F1523" s="51" t="s">
        <v>7313</v>
      </c>
      <c r="G1523" s="51" t="str">
        <f t="shared" si="23"/>
        <v>N</v>
      </c>
      <c r="H1523" s="51"/>
      <c r="I1523" s="51"/>
      <c r="J1523" s="51" t="s">
        <v>3457</v>
      </c>
      <c r="K1523" s="51" t="s">
        <v>3196</v>
      </c>
      <c r="L1523" s="51" t="s">
        <v>3525</v>
      </c>
      <c r="M1523" s="52" t="b">
        <v>0</v>
      </c>
      <c r="N1523" s="53">
        <v>44765.674582326399</v>
      </c>
      <c r="O1523" s="51" t="s">
        <v>34</v>
      </c>
    </row>
    <row r="1524" spans="1:15" x14ac:dyDescent="0.25">
      <c r="A1524" s="51"/>
      <c r="B1524" s="51" t="s">
        <v>6391</v>
      </c>
      <c r="C1524" s="51" t="s">
        <v>3404</v>
      </c>
      <c r="D1524" s="51" t="s">
        <v>6392</v>
      </c>
      <c r="E1524" s="51" t="s">
        <v>3199</v>
      </c>
      <c r="F1524" s="51" t="s">
        <v>6980</v>
      </c>
      <c r="G1524" s="51" t="str">
        <f t="shared" si="23"/>
        <v>B</v>
      </c>
      <c r="H1524" s="51"/>
      <c r="I1524" s="51"/>
      <c r="J1524" s="51" t="s">
        <v>3409</v>
      </c>
      <c r="K1524" s="51" t="s">
        <v>3203</v>
      </c>
      <c r="L1524" s="51" t="s">
        <v>3204</v>
      </c>
      <c r="M1524" s="52" t="b">
        <v>0</v>
      </c>
      <c r="N1524" s="53">
        <v>44704.408433368102</v>
      </c>
      <c r="O1524" s="51" t="s">
        <v>2815</v>
      </c>
    </row>
    <row r="1525" spans="1:15" x14ac:dyDescent="0.25">
      <c r="A1525" s="51"/>
      <c r="B1525" s="51" t="s">
        <v>6393</v>
      </c>
      <c r="C1525" s="51" t="s">
        <v>3404</v>
      </c>
      <c r="D1525" s="51" t="s">
        <v>6394</v>
      </c>
      <c r="E1525" s="51" t="s">
        <v>4180</v>
      </c>
      <c r="F1525" s="51" t="s">
        <v>6980</v>
      </c>
      <c r="G1525" s="51" t="str">
        <f t="shared" si="23"/>
        <v>B</v>
      </c>
      <c r="H1525" s="51"/>
      <c r="I1525" s="51"/>
      <c r="J1525" s="51" t="s">
        <v>3202</v>
      </c>
      <c r="K1525" s="51" t="s">
        <v>3203</v>
      </c>
      <c r="L1525" s="51" t="s">
        <v>4393</v>
      </c>
      <c r="M1525" s="52" t="b">
        <v>0</v>
      </c>
      <c r="N1525" s="53">
        <v>44705.599557719899</v>
      </c>
      <c r="O1525" s="51" t="s">
        <v>2815</v>
      </c>
    </row>
    <row r="1526" spans="1:15" x14ac:dyDescent="0.25">
      <c r="A1526" s="51"/>
      <c r="B1526" s="51" t="s">
        <v>6395</v>
      </c>
      <c r="C1526" s="51" t="s">
        <v>3404</v>
      </c>
      <c r="D1526" s="51" t="s">
        <v>6396</v>
      </c>
      <c r="E1526" s="51" t="s">
        <v>3199</v>
      </c>
      <c r="F1526" s="51" t="s">
        <v>6980</v>
      </c>
      <c r="G1526" s="51" t="str">
        <f t="shared" si="23"/>
        <v>B</v>
      </c>
      <c r="H1526" s="51"/>
      <c r="I1526" s="51"/>
      <c r="J1526" s="51" t="s">
        <v>3409</v>
      </c>
      <c r="K1526" s="51" t="s">
        <v>3203</v>
      </c>
      <c r="L1526" s="51" t="s">
        <v>3918</v>
      </c>
      <c r="M1526" s="52" t="b">
        <v>0</v>
      </c>
      <c r="N1526" s="53">
        <v>44704.590599618103</v>
      </c>
      <c r="O1526" s="51" t="s">
        <v>2815</v>
      </c>
    </row>
    <row r="1527" spans="1:15" x14ac:dyDescent="0.25">
      <c r="A1527" s="51"/>
      <c r="B1527" s="51" t="s">
        <v>6397</v>
      </c>
      <c r="C1527" s="51" t="s">
        <v>3404</v>
      </c>
      <c r="D1527" s="51" t="s">
        <v>6398</v>
      </c>
      <c r="E1527" s="51" t="s">
        <v>4180</v>
      </c>
      <c r="F1527" s="51" t="s">
        <v>6980</v>
      </c>
      <c r="G1527" s="51" t="str">
        <f t="shared" si="23"/>
        <v>B</v>
      </c>
      <c r="H1527" s="51"/>
      <c r="I1527" s="51"/>
      <c r="J1527" s="51" t="s">
        <v>3202</v>
      </c>
      <c r="K1527" s="51" t="s">
        <v>3203</v>
      </c>
      <c r="L1527" s="51" t="s">
        <v>4393</v>
      </c>
      <c r="M1527" s="52" t="b">
        <v>0</v>
      </c>
      <c r="N1527" s="53">
        <v>44705.599759988399</v>
      </c>
      <c r="O1527" s="51" t="s">
        <v>2815</v>
      </c>
    </row>
    <row r="1528" spans="1:15" x14ac:dyDescent="0.25">
      <c r="A1528" s="51"/>
      <c r="B1528" s="51" t="s">
        <v>6399</v>
      </c>
      <c r="C1528" s="51" t="s">
        <v>3404</v>
      </c>
      <c r="D1528" s="51" t="s">
        <v>6400</v>
      </c>
      <c r="E1528" s="51" t="s">
        <v>3199</v>
      </c>
      <c r="F1528" s="51" t="s">
        <v>6980</v>
      </c>
      <c r="G1528" s="51" t="str">
        <f t="shared" si="23"/>
        <v>B</v>
      </c>
      <c r="H1528" s="51"/>
      <c r="I1528" s="51"/>
      <c r="J1528" s="51" t="s">
        <v>3401</v>
      </c>
      <c r="K1528" s="51" t="s">
        <v>3203</v>
      </c>
      <c r="L1528" s="51" t="s">
        <v>3476</v>
      </c>
      <c r="M1528" s="52" t="b">
        <v>0</v>
      </c>
      <c r="N1528" s="53">
        <v>44707.344123726798</v>
      </c>
      <c r="O1528" s="51" t="s">
        <v>2815</v>
      </c>
    </row>
    <row r="1529" spans="1:15" x14ac:dyDescent="0.25">
      <c r="A1529" s="51"/>
      <c r="B1529" s="51" t="s">
        <v>6401</v>
      </c>
      <c r="C1529" s="51" t="s">
        <v>3404</v>
      </c>
      <c r="D1529" s="51" t="s">
        <v>6402</v>
      </c>
      <c r="E1529" s="51" t="s">
        <v>3199</v>
      </c>
      <c r="F1529" s="51" t="s">
        <v>6980</v>
      </c>
      <c r="G1529" s="51" t="str">
        <f t="shared" si="23"/>
        <v>B</v>
      </c>
      <c r="H1529" s="51"/>
      <c r="I1529" s="51"/>
      <c r="J1529" s="51" t="s">
        <v>3401</v>
      </c>
      <c r="K1529" s="51" t="s">
        <v>3203</v>
      </c>
      <c r="L1529" s="51" t="s">
        <v>3454</v>
      </c>
      <c r="M1529" s="52" t="b">
        <v>0</v>
      </c>
      <c r="N1529" s="53">
        <v>44707.423686145798</v>
      </c>
      <c r="O1529" s="51" t="s">
        <v>2815</v>
      </c>
    </row>
    <row r="1530" spans="1:15" x14ac:dyDescent="0.25">
      <c r="A1530" s="51"/>
      <c r="B1530" s="51" t="s">
        <v>6403</v>
      </c>
      <c r="C1530" s="51" t="s">
        <v>3404</v>
      </c>
      <c r="D1530" s="51" t="s">
        <v>6404</v>
      </c>
      <c r="E1530" s="51" t="s">
        <v>3199</v>
      </c>
      <c r="F1530" s="51" t="s">
        <v>6980</v>
      </c>
      <c r="G1530" s="51" t="str">
        <f t="shared" si="23"/>
        <v>B</v>
      </c>
      <c r="H1530" s="51"/>
      <c r="I1530" s="51"/>
      <c r="J1530" s="51" t="s">
        <v>3401</v>
      </c>
      <c r="K1530" s="51" t="s">
        <v>3203</v>
      </c>
      <c r="L1530" s="51" t="s">
        <v>3406</v>
      </c>
      <c r="M1530" s="52" t="b">
        <v>0</v>
      </c>
      <c r="N1530" s="53">
        <v>44707.489128240697</v>
      </c>
      <c r="O1530" s="51" t="s">
        <v>2815</v>
      </c>
    </row>
    <row r="1531" spans="1:15" x14ac:dyDescent="0.25">
      <c r="A1531" s="51"/>
      <c r="B1531" s="51" t="s">
        <v>6405</v>
      </c>
      <c r="C1531" s="51" t="s">
        <v>3404</v>
      </c>
      <c r="D1531" s="51" t="s">
        <v>6406</v>
      </c>
      <c r="E1531" s="51" t="s">
        <v>3199</v>
      </c>
      <c r="F1531" s="51" t="s">
        <v>6980</v>
      </c>
      <c r="G1531" s="51" t="str">
        <f t="shared" si="23"/>
        <v>B</v>
      </c>
      <c r="H1531" s="51"/>
      <c r="I1531" s="51"/>
      <c r="J1531" s="51" t="s">
        <v>3401</v>
      </c>
      <c r="K1531" s="51" t="s">
        <v>3203</v>
      </c>
      <c r="L1531" s="51" t="s">
        <v>3476</v>
      </c>
      <c r="M1531" s="52" t="b">
        <v>0</v>
      </c>
      <c r="N1531" s="53">
        <v>44707.343942326399</v>
      </c>
      <c r="O1531" s="51" t="s">
        <v>2815</v>
      </c>
    </row>
    <row r="1532" spans="1:15" x14ac:dyDescent="0.25">
      <c r="A1532" s="51"/>
      <c r="B1532" s="51" t="s">
        <v>6407</v>
      </c>
      <c r="C1532" s="51" t="s">
        <v>3404</v>
      </c>
      <c r="D1532" s="51" t="s">
        <v>6408</v>
      </c>
      <c r="E1532" s="51" t="s">
        <v>3199</v>
      </c>
      <c r="F1532" s="51" t="s">
        <v>6980</v>
      </c>
      <c r="G1532" s="51" t="str">
        <f t="shared" si="23"/>
        <v>B</v>
      </c>
      <c r="H1532" s="51"/>
      <c r="I1532" s="51"/>
      <c r="J1532" s="51" t="s">
        <v>3401</v>
      </c>
      <c r="K1532" s="51" t="s">
        <v>3203</v>
      </c>
      <c r="L1532" s="51" t="s">
        <v>3476</v>
      </c>
      <c r="M1532" s="52" t="b">
        <v>0</v>
      </c>
      <c r="N1532" s="53">
        <v>44707.344322881901</v>
      </c>
      <c r="O1532" s="51" t="s">
        <v>2815</v>
      </c>
    </row>
    <row r="1533" spans="1:15" x14ac:dyDescent="0.25">
      <c r="A1533" s="51"/>
      <c r="B1533" s="51" t="s">
        <v>6409</v>
      </c>
      <c r="C1533" s="51" t="s">
        <v>3399</v>
      </c>
      <c r="D1533" s="51" t="s">
        <v>6410</v>
      </c>
      <c r="E1533" s="51" t="s">
        <v>3199</v>
      </c>
      <c r="F1533" s="51" t="s">
        <v>6980</v>
      </c>
      <c r="G1533" s="51" t="str">
        <f t="shared" si="23"/>
        <v>B</v>
      </c>
      <c r="H1533" s="51"/>
      <c r="I1533" s="51"/>
      <c r="J1533" s="51" t="s">
        <v>3401</v>
      </c>
      <c r="K1533" s="51" t="s">
        <v>3203</v>
      </c>
      <c r="L1533" s="51" t="s">
        <v>3443</v>
      </c>
      <c r="M1533" s="52" t="b">
        <v>0</v>
      </c>
      <c r="N1533" s="53">
        <v>44736.3841833681</v>
      </c>
      <c r="O1533" s="51" t="s">
        <v>2815</v>
      </c>
    </row>
    <row r="1534" spans="1:15" x14ac:dyDescent="0.25">
      <c r="A1534" s="51"/>
      <c r="B1534" s="51" t="s">
        <v>6411</v>
      </c>
      <c r="C1534" s="51" t="s">
        <v>3404</v>
      </c>
      <c r="D1534" s="51" t="s">
        <v>6412</v>
      </c>
      <c r="E1534" s="51" t="s">
        <v>3199</v>
      </c>
      <c r="F1534" s="51" t="s">
        <v>6980</v>
      </c>
      <c r="G1534" s="51" t="str">
        <f t="shared" si="23"/>
        <v>B</v>
      </c>
      <c r="H1534" s="51"/>
      <c r="I1534" s="51"/>
      <c r="J1534" s="51" t="s">
        <v>3409</v>
      </c>
      <c r="K1534" s="51" t="s">
        <v>3203</v>
      </c>
      <c r="L1534" s="51" t="s">
        <v>3532</v>
      </c>
      <c r="M1534" s="52" t="b">
        <v>0</v>
      </c>
      <c r="N1534" s="53">
        <v>44705.5797852662</v>
      </c>
      <c r="O1534" s="51" t="s">
        <v>2815</v>
      </c>
    </row>
    <row r="1535" spans="1:15" x14ac:dyDescent="0.25">
      <c r="A1535" s="51"/>
      <c r="B1535" s="51" t="s">
        <v>6413</v>
      </c>
      <c r="C1535" s="51" t="s">
        <v>3404</v>
      </c>
      <c r="D1535" s="51" t="s">
        <v>6414</v>
      </c>
      <c r="E1535" s="51" t="s">
        <v>4180</v>
      </c>
      <c r="F1535" s="51" t="s">
        <v>6980</v>
      </c>
      <c r="G1535" s="51" t="str">
        <f t="shared" si="23"/>
        <v>B</v>
      </c>
      <c r="H1535" s="51"/>
      <c r="I1535" s="51"/>
      <c r="J1535" s="51" t="s">
        <v>3202</v>
      </c>
      <c r="K1535" s="51" t="s">
        <v>3203</v>
      </c>
      <c r="L1535" s="51" t="s">
        <v>4393</v>
      </c>
      <c r="M1535" s="52" t="b">
        <v>0</v>
      </c>
      <c r="N1535" s="53">
        <v>44705.599945983799</v>
      </c>
      <c r="O1535" s="51" t="s">
        <v>2815</v>
      </c>
    </row>
    <row r="1536" spans="1:15" x14ac:dyDescent="0.25">
      <c r="A1536" s="51"/>
      <c r="B1536" s="51" t="s">
        <v>6415</v>
      </c>
      <c r="C1536" s="51" t="s">
        <v>3404</v>
      </c>
      <c r="D1536" s="51" t="s">
        <v>6416</v>
      </c>
      <c r="E1536" s="51" t="s">
        <v>3199</v>
      </c>
      <c r="F1536" s="51" t="s">
        <v>6980</v>
      </c>
      <c r="G1536" s="51" t="str">
        <f t="shared" si="23"/>
        <v>B</v>
      </c>
      <c r="H1536" s="51"/>
      <c r="I1536" s="51"/>
      <c r="J1536" s="51" t="s">
        <v>3409</v>
      </c>
      <c r="K1536" s="51" t="s">
        <v>3203</v>
      </c>
      <c r="L1536" s="51" t="s">
        <v>3532</v>
      </c>
      <c r="M1536" s="52" t="b">
        <v>0</v>
      </c>
      <c r="N1536" s="53">
        <v>44705.582129826398</v>
      </c>
      <c r="O1536" s="51" t="s">
        <v>2815</v>
      </c>
    </row>
    <row r="1537" spans="1:15" x14ac:dyDescent="0.25">
      <c r="A1537" s="51"/>
      <c r="B1537" s="51" t="s">
        <v>6417</v>
      </c>
      <c r="C1537" s="51" t="s">
        <v>3404</v>
      </c>
      <c r="D1537" s="51" t="s">
        <v>6418</v>
      </c>
      <c r="E1537" s="51" t="s">
        <v>3199</v>
      </c>
      <c r="F1537" s="51" t="s">
        <v>6980</v>
      </c>
      <c r="G1537" s="51" t="str">
        <f t="shared" si="23"/>
        <v>B</v>
      </c>
      <c r="H1537" s="51"/>
      <c r="I1537" s="51"/>
      <c r="J1537" s="51" t="s">
        <v>3202</v>
      </c>
      <c r="K1537" s="51" t="s">
        <v>3203</v>
      </c>
      <c r="L1537" s="51" t="s">
        <v>3479</v>
      </c>
      <c r="M1537" s="52" t="b">
        <v>0</v>
      </c>
      <c r="N1537" s="53">
        <v>44704.576737037001</v>
      </c>
      <c r="O1537" s="51" t="s">
        <v>2815</v>
      </c>
    </row>
    <row r="1538" spans="1:15" x14ac:dyDescent="0.25">
      <c r="A1538" s="51"/>
      <c r="B1538" s="51" t="s">
        <v>6419</v>
      </c>
      <c r="C1538" s="51" t="s">
        <v>3404</v>
      </c>
      <c r="D1538" s="51" t="s">
        <v>6420</v>
      </c>
      <c r="E1538" s="51" t="s">
        <v>3199</v>
      </c>
      <c r="F1538" s="51" t="s">
        <v>6980</v>
      </c>
      <c r="G1538" s="51" t="str">
        <f t="shared" si="23"/>
        <v>B</v>
      </c>
      <c r="H1538" s="51"/>
      <c r="I1538" s="51"/>
      <c r="J1538" s="51" t="s">
        <v>3409</v>
      </c>
      <c r="K1538" s="51" t="s">
        <v>3203</v>
      </c>
      <c r="L1538" s="51" t="s">
        <v>3410</v>
      </c>
      <c r="M1538" s="52" t="b">
        <v>0</v>
      </c>
      <c r="N1538" s="53">
        <v>44720.604458680602</v>
      </c>
      <c r="O1538" s="51" t="s">
        <v>2815</v>
      </c>
    </row>
    <row r="1539" spans="1:15" x14ac:dyDescent="0.25">
      <c r="A1539" s="51"/>
      <c r="B1539" s="51" t="s">
        <v>6421</v>
      </c>
      <c r="C1539" s="51" t="s">
        <v>3399</v>
      </c>
      <c r="D1539" s="51" t="s">
        <v>6422</v>
      </c>
      <c r="E1539" s="51" t="s">
        <v>3199</v>
      </c>
      <c r="F1539" s="51" t="s">
        <v>6980</v>
      </c>
      <c r="G1539" s="51" t="str">
        <f t="shared" si="23"/>
        <v>B</v>
      </c>
      <c r="H1539" s="51"/>
      <c r="I1539" s="51"/>
      <c r="J1539" s="51" t="s">
        <v>3401</v>
      </c>
      <c r="K1539" s="51" t="s">
        <v>3203</v>
      </c>
      <c r="L1539" s="51" t="s">
        <v>3449</v>
      </c>
      <c r="M1539" s="52" t="b">
        <v>0</v>
      </c>
      <c r="N1539" s="53">
        <v>44719.591548379598</v>
      </c>
      <c r="O1539" s="51" t="s">
        <v>2815</v>
      </c>
    </row>
    <row r="1540" spans="1:15" x14ac:dyDescent="0.25">
      <c r="A1540" s="51" t="s">
        <v>32</v>
      </c>
      <c r="B1540" s="51" t="s">
        <v>6423</v>
      </c>
      <c r="C1540" s="51" t="s">
        <v>3396</v>
      </c>
      <c r="D1540" s="51" t="s">
        <v>6424</v>
      </c>
      <c r="E1540" s="51" t="s">
        <v>3195</v>
      </c>
      <c r="F1540" s="51" t="s">
        <v>7313</v>
      </c>
      <c r="G1540" s="51" t="str">
        <f t="shared" ref="G1540:G1603" si="24">IF(F1540="MIENNAM","N","B")</f>
        <v>N</v>
      </c>
      <c r="H1540" s="51"/>
      <c r="I1540" s="51"/>
      <c r="J1540" s="51" t="s">
        <v>3391</v>
      </c>
      <c r="K1540" s="51" t="s">
        <v>3196</v>
      </c>
      <c r="L1540" s="51" t="s">
        <v>3392</v>
      </c>
      <c r="M1540" s="52" t="b">
        <v>0</v>
      </c>
      <c r="N1540" s="53">
        <v>44767.362571030098</v>
      </c>
      <c r="O1540" s="51" t="s">
        <v>34</v>
      </c>
    </row>
    <row r="1541" spans="1:15" x14ac:dyDescent="0.25">
      <c r="A1541" s="51"/>
      <c r="B1541" s="51" t="s">
        <v>6425</v>
      </c>
      <c r="C1541" s="51" t="s">
        <v>3404</v>
      </c>
      <c r="D1541" s="51" t="s">
        <v>6426</v>
      </c>
      <c r="E1541" s="51" t="s">
        <v>3199</v>
      </c>
      <c r="F1541" s="51" t="s">
        <v>6980</v>
      </c>
      <c r="G1541" s="51" t="str">
        <f t="shared" si="24"/>
        <v>B</v>
      </c>
      <c r="H1541" s="51"/>
      <c r="I1541" s="51"/>
      <c r="J1541" s="51" t="s">
        <v>3409</v>
      </c>
      <c r="K1541" s="51" t="s">
        <v>3203</v>
      </c>
      <c r="L1541" s="51" t="s">
        <v>3410</v>
      </c>
      <c r="M1541" s="52" t="b">
        <v>0</v>
      </c>
      <c r="N1541" s="53">
        <v>44707.640404780097</v>
      </c>
      <c r="O1541" s="51" t="s">
        <v>2815</v>
      </c>
    </row>
    <row r="1542" spans="1:15" x14ac:dyDescent="0.25">
      <c r="A1542" s="51" t="s">
        <v>32</v>
      </c>
      <c r="B1542" s="51" t="s">
        <v>6427</v>
      </c>
      <c r="C1542" s="51" t="s">
        <v>3396</v>
      </c>
      <c r="D1542" s="51" t="s">
        <v>6428</v>
      </c>
      <c r="E1542" s="51" t="s">
        <v>3195</v>
      </c>
      <c r="F1542" s="51" t="s">
        <v>7313</v>
      </c>
      <c r="G1542" s="51" t="str">
        <f t="shared" si="24"/>
        <v>N</v>
      </c>
      <c r="H1542" s="51"/>
      <c r="I1542" s="51"/>
      <c r="J1542" s="51" t="s">
        <v>3387</v>
      </c>
      <c r="K1542" s="51" t="s">
        <v>3196</v>
      </c>
      <c r="L1542" s="51" t="s">
        <v>3461</v>
      </c>
      <c r="M1542" s="52" t="b">
        <v>0</v>
      </c>
      <c r="N1542" s="53">
        <v>44714.623195104199</v>
      </c>
      <c r="O1542" s="51" t="s">
        <v>34</v>
      </c>
    </row>
    <row r="1543" spans="1:15" x14ac:dyDescent="0.25">
      <c r="A1543" s="51"/>
      <c r="B1543" s="51" t="s">
        <v>6429</v>
      </c>
      <c r="C1543" s="51" t="s">
        <v>3404</v>
      </c>
      <c r="D1543" s="51" t="s">
        <v>6430</v>
      </c>
      <c r="E1543" s="51" t="s">
        <v>3199</v>
      </c>
      <c r="F1543" s="51" t="s">
        <v>6980</v>
      </c>
      <c r="G1543" s="51" t="str">
        <f t="shared" si="24"/>
        <v>B</v>
      </c>
      <c r="H1543" s="51"/>
      <c r="I1543" s="51"/>
      <c r="J1543" s="51" t="s">
        <v>3409</v>
      </c>
      <c r="K1543" s="51" t="s">
        <v>3203</v>
      </c>
      <c r="L1543" s="51" t="s">
        <v>3446</v>
      </c>
      <c r="M1543" s="52" t="b">
        <v>0</v>
      </c>
      <c r="N1543" s="53">
        <v>44720.452524189801</v>
      </c>
      <c r="O1543" s="51" t="s">
        <v>2815</v>
      </c>
    </row>
    <row r="1544" spans="1:15" x14ac:dyDescent="0.25">
      <c r="A1544" s="51"/>
      <c r="B1544" s="51" t="s">
        <v>6431</v>
      </c>
      <c r="C1544" s="51" t="s">
        <v>3404</v>
      </c>
      <c r="D1544" s="51" t="s">
        <v>6432</v>
      </c>
      <c r="E1544" s="51" t="s">
        <v>3199</v>
      </c>
      <c r="F1544" s="51" t="s">
        <v>6980</v>
      </c>
      <c r="G1544" s="51" t="str">
        <f t="shared" si="24"/>
        <v>B</v>
      </c>
      <c r="H1544" s="51"/>
      <c r="I1544" s="51"/>
      <c r="J1544" s="51" t="s">
        <v>3202</v>
      </c>
      <c r="K1544" s="51" t="s">
        <v>3203</v>
      </c>
      <c r="L1544" s="51" t="s">
        <v>3479</v>
      </c>
      <c r="M1544" s="52" t="b">
        <v>0</v>
      </c>
      <c r="N1544" s="53">
        <v>44704.473527280097</v>
      </c>
      <c r="O1544" s="51" t="s">
        <v>2815</v>
      </c>
    </row>
    <row r="1545" spans="1:15" x14ac:dyDescent="0.25">
      <c r="A1545" s="51"/>
      <c r="B1545" s="51" t="s">
        <v>6433</v>
      </c>
      <c r="C1545" s="51" t="s">
        <v>3404</v>
      </c>
      <c r="D1545" s="51" t="s">
        <v>1294</v>
      </c>
      <c r="E1545" s="51" t="s">
        <v>3199</v>
      </c>
      <c r="F1545" s="51" t="s">
        <v>6980</v>
      </c>
      <c r="G1545" s="51" t="str">
        <f t="shared" si="24"/>
        <v>B</v>
      </c>
      <c r="H1545" s="51"/>
      <c r="I1545" s="51"/>
      <c r="J1545" s="51" t="s">
        <v>3409</v>
      </c>
      <c r="K1545" s="51" t="s">
        <v>3203</v>
      </c>
      <c r="L1545" s="51" t="s">
        <v>3410</v>
      </c>
      <c r="M1545" s="52" t="b">
        <v>0</v>
      </c>
      <c r="N1545" s="53">
        <v>44720.599060416702</v>
      </c>
      <c r="O1545" s="51" t="s">
        <v>2815</v>
      </c>
    </row>
    <row r="1546" spans="1:15" x14ac:dyDescent="0.25">
      <c r="A1546" s="51"/>
      <c r="B1546" s="51" t="s">
        <v>6434</v>
      </c>
      <c r="C1546" s="51" t="s">
        <v>3404</v>
      </c>
      <c r="D1546" s="51" t="s">
        <v>6435</v>
      </c>
      <c r="E1546" s="51" t="s">
        <v>3199</v>
      </c>
      <c r="F1546" s="51" t="s">
        <v>6980</v>
      </c>
      <c r="G1546" s="51" t="str">
        <f t="shared" si="24"/>
        <v>B</v>
      </c>
      <c r="H1546" s="51"/>
      <c r="I1546" s="51"/>
      <c r="J1546" s="51" t="s">
        <v>3409</v>
      </c>
      <c r="K1546" s="51" t="s">
        <v>3203</v>
      </c>
      <c r="L1546" s="51" t="s">
        <v>3532</v>
      </c>
      <c r="M1546" s="52" t="b">
        <v>0</v>
      </c>
      <c r="N1546" s="53">
        <v>44705.582552858803</v>
      </c>
      <c r="O1546" s="51" t="s">
        <v>2815</v>
      </c>
    </row>
    <row r="1547" spans="1:15" x14ac:dyDescent="0.25">
      <c r="A1547" s="51" t="s">
        <v>32</v>
      </c>
      <c r="B1547" s="51" t="s">
        <v>6436</v>
      </c>
      <c r="C1547" s="51" t="s">
        <v>3396</v>
      </c>
      <c r="D1547" s="51" t="s">
        <v>6437</v>
      </c>
      <c r="E1547" s="51" t="s">
        <v>3195</v>
      </c>
      <c r="F1547" s="51" t="s">
        <v>7313</v>
      </c>
      <c r="G1547" s="51" t="str">
        <f t="shared" si="24"/>
        <v>N</v>
      </c>
      <c r="H1547" s="51"/>
      <c r="I1547" s="51"/>
      <c r="J1547" s="51" t="s">
        <v>3457</v>
      </c>
      <c r="K1547" s="51" t="s">
        <v>3196</v>
      </c>
      <c r="L1547" s="51" t="s">
        <v>3458</v>
      </c>
      <c r="M1547" s="52" t="b">
        <v>0</v>
      </c>
      <c r="N1547" s="53">
        <v>44750.389994131903</v>
      </c>
      <c r="O1547" s="51" t="s">
        <v>34</v>
      </c>
    </row>
    <row r="1548" spans="1:15" x14ac:dyDescent="0.25">
      <c r="A1548" s="51"/>
      <c r="B1548" s="51" t="s">
        <v>6438</v>
      </c>
      <c r="C1548" s="51" t="s">
        <v>3404</v>
      </c>
      <c r="D1548" s="51" t="s">
        <v>6439</v>
      </c>
      <c r="E1548" s="51" t="s">
        <v>3199</v>
      </c>
      <c r="F1548" s="51" t="s">
        <v>6980</v>
      </c>
      <c r="G1548" s="51" t="str">
        <f t="shared" si="24"/>
        <v>B</v>
      </c>
      <c r="H1548" s="51"/>
      <c r="I1548" s="51"/>
      <c r="J1548" s="51" t="s">
        <v>3409</v>
      </c>
      <c r="K1548" s="51" t="s">
        <v>3203</v>
      </c>
      <c r="L1548" s="51" t="s">
        <v>3532</v>
      </c>
      <c r="M1548" s="52" t="b">
        <v>0</v>
      </c>
      <c r="N1548" s="53">
        <v>44705.584770138899</v>
      </c>
      <c r="O1548" s="51" t="s">
        <v>2815</v>
      </c>
    </row>
    <row r="1549" spans="1:15" x14ac:dyDescent="0.25">
      <c r="A1549" s="51"/>
      <c r="B1549" s="51" t="s">
        <v>6440</v>
      </c>
      <c r="C1549" s="51" t="s">
        <v>3404</v>
      </c>
      <c r="D1549" s="51" t="s">
        <v>6441</v>
      </c>
      <c r="E1549" s="51" t="s">
        <v>3199</v>
      </c>
      <c r="F1549" s="51" t="s">
        <v>6980</v>
      </c>
      <c r="G1549" s="51" t="str">
        <f t="shared" si="24"/>
        <v>B</v>
      </c>
      <c r="H1549" s="51"/>
      <c r="I1549" s="51"/>
      <c r="J1549" s="51" t="s">
        <v>3202</v>
      </c>
      <c r="K1549" s="51" t="s">
        <v>3203</v>
      </c>
      <c r="L1549" s="51" t="s">
        <v>3415</v>
      </c>
      <c r="M1549" s="52" t="b">
        <v>0</v>
      </c>
      <c r="N1549" s="53">
        <v>44720.409249803197</v>
      </c>
      <c r="O1549" s="51" t="s">
        <v>2815</v>
      </c>
    </row>
    <row r="1550" spans="1:15" x14ac:dyDescent="0.25">
      <c r="A1550" s="51"/>
      <c r="B1550" s="51" t="s">
        <v>6442</v>
      </c>
      <c r="C1550" s="51" t="s">
        <v>3404</v>
      </c>
      <c r="D1550" s="51" t="s">
        <v>6443</v>
      </c>
      <c r="E1550" s="51" t="s">
        <v>3199</v>
      </c>
      <c r="F1550" s="51" t="s">
        <v>6980</v>
      </c>
      <c r="G1550" s="51" t="str">
        <f t="shared" si="24"/>
        <v>B</v>
      </c>
      <c r="H1550" s="51"/>
      <c r="I1550" s="51"/>
      <c r="J1550" s="51" t="s">
        <v>3401</v>
      </c>
      <c r="K1550" s="51" t="s">
        <v>3203</v>
      </c>
      <c r="L1550" s="51" t="s">
        <v>3476</v>
      </c>
      <c r="M1550" s="52" t="b">
        <v>0</v>
      </c>
      <c r="N1550" s="53">
        <v>44707.345800578703</v>
      </c>
      <c r="O1550" s="51" t="s">
        <v>2815</v>
      </c>
    </row>
    <row r="1551" spans="1:15" x14ac:dyDescent="0.25">
      <c r="A1551" s="51"/>
      <c r="B1551" s="51" t="s">
        <v>6444</v>
      </c>
      <c r="C1551" s="51" t="s">
        <v>3404</v>
      </c>
      <c r="D1551" s="51" t="s">
        <v>6445</v>
      </c>
      <c r="E1551" s="51" t="s">
        <v>3199</v>
      </c>
      <c r="F1551" s="51" t="s">
        <v>6980</v>
      </c>
      <c r="G1551" s="51" t="str">
        <f t="shared" si="24"/>
        <v>B</v>
      </c>
      <c r="H1551" s="51"/>
      <c r="I1551" s="51"/>
      <c r="J1551" s="51" t="s">
        <v>3409</v>
      </c>
      <c r="K1551" s="51" t="s">
        <v>3203</v>
      </c>
      <c r="L1551" s="51" t="s">
        <v>3466</v>
      </c>
      <c r="M1551" s="52" t="b">
        <v>0</v>
      </c>
      <c r="N1551" s="53">
        <v>44702.653493599501</v>
      </c>
      <c r="O1551" s="51" t="s">
        <v>2815</v>
      </c>
    </row>
    <row r="1552" spans="1:15" x14ac:dyDescent="0.25">
      <c r="A1552" s="51"/>
      <c r="B1552" s="51" t="s">
        <v>6446</v>
      </c>
      <c r="C1552" s="51" t="s">
        <v>3404</v>
      </c>
      <c r="D1552" s="51" t="s">
        <v>6447</v>
      </c>
      <c r="E1552" s="51" t="s">
        <v>3199</v>
      </c>
      <c r="F1552" s="51" t="s">
        <v>6980</v>
      </c>
      <c r="G1552" s="51" t="str">
        <f t="shared" si="24"/>
        <v>B</v>
      </c>
      <c r="H1552" s="51"/>
      <c r="I1552" s="51"/>
      <c r="J1552" s="51" t="s">
        <v>3401</v>
      </c>
      <c r="K1552" s="51" t="s">
        <v>3203</v>
      </c>
      <c r="L1552" s="51" t="s">
        <v>3406</v>
      </c>
      <c r="M1552" s="52" t="b">
        <v>0</v>
      </c>
      <c r="N1552" s="53">
        <v>44707.4920110764</v>
      </c>
      <c r="O1552" s="51" t="s">
        <v>2815</v>
      </c>
    </row>
    <row r="1553" spans="1:15" x14ac:dyDescent="0.25">
      <c r="A1553" s="51"/>
      <c r="B1553" s="51" t="s">
        <v>6448</v>
      </c>
      <c r="C1553" s="51" t="s">
        <v>3404</v>
      </c>
      <c r="D1553" s="51" t="s">
        <v>6449</v>
      </c>
      <c r="E1553" s="51" t="s">
        <v>3199</v>
      </c>
      <c r="F1553" s="51" t="s">
        <v>6980</v>
      </c>
      <c r="G1553" s="51" t="str">
        <f t="shared" si="24"/>
        <v>B</v>
      </c>
      <c r="H1553" s="51"/>
      <c r="I1553" s="51"/>
      <c r="J1553" s="51" t="s">
        <v>3409</v>
      </c>
      <c r="K1553" s="51" t="s">
        <v>3203</v>
      </c>
      <c r="L1553" s="51" t="s">
        <v>3532</v>
      </c>
      <c r="M1553" s="52" t="b">
        <v>0</v>
      </c>
      <c r="N1553" s="53">
        <v>44705.581903124999</v>
      </c>
      <c r="O1553" s="51" t="s">
        <v>2815</v>
      </c>
    </row>
    <row r="1554" spans="1:15" x14ac:dyDescent="0.25">
      <c r="A1554" s="51"/>
      <c r="B1554" s="51" t="s">
        <v>6450</v>
      </c>
      <c r="C1554" s="51" t="s">
        <v>3404</v>
      </c>
      <c r="D1554" s="51" t="s">
        <v>6451</v>
      </c>
      <c r="E1554" s="51" t="s">
        <v>3199</v>
      </c>
      <c r="F1554" s="51" t="s">
        <v>6980</v>
      </c>
      <c r="G1554" s="51" t="str">
        <f t="shared" si="24"/>
        <v>B</v>
      </c>
      <c r="H1554" s="51"/>
      <c r="I1554" s="51"/>
      <c r="J1554" s="51" t="s">
        <v>3409</v>
      </c>
      <c r="K1554" s="51" t="s">
        <v>3203</v>
      </c>
      <c r="L1554" s="51" t="s">
        <v>3532</v>
      </c>
      <c r="M1554" s="52" t="b">
        <v>0</v>
      </c>
      <c r="N1554" s="53">
        <v>44705.583686840298</v>
      </c>
      <c r="O1554" s="51" t="s">
        <v>2815</v>
      </c>
    </row>
    <row r="1555" spans="1:15" x14ac:dyDescent="0.25">
      <c r="A1555" s="51"/>
      <c r="B1555" s="51" t="s">
        <v>6452</v>
      </c>
      <c r="C1555" s="51" t="s">
        <v>3404</v>
      </c>
      <c r="D1555" s="51" t="s">
        <v>6453</v>
      </c>
      <c r="E1555" s="51" t="s">
        <v>3199</v>
      </c>
      <c r="F1555" s="51" t="s">
        <v>6980</v>
      </c>
      <c r="G1555" s="51" t="str">
        <f t="shared" si="24"/>
        <v>B</v>
      </c>
      <c r="H1555" s="51"/>
      <c r="I1555" s="51"/>
      <c r="J1555" s="51" t="s">
        <v>3401</v>
      </c>
      <c r="K1555" s="51" t="s">
        <v>3203</v>
      </c>
      <c r="L1555" s="51" t="s">
        <v>3454</v>
      </c>
      <c r="M1555" s="52" t="b">
        <v>0</v>
      </c>
      <c r="N1555" s="53">
        <v>44707.423865243101</v>
      </c>
      <c r="O1555" s="51" t="s">
        <v>2815</v>
      </c>
    </row>
    <row r="1556" spans="1:15" x14ac:dyDescent="0.25">
      <c r="A1556" s="51"/>
      <c r="B1556" s="51" t="s">
        <v>6454</v>
      </c>
      <c r="C1556" s="51" t="s">
        <v>3404</v>
      </c>
      <c r="D1556" s="51" t="s">
        <v>6455</v>
      </c>
      <c r="E1556" s="51" t="s">
        <v>3199</v>
      </c>
      <c r="F1556" s="51" t="s">
        <v>6980</v>
      </c>
      <c r="G1556" s="51" t="str">
        <f t="shared" si="24"/>
        <v>B</v>
      </c>
      <c r="H1556" s="51"/>
      <c r="I1556" s="51"/>
      <c r="J1556" s="51" t="s">
        <v>3202</v>
      </c>
      <c r="K1556" s="51" t="s">
        <v>3203</v>
      </c>
      <c r="L1556" s="51" t="s">
        <v>3538</v>
      </c>
      <c r="M1556" s="52" t="b">
        <v>0</v>
      </c>
      <c r="N1556" s="53">
        <v>44728.374672106504</v>
      </c>
      <c r="O1556" s="51" t="s">
        <v>2815</v>
      </c>
    </row>
    <row r="1557" spans="1:15" x14ac:dyDescent="0.25">
      <c r="A1557" s="51"/>
      <c r="B1557" s="51" t="s">
        <v>6456</v>
      </c>
      <c r="C1557" s="51" t="s">
        <v>3404</v>
      </c>
      <c r="D1557" s="51" t="s">
        <v>6457</v>
      </c>
      <c r="E1557" s="51" t="s">
        <v>3199</v>
      </c>
      <c r="F1557" s="51" t="s">
        <v>6980</v>
      </c>
      <c r="G1557" s="51" t="str">
        <f t="shared" si="24"/>
        <v>B</v>
      </c>
      <c r="H1557" s="51"/>
      <c r="I1557" s="51"/>
      <c r="J1557" s="51" t="s">
        <v>3409</v>
      </c>
      <c r="K1557" s="51" t="s">
        <v>3203</v>
      </c>
      <c r="L1557" s="51" t="s">
        <v>3532</v>
      </c>
      <c r="M1557" s="52" t="b">
        <v>0</v>
      </c>
      <c r="N1557" s="53">
        <v>44705.581669826403</v>
      </c>
      <c r="O1557" s="51" t="s">
        <v>2815</v>
      </c>
    </row>
    <row r="1558" spans="1:15" x14ac:dyDescent="0.25">
      <c r="A1558" s="51"/>
      <c r="B1558" s="51" t="s">
        <v>6458</v>
      </c>
      <c r="C1558" s="51" t="s">
        <v>3404</v>
      </c>
      <c r="D1558" s="51" t="s">
        <v>6459</v>
      </c>
      <c r="E1558" s="51" t="s">
        <v>3199</v>
      </c>
      <c r="F1558" s="51" t="s">
        <v>6980</v>
      </c>
      <c r="G1558" s="51" t="str">
        <f t="shared" si="24"/>
        <v>B</v>
      </c>
      <c r="H1558" s="51"/>
      <c r="I1558" s="51"/>
      <c r="J1558" s="51" t="s">
        <v>3409</v>
      </c>
      <c r="K1558" s="51" t="s">
        <v>3203</v>
      </c>
      <c r="L1558" s="51" t="s">
        <v>3532</v>
      </c>
      <c r="M1558" s="52" t="b">
        <v>0</v>
      </c>
      <c r="N1558" s="53">
        <v>44705.5823354514</v>
      </c>
      <c r="O1558" s="51" t="s">
        <v>2815</v>
      </c>
    </row>
    <row r="1559" spans="1:15" x14ac:dyDescent="0.25">
      <c r="A1559" s="51"/>
      <c r="B1559" s="51" t="s">
        <v>6460</v>
      </c>
      <c r="C1559" s="51" t="s">
        <v>3404</v>
      </c>
      <c r="D1559" s="51" t="s">
        <v>6461</v>
      </c>
      <c r="E1559" s="51" t="s">
        <v>3199</v>
      </c>
      <c r="F1559" s="51" t="s">
        <v>6980</v>
      </c>
      <c r="G1559" s="51" t="str">
        <f t="shared" si="24"/>
        <v>B</v>
      </c>
      <c r="H1559" s="51"/>
      <c r="I1559" s="51"/>
      <c r="J1559" s="51" t="s">
        <v>3202</v>
      </c>
      <c r="K1559" s="51" t="s">
        <v>3203</v>
      </c>
      <c r="L1559" s="51" t="s">
        <v>3421</v>
      </c>
      <c r="M1559" s="52" t="b">
        <v>0</v>
      </c>
      <c r="N1559" s="53">
        <v>44719.706620520803</v>
      </c>
      <c r="O1559" s="51" t="s">
        <v>2815</v>
      </c>
    </row>
    <row r="1560" spans="1:15" x14ac:dyDescent="0.25">
      <c r="A1560" s="51"/>
      <c r="B1560" s="51" t="s">
        <v>6462</v>
      </c>
      <c r="C1560" s="51" t="s">
        <v>3399</v>
      </c>
      <c r="D1560" s="51" t="s">
        <v>6463</v>
      </c>
      <c r="E1560" s="51" t="s">
        <v>3199</v>
      </c>
      <c r="F1560" s="51" t="s">
        <v>6980</v>
      </c>
      <c r="G1560" s="51" t="str">
        <f t="shared" si="24"/>
        <v>B</v>
      </c>
      <c r="H1560" s="51"/>
      <c r="I1560" s="51"/>
      <c r="J1560" s="51" t="s">
        <v>3401</v>
      </c>
      <c r="K1560" s="51" t="s">
        <v>3203</v>
      </c>
      <c r="L1560" s="51" t="s">
        <v>3454</v>
      </c>
      <c r="M1560" s="52" t="b">
        <v>0</v>
      </c>
      <c r="N1560" s="53">
        <v>44727.4496355671</v>
      </c>
      <c r="O1560" s="51" t="s">
        <v>2815</v>
      </c>
    </row>
    <row r="1561" spans="1:15" x14ac:dyDescent="0.25">
      <c r="A1561" s="51"/>
      <c r="B1561" s="51" t="s">
        <v>6464</v>
      </c>
      <c r="C1561" s="51" t="s">
        <v>3404</v>
      </c>
      <c r="D1561" s="51" t="s">
        <v>6465</v>
      </c>
      <c r="E1561" s="51" t="s">
        <v>3199</v>
      </c>
      <c r="F1561" s="51" t="s">
        <v>6980</v>
      </c>
      <c r="G1561" s="51" t="str">
        <f t="shared" si="24"/>
        <v>B</v>
      </c>
      <c r="H1561" s="51"/>
      <c r="I1561" s="51"/>
      <c r="J1561" s="51" t="s">
        <v>3409</v>
      </c>
      <c r="K1561" s="51" t="s">
        <v>3203</v>
      </c>
      <c r="L1561" s="51" t="s">
        <v>3532</v>
      </c>
      <c r="M1561" s="52" t="b">
        <v>0</v>
      </c>
      <c r="N1561" s="53">
        <v>44705.5845758102</v>
      </c>
      <c r="O1561" s="51" t="s">
        <v>2815</v>
      </c>
    </row>
    <row r="1562" spans="1:15" x14ac:dyDescent="0.25">
      <c r="A1562" s="51"/>
      <c r="B1562" s="51" t="s">
        <v>6466</v>
      </c>
      <c r="C1562" s="51" t="s">
        <v>3404</v>
      </c>
      <c r="D1562" s="51" t="s">
        <v>6467</v>
      </c>
      <c r="E1562" s="51" t="s">
        <v>3199</v>
      </c>
      <c r="F1562" s="51" t="s">
        <v>6980</v>
      </c>
      <c r="G1562" s="51" t="str">
        <f t="shared" si="24"/>
        <v>B</v>
      </c>
      <c r="H1562" s="51"/>
      <c r="I1562" s="51"/>
      <c r="J1562" s="51" t="s">
        <v>3401</v>
      </c>
      <c r="K1562" s="51" t="s">
        <v>3203</v>
      </c>
      <c r="L1562" s="51" t="s">
        <v>3532</v>
      </c>
      <c r="M1562" s="52" t="b">
        <v>0</v>
      </c>
      <c r="N1562" s="53">
        <v>44705.584375844897</v>
      </c>
      <c r="O1562" s="51" t="s">
        <v>2815</v>
      </c>
    </row>
    <row r="1563" spans="1:15" x14ac:dyDescent="0.25">
      <c r="A1563" s="51" t="s">
        <v>32</v>
      </c>
      <c r="B1563" s="51" t="s">
        <v>6468</v>
      </c>
      <c r="C1563" s="51" t="s">
        <v>3396</v>
      </c>
      <c r="D1563" s="51" t="s">
        <v>6469</v>
      </c>
      <c r="E1563" s="51" t="s">
        <v>3195</v>
      </c>
      <c r="F1563" s="51" t="s">
        <v>7313</v>
      </c>
      <c r="G1563" s="51" t="str">
        <f t="shared" si="24"/>
        <v>N</v>
      </c>
      <c r="H1563" s="51"/>
      <c r="I1563" s="51"/>
      <c r="J1563" s="51" t="s">
        <v>3301</v>
      </c>
      <c r="K1563" s="51" t="s">
        <v>3196</v>
      </c>
      <c r="L1563" s="51" t="s">
        <v>3397</v>
      </c>
      <c r="M1563" s="52" t="b">
        <v>0</v>
      </c>
      <c r="N1563" s="53">
        <v>44749.628162118097</v>
      </c>
      <c r="O1563" s="51" t="s">
        <v>34</v>
      </c>
    </row>
    <row r="1564" spans="1:15" x14ac:dyDescent="0.25">
      <c r="A1564" s="51"/>
      <c r="B1564" s="51" t="s">
        <v>6470</v>
      </c>
      <c r="C1564" s="51" t="s">
        <v>3404</v>
      </c>
      <c r="D1564" s="51" t="s">
        <v>6471</v>
      </c>
      <c r="E1564" s="51" t="s">
        <v>3199</v>
      </c>
      <c r="F1564" s="51" t="s">
        <v>6980</v>
      </c>
      <c r="G1564" s="51" t="str">
        <f t="shared" si="24"/>
        <v>B</v>
      </c>
      <c r="H1564" s="51"/>
      <c r="I1564" s="51"/>
      <c r="J1564" s="51" t="s">
        <v>3401</v>
      </c>
      <c r="K1564" s="51" t="s">
        <v>3203</v>
      </c>
      <c r="L1564" s="51" t="s">
        <v>3454</v>
      </c>
      <c r="M1564" s="52" t="b">
        <v>0</v>
      </c>
      <c r="N1564" s="53">
        <v>44707.424095636597</v>
      </c>
      <c r="O1564" s="51" t="s">
        <v>2815</v>
      </c>
    </row>
    <row r="1565" spans="1:15" x14ac:dyDescent="0.25">
      <c r="A1565" s="51"/>
      <c r="B1565" s="51" t="s">
        <v>6472</v>
      </c>
      <c r="C1565" s="51" t="s">
        <v>3404</v>
      </c>
      <c r="D1565" s="51" t="s">
        <v>6473</v>
      </c>
      <c r="E1565" s="51" t="s">
        <v>3199</v>
      </c>
      <c r="F1565" s="51" t="s">
        <v>6980</v>
      </c>
      <c r="G1565" s="51" t="str">
        <f t="shared" si="24"/>
        <v>B</v>
      </c>
      <c r="H1565" s="51"/>
      <c r="I1565" s="51"/>
      <c r="J1565" s="51" t="s">
        <v>3401</v>
      </c>
      <c r="K1565" s="51" t="s">
        <v>3203</v>
      </c>
      <c r="L1565" s="51" t="s">
        <v>3406</v>
      </c>
      <c r="M1565" s="52" t="b">
        <v>0</v>
      </c>
      <c r="N1565" s="53">
        <v>44707.489350463002</v>
      </c>
      <c r="O1565" s="51" t="s">
        <v>2815</v>
      </c>
    </row>
    <row r="1566" spans="1:15" x14ac:dyDescent="0.25">
      <c r="A1566" s="51"/>
      <c r="B1566" s="51" t="s">
        <v>6474</v>
      </c>
      <c r="C1566" s="51" t="s">
        <v>3404</v>
      </c>
      <c r="D1566" s="51" t="s">
        <v>6475</v>
      </c>
      <c r="E1566" s="51" t="s">
        <v>3199</v>
      </c>
      <c r="F1566" s="51" t="s">
        <v>6980</v>
      </c>
      <c r="G1566" s="51" t="str">
        <f t="shared" si="24"/>
        <v>B</v>
      </c>
      <c r="H1566" s="51"/>
      <c r="I1566" s="51"/>
      <c r="J1566" s="51" t="s">
        <v>3409</v>
      </c>
      <c r="K1566" s="51" t="s">
        <v>3203</v>
      </c>
      <c r="L1566" s="51" t="s">
        <v>3466</v>
      </c>
      <c r="M1566" s="52" t="b">
        <v>0</v>
      </c>
      <c r="N1566" s="53">
        <v>44702.654011145802</v>
      </c>
      <c r="O1566" s="51" t="s">
        <v>2815</v>
      </c>
    </row>
    <row r="1567" spans="1:15" x14ac:dyDescent="0.25">
      <c r="A1567" s="51" t="s">
        <v>32</v>
      </c>
      <c r="B1567" s="51" t="s">
        <v>6476</v>
      </c>
      <c r="C1567" s="51" t="s">
        <v>3396</v>
      </c>
      <c r="D1567" s="51" t="s">
        <v>6477</v>
      </c>
      <c r="E1567" s="51" t="s">
        <v>3195</v>
      </c>
      <c r="F1567" s="51" t="s">
        <v>7313</v>
      </c>
      <c r="G1567" s="51" t="str">
        <f t="shared" si="24"/>
        <v>N</v>
      </c>
      <c r="H1567" s="51"/>
      <c r="I1567" s="51"/>
      <c r="J1567" s="51" t="s">
        <v>3391</v>
      </c>
      <c r="K1567" s="51" t="s">
        <v>3196</v>
      </c>
      <c r="L1567" s="51" t="s">
        <v>3392</v>
      </c>
      <c r="M1567" s="52" t="b">
        <v>0</v>
      </c>
      <c r="N1567" s="53">
        <v>44721.367416666697</v>
      </c>
      <c r="O1567" s="51" t="s">
        <v>34</v>
      </c>
    </row>
    <row r="1568" spans="1:15" x14ac:dyDescent="0.25">
      <c r="A1568" s="51"/>
      <c r="B1568" s="51" t="s">
        <v>6478</v>
      </c>
      <c r="C1568" s="51" t="s">
        <v>6479</v>
      </c>
      <c r="D1568" s="51" t="s">
        <v>2698</v>
      </c>
      <c r="E1568" s="51" t="s">
        <v>4188</v>
      </c>
      <c r="F1568" s="51" t="s">
        <v>7313</v>
      </c>
      <c r="G1568" s="51" t="str">
        <f t="shared" si="24"/>
        <v>N</v>
      </c>
      <c r="H1568" s="51"/>
      <c r="I1568" s="51"/>
      <c r="J1568" s="51"/>
      <c r="K1568" s="51"/>
      <c r="L1568" s="51"/>
      <c r="M1568" s="52" t="b">
        <v>0</v>
      </c>
      <c r="N1568" s="53">
        <v>45052.6521552431</v>
      </c>
      <c r="O1568" s="51" t="s">
        <v>34</v>
      </c>
    </row>
    <row r="1569" spans="1:15" x14ac:dyDescent="0.25">
      <c r="A1569" s="51" t="s">
        <v>32</v>
      </c>
      <c r="B1569" s="51" t="s">
        <v>6480</v>
      </c>
      <c r="C1569" s="51" t="s">
        <v>3396</v>
      </c>
      <c r="D1569" s="51" t="s">
        <v>6481</v>
      </c>
      <c r="E1569" s="51" t="s">
        <v>3195</v>
      </c>
      <c r="F1569" s="51" t="s">
        <v>7313</v>
      </c>
      <c r="G1569" s="51" t="str">
        <f t="shared" si="24"/>
        <v>N</v>
      </c>
      <c r="H1569" s="51"/>
      <c r="I1569" s="51"/>
      <c r="J1569" s="51" t="s">
        <v>3301</v>
      </c>
      <c r="K1569" s="51" t="s">
        <v>3196</v>
      </c>
      <c r="L1569" s="51" t="s">
        <v>3397</v>
      </c>
      <c r="M1569" s="52" t="b">
        <v>0</v>
      </c>
      <c r="N1569" s="53">
        <v>44760.703295601903</v>
      </c>
      <c r="O1569" s="51" t="s">
        <v>34</v>
      </c>
    </row>
    <row r="1570" spans="1:15" x14ac:dyDescent="0.25">
      <c r="A1570" s="51"/>
      <c r="B1570" s="51" t="s">
        <v>6482</v>
      </c>
      <c r="C1570" s="51" t="s">
        <v>3404</v>
      </c>
      <c r="D1570" s="51" t="s">
        <v>6483</v>
      </c>
      <c r="E1570" s="51" t="s">
        <v>3199</v>
      </c>
      <c r="F1570" s="51" t="s">
        <v>6980</v>
      </c>
      <c r="G1570" s="51" t="str">
        <f t="shared" si="24"/>
        <v>B</v>
      </c>
      <c r="H1570" s="51"/>
      <c r="I1570" s="51"/>
      <c r="J1570" s="51" t="s">
        <v>3409</v>
      </c>
      <c r="K1570" s="51" t="s">
        <v>3203</v>
      </c>
      <c r="L1570" s="51" t="s">
        <v>4444</v>
      </c>
      <c r="M1570" s="52" t="b">
        <v>0</v>
      </c>
      <c r="N1570" s="53">
        <v>44719.652503784702</v>
      </c>
      <c r="O1570" s="51" t="s">
        <v>2815</v>
      </c>
    </row>
    <row r="1571" spans="1:15" x14ac:dyDescent="0.25">
      <c r="A1571" s="51" t="s">
        <v>32</v>
      </c>
      <c r="B1571" s="51" t="s">
        <v>6484</v>
      </c>
      <c r="C1571" s="51" t="s">
        <v>3396</v>
      </c>
      <c r="D1571" s="51" t="s">
        <v>6485</v>
      </c>
      <c r="E1571" s="51" t="s">
        <v>3195</v>
      </c>
      <c r="F1571" s="51" t="s">
        <v>7313</v>
      </c>
      <c r="G1571" s="51" t="str">
        <f t="shared" si="24"/>
        <v>N</v>
      </c>
      <c r="H1571" s="51"/>
      <c r="I1571" s="51"/>
      <c r="J1571" s="51" t="s">
        <v>3301</v>
      </c>
      <c r="K1571" s="51" t="s">
        <v>3196</v>
      </c>
      <c r="L1571" s="51" t="s">
        <v>3397</v>
      </c>
      <c r="M1571" s="52" t="b">
        <v>0</v>
      </c>
      <c r="N1571" s="53">
        <v>44767.565534027803</v>
      </c>
      <c r="O1571" s="51" t="s">
        <v>34</v>
      </c>
    </row>
    <row r="1572" spans="1:15" x14ac:dyDescent="0.25">
      <c r="A1572" s="51"/>
      <c r="B1572" s="51" t="s">
        <v>6486</v>
      </c>
      <c r="C1572" s="51" t="s">
        <v>3404</v>
      </c>
      <c r="D1572" s="51" t="s">
        <v>6487</v>
      </c>
      <c r="E1572" s="51" t="s">
        <v>3199</v>
      </c>
      <c r="F1572" s="51" t="s">
        <v>6980</v>
      </c>
      <c r="G1572" s="51" t="str">
        <f t="shared" si="24"/>
        <v>B</v>
      </c>
      <c r="H1572" s="51"/>
      <c r="I1572" s="51"/>
      <c r="J1572" s="51" t="s">
        <v>3409</v>
      </c>
      <c r="K1572" s="51" t="s">
        <v>3203</v>
      </c>
      <c r="L1572" s="51" t="s">
        <v>3410</v>
      </c>
      <c r="M1572" s="52" t="b">
        <v>0</v>
      </c>
      <c r="N1572" s="53">
        <v>44707.637421956002</v>
      </c>
      <c r="O1572" s="51" t="s">
        <v>2815</v>
      </c>
    </row>
    <row r="1573" spans="1:15" x14ac:dyDescent="0.25">
      <c r="A1573" s="51"/>
      <c r="B1573" s="51" t="s">
        <v>6488</v>
      </c>
      <c r="C1573" s="51" t="s">
        <v>3404</v>
      </c>
      <c r="D1573" s="51" t="s">
        <v>6489</v>
      </c>
      <c r="E1573" s="51" t="s">
        <v>3199</v>
      </c>
      <c r="F1573" s="51" t="s">
        <v>6980</v>
      </c>
      <c r="G1573" s="51" t="str">
        <f t="shared" si="24"/>
        <v>B</v>
      </c>
      <c r="H1573" s="51"/>
      <c r="I1573" s="51"/>
      <c r="J1573" s="51" t="s">
        <v>3202</v>
      </c>
      <c r="K1573" s="51" t="s">
        <v>3203</v>
      </c>
      <c r="L1573" s="51" t="s">
        <v>3532</v>
      </c>
      <c r="M1573" s="52" t="b">
        <v>0</v>
      </c>
      <c r="N1573" s="53">
        <v>44705.587866817099</v>
      </c>
      <c r="O1573" s="51" t="s">
        <v>2815</v>
      </c>
    </row>
    <row r="1574" spans="1:15" x14ac:dyDescent="0.25">
      <c r="A1574" s="51"/>
      <c r="B1574" s="51" t="s">
        <v>6490</v>
      </c>
      <c r="C1574" s="51" t="s">
        <v>3399</v>
      </c>
      <c r="D1574" s="51" t="s">
        <v>6491</v>
      </c>
      <c r="E1574" s="51" t="s">
        <v>3199</v>
      </c>
      <c r="F1574" s="51" t="s">
        <v>6980</v>
      </c>
      <c r="G1574" s="51" t="str">
        <f t="shared" si="24"/>
        <v>B</v>
      </c>
      <c r="H1574" s="51"/>
      <c r="I1574" s="51"/>
      <c r="J1574" s="51" t="s">
        <v>3401</v>
      </c>
      <c r="K1574" s="51" t="s">
        <v>3203</v>
      </c>
      <c r="L1574" s="51" t="s">
        <v>4430</v>
      </c>
      <c r="M1574" s="52" t="b">
        <v>0</v>
      </c>
      <c r="N1574" s="53">
        <v>44720.360934872697</v>
      </c>
      <c r="O1574" s="51" t="s">
        <v>2815</v>
      </c>
    </row>
    <row r="1575" spans="1:15" x14ac:dyDescent="0.25">
      <c r="A1575" s="51"/>
      <c r="B1575" s="51" t="s">
        <v>6492</v>
      </c>
      <c r="C1575" s="51" t="s">
        <v>3404</v>
      </c>
      <c r="D1575" s="51" t="s">
        <v>6493</v>
      </c>
      <c r="E1575" s="51" t="s">
        <v>3199</v>
      </c>
      <c r="F1575" s="51" t="s">
        <v>6980</v>
      </c>
      <c r="G1575" s="51" t="str">
        <f t="shared" si="24"/>
        <v>B</v>
      </c>
      <c r="H1575" s="51"/>
      <c r="I1575" s="51"/>
      <c r="J1575" s="51" t="s">
        <v>3409</v>
      </c>
      <c r="K1575" s="51" t="s">
        <v>3203</v>
      </c>
      <c r="L1575" s="51" t="s">
        <v>3446</v>
      </c>
      <c r="M1575" s="52" t="b">
        <v>0</v>
      </c>
      <c r="N1575" s="53">
        <v>44720.440927280099</v>
      </c>
      <c r="O1575" s="51" t="s">
        <v>2815</v>
      </c>
    </row>
    <row r="1576" spans="1:15" x14ac:dyDescent="0.25">
      <c r="A1576" s="51"/>
      <c r="B1576" s="51" t="s">
        <v>6494</v>
      </c>
      <c r="C1576" s="51" t="s">
        <v>3404</v>
      </c>
      <c r="D1576" s="51" t="s">
        <v>6495</v>
      </c>
      <c r="E1576" s="51" t="s">
        <v>3199</v>
      </c>
      <c r="F1576" s="51" t="s">
        <v>6980</v>
      </c>
      <c r="G1576" s="51" t="str">
        <f t="shared" si="24"/>
        <v>B</v>
      </c>
      <c r="H1576" s="51"/>
      <c r="I1576" s="51"/>
      <c r="J1576" s="51" t="s">
        <v>3202</v>
      </c>
      <c r="K1576" s="51" t="s">
        <v>3203</v>
      </c>
      <c r="L1576" s="51" t="s">
        <v>3532</v>
      </c>
      <c r="M1576" s="52" t="b">
        <v>0</v>
      </c>
      <c r="N1576" s="53">
        <v>44705.585221261601</v>
      </c>
      <c r="O1576" s="51" t="s">
        <v>2815</v>
      </c>
    </row>
    <row r="1577" spans="1:15" x14ac:dyDescent="0.25">
      <c r="A1577" s="51"/>
      <c r="B1577" s="51" t="s">
        <v>6496</v>
      </c>
      <c r="C1577" s="51" t="s">
        <v>3404</v>
      </c>
      <c r="D1577" s="51" t="s">
        <v>6497</v>
      </c>
      <c r="E1577" s="51" t="s">
        <v>3199</v>
      </c>
      <c r="F1577" s="51" t="s">
        <v>6980</v>
      </c>
      <c r="G1577" s="51" t="str">
        <f t="shared" si="24"/>
        <v>B</v>
      </c>
      <c r="H1577" s="51"/>
      <c r="I1577" s="51"/>
      <c r="J1577" s="51" t="s">
        <v>3409</v>
      </c>
      <c r="K1577" s="51" t="s">
        <v>3203</v>
      </c>
      <c r="L1577" s="51" t="s">
        <v>3532</v>
      </c>
      <c r="M1577" s="52" t="b">
        <v>0</v>
      </c>
      <c r="N1577" s="53">
        <v>44705.581406169003</v>
      </c>
      <c r="O1577" s="51" t="s">
        <v>2815</v>
      </c>
    </row>
    <row r="1578" spans="1:15" x14ac:dyDescent="0.25">
      <c r="A1578" s="51"/>
      <c r="B1578" s="51" t="s">
        <v>6498</v>
      </c>
      <c r="C1578" s="51" t="s">
        <v>3404</v>
      </c>
      <c r="D1578" s="51" t="s">
        <v>6499</v>
      </c>
      <c r="E1578" s="51" t="s">
        <v>3199</v>
      </c>
      <c r="F1578" s="51" t="s">
        <v>6980</v>
      </c>
      <c r="G1578" s="51" t="str">
        <f t="shared" si="24"/>
        <v>B</v>
      </c>
      <c r="H1578" s="51"/>
      <c r="I1578" s="51"/>
      <c r="J1578" s="51" t="s">
        <v>3409</v>
      </c>
      <c r="K1578" s="51" t="s">
        <v>3203</v>
      </c>
      <c r="L1578" s="51" t="s">
        <v>3532</v>
      </c>
      <c r="M1578" s="52" t="b">
        <v>0</v>
      </c>
      <c r="N1578" s="53">
        <v>44705.5810633449</v>
      </c>
      <c r="O1578" s="51" t="s">
        <v>2815</v>
      </c>
    </row>
    <row r="1579" spans="1:15" x14ac:dyDescent="0.25">
      <c r="A1579" s="51"/>
      <c r="B1579" s="51" t="s">
        <v>6500</v>
      </c>
      <c r="C1579" s="51" t="s">
        <v>3404</v>
      </c>
      <c r="D1579" s="51" t="s">
        <v>6501</v>
      </c>
      <c r="E1579" s="51" t="s">
        <v>4180</v>
      </c>
      <c r="F1579" s="51" t="s">
        <v>6980</v>
      </c>
      <c r="G1579" s="51" t="str">
        <f t="shared" si="24"/>
        <v>B</v>
      </c>
      <c r="H1579" s="51"/>
      <c r="I1579" s="51"/>
      <c r="J1579" s="51" t="s">
        <v>3202</v>
      </c>
      <c r="K1579" s="51" t="s">
        <v>3203</v>
      </c>
      <c r="L1579" s="51" t="s">
        <v>4393</v>
      </c>
      <c r="M1579" s="52" t="b">
        <v>0</v>
      </c>
      <c r="N1579" s="53">
        <v>44720.3292590278</v>
      </c>
      <c r="O1579" s="51" t="s">
        <v>2815</v>
      </c>
    </row>
    <row r="1580" spans="1:15" x14ac:dyDescent="0.25">
      <c r="A1580" s="51"/>
      <c r="B1580" s="51" t="s">
        <v>6502</v>
      </c>
      <c r="C1580" s="51" t="s">
        <v>3399</v>
      </c>
      <c r="D1580" s="51" t="s">
        <v>6503</v>
      </c>
      <c r="E1580" s="51" t="s">
        <v>3199</v>
      </c>
      <c r="F1580" s="51" t="s">
        <v>6980</v>
      </c>
      <c r="G1580" s="51" t="str">
        <f t="shared" si="24"/>
        <v>B</v>
      </c>
      <c r="H1580" s="51"/>
      <c r="I1580" s="51"/>
      <c r="J1580" s="51" t="s">
        <v>3409</v>
      </c>
      <c r="K1580" s="51" t="s">
        <v>3203</v>
      </c>
      <c r="L1580" s="51" t="s">
        <v>4183</v>
      </c>
      <c r="M1580" s="52" t="b">
        <v>0</v>
      </c>
      <c r="N1580" s="53">
        <v>44705.605777777797</v>
      </c>
      <c r="O1580" s="51" t="s">
        <v>2815</v>
      </c>
    </row>
    <row r="1581" spans="1:15" x14ac:dyDescent="0.25">
      <c r="A1581" s="51"/>
      <c r="B1581" s="51" t="s">
        <v>6504</v>
      </c>
      <c r="C1581" s="51" t="s">
        <v>3404</v>
      </c>
      <c r="D1581" s="51" t="s">
        <v>6505</v>
      </c>
      <c r="E1581" s="51" t="s">
        <v>3199</v>
      </c>
      <c r="F1581" s="51" t="s">
        <v>6980</v>
      </c>
      <c r="G1581" s="51" t="str">
        <f t="shared" si="24"/>
        <v>B</v>
      </c>
      <c r="H1581" s="51"/>
      <c r="I1581" s="51"/>
      <c r="J1581" s="51" t="s">
        <v>3401</v>
      </c>
      <c r="K1581" s="51" t="s">
        <v>3203</v>
      </c>
      <c r="L1581" s="51" t="s">
        <v>3476</v>
      </c>
      <c r="M1581" s="52" t="b">
        <v>0</v>
      </c>
      <c r="N1581" s="53">
        <v>44727.424379085598</v>
      </c>
      <c r="O1581" s="51" t="s">
        <v>2815</v>
      </c>
    </row>
    <row r="1582" spans="1:15" x14ac:dyDescent="0.25">
      <c r="A1582" s="51"/>
      <c r="B1582" s="51" t="s">
        <v>6506</v>
      </c>
      <c r="C1582" s="51" t="s">
        <v>3404</v>
      </c>
      <c r="D1582" s="51" t="s">
        <v>6507</v>
      </c>
      <c r="E1582" s="51" t="s">
        <v>3199</v>
      </c>
      <c r="F1582" s="51" t="s">
        <v>6980</v>
      </c>
      <c r="G1582" s="51" t="str">
        <f t="shared" si="24"/>
        <v>B</v>
      </c>
      <c r="H1582" s="51"/>
      <c r="I1582" s="51"/>
      <c r="J1582" s="51" t="s">
        <v>3401</v>
      </c>
      <c r="K1582" s="51" t="s">
        <v>3203</v>
      </c>
      <c r="L1582" s="51" t="s">
        <v>3454</v>
      </c>
      <c r="M1582" s="52" t="b">
        <v>0</v>
      </c>
      <c r="N1582" s="53">
        <v>44728.450244942098</v>
      </c>
      <c r="O1582" s="51" t="s">
        <v>2815</v>
      </c>
    </row>
    <row r="1583" spans="1:15" x14ac:dyDescent="0.25">
      <c r="A1583" s="51"/>
      <c r="B1583" s="51" t="s">
        <v>6508</v>
      </c>
      <c r="C1583" s="51" t="s">
        <v>3404</v>
      </c>
      <c r="D1583" s="51" t="s">
        <v>6509</v>
      </c>
      <c r="E1583" s="51" t="s">
        <v>3199</v>
      </c>
      <c r="F1583" s="51" t="s">
        <v>6980</v>
      </c>
      <c r="G1583" s="51" t="str">
        <f t="shared" si="24"/>
        <v>B</v>
      </c>
      <c r="H1583" s="51"/>
      <c r="I1583" s="51"/>
      <c r="J1583" s="51" t="s">
        <v>3202</v>
      </c>
      <c r="K1583" s="51" t="s">
        <v>3203</v>
      </c>
      <c r="L1583" s="51" t="s">
        <v>3435</v>
      </c>
      <c r="M1583" s="52" t="b">
        <v>0</v>
      </c>
      <c r="N1583" s="53">
        <v>44719.462491516198</v>
      </c>
      <c r="O1583" s="51" t="s">
        <v>2815</v>
      </c>
    </row>
    <row r="1584" spans="1:15" x14ac:dyDescent="0.25">
      <c r="A1584" s="51"/>
      <c r="B1584" s="51" t="s">
        <v>6510</v>
      </c>
      <c r="C1584" s="51" t="s">
        <v>3404</v>
      </c>
      <c r="D1584" s="51" t="s">
        <v>6511</v>
      </c>
      <c r="E1584" s="51" t="s">
        <v>3199</v>
      </c>
      <c r="F1584" s="51" t="s">
        <v>6980</v>
      </c>
      <c r="G1584" s="51" t="str">
        <f t="shared" si="24"/>
        <v>B</v>
      </c>
      <c r="H1584" s="51"/>
      <c r="I1584" s="51"/>
      <c r="J1584" s="51" t="s">
        <v>3202</v>
      </c>
      <c r="K1584" s="51" t="s">
        <v>3203</v>
      </c>
      <c r="L1584" s="51" t="s">
        <v>3435</v>
      </c>
      <c r="M1584" s="52" t="b">
        <v>0</v>
      </c>
      <c r="N1584" s="53">
        <v>44704.354419872703</v>
      </c>
      <c r="O1584" s="51" t="s">
        <v>2815</v>
      </c>
    </row>
    <row r="1585" spans="1:15" x14ac:dyDescent="0.25">
      <c r="A1585" s="51"/>
      <c r="B1585" s="51" t="s">
        <v>6512</v>
      </c>
      <c r="C1585" s="51" t="s">
        <v>3404</v>
      </c>
      <c r="D1585" s="51" t="s">
        <v>6513</v>
      </c>
      <c r="E1585" s="51" t="s">
        <v>3199</v>
      </c>
      <c r="F1585" s="51" t="s">
        <v>6980</v>
      </c>
      <c r="G1585" s="51" t="str">
        <f t="shared" si="24"/>
        <v>B</v>
      </c>
      <c r="H1585" s="51"/>
      <c r="I1585" s="51"/>
      <c r="J1585" s="51" t="s">
        <v>3409</v>
      </c>
      <c r="K1585" s="51" t="s">
        <v>3203</v>
      </c>
      <c r="L1585" s="51" t="s">
        <v>4175</v>
      </c>
      <c r="M1585" s="52" t="b">
        <v>0</v>
      </c>
      <c r="N1585" s="53">
        <v>44726.7434286227</v>
      </c>
      <c r="O1585" s="51" t="s">
        <v>2815</v>
      </c>
    </row>
    <row r="1586" spans="1:15" x14ac:dyDescent="0.25">
      <c r="A1586" s="51"/>
      <c r="B1586" s="51" t="s">
        <v>6514</v>
      </c>
      <c r="C1586" s="51" t="s">
        <v>3399</v>
      </c>
      <c r="D1586" s="51" t="s">
        <v>6515</v>
      </c>
      <c r="E1586" s="51" t="s">
        <v>3199</v>
      </c>
      <c r="F1586" s="51" t="s">
        <v>6980</v>
      </c>
      <c r="G1586" s="51" t="str">
        <f t="shared" si="24"/>
        <v>B</v>
      </c>
      <c r="H1586" s="51"/>
      <c r="I1586" s="51"/>
      <c r="J1586" s="51" t="s">
        <v>3409</v>
      </c>
      <c r="K1586" s="51" t="s">
        <v>3203</v>
      </c>
      <c r="L1586" s="51" t="s">
        <v>4342</v>
      </c>
      <c r="M1586" s="52" t="b">
        <v>0</v>
      </c>
      <c r="N1586" s="53">
        <v>44732.380129016201</v>
      </c>
      <c r="O1586" s="51" t="s">
        <v>2815</v>
      </c>
    </row>
    <row r="1587" spans="1:15" x14ac:dyDescent="0.25">
      <c r="A1587" s="51"/>
      <c r="B1587" s="51" t="s">
        <v>6516</v>
      </c>
      <c r="C1587" s="51" t="s">
        <v>3419</v>
      </c>
      <c r="D1587" s="51" t="s">
        <v>6517</v>
      </c>
      <c r="E1587" s="51" t="s">
        <v>3199</v>
      </c>
      <c r="F1587" s="51" t="s">
        <v>6980</v>
      </c>
      <c r="G1587" s="51" t="str">
        <f t="shared" si="24"/>
        <v>B</v>
      </c>
      <c r="H1587" s="51"/>
      <c r="I1587" s="51"/>
      <c r="J1587" s="51" t="s">
        <v>3409</v>
      </c>
      <c r="K1587" s="51" t="s">
        <v>3203</v>
      </c>
      <c r="L1587" s="51" t="s">
        <v>4437</v>
      </c>
      <c r="M1587" s="52" t="b">
        <v>0</v>
      </c>
      <c r="N1587" s="53">
        <v>44705.5924934375</v>
      </c>
      <c r="O1587" s="51" t="s">
        <v>2815</v>
      </c>
    </row>
    <row r="1588" spans="1:15" x14ac:dyDescent="0.25">
      <c r="A1588" s="51"/>
      <c r="B1588" s="51" t="s">
        <v>6518</v>
      </c>
      <c r="C1588" s="51" t="s">
        <v>3404</v>
      </c>
      <c r="D1588" s="51" t="s">
        <v>6519</v>
      </c>
      <c r="E1588" s="51" t="s">
        <v>3199</v>
      </c>
      <c r="F1588" s="51" t="s">
        <v>6980</v>
      </c>
      <c r="G1588" s="51" t="str">
        <f t="shared" si="24"/>
        <v>B</v>
      </c>
      <c r="H1588" s="51"/>
      <c r="I1588" s="51"/>
      <c r="J1588" s="51" t="s">
        <v>3401</v>
      </c>
      <c r="K1588" s="51" t="s">
        <v>3203</v>
      </c>
      <c r="L1588" s="51" t="s">
        <v>3476</v>
      </c>
      <c r="M1588" s="52" t="b">
        <v>0</v>
      </c>
      <c r="N1588" s="53">
        <v>44719.473980324103</v>
      </c>
      <c r="O1588" s="51" t="s">
        <v>2815</v>
      </c>
    </row>
    <row r="1589" spans="1:15" x14ac:dyDescent="0.25">
      <c r="A1589" s="51"/>
      <c r="B1589" s="51" t="s">
        <v>6520</v>
      </c>
      <c r="C1589" s="51" t="s">
        <v>3404</v>
      </c>
      <c r="D1589" s="51" t="s">
        <v>6521</v>
      </c>
      <c r="E1589" s="51" t="s">
        <v>3199</v>
      </c>
      <c r="F1589" s="51" t="s">
        <v>6980</v>
      </c>
      <c r="G1589" s="51" t="str">
        <f t="shared" si="24"/>
        <v>B</v>
      </c>
      <c r="H1589" s="51"/>
      <c r="I1589" s="51"/>
      <c r="J1589" s="51" t="s">
        <v>3401</v>
      </c>
      <c r="K1589" s="51" t="s">
        <v>3203</v>
      </c>
      <c r="L1589" s="51" t="s">
        <v>3476</v>
      </c>
      <c r="M1589" s="52" t="b">
        <v>0</v>
      </c>
      <c r="N1589" s="53">
        <v>44720.573370636601</v>
      </c>
      <c r="O1589" s="51" t="s">
        <v>2815</v>
      </c>
    </row>
    <row r="1590" spans="1:15" x14ac:dyDescent="0.25">
      <c r="A1590" s="51" t="s">
        <v>32</v>
      </c>
      <c r="B1590" s="51" t="s">
        <v>6522</v>
      </c>
      <c r="C1590" s="51" t="s">
        <v>3381</v>
      </c>
      <c r="D1590" s="51" t="s">
        <v>6523</v>
      </c>
      <c r="E1590" s="51" t="s">
        <v>3195</v>
      </c>
      <c r="F1590" s="51" t="s">
        <v>7313</v>
      </c>
      <c r="G1590" s="51" t="str">
        <f t="shared" si="24"/>
        <v>N</v>
      </c>
      <c r="H1590" s="51"/>
      <c r="I1590" s="51"/>
      <c r="J1590" s="51" t="s">
        <v>3457</v>
      </c>
      <c r="K1590" s="51" t="s">
        <v>3196</v>
      </c>
      <c r="L1590" s="51" t="s">
        <v>4123</v>
      </c>
      <c r="M1590" s="52" t="b">
        <v>0</v>
      </c>
      <c r="N1590" s="53">
        <v>44750.399856944401</v>
      </c>
      <c r="O1590" s="51" t="s">
        <v>34</v>
      </c>
    </row>
    <row r="1591" spans="1:15" x14ac:dyDescent="0.25">
      <c r="A1591" s="51"/>
      <c r="B1591" s="51" t="s">
        <v>6524</v>
      </c>
      <c r="C1591" s="51" t="s">
        <v>3404</v>
      </c>
      <c r="D1591" s="51" t="s">
        <v>6525</v>
      </c>
      <c r="E1591" s="51" t="s">
        <v>3199</v>
      </c>
      <c r="F1591" s="51" t="s">
        <v>6980</v>
      </c>
      <c r="G1591" s="51" t="str">
        <f t="shared" si="24"/>
        <v>B</v>
      </c>
      <c r="H1591" s="51"/>
      <c r="I1591" s="51"/>
      <c r="J1591" s="51" t="s">
        <v>3409</v>
      </c>
      <c r="K1591" s="51" t="s">
        <v>3203</v>
      </c>
      <c r="L1591" s="51" t="s">
        <v>3466</v>
      </c>
      <c r="M1591" s="52" t="b">
        <v>0</v>
      </c>
      <c r="N1591" s="53">
        <v>44737.360413344897</v>
      </c>
      <c r="O1591" s="51" t="s">
        <v>2815</v>
      </c>
    </row>
    <row r="1592" spans="1:15" x14ac:dyDescent="0.25">
      <c r="A1592" s="51" t="s">
        <v>32</v>
      </c>
      <c r="B1592" s="51" t="s">
        <v>6526</v>
      </c>
      <c r="C1592" s="51" t="s">
        <v>3396</v>
      </c>
      <c r="D1592" s="51" t="s">
        <v>6527</v>
      </c>
      <c r="E1592" s="51" t="s">
        <v>3195</v>
      </c>
      <c r="F1592" s="51" t="s">
        <v>7313</v>
      </c>
      <c r="G1592" s="51" t="str">
        <f t="shared" si="24"/>
        <v>N</v>
      </c>
      <c r="H1592" s="51"/>
      <c r="I1592" s="51"/>
      <c r="J1592" s="51" t="s">
        <v>3301</v>
      </c>
      <c r="K1592" s="51" t="s">
        <v>3196</v>
      </c>
      <c r="L1592" s="51" t="s">
        <v>3397</v>
      </c>
      <c r="M1592" s="52" t="b">
        <v>0</v>
      </c>
      <c r="N1592" s="53">
        <v>44767.414817442099</v>
      </c>
      <c r="O1592" s="51" t="s">
        <v>34</v>
      </c>
    </row>
    <row r="1593" spans="1:15" x14ac:dyDescent="0.25">
      <c r="A1593" s="51"/>
      <c r="B1593" s="51" t="s">
        <v>6528</v>
      </c>
      <c r="C1593" s="51" t="s">
        <v>3404</v>
      </c>
      <c r="D1593" s="51" t="s">
        <v>6529</v>
      </c>
      <c r="E1593" s="51" t="s">
        <v>3199</v>
      </c>
      <c r="F1593" s="51" t="s">
        <v>6980</v>
      </c>
      <c r="G1593" s="51" t="str">
        <f t="shared" si="24"/>
        <v>B</v>
      </c>
      <c r="H1593" s="51"/>
      <c r="I1593" s="51"/>
      <c r="J1593" s="51" t="s">
        <v>3409</v>
      </c>
      <c r="K1593" s="51" t="s">
        <v>3203</v>
      </c>
      <c r="L1593" s="51" t="s">
        <v>3410</v>
      </c>
      <c r="M1593" s="52" t="b">
        <v>0</v>
      </c>
      <c r="N1593" s="53">
        <v>44726.657002696797</v>
      </c>
      <c r="O1593" s="51" t="s">
        <v>2815</v>
      </c>
    </row>
    <row r="1594" spans="1:15" x14ac:dyDescent="0.25">
      <c r="A1594" s="51"/>
      <c r="B1594" s="51" t="s">
        <v>6530</v>
      </c>
      <c r="C1594" s="51" t="s">
        <v>3404</v>
      </c>
      <c r="D1594" s="51" t="s">
        <v>6531</v>
      </c>
      <c r="E1594" s="51" t="s">
        <v>3199</v>
      </c>
      <c r="F1594" s="51" t="s">
        <v>6980</v>
      </c>
      <c r="G1594" s="51" t="str">
        <f t="shared" si="24"/>
        <v>B</v>
      </c>
      <c r="H1594" s="51"/>
      <c r="I1594" s="51"/>
      <c r="J1594" s="51" t="s">
        <v>3202</v>
      </c>
      <c r="K1594" s="51" t="s">
        <v>3203</v>
      </c>
      <c r="L1594" s="51" t="s">
        <v>3421</v>
      </c>
      <c r="M1594" s="52" t="b">
        <v>0</v>
      </c>
      <c r="N1594" s="53">
        <v>44719.705812071799</v>
      </c>
      <c r="O1594" s="51" t="s">
        <v>2815</v>
      </c>
    </row>
    <row r="1595" spans="1:15" x14ac:dyDescent="0.25">
      <c r="A1595" s="51"/>
      <c r="B1595" s="51" t="s">
        <v>6532</v>
      </c>
      <c r="C1595" s="51" t="s">
        <v>3404</v>
      </c>
      <c r="D1595" s="51" t="s">
        <v>1333</v>
      </c>
      <c r="E1595" s="51" t="s">
        <v>3199</v>
      </c>
      <c r="F1595" s="51" t="s">
        <v>6980</v>
      </c>
      <c r="G1595" s="51" t="str">
        <f t="shared" si="24"/>
        <v>B</v>
      </c>
      <c r="H1595" s="51"/>
      <c r="I1595" s="51"/>
      <c r="J1595" s="51" t="s">
        <v>3409</v>
      </c>
      <c r="K1595" s="51" t="s">
        <v>3203</v>
      </c>
      <c r="L1595" s="51" t="s">
        <v>4318</v>
      </c>
      <c r="M1595" s="52" t="b">
        <v>0</v>
      </c>
      <c r="N1595" s="53">
        <v>44726.740253588003</v>
      </c>
      <c r="O1595" s="51" t="s">
        <v>2815</v>
      </c>
    </row>
    <row r="1596" spans="1:15" x14ac:dyDescent="0.25">
      <c r="A1596" s="51" t="s">
        <v>32</v>
      </c>
      <c r="B1596" s="51" t="s">
        <v>6533</v>
      </c>
      <c r="C1596" s="51" t="s">
        <v>3396</v>
      </c>
      <c r="D1596" s="51" t="s">
        <v>6534</v>
      </c>
      <c r="E1596" s="51" t="s">
        <v>3195</v>
      </c>
      <c r="F1596" s="51" t="s">
        <v>7313</v>
      </c>
      <c r="G1596" s="51" t="str">
        <f t="shared" si="24"/>
        <v>N</v>
      </c>
      <c r="H1596" s="51"/>
      <c r="I1596" s="51"/>
      <c r="J1596" s="51" t="s">
        <v>3301</v>
      </c>
      <c r="K1596" s="51" t="s">
        <v>3196</v>
      </c>
      <c r="L1596" s="51" t="s">
        <v>3397</v>
      </c>
      <c r="M1596" s="52" t="b">
        <v>0</v>
      </c>
      <c r="N1596" s="53">
        <v>44725.607805983796</v>
      </c>
      <c r="O1596" s="51" t="s">
        <v>34</v>
      </c>
    </row>
    <row r="1597" spans="1:15" x14ac:dyDescent="0.25">
      <c r="A1597" s="51"/>
      <c r="B1597" s="51" t="s">
        <v>6535</v>
      </c>
      <c r="C1597" s="51" t="s">
        <v>3404</v>
      </c>
      <c r="D1597" s="51" t="s">
        <v>6536</v>
      </c>
      <c r="E1597" s="51" t="s">
        <v>3199</v>
      </c>
      <c r="F1597" s="51" t="s">
        <v>6980</v>
      </c>
      <c r="G1597" s="51" t="str">
        <f t="shared" si="24"/>
        <v>B</v>
      </c>
      <c r="H1597" s="51"/>
      <c r="I1597" s="51"/>
      <c r="J1597" s="51" t="s">
        <v>3401</v>
      </c>
      <c r="K1597" s="51" t="s">
        <v>3203</v>
      </c>
      <c r="L1597" s="51" t="s">
        <v>3406</v>
      </c>
      <c r="M1597" s="52" t="b">
        <v>0</v>
      </c>
      <c r="N1597" s="53">
        <v>44707.491398298604</v>
      </c>
      <c r="O1597" s="51" t="s">
        <v>2815</v>
      </c>
    </row>
    <row r="1598" spans="1:15" x14ac:dyDescent="0.25">
      <c r="A1598" s="51"/>
      <c r="B1598" s="51" t="s">
        <v>6537</v>
      </c>
      <c r="C1598" s="51" t="s">
        <v>3404</v>
      </c>
      <c r="D1598" s="51" t="s">
        <v>6538</v>
      </c>
      <c r="E1598" s="51" t="s">
        <v>3199</v>
      </c>
      <c r="F1598" s="51" t="s">
        <v>6980</v>
      </c>
      <c r="G1598" s="51" t="str">
        <f t="shared" si="24"/>
        <v>B</v>
      </c>
      <c r="H1598" s="51"/>
      <c r="I1598" s="51"/>
      <c r="J1598" s="51" t="s">
        <v>3202</v>
      </c>
      <c r="K1598" s="51" t="s">
        <v>3203</v>
      </c>
      <c r="L1598" s="51" t="s">
        <v>3421</v>
      </c>
      <c r="M1598" s="52" t="b">
        <v>0</v>
      </c>
      <c r="N1598" s="53">
        <v>44719.707079166699</v>
      </c>
      <c r="O1598" s="51" t="s">
        <v>2815</v>
      </c>
    </row>
    <row r="1599" spans="1:15" x14ac:dyDescent="0.25">
      <c r="A1599" s="51"/>
      <c r="B1599" s="51" t="s">
        <v>6539</v>
      </c>
      <c r="C1599" s="51" t="s">
        <v>3399</v>
      </c>
      <c r="D1599" s="51" t="s">
        <v>6540</v>
      </c>
      <c r="E1599" s="51" t="s">
        <v>3199</v>
      </c>
      <c r="F1599" s="51" t="s">
        <v>6980</v>
      </c>
      <c r="G1599" s="51" t="str">
        <f t="shared" si="24"/>
        <v>B</v>
      </c>
      <c r="H1599" s="51"/>
      <c r="I1599" s="51"/>
      <c r="J1599" s="51" t="s">
        <v>3401</v>
      </c>
      <c r="K1599" s="51" t="s">
        <v>3203</v>
      </c>
      <c r="L1599" s="51" t="s">
        <v>4430</v>
      </c>
      <c r="M1599" s="52" t="b">
        <v>0</v>
      </c>
      <c r="N1599" s="53">
        <v>44719.589811539401</v>
      </c>
      <c r="O1599" s="51" t="s">
        <v>2815</v>
      </c>
    </row>
    <row r="1600" spans="1:15" x14ac:dyDescent="0.25">
      <c r="A1600" s="51" t="s">
        <v>32</v>
      </c>
      <c r="B1600" s="51" t="s">
        <v>6541</v>
      </c>
      <c r="C1600" s="51" t="s">
        <v>3396</v>
      </c>
      <c r="D1600" s="51" t="s">
        <v>6542</v>
      </c>
      <c r="E1600" s="51" t="s">
        <v>3195</v>
      </c>
      <c r="F1600" s="51" t="s">
        <v>7313</v>
      </c>
      <c r="G1600" s="51" t="str">
        <f t="shared" si="24"/>
        <v>N</v>
      </c>
      <c r="H1600" s="51"/>
      <c r="I1600" s="51"/>
      <c r="J1600" s="51" t="s">
        <v>3391</v>
      </c>
      <c r="K1600" s="51" t="s">
        <v>3196</v>
      </c>
      <c r="L1600" s="51" t="s">
        <v>4660</v>
      </c>
      <c r="M1600" s="52" t="b">
        <v>0</v>
      </c>
      <c r="N1600" s="53">
        <v>44767.480018090297</v>
      </c>
      <c r="O1600" s="51" t="s">
        <v>34</v>
      </c>
    </row>
    <row r="1601" spans="1:15" x14ac:dyDescent="0.25">
      <c r="A1601" s="51"/>
      <c r="B1601" s="51" t="s">
        <v>6543</v>
      </c>
      <c r="C1601" s="51" t="s">
        <v>3404</v>
      </c>
      <c r="D1601" s="51" t="s">
        <v>6544</v>
      </c>
      <c r="E1601" s="51" t="s">
        <v>3199</v>
      </c>
      <c r="F1601" s="51" t="s">
        <v>6980</v>
      </c>
      <c r="G1601" s="51" t="str">
        <f t="shared" si="24"/>
        <v>B</v>
      </c>
      <c r="H1601" s="51"/>
      <c r="I1601" s="51"/>
      <c r="J1601" s="51" t="s">
        <v>3409</v>
      </c>
      <c r="K1601" s="51" t="s">
        <v>3203</v>
      </c>
      <c r="L1601" s="51" t="s">
        <v>4444</v>
      </c>
      <c r="M1601" s="52" t="b">
        <v>0</v>
      </c>
      <c r="N1601" s="53">
        <v>44705.593522419003</v>
      </c>
      <c r="O1601" s="51" t="s">
        <v>2815</v>
      </c>
    </row>
    <row r="1602" spans="1:15" x14ac:dyDescent="0.25">
      <c r="A1602" s="51"/>
      <c r="B1602" s="51" t="s">
        <v>6545</v>
      </c>
      <c r="C1602" s="51" t="s">
        <v>3404</v>
      </c>
      <c r="D1602" s="51" t="s">
        <v>6546</v>
      </c>
      <c r="E1602" s="51" t="s">
        <v>3199</v>
      </c>
      <c r="F1602" s="51" t="s">
        <v>6980</v>
      </c>
      <c r="G1602" s="51" t="str">
        <f t="shared" si="24"/>
        <v>B</v>
      </c>
      <c r="H1602" s="51"/>
      <c r="I1602" s="51"/>
      <c r="J1602" s="51" t="s">
        <v>3409</v>
      </c>
      <c r="K1602" s="51" t="s">
        <v>3203</v>
      </c>
      <c r="L1602" s="51" t="s">
        <v>3410</v>
      </c>
      <c r="M1602" s="52" t="b">
        <v>0</v>
      </c>
      <c r="N1602" s="53">
        <v>44720.604124965299</v>
      </c>
      <c r="O1602" s="51" t="s">
        <v>2815</v>
      </c>
    </row>
    <row r="1603" spans="1:15" x14ac:dyDescent="0.25">
      <c r="A1603" s="51"/>
      <c r="B1603" s="51" t="s">
        <v>6547</v>
      </c>
      <c r="C1603" s="51" t="s">
        <v>3399</v>
      </c>
      <c r="D1603" s="51" t="s">
        <v>6548</v>
      </c>
      <c r="E1603" s="51" t="s">
        <v>3199</v>
      </c>
      <c r="F1603" s="51" t="s">
        <v>6980</v>
      </c>
      <c r="G1603" s="51" t="str">
        <f t="shared" si="24"/>
        <v>B</v>
      </c>
      <c r="H1603" s="51"/>
      <c r="I1603" s="51"/>
      <c r="J1603" s="51" t="s">
        <v>3409</v>
      </c>
      <c r="K1603" s="51" t="s">
        <v>3203</v>
      </c>
      <c r="L1603" s="51" t="s">
        <v>3918</v>
      </c>
      <c r="M1603" s="52" t="b">
        <v>0</v>
      </c>
      <c r="N1603" s="53">
        <v>44726.547370752298</v>
      </c>
      <c r="O1603" s="51" t="s">
        <v>2815</v>
      </c>
    </row>
    <row r="1604" spans="1:15" x14ac:dyDescent="0.25">
      <c r="A1604" s="51"/>
      <c r="B1604" s="51" t="s">
        <v>6549</v>
      </c>
      <c r="C1604" s="51" t="s">
        <v>3404</v>
      </c>
      <c r="D1604" s="51" t="s">
        <v>6550</v>
      </c>
      <c r="E1604" s="51" t="s">
        <v>4180</v>
      </c>
      <c r="F1604" s="51" t="s">
        <v>6980</v>
      </c>
      <c r="G1604" s="51" t="str">
        <f t="shared" ref="G1604:G1667" si="25">IF(F1604="MIENNAM","N","B")</f>
        <v>B</v>
      </c>
      <c r="H1604" s="51"/>
      <c r="I1604" s="51"/>
      <c r="J1604" s="51" t="s">
        <v>3202</v>
      </c>
      <c r="K1604" s="51" t="s">
        <v>3203</v>
      </c>
      <c r="L1604" s="51" t="s">
        <v>4393</v>
      </c>
      <c r="M1604" s="52" t="b">
        <v>0</v>
      </c>
      <c r="N1604" s="53">
        <v>44727.332879317102</v>
      </c>
      <c r="O1604" s="51" t="s">
        <v>2815</v>
      </c>
    </row>
    <row r="1605" spans="1:15" x14ac:dyDescent="0.25">
      <c r="A1605" s="51" t="s">
        <v>32</v>
      </c>
      <c r="B1605" s="51" t="s">
        <v>6551</v>
      </c>
      <c r="C1605" s="51" t="s">
        <v>3381</v>
      </c>
      <c r="D1605" s="51" t="s">
        <v>6552</v>
      </c>
      <c r="E1605" s="51" t="s">
        <v>3195</v>
      </c>
      <c r="F1605" s="51" t="s">
        <v>7313</v>
      </c>
      <c r="G1605" s="51" t="str">
        <f t="shared" si="25"/>
        <v>N</v>
      </c>
      <c r="H1605" s="51"/>
      <c r="I1605" s="51"/>
      <c r="J1605" s="51" t="s">
        <v>3457</v>
      </c>
      <c r="K1605" s="51" t="s">
        <v>3196</v>
      </c>
      <c r="L1605" s="51" t="s">
        <v>4123</v>
      </c>
      <c r="M1605" s="52" t="b">
        <v>0</v>
      </c>
      <c r="N1605" s="53">
        <v>44714.714867048599</v>
      </c>
      <c r="O1605" s="51" t="s">
        <v>34</v>
      </c>
    </row>
    <row r="1606" spans="1:15" x14ac:dyDescent="0.25">
      <c r="A1606" s="51"/>
      <c r="B1606" s="51" t="s">
        <v>6553</v>
      </c>
      <c r="C1606" s="51" t="s">
        <v>3404</v>
      </c>
      <c r="D1606" s="51" t="s">
        <v>6554</v>
      </c>
      <c r="E1606" s="51" t="s">
        <v>4180</v>
      </c>
      <c r="F1606" s="51" t="s">
        <v>6980</v>
      </c>
      <c r="G1606" s="51" t="str">
        <f t="shared" si="25"/>
        <v>B</v>
      </c>
      <c r="H1606" s="51"/>
      <c r="I1606" s="51"/>
      <c r="J1606" s="51" t="s">
        <v>3202</v>
      </c>
      <c r="K1606" s="51" t="s">
        <v>3203</v>
      </c>
      <c r="L1606" s="51" t="s">
        <v>4393</v>
      </c>
      <c r="M1606" s="52" t="b">
        <v>0</v>
      </c>
      <c r="N1606" s="53">
        <v>44720.377140393502</v>
      </c>
      <c r="O1606" s="51" t="s">
        <v>2815</v>
      </c>
    </row>
    <row r="1607" spans="1:15" x14ac:dyDescent="0.25">
      <c r="A1607" s="51" t="s">
        <v>32</v>
      </c>
      <c r="B1607" s="51" t="s">
        <v>6555</v>
      </c>
      <c r="C1607" s="51" t="s">
        <v>3396</v>
      </c>
      <c r="D1607" s="51" t="s">
        <v>6556</v>
      </c>
      <c r="E1607" s="51" t="s">
        <v>3195</v>
      </c>
      <c r="F1607" s="51" t="s">
        <v>7313</v>
      </c>
      <c r="G1607" s="51" t="str">
        <f t="shared" si="25"/>
        <v>N</v>
      </c>
      <c r="H1607" s="51"/>
      <c r="I1607" s="51"/>
      <c r="J1607" s="51" t="s">
        <v>3391</v>
      </c>
      <c r="K1607" s="51" t="s">
        <v>3196</v>
      </c>
      <c r="L1607" s="51" t="s">
        <v>3392</v>
      </c>
      <c r="M1607" s="52" t="b">
        <v>0</v>
      </c>
      <c r="N1607" s="53">
        <v>44765.4571121181</v>
      </c>
      <c r="O1607" s="51" t="s">
        <v>34</v>
      </c>
    </row>
    <row r="1608" spans="1:15" x14ac:dyDescent="0.25">
      <c r="A1608" s="51"/>
      <c r="B1608" s="51" t="s">
        <v>6557</v>
      </c>
      <c r="C1608" s="51" t="s">
        <v>3399</v>
      </c>
      <c r="D1608" s="51" t="s">
        <v>6558</v>
      </c>
      <c r="E1608" s="51" t="s">
        <v>3199</v>
      </c>
      <c r="F1608" s="51" t="s">
        <v>6980</v>
      </c>
      <c r="G1608" s="51" t="str">
        <f t="shared" si="25"/>
        <v>B</v>
      </c>
      <c r="H1608" s="51"/>
      <c r="I1608" s="51"/>
      <c r="J1608" s="51" t="s">
        <v>3401</v>
      </c>
      <c r="K1608" s="51" t="s">
        <v>3203</v>
      </c>
      <c r="L1608" s="51" t="s">
        <v>3454</v>
      </c>
      <c r="M1608" s="52" t="b">
        <v>0</v>
      </c>
      <c r="N1608" s="53">
        <v>44720.4837464468</v>
      </c>
      <c r="O1608" s="51" t="s">
        <v>2815</v>
      </c>
    </row>
    <row r="1609" spans="1:15" x14ac:dyDescent="0.25">
      <c r="A1609" s="51"/>
      <c r="B1609" s="51" t="s">
        <v>6559</v>
      </c>
      <c r="C1609" s="51" t="s">
        <v>3404</v>
      </c>
      <c r="D1609" s="51" t="s">
        <v>6560</v>
      </c>
      <c r="E1609" s="51" t="s">
        <v>3199</v>
      </c>
      <c r="F1609" s="51" t="s">
        <v>6980</v>
      </c>
      <c r="G1609" s="51" t="str">
        <f t="shared" si="25"/>
        <v>B</v>
      </c>
      <c r="H1609" s="51"/>
      <c r="I1609" s="51"/>
      <c r="J1609" s="51" t="s">
        <v>3401</v>
      </c>
      <c r="K1609" s="51" t="s">
        <v>3203</v>
      </c>
      <c r="L1609" s="51" t="s">
        <v>3476</v>
      </c>
      <c r="M1609" s="52" t="b">
        <v>0</v>
      </c>
      <c r="N1609" s="53">
        <v>44719.711825613398</v>
      </c>
      <c r="O1609" s="51" t="s">
        <v>2815</v>
      </c>
    </row>
    <row r="1610" spans="1:15" x14ac:dyDescent="0.25">
      <c r="A1610" s="51"/>
      <c r="B1610" s="51" t="s">
        <v>6561</v>
      </c>
      <c r="C1610" s="51" t="s">
        <v>6562</v>
      </c>
      <c r="D1610" s="51" t="s">
        <v>6563</v>
      </c>
      <c r="E1610" s="51" t="s">
        <v>4188</v>
      </c>
      <c r="F1610" s="51" t="s">
        <v>7313</v>
      </c>
      <c r="G1610" s="51" t="str">
        <f t="shared" si="25"/>
        <v>N</v>
      </c>
      <c r="H1610" s="51"/>
      <c r="I1610" s="51"/>
      <c r="J1610" s="51"/>
      <c r="K1610" s="51"/>
      <c r="L1610" s="51"/>
      <c r="M1610" s="52" t="b">
        <v>0</v>
      </c>
      <c r="N1610" s="53">
        <v>45052.705553472202</v>
      </c>
      <c r="O1610" s="51" t="s">
        <v>34</v>
      </c>
    </row>
    <row r="1611" spans="1:15" x14ac:dyDescent="0.25">
      <c r="A1611" s="51"/>
      <c r="B1611" s="51" t="s">
        <v>6564</v>
      </c>
      <c r="C1611" s="51" t="s">
        <v>3404</v>
      </c>
      <c r="D1611" s="51" t="s">
        <v>6565</v>
      </c>
      <c r="E1611" s="51" t="s">
        <v>3199</v>
      </c>
      <c r="F1611" s="51" t="s">
        <v>6980</v>
      </c>
      <c r="G1611" s="51" t="str">
        <f t="shared" si="25"/>
        <v>B</v>
      </c>
      <c r="H1611" s="51"/>
      <c r="I1611" s="51"/>
      <c r="J1611" s="51" t="s">
        <v>3409</v>
      </c>
      <c r="K1611" s="51" t="s">
        <v>3203</v>
      </c>
      <c r="L1611" s="51" t="s">
        <v>4444</v>
      </c>
      <c r="M1611" s="52" t="b">
        <v>0</v>
      </c>
      <c r="N1611" s="53">
        <v>44705.592698576402</v>
      </c>
      <c r="O1611" s="51" t="s">
        <v>2815</v>
      </c>
    </row>
    <row r="1612" spans="1:15" x14ac:dyDescent="0.25">
      <c r="A1612" s="51" t="s">
        <v>32</v>
      </c>
      <c r="B1612" s="51" t="s">
        <v>6566</v>
      </c>
      <c r="C1612" s="51" t="s">
        <v>3396</v>
      </c>
      <c r="D1612" s="51" t="s">
        <v>6567</v>
      </c>
      <c r="E1612" s="51" t="s">
        <v>3195</v>
      </c>
      <c r="F1612" s="51" t="s">
        <v>7313</v>
      </c>
      <c r="G1612" s="51" t="str">
        <f t="shared" si="25"/>
        <v>N</v>
      </c>
      <c r="H1612" s="51"/>
      <c r="I1612" s="51"/>
      <c r="J1612" s="51" t="s">
        <v>3391</v>
      </c>
      <c r="K1612" s="51" t="s">
        <v>3196</v>
      </c>
      <c r="L1612" s="51" t="s">
        <v>3430</v>
      </c>
      <c r="M1612" s="52" t="b">
        <v>0</v>
      </c>
      <c r="N1612" s="53">
        <v>44765.342203669003</v>
      </c>
      <c r="O1612" s="51" t="s">
        <v>34</v>
      </c>
    </row>
    <row r="1613" spans="1:15" x14ac:dyDescent="0.25">
      <c r="A1613" s="51" t="s">
        <v>32</v>
      </c>
      <c r="B1613" s="51" t="s">
        <v>6568</v>
      </c>
      <c r="C1613" s="51" t="s">
        <v>3396</v>
      </c>
      <c r="D1613" s="51" t="s">
        <v>6569</v>
      </c>
      <c r="E1613" s="51" t="s">
        <v>3195</v>
      </c>
      <c r="F1613" s="51" t="s">
        <v>7313</v>
      </c>
      <c r="G1613" s="51" t="str">
        <f t="shared" si="25"/>
        <v>N</v>
      </c>
      <c r="H1613" s="51"/>
      <c r="I1613" s="51"/>
      <c r="J1613" s="51" t="s">
        <v>3387</v>
      </c>
      <c r="K1613" s="51" t="s">
        <v>3196</v>
      </c>
      <c r="L1613" s="51" t="s">
        <v>3461</v>
      </c>
      <c r="M1613" s="52" t="b">
        <v>0</v>
      </c>
      <c r="N1613" s="53">
        <v>44765.372807256899</v>
      </c>
      <c r="O1613" s="51" t="s">
        <v>34</v>
      </c>
    </row>
    <row r="1614" spans="1:15" x14ac:dyDescent="0.25">
      <c r="A1614" s="51"/>
      <c r="B1614" s="51" t="s">
        <v>6570</v>
      </c>
      <c r="C1614" s="51" t="s">
        <v>3404</v>
      </c>
      <c r="D1614" s="51" t="s">
        <v>6571</v>
      </c>
      <c r="E1614" s="51" t="s">
        <v>4180</v>
      </c>
      <c r="F1614" s="51" t="s">
        <v>6980</v>
      </c>
      <c r="G1614" s="51" t="str">
        <f t="shared" si="25"/>
        <v>B</v>
      </c>
      <c r="H1614" s="51"/>
      <c r="I1614" s="51"/>
      <c r="J1614" s="51" t="s">
        <v>3202</v>
      </c>
      <c r="K1614" s="51" t="s">
        <v>3203</v>
      </c>
      <c r="L1614" s="51" t="s">
        <v>4393</v>
      </c>
      <c r="M1614" s="52" t="b">
        <v>0</v>
      </c>
      <c r="N1614" s="53">
        <v>44727.350044560197</v>
      </c>
      <c r="O1614" s="51" t="s">
        <v>2815</v>
      </c>
    </row>
    <row r="1615" spans="1:15" x14ac:dyDescent="0.25">
      <c r="A1615" s="51"/>
      <c r="B1615" s="51" t="s">
        <v>6572</v>
      </c>
      <c r="C1615" s="51" t="s">
        <v>3404</v>
      </c>
      <c r="D1615" s="51" t="s">
        <v>6573</v>
      </c>
      <c r="E1615" s="51" t="s">
        <v>3199</v>
      </c>
      <c r="F1615" s="51" t="s">
        <v>6980</v>
      </c>
      <c r="G1615" s="51" t="str">
        <f t="shared" si="25"/>
        <v>B</v>
      </c>
      <c r="H1615" s="51"/>
      <c r="I1615" s="51"/>
      <c r="J1615" s="51" t="s">
        <v>3202</v>
      </c>
      <c r="K1615" s="51" t="s">
        <v>3203</v>
      </c>
      <c r="L1615" s="51" t="s">
        <v>3538</v>
      </c>
      <c r="M1615" s="52" t="b">
        <v>0</v>
      </c>
      <c r="N1615" s="53">
        <v>44720.3266631597</v>
      </c>
      <c r="O1615" s="51" t="s">
        <v>2815</v>
      </c>
    </row>
    <row r="1616" spans="1:15" x14ac:dyDescent="0.25">
      <c r="A1616" s="51" t="s">
        <v>32</v>
      </c>
      <c r="B1616" s="51" t="s">
        <v>6574</v>
      </c>
      <c r="C1616" s="51" t="s">
        <v>3396</v>
      </c>
      <c r="D1616" s="51" t="s">
        <v>6575</v>
      </c>
      <c r="E1616" s="51" t="s">
        <v>3195</v>
      </c>
      <c r="F1616" s="51" t="s">
        <v>7313</v>
      </c>
      <c r="G1616" s="51" t="str">
        <f t="shared" si="25"/>
        <v>N</v>
      </c>
      <c r="H1616" s="51"/>
      <c r="I1616" s="51"/>
      <c r="J1616" s="51" t="s">
        <v>3457</v>
      </c>
      <c r="K1616" s="51" t="s">
        <v>3196</v>
      </c>
      <c r="L1616" s="51" t="s">
        <v>3525</v>
      </c>
      <c r="M1616" s="52" t="b">
        <v>0</v>
      </c>
      <c r="N1616" s="53">
        <v>44765.650791863402</v>
      </c>
      <c r="O1616" s="51" t="s">
        <v>34</v>
      </c>
    </row>
    <row r="1617" spans="1:15" x14ac:dyDescent="0.25">
      <c r="A1617" s="51" t="s">
        <v>32</v>
      </c>
      <c r="B1617" s="51" t="s">
        <v>6576</v>
      </c>
      <c r="C1617" s="51" t="s">
        <v>3396</v>
      </c>
      <c r="D1617" s="51" t="s">
        <v>6577</v>
      </c>
      <c r="E1617" s="51" t="s">
        <v>3195</v>
      </c>
      <c r="F1617" s="51" t="s">
        <v>7313</v>
      </c>
      <c r="G1617" s="51" t="str">
        <f t="shared" si="25"/>
        <v>N</v>
      </c>
      <c r="H1617" s="51"/>
      <c r="I1617" s="51"/>
      <c r="J1617" s="51" t="s">
        <v>3387</v>
      </c>
      <c r="K1617" s="51" t="s">
        <v>3196</v>
      </c>
      <c r="L1617" s="51" t="s">
        <v>3461</v>
      </c>
      <c r="M1617" s="52" t="b">
        <v>0</v>
      </c>
      <c r="N1617" s="53">
        <v>44725.608275960702</v>
      </c>
      <c r="O1617" s="51" t="s">
        <v>34</v>
      </c>
    </row>
    <row r="1618" spans="1:15" x14ac:dyDescent="0.25">
      <c r="A1618" s="51"/>
      <c r="B1618" s="51" t="s">
        <v>6578</v>
      </c>
      <c r="C1618" s="51" t="s">
        <v>6579</v>
      </c>
      <c r="D1618" s="51" t="s">
        <v>1651</v>
      </c>
      <c r="E1618" s="51" t="s">
        <v>4188</v>
      </c>
      <c r="F1618" s="51" t="s">
        <v>7313</v>
      </c>
      <c r="G1618" s="51" t="str">
        <f t="shared" si="25"/>
        <v>N</v>
      </c>
      <c r="H1618" s="51"/>
      <c r="I1618" s="51"/>
      <c r="J1618" s="51"/>
      <c r="K1618" s="51"/>
      <c r="L1618" s="51"/>
      <c r="M1618" s="52" t="b">
        <v>0</v>
      </c>
      <c r="N1618" s="53">
        <v>45052.655602465296</v>
      </c>
      <c r="O1618" s="51" t="s">
        <v>34</v>
      </c>
    </row>
    <row r="1619" spans="1:15" x14ac:dyDescent="0.25">
      <c r="A1619" s="51"/>
      <c r="B1619" s="51" t="s">
        <v>6580</v>
      </c>
      <c r="C1619" s="51" t="s">
        <v>3404</v>
      </c>
      <c r="D1619" s="51" t="s">
        <v>6581</v>
      </c>
      <c r="E1619" s="51" t="s">
        <v>3199</v>
      </c>
      <c r="F1619" s="51" t="s">
        <v>6980</v>
      </c>
      <c r="G1619" s="51" t="str">
        <f t="shared" si="25"/>
        <v>B</v>
      </c>
      <c r="H1619" s="51"/>
      <c r="I1619" s="51"/>
      <c r="J1619" s="51" t="s">
        <v>3401</v>
      </c>
      <c r="K1619" s="51" t="s">
        <v>3203</v>
      </c>
      <c r="L1619" s="51" t="s">
        <v>3476</v>
      </c>
      <c r="M1619" s="52" t="b">
        <v>0</v>
      </c>
      <c r="N1619" s="53">
        <v>44737.553012418997</v>
      </c>
      <c r="O1619" s="51" t="s">
        <v>2815</v>
      </c>
    </row>
    <row r="1620" spans="1:15" x14ac:dyDescent="0.25">
      <c r="A1620" s="51"/>
      <c r="B1620" s="51" t="s">
        <v>6582</v>
      </c>
      <c r="C1620" s="51" t="s">
        <v>3419</v>
      </c>
      <c r="D1620" s="51" t="s">
        <v>6583</v>
      </c>
      <c r="E1620" s="51" t="s">
        <v>3199</v>
      </c>
      <c r="F1620" s="51" t="s">
        <v>6980</v>
      </c>
      <c r="G1620" s="51" t="str">
        <f t="shared" si="25"/>
        <v>B</v>
      </c>
      <c r="H1620" s="51"/>
      <c r="I1620" s="51"/>
      <c r="J1620" s="51" t="s">
        <v>3409</v>
      </c>
      <c r="K1620" s="51" t="s">
        <v>3203</v>
      </c>
      <c r="L1620" s="51" t="s">
        <v>4196</v>
      </c>
      <c r="M1620" s="52" t="b">
        <v>0</v>
      </c>
      <c r="N1620" s="53">
        <v>44720.374662812501</v>
      </c>
      <c r="O1620" s="51" t="s">
        <v>2815</v>
      </c>
    </row>
    <row r="1621" spans="1:15" x14ac:dyDescent="0.25">
      <c r="A1621" s="51"/>
      <c r="B1621" s="51" t="s">
        <v>6584</v>
      </c>
      <c r="C1621" s="51" t="s">
        <v>3419</v>
      </c>
      <c r="D1621" s="51" t="s">
        <v>6585</v>
      </c>
      <c r="E1621" s="51" t="s">
        <v>3199</v>
      </c>
      <c r="F1621" s="51" t="s">
        <v>6980</v>
      </c>
      <c r="G1621" s="51" t="str">
        <f t="shared" si="25"/>
        <v>B</v>
      </c>
      <c r="H1621" s="51"/>
      <c r="I1621" s="51"/>
      <c r="J1621" s="51" t="s">
        <v>3409</v>
      </c>
      <c r="K1621" s="51" t="s">
        <v>3203</v>
      </c>
      <c r="L1621" s="51" t="s">
        <v>4437</v>
      </c>
      <c r="M1621" s="52" t="b">
        <v>0</v>
      </c>
      <c r="N1621" s="53">
        <v>44705.5928943287</v>
      </c>
      <c r="O1621" s="51" t="s">
        <v>2815</v>
      </c>
    </row>
    <row r="1622" spans="1:15" x14ac:dyDescent="0.25">
      <c r="A1622" s="51"/>
      <c r="B1622" s="51" t="s">
        <v>6586</v>
      </c>
      <c r="C1622" s="51" t="s">
        <v>3404</v>
      </c>
      <c r="D1622" s="51" t="s">
        <v>6587</v>
      </c>
      <c r="E1622" s="51" t="s">
        <v>3199</v>
      </c>
      <c r="F1622" s="51" t="s">
        <v>6980</v>
      </c>
      <c r="G1622" s="51" t="str">
        <f t="shared" si="25"/>
        <v>B</v>
      </c>
      <c r="H1622" s="51"/>
      <c r="I1622" s="51"/>
      <c r="J1622" s="51" t="s">
        <v>3202</v>
      </c>
      <c r="K1622" s="51" t="s">
        <v>3203</v>
      </c>
      <c r="L1622" s="51" t="s">
        <v>3479</v>
      </c>
      <c r="M1622" s="52" t="b">
        <v>0</v>
      </c>
      <c r="N1622" s="53">
        <v>44704.493823298602</v>
      </c>
      <c r="O1622" s="51" t="s">
        <v>2815</v>
      </c>
    </row>
    <row r="1623" spans="1:15" x14ac:dyDescent="0.25">
      <c r="A1623" s="51"/>
      <c r="B1623" s="51" t="s">
        <v>6588</v>
      </c>
      <c r="C1623" s="51" t="s">
        <v>3404</v>
      </c>
      <c r="D1623" s="51" t="s">
        <v>6589</v>
      </c>
      <c r="E1623" s="51" t="s">
        <v>4180</v>
      </c>
      <c r="F1623" s="51" t="s">
        <v>6980</v>
      </c>
      <c r="G1623" s="51" t="str">
        <f t="shared" si="25"/>
        <v>B</v>
      </c>
      <c r="H1623" s="51"/>
      <c r="I1623" s="51"/>
      <c r="J1623" s="51" t="s">
        <v>3202</v>
      </c>
      <c r="K1623" s="51" t="s">
        <v>3203</v>
      </c>
      <c r="L1623" s="51" t="s">
        <v>4393</v>
      </c>
      <c r="M1623" s="52" t="b">
        <v>0</v>
      </c>
      <c r="N1623" s="53">
        <v>44728.397375</v>
      </c>
      <c r="O1623" s="51" t="s">
        <v>2815</v>
      </c>
    </row>
    <row r="1624" spans="1:15" x14ac:dyDescent="0.25">
      <c r="A1624" s="51" t="s">
        <v>32</v>
      </c>
      <c r="B1624" s="51" t="s">
        <v>6590</v>
      </c>
      <c r="C1624" s="51" t="s">
        <v>3428</v>
      </c>
      <c r="D1624" s="51" t="s">
        <v>6591</v>
      </c>
      <c r="E1624" s="51" t="s">
        <v>3195</v>
      </c>
      <c r="F1624" s="51" t="s">
        <v>7313</v>
      </c>
      <c r="G1624" s="51" t="str">
        <f t="shared" si="25"/>
        <v>N</v>
      </c>
      <c r="H1624" s="51"/>
      <c r="I1624" s="51"/>
      <c r="J1624" s="51" t="s">
        <v>3391</v>
      </c>
      <c r="K1624" s="51" t="s">
        <v>3196</v>
      </c>
      <c r="L1624" s="51" t="s">
        <v>4126</v>
      </c>
      <c r="M1624" s="52" t="b">
        <v>0</v>
      </c>
      <c r="N1624" s="53">
        <v>44725.620057025502</v>
      </c>
      <c r="O1624" s="51" t="s">
        <v>34</v>
      </c>
    </row>
    <row r="1625" spans="1:15" x14ac:dyDescent="0.25">
      <c r="A1625" s="51" t="s">
        <v>32</v>
      </c>
      <c r="B1625" s="51" t="s">
        <v>6592</v>
      </c>
      <c r="C1625" s="51" t="s">
        <v>3428</v>
      </c>
      <c r="D1625" s="51" t="s">
        <v>6593</v>
      </c>
      <c r="E1625" s="51" t="s">
        <v>3195</v>
      </c>
      <c r="F1625" s="51" t="s">
        <v>7313</v>
      </c>
      <c r="G1625" s="51" t="str">
        <f t="shared" si="25"/>
        <v>N</v>
      </c>
      <c r="H1625" s="51"/>
      <c r="I1625" s="51"/>
      <c r="J1625" s="51" t="s">
        <v>3391</v>
      </c>
      <c r="K1625" s="51" t="s">
        <v>3196</v>
      </c>
      <c r="L1625" s="51" t="s">
        <v>4126</v>
      </c>
      <c r="M1625" s="52" t="b">
        <v>0</v>
      </c>
      <c r="N1625" s="53">
        <v>44735.444972569399</v>
      </c>
      <c r="O1625" s="51" t="s">
        <v>34</v>
      </c>
    </row>
    <row r="1626" spans="1:15" x14ac:dyDescent="0.25">
      <c r="A1626" s="51"/>
      <c r="B1626" s="51" t="s">
        <v>6594</v>
      </c>
      <c r="C1626" s="51" t="s">
        <v>3404</v>
      </c>
      <c r="D1626" s="51" t="s">
        <v>6595</v>
      </c>
      <c r="E1626" s="51" t="s">
        <v>3199</v>
      </c>
      <c r="F1626" s="51" t="s">
        <v>6980</v>
      </c>
      <c r="G1626" s="51" t="str">
        <f t="shared" si="25"/>
        <v>B</v>
      </c>
      <c r="H1626" s="51"/>
      <c r="I1626" s="51"/>
      <c r="J1626" s="51" t="s">
        <v>3409</v>
      </c>
      <c r="K1626" s="51" t="s">
        <v>3203</v>
      </c>
      <c r="L1626" s="51" t="s">
        <v>3532</v>
      </c>
      <c r="M1626" s="52" t="b">
        <v>0</v>
      </c>
      <c r="N1626" s="53">
        <v>44705.582930092598</v>
      </c>
      <c r="O1626" s="51" t="s">
        <v>2815</v>
      </c>
    </row>
    <row r="1627" spans="1:15" x14ac:dyDescent="0.25">
      <c r="A1627" s="51"/>
      <c r="B1627" s="51" t="s">
        <v>6596</v>
      </c>
      <c r="C1627" s="51" t="s">
        <v>3404</v>
      </c>
      <c r="D1627" s="51" t="s">
        <v>6597</v>
      </c>
      <c r="E1627" s="51" t="s">
        <v>4180</v>
      </c>
      <c r="F1627" s="51" t="s">
        <v>6980</v>
      </c>
      <c r="G1627" s="51" t="str">
        <f t="shared" si="25"/>
        <v>B</v>
      </c>
      <c r="H1627" s="51"/>
      <c r="I1627" s="51"/>
      <c r="J1627" s="51" t="s">
        <v>3202</v>
      </c>
      <c r="K1627" s="51" t="s">
        <v>3203</v>
      </c>
      <c r="L1627" s="51" t="s">
        <v>4393</v>
      </c>
      <c r="M1627" s="52" t="b">
        <v>0</v>
      </c>
      <c r="N1627" s="53">
        <v>44746.599677002298</v>
      </c>
      <c r="O1627" s="51" t="s">
        <v>2815</v>
      </c>
    </row>
    <row r="1628" spans="1:15" x14ac:dyDescent="0.25">
      <c r="A1628" s="51"/>
      <c r="B1628" s="51" t="s">
        <v>6598</v>
      </c>
      <c r="C1628" s="51" t="s">
        <v>3404</v>
      </c>
      <c r="D1628" s="51" t="s">
        <v>6599</v>
      </c>
      <c r="E1628" s="51" t="s">
        <v>3199</v>
      </c>
      <c r="F1628" s="51" t="s">
        <v>6980</v>
      </c>
      <c r="G1628" s="51" t="str">
        <f t="shared" si="25"/>
        <v>B</v>
      </c>
      <c r="H1628" s="51"/>
      <c r="I1628" s="51"/>
      <c r="J1628" s="51" t="s">
        <v>3409</v>
      </c>
      <c r="K1628" s="51" t="s">
        <v>3203</v>
      </c>
      <c r="L1628" s="51" t="s">
        <v>4444</v>
      </c>
      <c r="M1628" s="52" t="b">
        <v>0</v>
      </c>
      <c r="N1628" s="53">
        <v>44727.483931018498</v>
      </c>
      <c r="O1628" s="51" t="s">
        <v>2815</v>
      </c>
    </row>
    <row r="1629" spans="1:15" x14ac:dyDescent="0.25">
      <c r="A1629" s="51"/>
      <c r="B1629" s="51" t="s">
        <v>6600</v>
      </c>
      <c r="C1629" s="51" t="s">
        <v>3404</v>
      </c>
      <c r="D1629" s="51" t="s">
        <v>6601</v>
      </c>
      <c r="E1629" s="51" t="s">
        <v>3199</v>
      </c>
      <c r="F1629" s="51" t="s">
        <v>6980</v>
      </c>
      <c r="G1629" s="51" t="str">
        <f t="shared" si="25"/>
        <v>B</v>
      </c>
      <c r="H1629" s="51"/>
      <c r="I1629" s="51"/>
      <c r="J1629" s="51" t="s">
        <v>3409</v>
      </c>
      <c r="K1629" s="51" t="s">
        <v>3203</v>
      </c>
      <c r="L1629" s="51" t="s">
        <v>4196</v>
      </c>
      <c r="M1629" s="52" t="b">
        <v>0</v>
      </c>
      <c r="N1629" s="53">
        <v>44720.372561655102</v>
      </c>
      <c r="O1629" s="51" t="s">
        <v>2815</v>
      </c>
    </row>
    <row r="1630" spans="1:15" x14ac:dyDescent="0.25">
      <c r="A1630" s="51"/>
      <c r="B1630" s="51" t="s">
        <v>6602</v>
      </c>
      <c r="C1630" s="51" t="s">
        <v>3404</v>
      </c>
      <c r="D1630" s="51" t="s">
        <v>6603</v>
      </c>
      <c r="E1630" s="51" t="s">
        <v>4180</v>
      </c>
      <c r="F1630" s="51" t="s">
        <v>6980</v>
      </c>
      <c r="G1630" s="51" t="str">
        <f t="shared" si="25"/>
        <v>B</v>
      </c>
      <c r="H1630" s="51"/>
      <c r="I1630" s="51"/>
      <c r="J1630" s="51" t="s">
        <v>3202</v>
      </c>
      <c r="K1630" s="51" t="s">
        <v>3203</v>
      </c>
      <c r="L1630" s="51" t="s">
        <v>4393</v>
      </c>
      <c r="M1630" s="52" t="b">
        <v>0</v>
      </c>
      <c r="N1630" s="53">
        <v>44746.603881979201</v>
      </c>
      <c r="O1630" s="51" t="s">
        <v>2815</v>
      </c>
    </row>
    <row r="1631" spans="1:15" x14ac:dyDescent="0.25">
      <c r="A1631" s="51"/>
      <c r="B1631" s="51" t="s">
        <v>6604</v>
      </c>
      <c r="C1631" s="51" t="s">
        <v>3404</v>
      </c>
      <c r="D1631" s="51" t="s">
        <v>6605</v>
      </c>
      <c r="E1631" s="51" t="s">
        <v>3199</v>
      </c>
      <c r="F1631" s="51" t="s">
        <v>6980</v>
      </c>
      <c r="G1631" s="51" t="str">
        <f t="shared" si="25"/>
        <v>B</v>
      </c>
      <c r="H1631" s="51"/>
      <c r="I1631" s="51"/>
      <c r="J1631" s="51" t="s">
        <v>3401</v>
      </c>
      <c r="K1631" s="51" t="s">
        <v>3203</v>
      </c>
      <c r="L1631" s="51" t="s">
        <v>3476</v>
      </c>
      <c r="M1631" s="52" t="b">
        <v>0</v>
      </c>
      <c r="N1631" s="53">
        <v>44721.326534455999</v>
      </c>
      <c r="O1631" s="51" t="s">
        <v>2815</v>
      </c>
    </row>
    <row r="1632" spans="1:15" x14ac:dyDescent="0.25">
      <c r="A1632" s="51" t="s">
        <v>32</v>
      </c>
      <c r="B1632" s="51" t="s">
        <v>6606</v>
      </c>
      <c r="C1632" s="51" t="s">
        <v>3396</v>
      </c>
      <c r="D1632" s="51" t="s">
        <v>6607</v>
      </c>
      <c r="E1632" s="51" t="s">
        <v>3195</v>
      </c>
      <c r="F1632" s="51" t="s">
        <v>7313</v>
      </c>
      <c r="G1632" s="51" t="str">
        <f t="shared" si="25"/>
        <v>N</v>
      </c>
      <c r="H1632" s="51"/>
      <c r="I1632" s="51"/>
      <c r="J1632" s="51" t="s">
        <v>3387</v>
      </c>
      <c r="K1632" s="51" t="s">
        <v>3196</v>
      </c>
      <c r="L1632" s="51" t="s">
        <v>3461</v>
      </c>
      <c r="M1632" s="52" t="b">
        <v>0</v>
      </c>
      <c r="N1632" s="53">
        <v>44719.745855706002</v>
      </c>
      <c r="O1632" s="51" t="s">
        <v>34</v>
      </c>
    </row>
    <row r="1633" spans="1:15" x14ac:dyDescent="0.25">
      <c r="A1633" s="51" t="s">
        <v>32</v>
      </c>
      <c r="B1633" s="51" t="s">
        <v>6608</v>
      </c>
      <c r="C1633" s="51" t="s">
        <v>3396</v>
      </c>
      <c r="D1633" s="51" t="s">
        <v>6609</v>
      </c>
      <c r="E1633" s="51" t="s">
        <v>3195</v>
      </c>
      <c r="F1633" s="51" t="s">
        <v>7313</v>
      </c>
      <c r="G1633" s="51" t="str">
        <f t="shared" si="25"/>
        <v>N</v>
      </c>
      <c r="H1633" s="51"/>
      <c r="I1633" s="51"/>
      <c r="J1633" s="51" t="s">
        <v>3301</v>
      </c>
      <c r="K1633" s="51" t="s">
        <v>3196</v>
      </c>
      <c r="L1633" s="51" t="s">
        <v>3656</v>
      </c>
      <c r="M1633" s="52" t="b">
        <v>0</v>
      </c>
      <c r="N1633" s="53">
        <v>44767.359357094901</v>
      </c>
      <c r="O1633" s="51" t="s">
        <v>34</v>
      </c>
    </row>
    <row r="1634" spans="1:15" x14ac:dyDescent="0.25">
      <c r="A1634" s="51" t="s">
        <v>32</v>
      </c>
      <c r="B1634" s="51" t="s">
        <v>6610</v>
      </c>
      <c r="C1634" s="51" t="s">
        <v>3396</v>
      </c>
      <c r="D1634" s="51" t="s">
        <v>6611</v>
      </c>
      <c r="E1634" s="51" t="s">
        <v>3195</v>
      </c>
      <c r="F1634" s="51" t="s">
        <v>7313</v>
      </c>
      <c r="G1634" s="51" t="str">
        <f t="shared" si="25"/>
        <v>N</v>
      </c>
      <c r="H1634" s="51"/>
      <c r="I1634" s="51"/>
      <c r="J1634" s="51" t="s">
        <v>3301</v>
      </c>
      <c r="K1634" s="51" t="s">
        <v>3196</v>
      </c>
      <c r="L1634" s="51" t="s">
        <v>3747</v>
      </c>
      <c r="M1634" s="52" t="b">
        <v>0</v>
      </c>
      <c r="N1634" s="53">
        <v>44765.387689895797</v>
      </c>
      <c r="O1634" s="51" t="s">
        <v>34</v>
      </c>
    </row>
    <row r="1635" spans="1:15" x14ac:dyDescent="0.25">
      <c r="A1635" s="51" t="s">
        <v>32</v>
      </c>
      <c r="B1635" s="51" t="s">
        <v>6612</v>
      </c>
      <c r="C1635" s="51" t="s">
        <v>3396</v>
      </c>
      <c r="D1635" s="51" t="s">
        <v>6613</v>
      </c>
      <c r="E1635" s="51" t="s">
        <v>3195</v>
      </c>
      <c r="F1635" s="51" t="s">
        <v>7313</v>
      </c>
      <c r="G1635" s="51" t="str">
        <f t="shared" si="25"/>
        <v>N</v>
      </c>
      <c r="H1635" s="51"/>
      <c r="I1635" s="51"/>
      <c r="J1635" s="51" t="s">
        <v>3391</v>
      </c>
      <c r="K1635" s="51" t="s">
        <v>3196</v>
      </c>
      <c r="L1635" s="51" t="s">
        <v>3392</v>
      </c>
      <c r="M1635" s="52" t="b">
        <v>0</v>
      </c>
      <c r="N1635" s="53">
        <v>44750.378061539399</v>
      </c>
      <c r="O1635" s="51" t="s">
        <v>34</v>
      </c>
    </row>
    <row r="1636" spans="1:15" x14ac:dyDescent="0.25">
      <c r="A1636" s="51"/>
      <c r="B1636" s="51" t="s">
        <v>6614</v>
      </c>
      <c r="C1636" s="51" t="s">
        <v>3404</v>
      </c>
      <c r="D1636" s="51" t="s">
        <v>6615</v>
      </c>
      <c r="E1636" s="51" t="s">
        <v>4180</v>
      </c>
      <c r="F1636" s="51" t="s">
        <v>6980</v>
      </c>
      <c r="G1636" s="51" t="str">
        <f t="shared" si="25"/>
        <v>B</v>
      </c>
      <c r="H1636" s="51"/>
      <c r="I1636" s="51"/>
      <c r="J1636" s="51" t="s">
        <v>3202</v>
      </c>
      <c r="K1636" s="51" t="s">
        <v>3203</v>
      </c>
      <c r="L1636" s="51" t="s">
        <v>4393</v>
      </c>
      <c r="M1636" s="52" t="b">
        <v>0</v>
      </c>
      <c r="N1636" s="53">
        <v>44820.432118402801</v>
      </c>
      <c r="O1636" s="51" t="s">
        <v>2815</v>
      </c>
    </row>
    <row r="1637" spans="1:15" x14ac:dyDescent="0.25">
      <c r="A1637" s="51"/>
      <c r="B1637" s="51" t="s">
        <v>6616</v>
      </c>
      <c r="C1637" s="51" t="s">
        <v>3404</v>
      </c>
      <c r="D1637" s="51" t="s">
        <v>6617</v>
      </c>
      <c r="E1637" s="51" t="s">
        <v>3199</v>
      </c>
      <c r="F1637" s="51" t="s">
        <v>6980</v>
      </c>
      <c r="G1637" s="51" t="str">
        <f t="shared" si="25"/>
        <v>B</v>
      </c>
      <c r="H1637" s="51"/>
      <c r="I1637" s="51"/>
      <c r="J1637" s="51" t="s">
        <v>3401</v>
      </c>
      <c r="K1637" s="51" t="s">
        <v>3203</v>
      </c>
      <c r="L1637" s="51" t="s">
        <v>3402</v>
      </c>
      <c r="M1637" s="52" t="b">
        <v>0</v>
      </c>
      <c r="N1637" s="53">
        <v>44720.558315544004</v>
      </c>
      <c r="O1637" s="51" t="s">
        <v>2815</v>
      </c>
    </row>
    <row r="1638" spans="1:15" x14ac:dyDescent="0.25">
      <c r="A1638" s="51"/>
      <c r="B1638" s="51" t="s">
        <v>6618</v>
      </c>
      <c r="C1638" s="51" t="s">
        <v>3404</v>
      </c>
      <c r="D1638" s="51" t="s">
        <v>6619</v>
      </c>
      <c r="E1638" s="51" t="s">
        <v>4180</v>
      </c>
      <c r="F1638" s="51" t="s">
        <v>6980</v>
      </c>
      <c r="G1638" s="51" t="str">
        <f t="shared" si="25"/>
        <v>B</v>
      </c>
      <c r="H1638" s="51"/>
      <c r="I1638" s="51"/>
      <c r="J1638" s="51" t="s">
        <v>3202</v>
      </c>
      <c r="K1638" s="51" t="s">
        <v>3203</v>
      </c>
      <c r="L1638" s="51" t="s">
        <v>4393</v>
      </c>
      <c r="M1638" s="52" t="b">
        <v>0</v>
      </c>
      <c r="N1638" s="53">
        <v>44720.332332175902</v>
      </c>
      <c r="O1638" s="51" t="s">
        <v>2815</v>
      </c>
    </row>
    <row r="1639" spans="1:15" x14ac:dyDescent="0.25">
      <c r="A1639" s="51"/>
      <c r="B1639" s="51" t="s">
        <v>6620</v>
      </c>
      <c r="C1639" s="51" t="s">
        <v>3404</v>
      </c>
      <c r="D1639" s="51" t="s">
        <v>6621</v>
      </c>
      <c r="E1639" s="51" t="s">
        <v>3199</v>
      </c>
      <c r="F1639" s="51" t="s">
        <v>6980</v>
      </c>
      <c r="G1639" s="51" t="str">
        <f t="shared" si="25"/>
        <v>B</v>
      </c>
      <c r="H1639" s="51"/>
      <c r="I1639" s="51"/>
      <c r="J1639" s="51" t="s">
        <v>3401</v>
      </c>
      <c r="K1639" s="51" t="s">
        <v>3203</v>
      </c>
      <c r="L1639" s="51" t="s">
        <v>3476</v>
      </c>
      <c r="M1639" s="52" t="b">
        <v>0</v>
      </c>
      <c r="N1639" s="53">
        <v>44720.394612037002</v>
      </c>
      <c r="O1639" s="51" t="s">
        <v>2815</v>
      </c>
    </row>
    <row r="1640" spans="1:15" x14ac:dyDescent="0.25">
      <c r="A1640" s="51" t="s">
        <v>32</v>
      </c>
      <c r="B1640" s="51" t="s">
        <v>6622</v>
      </c>
      <c r="C1640" s="51" t="s">
        <v>3396</v>
      </c>
      <c r="D1640" s="51" t="s">
        <v>6623</v>
      </c>
      <c r="E1640" s="51" t="s">
        <v>3195</v>
      </c>
      <c r="F1640" s="51" t="s">
        <v>7313</v>
      </c>
      <c r="G1640" s="51" t="str">
        <f t="shared" si="25"/>
        <v>N</v>
      </c>
      <c r="H1640" s="51"/>
      <c r="I1640" s="51"/>
      <c r="J1640" s="51" t="s">
        <v>3391</v>
      </c>
      <c r="K1640" s="51" t="s">
        <v>3196</v>
      </c>
      <c r="L1640" s="51" t="s">
        <v>3392</v>
      </c>
      <c r="M1640" s="52" t="b">
        <v>0</v>
      </c>
      <c r="N1640" s="53">
        <v>44765.456432488398</v>
      </c>
      <c r="O1640" s="51" t="s">
        <v>34</v>
      </c>
    </row>
    <row r="1641" spans="1:15" x14ac:dyDescent="0.25">
      <c r="A1641" s="51" t="s">
        <v>32</v>
      </c>
      <c r="B1641" s="51" t="s">
        <v>6624</v>
      </c>
      <c r="C1641" s="51" t="s">
        <v>3396</v>
      </c>
      <c r="D1641" s="51" t="s">
        <v>6625</v>
      </c>
      <c r="E1641" s="51" t="s">
        <v>3195</v>
      </c>
      <c r="F1641" s="51" t="s">
        <v>7313</v>
      </c>
      <c r="G1641" s="51" t="str">
        <f t="shared" si="25"/>
        <v>N</v>
      </c>
      <c r="H1641" s="51"/>
      <c r="I1641" s="51"/>
      <c r="J1641" s="51" t="s">
        <v>3391</v>
      </c>
      <c r="K1641" s="51" t="s">
        <v>3196</v>
      </c>
      <c r="L1641" s="51" t="s">
        <v>4244</v>
      </c>
      <c r="M1641" s="52" t="b">
        <v>0</v>
      </c>
      <c r="N1641" s="53">
        <v>44765.452541550898</v>
      </c>
      <c r="O1641" s="51" t="s">
        <v>34</v>
      </c>
    </row>
    <row r="1642" spans="1:15" x14ac:dyDescent="0.25">
      <c r="A1642" s="51" t="s">
        <v>32</v>
      </c>
      <c r="B1642" s="51" t="s">
        <v>6626</v>
      </c>
      <c r="C1642" s="51" t="s">
        <v>3396</v>
      </c>
      <c r="D1642" s="51" t="s">
        <v>6627</v>
      </c>
      <c r="E1642" s="51" t="s">
        <v>3195</v>
      </c>
      <c r="F1642" s="51" t="s">
        <v>7313</v>
      </c>
      <c r="G1642" s="51" t="str">
        <f t="shared" si="25"/>
        <v>N</v>
      </c>
      <c r="H1642" s="51"/>
      <c r="I1642" s="51"/>
      <c r="J1642" s="51" t="s">
        <v>3457</v>
      </c>
      <c r="K1642" s="51" t="s">
        <v>3196</v>
      </c>
      <c r="L1642" s="51" t="s">
        <v>3525</v>
      </c>
      <c r="M1642" s="52" t="b">
        <v>0</v>
      </c>
      <c r="N1642" s="53">
        <v>44719.781598379603</v>
      </c>
      <c r="O1642" s="51" t="s">
        <v>34</v>
      </c>
    </row>
    <row r="1643" spans="1:15" x14ac:dyDescent="0.25">
      <c r="A1643" s="51"/>
      <c r="B1643" s="51" t="s">
        <v>6628</v>
      </c>
      <c r="C1643" s="51" t="s">
        <v>3404</v>
      </c>
      <c r="D1643" s="51" t="s">
        <v>6629</v>
      </c>
      <c r="E1643" s="51" t="s">
        <v>3199</v>
      </c>
      <c r="F1643" s="51" t="s">
        <v>6980</v>
      </c>
      <c r="G1643" s="51" t="str">
        <f t="shared" si="25"/>
        <v>B</v>
      </c>
      <c r="H1643" s="51"/>
      <c r="I1643" s="51"/>
      <c r="J1643" s="51" t="s">
        <v>3202</v>
      </c>
      <c r="K1643" s="51" t="s">
        <v>3203</v>
      </c>
      <c r="L1643" s="51" t="s">
        <v>3479</v>
      </c>
      <c r="M1643" s="52" t="b">
        <v>0</v>
      </c>
      <c r="N1643" s="53">
        <v>44719.400224155099</v>
      </c>
      <c r="O1643" s="51" t="s">
        <v>2815</v>
      </c>
    </row>
    <row r="1644" spans="1:15" x14ac:dyDescent="0.25">
      <c r="A1644" s="51"/>
      <c r="B1644" s="51" t="s">
        <v>6630</v>
      </c>
      <c r="C1644" s="51" t="s">
        <v>3404</v>
      </c>
      <c r="D1644" s="51" t="s">
        <v>6631</v>
      </c>
      <c r="E1644" s="51" t="s">
        <v>3199</v>
      </c>
      <c r="F1644" s="51" t="s">
        <v>6980</v>
      </c>
      <c r="G1644" s="51" t="str">
        <f t="shared" si="25"/>
        <v>B</v>
      </c>
      <c r="H1644" s="51"/>
      <c r="I1644" s="51"/>
      <c r="J1644" s="51" t="s">
        <v>3202</v>
      </c>
      <c r="K1644" s="51" t="s">
        <v>3203</v>
      </c>
      <c r="L1644" s="51" t="s">
        <v>3415</v>
      </c>
      <c r="M1644" s="52" t="b">
        <v>0</v>
      </c>
      <c r="N1644" s="53">
        <v>44720.718983946797</v>
      </c>
      <c r="O1644" s="51" t="s">
        <v>2815</v>
      </c>
    </row>
    <row r="1645" spans="1:15" x14ac:dyDescent="0.25">
      <c r="A1645" s="51"/>
      <c r="B1645" s="51" t="s">
        <v>6632</v>
      </c>
      <c r="C1645" s="51" t="s">
        <v>3404</v>
      </c>
      <c r="D1645" s="51" t="s">
        <v>6633</v>
      </c>
      <c r="E1645" s="51" t="s">
        <v>3199</v>
      </c>
      <c r="F1645" s="51" t="s">
        <v>6980</v>
      </c>
      <c r="G1645" s="51" t="str">
        <f t="shared" si="25"/>
        <v>B</v>
      </c>
      <c r="H1645" s="51"/>
      <c r="I1645" s="51"/>
      <c r="J1645" s="51" t="s">
        <v>3401</v>
      </c>
      <c r="K1645" s="51" t="s">
        <v>3203</v>
      </c>
      <c r="L1645" s="51" t="s">
        <v>3402</v>
      </c>
      <c r="M1645" s="52" t="b">
        <v>0</v>
      </c>
      <c r="N1645" s="53">
        <v>44720.564866863402</v>
      </c>
      <c r="O1645" s="51" t="s">
        <v>2815</v>
      </c>
    </row>
    <row r="1646" spans="1:15" x14ac:dyDescent="0.25">
      <c r="A1646" s="51"/>
      <c r="B1646" s="51" t="s">
        <v>6634</v>
      </c>
      <c r="C1646" s="51" t="s">
        <v>3404</v>
      </c>
      <c r="D1646" s="51" t="s">
        <v>6635</v>
      </c>
      <c r="E1646" s="51" t="s">
        <v>3199</v>
      </c>
      <c r="F1646" s="51" t="s">
        <v>6980</v>
      </c>
      <c r="G1646" s="51" t="str">
        <f t="shared" si="25"/>
        <v>B</v>
      </c>
      <c r="H1646" s="51"/>
      <c r="I1646" s="51"/>
      <c r="J1646" s="51" t="s">
        <v>3202</v>
      </c>
      <c r="K1646" s="51" t="s">
        <v>3203</v>
      </c>
      <c r="L1646" s="51" t="s">
        <v>3538</v>
      </c>
      <c r="M1646" s="52" t="b">
        <v>0</v>
      </c>
      <c r="N1646" s="53">
        <v>44748.333671527798</v>
      </c>
      <c r="O1646" s="51" t="s">
        <v>2815</v>
      </c>
    </row>
    <row r="1647" spans="1:15" x14ac:dyDescent="0.25">
      <c r="A1647" s="51"/>
      <c r="B1647" s="51" t="s">
        <v>6636</v>
      </c>
      <c r="C1647" s="51" t="s">
        <v>3404</v>
      </c>
      <c r="D1647" s="51" t="s">
        <v>6637</v>
      </c>
      <c r="E1647" s="51" t="s">
        <v>3199</v>
      </c>
      <c r="F1647" s="51" t="s">
        <v>6980</v>
      </c>
      <c r="G1647" s="51" t="str">
        <f t="shared" si="25"/>
        <v>B</v>
      </c>
      <c r="H1647" s="51"/>
      <c r="I1647" s="51"/>
      <c r="J1647" s="51" t="s">
        <v>3409</v>
      </c>
      <c r="K1647" s="51" t="s">
        <v>3203</v>
      </c>
      <c r="L1647" s="51" t="s">
        <v>4444</v>
      </c>
      <c r="M1647" s="52" t="b">
        <v>0</v>
      </c>
      <c r="N1647" s="53">
        <v>44705.593062881897</v>
      </c>
      <c r="O1647" s="51" t="s">
        <v>2815</v>
      </c>
    </row>
    <row r="1648" spans="1:15" x14ac:dyDescent="0.25">
      <c r="A1648" s="51"/>
      <c r="B1648" s="51" t="s">
        <v>6638</v>
      </c>
      <c r="C1648" s="51" t="s">
        <v>3399</v>
      </c>
      <c r="D1648" s="51" t="s">
        <v>6639</v>
      </c>
      <c r="E1648" s="51" t="s">
        <v>3199</v>
      </c>
      <c r="F1648" s="51" t="s">
        <v>6980</v>
      </c>
      <c r="G1648" s="51" t="str">
        <f t="shared" si="25"/>
        <v>B</v>
      </c>
      <c r="H1648" s="51"/>
      <c r="I1648" s="51"/>
      <c r="J1648" s="51" t="s">
        <v>3409</v>
      </c>
      <c r="K1648" s="51" t="s">
        <v>3203</v>
      </c>
      <c r="L1648" s="51" t="s">
        <v>4342</v>
      </c>
      <c r="M1648" s="52" t="b">
        <v>0</v>
      </c>
      <c r="N1648" s="53">
        <v>44719.717664849501</v>
      </c>
      <c r="O1648" s="51" t="s">
        <v>2815</v>
      </c>
    </row>
    <row r="1649" spans="1:15" x14ac:dyDescent="0.25">
      <c r="A1649" s="51"/>
      <c r="B1649" s="51" t="s">
        <v>6640</v>
      </c>
      <c r="C1649" s="51" t="s">
        <v>3404</v>
      </c>
      <c r="D1649" s="51" t="s">
        <v>6641</v>
      </c>
      <c r="E1649" s="51" t="s">
        <v>3199</v>
      </c>
      <c r="F1649" s="51" t="s">
        <v>6980</v>
      </c>
      <c r="G1649" s="51" t="str">
        <f t="shared" si="25"/>
        <v>B</v>
      </c>
      <c r="H1649" s="51"/>
      <c r="I1649" s="51"/>
      <c r="J1649" s="51" t="s">
        <v>3409</v>
      </c>
      <c r="K1649" s="51" t="s">
        <v>3203</v>
      </c>
      <c r="L1649" s="51" t="s">
        <v>3410</v>
      </c>
      <c r="M1649" s="52" t="b">
        <v>0</v>
      </c>
      <c r="N1649" s="53">
        <v>44720.623530590303</v>
      </c>
      <c r="O1649" s="51" t="s">
        <v>2815</v>
      </c>
    </row>
    <row r="1650" spans="1:15" x14ac:dyDescent="0.25">
      <c r="A1650" s="51"/>
      <c r="B1650" s="51" t="s">
        <v>6642</v>
      </c>
      <c r="C1650" s="51" t="s">
        <v>3399</v>
      </c>
      <c r="D1650" s="51" t="s">
        <v>6643</v>
      </c>
      <c r="E1650" s="51" t="s">
        <v>3199</v>
      </c>
      <c r="F1650" s="51" t="s">
        <v>6980</v>
      </c>
      <c r="G1650" s="51" t="str">
        <f t="shared" si="25"/>
        <v>B</v>
      </c>
      <c r="H1650" s="51"/>
      <c r="I1650" s="51"/>
      <c r="J1650" s="51" t="s">
        <v>3401</v>
      </c>
      <c r="K1650" s="51" t="s">
        <v>3203</v>
      </c>
      <c r="L1650" s="51" t="s">
        <v>4204</v>
      </c>
      <c r="M1650" s="52" t="b">
        <v>0</v>
      </c>
      <c r="N1650" s="53">
        <v>44726.733015590296</v>
      </c>
      <c r="O1650" s="51" t="s">
        <v>2815</v>
      </c>
    </row>
    <row r="1651" spans="1:15" x14ac:dyDescent="0.25">
      <c r="A1651" s="51"/>
      <c r="B1651" s="51" t="s">
        <v>6644</v>
      </c>
      <c r="C1651" s="51" t="s">
        <v>3404</v>
      </c>
      <c r="D1651" s="51" t="s">
        <v>6645</v>
      </c>
      <c r="E1651" s="51" t="s">
        <v>3199</v>
      </c>
      <c r="F1651" s="51" t="s">
        <v>6980</v>
      </c>
      <c r="G1651" s="51" t="str">
        <f t="shared" si="25"/>
        <v>B</v>
      </c>
      <c r="H1651" s="51"/>
      <c r="I1651" s="51"/>
      <c r="J1651" s="51" t="s">
        <v>3401</v>
      </c>
      <c r="K1651" s="51" t="s">
        <v>3203</v>
      </c>
      <c r="L1651" s="51" t="s">
        <v>3406</v>
      </c>
      <c r="M1651" s="52" t="b">
        <v>0</v>
      </c>
      <c r="N1651" s="53">
        <v>44707.491607835596</v>
      </c>
      <c r="O1651" s="51" t="s">
        <v>2815</v>
      </c>
    </row>
    <row r="1652" spans="1:15" x14ac:dyDescent="0.25">
      <c r="A1652" s="51"/>
      <c r="B1652" s="51" t="s">
        <v>6646</v>
      </c>
      <c r="C1652" s="51" t="s">
        <v>3404</v>
      </c>
      <c r="D1652" s="51" t="s">
        <v>6647</v>
      </c>
      <c r="E1652" s="51" t="s">
        <v>3199</v>
      </c>
      <c r="F1652" s="51" t="s">
        <v>6980</v>
      </c>
      <c r="G1652" s="51" t="str">
        <f t="shared" si="25"/>
        <v>B</v>
      </c>
      <c r="H1652" s="51"/>
      <c r="I1652" s="51"/>
      <c r="J1652" s="51" t="s">
        <v>3401</v>
      </c>
      <c r="K1652" s="51" t="s">
        <v>3203</v>
      </c>
      <c r="L1652" s="51" t="s">
        <v>3406</v>
      </c>
      <c r="M1652" s="52" t="b">
        <v>0</v>
      </c>
      <c r="N1652" s="53">
        <v>44726.697754201399</v>
      </c>
      <c r="O1652" s="51" t="s">
        <v>2815</v>
      </c>
    </row>
    <row r="1653" spans="1:15" x14ac:dyDescent="0.25">
      <c r="A1653" s="51"/>
      <c r="B1653" s="51" t="s">
        <v>6648</v>
      </c>
      <c r="C1653" s="51" t="s">
        <v>3419</v>
      </c>
      <c r="D1653" s="51" t="s">
        <v>6649</v>
      </c>
      <c r="E1653" s="51" t="s">
        <v>3199</v>
      </c>
      <c r="F1653" s="51" t="s">
        <v>6980</v>
      </c>
      <c r="G1653" s="51" t="str">
        <f t="shared" si="25"/>
        <v>B</v>
      </c>
      <c r="H1653" s="51"/>
      <c r="I1653" s="51"/>
      <c r="J1653" s="51" t="s">
        <v>3409</v>
      </c>
      <c r="K1653" s="51" t="s">
        <v>3203</v>
      </c>
      <c r="L1653" s="51" t="s">
        <v>4437</v>
      </c>
      <c r="M1653" s="52" t="b">
        <v>0</v>
      </c>
      <c r="N1653" s="53">
        <v>44705.593240775503</v>
      </c>
      <c r="O1653" s="51" t="s">
        <v>2815</v>
      </c>
    </row>
    <row r="1654" spans="1:15" x14ac:dyDescent="0.25">
      <c r="A1654" s="51" t="s">
        <v>32</v>
      </c>
      <c r="B1654" s="51" t="s">
        <v>6650</v>
      </c>
      <c r="C1654" s="51" t="s">
        <v>3396</v>
      </c>
      <c r="D1654" s="51" t="s">
        <v>6651</v>
      </c>
      <c r="E1654" s="51" t="s">
        <v>3195</v>
      </c>
      <c r="F1654" s="51" t="s">
        <v>7313</v>
      </c>
      <c r="G1654" s="51" t="str">
        <f t="shared" si="25"/>
        <v>N</v>
      </c>
      <c r="H1654" s="51"/>
      <c r="I1654" s="51"/>
      <c r="J1654" s="51" t="s">
        <v>3301</v>
      </c>
      <c r="K1654" s="51" t="s">
        <v>3196</v>
      </c>
      <c r="L1654" s="51" t="s">
        <v>3397</v>
      </c>
      <c r="M1654" s="52" t="b">
        <v>0</v>
      </c>
      <c r="N1654" s="53">
        <v>44760.675107372699</v>
      </c>
      <c r="O1654" s="51" t="s">
        <v>34</v>
      </c>
    </row>
    <row r="1655" spans="1:15" x14ac:dyDescent="0.25">
      <c r="A1655" s="51"/>
      <c r="B1655" s="51" t="s">
        <v>6652</v>
      </c>
      <c r="C1655" s="51" t="s">
        <v>3404</v>
      </c>
      <c r="D1655" s="51" t="s">
        <v>6653</v>
      </c>
      <c r="E1655" s="51" t="s">
        <v>3199</v>
      </c>
      <c r="F1655" s="51" t="s">
        <v>6980</v>
      </c>
      <c r="G1655" s="51" t="str">
        <f t="shared" si="25"/>
        <v>B</v>
      </c>
      <c r="H1655" s="51"/>
      <c r="I1655" s="51"/>
      <c r="J1655" s="51" t="s">
        <v>3202</v>
      </c>
      <c r="K1655" s="51" t="s">
        <v>3203</v>
      </c>
      <c r="L1655" s="51" t="s">
        <v>3538</v>
      </c>
      <c r="M1655" s="52" t="b">
        <v>0</v>
      </c>
      <c r="N1655" s="53">
        <v>44720.326295752297</v>
      </c>
      <c r="O1655" s="51" t="s">
        <v>2815</v>
      </c>
    </row>
    <row r="1656" spans="1:15" x14ac:dyDescent="0.25">
      <c r="A1656" s="51"/>
      <c r="B1656" s="51" t="s">
        <v>6654</v>
      </c>
      <c r="C1656" s="51" t="s">
        <v>3404</v>
      </c>
      <c r="D1656" s="51" t="s">
        <v>6655</v>
      </c>
      <c r="E1656" s="51" t="s">
        <v>3199</v>
      </c>
      <c r="F1656" s="51" t="s">
        <v>6980</v>
      </c>
      <c r="G1656" s="51" t="str">
        <f t="shared" si="25"/>
        <v>B</v>
      </c>
      <c r="H1656" s="51"/>
      <c r="I1656" s="51"/>
      <c r="J1656" s="51" t="s">
        <v>3202</v>
      </c>
      <c r="K1656" s="51" t="s">
        <v>3203</v>
      </c>
      <c r="L1656" s="51" t="s">
        <v>3421</v>
      </c>
      <c r="M1656" s="52" t="b">
        <v>0</v>
      </c>
      <c r="N1656" s="53">
        <v>44728.692279201401</v>
      </c>
      <c r="O1656" s="51" t="s">
        <v>2815</v>
      </c>
    </row>
    <row r="1657" spans="1:15" x14ac:dyDescent="0.25">
      <c r="A1657" s="51" t="s">
        <v>32</v>
      </c>
      <c r="B1657" s="51" t="s">
        <v>6656</v>
      </c>
      <c r="C1657" s="51" t="s">
        <v>3396</v>
      </c>
      <c r="D1657" s="51" t="s">
        <v>6657</v>
      </c>
      <c r="E1657" s="51" t="s">
        <v>3195</v>
      </c>
      <c r="F1657" s="51" t="s">
        <v>7313</v>
      </c>
      <c r="G1657" s="51" t="str">
        <f t="shared" si="25"/>
        <v>N</v>
      </c>
      <c r="H1657" s="51"/>
      <c r="I1657" s="51"/>
      <c r="J1657" s="51" t="s">
        <v>3457</v>
      </c>
      <c r="K1657" s="51" t="s">
        <v>3196</v>
      </c>
      <c r="L1657" s="51" t="s">
        <v>3525</v>
      </c>
      <c r="M1657" s="52" t="b">
        <v>0</v>
      </c>
      <c r="N1657" s="53">
        <v>44715.360154594899</v>
      </c>
      <c r="O1657" s="51" t="s">
        <v>34</v>
      </c>
    </row>
    <row r="1658" spans="1:15" x14ac:dyDescent="0.25">
      <c r="A1658" s="51"/>
      <c r="B1658" s="51" t="s">
        <v>6658</v>
      </c>
      <c r="C1658" s="51" t="s">
        <v>3404</v>
      </c>
      <c r="D1658" s="51" t="s">
        <v>6659</v>
      </c>
      <c r="E1658" s="51" t="s">
        <v>3199</v>
      </c>
      <c r="F1658" s="51" t="s">
        <v>6980</v>
      </c>
      <c r="G1658" s="51" t="str">
        <f t="shared" si="25"/>
        <v>B</v>
      </c>
      <c r="H1658" s="51"/>
      <c r="I1658" s="51"/>
      <c r="J1658" s="51" t="s">
        <v>3401</v>
      </c>
      <c r="K1658" s="51" t="s">
        <v>3203</v>
      </c>
      <c r="L1658" s="51" t="s">
        <v>3532</v>
      </c>
      <c r="M1658" s="52" t="b">
        <v>0</v>
      </c>
      <c r="N1658" s="53">
        <v>44705.583887696797</v>
      </c>
      <c r="O1658" s="51" t="s">
        <v>2815</v>
      </c>
    </row>
    <row r="1659" spans="1:15" x14ac:dyDescent="0.25">
      <c r="A1659" s="51"/>
      <c r="B1659" s="51" t="s">
        <v>6660</v>
      </c>
      <c r="C1659" s="51" t="s">
        <v>3404</v>
      </c>
      <c r="D1659" s="51" t="s">
        <v>6661</v>
      </c>
      <c r="E1659" s="51" t="s">
        <v>3199</v>
      </c>
      <c r="F1659" s="51" t="s">
        <v>6980</v>
      </c>
      <c r="G1659" s="51" t="str">
        <f t="shared" si="25"/>
        <v>B</v>
      </c>
      <c r="H1659" s="51"/>
      <c r="I1659" s="51"/>
      <c r="J1659" s="51" t="s">
        <v>3401</v>
      </c>
      <c r="K1659" s="51" t="s">
        <v>3203</v>
      </c>
      <c r="L1659" s="51" t="s">
        <v>3454</v>
      </c>
      <c r="M1659" s="52" t="b">
        <v>0</v>
      </c>
      <c r="N1659" s="53">
        <v>44720.597675381898</v>
      </c>
      <c r="O1659" s="51" t="s">
        <v>2815</v>
      </c>
    </row>
    <row r="1660" spans="1:15" x14ac:dyDescent="0.25">
      <c r="A1660" s="51"/>
      <c r="B1660" s="51" t="s">
        <v>6662</v>
      </c>
      <c r="C1660" s="51" t="s">
        <v>3404</v>
      </c>
      <c r="D1660" s="51" t="s">
        <v>6663</v>
      </c>
      <c r="E1660" s="51" t="s">
        <v>3199</v>
      </c>
      <c r="F1660" s="51" t="s">
        <v>6980</v>
      </c>
      <c r="G1660" s="51" t="str">
        <f t="shared" si="25"/>
        <v>B</v>
      </c>
      <c r="H1660" s="51"/>
      <c r="I1660" s="51"/>
      <c r="J1660" s="51" t="s">
        <v>3202</v>
      </c>
      <c r="K1660" s="51" t="s">
        <v>3203</v>
      </c>
      <c r="L1660" s="51" t="s">
        <v>3538</v>
      </c>
      <c r="M1660" s="52" t="b">
        <v>0</v>
      </c>
      <c r="N1660" s="53">
        <v>44748.445611955998</v>
      </c>
      <c r="O1660" s="51" t="s">
        <v>2815</v>
      </c>
    </row>
    <row r="1661" spans="1:15" x14ac:dyDescent="0.25">
      <c r="A1661" s="51"/>
      <c r="B1661" s="51" t="s">
        <v>6664</v>
      </c>
      <c r="C1661" s="51" t="s">
        <v>3399</v>
      </c>
      <c r="D1661" s="51" t="s">
        <v>6665</v>
      </c>
      <c r="E1661" s="51" t="s">
        <v>3199</v>
      </c>
      <c r="F1661" s="51" t="s">
        <v>6980</v>
      </c>
      <c r="G1661" s="51" t="str">
        <f t="shared" si="25"/>
        <v>B</v>
      </c>
      <c r="H1661" s="51"/>
      <c r="I1661" s="51"/>
      <c r="J1661" s="51" t="s">
        <v>3409</v>
      </c>
      <c r="K1661" s="51" t="s">
        <v>3203</v>
      </c>
      <c r="L1661" s="51" t="s">
        <v>4342</v>
      </c>
      <c r="M1661" s="52" t="b">
        <v>0</v>
      </c>
      <c r="N1661" s="53">
        <v>44743.711171411996</v>
      </c>
      <c r="O1661" s="51" t="s">
        <v>2815</v>
      </c>
    </row>
    <row r="1662" spans="1:15" x14ac:dyDescent="0.25">
      <c r="A1662" s="51"/>
      <c r="B1662" s="51" t="s">
        <v>6666</v>
      </c>
      <c r="C1662" s="51" t="s">
        <v>3404</v>
      </c>
      <c r="D1662" s="51" t="s">
        <v>6667</v>
      </c>
      <c r="E1662" s="51" t="s">
        <v>3199</v>
      </c>
      <c r="F1662" s="51" t="s">
        <v>6980</v>
      </c>
      <c r="G1662" s="51" t="str">
        <f t="shared" si="25"/>
        <v>B</v>
      </c>
      <c r="H1662" s="51"/>
      <c r="I1662" s="51"/>
      <c r="J1662" s="51" t="s">
        <v>3202</v>
      </c>
      <c r="K1662" s="51" t="s">
        <v>3203</v>
      </c>
      <c r="L1662" s="51" t="s">
        <v>3435</v>
      </c>
      <c r="M1662" s="52" t="b">
        <v>0</v>
      </c>
      <c r="N1662" s="53">
        <v>44727.588485532397</v>
      </c>
      <c r="O1662" s="51" t="s">
        <v>2815</v>
      </c>
    </row>
    <row r="1663" spans="1:15" x14ac:dyDescent="0.25">
      <c r="A1663" s="51"/>
      <c r="B1663" s="51" t="s">
        <v>6668</v>
      </c>
      <c r="C1663" s="51" t="s">
        <v>3399</v>
      </c>
      <c r="D1663" s="51" t="s">
        <v>6669</v>
      </c>
      <c r="E1663" s="51" t="s">
        <v>3199</v>
      </c>
      <c r="F1663" s="51" t="s">
        <v>6980</v>
      </c>
      <c r="G1663" s="51" t="str">
        <f t="shared" si="25"/>
        <v>B</v>
      </c>
      <c r="H1663" s="51"/>
      <c r="I1663" s="51"/>
      <c r="J1663" s="51" t="s">
        <v>3401</v>
      </c>
      <c r="K1663" s="51" t="s">
        <v>3203</v>
      </c>
      <c r="L1663" s="51" t="s">
        <v>4430</v>
      </c>
      <c r="M1663" s="52" t="b">
        <v>0</v>
      </c>
      <c r="N1663" s="53">
        <v>44720.690731678202</v>
      </c>
      <c r="O1663" s="51" t="s">
        <v>2815</v>
      </c>
    </row>
    <row r="1664" spans="1:15" x14ac:dyDescent="0.25">
      <c r="A1664" s="51"/>
      <c r="B1664" s="51" t="s">
        <v>6670</v>
      </c>
      <c r="C1664" s="51" t="s">
        <v>3404</v>
      </c>
      <c r="D1664" s="51" t="s">
        <v>6671</v>
      </c>
      <c r="E1664" s="51" t="s">
        <v>3199</v>
      </c>
      <c r="F1664" s="51" t="s">
        <v>6980</v>
      </c>
      <c r="G1664" s="51" t="str">
        <f t="shared" si="25"/>
        <v>B</v>
      </c>
      <c r="H1664" s="51"/>
      <c r="I1664" s="51"/>
      <c r="J1664" s="51" t="s">
        <v>3409</v>
      </c>
      <c r="K1664" s="51" t="s">
        <v>3203</v>
      </c>
      <c r="L1664" s="51" t="s">
        <v>3410</v>
      </c>
      <c r="M1664" s="52" t="b">
        <v>0</v>
      </c>
      <c r="N1664" s="53">
        <v>44726.677812766196</v>
      </c>
      <c r="O1664" s="51" t="s">
        <v>2815</v>
      </c>
    </row>
    <row r="1665" spans="1:15" x14ac:dyDescent="0.25">
      <c r="A1665" s="51"/>
      <c r="B1665" s="51" t="s">
        <v>6672</v>
      </c>
      <c r="C1665" s="51" t="s">
        <v>3404</v>
      </c>
      <c r="D1665" s="51" t="s">
        <v>6673</v>
      </c>
      <c r="E1665" s="51" t="s">
        <v>3199</v>
      </c>
      <c r="F1665" s="51" t="s">
        <v>6980</v>
      </c>
      <c r="G1665" s="51" t="str">
        <f t="shared" si="25"/>
        <v>B</v>
      </c>
      <c r="H1665" s="51"/>
      <c r="I1665" s="51"/>
      <c r="J1665" s="51" t="s">
        <v>3401</v>
      </c>
      <c r="K1665" s="51" t="s">
        <v>3203</v>
      </c>
      <c r="L1665" s="51" t="s">
        <v>3454</v>
      </c>
      <c r="M1665" s="52" t="b">
        <v>0</v>
      </c>
      <c r="N1665" s="53">
        <v>44707.415514849497</v>
      </c>
      <c r="O1665" s="51" t="s">
        <v>2815</v>
      </c>
    </row>
    <row r="1666" spans="1:15" x14ac:dyDescent="0.25">
      <c r="A1666" s="51" t="s">
        <v>32</v>
      </c>
      <c r="B1666" s="51" t="s">
        <v>6674</v>
      </c>
      <c r="C1666" s="51" t="s">
        <v>3396</v>
      </c>
      <c r="D1666" s="51" t="s">
        <v>6675</v>
      </c>
      <c r="E1666" s="51" t="s">
        <v>3195</v>
      </c>
      <c r="F1666" s="51" t="s">
        <v>7313</v>
      </c>
      <c r="G1666" s="51" t="str">
        <f t="shared" si="25"/>
        <v>N</v>
      </c>
      <c r="H1666" s="51"/>
      <c r="I1666" s="51"/>
      <c r="J1666" s="51" t="s">
        <v>3391</v>
      </c>
      <c r="K1666" s="51" t="s">
        <v>3196</v>
      </c>
      <c r="L1666" s="51" t="s">
        <v>3392</v>
      </c>
      <c r="M1666" s="52" t="b">
        <v>0</v>
      </c>
      <c r="N1666" s="53">
        <v>44749.610154016198</v>
      </c>
      <c r="O1666" s="51" t="s">
        <v>34</v>
      </c>
    </row>
    <row r="1667" spans="1:15" x14ac:dyDescent="0.25">
      <c r="A1667" s="51" t="s">
        <v>32</v>
      </c>
      <c r="B1667" s="51" t="s">
        <v>6676</v>
      </c>
      <c r="C1667" s="51" t="s">
        <v>3396</v>
      </c>
      <c r="D1667" s="51" t="s">
        <v>6677</v>
      </c>
      <c r="E1667" s="51" t="s">
        <v>3195</v>
      </c>
      <c r="F1667" s="51" t="s">
        <v>7313</v>
      </c>
      <c r="G1667" s="51" t="str">
        <f t="shared" si="25"/>
        <v>N</v>
      </c>
      <c r="H1667" s="51"/>
      <c r="I1667" s="51"/>
      <c r="J1667" s="51" t="s">
        <v>3457</v>
      </c>
      <c r="K1667" s="51" t="s">
        <v>3196</v>
      </c>
      <c r="L1667" s="51" t="s">
        <v>3583</v>
      </c>
      <c r="M1667" s="52" t="b">
        <v>0</v>
      </c>
      <c r="N1667" s="53">
        <v>44749.630955902801</v>
      </c>
      <c r="O1667" s="51" t="s">
        <v>34</v>
      </c>
    </row>
    <row r="1668" spans="1:15" x14ac:dyDescent="0.25">
      <c r="A1668" s="51"/>
      <c r="B1668" s="51" t="s">
        <v>6678</v>
      </c>
      <c r="C1668" s="51" t="s">
        <v>3404</v>
      </c>
      <c r="D1668" s="51" t="s">
        <v>6679</v>
      </c>
      <c r="E1668" s="51" t="s">
        <v>4180</v>
      </c>
      <c r="F1668" s="51" t="s">
        <v>6980</v>
      </c>
      <c r="G1668" s="51" t="str">
        <f t="shared" ref="G1668:G1731" si="26">IF(F1668="MIENNAM","N","B")</f>
        <v>B</v>
      </c>
      <c r="H1668" s="51"/>
      <c r="I1668" s="51"/>
      <c r="J1668" s="51" t="s">
        <v>3202</v>
      </c>
      <c r="K1668" s="51" t="s">
        <v>3203</v>
      </c>
      <c r="L1668" s="51" t="s">
        <v>4393</v>
      </c>
      <c r="M1668" s="52" t="b">
        <v>0</v>
      </c>
      <c r="N1668" s="53">
        <v>44763.453629976902</v>
      </c>
      <c r="O1668" s="51" t="s">
        <v>2815</v>
      </c>
    </row>
    <row r="1669" spans="1:15" x14ac:dyDescent="0.25">
      <c r="A1669" s="51" t="s">
        <v>32</v>
      </c>
      <c r="B1669" s="51" t="s">
        <v>6680</v>
      </c>
      <c r="C1669" s="51" t="s">
        <v>3396</v>
      </c>
      <c r="D1669" s="51" t="s">
        <v>6681</v>
      </c>
      <c r="E1669" s="51" t="s">
        <v>3195</v>
      </c>
      <c r="F1669" s="51" t="s">
        <v>7313</v>
      </c>
      <c r="G1669" s="51" t="str">
        <f t="shared" si="26"/>
        <v>N</v>
      </c>
      <c r="H1669" s="51"/>
      <c r="I1669" s="51"/>
      <c r="J1669" s="51" t="s">
        <v>3391</v>
      </c>
      <c r="K1669" s="51" t="s">
        <v>3196</v>
      </c>
      <c r="L1669" s="51" t="s">
        <v>4660</v>
      </c>
      <c r="M1669" s="52" t="b">
        <v>0</v>
      </c>
      <c r="N1669" s="53">
        <v>44767.4916689815</v>
      </c>
      <c r="O1669" s="51" t="s">
        <v>34</v>
      </c>
    </row>
    <row r="1670" spans="1:15" x14ac:dyDescent="0.25">
      <c r="A1670" s="51" t="s">
        <v>32</v>
      </c>
      <c r="B1670" s="51" t="s">
        <v>6682</v>
      </c>
      <c r="C1670" s="51" t="s">
        <v>3396</v>
      </c>
      <c r="D1670" s="51" t="s">
        <v>6683</v>
      </c>
      <c r="E1670" s="51" t="s">
        <v>3195</v>
      </c>
      <c r="F1670" s="51" t="s">
        <v>7313</v>
      </c>
      <c r="G1670" s="51" t="str">
        <f t="shared" si="26"/>
        <v>N</v>
      </c>
      <c r="H1670" s="51"/>
      <c r="I1670" s="51"/>
      <c r="J1670" s="51" t="s">
        <v>3457</v>
      </c>
      <c r="K1670" s="51" t="s">
        <v>3196</v>
      </c>
      <c r="L1670" s="51" t="s">
        <v>3525</v>
      </c>
      <c r="M1670" s="52" t="b">
        <v>0</v>
      </c>
      <c r="N1670" s="53">
        <v>44765.675633911997</v>
      </c>
      <c r="O1670" s="51" t="s">
        <v>34</v>
      </c>
    </row>
    <row r="1671" spans="1:15" x14ac:dyDescent="0.25">
      <c r="A1671" s="51"/>
      <c r="B1671" s="51" t="s">
        <v>6684</v>
      </c>
      <c r="C1671" s="51" t="s">
        <v>3404</v>
      </c>
      <c r="D1671" s="51" t="s">
        <v>6685</v>
      </c>
      <c r="E1671" s="51" t="s">
        <v>3199</v>
      </c>
      <c r="F1671" s="51" t="s">
        <v>6980</v>
      </c>
      <c r="G1671" s="51" t="str">
        <f t="shared" si="26"/>
        <v>B</v>
      </c>
      <c r="H1671" s="51"/>
      <c r="I1671" s="51"/>
      <c r="J1671" s="51" t="s">
        <v>3202</v>
      </c>
      <c r="K1671" s="51" t="s">
        <v>3203</v>
      </c>
      <c r="L1671" s="51" t="s">
        <v>3435</v>
      </c>
      <c r="M1671" s="52" t="b">
        <v>0</v>
      </c>
      <c r="N1671" s="53">
        <v>44720.462999224503</v>
      </c>
      <c r="O1671" s="51" t="s">
        <v>2815</v>
      </c>
    </row>
    <row r="1672" spans="1:15" x14ac:dyDescent="0.25">
      <c r="A1672" s="51"/>
      <c r="B1672" s="51" t="s">
        <v>6686</v>
      </c>
      <c r="C1672" s="51" t="s">
        <v>3404</v>
      </c>
      <c r="D1672" s="51" t="s">
        <v>6687</v>
      </c>
      <c r="E1672" s="51" t="s">
        <v>4180</v>
      </c>
      <c r="F1672" s="51" t="s">
        <v>6980</v>
      </c>
      <c r="G1672" s="51" t="str">
        <f t="shared" si="26"/>
        <v>B</v>
      </c>
      <c r="H1672" s="51"/>
      <c r="I1672" s="51"/>
      <c r="J1672" s="51" t="s">
        <v>3202</v>
      </c>
      <c r="K1672" s="51" t="s">
        <v>3203</v>
      </c>
      <c r="L1672" s="51" t="s">
        <v>4393</v>
      </c>
      <c r="M1672" s="52" t="b">
        <v>0</v>
      </c>
      <c r="N1672" s="53">
        <v>44705.601442245403</v>
      </c>
      <c r="O1672" s="51" t="s">
        <v>2815</v>
      </c>
    </row>
    <row r="1673" spans="1:15" x14ac:dyDescent="0.25">
      <c r="A1673" s="51" t="s">
        <v>32</v>
      </c>
      <c r="B1673" s="51" t="s">
        <v>6688</v>
      </c>
      <c r="C1673" s="51" t="s">
        <v>3396</v>
      </c>
      <c r="D1673" s="51" t="s">
        <v>6689</v>
      </c>
      <c r="E1673" s="51" t="s">
        <v>3195</v>
      </c>
      <c r="F1673" s="51" t="s">
        <v>7313</v>
      </c>
      <c r="G1673" s="51" t="str">
        <f t="shared" si="26"/>
        <v>N</v>
      </c>
      <c r="H1673" s="51"/>
      <c r="I1673" s="51"/>
      <c r="J1673" s="51" t="s">
        <v>3391</v>
      </c>
      <c r="K1673" s="51" t="s">
        <v>3196</v>
      </c>
      <c r="L1673" s="51" t="s">
        <v>3430</v>
      </c>
      <c r="M1673" s="52" t="b">
        <v>0</v>
      </c>
      <c r="N1673" s="53">
        <v>44765.345706631902</v>
      </c>
      <c r="O1673" s="51" t="s">
        <v>34</v>
      </c>
    </row>
    <row r="1674" spans="1:15" x14ac:dyDescent="0.25">
      <c r="A1674" s="51" t="s">
        <v>32</v>
      </c>
      <c r="B1674" s="51" t="s">
        <v>6690</v>
      </c>
      <c r="C1674" s="51" t="s">
        <v>3428</v>
      </c>
      <c r="D1674" s="51" t="s">
        <v>6691</v>
      </c>
      <c r="E1674" s="51" t="s">
        <v>3195</v>
      </c>
      <c r="F1674" s="51" t="s">
        <v>7313</v>
      </c>
      <c r="G1674" s="51" t="str">
        <f t="shared" si="26"/>
        <v>N</v>
      </c>
      <c r="H1674" s="51"/>
      <c r="I1674" s="51"/>
      <c r="J1674" s="51" t="s">
        <v>3391</v>
      </c>
      <c r="K1674" s="51" t="s">
        <v>3196</v>
      </c>
      <c r="L1674" s="51" t="s">
        <v>4126</v>
      </c>
      <c r="M1674" s="52" t="b">
        <v>0</v>
      </c>
      <c r="N1674" s="53">
        <v>44767.423690080999</v>
      </c>
      <c r="O1674" s="51" t="s">
        <v>34</v>
      </c>
    </row>
    <row r="1675" spans="1:15" x14ac:dyDescent="0.25">
      <c r="A1675" s="51" t="s">
        <v>32</v>
      </c>
      <c r="B1675" s="51" t="s">
        <v>6692</v>
      </c>
      <c r="C1675" s="51" t="s">
        <v>3428</v>
      </c>
      <c r="D1675" s="51" t="s">
        <v>1798</v>
      </c>
      <c r="E1675" s="51" t="s">
        <v>3195</v>
      </c>
      <c r="F1675" s="51" t="s">
        <v>7313</v>
      </c>
      <c r="G1675" s="51" t="str">
        <f t="shared" si="26"/>
        <v>N</v>
      </c>
      <c r="H1675" s="51"/>
      <c r="I1675" s="51"/>
      <c r="J1675" s="51" t="s">
        <v>3301</v>
      </c>
      <c r="K1675" s="51" t="s">
        <v>3196</v>
      </c>
      <c r="L1675" s="51" t="s">
        <v>3397</v>
      </c>
      <c r="M1675" s="52" t="b">
        <v>0</v>
      </c>
      <c r="N1675" s="53">
        <v>44995.662445405098</v>
      </c>
      <c r="O1675" s="51" t="s">
        <v>34</v>
      </c>
    </row>
    <row r="1676" spans="1:15" x14ac:dyDescent="0.25">
      <c r="A1676" s="51" t="s">
        <v>32</v>
      </c>
      <c r="B1676" s="51" t="s">
        <v>6693</v>
      </c>
      <c r="C1676" s="51" t="s">
        <v>3396</v>
      </c>
      <c r="D1676" s="51" t="s">
        <v>6694</v>
      </c>
      <c r="E1676" s="51" t="s">
        <v>3195</v>
      </c>
      <c r="F1676" s="51" t="s">
        <v>7313</v>
      </c>
      <c r="G1676" s="51" t="str">
        <f t="shared" si="26"/>
        <v>N</v>
      </c>
      <c r="H1676" s="51"/>
      <c r="I1676" s="51"/>
      <c r="J1676" s="51" t="s">
        <v>3391</v>
      </c>
      <c r="K1676" s="51" t="s">
        <v>3196</v>
      </c>
      <c r="L1676" s="51" t="s">
        <v>3847</v>
      </c>
      <c r="M1676" s="52" t="b">
        <v>0</v>
      </c>
      <c r="N1676" s="53">
        <v>44765.3766707986</v>
      </c>
      <c r="O1676" s="51" t="s">
        <v>34</v>
      </c>
    </row>
    <row r="1677" spans="1:15" x14ac:dyDescent="0.25">
      <c r="A1677" s="51" t="s">
        <v>32</v>
      </c>
      <c r="B1677" s="51" t="s">
        <v>6695</v>
      </c>
      <c r="C1677" s="51" t="s">
        <v>3396</v>
      </c>
      <c r="D1677" s="51" t="s">
        <v>6696</v>
      </c>
      <c r="E1677" s="51" t="s">
        <v>3195</v>
      </c>
      <c r="F1677" s="51" t="s">
        <v>7313</v>
      </c>
      <c r="G1677" s="51" t="str">
        <f t="shared" si="26"/>
        <v>N</v>
      </c>
      <c r="H1677" s="51"/>
      <c r="I1677" s="51"/>
      <c r="J1677" s="51" t="s">
        <v>3301</v>
      </c>
      <c r="K1677" s="51" t="s">
        <v>3196</v>
      </c>
      <c r="L1677" s="51" t="s">
        <v>3397</v>
      </c>
      <c r="M1677" s="52" t="b">
        <v>0</v>
      </c>
      <c r="N1677" s="53">
        <v>44799.381941354201</v>
      </c>
      <c r="O1677" s="51" t="s">
        <v>34</v>
      </c>
    </row>
    <row r="1678" spans="1:15" x14ac:dyDescent="0.25">
      <c r="A1678" s="51"/>
      <c r="B1678" s="51" t="s">
        <v>6697</v>
      </c>
      <c r="C1678" s="51" t="s">
        <v>3399</v>
      </c>
      <c r="D1678" s="51" t="s">
        <v>6698</v>
      </c>
      <c r="E1678" s="51" t="s">
        <v>3199</v>
      </c>
      <c r="F1678" s="51" t="s">
        <v>6980</v>
      </c>
      <c r="G1678" s="51" t="str">
        <f t="shared" si="26"/>
        <v>B</v>
      </c>
      <c r="H1678" s="51"/>
      <c r="I1678" s="51"/>
      <c r="J1678" s="51" t="s">
        <v>3401</v>
      </c>
      <c r="K1678" s="51" t="s">
        <v>3203</v>
      </c>
      <c r="L1678" s="51" t="s">
        <v>3454</v>
      </c>
      <c r="M1678" s="52" t="b">
        <v>0</v>
      </c>
      <c r="N1678" s="53">
        <v>44720.581071562498</v>
      </c>
      <c r="O1678" s="51" t="s">
        <v>2815</v>
      </c>
    </row>
    <row r="1679" spans="1:15" x14ac:dyDescent="0.25">
      <c r="A1679" s="51"/>
      <c r="B1679" s="51" t="s">
        <v>6699</v>
      </c>
      <c r="C1679" s="51" t="s">
        <v>3404</v>
      </c>
      <c r="D1679" s="51" t="s">
        <v>6700</v>
      </c>
      <c r="E1679" s="51" t="s">
        <v>4180</v>
      </c>
      <c r="F1679" s="51" t="s">
        <v>6980</v>
      </c>
      <c r="G1679" s="51" t="str">
        <f t="shared" si="26"/>
        <v>B</v>
      </c>
      <c r="H1679" s="51"/>
      <c r="I1679" s="51"/>
      <c r="J1679" s="51" t="s">
        <v>3202</v>
      </c>
      <c r="K1679" s="51" t="s">
        <v>3203</v>
      </c>
      <c r="L1679" s="51" t="s">
        <v>4393</v>
      </c>
      <c r="M1679" s="52" t="b">
        <v>0</v>
      </c>
      <c r="N1679" s="53">
        <v>44737.4612277778</v>
      </c>
      <c r="O1679" s="51" t="s">
        <v>2815</v>
      </c>
    </row>
    <row r="1680" spans="1:15" x14ac:dyDescent="0.25">
      <c r="A1680" s="51"/>
      <c r="B1680" s="51" t="s">
        <v>6701</v>
      </c>
      <c r="C1680" s="51" t="s">
        <v>3404</v>
      </c>
      <c r="D1680" s="51" t="s">
        <v>6702</v>
      </c>
      <c r="E1680" s="51" t="s">
        <v>3199</v>
      </c>
      <c r="F1680" s="51" t="s">
        <v>6980</v>
      </c>
      <c r="G1680" s="51" t="str">
        <f t="shared" si="26"/>
        <v>B</v>
      </c>
      <c r="H1680" s="51"/>
      <c r="I1680" s="51"/>
      <c r="J1680" s="51" t="s">
        <v>3401</v>
      </c>
      <c r="K1680" s="51" t="s">
        <v>3203</v>
      </c>
      <c r="L1680" s="51" t="s">
        <v>3402</v>
      </c>
      <c r="M1680" s="52" t="b">
        <v>0</v>
      </c>
      <c r="N1680" s="53">
        <v>44709.441675544003</v>
      </c>
      <c r="O1680" s="51" t="s">
        <v>2815</v>
      </c>
    </row>
    <row r="1681" spans="1:15" x14ac:dyDescent="0.25">
      <c r="A1681" s="51" t="s">
        <v>32</v>
      </c>
      <c r="B1681" s="51" t="s">
        <v>6703</v>
      </c>
      <c r="C1681" s="51" t="s">
        <v>3396</v>
      </c>
      <c r="D1681" s="51" t="s">
        <v>6704</v>
      </c>
      <c r="E1681" s="51" t="s">
        <v>3195</v>
      </c>
      <c r="F1681" s="51" t="s">
        <v>7313</v>
      </c>
      <c r="G1681" s="51" t="str">
        <f t="shared" si="26"/>
        <v>N</v>
      </c>
      <c r="H1681" s="51"/>
      <c r="I1681" s="51"/>
      <c r="J1681" s="51" t="s">
        <v>3391</v>
      </c>
      <c r="K1681" s="51" t="s">
        <v>3196</v>
      </c>
      <c r="L1681" s="51" t="s">
        <v>3847</v>
      </c>
      <c r="M1681" s="52" t="b">
        <v>0</v>
      </c>
      <c r="N1681" s="53">
        <v>44765.367477280102</v>
      </c>
      <c r="O1681" s="51" t="s">
        <v>34</v>
      </c>
    </row>
    <row r="1682" spans="1:15" x14ac:dyDescent="0.25">
      <c r="A1682" s="51" t="s">
        <v>32</v>
      </c>
      <c r="B1682" s="51" t="s">
        <v>6705</v>
      </c>
      <c r="C1682" s="51" t="s">
        <v>3396</v>
      </c>
      <c r="D1682" s="51" t="s">
        <v>6706</v>
      </c>
      <c r="E1682" s="51" t="s">
        <v>3195</v>
      </c>
      <c r="F1682" s="51" t="s">
        <v>7313</v>
      </c>
      <c r="G1682" s="51" t="str">
        <f t="shared" si="26"/>
        <v>N</v>
      </c>
      <c r="H1682" s="51"/>
      <c r="I1682" s="51"/>
      <c r="J1682" s="51" t="s">
        <v>3391</v>
      </c>
      <c r="K1682" s="51" t="s">
        <v>3196</v>
      </c>
      <c r="L1682" s="51" t="s">
        <v>3847</v>
      </c>
      <c r="M1682" s="52" t="b">
        <v>0</v>
      </c>
      <c r="N1682" s="53">
        <v>44765.382585150503</v>
      </c>
      <c r="O1682" s="51" t="s">
        <v>34</v>
      </c>
    </row>
    <row r="1683" spans="1:15" x14ac:dyDescent="0.25">
      <c r="A1683" s="51" t="s">
        <v>32</v>
      </c>
      <c r="B1683" s="51" t="s">
        <v>6707</v>
      </c>
      <c r="C1683" s="51" t="s">
        <v>3396</v>
      </c>
      <c r="D1683" s="51" t="s">
        <v>6708</v>
      </c>
      <c r="E1683" s="51" t="s">
        <v>3195</v>
      </c>
      <c r="F1683" s="51" t="s">
        <v>7313</v>
      </c>
      <c r="G1683" s="51" t="str">
        <f t="shared" si="26"/>
        <v>N</v>
      </c>
      <c r="H1683" s="51"/>
      <c r="I1683" s="51"/>
      <c r="J1683" s="51" t="s">
        <v>3457</v>
      </c>
      <c r="K1683" s="51" t="s">
        <v>3196</v>
      </c>
      <c r="L1683" s="51" t="s">
        <v>3525</v>
      </c>
      <c r="M1683" s="52" t="b">
        <v>0</v>
      </c>
      <c r="N1683" s="53">
        <v>44720.748532523103</v>
      </c>
      <c r="O1683" s="51" t="s">
        <v>34</v>
      </c>
    </row>
    <row r="1684" spans="1:15" x14ac:dyDescent="0.25">
      <c r="A1684" s="51" t="s">
        <v>32</v>
      </c>
      <c r="B1684" s="51" t="s">
        <v>6709</v>
      </c>
      <c r="C1684" s="51" t="s">
        <v>3396</v>
      </c>
      <c r="D1684" s="51" t="s">
        <v>6710</v>
      </c>
      <c r="E1684" s="51" t="s">
        <v>3195</v>
      </c>
      <c r="F1684" s="51" t="s">
        <v>7313</v>
      </c>
      <c r="G1684" s="51" t="str">
        <f t="shared" si="26"/>
        <v>N</v>
      </c>
      <c r="H1684" s="51"/>
      <c r="I1684" s="51"/>
      <c r="J1684" s="51" t="s">
        <v>3391</v>
      </c>
      <c r="K1684" s="51" t="s">
        <v>3196</v>
      </c>
      <c r="L1684" s="51" t="s">
        <v>3392</v>
      </c>
      <c r="M1684" s="52" t="b">
        <v>0</v>
      </c>
      <c r="N1684" s="53">
        <v>44769.423414895798</v>
      </c>
      <c r="O1684" s="51" t="s">
        <v>34</v>
      </c>
    </row>
    <row r="1685" spans="1:15" x14ac:dyDescent="0.25">
      <c r="A1685" s="51" t="s">
        <v>32</v>
      </c>
      <c r="B1685" s="51" t="s">
        <v>6711</v>
      </c>
      <c r="C1685" s="51" t="s">
        <v>3396</v>
      </c>
      <c r="D1685" s="51" t="s">
        <v>6712</v>
      </c>
      <c r="E1685" s="51" t="s">
        <v>3195</v>
      </c>
      <c r="F1685" s="51" t="s">
        <v>7313</v>
      </c>
      <c r="G1685" s="51" t="str">
        <f t="shared" si="26"/>
        <v>N</v>
      </c>
      <c r="H1685" s="51"/>
      <c r="I1685" s="51"/>
      <c r="J1685" s="51" t="s">
        <v>3457</v>
      </c>
      <c r="K1685" s="51" t="s">
        <v>3196</v>
      </c>
      <c r="L1685" s="51" t="s">
        <v>3383</v>
      </c>
      <c r="M1685" s="52" t="b">
        <v>0</v>
      </c>
      <c r="N1685" s="53">
        <v>44767.548260879601</v>
      </c>
      <c r="O1685" s="51" t="s">
        <v>34</v>
      </c>
    </row>
    <row r="1686" spans="1:15" x14ac:dyDescent="0.25">
      <c r="A1686" s="51" t="s">
        <v>32</v>
      </c>
      <c r="B1686" s="51" t="s">
        <v>6713</v>
      </c>
      <c r="C1686" s="51" t="s">
        <v>3976</v>
      </c>
      <c r="D1686" s="51" t="s">
        <v>6714</v>
      </c>
      <c r="E1686" s="51" t="s">
        <v>3195</v>
      </c>
      <c r="F1686" s="51" t="s">
        <v>7313</v>
      </c>
      <c r="G1686" s="51" t="str">
        <f t="shared" si="26"/>
        <v>N</v>
      </c>
      <c r="H1686" s="51"/>
      <c r="I1686" s="51"/>
      <c r="J1686" s="51" t="s">
        <v>3301</v>
      </c>
      <c r="K1686" s="51" t="s">
        <v>3196</v>
      </c>
      <c r="L1686" s="51" t="s">
        <v>3397</v>
      </c>
      <c r="M1686" s="52" t="b">
        <v>0</v>
      </c>
      <c r="N1686" s="53">
        <v>44767.329362766199</v>
      </c>
      <c r="O1686" s="51" t="s">
        <v>34</v>
      </c>
    </row>
    <row r="1687" spans="1:15" x14ac:dyDescent="0.25">
      <c r="A1687" s="51"/>
      <c r="B1687" s="51" t="s">
        <v>6715</v>
      </c>
      <c r="C1687" s="51" t="s">
        <v>3404</v>
      </c>
      <c r="D1687" s="51" t="s">
        <v>1970</v>
      </c>
      <c r="E1687" s="51" t="s">
        <v>3199</v>
      </c>
      <c r="F1687" s="51" t="s">
        <v>6980</v>
      </c>
      <c r="G1687" s="51" t="str">
        <f t="shared" si="26"/>
        <v>B</v>
      </c>
      <c r="H1687" s="51"/>
      <c r="I1687" s="51"/>
      <c r="J1687" s="51" t="s">
        <v>3401</v>
      </c>
      <c r="K1687" s="51" t="s">
        <v>3203</v>
      </c>
      <c r="L1687" s="51" t="s">
        <v>3406</v>
      </c>
      <c r="M1687" s="52" t="b">
        <v>0</v>
      </c>
      <c r="N1687" s="53">
        <v>44707.491802546298</v>
      </c>
      <c r="O1687" s="51" t="s">
        <v>2815</v>
      </c>
    </row>
    <row r="1688" spans="1:15" x14ac:dyDescent="0.25">
      <c r="A1688" s="51" t="s">
        <v>32</v>
      </c>
      <c r="B1688" s="51" t="s">
        <v>6716</v>
      </c>
      <c r="C1688" s="51" t="s">
        <v>3396</v>
      </c>
      <c r="D1688" s="51" t="s">
        <v>6717</v>
      </c>
      <c r="E1688" s="51" t="s">
        <v>3195</v>
      </c>
      <c r="F1688" s="51" t="s">
        <v>7313</v>
      </c>
      <c r="G1688" s="51" t="str">
        <f t="shared" si="26"/>
        <v>N</v>
      </c>
      <c r="H1688" s="51"/>
      <c r="I1688" s="51"/>
      <c r="J1688" s="51" t="s">
        <v>3391</v>
      </c>
      <c r="K1688" s="51" t="s">
        <v>3196</v>
      </c>
      <c r="L1688" s="51" t="s">
        <v>3430</v>
      </c>
      <c r="M1688" s="52" t="b">
        <v>0</v>
      </c>
      <c r="N1688" s="53">
        <v>44735.596840312501</v>
      </c>
      <c r="O1688" s="51" t="s">
        <v>34</v>
      </c>
    </row>
    <row r="1689" spans="1:15" x14ac:dyDescent="0.25">
      <c r="A1689" s="51"/>
      <c r="B1689" s="51" t="s">
        <v>6718</v>
      </c>
      <c r="C1689" s="51" t="s">
        <v>3399</v>
      </c>
      <c r="D1689" s="51" t="s">
        <v>6719</v>
      </c>
      <c r="E1689" s="51" t="s">
        <v>3199</v>
      </c>
      <c r="F1689" s="51" t="s">
        <v>6980</v>
      </c>
      <c r="G1689" s="51" t="str">
        <f t="shared" si="26"/>
        <v>B</v>
      </c>
      <c r="H1689" s="51"/>
      <c r="I1689" s="51"/>
      <c r="J1689" s="51" t="s">
        <v>3401</v>
      </c>
      <c r="K1689" s="51" t="s">
        <v>3203</v>
      </c>
      <c r="L1689" s="51" t="s">
        <v>4430</v>
      </c>
      <c r="M1689" s="52" t="b">
        <v>0</v>
      </c>
      <c r="N1689" s="53">
        <v>44719.588743865701</v>
      </c>
      <c r="O1689" s="51" t="s">
        <v>2815</v>
      </c>
    </row>
    <row r="1690" spans="1:15" x14ac:dyDescent="0.25">
      <c r="A1690" s="51"/>
      <c r="B1690" s="51" t="s">
        <v>6720</v>
      </c>
      <c r="C1690" s="51" t="s">
        <v>3399</v>
      </c>
      <c r="D1690" s="51" t="s">
        <v>6721</v>
      </c>
      <c r="E1690" s="51" t="s">
        <v>3199</v>
      </c>
      <c r="F1690" s="51" t="s">
        <v>6980</v>
      </c>
      <c r="G1690" s="51" t="str">
        <f t="shared" si="26"/>
        <v>B</v>
      </c>
      <c r="H1690" s="51"/>
      <c r="I1690" s="51"/>
      <c r="J1690" s="51" t="s">
        <v>3401</v>
      </c>
      <c r="K1690" s="51" t="s">
        <v>3203</v>
      </c>
      <c r="L1690" s="51" t="s">
        <v>3443</v>
      </c>
      <c r="M1690" s="52" t="b">
        <v>0</v>
      </c>
      <c r="N1690" s="53">
        <v>44737.334363506903</v>
      </c>
      <c r="O1690" s="51" t="s">
        <v>2815</v>
      </c>
    </row>
    <row r="1691" spans="1:15" x14ac:dyDescent="0.25">
      <c r="A1691" s="51" t="s">
        <v>32</v>
      </c>
      <c r="B1691" s="51" t="s">
        <v>6722</v>
      </c>
      <c r="C1691" s="51" t="s">
        <v>3396</v>
      </c>
      <c r="D1691" s="51" t="s">
        <v>6723</v>
      </c>
      <c r="E1691" s="51" t="s">
        <v>3195</v>
      </c>
      <c r="F1691" s="51" t="s">
        <v>7313</v>
      </c>
      <c r="G1691" s="51" t="str">
        <f t="shared" si="26"/>
        <v>N</v>
      </c>
      <c r="H1691" s="51"/>
      <c r="I1691" s="51"/>
      <c r="J1691" s="51" t="s">
        <v>3391</v>
      </c>
      <c r="K1691" s="51" t="s">
        <v>3196</v>
      </c>
      <c r="L1691" s="51" t="s">
        <v>4126</v>
      </c>
      <c r="M1691" s="52" t="b">
        <v>0</v>
      </c>
      <c r="N1691" s="53">
        <v>44767.428815312502</v>
      </c>
      <c r="O1691" s="51" t="s">
        <v>34</v>
      </c>
    </row>
    <row r="1692" spans="1:15" x14ac:dyDescent="0.25">
      <c r="A1692" s="51" t="s">
        <v>32</v>
      </c>
      <c r="B1692" s="51" t="s">
        <v>6724</v>
      </c>
      <c r="C1692" s="51" t="s">
        <v>3976</v>
      </c>
      <c r="D1692" s="51" t="s">
        <v>6725</v>
      </c>
      <c r="E1692" s="51" t="s">
        <v>3195</v>
      </c>
      <c r="F1692" s="51" t="s">
        <v>7313</v>
      </c>
      <c r="G1692" s="51" t="str">
        <f t="shared" si="26"/>
        <v>N</v>
      </c>
      <c r="H1692" s="51"/>
      <c r="I1692" s="51"/>
      <c r="J1692" s="51" t="s">
        <v>3301</v>
      </c>
      <c r="K1692" s="51" t="s">
        <v>3196</v>
      </c>
      <c r="L1692" s="51" t="s">
        <v>3397</v>
      </c>
      <c r="M1692" s="52" t="b">
        <v>0</v>
      </c>
      <c r="N1692" s="53">
        <v>44750.337326041699</v>
      </c>
      <c r="O1692" s="51" t="s">
        <v>34</v>
      </c>
    </row>
    <row r="1693" spans="1:15" x14ac:dyDescent="0.25">
      <c r="A1693" s="51" t="s">
        <v>32</v>
      </c>
      <c r="B1693" s="51" t="s">
        <v>6726</v>
      </c>
      <c r="C1693" s="51" t="s">
        <v>3396</v>
      </c>
      <c r="D1693" s="51" t="s">
        <v>6727</v>
      </c>
      <c r="E1693" s="51" t="s">
        <v>3195</v>
      </c>
      <c r="F1693" s="51" t="s">
        <v>7313</v>
      </c>
      <c r="G1693" s="51" t="str">
        <f t="shared" si="26"/>
        <v>N</v>
      </c>
      <c r="H1693" s="51"/>
      <c r="I1693" s="51"/>
      <c r="J1693" s="51" t="s">
        <v>3391</v>
      </c>
      <c r="K1693" s="51" t="s">
        <v>3196</v>
      </c>
      <c r="L1693" s="51" t="s">
        <v>3392</v>
      </c>
      <c r="M1693" s="52" t="b">
        <v>0</v>
      </c>
      <c r="N1693" s="53">
        <v>44749.608174456</v>
      </c>
      <c r="O1693" s="51" t="s">
        <v>34</v>
      </c>
    </row>
    <row r="1694" spans="1:15" x14ac:dyDescent="0.25">
      <c r="A1694" s="51" t="s">
        <v>32</v>
      </c>
      <c r="B1694" s="51" t="s">
        <v>6728</v>
      </c>
      <c r="C1694" s="51" t="s">
        <v>3396</v>
      </c>
      <c r="D1694" s="51" t="s">
        <v>6729</v>
      </c>
      <c r="E1694" s="51" t="s">
        <v>3195</v>
      </c>
      <c r="F1694" s="51" t="s">
        <v>7313</v>
      </c>
      <c r="G1694" s="51" t="str">
        <f t="shared" si="26"/>
        <v>N</v>
      </c>
      <c r="H1694" s="51"/>
      <c r="I1694" s="51"/>
      <c r="J1694" s="51" t="s">
        <v>3387</v>
      </c>
      <c r="K1694" s="51" t="s">
        <v>3196</v>
      </c>
      <c r="L1694" s="51" t="s">
        <v>3461</v>
      </c>
      <c r="M1694" s="52" t="b">
        <v>0</v>
      </c>
      <c r="N1694" s="53">
        <v>44767.450538044002</v>
      </c>
      <c r="O1694" s="51" t="s">
        <v>34</v>
      </c>
    </row>
    <row r="1695" spans="1:15" x14ac:dyDescent="0.25">
      <c r="A1695" s="51"/>
      <c r="B1695" s="51" t="s">
        <v>6730</v>
      </c>
      <c r="C1695" s="51" t="s">
        <v>3404</v>
      </c>
      <c r="D1695" s="51" t="s">
        <v>6731</v>
      </c>
      <c r="E1695" s="51" t="s">
        <v>3199</v>
      </c>
      <c r="F1695" s="51" t="s">
        <v>6980</v>
      </c>
      <c r="G1695" s="51" t="str">
        <f t="shared" si="26"/>
        <v>B</v>
      </c>
      <c r="H1695" s="51"/>
      <c r="I1695" s="51"/>
      <c r="J1695" s="51" t="s">
        <v>3409</v>
      </c>
      <c r="K1695" s="51" t="s">
        <v>3203</v>
      </c>
      <c r="L1695" s="51" t="s">
        <v>4175</v>
      </c>
      <c r="M1695" s="52" t="b">
        <v>0</v>
      </c>
      <c r="N1695" s="53">
        <v>44720.358634027798</v>
      </c>
      <c r="O1695" s="51" t="s">
        <v>2815</v>
      </c>
    </row>
    <row r="1696" spans="1:15" x14ac:dyDescent="0.25">
      <c r="A1696" s="51" t="s">
        <v>32</v>
      </c>
      <c r="B1696" s="51" t="s">
        <v>6732</v>
      </c>
      <c r="C1696" s="51" t="s">
        <v>3396</v>
      </c>
      <c r="D1696" s="51" t="s">
        <v>6733</v>
      </c>
      <c r="E1696" s="51" t="s">
        <v>3195</v>
      </c>
      <c r="F1696" s="51" t="s">
        <v>7313</v>
      </c>
      <c r="G1696" s="51" t="str">
        <f t="shared" si="26"/>
        <v>N</v>
      </c>
      <c r="H1696" s="51"/>
      <c r="I1696" s="51"/>
      <c r="J1696" s="51" t="s">
        <v>3387</v>
      </c>
      <c r="K1696" s="51" t="s">
        <v>3196</v>
      </c>
      <c r="L1696" s="51" t="s">
        <v>3574</v>
      </c>
      <c r="M1696" s="52" t="b">
        <v>0</v>
      </c>
      <c r="N1696" s="53">
        <v>44719.7422756944</v>
      </c>
      <c r="O1696" s="51" t="s">
        <v>34</v>
      </c>
    </row>
    <row r="1697" spans="1:15" x14ac:dyDescent="0.25">
      <c r="A1697" s="51" t="s">
        <v>32</v>
      </c>
      <c r="B1697" s="51" t="s">
        <v>6734</v>
      </c>
      <c r="C1697" s="51" t="s">
        <v>3396</v>
      </c>
      <c r="D1697" s="51" t="s">
        <v>6735</v>
      </c>
      <c r="E1697" s="51" t="s">
        <v>3195</v>
      </c>
      <c r="F1697" s="51" t="s">
        <v>7313</v>
      </c>
      <c r="G1697" s="51" t="str">
        <f t="shared" si="26"/>
        <v>N</v>
      </c>
      <c r="H1697" s="51"/>
      <c r="I1697" s="51"/>
      <c r="J1697" s="51" t="s">
        <v>3391</v>
      </c>
      <c r="K1697" s="51" t="s">
        <v>3196</v>
      </c>
      <c r="L1697" s="51" t="s">
        <v>3392</v>
      </c>
      <c r="M1697" s="52" t="b">
        <v>0</v>
      </c>
      <c r="N1697" s="53">
        <v>44769.421663229201</v>
      </c>
      <c r="O1697" s="51" t="s">
        <v>34</v>
      </c>
    </row>
    <row r="1698" spans="1:15" x14ac:dyDescent="0.25">
      <c r="A1698" s="51" t="s">
        <v>32</v>
      </c>
      <c r="B1698" s="51" t="s">
        <v>6736</v>
      </c>
      <c r="C1698" s="51" t="s">
        <v>3396</v>
      </c>
      <c r="D1698" s="51" t="s">
        <v>6737</v>
      </c>
      <c r="E1698" s="51" t="s">
        <v>3195</v>
      </c>
      <c r="F1698" s="51" t="s">
        <v>7313</v>
      </c>
      <c r="G1698" s="51" t="str">
        <f t="shared" si="26"/>
        <v>N</v>
      </c>
      <c r="H1698" s="51"/>
      <c r="I1698" s="51"/>
      <c r="J1698" s="51" t="s">
        <v>3457</v>
      </c>
      <c r="K1698" s="51" t="s">
        <v>3196</v>
      </c>
      <c r="L1698" s="51" t="s">
        <v>3383</v>
      </c>
      <c r="M1698" s="52" t="b">
        <v>0</v>
      </c>
      <c r="N1698" s="53">
        <v>44767.549406516198</v>
      </c>
      <c r="O1698" s="51" t="s">
        <v>34</v>
      </c>
    </row>
    <row r="1699" spans="1:15" x14ac:dyDescent="0.25">
      <c r="A1699" s="51" t="s">
        <v>32</v>
      </c>
      <c r="B1699" s="51" t="s">
        <v>6738</v>
      </c>
      <c r="C1699" s="51" t="s">
        <v>3396</v>
      </c>
      <c r="D1699" s="51" t="s">
        <v>6739</v>
      </c>
      <c r="E1699" s="51" t="s">
        <v>3195</v>
      </c>
      <c r="F1699" s="51" t="s">
        <v>7313</v>
      </c>
      <c r="G1699" s="51" t="str">
        <f t="shared" si="26"/>
        <v>N</v>
      </c>
      <c r="H1699" s="51"/>
      <c r="I1699" s="51"/>
      <c r="J1699" s="51" t="s">
        <v>3391</v>
      </c>
      <c r="K1699" s="51" t="s">
        <v>3196</v>
      </c>
      <c r="L1699" s="51" t="s">
        <v>3430</v>
      </c>
      <c r="M1699" s="52" t="b">
        <v>0</v>
      </c>
      <c r="N1699" s="53">
        <v>44749.616222835597</v>
      </c>
      <c r="O1699" s="51" t="s">
        <v>34</v>
      </c>
    </row>
    <row r="1700" spans="1:15" x14ac:dyDescent="0.25">
      <c r="A1700" s="51" t="s">
        <v>32</v>
      </c>
      <c r="B1700" s="51" t="s">
        <v>6740</v>
      </c>
      <c r="C1700" s="51" t="s">
        <v>3381</v>
      </c>
      <c r="D1700" s="51" t="s">
        <v>6741</v>
      </c>
      <c r="E1700" s="51" t="s">
        <v>3195</v>
      </c>
      <c r="F1700" s="51" t="s">
        <v>7313</v>
      </c>
      <c r="G1700" s="51" t="str">
        <f t="shared" si="26"/>
        <v>N</v>
      </c>
      <c r="H1700" s="51"/>
      <c r="I1700" s="51"/>
      <c r="J1700" s="51" t="s">
        <v>3457</v>
      </c>
      <c r="K1700" s="51" t="s">
        <v>3196</v>
      </c>
      <c r="L1700" s="51" t="s">
        <v>4123</v>
      </c>
      <c r="M1700" s="52" t="b">
        <v>0</v>
      </c>
      <c r="N1700" s="53">
        <v>44767.408747719899</v>
      </c>
      <c r="O1700" s="51" t="s">
        <v>34</v>
      </c>
    </row>
    <row r="1701" spans="1:15" x14ac:dyDescent="0.25">
      <c r="A1701" s="51"/>
      <c r="B1701" s="51" t="s">
        <v>6742</v>
      </c>
      <c r="C1701" s="51" t="s">
        <v>3399</v>
      </c>
      <c r="D1701" s="51" t="s">
        <v>6743</v>
      </c>
      <c r="E1701" s="51" t="s">
        <v>3199</v>
      </c>
      <c r="F1701" s="51" t="s">
        <v>6980</v>
      </c>
      <c r="G1701" s="51" t="str">
        <f t="shared" si="26"/>
        <v>B</v>
      </c>
      <c r="H1701" s="51"/>
      <c r="I1701" s="51"/>
      <c r="J1701" s="51" t="s">
        <v>3401</v>
      </c>
      <c r="K1701" s="51" t="s">
        <v>3203</v>
      </c>
      <c r="L1701" s="51" t="s">
        <v>4430</v>
      </c>
      <c r="M1701" s="52" t="b">
        <v>0</v>
      </c>
      <c r="N1701" s="53">
        <v>44727.325451585602</v>
      </c>
      <c r="O1701" s="51" t="s">
        <v>2815</v>
      </c>
    </row>
    <row r="1702" spans="1:15" x14ac:dyDescent="0.25">
      <c r="A1702" s="51"/>
      <c r="B1702" s="51" t="s">
        <v>6744</v>
      </c>
      <c r="C1702" s="51" t="s">
        <v>3404</v>
      </c>
      <c r="D1702" s="51" t="s">
        <v>6745</v>
      </c>
      <c r="E1702" s="51" t="s">
        <v>3199</v>
      </c>
      <c r="F1702" s="51" t="s">
        <v>6980</v>
      </c>
      <c r="G1702" s="51" t="str">
        <f t="shared" si="26"/>
        <v>B</v>
      </c>
      <c r="H1702" s="51"/>
      <c r="I1702" s="51"/>
      <c r="J1702" s="51" t="s">
        <v>3202</v>
      </c>
      <c r="K1702" s="51" t="s">
        <v>3203</v>
      </c>
      <c r="L1702" s="51" t="s">
        <v>3421</v>
      </c>
      <c r="M1702" s="52" t="b">
        <v>0</v>
      </c>
      <c r="N1702" s="53">
        <v>44746.5452093403</v>
      </c>
      <c r="O1702" s="51" t="s">
        <v>2815</v>
      </c>
    </row>
    <row r="1703" spans="1:15" x14ac:dyDescent="0.25">
      <c r="A1703" s="51"/>
      <c r="B1703" s="51" t="s">
        <v>6746</v>
      </c>
      <c r="C1703" s="51" t="s">
        <v>3399</v>
      </c>
      <c r="D1703" s="51" t="s">
        <v>6747</v>
      </c>
      <c r="E1703" s="51" t="s">
        <v>3199</v>
      </c>
      <c r="F1703" s="51" t="s">
        <v>6980</v>
      </c>
      <c r="G1703" s="51" t="str">
        <f t="shared" si="26"/>
        <v>B</v>
      </c>
      <c r="H1703" s="51"/>
      <c r="I1703" s="51"/>
      <c r="J1703" s="51" t="s">
        <v>3401</v>
      </c>
      <c r="K1703" s="51" t="s">
        <v>3203</v>
      </c>
      <c r="L1703" s="51" t="s">
        <v>3449</v>
      </c>
      <c r="M1703" s="52" t="b">
        <v>0</v>
      </c>
      <c r="N1703" s="53">
        <v>44719.5598727662</v>
      </c>
      <c r="O1703" s="51" t="s">
        <v>2815</v>
      </c>
    </row>
    <row r="1704" spans="1:15" x14ac:dyDescent="0.25">
      <c r="A1704" s="51"/>
      <c r="B1704" s="51" t="s">
        <v>6748</v>
      </c>
      <c r="C1704" s="51" t="s">
        <v>3399</v>
      </c>
      <c r="D1704" s="51" t="s">
        <v>6749</v>
      </c>
      <c r="E1704" s="51" t="s">
        <v>3199</v>
      </c>
      <c r="F1704" s="51" t="s">
        <v>6980</v>
      </c>
      <c r="G1704" s="51" t="str">
        <f t="shared" si="26"/>
        <v>B</v>
      </c>
      <c r="H1704" s="51"/>
      <c r="I1704" s="51"/>
      <c r="J1704" s="51" t="s">
        <v>3401</v>
      </c>
      <c r="K1704" s="51" t="s">
        <v>3203</v>
      </c>
      <c r="L1704" s="51" t="s">
        <v>4430</v>
      </c>
      <c r="M1704" s="52" t="b">
        <v>0</v>
      </c>
      <c r="N1704" s="53">
        <v>44720.690058101798</v>
      </c>
      <c r="O1704" s="51" t="s">
        <v>2815</v>
      </c>
    </row>
    <row r="1705" spans="1:15" x14ac:dyDescent="0.25">
      <c r="A1705" s="51"/>
      <c r="B1705" s="51" t="s">
        <v>6750</v>
      </c>
      <c r="C1705" s="51" t="s">
        <v>3404</v>
      </c>
      <c r="D1705" s="51" t="s">
        <v>6751</v>
      </c>
      <c r="E1705" s="51" t="s">
        <v>3199</v>
      </c>
      <c r="F1705" s="51" t="s">
        <v>6980</v>
      </c>
      <c r="G1705" s="51" t="str">
        <f t="shared" si="26"/>
        <v>B</v>
      </c>
      <c r="H1705" s="51"/>
      <c r="I1705" s="51"/>
      <c r="J1705" s="51" t="s">
        <v>3401</v>
      </c>
      <c r="K1705" s="51" t="s">
        <v>3203</v>
      </c>
      <c r="L1705" s="51" t="s">
        <v>3402</v>
      </c>
      <c r="M1705" s="52" t="b">
        <v>0</v>
      </c>
      <c r="N1705" s="53">
        <v>44720.402092442098</v>
      </c>
      <c r="O1705" s="51" t="s">
        <v>2815</v>
      </c>
    </row>
    <row r="1706" spans="1:15" x14ac:dyDescent="0.25">
      <c r="A1706" s="51" t="s">
        <v>32</v>
      </c>
      <c r="B1706" s="51" t="s">
        <v>6752</v>
      </c>
      <c r="C1706" s="51" t="s">
        <v>3396</v>
      </c>
      <c r="D1706" s="51" t="s">
        <v>6753</v>
      </c>
      <c r="E1706" s="51" t="s">
        <v>3195</v>
      </c>
      <c r="F1706" s="51" t="s">
        <v>7313</v>
      </c>
      <c r="G1706" s="51" t="str">
        <f t="shared" si="26"/>
        <v>N</v>
      </c>
      <c r="H1706" s="51"/>
      <c r="I1706" s="51"/>
      <c r="J1706" s="51" t="s">
        <v>3457</v>
      </c>
      <c r="K1706" s="51" t="s">
        <v>3196</v>
      </c>
      <c r="L1706" s="51" t="s">
        <v>3383</v>
      </c>
      <c r="M1706" s="52" t="b">
        <v>0</v>
      </c>
      <c r="N1706" s="53">
        <v>44767.417603275499</v>
      </c>
      <c r="O1706" s="51" t="s">
        <v>34</v>
      </c>
    </row>
    <row r="1707" spans="1:15" x14ac:dyDescent="0.25">
      <c r="A1707" s="51" t="s">
        <v>32</v>
      </c>
      <c r="B1707" s="51" t="s">
        <v>6754</v>
      </c>
      <c r="C1707" s="51" t="s">
        <v>3396</v>
      </c>
      <c r="D1707" s="51" t="s">
        <v>6755</v>
      </c>
      <c r="E1707" s="51" t="s">
        <v>3195</v>
      </c>
      <c r="F1707" s="51" t="s">
        <v>7313</v>
      </c>
      <c r="G1707" s="51" t="str">
        <f t="shared" si="26"/>
        <v>N</v>
      </c>
      <c r="H1707" s="51"/>
      <c r="I1707" s="51"/>
      <c r="J1707" s="51" t="s">
        <v>3301</v>
      </c>
      <c r="K1707" s="51" t="s">
        <v>3196</v>
      </c>
      <c r="L1707" s="51" t="s">
        <v>3656</v>
      </c>
      <c r="M1707" s="52" t="b">
        <v>0</v>
      </c>
      <c r="N1707" s="53">
        <v>44767.3338917824</v>
      </c>
      <c r="O1707" s="51" t="s">
        <v>34</v>
      </c>
    </row>
    <row r="1708" spans="1:15" x14ac:dyDescent="0.25">
      <c r="A1708" s="51" t="s">
        <v>32</v>
      </c>
      <c r="B1708" s="51" t="s">
        <v>6756</v>
      </c>
      <c r="C1708" s="51" t="s">
        <v>3396</v>
      </c>
      <c r="D1708" s="51" t="s">
        <v>6757</v>
      </c>
      <c r="E1708" s="51" t="s">
        <v>3195</v>
      </c>
      <c r="F1708" s="51" t="s">
        <v>7313</v>
      </c>
      <c r="G1708" s="51" t="str">
        <f t="shared" si="26"/>
        <v>N</v>
      </c>
      <c r="H1708" s="51"/>
      <c r="I1708" s="51"/>
      <c r="J1708" s="51" t="s">
        <v>3391</v>
      </c>
      <c r="K1708" s="51" t="s">
        <v>3196</v>
      </c>
      <c r="L1708" s="51" t="s">
        <v>4126</v>
      </c>
      <c r="M1708" s="52" t="b">
        <v>0</v>
      </c>
      <c r="N1708" s="53">
        <v>44735.424785914402</v>
      </c>
      <c r="O1708" s="51" t="s">
        <v>34</v>
      </c>
    </row>
    <row r="1709" spans="1:15" x14ac:dyDescent="0.25">
      <c r="A1709" s="51"/>
      <c r="B1709" s="51" t="s">
        <v>6758</v>
      </c>
      <c r="C1709" s="51" t="s">
        <v>3404</v>
      </c>
      <c r="D1709" s="51" t="s">
        <v>6759</v>
      </c>
      <c r="E1709" s="51" t="s">
        <v>3199</v>
      </c>
      <c r="F1709" s="51" t="s">
        <v>6980</v>
      </c>
      <c r="G1709" s="51" t="str">
        <f t="shared" si="26"/>
        <v>B</v>
      </c>
      <c r="H1709" s="51"/>
      <c r="I1709" s="51"/>
      <c r="J1709" s="51" t="s">
        <v>3202</v>
      </c>
      <c r="K1709" s="51" t="s">
        <v>3203</v>
      </c>
      <c r="L1709" s="51" t="s">
        <v>3415</v>
      </c>
      <c r="M1709" s="52" t="b">
        <v>0</v>
      </c>
      <c r="N1709" s="53">
        <v>44727.7524261574</v>
      </c>
      <c r="O1709" s="51" t="s">
        <v>2815</v>
      </c>
    </row>
    <row r="1710" spans="1:15" x14ac:dyDescent="0.25">
      <c r="A1710" s="51"/>
      <c r="B1710" s="51" t="s">
        <v>6760</v>
      </c>
      <c r="C1710" s="51" t="s">
        <v>3404</v>
      </c>
      <c r="D1710" s="51" t="s">
        <v>6761</v>
      </c>
      <c r="E1710" s="51" t="s">
        <v>3199</v>
      </c>
      <c r="F1710" s="51" t="s">
        <v>6980</v>
      </c>
      <c r="G1710" s="51" t="str">
        <f t="shared" si="26"/>
        <v>B</v>
      </c>
      <c r="H1710" s="51"/>
      <c r="I1710" s="51"/>
      <c r="J1710" s="51" t="s">
        <v>3202</v>
      </c>
      <c r="K1710" s="51" t="s">
        <v>3203</v>
      </c>
      <c r="L1710" s="51" t="s">
        <v>3538</v>
      </c>
      <c r="M1710" s="52" t="b">
        <v>0</v>
      </c>
      <c r="N1710" s="53">
        <v>44720.346446215299</v>
      </c>
      <c r="O1710" s="51" t="s">
        <v>2815</v>
      </c>
    </row>
    <row r="1711" spans="1:15" x14ac:dyDescent="0.25">
      <c r="A1711" s="51"/>
      <c r="B1711" s="51" t="s">
        <v>6762</v>
      </c>
      <c r="C1711" s="51" t="s">
        <v>3404</v>
      </c>
      <c r="D1711" s="51" t="s">
        <v>6763</v>
      </c>
      <c r="E1711" s="51" t="s">
        <v>3199</v>
      </c>
      <c r="F1711" s="51" t="s">
        <v>6980</v>
      </c>
      <c r="G1711" s="51" t="str">
        <f t="shared" si="26"/>
        <v>B</v>
      </c>
      <c r="H1711" s="51"/>
      <c r="I1711" s="51"/>
      <c r="J1711" s="51" t="s">
        <v>3401</v>
      </c>
      <c r="K1711" s="51" t="s">
        <v>3203</v>
      </c>
      <c r="L1711" s="51" t="s">
        <v>3476</v>
      </c>
      <c r="M1711" s="52" t="b">
        <v>0</v>
      </c>
      <c r="N1711" s="53">
        <v>44727.419383993103</v>
      </c>
      <c r="O1711" s="51" t="s">
        <v>2815</v>
      </c>
    </row>
    <row r="1712" spans="1:15" x14ac:dyDescent="0.25">
      <c r="A1712" s="51"/>
      <c r="B1712" s="51" t="s">
        <v>6764</v>
      </c>
      <c r="C1712" s="51" t="s">
        <v>3404</v>
      </c>
      <c r="D1712" s="51" t="s">
        <v>6765</v>
      </c>
      <c r="E1712" s="51" t="s">
        <v>3199</v>
      </c>
      <c r="F1712" s="51" t="s">
        <v>6980</v>
      </c>
      <c r="G1712" s="51" t="str">
        <f t="shared" si="26"/>
        <v>B</v>
      </c>
      <c r="H1712" s="51"/>
      <c r="I1712" s="51"/>
      <c r="J1712" s="51" t="s">
        <v>3401</v>
      </c>
      <c r="K1712" s="51" t="s">
        <v>3203</v>
      </c>
      <c r="L1712" s="51" t="s">
        <v>3476</v>
      </c>
      <c r="M1712" s="52" t="b">
        <v>0</v>
      </c>
      <c r="N1712" s="53">
        <v>44720.579793321798</v>
      </c>
      <c r="O1712" s="51" t="s">
        <v>2815</v>
      </c>
    </row>
    <row r="1713" spans="1:15" x14ac:dyDescent="0.25">
      <c r="A1713" s="51" t="s">
        <v>32</v>
      </c>
      <c r="B1713" s="51" t="s">
        <v>6766</v>
      </c>
      <c r="C1713" s="51" t="s">
        <v>3396</v>
      </c>
      <c r="D1713" s="51" t="s">
        <v>6767</v>
      </c>
      <c r="E1713" s="51" t="s">
        <v>3195</v>
      </c>
      <c r="F1713" s="51" t="s">
        <v>7313</v>
      </c>
      <c r="G1713" s="51" t="str">
        <f t="shared" si="26"/>
        <v>N</v>
      </c>
      <c r="H1713" s="51"/>
      <c r="I1713" s="51"/>
      <c r="J1713" s="51" t="s">
        <v>3301</v>
      </c>
      <c r="K1713" s="51" t="s">
        <v>3196</v>
      </c>
      <c r="L1713" s="51" t="s">
        <v>3397</v>
      </c>
      <c r="M1713" s="52" t="b">
        <v>0</v>
      </c>
      <c r="N1713" s="53">
        <v>44767.355847418999</v>
      </c>
      <c r="O1713" s="51" t="s">
        <v>34</v>
      </c>
    </row>
    <row r="1714" spans="1:15" x14ac:dyDescent="0.25">
      <c r="A1714" s="51" t="s">
        <v>32</v>
      </c>
      <c r="B1714" s="51" t="s">
        <v>6768</v>
      </c>
      <c r="C1714" s="51" t="s">
        <v>3396</v>
      </c>
      <c r="D1714" s="51" t="s">
        <v>2421</v>
      </c>
      <c r="E1714" s="51" t="s">
        <v>3195</v>
      </c>
      <c r="F1714" s="51" t="s">
        <v>7313</v>
      </c>
      <c r="G1714" s="51" t="str">
        <f t="shared" si="26"/>
        <v>N</v>
      </c>
      <c r="H1714" s="51"/>
      <c r="I1714" s="51"/>
      <c r="J1714" s="51" t="s">
        <v>3457</v>
      </c>
      <c r="K1714" s="51" t="s">
        <v>3196</v>
      </c>
      <c r="L1714" s="51" t="s">
        <v>3583</v>
      </c>
      <c r="M1714" s="52" t="b">
        <v>0</v>
      </c>
      <c r="N1714" s="53">
        <v>44755.644031516204</v>
      </c>
      <c r="O1714" s="51" t="s">
        <v>34</v>
      </c>
    </row>
    <row r="1715" spans="1:15" x14ac:dyDescent="0.25">
      <c r="A1715" s="51" t="s">
        <v>32</v>
      </c>
      <c r="B1715" s="51" t="s">
        <v>6769</v>
      </c>
      <c r="C1715" s="51" t="s">
        <v>3396</v>
      </c>
      <c r="D1715" s="51" t="s">
        <v>6770</v>
      </c>
      <c r="E1715" s="51" t="s">
        <v>3195</v>
      </c>
      <c r="F1715" s="51" t="s">
        <v>7313</v>
      </c>
      <c r="G1715" s="51" t="str">
        <f t="shared" si="26"/>
        <v>N</v>
      </c>
      <c r="H1715" s="51"/>
      <c r="I1715" s="51"/>
      <c r="J1715" s="51" t="s">
        <v>3387</v>
      </c>
      <c r="K1715" s="51" t="s">
        <v>3196</v>
      </c>
      <c r="L1715" s="51" t="s">
        <v>3571</v>
      </c>
      <c r="M1715" s="52" t="b">
        <v>0</v>
      </c>
      <c r="N1715" s="53">
        <v>44723.465139965301</v>
      </c>
      <c r="O1715" s="51" t="s">
        <v>34</v>
      </c>
    </row>
    <row r="1716" spans="1:15" x14ac:dyDescent="0.25">
      <c r="A1716" s="51"/>
      <c r="B1716" s="51" t="s">
        <v>6771</v>
      </c>
      <c r="C1716" s="51" t="s">
        <v>3399</v>
      </c>
      <c r="D1716" s="51" t="s">
        <v>6772</v>
      </c>
      <c r="E1716" s="51" t="s">
        <v>3199</v>
      </c>
      <c r="F1716" s="51" t="s">
        <v>6980</v>
      </c>
      <c r="G1716" s="51" t="str">
        <f t="shared" si="26"/>
        <v>B</v>
      </c>
      <c r="H1716" s="51"/>
      <c r="I1716" s="51"/>
      <c r="J1716" s="51" t="s">
        <v>3401</v>
      </c>
      <c r="K1716" s="51" t="s">
        <v>3203</v>
      </c>
      <c r="L1716" s="51" t="s">
        <v>4397</v>
      </c>
      <c r="M1716" s="52" t="b">
        <v>0</v>
      </c>
      <c r="N1716" s="53">
        <v>44719.548890544</v>
      </c>
      <c r="O1716" s="51" t="s">
        <v>2815</v>
      </c>
    </row>
    <row r="1717" spans="1:15" x14ac:dyDescent="0.25">
      <c r="A1717" s="51" t="s">
        <v>32</v>
      </c>
      <c r="B1717" s="51" t="s">
        <v>6773</v>
      </c>
      <c r="C1717" s="51" t="s">
        <v>3396</v>
      </c>
      <c r="D1717" s="51" t="s">
        <v>6774</v>
      </c>
      <c r="E1717" s="51" t="s">
        <v>3195</v>
      </c>
      <c r="F1717" s="51" t="s">
        <v>7313</v>
      </c>
      <c r="G1717" s="51" t="str">
        <f t="shared" si="26"/>
        <v>N</v>
      </c>
      <c r="H1717" s="51"/>
      <c r="I1717" s="51"/>
      <c r="J1717" s="51" t="s">
        <v>3391</v>
      </c>
      <c r="K1717" s="51" t="s">
        <v>3196</v>
      </c>
      <c r="L1717" s="51" t="s">
        <v>3392</v>
      </c>
      <c r="M1717" s="52" t="b">
        <v>0</v>
      </c>
      <c r="N1717" s="53">
        <v>44769.422237071798</v>
      </c>
      <c r="O1717" s="51" t="s">
        <v>34</v>
      </c>
    </row>
    <row r="1718" spans="1:15" x14ac:dyDescent="0.25">
      <c r="A1718" s="51"/>
      <c r="B1718" s="51" t="s">
        <v>6775</v>
      </c>
      <c r="C1718" s="51" t="s">
        <v>3404</v>
      </c>
      <c r="D1718" s="51" t="s">
        <v>6776</v>
      </c>
      <c r="E1718" s="51" t="s">
        <v>3199</v>
      </c>
      <c r="F1718" s="51" t="s">
        <v>6980</v>
      </c>
      <c r="G1718" s="51" t="str">
        <f t="shared" si="26"/>
        <v>B</v>
      </c>
      <c r="H1718" s="51"/>
      <c r="I1718" s="51"/>
      <c r="J1718" s="51" t="s">
        <v>3401</v>
      </c>
      <c r="K1718" s="51" t="s">
        <v>3203</v>
      </c>
      <c r="L1718" s="51" t="s">
        <v>3476</v>
      </c>
      <c r="M1718" s="52" t="b">
        <v>0</v>
      </c>
      <c r="N1718" s="53">
        <v>44727.432451307897</v>
      </c>
      <c r="O1718" s="51" t="s">
        <v>2815</v>
      </c>
    </row>
    <row r="1719" spans="1:15" x14ac:dyDescent="0.25">
      <c r="A1719" s="51"/>
      <c r="B1719" s="51" t="s">
        <v>6777</v>
      </c>
      <c r="C1719" s="51" t="s">
        <v>3404</v>
      </c>
      <c r="D1719" s="51" t="s">
        <v>6778</v>
      </c>
      <c r="E1719" s="51" t="s">
        <v>3199</v>
      </c>
      <c r="F1719" s="51" t="s">
        <v>6980</v>
      </c>
      <c r="G1719" s="51" t="str">
        <f t="shared" si="26"/>
        <v>B</v>
      </c>
      <c r="H1719" s="51"/>
      <c r="I1719" s="51"/>
      <c r="J1719" s="51" t="s">
        <v>3401</v>
      </c>
      <c r="K1719" s="51" t="s">
        <v>3203</v>
      </c>
      <c r="L1719" s="51" t="s">
        <v>3402</v>
      </c>
      <c r="M1719" s="52" t="b">
        <v>0</v>
      </c>
      <c r="N1719" s="53">
        <v>44726.595974189797</v>
      </c>
      <c r="O1719" s="51" t="s">
        <v>2815</v>
      </c>
    </row>
    <row r="1720" spans="1:15" x14ac:dyDescent="0.25">
      <c r="A1720" s="51" t="s">
        <v>32</v>
      </c>
      <c r="B1720" s="51" t="s">
        <v>6779</v>
      </c>
      <c r="C1720" s="51" t="s">
        <v>3396</v>
      </c>
      <c r="D1720" s="51" t="s">
        <v>6780</v>
      </c>
      <c r="E1720" s="51" t="s">
        <v>3195</v>
      </c>
      <c r="F1720" s="51" t="s">
        <v>7313</v>
      </c>
      <c r="G1720" s="51" t="str">
        <f t="shared" si="26"/>
        <v>N</v>
      </c>
      <c r="H1720" s="51"/>
      <c r="I1720" s="51"/>
      <c r="J1720" s="51" t="s">
        <v>3391</v>
      </c>
      <c r="K1720" s="51" t="s">
        <v>3196</v>
      </c>
      <c r="L1720" s="51" t="s">
        <v>4126</v>
      </c>
      <c r="M1720" s="52" t="b">
        <v>0</v>
      </c>
      <c r="N1720" s="53">
        <v>44735.443852777797</v>
      </c>
      <c r="O1720" s="51" t="s">
        <v>34</v>
      </c>
    </row>
    <row r="1721" spans="1:15" x14ac:dyDescent="0.25">
      <c r="A1721" s="51"/>
      <c r="B1721" s="51" t="s">
        <v>6781</v>
      </c>
      <c r="C1721" s="51" t="s">
        <v>3404</v>
      </c>
      <c r="D1721" s="51" t="s">
        <v>6782</v>
      </c>
      <c r="E1721" s="51" t="s">
        <v>3199</v>
      </c>
      <c r="F1721" s="51" t="s">
        <v>6980</v>
      </c>
      <c r="G1721" s="51" t="str">
        <f t="shared" si="26"/>
        <v>B</v>
      </c>
      <c r="H1721" s="51"/>
      <c r="I1721" s="51"/>
      <c r="J1721" s="51" t="s">
        <v>3202</v>
      </c>
      <c r="K1721" s="51" t="s">
        <v>3203</v>
      </c>
      <c r="L1721" s="51" t="s">
        <v>3538</v>
      </c>
      <c r="M1721" s="52" t="b">
        <v>0</v>
      </c>
      <c r="N1721" s="53">
        <v>44727.358445752303</v>
      </c>
      <c r="O1721" s="51" t="s">
        <v>2815</v>
      </c>
    </row>
    <row r="1722" spans="1:15" x14ac:dyDescent="0.25">
      <c r="A1722" s="51"/>
      <c r="B1722" s="51" t="s">
        <v>6783</v>
      </c>
      <c r="C1722" s="51" t="s">
        <v>3404</v>
      </c>
      <c r="D1722" s="51" t="s">
        <v>6784</v>
      </c>
      <c r="E1722" s="51" t="s">
        <v>3199</v>
      </c>
      <c r="F1722" s="51" t="s">
        <v>6980</v>
      </c>
      <c r="G1722" s="51" t="str">
        <f t="shared" si="26"/>
        <v>B</v>
      </c>
      <c r="H1722" s="51"/>
      <c r="I1722" s="51"/>
      <c r="J1722" s="51" t="s">
        <v>3409</v>
      </c>
      <c r="K1722" s="51" t="s">
        <v>3203</v>
      </c>
      <c r="L1722" s="51" t="s">
        <v>4196</v>
      </c>
      <c r="M1722" s="52" t="b">
        <v>0</v>
      </c>
      <c r="N1722" s="53">
        <v>44726.712972766203</v>
      </c>
      <c r="O1722" s="51" t="s">
        <v>2815</v>
      </c>
    </row>
    <row r="1723" spans="1:15" x14ac:dyDescent="0.25">
      <c r="A1723" s="51" t="s">
        <v>32</v>
      </c>
      <c r="B1723" s="51" t="s">
        <v>6785</v>
      </c>
      <c r="C1723" s="51" t="s">
        <v>3396</v>
      </c>
      <c r="D1723" s="51" t="s">
        <v>6786</v>
      </c>
      <c r="E1723" s="51" t="s">
        <v>3195</v>
      </c>
      <c r="F1723" s="51" t="s">
        <v>7313</v>
      </c>
      <c r="G1723" s="51" t="str">
        <f t="shared" si="26"/>
        <v>N</v>
      </c>
      <c r="H1723" s="51"/>
      <c r="I1723" s="51"/>
      <c r="J1723" s="51" t="s">
        <v>3391</v>
      </c>
      <c r="K1723" s="51" t="s">
        <v>3196</v>
      </c>
      <c r="L1723" s="51" t="s">
        <v>4244</v>
      </c>
      <c r="M1723" s="52" t="b">
        <v>0</v>
      </c>
      <c r="N1723" s="53">
        <v>44765.448286192099</v>
      </c>
      <c r="O1723" s="51" t="s">
        <v>34</v>
      </c>
    </row>
    <row r="1724" spans="1:15" x14ac:dyDescent="0.25">
      <c r="A1724" s="51" t="s">
        <v>32</v>
      </c>
      <c r="B1724" s="51" t="s">
        <v>6787</v>
      </c>
      <c r="C1724" s="51" t="s">
        <v>3976</v>
      </c>
      <c r="D1724" s="51" t="s">
        <v>6788</v>
      </c>
      <c r="E1724" s="51" t="s">
        <v>3195</v>
      </c>
      <c r="F1724" s="51" t="s">
        <v>7313</v>
      </c>
      <c r="G1724" s="51" t="str">
        <f t="shared" si="26"/>
        <v>N</v>
      </c>
      <c r="H1724" s="51"/>
      <c r="I1724" s="51"/>
      <c r="J1724" s="51" t="s">
        <v>3301</v>
      </c>
      <c r="K1724" s="51" t="s">
        <v>3196</v>
      </c>
      <c r="L1724" s="51" t="s">
        <v>3397</v>
      </c>
      <c r="M1724" s="52" t="b">
        <v>0</v>
      </c>
      <c r="N1724" s="53">
        <v>44758.374877858798</v>
      </c>
      <c r="O1724" s="51" t="s">
        <v>34</v>
      </c>
    </row>
    <row r="1725" spans="1:15" x14ac:dyDescent="0.25">
      <c r="A1725" s="51"/>
      <c r="B1725" s="51" t="s">
        <v>6789</v>
      </c>
      <c r="C1725" s="51" t="s">
        <v>3404</v>
      </c>
      <c r="D1725" s="51" t="s">
        <v>6790</v>
      </c>
      <c r="E1725" s="51" t="s">
        <v>3199</v>
      </c>
      <c r="F1725" s="51" t="s">
        <v>6980</v>
      </c>
      <c r="G1725" s="51" t="str">
        <f t="shared" si="26"/>
        <v>B</v>
      </c>
      <c r="H1725" s="51"/>
      <c r="I1725" s="51"/>
      <c r="J1725" s="51" t="s">
        <v>3401</v>
      </c>
      <c r="K1725" s="51" t="s">
        <v>3203</v>
      </c>
      <c r="L1725" s="51" t="s">
        <v>3476</v>
      </c>
      <c r="M1725" s="52" t="b">
        <v>0</v>
      </c>
      <c r="N1725" s="53">
        <v>44720.572867974501</v>
      </c>
      <c r="O1725" s="51" t="s">
        <v>2815</v>
      </c>
    </row>
    <row r="1726" spans="1:15" x14ac:dyDescent="0.25">
      <c r="A1726" s="51" t="s">
        <v>32</v>
      </c>
      <c r="B1726" s="51" t="s">
        <v>6791</v>
      </c>
      <c r="C1726" s="51" t="s">
        <v>3396</v>
      </c>
      <c r="D1726" s="51" t="s">
        <v>2710</v>
      </c>
      <c r="E1726" s="51" t="s">
        <v>3195</v>
      </c>
      <c r="F1726" s="51" t="s">
        <v>7313</v>
      </c>
      <c r="G1726" s="51" t="str">
        <f t="shared" si="26"/>
        <v>N</v>
      </c>
      <c r="H1726" s="51"/>
      <c r="I1726" s="51"/>
      <c r="J1726" s="51" t="s">
        <v>3301</v>
      </c>
      <c r="K1726" s="51" t="s">
        <v>3196</v>
      </c>
      <c r="L1726" s="51" t="s">
        <v>3397</v>
      </c>
      <c r="M1726" s="52" t="b">
        <v>0</v>
      </c>
      <c r="N1726" s="53">
        <v>44767.356768784703</v>
      </c>
      <c r="O1726" s="51" t="s">
        <v>34</v>
      </c>
    </row>
    <row r="1727" spans="1:15" x14ac:dyDescent="0.25">
      <c r="A1727" s="51"/>
      <c r="B1727" s="51" t="s">
        <v>6792</v>
      </c>
      <c r="C1727" s="51" t="s">
        <v>3399</v>
      </c>
      <c r="D1727" s="51" t="s">
        <v>6793</v>
      </c>
      <c r="E1727" s="51" t="s">
        <v>3199</v>
      </c>
      <c r="F1727" s="51" t="s">
        <v>6980</v>
      </c>
      <c r="G1727" s="51" t="str">
        <f t="shared" si="26"/>
        <v>B</v>
      </c>
      <c r="H1727" s="51"/>
      <c r="I1727" s="51"/>
      <c r="J1727" s="51" t="s">
        <v>3409</v>
      </c>
      <c r="K1727" s="51" t="s">
        <v>3203</v>
      </c>
      <c r="L1727" s="51" t="s">
        <v>3402</v>
      </c>
      <c r="M1727" s="52" t="b">
        <v>0</v>
      </c>
      <c r="N1727" s="53">
        <v>44709.441898067103</v>
      </c>
      <c r="O1727" s="51" t="s">
        <v>2815</v>
      </c>
    </row>
    <row r="1728" spans="1:15" x14ac:dyDescent="0.25">
      <c r="A1728" s="51" t="s">
        <v>32</v>
      </c>
      <c r="B1728" s="51" t="s">
        <v>6794</v>
      </c>
      <c r="C1728" s="51" t="s">
        <v>3396</v>
      </c>
      <c r="D1728" s="51" t="s">
        <v>2399</v>
      </c>
      <c r="E1728" s="51" t="s">
        <v>3195</v>
      </c>
      <c r="F1728" s="51" t="s">
        <v>7313</v>
      </c>
      <c r="G1728" s="51" t="str">
        <f t="shared" si="26"/>
        <v>N</v>
      </c>
      <c r="H1728" s="51"/>
      <c r="I1728" s="51"/>
      <c r="J1728" s="51" t="s">
        <v>3457</v>
      </c>
      <c r="K1728" s="51" t="s">
        <v>3196</v>
      </c>
      <c r="L1728" s="51" t="s">
        <v>5184</v>
      </c>
      <c r="M1728" s="52" t="b">
        <v>0</v>
      </c>
      <c r="N1728" s="53">
        <v>44721.358434571797</v>
      </c>
      <c r="O1728" s="51" t="s">
        <v>34</v>
      </c>
    </row>
    <row r="1729" spans="1:15" x14ac:dyDescent="0.25">
      <c r="A1729" s="51" t="s">
        <v>32</v>
      </c>
      <c r="B1729" s="51" t="s">
        <v>6795</v>
      </c>
      <c r="C1729" s="51" t="s">
        <v>3396</v>
      </c>
      <c r="D1729" s="51" t="s">
        <v>6796</v>
      </c>
      <c r="E1729" s="51" t="s">
        <v>3195</v>
      </c>
      <c r="F1729" s="51" t="s">
        <v>7313</v>
      </c>
      <c r="G1729" s="51" t="str">
        <f t="shared" si="26"/>
        <v>N</v>
      </c>
      <c r="H1729" s="51"/>
      <c r="I1729" s="51"/>
      <c r="J1729" s="51" t="s">
        <v>3391</v>
      </c>
      <c r="K1729" s="51" t="s">
        <v>3196</v>
      </c>
      <c r="L1729" s="51" t="s">
        <v>4660</v>
      </c>
      <c r="M1729" s="52" t="b">
        <v>0</v>
      </c>
      <c r="N1729" s="53">
        <v>44749.663980590303</v>
      </c>
      <c r="O1729" s="51" t="s">
        <v>34</v>
      </c>
    </row>
    <row r="1730" spans="1:15" x14ac:dyDescent="0.25">
      <c r="A1730" s="51"/>
      <c r="B1730" s="51" t="s">
        <v>6797</v>
      </c>
      <c r="C1730" s="51" t="s">
        <v>3404</v>
      </c>
      <c r="D1730" s="51" t="s">
        <v>6798</v>
      </c>
      <c r="E1730" s="51" t="s">
        <v>3199</v>
      </c>
      <c r="F1730" s="51" t="s">
        <v>6980</v>
      </c>
      <c r="G1730" s="51" t="str">
        <f t="shared" si="26"/>
        <v>B</v>
      </c>
      <c r="H1730" s="51"/>
      <c r="I1730" s="51"/>
      <c r="J1730" s="51" t="s">
        <v>3401</v>
      </c>
      <c r="K1730" s="51" t="s">
        <v>3203</v>
      </c>
      <c r="L1730" s="51" t="s">
        <v>3402</v>
      </c>
      <c r="M1730" s="52" t="b">
        <v>0</v>
      </c>
      <c r="N1730" s="53">
        <v>44709.443004861103</v>
      </c>
      <c r="O1730" s="51" t="s">
        <v>2815</v>
      </c>
    </row>
    <row r="1731" spans="1:15" x14ac:dyDescent="0.25">
      <c r="A1731" s="51"/>
      <c r="B1731" s="51" t="s">
        <v>6799</v>
      </c>
      <c r="C1731" s="51" t="s">
        <v>3404</v>
      </c>
      <c r="D1731" s="51" t="s">
        <v>6800</v>
      </c>
      <c r="E1731" s="51" t="s">
        <v>3199</v>
      </c>
      <c r="F1731" s="51" t="s">
        <v>6980</v>
      </c>
      <c r="G1731" s="51" t="str">
        <f t="shared" si="26"/>
        <v>B</v>
      </c>
      <c r="H1731" s="51"/>
      <c r="I1731" s="51"/>
      <c r="J1731" s="51" t="s">
        <v>3202</v>
      </c>
      <c r="K1731" s="51" t="s">
        <v>3203</v>
      </c>
      <c r="L1731" s="51" t="s">
        <v>3204</v>
      </c>
      <c r="M1731" s="52" t="b">
        <v>0</v>
      </c>
      <c r="N1731" s="53">
        <v>44704.3989931713</v>
      </c>
      <c r="O1731" s="51" t="s">
        <v>2815</v>
      </c>
    </row>
    <row r="1732" spans="1:15" x14ac:dyDescent="0.25">
      <c r="A1732" s="51"/>
      <c r="B1732" s="51" t="s">
        <v>6801</v>
      </c>
      <c r="C1732" s="51" t="s">
        <v>3404</v>
      </c>
      <c r="D1732" s="51" t="s">
        <v>6802</v>
      </c>
      <c r="E1732" s="51" t="s">
        <v>3199</v>
      </c>
      <c r="F1732" s="51" t="s">
        <v>6980</v>
      </c>
      <c r="G1732" s="51" t="str">
        <f t="shared" ref="G1732:G1795" si="27">IF(F1732="MIENNAM","N","B")</f>
        <v>B</v>
      </c>
      <c r="H1732" s="51"/>
      <c r="I1732" s="51"/>
      <c r="J1732" s="51" t="s">
        <v>3409</v>
      </c>
      <c r="K1732" s="51" t="s">
        <v>3203</v>
      </c>
      <c r="L1732" s="51" t="s">
        <v>3410</v>
      </c>
      <c r="M1732" s="52" t="b">
        <v>0</v>
      </c>
      <c r="N1732" s="53">
        <v>44727.641903969903</v>
      </c>
      <c r="O1732" s="51" t="s">
        <v>2815</v>
      </c>
    </row>
    <row r="1733" spans="1:15" x14ac:dyDescent="0.25">
      <c r="A1733" s="51"/>
      <c r="B1733" s="51" t="s">
        <v>6803</v>
      </c>
      <c r="C1733" s="51" t="s">
        <v>3404</v>
      </c>
      <c r="D1733" s="51" t="s">
        <v>6804</v>
      </c>
      <c r="E1733" s="51" t="s">
        <v>3199</v>
      </c>
      <c r="F1733" s="51" t="s">
        <v>6980</v>
      </c>
      <c r="G1733" s="51" t="str">
        <f t="shared" si="27"/>
        <v>B</v>
      </c>
      <c r="H1733" s="51"/>
      <c r="I1733" s="51"/>
      <c r="J1733" s="51" t="s">
        <v>3202</v>
      </c>
      <c r="K1733" s="51" t="s">
        <v>3203</v>
      </c>
      <c r="L1733" s="51" t="s">
        <v>3538</v>
      </c>
      <c r="M1733" s="52" t="b">
        <v>0</v>
      </c>
      <c r="N1733" s="53">
        <v>44720.325391469902</v>
      </c>
      <c r="O1733" s="51" t="s">
        <v>2815</v>
      </c>
    </row>
    <row r="1734" spans="1:15" x14ac:dyDescent="0.25">
      <c r="A1734" s="51"/>
      <c r="B1734" s="51" t="s">
        <v>6805</v>
      </c>
      <c r="C1734" s="51" t="s">
        <v>3404</v>
      </c>
      <c r="D1734" s="51" t="s">
        <v>6806</v>
      </c>
      <c r="E1734" s="51" t="s">
        <v>3199</v>
      </c>
      <c r="F1734" s="51" t="s">
        <v>6980</v>
      </c>
      <c r="G1734" s="51" t="str">
        <f t="shared" si="27"/>
        <v>B</v>
      </c>
      <c r="H1734" s="51"/>
      <c r="I1734" s="51"/>
      <c r="J1734" s="51" t="s">
        <v>3202</v>
      </c>
      <c r="K1734" s="51" t="s">
        <v>3203</v>
      </c>
      <c r="L1734" s="51" t="s">
        <v>3435</v>
      </c>
      <c r="M1734" s="52" t="b">
        <v>0</v>
      </c>
      <c r="N1734" s="53">
        <v>44720.466695405099</v>
      </c>
      <c r="O1734" s="51" t="s">
        <v>2815</v>
      </c>
    </row>
    <row r="1735" spans="1:15" x14ac:dyDescent="0.25">
      <c r="A1735" s="51"/>
      <c r="B1735" s="51" t="s">
        <v>6807</v>
      </c>
      <c r="C1735" s="51" t="s">
        <v>3404</v>
      </c>
      <c r="D1735" s="51" t="s">
        <v>6808</v>
      </c>
      <c r="E1735" s="51" t="s">
        <v>3199</v>
      </c>
      <c r="F1735" s="51" t="s">
        <v>6980</v>
      </c>
      <c r="G1735" s="51" t="str">
        <f t="shared" si="27"/>
        <v>B</v>
      </c>
      <c r="H1735" s="51"/>
      <c r="I1735" s="51"/>
      <c r="J1735" s="51" t="s">
        <v>3409</v>
      </c>
      <c r="K1735" s="51" t="s">
        <v>3203</v>
      </c>
      <c r="L1735" s="51" t="s">
        <v>4196</v>
      </c>
      <c r="M1735" s="52" t="b">
        <v>0</v>
      </c>
      <c r="N1735" s="53">
        <v>44726.715337928203</v>
      </c>
      <c r="O1735" s="51" t="s">
        <v>2815</v>
      </c>
    </row>
    <row r="1736" spans="1:15" x14ac:dyDescent="0.25">
      <c r="A1736" s="51" t="s">
        <v>32</v>
      </c>
      <c r="B1736" s="51" t="s">
        <v>6809</v>
      </c>
      <c r="C1736" s="51" t="s">
        <v>3396</v>
      </c>
      <c r="D1736" s="51" t="s">
        <v>6810</v>
      </c>
      <c r="E1736" s="51" t="s">
        <v>3195</v>
      </c>
      <c r="F1736" s="51" t="s">
        <v>7313</v>
      </c>
      <c r="G1736" s="51" t="str">
        <f t="shared" si="27"/>
        <v>N</v>
      </c>
      <c r="H1736" s="51"/>
      <c r="I1736" s="51"/>
      <c r="J1736" s="51" t="s">
        <v>3457</v>
      </c>
      <c r="K1736" s="51" t="s">
        <v>3196</v>
      </c>
      <c r="L1736" s="51" t="s">
        <v>3458</v>
      </c>
      <c r="M1736" s="52" t="b">
        <v>0</v>
      </c>
      <c r="N1736" s="53">
        <v>44765.689921493104</v>
      </c>
      <c r="O1736" s="51" t="s">
        <v>34</v>
      </c>
    </row>
    <row r="1737" spans="1:15" x14ac:dyDescent="0.25">
      <c r="A1737" s="51" t="s">
        <v>32</v>
      </c>
      <c r="B1737" s="51" t="s">
        <v>6811</v>
      </c>
      <c r="C1737" s="51" t="s">
        <v>3396</v>
      </c>
      <c r="D1737" s="51" t="s">
        <v>6812</v>
      </c>
      <c r="E1737" s="51" t="s">
        <v>3195</v>
      </c>
      <c r="F1737" s="51" t="s">
        <v>7313</v>
      </c>
      <c r="G1737" s="51" t="str">
        <f t="shared" si="27"/>
        <v>N</v>
      </c>
      <c r="H1737" s="51"/>
      <c r="I1737" s="51"/>
      <c r="J1737" s="51" t="s">
        <v>3457</v>
      </c>
      <c r="K1737" s="51" t="s">
        <v>3196</v>
      </c>
      <c r="L1737" s="51" t="s">
        <v>3383</v>
      </c>
      <c r="M1737" s="52" t="b">
        <v>0</v>
      </c>
      <c r="N1737" s="53">
        <v>44715.7214353819</v>
      </c>
      <c r="O1737" s="51" t="s">
        <v>34</v>
      </c>
    </row>
    <row r="1738" spans="1:15" x14ac:dyDescent="0.25">
      <c r="A1738" s="51"/>
      <c r="B1738" s="51" t="s">
        <v>6813</v>
      </c>
      <c r="C1738" s="51" t="s">
        <v>3399</v>
      </c>
      <c r="D1738" s="51" t="s">
        <v>6814</v>
      </c>
      <c r="E1738" s="51" t="s">
        <v>3199</v>
      </c>
      <c r="F1738" s="51" t="s">
        <v>6980</v>
      </c>
      <c r="G1738" s="51" t="str">
        <f t="shared" si="27"/>
        <v>B</v>
      </c>
      <c r="H1738" s="51"/>
      <c r="I1738" s="51"/>
      <c r="J1738" s="51" t="s">
        <v>3401</v>
      </c>
      <c r="K1738" s="51" t="s">
        <v>3203</v>
      </c>
      <c r="L1738" s="51" t="s">
        <v>3449</v>
      </c>
      <c r="M1738" s="52" t="b">
        <v>0</v>
      </c>
      <c r="N1738" s="53">
        <v>44727.676604016197</v>
      </c>
      <c r="O1738" s="51" t="s">
        <v>2815</v>
      </c>
    </row>
    <row r="1739" spans="1:15" x14ac:dyDescent="0.25">
      <c r="A1739" s="51" t="s">
        <v>32</v>
      </c>
      <c r="B1739" s="51" t="s">
        <v>6815</v>
      </c>
      <c r="C1739" s="51" t="s">
        <v>3381</v>
      </c>
      <c r="D1739" s="51" t="s">
        <v>6816</v>
      </c>
      <c r="E1739" s="51" t="s">
        <v>3195</v>
      </c>
      <c r="F1739" s="51" t="s">
        <v>7313</v>
      </c>
      <c r="G1739" s="51" t="str">
        <f t="shared" si="27"/>
        <v>N</v>
      </c>
      <c r="H1739" s="51"/>
      <c r="I1739" s="51"/>
      <c r="J1739" s="51" t="s">
        <v>3457</v>
      </c>
      <c r="K1739" s="51" t="s">
        <v>3196</v>
      </c>
      <c r="L1739" s="51" t="s">
        <v>4123</v>
      </c>
      <c r="M1739" s="52" t="b">
        <v>0</v>
      </c>
      <c r="N1739" s="53">
        <v>44729.5958183681</v>
      </c>
      <c r="O1739" s="51" t="s">
        <v>34</v>
      </c>
    </row>
    <row r="1740" spans="1:15" x14ac:dyDescent="0.25">
      <c r="A1740" s="51"/>
      <c r="B1740" s="51" t="s">
        <v>6817</v>
      </c>
      <c r="C1740" s="51" t="s">
        <v>3404</v>
      </c>
      <c r="D1740" s="51" t="s">
        <v>6818</v>
      </c>
      <c r="E1740" s="51" t="s">
        <v>3199</v>
      </c>
      <c r="F1740" s="51" t="s">
        <v>6980</v>
      </c>
      <c r="G1740" s="51" t="str">
        <f t="shared" si="27"/>
        <v>B</v>
      </c>
      <c r="H1740" s="51"/>
      <c r="I1740" s="51"/>
      <c r="J1740" s="51" t="s">
        <v>3401</v>
      </c>
      <c r="K1740" s="51" t="s">
        <v>3203</v>
      </c>
      <c r="L1740" s="51" t="s">
        <v>3402</v>
      </c>
      <c r="M1740" s="52" t="b">
        <v>0</v>
      </c>
      <c r="N1740" s="53">
        <v>44709.4428477662</v>
      </c>
      <c r="O1740" s="51" t="s">
        <v>2815</v>
      </c>
    </row>
    <row r="1741" spans="1:15" x14ac:dyDescent="0.25">
      <c r="A1741" s="51"/>
      <c r="B1741" s="51" t="s">
        <v>6819</v>
      </c>
      <c r="C1741" s="51" t="s">
        <v>3404</v>
      </c>
      <c r="D1741" s="51" t="s">
        <v>6820</v>
      </c>
      <c r="E1741" s="51" t="s">
        <v>3199</v>
      </c>
      <c r="F1741" s="51" t="s">
        <v>6980</v>
      </c>
      <c r="G1741" s="51" t="str">
        <f t="shared" si="27"/>
        <v>B</v>
      </c>
      <c r="H1741" s="51"/>
      <c r="I1741" s="51"/>
      <c r="J1741" s="51" t="s">
        <v>3401</v>
      </c>
      <c r="K1741" s="51" t="s">
        <v>3203</v>
      </c>
      <c r="L1741" s="51" t="s">
        <v>3402</v>
      </c>
      <c r="M1741" s="52" t="b">
        <v>0</v>
      </c>
      <c r="N1741" s="53">
        <v>44719.468598761603</v>
      </c>
      <c r="O1741" s="51" t="s">
        <v>2815</v>
      </c>
    </row>
    <row r="1742" spans="1:15" x14ac:dyDescent="0.25">
      <c r="A1742" s="51" t="s">
        <v>32</v>
      </c>
      <c r="B1742" s="51" t="s">
        <v>6821</v>
      </c>
      <c r="C1742" s="51" t="s">
        <v>2530</v>
      </c>
      <c r="D1742" s="51" t="s">
        <v>2531</v>
      </c>
      <c r="E1742" s="51" t="s">
        <v>4180</v>
      </c>
      <c r="F1742" s="51" t="s">
        <v>6980</v>
      </c>
      <c r="G1742" s="51" t="str">
        <f t="shared" si="27"/>
        <v>B</v>
      </c>
      <c r="H1742" s="51"/>
      <c r="I1742" s="51"/>
      <c r="J1742" s="51"/>
      <c r="K1742" s="51" t="s">
        <v>3254</v>
      </c>
      <c r="L1742" s="51" t="s">
        <v>6822</v>
      </c>
      <c r="M1742" s="52" t="b">
        <v>0</v>
      </c>
      <c r="N1742" s="53">
        <v>44960.555539351903</v>
      </c>
      <c r="O1742" s="51" t="s">
        <v>34</v>
      </c>
    </row>
    <row r="1743" spans="1:15" x14ac:dyDescent="0.25">
      <c r="A1743" s="51"/>
      <c r="B1743" s="51" t="s">
        <v>6823</v>
      </c>
      <c r="C1743" s="51" t="s">
        <v>3404</v>
      </c>
      <c r="D1743" s="51" t="s">
        <v>6824</v>
      </c>
      <c r="E1743" s="51" t="s">
        <v>3199</v>
      </c>
      <c r="F1743" s="51" t="s">
        <v>6980</v>
      </c>
      <c r="G1743" s="51" t="str">
        <f t="shared" si="27"/>
        <v>B</v>
      </c>
      <c r="H1743" s="51"/>
      <c r="I1743" s="51"/>
      <c r="J1743" s="51" t="s">
        <v>3401</v>
      </c>
      <c r="K1743" s="51" t="s">
        <v>3203</v>
      </c>
      <c r="L1743" s="51" t="s">
        <v>4196</v>
      </c>
      <c r="M1743" s="52" t="b">
        <v>0</v>
      </c>
      <c r="N1743" s="53">
        <v>44728.465263738399</v>
      </c>
      <c r="O1743" s="51" t="s">
        <v>2815</v>
      </c>
    </row>
    <row r="1744" spans="1:15" x14ac:dyDescent="0.25">
      <c r="A1744" s="51"/>
      <c r="B1744" s="51" t="s">
        <v>6825</v>
      </c>
      <c r="C1744" s="51" t="s">
        <v>3404</v>
      </c>
      <c r="D1744" s="51" t="s">
        <v>6826</v>
      </c>
      <c r="E1744" s="51" t="s">
        <v>4180</v>
      </c>
      <c r="F1744" s="51" t="s">
        <v>6980</v>
      </c>
      <c r="G1744" s="51" t="str">
        <f t="shared" si="27"/>
        <v>B</v>
      </c>
      <c r="H1744" s="51"/>
      <c r="I1744" s="51"/>
      <c r="J1744" s="51" t="s">
        <v>3401</v>
      </c>
      <c r="K1744" s="51" t="s">
        <v>3203</v>
      </c>
      <c r="L1744" s="51" t="s">
        <v>4393</v>
      </c>
      <c r="M1744" s="52" t="b">
        <v>0</v>
      </c>
      <c r="N1744" s="53">
        <v>44737.468641585598</v>
      </c>
      <c r="O1744" s="51" t="s">
        <v>2815</v>
      </c>
    </row>
    <row r="1745" spans="1:15" x14ac:dyDescent="0.25">
      <c r="A1745" s="51"/>
      <c r="B1745" s="51" t="s">
        <v>6827</v>
      </c>
      <c r="C1745" s="51" t="s">
        <v>3404</v>
      </c>
      <c r="D1745" s="51" t="s">
        <v>6828</v>
      </c>
      <c r="E1745" s="51" t="s">
        <v>3199</v>
      </c>
      <c r="F1745" s="51" t="s">
        <v>6980</v>
      </c>
      <c r="G1745" s="51" t="str">
        <f t="shared" si="27"/>
        <v>B</v>
      </c>
      <c r="H1745" s="51"/>
      <c r="I1745" s="51"/>
      <c r="J1745" s="51" t="s">
        <v>3401</v>
      </c>
      <c r="K1745" s="51" t="s">
        <v>3203</v>
      </c>
      <c r="L1745" s="51" t="s">
        <v>3476</v>
      </c>
      <c r="M1745" s="52" t="b">
        <v>0</v>
      </c>
      <c r="N1745" s="53">
        <v>44719.710713657398</v>
      </c>
      <c r="O1745" s="51" t="s">
        <v>2815</v>
      </c>
    </row>
    <row r="1746" spans="1:15" x14ac:dyDescent="0.25">
      <c r="A1746" s="51"/>
      <c r="B1746" s="51" t="s">
        <v>6829</v>
      </c>
      <c r="C1746" s="51" t="s">
        <v>3404</v>
      </c>
      <c r="D1746" s="51" t="s">
        <v>6830</v>
      </c>
      <c r="E1746" s="51" t="s">
        <v>3199</v>
      </c>
      <c r="F1746" s="51" t="s">
        <v>6980</v>
      </c>
      <c r="G1746" s="51" t="str">
        <f t="shared" si="27"/>
        <v>B</v>
      </c>
      <c r="H1746" s="51"/>
      <c r="I1746" s="51"/>
      <c r="J1746" s="51" t="s">
        <v>3409</v>
      </c>
      <c r="K1746" s="51" t="s">
        <v>3203</v>
      </c>
      <c r="L1746" s="51" t="s">
        <v>4196</v>
      </c>
      <c r="M1746" s="52" t="b">
        <v>0</v>
      </c>
      <c r="N1746" s="53">
        <v>44726.717783715299</v>
      </c>
      <c r="O1746" s="51" t="s">
        <v>2815</v>
      </c>
    </row>
    <row r="1747" spans="1:15" x14ac:dyDescent="0.25">
      <c r="A1747" s="51" t="s">
        <v>32</v>
      </c>
      <c r="B1747" s="51" t="s">
        <v>6831</v>
      </c>
      <c r="C1747" s="51" t="s">
        <v>3381</v>
      </c>
      <c r="D1747" s="51" t="s">
        <v>6832</v>
      </c>
      <c r="E1747" s="51" t="s">
        <v>3195</v>
      </c>
      <c r="F1747" s="51" t="s">
        <v>7313</v>
      </c>
      <c r="G1747" s="51" t="str">
        <f t="shared" si="27"/>
        <v>N</v>
      </c>
      <c r="H1747" s="51"/>
      <c r="I1747" s="51"/>
      <c r="J1747" s="51" t="s">
        <v>3457</v>
      </c>
      <c r="K1747" s="51" t="s">
        <v>3196</v>
      </c>
      <c r="L1747" s="51" t="s">
        <v>4123</v>
      </c>
      <c r="M1747" s="52" t="b">
        <v>0</v>
      </c>
      <c r="N1747" s="53">
        <v>44715.662073379601</v>
      </c>
      <c r="O1747" s="51" t="s">
        <v>34</v>
      </c>
    </row>
    <row r="1748" spans="1:15" x14ac:dyDescent="0.25">
      <c r="A1748" s="51" t="s">
        <v>32</v>
      </c>
      <c r="B1748" s="51" t="s">
        <v>6833</v>
      </c>
      <c r="C1748" s="51" t="s">
        <v>3396</v>
      </c>
      <c r="D1748" s="51" t="s">
        <v>6834</v>
      </c>
      <c r="E1748" s="51" t="s">
        <v>3195</v>
      </c>
      <c r="F1748" s="51" t="s">
        <v>7313</v>
      </c>
      <c r="G1748" s="51" t="str">
        <f t="shared" si="27"/>
        <v>N</v>
      </c>
      <c r="H1748" s="51"/>
      <c r="I1748" s="51"/>
      <c r="J1748" s="51" t="s">
        <v>3301</v>
      </c>
      <c r="K1748" s="51" t="s">
        <v>3196</v>
      </c>
      <c r="L1748" s="51" t="s">
        <v>3656</v>
      </c>
      <c r="M1748" s="52" t="b">
        <v>0</v>
      </c>
      <c r="N1748" s="53">
        <v>44767.364527627302</v>
      </c>
      <c r="O1748" s="51" t="s">
        <v>34</v>
      </c>
    </row>
    <row r="1749" spans="1:15" x14ac:dyDescent="0.25">
      <c r="A1749" s="51" t="s">
        <v>32</v>
      </c>
      <c r="B1749" s="51" t="s">
        <v>6835</v>
      </c>
      <c r="C1749" s="51" t="s">
        <v>3381</v>
      </c>
      <c r="D1749" s="51" t="s">
        <v>6836</v>
      </c>
      <c r="E1749" s="51" t="s">
        <v>3195</v>
      </c>
      <c r="F1749" s="51" t="s">
        <v>7313</v>
      </c>
      <c r="G1749" s="51" t="str">
        <f t="shared" si="27"/>
        <v>N</v>
      </c>
      <c r="H1749" s="51"/>
      <c r="I1749" s="51"/>
      <c r="J1749" s="51" t="s">
        <v>3457</v>
      </c>
      <c r="K1749" s="51" t="s">
        <v>3196</v>
      </c>
      <c r="L1749" s="51" t="s">
        <v>4123</v>
      </c>
      <c r="M1749" s="52" t="b">
        <v>0</v>
      </c>
      <c r="N1749" s="53">
        <v>44765.673389201402</v>
      </c>
      <c r="O1749" s="51" t="s">
        <v>34</v>
      </c>
    </row>
    <row r="1750" spans="1:15" x14ac:dyDescent="0.25">
      <c r="A1750" s="51" t="s">
        <v>32</v>
      </c>
      <c r="B1750" s="51" t="s">
        <v>6837</v>
      </c>
      <c r="C1750" s="51" t="s">
        <v>6838</v>
      </c>
      <c r="D1750" s="51" t="s">
        <v>2708</v>
      </c>
      <c r="E1750" s="51" t="s">
        <v>3195</v>
      </c>
      <c r="F1750" s="51" t="s">
        <v>7313</v>
      </c>
      <c r="G1750" s="51" t="str">
        <f t="shared" si="27"/>
        <v>N</v>
      </c>
      <c r="H1750" s="51"/>
      <c r="I1750" s="51"/>
      <c r="J1750" s="51" t="s">
        <v>3391</v>
      </c>
      <c r="K1750" s="51" t="s">
        <v>3196</v>
      </c>
      <c r="L1750" s="51" t="s">
        <v>3392</v>
      </c>
      <c r="M1750" s="52" t="b">
        <v>0</v>
      </c>
      <c r="N1750" s="53">
        <v>45143.468115393502</v>
      </c>
      <c r="O1750" s="51" t="s">
        <v>34</v>
      </c>
    </row>
    <row r="1751" spans="1:15" x14ac:dyDescent="0.25">
      <c r="A1751" s="51"/>
      <c r="B1751" s="51" t="s">
        <v>6839</v>
      </c>
      <c r="C1751" s="51" t="s">
        <v>3404</v>
      </c>
      <c r="D1751" s="51" t="s">
        <v>6840</v>
      </c>
      <c r="E1751" s="51" t="s">
        <v>3199</v>
      </c>
      <c r="F1751" s="51" t="s">
        <v>6980</v>
      </c>
      <c r="G1751" s="51" t="str">
        <f t="shared" si="27"/>
        <v>B</v>
      </c>
      <c r="H1751" s="51"/>
      <c r="I1751" s="51"/>
      <c r="J1751" s="51" t="s">
        <v>3409</v>
      </c>
      <c r="K1751" s="51" t="s">
        <v>3203</v>
      </c>
      <c r="L1751" s="51" t="s">
        <v>3410</v>
      </c>
      <c r="M1751" s="52" t="b">
        <v>0</v>
      </c>
      <c r="N1751" s="53">
        <v>44720.623181516203</v>
      </c>
      <c r="O1751" s="51" t="s">
        <v>2815</v>
      </c>
    </row>
    <row r="1752" spans="1:15" x14ac:dyDescent="0.25">
      <c r="A1752" s="51"/>
      <c r="B1752" s="51" t="s">
        <v>6841</v>
      </c>
      <c r="C1752" s="51" t="s">
        <v>3404</v>
      </c>
      <c r="D1752" s="51" t="s">
        <v>6842</v>
      </c>
      <c r="E1752" s="51" t="s">
        <v>3199</v>
      </c>
      <c r="F1752" s="51" t="s">
        <v>6980</v>
      </c>
      <c r="G1752" s="51" t="str">
        <f t="shared" si="27"/>
        <v>B</v>
      </c>
      <c r="H1752" s="51"/>
      <c r="I1752" s="51"/>
      <c r="J1752" s="51" t="s">
        <v>3409</v>
      </c>
      <c r="K1752" s="51" t="s">
        <v>3203</v>
      </c>
      <c r="L1752" s="51" t="s">
        <v>3204</v>
      </c>
      <c r="M1752" s="52" t="b">
        <v>0</v>
      </c>
      <c r="N1752" s="53">
        <v>44704.408824108803</v>
      </c>
      <c r="O1752" s="51" t="s">
        <v>2815</v>
      </c>
    </row>
    <row r="1753" spans="1:15" x14ac:dyDescent="0.25">
      <c r="A1753" s="51"/>
      <c r="B1753" s="51" t="s">
        <v>6843</v>
      </c>
      <c r="C1753" s="51" t="s">
        <v>3404</v>
      </c>
      <c r="D1753" s="51" t="s">
        <v>6844</v>
      </c>
      <c r="E1753" s="51" t="s">
        <v>3199</v>
      </c>
      <c r="F1753" s="51" t="s">
        <v>6980</v>
      </c>
      <c r="G1753" s="51" t="str">
        <f t="shared" si="27"/>
        <v>B</v>
      </c>
      <c r="H1753" s="51"/>
      <c r="I1753" s="51"/>
      <c r="J1753" s="51" t="s">
        <v>3409</v>
      </c>
      <c r="K1753" s="51" t="s">
        <v>3203</v>
      </c>
      <c r="L1753" s="51" t="s">
        <v>4175</v>
      </c>
      <c r="M1753" s="52" t="b">
        <v>0</v>
      </c>
      <c r="N1753" s="53">
        <v>44726.744448032397</v>
      </c>
      <c r="O1753" s="51" t="s">
        <v>2815</v>
      </c>
    </row>
    <row r="1754" spans="1:15" x14ac:dyDescent="0.25">
      <c r="A1754" s="51"/>
      <c r="B1754" s="51" t="s">
        <v>6845</v>
      </c>
      <c r="C1754" s="51" t="s">
        <v>3404</v>
      </c>
      <c r="D1754" s="51" t="s">
        <v>6846</v>
      </c>
      <c r="E1754" s="51" t="s">
        <v>3199</v>
      </c>
      <c r="F1754" s="51" t="s">
        <v>6980</v>
      </c>
      <c r="G1754" s="51" t="str">
        <f t="shared" si="27"/>
        <v>B</v>
      </c>
      <c r="H1754" s="51"/>
      <c r="I1754" s="51"/>
      <c r="J1754" s="51" t="s">
        <v>3401</v>
      </c>
      <c r="K1754" s="51" t="s">
        <v>3203</v>
      </c>
      <c r="L1754" s="51" t="s">
        <v>3454</v>
      </c>
      <c r="M1754" s="52" t="b">
        <v>0</v>
      </c>
      <c r="N1754" s="53">
        <v>44720.667614201397</v>
      </c>
      <c r="O1754" s="51" t="s">
        <v>2815</v>
      </c>
    </row>
    <row r="1755" spans="1:15" x14ac:dyDescent="0.25">
      <c r="A1755" s="51" t="s">
        <v>32</v>
      </c>
      <c r="B1755" s="51" t="s">
        <v>6847</v>
      </c>
      <c r="C1755" s="51" t="s">
        <v>3396</v>
      </c>
      <c r="D1755" s="51" t="s">
        <v>1383</v>
      </c>
      <c r="E1755" s="51" t="s">
        <v>3195</v>
      </c>
      <c r="F1755" s="51" t="s">
        <v>7313</v>
      </c>
      <c r="G1755" s="51" t="str">
        <f t="shared" si="27"/>
        <v>N</v>
      </c>
      <c r="H1755" s="51"/>
      <c r="I1755" s="51"/>
      <c r="J1755" s="51" t="s">
        <v>3457</v>
      </c>
      <c r="K1755" s="51" t="s">
        <v>3196</v>
      </c>
      <c r="L1755" s="51" t="s">
        <v>3583</v>
      </c>
      <c r="M1755" s="52" t="b">
        <v>0</v>
      </c>
      <c r="N1755" s="53">
        <v>44765.410229548601</v>
      </c>
      <c r="O1755" s="51" t="s">
        <v>34</v>
      </c>
    </row>
    <row r="1756" spans="1:15" x14ac:dyDescent="0.25">
      <c r="A1756" s="51"/>
      <c r="B1756" s="51" t="s">
        <v>6848</v>
      </c>
      <c r="C1756" s="51" t="s">
        <v>3404</v>
      </c>
      <c r="D1756" s="51" t="s">
        <v>6849</v>
      </c>
      <c r="E1756" s="51" t="s">
        <v>3199</v>
      </c>
      <c r="F1756" s="51" t="s">
        <v>6980</v>
      </c>
      <c r="G1756" s="51" t="str">
        <f t="shared" si="27"/>
        <v>B</v>
      </c>
      <c r="H1756" s="51"/>
      <c r="I1756" s="51"/>
      <c r="J1756" s="51" t="s">
        <v>3409</v>
      </c>
      <c r="K1756" s="51" t="s">
        <v>3203</v>
      </c>
      <c r="L1756" s="51" t="s">
        <v>3410</v>
      </c>
      <c r="M1756" s="52" t="b">
        <v>0</v>
      </c>
      <c r="N1756" s="53">
        <v>44726.655315474498</v>
      </c>
      <c r="O1756" s="51" t="s">
        <v>2815</v>
      </c>
    </row>
    <row r="1757" spans="1:15" x14ac:dyDescent="0.25">
      <c r="A1757" s="51"/>
      <c r="B1757" s="51" t="s">
        <v>6850</v>
      </c>
      <c r="C1757" s="51" t="s">
        <v>3404</v>
      </c>
      <c r="D1757" s="51" t="s">
        <v>6851</v>
      </c>
      <c r="E1757" s="51" t="s">
        <v>3199</v>
      </c>
      <c r="F1757" s="51" t="s">
        <v>6980</v>
      </c>
      <c r="G1757" s="51" t="str">
        <f t="shared" si="27"/>
        <v>B</v>
      </c>
      <c r="H1757" s="51"/>
      <c r="I1757" s="51"/>
      <c r="J1757" s="51" t="s">
        <v>3202</v>
      </c>
      <c r="K1757" s="51" t="s">
        <v>3203</v>
      </c>
      <c r="L1757" s="51" t="s">
        <v>3479</v>
      </c>
      <c r="M1757" s="52" t="b">
        <v>0</v>
      </c>
      <c r="N1757" s="53">
        <v>44719.399672951396</v>
      </c>
      <c r="O1757" s="51" t="s">
        <v>2815</v>
      </c>
    </row>
    <row r="1758" spans="1:15" x14ac:dyDescent="0.25">
      <c r="A1758" s="51"/>
      <c r="B1758" s="51" t="s">
        <v>6852</v>
      </c>
      <c r="C1758" s="51" t="s">
        <v>3404</v>
      </c>
      <c r="D1758" s="51" t="s">
        <v>6853</v>
      </c>
      <c r="E1758" s="51" t="s">
        <v>3199</v>
      </c>
      <c r="F1758" s="51" t="s">
        <v>6980</v>
      </c>
      <c r="G1758" s="51" t="str">
        <f t="shared" si="27"/>
        <v>B</v>
      </c>
      <c r="H1758" s="51"/>
      <c r="I1758" s="51"/>
      <c r="J1758" s="51" t="s">
        <v>3409</v>
      </c>
      <c r="K1758" s="51" t="s">
        <v>3203</v>
      </c>
      <c r="L1758" s="51" t="s">
        <v>3532</v>
      </c>
      <c r="M1758" s="52" t="b">
        <v>0</v>
      </c>
      <c r="N1758" s="53">
        <v>44705.588080902802</v>
      </c>
      <c r="O1758" s="51" t="s">
        <v>2815</v>
      </c>
    </row>
    <row r="1759" spans="1:15" x14ac:dyDescent="0.25">
      <c r="A1759" s="51"/>
      <c r="B1759" s="51" t="s">
        <v>6854</v>
      </c>
      <c r="C1759" s="51" t="s">
        <v>3404</v>
      </c>
      <c r="D1759" s="51" t="s">
        <v>6855</v>
      </c>
      <c r="E1759" s="51" t="s">
        <v>3199</v>
      </c>
      <c r="F1759" s="51" t="s">
        <v>6980</v>
      </c>
      <c r="G1759" s="51" t="str">
        <f t="shared" si="27"/>
        <v>B</v>
      </c>
      <c r="H1759" s="51"/>
      <c r="I1759" s="51"/>
      <c r="J1759" s="51" t="s">
        <v>3409</v>
      </c>
      <c r="K1759" s="51" t="s">
        <v>3203</v>
      </c>
      <c r="L1759" s="51" t="s">
        <v>3532</v>
      </c>
      <c r="M1759" s="52" t="b">
        <v>0</v>
      </c>
      <c r="N1759" s="53">
        <v>44705.588433830999</v>
      </c>
      <c r="O1759" s="51" t="s">
        <v>2815</v>
      </c>
    </row>
    <row r="1760" spans="1:15" x14ac:dyDescent="0.25">
      <c r="A1760" s="51" t="s">
        <v>32</v>
      </c>
      <c r="B1760" s="51" t="s">
        <v>6856</v>
      </c>
      <c r="C1760" s="51" t="s">
        <v>3396</v>
      </c>
      <c r="D1760" s="51" t="s">
        <v>6857</v>
      </c>
      <c r="E1760" s="51" t="s">
        <v>3195</v>
      </c>
      <c r="F1760" s="51" t="s">
        <v>7313</v>
      </c>
      <c r="G1760" s="51" t="str">
        <f t="shared" si="27"/>
        <v>N</v>
      </c>
      <c r="H1760" s="51"/>
      <c r="I1760" s="51"/>
      <c r="J1760" s="51" t="s">
        <v>3391</v>
      </c>
      <c r="K1760" s="51" t="s">
        <v>3196</v>
      </c>
      <c r="L1760" s="51" t="s">
        <v>4244</v>
      </c>
      <c r="M1760" s="52" t="b">
        <v>0</v>
      </c>
      <c r="N1760" s="53">
        <v>44749.664391319398</v>
      </c>
      <c r="O1760" s="51" t="s">
        <v>34</v>
      </c>
    </row>
    <row r="1761" spans="1:15" x14ac:dyDescent="0.25">
      <c r="A1761" s="51" t="s">
        <v>32</v>
      </c>
      <c r="B1761" s="51" t="s">
        <v>6858</v>
      </c>
      <c r="C1761" s="51" t="s">
        <v>3396</v>
      </c>
      <c r="D1761" s="51" t="s">
        <v>6859</v>
      </c>
      <c r="E1761" s="51" t="s">
        <v>3195</v>
      </c>
      <c r="F1761" s="51" t="s">
        <v>7313</v>
      </c>
      <c r="G1761" s="51" t="str">
        <f t="shared" si="27"/>
        <v>N</v>
      </c>
      <c r="H1761" s="51"/>
      <c r="I1761" s="51"/>
      <c r="J1761" s="51" t="s">
        <v>3391</v>
      </c>
      <c r="K1761" s="51" t="s">
        <v>3196</v>
      </c>
      <c r="L1761" s="51" t="s">
        <v>3847</v>
      </c>
      <c r="M1761" s="52" t="b">
        <v>0</v>
      </c>
      <c r="N1761" s="53">
        <v>44776.761962152799</v>
      </c>
      <c r="O1761" s="51" t="s">
        <v>34</v>
      </c>
    </row>
    <row r="1762" spans="1:15" x14ac:dyDescent="0.25">
      <c r="A1762" s="51" t="s">
        <v>32</v>
      </c>
      <c r="B1762" s="51" t="s">
        <v>6860</v>
      </c>
      <c r="C1762" s="51" t="s">
        <v>3396</v>
      </c>
      <c r="D1762" s="51" t="s">
        <v>6861</v>
      </c>
      <c r="E1762" s="51" t="s">
        <v>3195</v>
      </c>
      <c r="F1762" s="51" t="s">
        <v>7313</v>
      </c>
      <c r="G1762" s="51" t="str">
        <f t="shared" si="27"/>
        <v>N</v>
      </c>
      <c r="H1762" s="51"/>
      <c r="I1762" s="51"/>
      <c r="J1762" s="51" t="s">
        <v>3391</v>
      </c>
      <c r="K1762" s="51" t="s">
        <v>3196</v>
      </c>
      <c r="L1762" s="51" t="s">
        <v>3847</v>
      </c>
      <c r="M1762" s="52" t="b">
        <v>0</v>
      </c>
      <c r="N1762" s="53">
        <v>44765.450413807899</v>
      </c>
      <c r="O1762" s="51" t="s">
        <v>34</v>
      </c>
    </row>
    <row r="1763" spans="1:15" x14ac:dyDescent="0.25">
      <c r="A1763" s="51"/>
      <c r="B1763" s="51" t="s">
        <v>6862</v>
      </c>
      <c r="C1763" s="51" t="s">
        <v>3399</v>
      </c>
      <c r="D1763" s="51" t="s">
        <v>6863</v>
      </c>
      <c r="E1763" s="51" t="s">
        <v>3199</v>
      </c>
      <c r="F1763" s="51" t="s">
        <v>6980</v>
      </c>
      <c r="G1763" s="51" t="str">
        <f t="shared" si="27"/>
        <v>B</v>
      </c>
      <c r="H1763" s="51"/>
      <c r="I1763" s="51"/>
      <c r="J1763" s="51" t="s">
        <v>3401</v>
      </c>
      <c r="K1763" s="51" t="s">
        <v>3203</v>
      </c>
      <c r="L1763" s="51" t="s">
        <v>4397</v>
      </c>
      <c r="M1763" s="52" t="b">
        <v>0</v>
      </c>
      <c r="N1763" s="53">
        <v>44709.572727430597</v>
      </c>
      <c r="O1763" s="51" t="s">
        <v>2815</v>
      </c>
    </row>
    <row r="1764" spans="1:15" x14ac:dyDescent="0.25">
      <c r="A1764" s="51" t="s">
        <v>32</v>
      </c>
      <c r="B1764" s="51" t="s">
        <v>6864</v>
      </c>
      <c r="C1764" s="51" t="s">
        <v>3396</v>
      </c>
      <c r="D1764" s="51" t="s">
        <v>6865</v>
      </c>
      <c r="E1764" s="51" t="s">
        <v>3195</v>
      </c>
      <c r="F1764" s="51" t="s">
        <v>7313</v>
      </c>
      <c r="G1764" s="51" t="str">
        <f t="shared" si="27"/>
        <v>N</v>
      </c>
      <c r="H1764" s="51"/>
      <c r="I1764" s="51"/>
      <c r="J1764" s="51" t="s">
        <v>3457</v>
      </c>
      <c r="K1764" s="51" t="s">
        <v>3196</v>
      </c>
      <c r="L1764" s="51" t="s">
        <v>3583</v>
      </c>
      <c r="M1764" s="52" t="b">
        <v>0</v>
      </c>
      <c r="N1764" s="53">
        <v>44765.426886030102</v>
      </c>
      <c r="O1764" s="51" t="s">
        <v>34</v>
      </c>
    </row>
    <row r="1765" spans="1:15" x14ac:dyDescent="0.25">
      <c r="A1765" s="51" t="s">
        <v>32</v>
      </c>
      <c r="B1765" s="51" t="s">
        <v>6866</v>
      </c>
      <c r="C1765" s="51" t="s">
        <v>3396</v>
      </c>
      <c r="D1765" s="51" t="s">
        <v>6867</v>
      </c>
      <c r="E1765" s="51" t="s">
        <v>3195</v>
      </c>
      <c r="F1765" s="51" t="s">
        <v>7313</v>
      </c>
      <c r="G1765" s="51" t="str">
        <f t="shared" si="27"/>
        <v>N</v>
      </c>
      <c r="H1765" s="51"/>
      <c r="I1765" s="51"/>
      <c r="J1765" s="51" t="s">
        <v>3387</v>
      </c>
      <c r="K1765" s="51" t="s">
        <v>3196</v>
      </c>
      <c r="L1765" s="51" t="s">
        <v>3571</v>
      </c>
      <c r="M1765" s="52" t="b">
        <v>0</v>
      </c>
      <c r="N1765" s="53">
        <v>44750.357117129599</v>
      </c>
      <c r="O1765" s="51" t="s">
        <v>34</v>
      </c>
    </row>
    <row r="1766" spans="1:15" x14ac:dyDescent="0.25">
      <c r="A1766" s="51" t="s">
        <v>32</v>
      </c>
      <c r="B1766" s="51" t="s">
        <v>6868</v>
      </c>
      <c r="C1766" s="51" t="s">
        <v>3381</v>
      </c>
      <c r="D1766" s="51" t="s">
        <v>6869</v>
      </c>
      <c r="E1766" s="51" t="s">
        <v>3195</v>
      </c>
      <c r="F1766" s="51" t="s">
        <v>7313</v>
      </c>
      <c r="G1766" s="51" t="str">
        <f t="shared" si="27"/>
        <v>N</v>
      </c>
      <c r="H1766" s="51"/>
      <c r="I1766" s="51"/>
      <c r="J1766" s="51" t="s">
        <v>3301</v>
      </c>
      <c r="K1766" s="51" t="s">
        <v>3196</v>
      </c>
      <c r="L1766" s="51" t="s">
        <v>3397</v>
      </c>
      <c r="M1766" s="52" t="b">
        <v>0</v>
      </c>
      <c r="N1766" s="53">
        <v>44767.483802661998</v>
      </c>
      <c r="O1766" s="51" t="s">
        <v>34</v>
      </c>
    </row>
    <row r="1767" spans="1:15" x14ac:dyDescent="0.25">
      <c r="A1767" s="51"/>
      <c r="B1767" s="51" t="s">
        <v>6870</v>
      </c>
      <c r="C1767" s="51" t="s">
        <v>3404</v>
      </c>
      <c r="D1767" s="51" t="s">
        <v>6871</v>
      </c>
      <c r="E1767" s="51" t="s">
        <v>3199</v>
      </c>
      <c r="F1767" s="51" t="s">
        <v>6980</v>
      </c>
      <c r="G1767" s="51" t="str">
        <f t="shared" si="27"/>
        <v>B</v>
      </c>
      <c r="H1767" s="51"/>
      <c r="I1767" s="51"/>
      <c r="J1767" s="51" t="s">
        <v>3409</v>
      </c>
      <c r="K1767" s="51" t="s">
        <v>3203</v>
      </c>
      <c r="L1767" s="51" t="s">
        <v>4196</v>
      </c>
      <c r="M1767" s="52" t="b">
        <v>0</v>
      </c>
      <c r="N1767" s="53">
        <v>44728.462674571798</v>
      </c>
      <c r="O1767" s="51" t="s">
        <v>2815</v>
      </c>
    </row>
    <row r="1768" spans="1:15" x14ac:dyDescent="0.25">
      <c r="A1768" s="51"/>
      <c r="B1768" s="51" t="s">
        <v>6872</v>
      </c>
      <c r="C1768" s="51" t="s">
        <v>3404</v>
      </c>
      <c r="D1768" s="51" t="s">
        <v>6873</v>
      </c>
      <c r="E1768" s="51" t="s">
        <v>3199</v>
      </c>
      <c r="F1768" s="51" t="s">
        <v>6980</v>
      </c>
      <c r="G1768" s="51" t="str">
        <f t="shared" si="27"/>
        <v>B</v>
      </c>
      <c r="H1768" s="51"/>
      <c r="I1768" s="51"/>
      <c r="J1768" s="51" t="s">
        <v>3409</v>
      </c>
      <c r="K1768" s="51" t="s">
        <v>3203</v>
      </c>
      <c r="L1768" s="51" t="s">
        <v>3466</v>
      </c>
      <c r="M1768" s="52" t="b">
        <v>0</v>
      </c>
      <c r="N1768" s="53">
        <v>44737.364883530099</v>
      </c>
      <c r="O1768" s="51" t="s">
        <v>2815</v>
      </c>
    </row>
    <row r="1769" spans="1:15" x14ac:dyDescent="0.25">
      <c r="A1769" s="51" t="s">
        <v>32</v>
      </c>
      <c r="B1769" s="51" t="s">
        <v>6874</v>
      </c>
      <c r="C1769" s="51" t="s">
        <v>3396</v>
      </c>
      <c r="D1769" s="51" t="s">
        <v>6875</v>
      </c>
      <c r="E1769" s="51" t="s">
        <v>3195</v>
      </c>
      <c r="F1769" s="51" t="s">
        <v>7313</v>
      </c>
      <c r="G1769" s="51" t="str">
        <f t="shared" si="27"/>
        <v>N</v>
      </c>
      <c r="H1769" s="51"/>
      <c r="I1769" s="51"/>
      <c r="J1769" s="51" t="s">
        <v>3457</v>
      </c>
      <c r="K1769" s="51" t="s">
        <v>3196</v>
      </c>
      <c r="L1769" s="51" t="s">
        <v>3383</v>
      </c>
      <c r="M1769" s="52" t="b">
        <v>0</v>
      </c>
      <c r="N1769" s="53">
        <v>44767.550598067101</v>
      </c>
      <c r="O1769" s="51" t="s">
        <v>34</v>
      </c>
    </row>
    <row r="1770" spans="1:15" x14ac:dyDescent="0.25">
      <c r="A1770" s="51"/>
      <c r="B1770" s="51" t="s">
        <v>6876</v>
      </c>
      <c r="C1770" s="51" t="s">
        <v>3404</v>
      </c>
      <c r="D1770" s="51" t="s">
        <v>6877</v>
      </c>
      <c r="E1770" s="51" t="s">
        <v>3199</v>
      </c>
      <c r="F1770" s="51" t="s">
        <v>6980</v>
      </c>
      <c r="G1770" s="51" t="str">
        <f t="shared" si="27"/>
        <v>B</v>
      </c>
      <c r="H1770" s="51"/>
      <c r="I1770" s="51"/>
      <c r="J1770" s="51" t="s">
        <v>3401</v>
      </c>
      <c r="K1770" s="51" t="s">
        <v>3203</v>
      </c>
      <c r="L1770" s="51" t="s">
        <v>3476</v>
      </c>
      <c r="M1770" s="52" t="b">
        <v>0</v>
      </c>
      <c r="N1770" s="53">
        <v>44720.479246793999</v>
      </c>
      <c r="O1770" s="51" t="s">
        <v>2815</v>
      </c>
    </row>
    <row r="1771" spans="1:15" x14ac:dyDescent="0.25">
      <c r="A1771" s="51" t="s">
        <v>32</v>
      </c>
      <c r="B1771" s="51" t="s">
        <v>6878</v>
      </c>
      <c r="C1771" s="51" t="s">
        <v>3396</v>
      </c>
      <c r="D1771" s="51" t="s">
        <v>6879</v>
      </c>
      <c r="E1771" s="51" t="s">
        <v>3195</v>
      </c>
      <c r="F1771" s="51" t="s">
        <v>7313</v>
      </c>
      <c r="G1771" s="51" t="str">
        <f t="shared" si="27"/>
        <v>N</v>
      </c>
      <c r="H1771" s="51"/>
      <c r="I1771" s="51"/>
      <c r="J1771" s="51" t="s">
        <v>3457</v>
      </c>
      <c r="K1771" s="51" t="s">
        <v>3196</v>
      </c>
      <c r="L1771" s="51" t="s">
        <v>3458</v>
      </c>
      <c r="M1771" s="52" t="b">
        <v>0</v>
      </c>
      <c r="N1771" s="53">
        <v>44735.433014733797</v>
      </c>
      <c r="O1771" s="51" t="s">
        <v>34</v>
      </c>
    </row>
    <row r="1772" spans="1:15" x14ac:dyDescent="0.25">
      <c r="A1772" s="51" t="s">
        <v>32</v>
      </c>
      <c r="B1772" s="51" t="s">
        <v>6880</v>
      </c>
      <c r="C1772" s="51" t="s">
        <v>3396</v>
      </c>
      <c r="D1772" s="51" t="s">
        <v>6881</v>
      </c>
      <c r="E1772" s="51" t="s">
        <v>3195</v>
      </c>
      <c r="F1772" s="51" t="s">
        <v>7313</v>
      </c>
      <c r="G1772" s="51" t="str">
        <f t="shared" si="27"/>
        <v>N</v>
      </c>
      <c r="H1772" s="51"/>
      <c r="I1772" s="51"/>
      <c r="J1772" s="51" t="s">
        <v>3457</v>
      </c>
      <c r="K1772" s="51" t="s">
        <v>3196</v>
      </c>
      <c r="L1772" s="51" t="s">
        <v>3525</v>
      </c>
      <c r="M1772" s="52" t="b">
        <v>0</v>
      </c>
      <c r="N1772" s="53">
        <v>44749.644037812497</v>
      </c>
      <c r="O1772" s="51" t="s">
        <v>34</v>
      </c>
    </row>
    <row r="1773" spans="1:15" x14ac:dyDescent="0.25">
      <c r="A1773" s="51"/>
      <c r="B1773" s="51" t="s">
        <v>6882</v>
      </c>
      <c r="C1773" s="51" t="s">
        <v>3399</v>
      </c>
      <c r="D1773" s="51" t="s">
        <v>6883</v>
      </c>
      <c r="E1773" s="51" t="s">
        <v>3199</v>
      </c>
      <c r="F1773" s="51" t="s">
        <v>6980</v>
      </c>
      <c r="G1773" s="51" t="str">
        <f t="shared" si="27"/>
        <v>B</v>
      </c>
      <c r="H1773" s="51"/>
      <c r="I1773" s="51"/>
      <c r="J1773" s="51" t="s">
        <v>3202</v>
      </c>
      <c r="K1773" s="51" t="s">
        <v>3203</v>
      </c>
      <c r="L1773" s="51" t="s">
        <v>4183</v>
      </c>
      <c r="M1773" s="52" t="b">
        <v>0</v>
      </c>
      <c r="N1773" s="53">
        <v>44728.397899884301</v>
      </c>
      <c r="O1773" s="51" t="s">
        <v>2815</v>
      </c>
    </row>
    <row r="1774" spans="1:15" x14ac:dyDescent="0.25">
      <c r="A1774" s="51" t="s">
        <v>32</v>
      </c>
      <c r="B1774" s="51" t="s">
        <v>6884</v>
      </c>
      <c r="C1774" s="51" t="s">
        <v>3396</v>
      </c>
      <c r="D1774" s="51" t="s">
        <v>6885</v>
      </c>
      <c r="E1774" s="51" t="s">
        <v>3195</v>
      </c>
      <c r="F1774" s="51" t="s">
        <v>7313</v>
      </c>
      <c r="G1774" s="51" t="str">
        <f t="shared" si="27"/>
        <v>N</v>
      </c>
      <c r="H1774" s="51"/>
      <c r="I1774" s="51"/>
      <c r="J1774" s="51" t="s">
        <v>3457</v>
      </c>
      <c r="K1774" s="51" t="s">
        <v>3196</v>
      </c>
      <c r="L1774" s="51" t="s">
        <v>3525</v>
      </c>
      <c r="M1774" s="52" t="b">
        <v>0</v>
      </c>
      <c r="N1774" s="53">
        <v>44765.4288396181</v>
      </c>
      <c r="O1774" s="51" t="s">
        <v>34</v>
      </c>
    </row>
    <row r="1775" spans="1:15" x14ac:dyDescent="0.25">
      <c r="A1775" s="51" t="s">
        <v>32</v>
      </c>
      <c r="B1775" s="51" t="s">
        <v>6886</v>
      </c>
      <c r="C1775" s="51" t="s">
        <v>3976</v>
      </c>
      <c r="D1775" s="51" t="s">
        <v>6887</v>
      </c>
      <c r="E1775" s="51" t="s">
        <v>3195</v>
      </c>
      <c r="F1775" s="51" t="s">
        <v>7313</v>
      </c>
      <c r="G1775" s="51" t="str">
        <f t="shared" si="27"/>
        <v>N</v>
      </c>
      <c r="H1775" s="51"/>
      <c r="I1775" s="51"/>
      <c r="J1775" s="51" t="s">
        <v>3301</v>
      </c>
      <c r="K1775" s="51" t="s">
        <v>3196</v>
      </c>
      <c r="L1775" s="51" t="s">
        <v>3397</v>
      </c>
      <c r="M1775" s="52" t="b">
        <v>0</v>
      </c>
      <c r="N1775" s="53">
        <v>44735.4536667824</v>
      </c>
      <c r="O1775" s="51" t="s">
        <v>34</v>
      </c>
    </row>
    <row r="1776" spans="1:15" x14ac:dyDescent="0.25">
      <c r="A1776" s="51" t="s">
        <v>32</v>
      </c>
      <c r="B1776" s="51" t="s">
        <v>6888</v>
      </c>
      <c r="C1776" s="51" t="s">
        <v>3396</v>
      </c>
      <c r="D1776" s="51" t="s">
        <v>6889</v>
      </c>
      <c r="E1776" s="51" t="s">
        <v>3195</v>
      </c>
      <c r="F1776" s="51" t="s">
        <v>7313</v>
      </c>
      <c r="G1776" s="51" t="str">
        <f t="shared" si="27"/>
        <v>N</v>
      </c>
      <c r="H1776" s="51"/>
      <c r="I1776" s="51"/>
      <c r="J1776" s="51" t="s">
        <v>3457</v>
      </c>
      <c r="K1776" s="51" t="s">
        <v>3196</v>
      </c>
      <c r="L1776" s="51" t="s">
        <v>3383</v>
      </c>
      <c r="M1776" s="52" t="b">
        <v>0</v>
      </c>
      <c r="N1776" s="53">
        <v>44720.625810532401</v>
      </c>
      <c r="O1776" s="51" t="s">
        <v>34</v>
      </c>
    </row>
    <row r="1777" spans="1:15" x14ac:dyDescent="0.25">
      <c r="A1777" s="51" t="s">
        <v>32</v>
      </c>
      <c r="B1777" s="51" t="s">
        <v>6890</v>
      </c>
      <c r="C1777" s="51" t="s">
        <v>3396</v>
      </c>
      <c r="D1777" s="51" t="s">
        <v>6891</v>
      </c>
      <c r="E1777" s="51" t="s">
        <v>3195</v>
      </c>
      <c r="F1777" s="51" t="s">
        <v>7313</v>
      </c>
      <c r="G1777" s="51" t="str">
        <f t="shared" si="27"/>
        <v>N</v>
      </c>
      <c r="H1777" s="51"/>
      <c r="I1777" s="51"/>
      <c r="J1777" s="51" t="s">
        <v>3387</v>
      </c>
      <c r="K1777" s="51" t="s">
        <v>3196</v>
      </c>
      <c r="L1777" s="51" t="s">
        <v>3461</v>
      </c>
      <c r="M1777" s="52" t="b">
        <v>0</v>
      </c>
      <c r="N1777" s="53">
        <v>44765.371326817098</v>
      </c>
      <c r="O1777" s="51" t="s">
        <v>34</v>
      </c>
    </row>
    <row r="1778" spans="1:15" x14ac:dyDescent="0.25">
      <c r="A1778" s="51" t="s">
        <v>32</v>
      </c>
      <c r="B1778" s="51" t="s">
        <v>6892</v>
      </c>
      <c r="C1778" s="51" t="s">
        <v>3396</v>
      </c>
      <c r="D1778" s="51" t="s">
        <v>6893</v>
      </c>
      <c r="E1778" s="51" t="s">
        <v>3195</v>
      </c>
      <c r="F1778" s="51" t="s">
        <v>7313</v>
      </c>
      <c r="G1778" s="51" t="str">
        <f t="shared" si="27"/>
        <v>N</v>
      </c>
      <c r="H1778" s="51"/>
      <c r="I1778" s="51"/>
      <c r="J1778" s="51" t="s">
        <v>3391</v>
      </c>
      <c r="K1778" s="51" t="s">
        <v>3196</v>
      </c>
      <c r="L1778" s="51" t="s">
        <v>4660</v>
      </c>
      <c r="M1778" s="52" t="b">
        <v>0</v>
      </c>
      <c r="N1778" s="53">
        <v>44767.481783993098</v>
      </c>
      <c r="O1778" s="51" t="s">
        <v>34</v>
      </c>
    </row>
    <row r="1779" spans="1:15" x14ac:dyDescent="0.25">
      <c r="A1779" s="51" t="s">
        <v>32</v>
      </c>
      <c r="B1779" s="51" t="s">
        <v>6894</v>
      </c>
      <c r="C1779" s="51" t="s">
        <v>3396</v>
      </c>
      <c r="D1779" s="51" t="s">
        <v>6895</v>
      </c>
      <c r="E1779" s="51" t="s">
        <v>3195</v>
      </c>
      <c r="F1779" s="51" t="s">
        <v>7313</v>
      </c>
      <c r="G1779" s="51" t="str">
        <f t="shared" si="27"/>
        <v>N</v>
      </c>
      <c r="H1779" s="51"/>
      <c r="I1779" s="51"/>
      <c r="J1779" s="51" t="s">
        <v>3457</v>
      </c>
      <c r="K1779" s="51" t="s">
        <v>3196</v>
      </c>
      <c r="L1779" s="51" t="s">
        <v>3458</v>
      </c>
      <c r="M1779" s="52" t="b">
        <v>0</v>
      </c>
      <c r="N1779" s="53">
        <v>44760.683288807901</v>
      </c>
      <c r="O1779" s="51" t="s">
        <v>34</v>
      </c>
    </row>
    <row r="1780" spans="1:15" x14ac:dyDescent="0.25">
      <c r="A1780" s="51"/>
      <c r="B1780" s="51" t="s">
        <v>6896</v>
      </c>
      <c r="C1780" s="51" t="s">
        <v>3404</v>
      </c>
      <c r="D1780" s="51" t="s">
        <v>6897</v>
      </c>
      <c r="E1780" s="51" t="s">
        <v>3199</v>
      </c>
      <c r="F1780" s="51" t="s">
        <v>6980</v>
      </c>
      <c r="G1780" s="51" t="str">
        <f t="shared" si="27"/>
        <v>B</v>
      </c>
      <c r="H1780" s="51"/>
      <c r="I1780" s="51"/>
      <c r="J1780" s="51" t="s">
        <v>3401</v>
      </c>
      <c r="K1780" s="51" t="s">
        <v>3203</v>
      </c>
      <c r="L1780" s="51" t="s">
        <v>3406</v>
      </c>
      <c r="M1780" s="52" t="b">
        <v>0</v>
      </c>
      <c r="N1780" s="53">
        <v>44720.642115312497</v>
      </c>
      <c r="O1780" s="51" t="s">
        <v>2815</v>
      </c>
    </row>
    <row r="1781" spans="1:15" x14ac:dyDescent="0.25">
      <c r="A1781" s="51"/>
      <c r="B1781" s="51" t="s">
        <v>6898</v>
      </c>
      <c r="C1781" s="51" t="s">
        <v>3399</v>
      </c>
      <c r="D1781" s="51" t="s">
        <v>6899</v>
      </c>
      <c r="E1781" s="51" t="s">
        <v>3199</v>
      </c>
      <c r="F1781" s="51" t="s">
        <v>6980</v>
      </c>
      <c r="G1781" s="51" t="str">
        <f t="shared" si="27"/>
        <v>B</v>
      </c>
      <c r="H1781" s="51"/>
      <c r="I1781" s="51"/>
      <c r="J1781" s="51" t="s">
        <v>3401</v>
      </c>
      <c r="K1781" s="51" t="s">
        <v>3203</v>
      </c>
      <c r="L1781" s="51" t="s">
        <v>4430</v>
      </c>
      <c r="M1781" s="52" t="b">
        <v>0</v>
      </c>
      <c r="N1781" s="53">
        <v>44719.5859740741</v>
      </c>
      <c r="O1781" s="51" t="s">
        <v>2815</v>
      </c>
    </row>
    <row r="1782" spans="1:15" x14ac:dyDescent="0.25">
      <c r="A1782" s="51" t="s">
        <v>32</v>
      </c>
      <c r="B1782" s="51" t="s">
        <v>6900</v>
      </c>
      <c r="C1782" s="51" t="s">
        <v>3396</v>
      </c>
      <c r="D1782" s="51" t="s">
        <v>6901</v>
      </c>
      <c r="E1782" s="51" t="s">
        <v>3195</v>
      </c>
      <c r="F1782" s="51" t="s">
        <v>7313</v>
      </c>
      <c r="G1782" s="51" t="str">
        <f t="shared" si="27"/>
        <v>N</v>
      </c>
      <c r="H1782" s="51"/>
      <c r="I1782" s="51"/>
      <c r="J1782" s="51" t="s">
        <v>3457</v>
      </c>
      <c r="K1782" s="51" t="s">
        <v>3196</v>
      </c>
      <c r="L1782" s="51" t="s">
        <v>3458</v>
      </c>
      <c r="M1782" s="52" t="b">
        <v>0</v>
      </c>
      <c r="N1782" s="53">
        <v>44750.388120451396</v>
      </c>
      <c r="O1782" s="51" t="s">
        <v>34</v>
      </c>
    </row>
    <row r="1783" spans="1:15" x14ac:dyDescent="0.25">
      <c r="A1783" s="51" t="s">
        <v>32</v>
      </c>
      <c r="B1783" s="51" t="s">
        <v>6902</v>
      </c>
      <c r="C1783" s="51" t="s">
        <v>3396</v>
      </c>
      <c r="D1783" s="51" t="s">
        <v>6903</v>
      </c>
      <c r="E1783" s="51" t="s">
        <v>3195</v>
      </c>
      <c r="F1783" s="51" t="s">
        <v>7313</v>
      </c>
      <c r="G1783" s="51" t="str">
        <f t="shared" si="27"/>
        <v>N</v>
      </c>
      <c r="H1783" s="51"/>
      <c r="I1783" s="51"/>
      <c r="J1783" s="51" t="s">
        <v>3391</v>
      </c>
      <c r="K1783" s="51" t="s">
        <v>3196</v>
      </c>
      <c r="L1783" s="51" t="s">
        <v>3392</v>
      </c>
      <c r="M1783" s="52" t="b">
        <v>0</v>
      </c>
      <c r="N1783" s="53">
        <v>44749.608863229201</v>
      </c>
      <c r="O1783" s="51" t="s">
        <v>34</v>
      </c>
    </row>
    <row r="1784" spans="1:15" x14ac:dyDescent="0.25">
      <c r="A1784" s="51"/>
      <c r="B1784" s="51" t="s">
        <v>6904</v>
      </c>
      <c r="C1784" s="51" t="s">
        <v>3201</v>
      </c>
      <c r="D1784" s="51" t="s">
        <v>6905</v>
      </c>
      <c r="E1784" s="51" t="s">
        <v>3199</v>
      </c>
      <c r="F1784" s="51" t="s">
        <v>6980</v>
      </c>
      <c r="G1784" s="51" t="str">
        <f t="shared" si="27"/>
        <v>B</v>
      </c>
      <c r="H1784" s="51"/>
      <c r="I1784" s="51"/>
      <c r="J1784" s="51" t="s">
        <v>3202</v>
      </c>
      <c r="K1784" s="51" t="s">
        <v>3203</v>
      </c>
      <c r="L1784" s="51" t="s">
        <v>3538</v>
      </c>
      <c r="M1784" s="52" t="b">
        <v>0</v>
      </c>
      <c r="N1784" s="53">
        <v>44720.325918402799</v>
      </c>
      <c r="O1784" s="51" t="s">
        <v>2815</v>
      </c>
    </row>
    <row r="1785" spans="1:15" x14ac:dyDescent="0.25">
      <c r="A1785" s="51"/>
      <c r="B1785" s="51" t="s">
        <v>6906</v>
      </c>
      <c r="C1785" s="51" t="s">
        <v>3404</v>
      </c>
      <c r="D1785" s="51" t="s">
        <v>6907</v>
      </c>
      <c r="E1785" s="51" t="s">
        <v>3199</v>
      </c>
      <c r="F1785" s="51" t="s">
        <v>6980</v>
      </c>
      <c r="G1785" s="51" t="str">
        <f t="shared" si="27"/>
        <v>B</v>
      </c>
      <c r="H1785" s="51"/>
      <c r="I1785" s="51"/>
      <c r="J1785" s="51" t="s">
        <v>3202</v>
      </c>
      <c r="K1785" s="51" t="s">
        <v>3203</v>
      </c>
      <c r="L1785" s="51" t="s">
        <v>3421</v>
      </c>
      <c r="M1785" s="52" t="b">
        <v>0</v>
      </c>
      <c r="N1785" s="53">
        <v>44719.707376192098</v>
      </c>
      <c r="O1785" s="51" t="s">
        <v>2815</v>
      </c>
    </row>
    <row r="1786" spans="1:15" x14ac:dyDescent="0.25">
      <c r="A1786" s="51"/>
      <c r="B1786" s="51" t="s">
        <v>6908</v>
      </c>
      <c r="C1786" s="51" t="s">
        <v>3399</v>
      </c>
      <c r="D1786" s="51" t="s">
        <v>6909</v>
      </c>
      <c r="E1786" s="51" t="s">
        <v>3199</v>
      </c>
      <c r="F1786" s="51" t="s">
        <v>6980</v>
      </c>
      <c r="G1786" s="51" t="str">
        <f t="shared" si="27"/>
        <v>B</v>
      </c>
      <c r="H1786" s="51"/>
      <c r="I1786" s="51"/>
      <c r="J1786" s="51" t="s">
        <v>3202</v>
      </c>
      <c r="K1786" s="51" t="s">
        <v>3203</v>
      </c>
      <c r="L1786" s="51" t="s">
        <v>3918</v>
      </c>
      <c r="M1786" s="52" t="b">
        <v>0</v>
      </c>
      <c r="N1786" s="53">
        <v>44726.546979780098</v>
      </c>
      <c r="O1786" s="51" t="s">
        <v>2815</v>
      </c>
    </row>
    <row r="1787" spans="1:15" x14ac:dyDescent="0.25">
      <c r="A1787" s="51" t="s">
        <v>32</v>
      </c>
      <c r="B1787" s="51" t="s">
        <v>6910</v>
      </c>
      <c r="C1787" s="51" t="s">
        <v>3396</v>
      </c>
      <c r="D1787" s="51" t="s">
        <v>6911</v>
      </c>
      <c r="E1787" s="51" t="s">
        <v>3195</v>
      </c>
      <c r="F1787" s="51" t="s">
        <v>7313</v>
      </c>
      <c r="G1787" s="51" t="str">
        <f t="shared" si="27"/>
        <v>N</v>
      </c>
      <c r="H1787" s="51"/>
      <c r="I1787" s="51"/>
      <c r="J1787" s="51" t="s">
        <v>3457</v>
      </c>
      <c r="K1787" s="51" t="s">
        <v>3196</v>
      </c>
      <c r="L1787" s="51" t="s">
        <v>3458</v>
      </c>
      <c r="M1787" s="52" t="b">
        <v>0</v>
      </c>
      <c r="N1787" s="53">
        <v>44765.473923645797</v>
      </c>
      <c r="O1787" s="51" t="s">
        <v>34</v>
      </c>
    </row>
    <row r="1788" spans="1:15" x14ac:dyDescent="0.25">
      <c r="A1788" s="51" t="s">
        <v>32</v>
      </c>
      <c r="B1788" s="51" t="s">
        <v>6912</v>
      </c>
      <c r="C1788" s="51" t="s">
        <v>3396</v>
      </c>
      <c r="D1788" s="51" t="s">
        <v>6913</v>
      </c>
      <c r="E1788" s="51" t="s">
        <v>3195</v>
      </c>
      <c r="F1788" s="51" t="s">
        <v>7313</v>
      </c>
      <c r="G1788" s="51" t="str">
        <f t="shared" si="27"/>
        <v>N</v>
      </c>
      <c r="H1788" s="51"/>
      <c r="I1788" s="51"/>
      <c r="J1788" s="51" t="s">
        <v>3387</v>
      </c>
      <c r="K1788" s="51" t="s">
        <v>3196</v>
      </c>
      <c r="L1788" s="51" t="s">
        <v>3461</v>
      </c>
      <c r="M1788" s="52" t="b">
        <v>0</v>
      </c>
      <c r="N1788" s="53">
        <v>44765.3705458681</v>
      </c>
      <c r="O1788" s="51" t="s">
        <v>34</v>
      </c>
    </row>
    <row r="1789" spans="1:15" x14ac:dyDescent="0.25">
      <c r="A1789" s="51"/>
      <c r="B1789" s="51" t="s">
        <v>6914</v>
      </c>
      <c r="C1789" s="51" t="s">
        <v>3404</v>
      </c>
      <c r="D1789" s="51" t="s">
        <v>6915</v>
      </c>
      <c r="E1789" s="51" t="s">
        <v>3199</v>
      </c>
      <c r="F1789" s="51" t="s">
        <v>6980</v>
      </c>
      <c r="G1789" s="51" t="str">
        <f t="shared" si="27"/>
        <v>B</v>
      </c>
      <c r="H1789" s="51"/>
      <c r="I1789" s="51"/>
      <c r="J1789" s="51" t="s">
        <v>3202</v>
      </c>
      <c r="K1789" s="51" t="s">
        <v>3203</v>
      </c>
      <c r="L1789" s="51" t="s">
        <v>4196</v>
      </c>
      <c r="M1789" s="52" t="b">
        <v>0</v>
      </c>
      <c r="N1789" s="53">
        <v>44720.386613275499</v>
      </c>
      <c r="O1789" s="51" t="s">
        <v>2815</v>
      </c>
    </row>
    <row r="1790" spans="1:15" x14ac:dyDescent="0.25">
      <c r="A1790" s="51"/>
      <c r="B1790" s="51" t="s">
        <v>6916</v>
      </c>
      <c r="C1790" s="51" t="s">
        <v>3399</v>
      </c>
      <c r="D1790" s="51" t="s">
        <v>6917</v>
      </c>
      <c r="E1790" s="51" t="s">
        <v>3199</v>
      </c>
      <c r="F1790" s="51" t="s">
        <v>6980</v>
      </c>
      <c r="G1790" s="51" t="str">
        <f t="shared" si="27"/>
        <v>B</v>
      </c>
      <c r="H1790" s="51"/>
      <c r="I1790" s="51"/>
      <c r="J1790" s="51" t="s">
        <v>3401</v>
      </c>
      <c r="K1790" s="51" t="s">
        <v>3203</v>
      </c>
      <c r="L1790" s="51" t="s">
        <v>4397</v>
      </c>
      <c r="M1790" s="52" t="b">
        <v>0</v>
      </c>
      <c r="N1790" s="53">
        <v>44719.546903275499</v>
      </c>
      <c r="O1790" s="51" t="s">
        <v>2815</v>
      </c>
    </row>
    <row r="1791" spans="1:15" x14ac:dyDescent="0.25">
      <c r="A1791" s="51"/>
      <c r="B1791" s="51" t="s">
        <v>6918</v>
      </c>
      <c r="C1791" s="51" t="s">
        <v>3404</v>
      </c>
      <c r="D1791" s="51" t="s">
        <v>6919</v>
      </c>
      <c r="E1791" s="51" t="s">
        <v>3199</v>
      </c>
      <c r="F1791" s="51" t="s">
        <v>6980</v>
      </c>
      <c r="G1791" s="51" t="str">
        <f t="shared" si="27"/>
        <v>B</v>
      </c>
      <c r="H1791" s="51"/>
      <c r="I1791" s="51"/>
      <c r="J1791" s="51" t="s">
        <v>3401</v>
      </c>
      <c r="K1791" s="51" t="s">
        <v>3203</v>
      </c>
      <c r="L1791" s="51" t="s">
        <v>3454</v>
      </c>
      <c r="M1791" s="52" t="b">
        <v>0</v>
      </c>
      <c r="N1791" s="53">
        <v>44721.320160219897</v>
      </c>
      <c r="O1791" s="51" t="s">
        <v>2815</v>
      </c>
    </row>
    <row r="1792" spans="1:15" x14ac:dyDescent="0.25">
      <c r="A1792" s="51"/>
      <c r="B1792" s="51" t="s">
        <v>6920</v>
      </c>
      <c r="C1792" s="51" t="s">
        <v>3399</v>
      </c>
      <c r="D1792" s="51" t="s">
        <v>6921</v>
      </c>
      <c r="E1792" s="51" t="s">
        <v>3199</v>
      </c>
      <c r="F1792" s="51" t="s">
        <v>6980</v>
      </c>
      <c r="G1792" s="51" t="str">
        <f t="shared" si="27"/>
        <v>B</v>
      </c>
      <c r="H1792" s="51"/>
      <c r="I1792" s="51"/>
      <c r="J1792" s="51" t="s">
        <v>3401</v>
      </c>
      <c r="K1792" s="51" t="s">
        <v>3203</v>
      </c>
      <c r="L1792" s="51" t="s">
        <v>4204</v>
      </c>
      <c r="M1792" s="52" t="b">
        <v>0</v>
      </c>
      <c r="N1792" s="53">
        <v>44719.481322372703</v>
      </c>
      <c r="O1792" s="51" t="s">
        <v>2815</v>
      </c>
    </row>
    <row r="1793" spans="1:15" x14ac:dyDescent="0.25">
      <c r="A1793" s="51"/>
      <c r="B1793" s="51" t="s">
        <v>6922</v>
      </c>
      <c r="C1793" s="51" t="s">
        <v>3399</v>
      </c>
      <c r="D1793" s="51" t="s">
        <v>6923</v>
      </c>
      <c r="E1793" s="51" t="s">
        <v>3199</v>
      </c>
      <c r="F1793" s="51" t="s">
        <v>6980</v>
      </c>
      <c r="G1793" s="51" t="str">
        <f t="shared" si="27"/>
        <v>B</v>
      </c>
      <c r="H1793" s="51"/>
      <c r="I1793" s="51"/>
      <c r="J1793" s="51" t="s">
        <v>3401</v>
      </c>
      <c r="K1793" s="51" t="s">
        <v>3203</v>
      </c>
      <c r="L1793" s="51" t="s">
        <v>3454</v>
      </c>
      <c r="M1793" s="52" t="b">
        <v>0</v>
      </c>
      <c r="N1793" s="53">
        <v>44720.580200312499</v>
      </c>
      <c r="O1793" s="51" t="s">
        <v>2815</v>
      </c>
    </row>
    <row r="1794" spans="1:15" x14ac:dyDescent="0.25">
      <c r="A1794" s="51" t="s">
        <v>32</v>
      </c>
      <c r="B1794" s="51" t="s">
        <v>6924</v>
      </c>
      <c r="C1794" s="51" t="s">
        <v>3396</v>
      </c>
      <c r="D1794" s="51" t="s">
        <v>6925</v>
      </c>
      <c r="E1794" s="51" t="s">
        <v>3195</v>
      </c>
      <c r="F1794" s="51" t="s">
        <v>7313</v>
      </c>
      <c r="G1794" s="51" t="str">
        <f t="shared" si="27"/>
        <v>N</v>
      </c>
      <c r="H1794" s="51"/>
      <c r="I1794" s="51"/>
      <c r="J1794" s="51" t="s">
        <v>3457</v>
      </c>
      <c r="K1794" s="51" t="s">
        <v>3196</v>
      </c>
      <c r="L1794" s="51" t="s">
        <v>3525</v>
      </c>
      <c r="M1794" s="52" t="b">
        <v>0</v>
      </c>
      <c r="N1794" s="53">
        <v>44749.616889849502</v>
      </c>
      <c r="O1794" s="51" t="s">
        <v>34</v>
      </c>
    </row>
    <row r="1795" spans="1:15" x14ac:dyDescent="0.25">
      <c r="A1795" s="51" t="s">
        <v>32</v>
      </c>
      <c r="B1795" s="51" t="s">
        <v>6926</v>
      </c>
      <c r="C1795" s="51" t="s">
        <v>3396</v>
      </c>
      <c r="D1795" s="51" t="s">
        <v>6927</v>
      </c>
      <c r="E1795" s="51" t="s">
        <v>3195</v>
      </c>
      <c r="F1795" s="51" t="s">
        <v>7313</v>
      </c>
      <c r="G1795" s="51" t="str">
        <f t="shared" si="27"/>
        <v>N</v>
      </c>
      <c r="H1795" s="51"/>
      <c r="I1795" s="51"/>
      <c r="J1795" s="51" t="s">
        <v>3457</v>
      </c>
      <c r="K1795" s="51" t="s">
        <v>3196</v>
      </c>
      <c r="L1795" s="51" t="s">
        <v>3458</v>
      </c>
      <c r="M1795" s="52" t="b">
        <v>0</v>
      </c>
      <c r="N1795" s="53">
        <v>44750.389517708303</v>
      </c>
      <c r="O1795" s="51" t="s">
        <v>34</v>
      </c>
    </row>
    <row r="1796" spans="1:15" x14ac:dyDescent="0.25">
      <c r="A1796" s="51" t="s">
        <v>32</v>
      </c>
      <c r="B1796" s="51" t="s">
        <v>6928</v>
      </c>
      <c r="C1796" s="51" t="s">
        <v>3396</v>
      </c>
      <c r="D1796" s="51" t="s">
        <v>6929</v>
      </c>
      <c r="E1796" s="51" t="s">
        <v>3195</v>
      </c>
      <c r="F1796" s="51" t="s">
        <v>7313</v>
      </c>
      <c r="G1796" s="51" t="str">
        <f t="shared" ref="G1796:G1859" si="28">IF(F1796="MIENNAM","N","B")</f>
        <v>N</v>
      </c>
      <c r="H1796" s="51"/>
      <c r="I1796" s="51"/>
      <c r="J1796" s="51" t="s">
        <v>3387</v>
      </c>
      <c r="K1796" s="51" t="s">
        <v>3196</v>
      </c>
      <c r="L1796" s="51" t="s">
        <v>3461</v>
      </c>
      <c r="M1796" s="52" t="b">
        <v>0</v>
      </c>
      <c r="N1796" s="53">
        <v>44735.455804710597</v>
      </c>
      <c r="O1796" s="51" t="s">
        <v>34</v>
      </c>
    </row>
    <row r="1797" spans="1:15" x14ac:dyDescent="0.25">
      <c r="A1797" s="51" t="s">
        <v>32</v>
      </c>
      <c r="B1797" s="51" t="s">
        <v>6930</v>
      </c>
      <c r="C1797" s="51" t="s">
        <v>3976</v>
      </c>
      <c r="D1797" s="51" t="s">
        <v>2331</v>
      </c>
      <c r="E1797" s="51" t="s">
        <v>3195</v>
      </c>
      <c r="F1797" s="51" t="s">
        <v>7313</v>
      </c>
      <c r="G1797" s="51" t="str">
        <f t="shared" si="28"/>
        <v>N</v>
      </c>
      <c r="H1797" s="51"/>
      <c r="I1797" s="51"/>
      <c r="J1797" s="51" t="s">
        <v>3301</v>
      </c>
      <c r="K1797" s="51" t="s">
        <v>3196</v>
      </c>
      <c r="L1797" s="51" t="s">
        <v>3397</v>
      </c>
      <c r="M1797" s="52" t="b">
        <v>0</v>
      </c>
      <c r="N1797" s="53">
        <v>44959.466150312503</v>
      </c>
      <c r="O1797" s="51" t="s">
        <v>34</v>
      </c>
    </row>
    <row r="1798" spans="1:15" x14ac:dyDescent="0.25">
      <c r="A1798" s="51"/>
      <c r="B1798" s="51" t="s">
        <v>6931</v>
      </c>
      <c r="C1798" s="51" t="s">
        <v>3404</v>
      </c>
      <c r="D1798" s="51" t="s">
        <v>6932</v>
      </c>
      <c r="E1798" s="51" t="s">
        <v>3199</v>
      </c>
      <c r="F1798" s="51" t="s">
        <v>6980</v>
      </c>
      <c r="G1798" s="51" t="str">
        <f t="shared" si="28"/>
        <v>B</v>
      </c>
      <c r="H1798" s="51"/>
      <c r="I1798" s="51"/>
      <c r="J1798" s="51" t="s">
        <v>3401</v>
      </c>
      <c r="K1798" s="51" t="s">
        <v>3203</v>
      </c>
      <c r="L1798" s="51" t="s">
        <v>6181</v>
      </c>
      <c r="M1798" s="52" t="b">
        <v>0</v>
      </c>
      <c r="N1798" s="53">
        <v>44719.428873298602</v>
      </c>
      <c r="O1798" s="51" t="s">
        <v>2815</v>
      </c>
    </row>
    <row r="1799" spans="1:15" x14ac:dyDescent="0.25">
      <c r="A1799" s="51" t="s">
        <v>32</v>
      </c>
      <c r="B1799" s="51" t="s">
        <v>6933</v>
      </c>
      <c r="C1799" s="51" t="s">
        <v>3396</v>
      </c>
      <c r="D1799" s="51" t="s">
        <v>6934</v>
      </c>
      <c r="E1799" s="51" t="s">
        <v>3195</v>
      </c>
      <c r="F1799" s="51" t="s">
        <v>7313</v>
      </c>
      <c r="G1799" s="51" t="str">
        <f t="shared" si="28"/>
        <v>N</v>
      </c>
      <c r="H1799" s="51"/>
      <c r="I1799" s="51"/>
      <c r="J1799" s="51" t="s">
        <v>3457</v>
      </c>
      <c r="K1799" s="51" t="s">
        <v>3196</v>
      </c>
      <c r="L1799" s="51" t="s">
        <v>3383</v>
      </c>
      <c r="M1799" s="52" t="b">
        <v>0</v>
      </c>
      <c r="N1799" s="53">
        <v>44742.4520891551</v>
      </c>
      <c r="O1799" s="51" t="s">
        <v>34</v>
      </c>
    </row>
    <row r="1800" spans="1:15" x14ac:dyDescent="0.25">
      <c r="A1800" s="51"/>
      <c r="B1800" s="51" t="s">
        <v>6935</v>
      </c>
      <c r="C1800" s="51" t="s">
        <v>3399</v>
      </c>
      <c r="D1800" s="51" t="s">
        <v>6936</v>
      </c>
      <c r="E1800" s="51" t="s">
        <v>3199</v>
      </c>
      <c r="F1800" s="51" t="s">
        <v>6980</v>
      </c>
      <c r="G1800" s="51" t="str">
        <f t="shared" si="28"/>
        <v>B</v>
      </c>
      <c r="H1800" s="51"/>
      <c r="I1800" s="51"/>
      <c r="J1800" s="51" t="s">
        <v>3401</v>
      </c>
      <c r="K1800" s="51" t="s">
        <v>3203</v>
      </c>
      <c r="L1800" s="51" t="s">
        <v>3402</v>
      </c>
      <c r="M1800" s="52" t="b">
        <v>0</v>
      </c>
      <c r="N1800" s="53">
        <v>44720.377771377302</v>
      </c>
      <c r="O1800" s="51" t="s">
        <v>2815</v>
      </c>
    </row>
    <row r="1801" spans="1:15" x14ac:dyDescent="0.25">
      <c r="A1801" s="51"/>
      <c r="B1801" s="51" t="s">
        <v>6937</v>
      </c>
      <c r="C1801" s="51" t="s">
        <v>3404</v>
      </c>
      <c r="D1801" s="51" t="s">
        <v>6938</v>
      </c>
      <c r="E1801" s="51" t="s">
        <v>3199</v>
      </c>
      <c r="F1801" s="51" t="s">
        <v>6980</v>
      </c>
      <c r="G1801" s="51" t="str">
        <f t="shared" si="28"/>
        <v>B</v>
      </c>
      <c r="H1801" s="51"/>
      <c r="I1801" s="51"/>
      <c r="J1801" s="51" t="s">
        <v>3401</v>
      </c>
      <c r="K1801" s="51" t="s">
        <v>3203</v>
      </c>
      <c r="L1801" s="51" t="s">
        <v>3454</v>
      </c>
      <c r="M1801" s="52" t="b">
        <v>0</v>
      </c>
      <c r="N1801" s="53">
        <v>44719.445615775498</v>
      </c>
      <c r="O1801" s="51" t="s">
        <v>2815</v>
      </c>
    </row>
    <row r="1802" spans="1:15" x14ac:dyDescent="0.25">
      <c r="A1802" s="51"/>
      <c r="B1802" s="51" t="s">
        <v>6939</v>
      </c>
      <c r="C1802" s="51" t="s">
        <v>3404</v>
      </c>
      <c r="D1802" s="51" t="s">
        <v>6940</v>
      </c>
      <c r="E1802" s="51" t="s">
        <v>3199</v>
      </c>
      <c r="F1802" s="51" t="s">
        <v>6980</v>
      </c>
      <c r="G1802" s="51" t="str">
        <f t="shared" si="28"/>
        <v>B</v>
      </c>
      <c r="H1802" s="51"/>
      <c r="I1802" s="51"/>
      <c r="J1802" s="51" t="s">
        <v>3409</v>
      </c>
      <c r="K1802" s="51" t="s">
        <v>3203</v>
      </c>
      <c r="L1802" s="51" t="s">
        <v>3204</v>
      </c>
      <c r="M1802" s="52" t="b">
        <v>0</v>
      </c>
      <c r="N1802" s="53">
        <v>44719.708199189801</v>
      </c>
      <c r="O1802" s="51" t="s">
        <v>2815</v>
      </c>
    </row>
    <row r="1803" spans="1:15" x14ac:dyDescent="0.25">
      <c r="A1803" s="51" t="s">
        <v>32</v>
      </c>
      <c r="B1803" s="51" t="s">
        <v>6941</v>
      </c>
      <c r="C1803" s="51" t="s">
        <v>3396</v>
      </c>
      <c r="D1803" s="51" t="s">
        <v>6942</v>
      </c>
      <c r="E1803" s="51" t="s">
        <v>3195</v>
      </c>
      <c r="F1803" s="51" t="s">
        <v>7313</v>
      </c>
      <c r="G1803" s="51" t="str">
        <f t="shared" si="28"/>
        <v>N</v>
      </c>
      <c r="H1803" s="51"/>
      <c r="I1803" s="51"/>
      <c r="J1803" s="51" t="s">
        <v>3391</v>
      </c>
      <c r="K1803" s="51" t="s">
        <v>3196</v>
      </c>
      <c r="L1803" s="51" t="s">
        <v>4244</v>
      </c>
      <c r="M1803" s="52" t="b">
        <v>0</v>
      </c>
      <c r="N1803" s="53">
        <v>44770.442066666699</v>
      </c>
      <c r="O1803" s="51" t="s">
        <v>34</v>
      </c>
    </row>
    <row r="1804" spans="1:15" x14ac:dyDescent="0.25">
      <c r="A1804" s="51"/>
      <c r="B1804" s="51" t="s">
        <v>6943</v>
      </c>
      <c r="C1804" s="51" t="s">
        <v>3404</v>
      </c>
      <c r="D1804" s="51" t="s">
        <v>6944</v>
      </c>
      <c r="E1804" s="51" t="s">
        <v>3199</v>
      </c>
      <c r="F1804" s="51" t="s">
        <v>6980</v>
      </c>
      <c r="G1804" s="51" t="str">
        <f t="shared" si="28"/>
        <v>B</v>
      </c>
      <c r="H1804" s="51"/>
      <c r="I1804" s="51"/>
      <c r="J1804" s="51" t="s">
        <v>3409</v>
      </c>
      <c r="K1804" s="51" t="s">
        <v>3203</v>
      </c>
      <c r="L1804" s="51" t="s">
        <v>3204</v>
      </c>
      <c r="M1804" s="52" t="b">
        <v>0</v>
      </c>
      <c r="N1804" s="53">
        <v>44727.595823182899</v>
      </c>
      <c r="O1804" s="51" t="s">
        <v>2815</v>
      </c>
    </row>
    <row r="1805" spans="1:15" x14ac:dyDescent="0.25">
      <c r="A1805" s="51" t="s">
        <v>32</v>
      </c>
      <c r="B1805" s="51" t="s">
        <v>6945</v>
      </c>
      <c r="C1805" s="51" t="s">
        <v>3396</v>
      </c>
      <c r="D1805" s="51" t="s">
        <v>6946</v>
      </c>
      <c r="E1805" s="51" t="s">
        <v>3195</v>
      </c>
      <c r="F1805" s="51" t="s">
        <v>7313</v>
      </c>
      <c r="G1805" s="51" t="str">
        <f t="shared" si="28"/>
        <v>N</v>
      </c>
      <c r="H1805" s="51"/>
      <c r="I1805" s="51"/>
      <c r="J1805" s="51" t="s">
        <v>3457</v>
      </c>
      <c r="K1805" s="51" t="s">
        <v>3196</v>
      </c>
      <c r="L1805" s="51" t="s">
        <v>3458</v>
      </c>
      <c r="M1805" s="52" t="b">
        <v>0</v>
      </c>
      <c r="N1805" s="53">
        <v>44765.6851473727</v>
      </c>
      <c r="O1805" s="51" t="s">
        <v>34</v>
      </c>
    </row>
    <row r="1806" spans="1:15" x14ac:dyDescent="0.25">
      <c r="A1806" s="51"/>
      <c r="B1806" s="51" t="s">
        <v>6947</v>
      </c>
      <c r="C1806" s="51" t="s">
        <v>3404</v>
      </c>
      <c r="D1806" s="51" t="s">
        <v>6948</v>
      </c>
      <c r="E1806" s="51" t="s">
        <v>3199</v>
      </c>
      <c r="F1806" s="51" t="s">
        <v>6980</v>
      </c>
      <c r="G1806" s="51" t="str">
        <f t="shared" si="28"/>
        <v>B</v>
      </c>
      <c r="H1806" s="51"/>
      <c r="I1806" s="51"/>
      <c r="J1806" s="51" t="s">
        <v>3401</v>
      </c>
      <c r="K1806" s="51" t="s">
        <v>3203</v>
      </c>
      <c r="L1806" s="51" t="s">
        <v>3402</v>
      </c>
      <c r="M1806" s="52" t="b">
        <v>0</v>
      </c>
      <c r="N1806" s="53">
        <v>44720.386008796297</v>
      </c>
      <c r="O1806" s="51" t="s">
        <v>2815</v>
      </c>
    </row>
    <row r="1807" spans="1:15" x14ac:dyDescent="0.25">
      <c r="A1807" s="51"/>
      <c r="B1807" s="51" t="s">
        <v>6949</v>
      </c>
      <c r="C1807" s="51" t="s">
        <v>3404</v>
      </c>
      <c r="D1807" s="51" t="s">
        <v>6950</v>
      </c>
      <c r="E1807" s="51" t="s">
        <v>3199</v>
      </c>
      <c r="F1807" s="51" t="s">
        <v>6980</v>
      </c>
      <c r="G1807" s="51" t="str">
        <f t="shared" si="28"/>
        <v>B</v>
      </c>
      <c r="H1807" s="51"/>
      <c r="I1807" s="51"/>
      <c r="J1807" s="51" t="s">
        <v>3202</v>
      </c>
      <c r="K1807" s="51" t="s">
        <v>3203</v>
      </c>
      <c r="L1807" s="51" t="s">
        <v>3538</v>
      </c>
      <c r="M1807" s="52" t="b">
        <v>0</v>
      </c>
      <c r="N1807" s="53">
        <v>44748.341163391196</v>
      </c>
      <c r="O1807" s="51" t="s">
        <v>2815</v>
      </c>
    </row>
    <row r="1808" spans="1:15" x14ac:dyDescent="0.25">
      <c r="A1808" s="51"/>
      <c r="B1808" s="51" t="s">
        <v>6951</v>
      </c>
      <c r="C1808" s="51" t="s">
        <v>3399</v>
      </c>
      <c r="D1808" s="51" t="s">
        <v>6952</v>
      </c>
      <c r="E1808" s="51" t="s">
        <v>3199</v>
      </c>
      <c r="F1808" s="51" t="s">
        <v>6980</v>
      </c>
      <c r="G1808" s="51" t="str">
        <f t="shared" si="28"/>
        <v>B</v>
      </c>
      <c r="H1808" s="51"/>
      <c r="I1808" s="51"/>
      <c r="J1808" s="51" t="s">
        <v>3409</v>
      </c>
      <c r="K1808" s="51" t="s">
        <v>3203</v>
      </c>
      <c r="L1808" s="51" t="s">
        <v>4342</v>
      </c>
      <c r="M1808" s="52" t="b">
        <v>0</v>
      </c>
      <c r="N1808" s="53">
        <v>44770.666606134298</v>
      </c>
      <c r="O1808" s="51" t="s">
        <v>2815</v>
      </c>
    </row>
    <row r="1809" spans="1:15" x14ac:dyDescent="0.25">
      <c r="A1809" s="51"/>
      <c r="B1809" s="51" t="s">
        <v>6953</v>
      </c>
      <c r="C1809" s="51" t="s">
        <v>3404</v>
      </c>
      <c r="D1809" s="51" t="s">
        <v>6954</v>
      </c>
      <c r="E1809" s="51" t="s">
        <v>3199</v>
      </c>
      <c r="F1809" s="51" t="s">
        <v>6980</v>
      </c>
      <c r="G1809" s="51" t="str">
        <f t="shared" si="28"/>
        <v>B</v>
      </c>
      <c r="H1809" s="51"/>
      <c r="I1809" s="51"/>
      <c r="J1809" s="51" t="s">
        <v>3409</v>
      </c>
      <c r="K1809" s="51" t="s">
        <v>3203</v>
      </c>
      <c r="L1809" s="51" t="s">
        <v>4196</v>
      </c>
      <c r="M1809" s="52" t="b">
        <v>0</v>
      </c>
      <c r="N1809" s="53">
        <v>44747.727823495399</v>
      </c>
      <c r="O1809" s="51" t="s">
        <v>2815</v>
      </c>
    </row>
    <row r="1810" spans="1:15" x14ac:dyDescent="0.25">
      <c r="A1810" s="51"/>
      <c r="B1810" s="51" t="s">
        <v>6955</v>
      </c>
      <c r="C1810" s="51" t="s">
        <v>3399</v>
      </c>
      <c r="D1810" s="51" t="s">
        <v>6956</v>
      </c>
      <c r="E1810" s="51" t="s">
        <v>3199</v>
      </c>
      <c r="F1810" s="51" t="s">
        <v>6980</v>
      </c>
      <c r="G1810" s="51" t="str">
        <f t="shared" si="28"/>
        <v>B</v>
      </c>
      <c r="H1810" s="51"/>
      <c r="I1810" s="51"/>
      <c r="J1810" s="51" t="s">
        <v>3401</v>
      </c>
      <c r="K1810" s="51" t="s">
        <v>3203</v>
      </c>
      <c r="L1810" s="51" t="s">
        <v>3449</v>
      </c>
      <c r="M1810" s="52" t="b">
        <v>0</v>
      </c>
      <c r="N1810" s="53">
        <v>44748.435933217603</v>
      </c>
      <c r="O1810" s="51" t="s">
        <v>2815</v>
      </c>
    </row>
    <row r="1811" spans="1:15" x14ac:dyDescent="0.25">
      <c r="A1811" s="51" t="s">
        <v>32</v>
      </c>
      <c r="B1811" s="51" t="s">
        <v>6957</v>
      </c>
      <c r="C1811" s="51" t="s">
        <v>3396</v>
      </c>
      <c r="D1811" s="51" t="s">
        <v>6958</v>
      </c>
      <c r="E1811" s="51" t="s">
        <v>3195</v>
      </c>
      <c r="F1811" s="51" t="s">
        <v>7313</v>
      </c>
      <c r="G1811" s="51" t="str">
        <f t="shared" si="28"/>
        <v>N</v>
      </c>
      <c r="H1811" s="51"/>
      <c r="I1811" s="51"/>
      <c r="J1811" s="51" t="s">
        <v>3457</v>
      </c>
      <c r="K1811" s="51" t="s">
        <v>3196</v>
      </c>
      <c r="L1811" s="51" t="s">
        <v>3525</v>
      </c>
      <c r="M1811" s="52" t="b">
        <v>0</v>
      </c>
      <c r="N1811" s="53">
        <v>44767.566050925903</v>
      </c>
      <c r="O1811" s="51" t="s">
        <v>34</v>
      </c>
    </row>
    <row r="1812" spans="1:15" x14ac:dyDescent="0.25">
      <c r="A1812" s="51" t="s">
        <v>32</v>
      </c>
      <c r="B1812" s="51" t="s">
        <v>6959</v>
      </c>
      <c r="C1812" s="51" t="s">
        <v>3396</v>
      </c>
      <c r="D1812" s="51" t="s">
        <v>6960</v>
      </c>
      <c r="E1812" s="51" t="s">
        <v>3195</v>
      </c>
      <c r="F1812" s="51" t="s">
        <v>7313</v>
      </c>
      <c r="G1812" s="51" t="str">
        <f t="shared" si="28"/>
        <v>N</v>
      </c>
      <c r="H1812" s="51"/>
      <c r="I1812" s="51"/>
      <c r="J1812" s="51" t="s">
        <v>3457</v>
      </c>
      <c r="K1812" s="51" t="s">
        <v>3196</v>
      </c>
      <c r="L1812" s="51" t="s">
        <v>3525</v>
      </c>
      <c r="M1812" s="52" t="b">
        <v>0</v>
      </c>
      <c r="N1812" s="53">
        <v>44721.357187581001</v>
      </c>
      <c r="O1812" s="51" t="s">
        <v>34</v>
      </c>
    </row>
    <row r="1813" spans="1:15" x14ac:dyDescent="0.25">
      <c r="A1813" s="51" t="s">
        <v>32</v>
      </c>
      <c r="B1813" s="51" t="s">
        <v>6961</v>
      </c>
      <c r="C1813" s="51" t="s">
        <v>3396</v>
      </c>
      <c r="D1813" s="51" t="s">
        <v>6962</v>
      </c>
      <c r="E1813" s="51" t="s">
        <v>3195</v>
      </c>
      <c r="F1813" s="51" t="s">
        <v>7313</v>
      </c>
      <c r="G1813" s="51" t="str">
        <f t="shared" si="28"/>
        <v>N</v>
      </c>
      <c r="H1813" s="51"/>
      <c r="I1813" s="51"/>
      <c r="J1813" s="51" t="s">
        <v>3391</v>
      </c>
      <c r="K1813" s="51" t="s">
        <v>3196</v>
      </c>
      <c r="L1813" s="51" t="s">
        <v>4660</v>
      </c>
      <c r="M1813" s="52" t="b">
        <v>0</v>
      </c>
      <c r="N1813" s="53">
        <v>44779.673568553197</v>
      </c>
      <c r="O1813" s="51" t="s">
        <v>34</v>
      </c>
    </row>
    <row r="1814" spans="1:15" x14ac:dyDescent="0.25">
      <c r="A1814" s="51" t="s">
        <v>32</v>
      </c>
      <c r="B1814" s="51" t="s">
        <v>6963</v>
      </c>
      <c r="C1814" s="51" t="s">
        <v>3396</v>
      </c>
      <c r="D1814" s="51" t="s">
        <v>6964</v>
      </c>
      <c r="E1814" s="51" t="s">
        <v>3195</v>
      </c>
      <c r="F1814" s="51" t="s">
        <v>7313</v>
      </c>
      <c r="G1814" s="51" t="str">
        <f t="shared" si="28"/>
        <v>N</v>
      </c>
      <c r="H1814" s="51"/>
      <c r="I1814" s="51"/>
      <c r="J1814" s="51" t="s">
        <v>3391</v>
      </c>
      <c r="K1814" s="51" t="s">
        <v>3196</v>
      </c>
      <c r="L1814" s="51" t="s">
        <v>4126</v>
      </c>
      <c r="M1814" s="52" t="b">
        <v>0</v>
      </c>
      <c r="N1814" s="53">
        <v>44767.425074270803</v>
      </c>
      <c r="O1814" s="51" t="s">
        <v>34</v>
      </c>
    </row>
    <row r="1815" spans="1:15" x14ac:dyDescent="0.25">
      <c r="A1815" s="51" t="s">
        <v>32</v>
      </c>
      <c r="B1815" s="51" t="s">
        <v>6965</v>
      </c>
      <c r="C1815" s="51" t="s">
        <v>3396</v>
      </c>
      <c r="D1815" s="51" t="s">
        <v>6966</v>
      </c>
      <c r="E1815" s="51" t="s">
        <v>3195</v>
      </c>
      <c r="F1815" s="51" t="s">
        <v>7313</v>
      </c>
      <c r="G1815" s="51" t="str">
        <f t="shared" si="28"/>
        <v>N</v>
      </c>
      <c r="H1815" s="51"/>
      <c r="I1815" s="51"/>
      <c r="J1815" s="51" t="s">
        <v>3457</v>
      </c>
      <c r="K1815" s="51" t="s">
        <v>3196</v>
      </c>
      <c r="L1815" s="51" t="s">
        <v>3525</v>
      </c>
      <c r="M1815" s="52" t="b">
        <v>0</v>
      </c>
      <c r="N1815" s="53">
        <v>44751.382966284698</v>
      </c>
      <c r="O1815" s="51" t="s">
        <v>34</v>
      </c>
    </row>
    <row r="1816" spans="1:15" x14ac:dyDescent="0.25">
      <c r="A1816" s="51" t="s">
        <v>32</v>
      </c>
      <c r="B1816" s="51" t="s">
        <v>6967</v>
      </c>
      <c r="C1816" s="51" t="s">
        <v>3396</v>
      </c>
      <c r="D1816" s="51" t="s">
        <v>6968</v>
      </c>
      <c r="E1816" s="51" t="s">
        <v>3195</v>
      </c>
      <c r="F1816" s="51" t="s">
        <v>7313</v>
      </c>
      <c r="G1816" s="51" t="str">
        <f t="shared" si="28"/>
        <v>N</v>
      </c>
      <c r="H1816" s="51"/>
      <c r="I1816" s="51"/>
      <c r="J1816" s="51" t="s">
        <v>3387</v>
      </c>
      <c r="K1816" s="51" t="s">
        <v>3196</v>
      </c>
      <c r="L1816" s="51" t="s">
        <v>3461</v>
      </c>
      <c r="M1816" s="52" t="b">
        <v>0</v>
      </c>
      <c r="N1816" s="53">
        <v>44755.642822881899</v>
      </c>
      <c r="O1816" s="51" t="s">
        <v>34</v>
      </c>
    </row>
    <row r="1817" spans="1:15" x14ac:dyDescent="0.25">
      <c r="A1817" s="51" t="s">
        <v>32</v>
      </c>
      <c r="B1817" s="51" t="s">
        <v>6969</v>
      </c>
      <c r="C1817" s="51" t="s">
        <v>3396</v>
      </c>
      <c r="D1817" s="51" t="s">
        <v>6970</v>
      </c>
      <c r="E1817" s="51" t="s">
        <v>3195</v>
      </c>
      <c r="F1817" s="51" t="s">
        <v>7313</v>
      </c>
      <c r="G1817" s="51" t="str">
        <f t="shared" si="28"/>
        <v>N</v>
      </c>
      <c r="H1817" s="51"/>
      <c r="I1817" s="51"/>
      <c r="J1817" s="51" t="s">
        <v>3387</v>
      </c>
      <c r="K1817" s="51" t="s">
        <v>3196</v>
      </c>
      <c r="L1817" s="51" t="s">
        <v>3571</v>
      </c>
      <c r="M1817" s="52" t="b">
        <v>0</v>
      </c>
      <c r="N1817" s="53">
        <v>44841.630787766197</v>
      </c>
      <c r="O1817" s="51" t="s">
        <v>34</v>
      </c>
    </row>
    <row r="1818" spans="1:15" x14ac:dyDescent="0.25">
      <c r="A1818" s="51"/>
      <c r="B1818" s="51" t="s">
        <v>6971</v>
      </c>
      <c r="C1818" s="51" t="s">
        <v>3399</v>
      </c>
      <c r="D1818" s="51" t="s">
        <v>6972</v>
      </c>
      <c r="E1818" s="51" t="s">
        <v>3199</v>
      </c>
      <c r="F1818" s="51" t="s">
        <v>6980</v>
      </c>
      <c r="G1818" s="51" t="str">
        <f t="shared" si="28"/>
        <v>B</v>
      </c>
      <c r="H1818" s="51"/>
      <c r="I1818" s="51"/>
      <c r="J1818" s="51" t="s">
        <v>3409</v>
      </c>
      <c r="K1818" s="51" t="s">
        <v>3203</v>
      </c>
      <c r="L1818" s="51" t="s">
        <v>4323</v>
      </c>
      <c r="M1818" s="52" t="b">
        <v>0</v>
      </c>
      <c r="N1818" s="53">
        <v>44719.652945868103</v>
      </c>
      <c r="O1818" s="51" t="s">
        <v>2815</v>
      </c>
    </row>
    <row r="1819" spans="1:15" x14ac:dyDescent="0.25">
      <c r="A1819" s="51"/>
      <c r="B1819" s="51" t="s">
        <v>6973</v>
      </c>
      <c r="C1819" s="51" t="s">
        <v>3404</v>
      </c>
      <c r="D1819" s="51" t="s">
        <v>6974</v>
      </c>
      <c r="E1819" s="51" t="s">
        <v>3199</v>
      </c>
      <c r="F1819" s="51" t="s">
        <v>6980</v>
      </c>
      <c r="G1819" s="51" t="str">
        <f t="shared" si="28"/>
        <v>B</v>
      </c>
      <c r="H1819" s="51"/>
      <c r="I1819" s="51"/>
      <c r="J1819" s="51" t="s">
        <v>3409</v>
      </c>
      <c r="K1819" s="51" t="s">
        <v>3203</v>
      </c>
      <c r="L1819" s="51" t="s">
        <v>4175</v>
      </c>
      <c r="M1819" s="52" t="b">
        <v>0</v>
      </c>
      <c r="N1819" s="53">
        <v>44720.359082210598</v>
      </c>
      <c r="O1819" s="51" t="s">
        <v>2815</v>
      </c>
    </row>
    <row r="1820" spans="1:15" x14ac:dyDescent="0.25">
      <c r="A1820" s="51" t="s">
        <v>32</v>
      </c>
      <c r="B1820" s="51" t="s">
        <v>6975</v>
      </c>
      <c r="C1820" s="51" t="s">
        <v>3396</v>
      </c>
      <c r="D1820" s="51" t="s">
        <v>6976</v>
      </c>
      <c r="E1820" s="51" t="s">
        <v>3195</v>
      </c>
      <c r="F1820" s="51" t="s">
        <v>7313</v>
      </c>
      <c r="G1820" s="51" t="str">
        <f t="shared" si="28"/>
        <v>N</v>
      </c>
      <c r="H1820" s="51"/>
      <c r="I1820" s="51"/>
      <c r="J1820" s="51" t="s">
        <v>3387</v>
      </c>
      <c r="K1820" s="51" t="s">
        <v>3196</v>
      </c>
      <c r="L1820" s="51" t="s">
        <v>3397</v>
      </c>
      <c r="M1820" s="52" t="b">
        <v>0</v>
      </c>
      <c r="N1820" s="53">
        <v>44750.340348379599</v>
      </c>
      <c r="O1820" s="51" t="s">
        <v>34</v>
      </c>
    </row>
    <row r="1821" spans="1:15" x14ac:dyDescent="0.25">
      <c r="A1821" s="51"/>
      <c r="B1821" s="51" t="s">
        <v>6977</v>
      </c>
      <c r="C1821" s="51" t="s">
        <v>3404</v>
      </c>
      <c r="D1821" s="51" t="s">
        <v>6978</v>
      </c>
      <c r="E1821" s="51" t="s">
        <v>4180</v>
      </c>
      <c r="F1821" s="51" t="s">
        <v>6980</v>
      </c>
      <c r="G1821" s="51" t="str">
        <f t="shared" si="28"/>
        <v>B</v>
      </c>
      <c r="H1821" s="51"/>
      <c r="I1821" s="51"/>
      <c r="J1821" s="51" t="s">
        <v>3202</v>
      </c>
      <c r="K1821" s="51" t="s">
        <v>3203</v>
      </c>
      <c r="L1821" s="51" t="s">
        <v>4393</v>
      </c>
      <c r="M1821" s="52" t="b">
        <v>0</v>
      </c>
      <c r="N1821" s="53">
        <v>44737.465589004598</v>
      </c>
      <c r="O1821" s="51" t="s">
        <v>2815</v>
      </c>
    </row>
    <row r="1822" spans="1:15" x14ac:dyDescent="0.25">
      <c r="A1822" s="51"/>
      <c r="B1822" s="51" t="s">
        <v>6979</v>
      </c>
      <c r="C1822" s="51" t="s">
        <v>3399</v>
      </c>
      <c r="D1822" s="51" t="s">
        <v>1754</v>
      </c>
      <c r="E1822" s="51" t="s">
        <v>6980</v>
      </c>
      <c r="F1822" s="51" t="s">
        <v>6980</v>
      </c>
      <c r="G1822" s="51" t="str">
        <f t="shared" si="28"/>
        <v>B</v>
      </c>
      <c r="H1822" s="51"/>
      <c r="I1822" s="51"/>
      <c r="J1822" s="51" t="s">
        <v>3409</v>
      </c>
      <c r="K1822" s="51" t="s">
        <v>3203</v>
      </c>
      <c r="L1822" s="51" t="s">
        <v>4323</v>
      </c>
      <c r="M1822" s="52" t="b">
        <v>0</v>
      </c>
      <c r="N1822" s="53">
        <v>44992.686064618101</v>
      </c>
      <c r="O1822" s="51" t="s">
        <v>34</v>
      </c>
    </row>
    <row r="1823" spans="1:15" x14ac:dyDescent="0.25">
      <c r="A1823" s="51" t="s">
        <v>32</v>
      </c>
      <c r="B1823" s="51" t="s">
        <v>6981</v>
      </c>
      <c r="C1823" s="51" t="s">
        <v>3396</v>
      </c>
      <c r="D1823" s="51" t="s">
        <v>6982</v>
      </c>
      <c r="E1823" s="51" t="s">
        <v>3195</v>
      </c>
      <c r="F1823" s="51" t="s">
        <v>7313</v>
      </c>
      <c r="G1823" s="51" t="str">
        <f t="shared" si="28"/>
        <v>N</v>
      </c>
      <c r="H1823" s="51"/>
      <c r="I1823" s="51"/>
      <c r="J1823" s="51" t="s">
        <v>3391</v>
      </c>
      <c r="K1823" s="51" t="s">
        <v>3196</v>
      </c>
      <c r="L1823" s="51" t="s">
        <v>4126</v>
      </c>
      <c r="M1823" s="52" t="b">
        <v>0</v>
      </c>
      <c r="N1823" s="53">
        <v>44750.385138460602</v>
      </c>
      <c r="O1823" s="51" t="s">
        <v>34</v>
      </c>
    </row>
    <row r="1824" spans="1:15" x14ac:dyDescent="0.25">
      <c r="A1824" s="51"/>
      <c r="B1824" s="51" t="s">
        <v>6983</v>
      </c>
      <c r="C1824" s="51" t="s">
        <v>3399</v>
      </c>
      <c r="D1824" s="51" t="s">
        <v>6984</v>
      </c>
      <c r="E1824" s="51" t="s">
        <v>3199</v>
      </c>
      <c r="F1824" s="51" t="s">
        <v>6980</v>
      </c>
      <c r="G1824" s="51" t="str">
        <f t="shared" si="28"/>
        <v>B</v>
      </c>
      <c r="H1824" s="51"/>
      <c r="I1824" s="51"/>
      <c r="J1824" s="51" t="s">
        <v>3401</v>
      </c>
      <c r="K1824" s="51" t="s">
        <v>3203</v>
      </c>
      <c r="L1824" s="51" t="s">
        <v>4204</v>
      </c>
      <c r="M1824" s="52" t="b">
        <v>0</v>
      </c>
      <c r="N1824" s="53">
        <v>44749.695191666702</v>
      </c>
      <c r="O1824" s="51" t="s">
        <v>2815</v>
      </c>
    </row>
    <row r="1825" spans="1:15" x14ac:dyDescent="0.25">
      <c r="A1825" s="51"/>
      <c r="B1825" s="51" t="s">
        <v>6985</v>
      </c>
      <c r="C1825" s="51" t="s">
        <v>3399</v>
      </c>
      <c r="D1825" s="51" t="s">
        <v>6986</v>
      </c>
      <c r="E1825" s="51" t="s">
        <v>3199</v>
      </c>
      <c r="F1825" s="51" t="s">
        <v>6980</v>
      </c>
      <c r="G1825" s="51" t="str">
        <f t="shared" si="28"/>
        <v>B</v>
      </c>
      <c r="H1825" s="51"/>
      <c r="I1825" s="51"/>
      <c r="J1825" s="51" t="s">
        <v>3401</v>
      </c>
      <c r="K1825" s="51" t="s">
        <v>3203</v>
      </c>
      <c r="L1825" s="51" t="s">
        <v>4397</v>
      </c>
      <c r="M1825" s="52" t="b">
        <v>0</v>
      </c>
      <c r="N1825" s="53">
        <v>44783.432931516203</v>
      </c>
      <c r="O1825" s="51" t="s">
        <v>2815</v>
      </c>
    </row>
    <row r="1826" spans="1:15" x14ac:dyDescent="0.25">
      <c r="A1826" s="51"/>
      <c r="B1826" s="51" t="s">
        <v>6987</v>
      </c>
      <c r="C1826" s="51" t="s">
        <v>3404</v>
      </c>
      <c r="D1826" s="51" t="s">
        <v>6988</v>
      </c>
      <c r="E1826" s="51" t="s">
        <v>3199</v>
      </c>
      <c r="F1826" s="51" t="s">
        <v>6980</v>
      </c>
      <c r="G1826" s="51" t="str">
        <f t="shared" si="28"/>
        <v>B</v>
      </c>
      <c r="H1826" s="51"/>
      <c r="I1826" s="51"/>
      <c r="J1826" s="51" t="s">
        <v>3409</v>
      </c>
      <c r="K1826" s="51" t="s">
        <v>3203</v>
      </c>
      <c r="L1826" s="51" t="s">
        <v>4196</v>
      </c>
      <c r="M1826" s="52" t="b">
        <v>0</v>
      </c>
      <c r="N1826" s="53">
        <v>44747.728540740703</v>
      </c>
      <c r="O1826" s="51" t="s">
        <v>2815</v>
      </c>
    </row>
    <row r="1827" spans="1:15" x14ac:dyDescent="0.25">
      <c r="A1827" s="51"/>
      <c r="B1827" s="51" t="s">
        <v>6989</v>
      </c>
      <c r="C1827" s="51" t="s">
        <v>3399</v>
      </c>
      <c r="D1827" s="51" t="s">
        <v>6990</v>
      </c>
      <c r="E1827" s="51" t="s">
        <v>3199</v>
      </c>
      <c r="F1827" s="51" t="s">
        <v>6980</v>
      </c>
      <c r="G1827" s="51" t="str">
        <f t="shared" si="28"/>
        <v>B</v>
      </c>
      <c r="H1827" s="51"/>
      <c r="I1827" s="51"/>
      <c r="J1827" s="51" t="s">
        <v>3409</v>
      </c>
      <c r="K1827" s="51" t="s">
        <v>3203</v>
      </c>
      <c r="L1827" s="51" t="s">
        <v>4342</v>
      </c>
      <c r="M1827" s="52" t="b">
        <v>0</v>
      </c>
      <c r="N1827" s="53">
        <v>44743.717403205999</v>
      </c>
      <c r="O1827" s="51" t="s">
        <v>2815</v>
      </c>
    </row>
    <row r="1828" spans="1:15" x14ac:dyDescent="0.25">
      <c r="A1828" s="51"/>
      <c r="B1828" s="51" t="s">
        <v>6991</v>
      </c>
      <c r="C1828" s="51" t="s">
        <v>3404</v>
      </c>
      <c r="D1828" s="51" t="s">
        <v>6992</v>
      </c>
      <c r="E1828" s="51" t="s">
        <v>3199</v>
      </c>
      <c r="F1828" s="51" t="s">
        <v>6980</v>
      </c>
      <c r="G1828" s="51" t="str">
        <f t="shared" si="28"/>
        <v>B</v>
      </c>
      <c r="H1828" s="51"/>
      <c r="I1828" s="51"/>
      <c r="J1828" s="51" t="s">
        <v>3401</v>
      </c>
      <c r="K1828" s="51" t="s">
        <v>3203</v>
      </c>
      <c r="L1828" s="51" t="s">
        <v>3402</v>
      </c>
      <c r="M1828" s="52" t="b">
        <v>0</v>
      </c>
      <c r="N1828" s="53">
        <v>44792.770512071802</v>
      </c>
      <c r="O1828" s="51" t="s">
        <v>2815</v>
      </c>
    </row>
    <row r="1829" spans="1:15" x14ac:dyDescent="0.25">
      <c r="A1829" s="51"/>
      <c r="B1829" s="51" t="s">
        <v>6993</v>
      </c>
      <c r="C1829" s="51" t="s">
        <v>3404</v>
      </c>
      <c r="D1829" s="51" t="s">
        <v>6994</v>
      </c>
      <c r="E1829" s="51" t="s">
        <v>3199</v>
      </c>
      <c r="F1829" s="51" t="s">
        <v>6980</v>
      </c>
      <c r="G1829" s="51" t="str">
        <f t="shared" si="28"/>
        <v>B</v>
      </c>
      <c r="H1829" s="51"/>
      <c r="I1829" s="51"/>
      <c r="J1829" s="51" t="s">
        <v>3409</v>
      </c>
      <c r="K1829" s="51" t="s">
        <v>3203</v>
      </c>
      <c r="L1829" s="51" t="s">
        <v>4318</v>
      </c>
      <c r="M1829" s="52" t="b">
        <v>0</v>
      </c>
      <c r="N1829" s="53">
        <v>44748.433232870397</v>
      </c>
      <c r="O1829" s="51" t="s">
        <v>2815</v>
      </c>
    </row>
    <row r="1830" spans="1:15" x14ac:dyDescent="0.25">
      <c r="A1830" s="51"/>
      <c r="B1830" s="51" t="s">
        <v>6995</v>
      </c>
      <c r="C1830" s="51" t="s">
        <v>3404</v>
      </c>
      <c r="D1830" s="51" t="s">
        <v>6996</v>
      </c>
      <c r="E1830" s="51" t="s">
        <v>3199</v>
      </c>
      <c r="F1830" s="51" t="s">
        <v>6980</v>
      </c>
      <c r="G1830" s="51" t="str">
        <f t="shared" si="28"/>
        <v>B</v>
      </c>
      <c r="H1830" s="51"/>
      <c r="I1830" s="51"/>
      <c r="J1830" s="51" t="s">
        <v>3409</v>
      </c>
      <c r="K1830" s="51" t="s">
        <v>3203</v>
      </c>
      <c r="L1830" s="51" t="s">
        <v>3435</v>
      </c>
      <c r="M1830" s="52" t="b">
        <v>0</v>
      </c>
      <c r="N1830" s="53">
        <v>44783.545997997702</v>
      </c>
      <c r="O1830" s="51" t="s">
        <v>2815</v>
      </c>
    </row>
    <row r="1831" spans="1:15" x14ac:dyDescent="0.25">
      <c r="A1831" s="51" t="s">
        <v>32</v>
      </c>
      <c r="B1831" s="51" t="s">
        <v>6997</v>
      </c>
      <c r="C1831" s="51" t="s">
        <v>3396</v>
      </c>
      <c r="D1831" s="51" t="s">
        <v>2005</v>
      </c>
      <c r="E1831" s="51" t="s">
        <v>3195</v>
      </c>
      <c r="F1831" s="51" t="s">
        <v>7313</v>
      </c>
      <c r="G1831" s="51" t="str">
        <f t="shared" si="28"/>
        <v>N</v>
      </c>
      <c r="H1831" s="51"/>
      <c r="I1831" s="51"/>
      <c r="J1831" s="51" t="s">
        <v>3301</v>
      </c>
      <c r="K1831" s="51" t="s">
        <v>3196</v>
      </c>
      <c r="L1831" s="51" t="s">
        <v>3397</v>
      </c>
      <c r="M1831" s="52" t="b">
        <v>0</v>
      </c>
      <c r="N1831" s="53">
        <v>44769.421157951401</v>
      </c>
      <c r="O1831" s="51" t="s">
        <v>34</v>
      </c>
    </row>
    <row r="1832" spans="1:15" x14ac:dyDescent="0.25">
      <c r="A1832" s="51"/>
      <c r="B1832" s="51" t="s">
        <v>6998</v>
      </c>
      <c r="C1832" s="51" t="s">
        <v>3399</v>
      </c>
      <c r="D1832" s="51" t="s">
        <v>6999</v>
      </c>
      <c r="E1832" s="51" t="s">
        <v>3199</v>
      </c>
      <c r="F1832" s="51" t="s">
        <v>6980</v>
      </c>
      <c r="G1832" s="51" t="str">
        <f t="shared" si="28"/>
        <v>B</v>
      </c>
      <c r="H1832" s="51"/>
      <c r="I1832" s="51"/>
      <c r="J1832" s="51" t="s">
        <v>3409</v>
      </c>
      <c r="K1832" s="51" t="s">
        <v>3203</v>
      </c>
      <c r="L1832" s="51" t="s">
        <v>4183</v>
      </c>
      <c r="M1832" s="52" t="b">
        <v>0</v>
      </c>
      <c r="N1832" s="53">
        <v>44770.619385451399</v>
      </c>
      <c r="O1832" s="51" t="s">
        <v>2815</v>
      </c>
    </row>
    <row r="1833" spans="1:15" x14ac:dyDescent="0.25">
      <c r="A1833" s="51" t="s">
        <v>32</v>
      </c>
      <c r="B1833" s="51" t="s">
        <v>7000</v>
      </c>
      <c r="C1833" s="51" t="s">
        <v>3396</v>
      </c>
      <c r="D1833" s="51" t="s">
        <v>7001</v>
      </c>
      <c r="E1833" s="51" t="s">
        <v>3195</v>
      </c>
      <c r="F1833" s="51" t="s">
        <v>7313</v>
      </c>
      <c r="G1833" s="51" t="str">
        <f t="shared" si="28"/>
        <v>N</v>
      </c>
      <c r="H1833" s="51"/>
      <c r="I1833" s="51"/>
      <c r="J1833" s="51" t="s">
        <v>3387</v>
      </c>
      <c r="K1833" s="51" t="s">
        <v>3196</v>
      </c>
      <c r="L1833" s="51" t="s">
        <v>3461</v>
      </c>
      <c r="M1833" s="52" t="b">
        <v>0</v>
      </c>
      <c r="N1833" s="53">
        <v>44750.349736955999</v>
      </c>
      <c r="O1833" s="51" t="s">
        <v>34</v>
      </c>
    </row>
    <row r="1834" spans="1:15" x14ac:dyDescent="0.25">
      <c r="A1834" s="51"/>
      <c r="B1834" s="51" t="s">
        <v>7002</v>
      </c>
      <c r="C1834" s="51" t="s">
        <v>3404</v>
      </c>
      <c r="D1834" s="51" t="s">
        <v>7003</v>
      </c>
      <c r="E1834" s="51" t="s">
        <v>3199</v>
      </c>
      <c r="F1834" s="51" t="s">
        <v>6980</v>
      </c>
      <c r="G1834" s="51" t="str">
        <f t="shared" si="28"/>
        <v>B</v>
      </c>
      <c r="H1834" s="51"/>
      <c r="I1834" s="51"/>
      <c r="J1834" s="51" t="s">
        <v>3409</v>
      </c>
      <c r="K1834" s="51" t="s">
        <v>3203</v>
      </c>
      <c r="L1834" s="51" t="s">
        <v>4318</v>
      </c>
      <c r="M1834" s="52" t="b">
        <v>0</v>
      </c>
      <c r="N1834" s="53">
        <v>44804.405837418999</v>
      </c>
      <c r="O1834" s="51" t="s">
        <v>2815</v>
      </c>
    </row>
    <row r="1835" spans="1:15" x14ac:dyDescent="0.25">
      <c r="A1835" s="51"/>
      <c r="B1835" s="51" t="s">
        <v>7004</v>
      </c>
      <c r="C1835" s="51" t="s">
        <v>3399</v>
      </c>
      <c r="D1835" s="51" t="s">
        <v>7005</v>
      </c>
      <c r="E1835" s="51" t="s">
        <v>3199</v>
      </c>
      <c r="F1835" s="51" t="s">
        <v>6980</v>
      </c>
      <c r="G1835" s="51" t="str">
        <f t="shared" si="28"/>
        <v>B</v>
      </c>
      <c r="H1835" s="51"/>
      <c r="I1835" s="51"/>
      <c r="J1835" s="51" t="s">
        <v>3401</v>
      </c>
      <c r="K1835" s="51" t="s">
        <v>3203</v>
      </c>
      <c r="L1835" s="51" t="s">
        <v>4397</v>
      </c>
      <c r="M1835" s="52" t="b">
        <v>0</v>
      </c>
      <c r="N1835" s="53">
        <v>44894.456768784701</v>
      </c>
      <c r="O1835" s="51" t="s">
        <v>2815</v>
      </c>
    </row>
    <row r="1836" spans="1:15" x14ac:dyDescent="0.25">
      <c r="A1836" s="51" t="s">
        <v>32</v>
      </c>
      <c r="B1836" s="51" t="s">
        <v>7006</v>
      </c>
      <c r="C1836" s="51" t="s">
        <v>3396</v>
      </c>
      <c r="D1836" s="51" t="s">
        <v>7007</v>
      </c>
      <c r="E1836" s="51" t="s">
        <v>3195</v>
      </c>
      <c r="F1836" s="51" t="s">
        <v>7313</v>
      </c>
      <c r="G1836" s="51" t="str">
        <f t="shared" si="28"/>
        <v>N</v>
      </c>
      <c r="H1836" s="51"/>
      <c r="I1836" s="51"/>
      <c r="J1836" s="51" t="s">
        <v>3301</v>
      </c>
      <c r="K1836" s="51" t="s">
        <v>3196</v>
      </c>
      <c r="L1836" s="51" t="s">
        <v>3656</v>
      </c>
      <c r="M1836" s="52" t="b">
        <v>0</v>
      </c>
      <c r="N1836" s="53">
        <v>44749.650381747699</v>
      </c>
      <c r="O1836" s="51" t="s">
        <v>34</v>
      </c>
    </row>
    <row r="1837" spans="1:15" x14ac:dyDescent="0.25">
      <c r="A1837" s="51" t="s">
        <v>32</v>
      </c>
      <c r="B1837" s="51" t="s">
        <v>7008</v>
      </c>
      <c r="C1837" s="51" t="s">
        <v>3396</v>
      </c>
      <c r="D1837" s="51" t="s">
        <v>7009</v>
      </c>
      <c r="E1837" s="51" t="s">
        <v>3195</v>
      </c>
      <c r="F1837" s="51" t="s">
        <v>7313</v>
      </c>
      <c r="G1837" s="51" t="str">
        <f t="shared" si="28"/>
        <v>N</v>
      </c>
      <c r="H1837" s="51"/>
      <c r="I1837" s="51"/>
      <c r="J1837" s="51" t="s">
        <v>3457</v>
      </c>
      <c r="K1837" s="51" t="s">
        <v>3196</v>
      </c>
      <c r="L1837" s="51" t="s">
        <v>3383</v>
      </c>
      <c r="M1837" s="52" t="b">
        <v>0</v>
      </c>
      <c r="N1837" s="53">
        <v>44755.656323726798</v>
      </c>
      <c r="O1837" s="51" t="s">
        <v>34</v>
      </c>
    </row>
    <row r="1838" spans="1:15" x14ac:dyDescent="0.25">
      <c r="A1838" s="51" t="s">
        <v>32</v>
      </c>
      <c r="B1838" s="51" t="s">
        <v>7010</v>
      </c>
      <c r="C1838" s="51" t="s">
        <v>3396</v>
      </c>
      <c r="D1838" s="51" t="s">
        <v>7011</v>
      </c>
      <c r="E1838" s="51" t="s">
        <v>3195</v>
      </c>
      <c r="F1838" s="51" t="s">
        <v>7313</v>
      </c>
      <c r="G1838" s="51" t="str">
        <f t="shared" si="28"/>
        <v>N</v>
      </c>
      <c r="H1838" s="51"/>
      <c r="I1838" s="51"/>
      <c r="J1838" s="51" t="s">
        <v>3391</v>
      </c>
      <c r="K1838" s="51" t="s">
        <v>3196</v>
      </c>
      <c r="L1838" s="51" t="s">
        <v>4660</v>
      </c>
      <c r="M1838" s="52" t="b">
        <v>0</v>
      </c>
      <c r="N1838" s="53">
        <v>44757.389778738398</v>
      </c>
      <c r="O1838" s="51" t="s">
        <v>34</v>
      </c>
    </row>
    <row r="1839" spans="1:15" x14ac:dyDescent="0.25">
      <c r="A1839" s="51"/>
      <c r="B1839" s="51" t="s">
        <v>7012</v>
      </c>
      <c r="C1839" s="51" t="s">
        <v>3399</v>
      </c>
      <c r="D1839" s="51" t="s">
        <v>7013</v>
      </c>
      <c r="E1839" s="51" t="s">
        <v>3199</v>
      </c>
      <c r="F1839" s="51" t="s">
        <v>6980</v>
      </c>
      <c r="G1839" s="51" t="str">
        <f t="shared" si="28"/>
        <v>B</v>
      </c>
      <c r="H1839" s="51"/>
      <c r="I1839" s="51"/>
      <c r="J1839" s="51" t="s">
        <v>3409</v>
      </c>
      <c r="K1839" s="51" t="s">
        <v>3203</v>
      </c>
      <c r="L1839" s="51" t="s">
        <v>4183</v>
      </c>
      <c r="M1839" s="52" t="b">
        <v>0</v>
      </c>
      <c r="N1839" s="53">
        <v>44786.616442476901</v>
      </c>
      <c r="O1839" s="51" t="s">
        <v>2815</v>
      </c>
    </row>
    <row r="1840" spans="1:15" x14ac:dyDescent="0.25">
      <c r="A1840" s="51"/>
      <c r="B1840" s="51" t="s">
        <v>7014</v>
      </c>
      <c r="C1840" s="51" t="s">
        <v>3404</v>
      </c>
      <c r="D1840" s="51" t="s">
        <v>7015</v>
      </c>
      <c r="E1840" s="51" t="s">
        <v>3199</v>
      </c>
      <c r="F1840" s="51" t="s">
        <v>6980</v>
      </c>
      <c r="G1840" s="51" t="str">
        <f t="shared" si="28"/>
        <v>B</v>
      </c>
      <c r="H1840" s="51"/>
      <c r="I1840" s="51"/>
      <c r="J1840" s="51" t="s">
        <v>3401</v>
      </c>
      <c r="K1840" s="51" t="s">
        <v>3203</v>
      </c>
      <c r="L1840" s="51" t="s">
        <v>6181</v>
      </c>
      <c r="M1840" s="52" t="b">
        <v>0</v>
      </c>
      <c r="N1840" s="53">
        <v>44783.564726851902</v>
      </c>
      <c r="O1840" s="51" t="s">
        <v>2815</v>
      </c>
    </row>
    <row r="1841" spans="1:15" x14ac:dyDescent="0.25">
      <c r="A1841" s="51" t="s">
        <v>32</v>
      </c>
      <c r="B1841" s="51" t="s">
        <v>7016</v>
      </c>
      <c r="C1841" s="51" t="s">
        <v>3381</v>
      </c>
      <c r="D1841" s="51" t="s">
        <v>7017</v>
      </c>
      <c r="E1841" s="51" t="s">
        <v>3195</v>
      </c>
      <c r="F1841" s="51" t="s">
        <v>7313</v>
      </c>
      <c r="G1841" s="51" t="str">
        <f t="shared" si="28"/>
        <v>N</v>
      </c>
      <c r="H1841" s="51"/>
      <c r="I1841" s="51"/>
      <c r="J1841" s="51" t="s">
        <v>3457</v>
      </c>
      <c r="K1841" s="51" t="s">
        <v>3196</v>
      </c>
      <c r="L1841" s="51" t="s">
        <v>4123</v>
      </c>
      <c r="M1841" s="52" t="b">
        <v>0</v>
      </c>
      <c r="N1841" s="53">
        <v>44769.467123842602</v>
      </c>
      <c r="O1841" s="51" t="s">
        <v>34</v>
      </c>
    </row>
    <row r="1842" spans="1:15" x14ac:dyDescent="0.25">
      <c r="A1842" s="51"/>
      <c r="B1842" s="51" t="s">
        <v>7018</v>
      </c>
      <c r="C1842" s="51" t="s">
        <v>3399</v>
      </c>
      <c r="D1842" s="51" t="s">
        <v>7019</v>
      </c>
      <c r="E1842" s="51" t="s">
        <v>3199</v>
      </c>
      <c r="F1842" s="51" t="s">
        <v>6980</v>
      </c>
      <c r="G1842" s="51" t="str">
        <f t="shared" si="28"/>
        <v>B</v>
      </c>
      <c r="H1842" s="51"/>
      <c r="I1842" s="51"/>
      <c r="J1842" s="51" t="s">
        <v>3401</v>
      </c>
      <c r="K1842" s="51" t="s">
        <v>3203</v>
      </c>
      <c r="L1842" s="51" t="s">
        <v>3443</v>
      </c>
      <c r="M1842" s="52" t="b">
        <v>0</v>
      </c>
      <c r="N1842" s="53">
        <v>44796.599447766203</v>
      </c>
      <c r="O1842" s="51" t="s">
        <v>2815</v>
      </c>
    </row>
    <row r="1843" spans="1:15" x14ac:dyDescent="0.25">
      <c r="A1843" s="51"/>
      <c r="B1843" s="51" t="s">
        <v>7020</v>
      </c>
      <c r="C1843" s="51" t="s">
        <v>3399</v>
      </c>
      <c r="D1843" s="51" t="s">
        <v>7021</v>
      </c>
      <c r="E1843" s="51" t="s">
        <v>3199</v>
      </c>
      <c r="F1843" s="51" t="s">
        <v>6980</v>
      </c>
      <c r="G1843" s="51" t="str">
        <f t="shared" si="28"/>
        <v>B</v>
      </c>
      <c r="H1843" s="51"/>
      <c r="I1843" s="51"/>
      <c r="J1843" s="51" t="s">
        <v>3401</v>
      </c>
      <c r="K1843" s="51" t="s">
        <v>3203</v>
      </c>
      <c r="L1843" s="51" t="s">
        <v>4397</v>
      </c>
      <c r="M1843" s="52" t="b">
        <v>0</v>
      </c>
      <c r="N1843" s="53">
        <v>44748.429188773101</v>
      </c>
      <c r="O1843" s="51" t="s">
        <v>2815</v>
      </c>
    </row>
    <row r="1844" spans="1:15" x14ac:dyDescent="0.25">
      <c r="A1844" s="51"/>
      <c r="B1844" s="51" t="s">
        <v>7022</v>
      </c>
      <c r="C1844" s="51" t="s">
        <v>3404</v>
      </c>
      <c r="D1844" s="51" t="s">
        <v>7023</v>
      </c>
      <c r="E1844" s="51" t="s">
        <v>3199</v>
      </c>
      <c r="F1844" s="51" t="s">
        <v>6980</v>
      </c>
      <c r="G1844" s="51" t="str">
        <f t="shared" si="28"/>
        <v>B</v>
      </c>
      <c r="H1844" s="51"/>
      <c r="I1844" s="51"/>
      <c r="J1844" s="51" t="s">
        <v>3409</v>
      </c>
      <c r="K1844" s="51" t="s">
        <v>3203</v>
      </c>
      <c r="L1844" s="51" t="s">
        <v>3532</v>
      </c>
      <c r="M1844" s="52" t="b">
        <v>0</v>
      </c>
      <c r="N1844" s="53">
        <v>44748.411224768497</v>
      </c>
      <c r="O1844" s="51" t="s">
        <v>2815</v>
      </c>
    </row>
    <row r="1845" spans="1:15" x14ac:dyDescent="0.25">
      <c r="A1845" s="51"/>
      <c r="B1845" s="51" t="s">
        <v>7024</v>
      </c>
      <c r="C1845" s="51" t="s">
        <v>3399</v>
      </c>
      <c r="D1845" s="51" t="s">
        <v>7025</v>
      </c>
      <c r="E1845" s="51" t="s">
        <v>3199</v>
      </c>
      <c r="F1845" s="51" t="s">
        <v>6980</v>
      </c>
      <c r="G1845" s="51" t="str">
        <f t="shared" si="28"/>
        <v>B</v>
      </c>
      <c r="H1845" s="51"/>
      <c r="I1845" s="51"/>
      <c r="J1845" s="51" t="s">
        <v>3401</v>
      </c>
      <c r="K1845" s="51" t="s">
        <v>3203</v>
      </c>
      <c r="L1845" s="51" t="s">
        <v>3443</v>
      </c>
      <c r="M1845" s="52" t="b">
        <v>0</v>
      </c>
      <c r="N1845" s="53">
        <v>44783.412170636599</v>
      </c>
      <c r="O1845" s="51" t="s">
        <v>2815</v>
      </c>
    </row>
    <row r="1846" spans="1:15" x14ac:dyDescent="0.25">
      <c r="A1846" s="51"/>
      <c r="B1846" s="51" t="s">
        <v>7026</v>
      </c>
      <c r="C1846" s="51" t="s">
        <v>3404</v>
      </c>
      <c r="D1846" s="51" t="s">
        <v>7027</v>
      </c>
      <c r="E1846" s="51" t="s">
        <v>4180</v>
      </c>
      <c r="F1846" s="51" t="s">
        <v>6980</v>
      </c>
      <c r="G1846" s="51" t="str">
        <f t="shared" si="28"/>
        <v>B</v>
      </c>
      <c r="H1846" s="51"/>
      <c r="I1846" s="51"/>
      <c r="J1846" s="51" t="s">
        <v>3202</v>
      </c>
      <c r="K1846" s="51" t="s">
        <v>3203</v>
      </c>
      <c r="L1846" s="51" t="s">
        <v>4393</v>
      </c>
      <c r="M1846" s="52" t="b">
        <v>0</v>
      </c>
      <c r="N1846" s="53">
        <v>44770.608659722202</v>
      </c>
      <c r="O1846" s="51" t="s">
        <v>2815</v>
      </c>
    </row>
    <row r="1847" spans="1:15" x14ac:dyDescent="0.25">
      <c r="A1847" s="51" t="s">
        <v>32</v>
      </c>
      <c r="B1847" s="51" t="s">
        <v>7028</v>
      </c>
      <c r="C1847" s="51" t="s">
        <v>3396</v>
      </c>
      <c r="D1847" s="51" t="s">
        <v>7029</v>
      </c>
      <c r="E1847" s="51" t="s">
        <v>3195</v>
      </c>
      <c r="F1847" s="51" t="s">
        <v>7313</v>
      </c>
      <c r="G1847" s="51" t="str">
        <f t="shared" si="28"/>
        <v>N</v>
      </c>
      <c r="H1847" s="51"/>
      <c r="I1847" s="51"/>
      <c r="J1847" s="51" t="s">
        <v>3391</v>
      </c>
      <c r="K1847" s="51" t="s">
        <v>3196</v>
      </c>
      <c r="L1847" s="51" t="s">
        <v>4660</v>
      </c>
      <c r="M1847" s="52" t="b">
        <v>0</v>
      </c>
      <c r="N1847" s="53">
        <v>44779.673091053199</v>
      </c>
      <c r="O1847" s="51" t="s">
        <v>34</v>
      </c>
    </row>
    <row r="1848" spans="1:15" x14ac:dyDescent="0.25">
      <c r="A1848" s="51"/>
      <c r="B1848" s="51" t="s">
        <v>7030</v>
      </c>
      <c r="C1848" s="51" t="s">
        <v>3399</v>
      </c>
      <c r="D1848" s="51" t="s">
        <v>7031</v>
      </c>
      <c r="E1848" s="51" t="s">
        <v>3199</v>
      </c>
      <c r="F1848" s="51" t="s">
        <v>6980</v>
      </c>
      <c r="G1848" s="51" t="str">
        <f t="shared" si="28"/>
        <v>B</v>
      </c>
      <c r="H1848" s="51"/>
      <c r="I1848" s="51"/>
      <c r="J1848" s="51" t="s">
        <v>3409</v>
      </c>
      <c r="K1848" s="51" t="s">
        <v>3203</v>
      </c>
      <c r="L1848" s="51" t="s">
        <v>3918</v>
      </c>
      <c r="M1848" s="52" t="b">
        <v>0</v>
      </c>
      <c r="N1848" s="53">
        <v>44886.456667129598</v>
      </c>
      <c r="O1848" s="51" t="s">
        <v>2815</v>
      </c>
    </row>
    <row r="1849" spans="1:15" x14ac:dyDescent="0.25">
      <c r="A1849" s="51" t="s">
        <v>32</v>
      </c>
      <c r="B1849" s="51" t="s">
        <v>7032</v>
      </c>
      <c r="C1849" s="51" t="s">
        <v>7033</v>
      </c>
      <c r="D1849" s="51" t="s">
        <v>2400</v>
      </c>
      <c r="E1849" s="51" t="s">
        <v>3195</v>
      </c>
      <c r="F1849" s="51" t="s">
        <v>7313</v>
      </c>
      <c r="G1849" s="51" t="str">
        <f t="shared" si="28"/>
        <v>N</v>
      </c>
      <c r="H1849" s="51"/>
      <c r="I1849" s="51"/>
      <c r="J1849" s="51" t="s">
        <v>3391</v>
      </c>
      <c r="K1849" s="51" t="s">
        <v>3196</v>
      </c>
      <c r="L1849" s="51" t="s">
        <v>4660</v>
      </c>
      <c r="M1849" s="52" t="b">
        <v>0</v>
      </c>
      <c r="N1849" s="53">
        <v>44779.597266122699</v>
      </c>
      <c r="O1849" s="51" t="s">
        <v>34</v>
      </c>
    </row>
    <row r="1850" spans="1:15" x14ac:dyDescent="0.25">
      <c r="A1850" s="51" t="s">
        <v>32</v>
      </c>
      <c r="B1850" s="51" t="s">
        <v>7034</v>
      </c>
      <c r="C1850" s="51" t="s">
        <v>3976</v>
      </c>
      <c r="D1850" s="51" t="s">
        <v>7035</v>
      </c>
      <c r="E1850" s="51" t="s">
        <v>3195</v>
      </c>
      <c r="F1850" s="51" t="s">
        <v>7313</v>
      </c>
      <c r="G1850" s="51" t="str">
        <f t="shared" si="28"/>
        <v>N</v>
      </c>
      <c r="H1850" s="51"/>
      <c r="I1850" s="51"/>
      <c r="J1850" s="51" t="s">
        <v>3301</v>
      </c>
      <c r="K1850" s="51" t="s">
        <v>3196</v>
      </c>
      <c r="L1850" s="51" t="s">
        <v>3397</v>
      </c>
      <c r="M1850" s="52" t="b">
        <v>0</v>
      </c>
      <c r="N1850" s="53">
        <v>44769.4925665509</v>
      </c>
      <c r="O1850" s="51" t="s">
        <v>34</v>
      </c>
    </row>
    <row r="1851" spans="1:15" x14ac:dyDescent="0.25">
      <c r="A1851" s="51" t="s">
        <v>32</v>
      </c>
      <c r="B1851" s="51" t="s">
        <v>7036</v>
      </c>
      <c r="C1851" s="51" t="s">
        <v>3396</v>
      </c>
      <c r="D1851" s="51" t="s">
        <v>7037</v>
      </c>
      <c r="E1851" s="51" t="s">
        <v>3195</v>
      </c>
      <c r="F1851" s="51" t="s">
        <v>7313</v>
      </c>
      <c r="G1851" s="51" t="str">
        <f t="shared" si="28"/>
        <v>N</v>
      </c>
      <c r="H1851" s="51"/>
      <c r="I1851" s="51"/>
      <c r="J1851" s="51" t="s">
        <v>3457</v>
      </c>
      <c r="K1851" s="51" t="s">
        <v>3196</v>
      </c>
      <c r="L1851" s="51" t="s">
        <v>3383</v>
      </c>
      <c r="M1851" s="52" t="b">
        <v>0</v>
      </c>
      <c r="N1851" s="53">
        <v>44770.421706446803</v>
      </c>
      <c r="O1851" s="51" t="s">
        <v>34</v>
      </c>
    </row>
    <row r="1852" spans="1:15" x14ac:dyDescent="0.25">
      <c r="A1852" s="51" t="s">
        <v>32</v>
      </c>
      <c r="B1852" s="51" t="s">
        <v>7038</v>
      </c>
      <c r="C1852" s="51" t="s">
        <v>3396</v>
      </c>
      <c r="D1852" s="51" t="s">
        <v>7039</v>
      </c>
      <c r="E1852" s="51" t="s">
        <v>3195</v>
      </c>
      <c r="F1852" s="51" t="s">
        <v>7313</v>
      </c>
      <c r="G1852" s="51" t="str">
        <f t="shared" si="28"/>
        <v>N</v>
      </c>
      <c r="H1852" s="51"/>
      <c r="I1852" s="51"/>
      <c r="J1852" s="51" t="s">
        <v>3457</v>
      </c>
      <c r="K1852" s="51" t="s">
        <v>3196</v>
      </c>
      <c r="L1852" s="51" t="s">
        <v>3383</v>
      </c>
      <c r="M1852" s="52" t="b">
        <v>0</v>
      </c>
      <c r="N1852" s="53">
        <v>44799.3826338773</v>
      </c>
      <c r="O1852" s="51" t="s">
        <v>34</v>
      </c>
    </row>
    <row r="1853" spans="1:15" x14ac:dyDescent="0.25">
      <c r="A1853" s="51" t="s">
        <v>32</v>
      </c>
      <c r="B1853" s="51" t="s">
        <v>7040</v>
      </c>
      <c r="C1853" s="51" t="s">
        <v>3396</v>
      </c>
      <c r="D1853" s="51" t="s">
        <v>7041</v>
      </c>
      <c r="E1853" s="51" t="s">
        <v>3195</v>
      </c>
      <c r="F1853" s="51" t="s">
        <v>7313</v>
      </c>
      <c r="G1853" s="51" t="str">
        <f t="shared" si="28"/>
        <v>N</v>
      </c>
      <c r="H1853" s="51"/>
      <c r="I1853" s="51"/>
      <c r="J1853" s="51" t="s">
        <v>3457</v>
      </c>
      <c r="K1853" s="51" t="s">
        <v>3196</v>
      </c>
      <c r="L1853" s="51" t="s">
        <v>3383</v>
      </c>
      <c r="M1853" s="52" t="b">
        <v>0</v>
      </c>
      <c r="N1853" s="53">
        <v>44828.6882469907</v>
      </c>
      <c r="O1853" s="51" t="s">
        <v>34</v>
      </c>
    </row>
    <row r="1854" spans="1:15" x14ac:dyDescent="0.25">
      <c r="A1854" s="51" t="s">
        <v>32</v>
      </c>
      <c r="B1854" s="51" t="s">
        <v>7042</v>
      </c>
      <c r="C1854" s="51" t="s">
        <v>3396</v>
      </c>
      <c r="D1854" s="51" t="s">
        <v>7043</v>
      </c>
      <c r="E1854" s="51" t="s">
        <v>3195</v>
      </c>
      <c r="F1854" s="51" t="s">
        <v>7313</v>
      </c>
      <c r="G1854" s="51" t="str">
        <f t="shared" si="28"/>
        <v>N</v>
      </c>
      <c r="H1854" s="51"/>
      <c r="I1854" s="51"/>
      <c r="J1854" s="51" t="s">
        <v>3387</v>
      </c>
      <c r="K1854" s="51" t="s">
        <v>3196</v>
      </c>
      <c r="L1854" s="51" t="s">
        <v>3461</v>
      </c>
      <c r="M1854" s="52" t="b">
        <v>0</v>
      </c>
      <c r="N1854" s="53">
        <v>44841.581328205997</v>
      </c>
      <c r="O1854" s="51" t="s">
        <v>34</v>
      </c>
    </row>
    <row r="1855" spans="1:15" x14ac:dyDescent="0.25">
      <c r="A1855" s="51"/>
      <c r="B1855" s="51" t="s">
        <v>7044</v>
      </c>
      <c r="C1855" s="51" t="s">
        <v>3404</v>
      </c>
      <c r="D1855" s="51" t="s">
        <v>7045</v>
      </c>
      <c r="E1855" s="51" t="s">
        <v>3199</v>
      </c>
      <c r="F1855" s="51" t="s">
        <v>6980</v>
      </c>
      <c r="G1855" s="51" t="str">
        <f t="shared" si="28"/>
        <v>B</v>
      </c>
      <c r="H1855" s="51"/>
      <c r="I1855" s="51"/>
      <c r="J1855" s="51" t="s">
        <v>3409</v>
      </c>
      <c r="K1855" s="51" t="s">
        <v>3203</v>
      </c>
      <c r="L1855" s="51" t="s">
        <v>4196</v>
      </c>
      <c r="M1855" s="52" t="b">
        <v>0</v>
      </c>
      <c r="N1855" s="53">
        <v>44784.433890393499</v>
      </c>
      <c r="O1855" s="51" t="s">
        <v>2815</v>
      </c>
    </row>
    <row r="1856" spans="1:15" x14ac:dyDescent="0.25">
      <c r="A1856" s="51"/>
      <c r="B1856" s="51" t="s">
        <v>7046</v>
      </c>
      <c r="C1856" s="51" t="s">
        <v>3404</v>
      </c>
      <c r="D1856" s="51" t="s">
        <v>7047</v>
      </c>
      <c r="E1856" s="51" t="s">
        <v>3199</v>
      </c>
      <c r="F1856" s="51" t="s">
        <v>6980</v>
      </c>
      <c r="G1856" s="51" t="str">
        <f t="shared" si="28"/>
        <v>B</v>
      </c>
      <c r="H1856" s="51"/>
      <c r="I1856" s="51"/>
      <c r="J1856" s="51" t="s">
        <v>3401</v>
      </c>
      <c r="K1856" s="51" t="s">
        <v>3203</v>
      </c>
      <c r="L1856" s="51" t="s">
        <v>3454</v>
      </c>
      <c r="M1856" s="52" t="b">
        <v>0</v>
      </c>
      <c r="N1856" s="53">
        <v>44845.5561936343</v>
      </c>
      <c r="O1856" s="51" t="s">
        <v>2815</v>
      </c>
    </row>
    <row r="1857" spans="1:15" x14ac:dyDescent="0.25">
      <c r="A1857" s="51"/>
      <c r="B1857" s="51" t="s">
        <v>7048</v>
      </c>
      <c r="C1857" s="51" t="s">
        <v>3404</v>
      </c>
      <c r="D1857" s="51" t="s">
        <v>7049</v>
      </c>
      <c r="E1857" s="51" t="s">
        <v>3199</v>
      </c>
      <c r="F1857" s="51" t="s">
        <v>6980</v>
      </c>
      <c r="G1857" s="51" t="str">
        <f t="shared" si="28"/>
        <v>B</v>
      </c>
      <c r="H1857" s="51"/>
      <c r="I1857" s="51"/>
      <c r="J1857" s="51" t="s">
        <v>3409</v>
      </c>
      <c r="K1857" s="51" t="s">
        <v>3203</v>
      </c>
      <c r="L1857" s="51" t="s">
        <v>4318</v>
      </c>
      <c r="M1857" s="52" t="b">
        <v>0</v>
      </c>
      <c r="N1857" s="53">
        <v>44804.561071145799</v>
      </c>
      <c r="O1857" s="51" t="s">
        <v>2815</v>
      </c>
    </row>
    <row r="1858" spans="1:15" x14ac:dyDescent="0.25">
      <c r="A1858" s="51" t="s">
        <v>32</v>
      </c>
      <c r="B1858" s="51" t="s">
        <v>7050</v>
      </c>
      <c r="C1858" s="51" t="s">
        <v>3396</v>
      </c>
      <c r="D1858" s="51" t="s">
        <v>7051</v>
      </c>
      <c r="E1858" s="51" t="s">
        <v>3195</v>
      </c>
      <c r="F1858" s="51" t="s">
        <v>7313</v>
      </c>
      <c r="G1858" s="51" t="str">
        <f t="shared" si="28"/>
        <v>N</v>
      </c>
      <c r="H1858" s="51"/>
      <c r="I1858" s="51"/>
      <c r="J1858" s="51" t="s">
        <v>3301</v>
      </c>
      <c r="K1858" s="51" t="s">
        <v>3196</v>
      </c>
      <c r="L1858" s="51" t="s">
        <v>3397</v>
      </c>
      <c r="M1858" s="52" t="b">
        <v>0</v>
      </c>
      <c r="N1858" s="53">
        <v>44809.718108911999</v>
      </c>
      <c r="O1858" s="51" t="s">
        <v>34</v>
      </c>
    </row>
    <row r="1859" spans="1:15" x14ac:dyDescent="0.25">
      <c r="A1859" s="51" t="s">
        <v>32</v>
      </c>
      <c r="B1859" s="51" t="s">
        <v>7052</v>
      </c>
      <c r="C1859" s="51" t="s">
        <v>3396</v>
      </c>
      <c r="D1859" s="51" t="s">
        <v>7053</v>
      </c>
      <c r="E1859" s="51" t="s">
        <v>3195</v>
      </c>
      <c r="F1859" s="51" t="s">
        <v>7313</v>
      </c>
      <c r="G1859" s="51" t="str">
        <f t="shared" si="28"/>
        <v>N</v>
      </c>
      <c r="H1859" s="51"/>
      <c r="I1859" s="51"/>
      <c r="J1859" s="51" t="s">
        <v>3301</v>
      </c>
      <c r="K1859" s="51" t="s">
        <v>3196</v>
      </c>
      <c r="L1859" s="51" t="s">
        <v>3397</v>
      </c>
      <c r="M1859" s="52" t="b">
        <v>0</v>
      </c>
      <c r="N1859" s="53">
        <v>44779.678104479201</v>
      </c>
      <c r="O1859" s="51" t="s">
        <v>34</v>
      </c>
    </row>
    <row r="1860" spans="1:15" x14ac:dyDescent="0.25">
      <c r="A1860" s="51"/>
      <c r="B1860" s="51" t="s">
        <v>7054</v>
      </c>
      <c r="C1860" s="51" t="s">
        <v>3404</v>
      </c>
      <c r="D1860" s="51" t="s">
        <v>7055</v>
      </c>
      <c r="E1860" s="51" t="s">
        <v>3199</v>
      </c>
      <c r="F1860" s="51" t="s">
        <v>6980</v>
      </c>
      <c r="G1860" s="51" t="str">
        <f t="shared" ref="G1860:G1923" si="29">IF(F1860="MIENNAM","N","B")</f>
        <v>B</v>
      </c>
      <c r="H1860" s="51"/>
      <c r="I1860" s="51"/>
      <c r="J1860" s="51" t="s">
        <v>3401</v>
      </c>
      <c r="K1860" s="51" t="s">
        <v>3203</v>
      </c>
      <c r="L1860" s="51" t="s">
        <v>3402</v>
      </c>
      <c r="M1860" s="52" t="b">
        <v>0</v>
      </c>
      <c r="N1860" s="53">
        <v>44812.730288078703</v>
      </c>
      <c r="O1860" s="51" t="s">
        <v>2815</v>
      </c>
    </row>
    <row r="1861" spans="1:15" x14ac:dyDescent="0.25">
      <c r="A1861" s="51"/>
      <c r="B1861" s="51" t="s">
        <v>7056</v>
      </c>
      <c r="C1861" s="51" t="s">
        <v>3399</v>
      </c>
      <c r="D1861" s="51" t="s">
        <v>7057</v>
      </c>
      <c r="E1861" s="51" t="s">
        <v>3199</v>
      </c>
      <c r="F1861" s="51" t="s">
        <v>6980</v>
      </c>
      <c r="G1861" s="51" t="str">
        <f t="shared" si="29"/>
        <v>B</v>
      </c>
      <c r="H1861" s="51"/>
      <c r="I1861" s="51"/>
      <c r="J1861" s="51" t="s">
        <v>3409</v>
      </c>
      <c r="K1861" s="51" t="s">
        <v>3203</v>
      </c>
      <c r="L1861" s="51" t="s">
        <v>4323</v>
      </c>
      <c r="M1861" s="52" t="b">
        <v>0</v>
      </c>
      <c r="N1861" s="53">
        <v>44797.353406134302</v>
      </c>
      <c r="O1861" s="51" t="s">
        <v>2815</v>
      </c>
    </row>
    <row r="1862" spans="1:15" x14ac:dyDescent="0.25">
      <c r="A1862" s="51" t="s">
        <v>32</v>
      </c>
      <c r="B1862" s="51" t="s">
        <v>7058</v>
      </c>
      <c r="C1862" s="51" t="s">
        <v>3976</v>
      </c>
      <c r="D1862" s="51" t="s">
        <v>7059</v>
      </c>
      <c r="E1862" s="51" t="s">
        <v>3195</v>
      </c>
      <c r="F1862" s="51" t="s">
        <v>7313</v>
      </c>
      <c r="G1862" s="51" t="str">
        <f t="shared" si="29"/>
        <v>N</v>
      </c>
      <c r="H1862" s="51"/>
      <c r="I1862" s="51"/>
      <c r="J1862" s="51" t="s">
        <v>3387</v>
      </c>
      <c r="K1862" s="51" t="s">
        <v>3196</v>
      </c>
      <c r="L1862" s="51" t="s">
        <v>3461</v>
      </c>
      <c r="M1862" s="52" t="b">
        <v>0</v>
      </c>
      <c r="N1862" s="53">
        <v>44811.695881597203</v>
      </c>
      <c r="O1862" s="51" t="s">
        <v>34</v>
      </c>
    </row>
    <row r="1863" spans="1:15" x14ac:dyDescent="0.25">
      <c r="A1863" s="51" t="s">
        <v>32</v>
      </c>
      <c r="B1863" s="51" t="s">
        <v>7060</v>
      </c>
      <c r="C1863" s="51" t="s">
        <v>3396</v>
      </c>
      <c r="D1863" s="51" t="s">
        <v>7061</v>
      </c>
      <c r="E1863" s="51" t="s">
        <v>3195</v>
      </c>
      <c r="F1863" s="51" t="s">
        <v>7313</v>
      </c>
      <c r="G1863" s="51" t="str">
        <f t="shared" si="29"/>
        <v>N</v>
      </c>
      <c r="H1863" s="51"/>
      <c r="I1863" s="51"/>
      <c r="J1863" s="51" t="s">
        <v>3391</v>
      </c>
      <c r="K1863" s="51" t="s">
        <v>3196</v>
      </c>
      <c r="L1863" s="51" t="s">
        <v>3847</v>
      </c>
      <c r="M1863" s="52" t="b">
        <v>0</v>
      </c>
      <c r="N1863" s="53">
        <v>44804.393452662</v>
      </c>
      <c r="O1863" s="51" t="s">
        <v>34</v>
      </c>
    </row>
    <row r="1864" spans="1:15" x14ac:dyDescent="0.25">
      <c r="A1864" s="51" t="s">
        <v>32</v>
      </c>
      <c r="B1864" s="51" t="s">
        <v>7062</v>
      </c>
      <c r="C1864" s="51" t="s">
        <v>3396</v>
      </c>
      <c r="D1864" s="51" t="s">
        <v>7063</v>
      </c>
      <c r="E1864" s="51" t="s">
        <v>3195</v>
      </c>
      <c r="F1864" s="51" t="s">
        <v>7313</v>
      </c>
      <c r="G1864" s="51" t="str">
        <f t="shared" si="29"/>
        <v>N</v>
      </c>
      <c r="H1864" s="51"/>
      <c r="I1864" s="51"/>
      <c r="J1864" s="51" t="s">
        <v>3387</v>
      </c>
      <c r="K1864" s="51" t="s">
        <v>3196</v>
      </c>
      <c r="L1864" s="51" t="s">
        <v>3461</v>
      </c>
      <c r="M1864" s="52" t="b">
        <v>0</v>
      </c>
      <c r="N1864" s="53">
        <v>44841.579592094902</v>
      </c>
      <c r="O1864" s="51" t="s">
        <v>34</v>
      </c>
    </row>
    <row r="1865" spans="1:15" x14ac:dyDescent="0.25">
      <c r="A1865" s="51"/>
      <c r="B1865" s="51" t="s">
        <v>7064</v>
      </c>
      <c r="C1865" s="51" t="s">
        <v>3399</v>
      </c>
      <c r="D1865" s="51" t="s">
        <v>7065</v>
      </c>
      <c r="E1865" s="51" t="s">
        <v>3199</v>
      </c>
      <c r="F1865" s="51" t="s">
        <v>6980</v>
      </c>
      <c r="G1865" s="51" t="str">
        <f t="shared" si="29"/>
        <v>B</v>
      </c>
      <c r="H1865" s="51"/>
      <c r="I1865" s="51"/>
      <c r="J1865" s="51" t="s">
        <v>3202</v>
      </c>
      <c r="K1865" s="51" t="s">
        <v>3203</v>
      </c>
      <c r="L1865" s="51" t="s">
        <v>4183</v>
      </c>
      <c r="M1865" s="52" t="b">
        <v>0</v>
      </c>
      <c r="N1865" s="53">
        <v>44804.401797835701</v>
      </c>
      <c r="O1865" s="51" t="s">
        <v>2815</v>
      </c>
    </row>
    <row r="1866" spans="1:15" x14ac:dyDescent="0.25">
      <c r="A1866" s="51"/>
      <c r="B1866" s="51" t="s">
        <v>7066</v>
      </c>
      <c r="C1866" s="51" t="s">
        <v>3404</v>
      </c>
      <c r="D1866" s="51" t="s">
        <v>7067</v>
      </c>
      <c r="E1866" s="51" t="s">
        <v>3199</v>
      </c>
      <c r="F1866" s="51" t="s">
        <v>6980</v>
      </c>
      <c r="G1866" s="51" t="str">
        <f t="shared" si="29"/>
        <v>B</v>
      </c>
      <c r="H1866" s="51"/>
      <c r="I1866" s="51"/>
      <c r="J1866" s="51" t="s">
        <v>3401</v>
      </c>
      <c r="K1866" s="51" t="s">
        <v>3203</v>
      </c>
      <c r="L1866" s="51" t="s">
        <v>6181</v>
      </c>
      <c r="M1866" s="52" t="b">
        <v>0</v>
      </c>
      <c r="N1866" s="53">
        <v>44812.6472748495</v>
      </c>
      <c r="O1866" s="51" t="s">
        <v>2815</v>
      </c>
    </row>
    <row r="1867" spans="1:15" x14ac:dyDescent="0.25">
      <c r="A1867" s="51"/>
      <c r="B1867" s="51" t="s">
        <v>7068</v>
      </c>
      <c r="C1867" s="51" t="s">
        <v>3404</v>
      </c>
      <c r="D1867" s="51" t="s">
        <v>7069</v>
      </c>
      <c r="E1867" s="51" t="s">
        <v>3199</v>
      </c>
      <c r="F1867" s="51" t="s">
        <v>6980</v>
      </c>
      <c r="G1867" s="51" t="str">
        <f t="shared" si="29"/>
        <v>B</v>
      </c>
      <c r="H1867" s="51"/>
      <c r="I1867" s="51"/>
      <c r="J1867" s="51" t="s">
        <v>3202</v>
      </c>
      <c r="K1867" s="51" t="s">
        <v>3203</v>
      </c>
      <c r="L1867" s="51" t="s">
        <v>3538</v>
      </c>
      <c r="M1867" s="52" t="b">
        <v>0</v>
      </c>
      <c r="N1867" s="53">
        <v>44838.4200544329</v>
      </c>
      <c r="O1867" s="51" t="s">
        <v>2815</v>
      </c>
    </row>
    <row r="1868" spans="1:15" x14ac:dyDescent="0.25">
      <c r="A1868" s="51" t="s">
        <v>32</v>
      </c>
      <c r="B1868" s="51" t="s">
        <v>7070</v>
      </c>
      <c r="C1868" s="51" t="s">
        <v>3976</v>
      </c>
      <c r="D1868" s="51" t="s">
        <v>7071</v>
      </c>
      <c r="E1868" s="51" t="s">
        <v>3195</v>
      </c>
      <c r="F1868" s="51" t="s">
        <v>7313</v>
      </c>
      <c r="G1868" s="51" t="str">
        <f t="shared" si="29"/>
        <v>N</v>
      </c>
      <c r="H1868" s="51"/>
      <c r="I1868" s="51"/>
      <c r="J1868" s="51" t="s">
        <v>3457</v>
      </c>
      <c r="K1868" s="51" t="s">
        <v>3196</v>
      </c>
      <c r="L1868" s="51" t="s">
        <v>3525</v>
      </c>
      <c r="M1868" s="52" t="b">
        <v>0</v>
      </c>
      <c r="N1868" s="53">
        <v>44886.440154085598</v>
      </c>
      <c r="O1868" s="51" t="s">
        <v>34</v>
      </c>
    </row>
    <row r="1869" spans="1:15" x14ac:dyDescent="0.25">
      <c r="A1869" s="51" t="s">
        <v>32</v>
      </c>
      <c r="B1869" s="51" t="s">
        <v>7072</v>
      </c>
      <c r="C1869" s="51" t="s">
        <v>3396</v>
      </c>
      <c r="D1869" s="51" t="s">
        <v>7073</v>
      </c>
      <c r="E1869" s="51" t="s">
        <v>3195</v>
      </c>
      <c r="F1869" s="51" t="s">
        <v>7313</v>
      </c>
      <c r="G1869" s="51" t="str">
        <f t="shared" si="29"/>
        <v>N</v>
      </c>
      <c r="H1869" s="51"/>
      <c r="I1869" s="51"/>
      <c r="J1869" s="51" t="s">
        <v>3457</v>
      </c>
      <c r="K1869" s="51" t="s">
        <v>3196</v>
      </c>
      <c r="L1869" s="51" t="s">
        <v>3383</v>
      </c>
      <c r="M1869" s="52" t="b">
        <v>0</v>
      </c>
      <c r="N1869" s="53">
        <v>44804.3914496875</v>
      </c>
      <c r="O1869" s="51" t="s">
        <v>34</v>
      </c>
    </row>
    <row r="1870" spans="1:15" x14ac:dyDescent="0.25">
      <c r="A1870" s="51" t="s">
        <v>32</v>
      </c>
      <c r="B1870" s="51" t="s">
        <v>7074</v>
      </c>
      <c r="C1870" s="51" t="s">
        <v>3396</v>
      </c>
      <c r="D1870" s="51" t="s">
        <v>7075</v>
      </c>
      <c r="E1870" s="51" t="s">
        <v>3195</v>
      </c>
      <c r="F1870" s="51" t="s">
        <v>7313</v>
      </c>
      <c r="G1870" s="51" t="str">
        <f t="shared" si="29"/>
        <v>N</v>
      </c>
      <c r="H1870" s="51"/>
      <c r="I1870" s="51"/>
      <c r="J1870" s="51" t="s">
        <v>3301</v>
      </c>
      <c r="K1870" s="51" t="s">
        <v>3196</v>
      </c>
      <c r="L1870" s="51" t="s">
        <v>3397</v>
      </c>
      <c r="M1870" s="52" t="b">
        <v>0</v>
      </c>
      <c r="N1870" s="53">
        <v>44855.613533483804</v>
      </c>
      <c r="O1870" s="51" t="s">
        <v>34</v>
      </c>
    </row>
    <row r="1871" spans="1:15" x14ac:dyDescent="0.25">
      <c r="A1871" s="51"/>
      <c r="B1871" s="51" t="s">
        <v>7076</v>
      </c>
      <c r="C1871" s="51" t="s">
        <v>3399</v>
      </c>
      <c r="D1871" s="51" t="s">
        <v>7077</v>
      </c>
      <c r="E1871" s="51" t="s">
        <v>3199</v>
      </c>
      <c r="F1871" s="51" t="s">
        <v>6980</v>
      </c>
      <c r="G1871" s="51" t="str">
        <f t="shared" si="29"/>
        <v>B</v>
      </c>
      <c r="H1871" s="51"/>
      <c r="I1871" s="51"/>
      <c r="J1871" s="51" t="s">
        <v>3409</v>
      </c>
      <c r="K1871" s="51" t="s">
        <v>3203</v>
      </c>
      <c r="L1871" s="51" t="s">
        <v>4342</v>
      </c>
      <c r="M1871" s="52" t="b">
        <v>0</v>
      </c>
      <c r="N1871" s="53">
        <v>44838.353851157401</v>
      </c>
      <c r="O1871" s="51" t="s">
        <v>2815</v>
      </c>
    </row>
    <row r="1872" spans="1:15" x14ac:dyDescent="0.25">
      <c r="A1872" s="51"/>
      <c r="B1872" s="51" t="s">
        <v>7078</v>
      </c>
      <c r="C1872" s="51" t="s">
        <v>3399</v>
      </c>
      <c r="D1872" s="51" t="s">
        <v>7079</v>
      </c>
      <c r="E1872" s="51" t="s">
        <v>3199</v>
      </c>
      <c r="F1872" s="51" t="s">
        <v>6980</v>
      </c>
      <c r="G1872" s="51" t="str">
        <f t="shared" si="29"/>
        <v>B</v>
      </c>
      <c r="H1872" s="51"/>
      <c r="I1872" s="51"/>
      <c r="J1872" s="51" t="s">
        <v>3401</v>
      </c>
      <c r="K1872" s="51" t="s">
        <v>3203</v>
      </c>
      <c r="L1872" s="51" t="s">
        <v>3443</v>
      </c>
      <c r="M1872" s="52" t="b">
        <v>0</v>
      </c>
      <c r="N1872" s="53">
        <v>44887.726741516199</v>
      </c>
      <c r="O1872" s="51" t="s">
        <v>2815</v>
      </c>
    </row>
    <row r="1873" spans="1:15" x14ac:dyDescent="0.25">
      <c r="A1873" s="51"/>
      <c r="B1873" s="51" t="s">
        <v>7080</v>
      </c>
      <c r="C1873" s="51" t="s">
        <v>3404</v>
      </c>
      <c r="D1873" s="51" t="s">
        <v>7081</v>
      </c>
      <c r="E1873" s="51" t="s">
        <v>3199</v>
      </c>
      <c r="F1873" s="51" t="s">
        <v>6980</v>
      </c>
      <c r="G1873" s="51" t="str">
        <f t="shared" si="29"/>
        <v>B</v>
      </c>
      <c r="H1873" s="51"/>
      <c r="I1873" s="51"/>
      <c r="J1873" s="51" t="s">
        <v>3401</v>
      </c>
      <c r="K1873" s="51" t="s">
        <v>3203</v>
      </c>
      <c r="L1873" s="51" t="s">
        <v>6181</v>
      </c>
      <c r="M1873" s="52" t="b">
        <v>0</v>
      </c>
      <c r="N1873" s="53">
        <v>44838.354703009303</v>
      </c>
      <c r="O1873" s="51" t="s">
        <v>2815</v>
      </c>
    </row>
    <row r="1874" spans="1:15" x14ac:dyDescent="0.25">
      <c r="A1874" s="51" t="s">
        <v>32</v>
      </c>
      <c r="B1874" s="51" t="s">
        <v>7082</v>
      </c>
      <c r="C1874" s="51" t="s">
        <v>3396</v>
      </c>
      <c r="D1874" s="51" t="s">
        <v>7083</v>
      </c>
      <c r="E1874" s="51" t="s">
        <v>3195</v>
      </c>
      <c r="F1874" s="51" t="s">
        <v>7313</v>
      </c>
      <c r="G1874" s="51" t="str">
        <f t="shared" si="29"/>
        <v>N</v>
      </c>
      <c r="H1874" s="51"/>
      <c r="I1874" s="51"/>
      <c r="J1874" s="51" t="s">
        <v>3457</v>
      </c>
      <c r="K1874" s="51" t="s">
        <v>3196</v>
      </c>
      <c r="L1874" s="51" t="s">
        <v>3525</v>
      </c>
      <c r="M1874" s="52" t="b">
        <v>0</v>
      </c>
      <c r="N1874" s="53">
        <v>44809.718618669001</v>
      </c>
      <c r="O1874" s="51" t="s">
        <v>34</v>
      </c>
    </row>
    <row r="1875" spans="1:15" x14ac:dyDescent="0.25">
      <c r="A1875" s="51" t="s">
        <v>32</v>
      </c>
      <c r="B1875" s="51" t="s">
        <v>7084</v>
      </c>
      <c r="C1875" s="51" t="s">
        <v>3976</v>
      </c>
      <c r="D1875" s="51" t="s">
        <v>7085</v>
      </c>
      <c r="E1875" s="51" t="s">
        <v>3195</v>
      </c>
      <c r="F1875" s="51" t="s">
        <v>7313</v>
      </c>
      <c r="G1875" s="51" t="str">
        <f t="shared" si="29"/>
        <v>N</v>
      </c>
      <c r="H1875" s="51"/>
      <c r="I1875" s="51"/>
      <c r="J1875" s="51" t="s">
        <v>3387</v>
      </c>
      <c r="K1875" s="51" t="s">
        <v>3196</v>
      </c>
      <c r="L1875" s="51" t="s">
        <v>3388</v>
      </c>
      <c r="M1875" s="52" t="b">
        <v>0</v>
      </c>
      <c r="N1875" s="53">
        <v>44827.650781249999</v>
      </c>
      <c r="O1875" s="51" t="s">
        <v>34</v>
      </c>
    </row>
    <row r="1876" spans="1:15" x14ac:dyDescent="0.25">
      <c r="A1876" s="51"/>
      <c r="B1876" s="51" t="s">
        <v>7086</v>
      </c>
      <c r="C1876" s="51" t="s">
        <v>3404</v>
      </c>
      <c r="D1876" s="51" t="s">
        <v>7087</v>
      </c>
      <c r="E1876" s="51" t="s">
        <v>3199</v>
      </c>
      <c r="F1876" s="51" t="s">
        <v>6980</v>
      </c>
      <c r="G1876" s="51" t="str">
        <f t="shared" si="29"/>
        <v>B</v>
      </c>
      <c r="H1876" s="51"/>
      <c r="I1876" s="51"/>
      <c r="J1876" s="51" t="s">
        <v>3202</v>
      </c>
      <c r="K1876" s="51" t="s">
        <v>3203</v>
      </c>
      <c r="L1876" s="51" t="s">
        <v>3538</v>
      </c>
      <c r="M1876" s="52" t="b">
        <v>0</v>
      </c>
      <c r="N1876" s="53">
        <v>44849.584898807901</v>
      </c>
      <c r="O1876" s="51" t="s">
        <v>2815</v>
      </c>
    </row>
    <row r="1877" spans="1:15" x14ac:dyDescent="0.25">
      <c r="A1877" s="51"/>
      <c r="B1877" s="51" t="s">
        <v>7088</v>
      </c>
      <c r="C1877" s="51" t="s">
        <v>3399</v>
      </c>
      <c r="D1877" s="51" t="s">
        <v>7089</v>
      </c>
      <c r="E1877" s="51" t="s">
        <v>3199</v>
      </c>
      <c r="F1877" s="51" t="s">
        <v>6980</v>
      </c>
      <c r="G1877" s="51" t="str">
        <f t="shared" si="29"/>
        <v>B</v>
      </c>
      <c r="H1877" s="51"/>
      <c r="I1877" s="51"/>
      <c r="J1877" s="51" t="s">
        <v>3401</v>
      </c>
      <c r="K1877" s="51" t="s">
        <v>3203</v>
      </c>
      <c r="L1877" s="51" t="s">
        <v>3402</v>
      </c>
      <c r="M1877" s="52" t="b">
        <v>0</v>
      </c>
      <c r="N1877" s="53">
        <v>44707.6553893171</v>
      </c>
      <c r="O1877" s="51" t="s">
        <v>2815</v>
      </c>
    </row>
    <row r="1878" spans="1:15" x14ac:dyDescent="0.25">
      <c r="A1878" s="51"/>
      <c r="B1878" s="51" t="s">
        <v>7090</v>
      </c>
      <c r="C1878" s="51" t="s">
        <v>3419</v>
      </c>
      <c r="D1878" s="51" t="s">
        <v>7091</v>
      </c>
      <c r="E1878" s="51" t="s">
        <v>3199</v>
      </c>
      <c r="F1878" s="51" t="s">
        <v>6980</v>
      </c>
      <c r="G1878" s="51" t="str">
        <f t="shared" si="29"/>
        <v>B</v>
      </c>
      <c r="H1878" s="51"/>
      <c r="I1878" s="51"/>
      <c r="J1878" s="51" t="s">
        <v>3202</v>
      </c>
      <c r="K1878" s="51" t="s">
        <v>3203</v>
      </c>
      <c r="L1878" s="51" t="s">
        <v>3415</v>
      </c>
      <c r="M1878" s="52" t="b">
        <v>0</v>
      </c>
      <c r="N1878" s="53">
        <v>44890.700340891199</v>
      </c>
      <c r="O1878" s="51" t="s">
        <v>2815</v>
      </c>
    </row>
    <row r="1879" spans="1:15" x14ac:dyDescent="0.25">
      <c r="A1879" s="51"/>
      <c r="B1879" s="51" t="s">
        <v>7092</v>
      </c>
      <c r="C1879" s="51" t="s">
        <v>3404</v>
      </c>
      <c r="D1879" s="51" t="s">
        <v>7093</v>
      </c>
      <c r="E1879" s="51" t="s">
        <v>3199</v>
      </c>
      <c r="F1879" s="51" t="s">
        <v>6980</v>
      </c>
      <c r="G1879" s="51" t="str">
        <f t="shared" si="29"/>
        <v>B</v>
      </c>
      <c r="H1879" s="51"/>
      <c r="I1879" s="51"/>
      <c r="J1879" s="51" t="s">
        <v>3409</v>
      </c>
      <c r="K1879" s="51" t="s">
        <v>3203</v>
      </c>
      <c r="L1879" s="51" t="s">
        <v>3410</v>
      </c>
      <c r="M1879" s="52" t="b">
        <v>0</v>
      </c>
      <c r="N1879" s="53">
        <v>44838.420618136603</v>
      </c>
      <c r="O1879" s="51" t="s">
        <v>2815</v>
      </c>
    </row>
    <row r="1880" spans="1:15" x14ac:dyDescent="0.25">
      <c r="A1880" s="51" t="s">
        <v>32</v>
      </c>
      <c r="B1880" s="51" t="s">
        <v>7094</v>
      </c>
      <c r="C1880" s="51" t="s">
        <v>3396</v>
      </c>
      <c r="D1880" s="51" t="s">
        <v>7095</v>
      </c>
      <c r="E1880" s="51" t="s">
        <v>3195</v>
      </c>
      <c r="F1880" s="51" t="s">
        <v>7313</v>
      </c>
      <c r="G1880" s="51" t="str">
        <f t="shared" si="29"/>
        <v>N</v>
      </c>
      <c r="H1880" s="51"/>
      <c r="I1880" s="51"/>
      <c r="J1880" s="51" t="s">
        <v>3391</v>
      </c>
      <c r="K1880" s="51" t="s">
        <v>3196</v>
      </c>
      <c r="L1880" s="51" t="s">
        <v>4126</v>
      </c>
      <c r="M1880" s="52" t="b">
        <v>0</v>
      </c>
      <c r="N1880" s="53">
        <v>44827.656112349498</v>
      </c>
      <c r="O1880" s="51" t="s">
        <v>34</v>
      </c>
    </row>
    <row r="1881" spans="1:15" x14ac:dyDescent="0.25">
      <c r="A1881" s="51" t="s">
        <v>32</v>
      </c>
      <c r="B1881" s="51" t="s">
        <v>7096</v>
      </c>
      <c r="C1881" s="51" t="s">
        <v>7097</v>
      </c>
      <c r="D1881" s="51" t="s">
        <v>7098</v>
      </c>
      <c r="E1881" s="51" t="s">
        <v>3195</v>
      </c>
      <c r="F1881" s="51" t="s">
        <v>7313</v>
      </c>
      <c r="G1881" s="51" t="str">
        <f t="shared" si="29"/>
        <v>N</v>
      </c>
      <c r="H1881" s="51"/>
      <c r="I1881" s="51"/>
      <c r="J1881" s="51" t="s">
        <v>3457</v>
      </c>
      <c r="K1881" s="51" t="s">
        <v>3196</v>
      </c>
      <c r="L1881" s="51" t="s">
        <v>3383</v>
      </c>
      <c r="M1881" s="52" t="b">
        <v>0</v>
      </c>
      <c r="N1881" s="53">
        <v>44827.655112465298</v>
      </c>
      <c r="O1881" s="51" t="s">
        <v>34</v>
      </c>
    </row>
    <row r="1882" spans="1:15" x14ac:dyDescent="0.25">
      <c r="A1882" s="51"/>
      <c r="B1882" s="51" t="s">
        <v>7099</v>
      </c>
      <c r="C1882" s="51" t="s">
        <v>3399</v>
      </c>
      <c r="D1882" s="51" t="s">
        <v>7100</v>
      </c>
      <c r="E1882" s="51" t="s">
        <v>3199</v>
      </c>
      <c r="F1882" s="51" t="s">
        <v>6980</v>
      </c>
      <c r="G1882" s="51" t="str">
        <f t="shared" si="29"/>
        <v>B</v>
      </c>
      <c r="H1882" s="51"/>
      <c r="I1882" s="51"/>
      <c r="J1882" s="51" t="s">
        <v>3401</v>
      </c>
      <c r="K1882" s="51" t="s">
        <v>3203</v>
      </c>
      <c r="L1882" s="51" t="s">
        <v>3402</v>
      </c>
      <c r="M1882" s="52" t="b">
        <v>0</v>
      </c>
      <c r="N1882" s="53">
        <v>44866.5447124653</v>
      </c>
      <c r="O1882" s="51" t="s">
        <v>2815</v>
      </c>
    </row>
    <row r="1883" spans="1:15" x14ac:dyDescent="0.25">
      <c r="A1883" s="51"/>
      <c r="B1883" s="51" t="s">
        <v>7101</v>
      </c>
      <c r="C1883" s="51" t="s">
        <v>3404</v>
      </c>
      <c r="D1883" s="51" t="s">
        <v>7102</v>
      </c>
      <c r="E1883" s="51" t="s">
        <v>3199</v>
      </c>
      <c r="F1883" s="51" t="s">
        <v>6980</v>
      </c>
      <c r="G1883" s="51" t="str">
        <f t="shared" si="29"/>
        <v>B</v>
      </c>
      <c r="H1883" s="51"/>
      <c r="I1883" s="51"/>
      <c r="J1883" s="51" t="s">
        <v>3409</v>
      </c>
      <c r="K1883" s="51" t="s">
        <v>3203</v>
      </c>
      <c r="L1883" s="51" t="s">
        <v>4196</v>
      </c>
      <c r="M1883" s="52" t="b">
        <v>0</v>
      </c>
      <c r="N1883" s="53">
        <v>44867.573505173597</v>
      </c>
      <c r="O1883" s="51" t="s">
        <v>2815</v>
      </c>
    </row>
    <row r="1884" spans="1:15" x14ac:dyDescent="0.25">
      <c r="A1884" s="51"/>
      <c r="B1884" s="51" t="s">
        <v>7103</v>
      </c>
      <c r="C1884" s="51" t="s">
        <v>3399</v>
      </c>
      <c r="D1884" s="51" t="s">
        <v>7104</v>
      </c>
      <c r="E1884" s="51" t="s">
        <v>3199</v>
      </c>
      <c r="F1884" s="51" t="s">
        <v>6980</v>
      </c>
      <c r="G1884" s="51" t="str">
        <f t="shared" si="29"/>
        <v>B</v>
      </c>
      <c r="H1884" s="51"/>
      <c r="I1884" s="51"/>
      <c r="J1884" s="51" t="s">
        <v>3409</v>
      </c>
      <c r="K1884" s="51" t="s">
        <v>3203</v>
      </c>
      <c r="L1884" s="51" t="s">
        <v>4323</v>
      </c>
      <c r="M1884" s="52" t="b">
        <v>0</v>
      </c>
      <c r="N1884" s="53">
        <v>44896.337880555599</v>
      </c>
      <c r="O1884" s="51" t="s">
        <v>2815</v>
      </c>
    </row>
    <row r="1885" spans="1:15" x14ac:dyDescent="0.25">
      <c r="A1885" s="51" t="s">
        <v>32</v>
      </c>
      <c r="B1885" s="51" t="s">
        <v>7105</v>
      </c>
      <c r="C1885" s="51" t="s">
        <v>3396</v>
      </c>
      <c r="D1885" s="51" t="s">
        <v>7106</v>
      </c>
      <c r="E1885" s="51" t="s">
        <v>3195</v>
      </c>
      <c r="F1885" s="51" t="s">
        <v>7313</v>
      </c>
      <c r="G1885" s="51" t="str">
        <f t="shared" si="29"/>
        <v>N</v>
      </c>
      <c r="H1885" s="51"/>
      <c r="I1885" s="51"/>
      <c r="J1885" s="51" t="s">
        <v>3391</v>
      </c>
      <c r="K1885" s="51" t="s">
        <v>3196</v>
      </c>
      <c r="L1885" s="51" t="s">
        <v>3847</v>
      </c>
      <c r="M1885" s="52" t="b">
        <v>0</v>
      </c>
      <c r="N1885" s="53">
        <v>44828.696592627297</v>
      </c>
      <c r="O1885" s="51" t="s">
        <v>34</v>
      </c>
    </row>
    <row r="1886" spans="1:15" x14ac:dyDescent="0.25">
      <c r="A1886" s="51"/>
      <c r="B1886" s="51" t="s">
        <v>7107</v>
      </c>
      <c r="C1886" s="51" t="s">
        <v>3404</v>
      </c>
      <c r="D1886" s="51" t="s">
        <v>7108</v>
      </c>
      <c r="E1886" s="51" t="s">
        <v>4180</v>
      </c>
      <c r="F1886" s="51" t="s">
        <v>6980</v>
      </c>
      <c r="G1886" s="51" t="str">
        <f t="shared" si="29"/>
        <v>B</v>
      </c>
      <c r="H1886" s="51"/>
      <c r="I1886" s="51"/>
      <c r="J1886" s="51" t="s">
        <v>3409</v>
      </c>
      <c r="K1886" s="51" t="s">
        <v>3203</v>
      </c>
      <c r="L1886" s="51" t="s">
        <v>4393</v>
      </c>
      <c r="M1886" s="52" t="b">
        <v>0</v>
      </c>
      <c r="N1886" s="53">
        <v>44838.419315590298</v>
      </c>
      <c r="O1886" s="51" t="s">
        <v>2815</v>
      </c>
    </row>
    <row r="1887" spans="1:15" x14ac:dyDescent="0.25">
      <c r="A1887" s="51" t="s">
        <v>32</v>
      </c>
      <c r="B1887" s="51" t="s">
        <v>7109</v>
      </c>
      <c r="C1887" s="51" t="s">
        <v>3396</v>
      </c>
      <c r="D1887" s="51" t="s">
        <v>7110</v>
      </c>
      <c r="E1887" s="51" t="s">
        <v>3195</v>
      </c>
      <c r="F1887" s="51" t="s">
        <v>7313</v>
      </c>
      <c r="G1887" s="51" t="str">
        <f t="shared" si="29"/>
        <v>N</v>
      </c>
      <c r="H1887" s="51"/>
      <c r="I1887" s="51"/>
      <c r="J1887" s="51" t="s">
        <v>3457</v>
      </c>
      <c r="K1887" s="51" t="s">
        <v>3196</v>
      </c>
      <c r="L1887" s="51" t="s">
        <v>3525</v>
      </c>
      <c r="M1887" s="52" t="b">
        <v>0</v>
      </c>
      <c r="N1887" s="53">
        <v>44879.3380058681</v>
      </c>
      <c r="O1887" s="51" t="s">
        <v>34</v>
      </c>
    </row>
    <row r="1888" spans="1:15" x14ac:dyDescent="0.25">
      <c r="A1888" s="51" t="s">
        <v>32</v>
      </c>
      <c r="B1888" s="51" t="s">
        <v>7111</v>
      </c>
      <c r="C1888" s="51" t="s">
        <v>3396</v>
      </c>
      <c r="D1888" s="51" t="s">
        <v>7112</v>
      </c>
      <c r="E1888" s="51" t="s">
        <v>3195</v>
      </c>
      <c r="F1888" s="51" t="s">
        <v>7313</v>
      </c>
      <c r="G1888" s="51" t="str">
        <f t="shared" si="29"/>
        <v>N</v>
      </c>
      <c r="H1888" s="51"/>
      <c r="I1888" s="51"/>
      <c r="J1888" s="51" t="s">
        <v>3391</v>
      </c>
      <c r="K1888" s="51" t="s">
        <v>3196</v>
      </c>
      <c r="L1888" s="51" t="s">
        <v>3847</v>
      </c>
      <c r="M1888" s="52" t="b">
        <v>0</v>
      </c>
      <c r="N1888" s="53">
        <v>44769.5431996181</v>
      </c>
      <c r="O1888" s="51" t="s">
        <v>34</v>
      </c>
    </row>
    <row r="1889" spans="1:15" x14ac:dyDescent="0.25">
      <c r="A1889" s="51" t="s">
        <v>32</v>
      </c>
      <c r="B1889" s="51" t="s">
        <v>7113</v>
      </c>
      <c r="C1889" s="51" t="s">
        <v>3396</v>
      </c>
      <c r="D1889" s="51" t="s">
        <v>7114</v>
      </c>
      <c r="E1889" s="51" t="s">
        <v>3195</v>
      </c>
      <c r="F1889" s="51" t="s">
        <v>7313</v>
      </c>
      <c r="G1889" s="51" t="str">
        <f t="shared" si="29"/>
        <v>N</v>
      </c>
      <c r="H1889" s="51"/>
      <c r="I1889" s="51"/>
      <c r="J1889" s="51" t="s">
        <v>3391</v>
      </c>
      <c r="K1889" s="51" t="s">
        <v>3196</v>
      </c>
      <c r="L1889" s="51" t="s">
        <v>3430</v>
      </c>
      <c r="M1889" s="52" t="b">
        <v>0</v>
      </c>
      <c r="N1889" s="53">
        <v>44841.594470949101</v>
      </c>
      <c r="O1889" s="51" t="s">
        <v>34</v>
      </c>
    </row>
    <row r="1890" spans="1:15" x14ac:dyDescent="0.25">
      <c r="A1890" s="51"/>
      <c r="B1890" s="51" t="s">
        <v>7115</v>
      </c>
      <c r="C1890" s="51" t="s">
        <v>3399</v>
      </c>
      <c r="D1890" s="51" t="s">
        <v>7116</v>
      </c>
      <c r="E1890" s="51" t="s">
        <v>3199</v>
      </c>
      <c r="F1890" s="51" t="s">
        <v>6980</v>
      </c>
      <c r="G1890" s="51" t="str">
        <f t="shared" si="29"/>
        <v>B</v>
      </c>
      <c r="H1890" s="51"/>
      <c r="I1890" s="51"/>
      <c r="J1890" s="51" t="s">
        <v>3401</v>
      </c>
      <c r="K1890" s="51" t="s">
        <v>3203</v>
      </c>
      <c r="L1890" s="51" t="s">
        <v>4430</v>
      </c>
      <c r="M1890" s="52" t="b">
        <v>0</v>
      </c>
      <c r="N1890" s="53">
        <v>44865.681128009302</v>
      </c>
      <c r="O1890" s="51" t="s">
        <v>2815</v>
      </c>
    </row>
    <row r="1891" spans="1:15" x14ac:dyDescent="0.25">
      <c r="A1891" s="51"/>
      <c r="B1891" s="51" t="s">
        <v>7117</v>
      </c>
      <c r="C1891" s="51" t="s">
        <v>3419</v>
      </c>
      <c r="D1891" s="51" t="s">
        <v>7118</v>
      </c>
      <c r="E1891" s="51" t="s">
        <v>3199</v>
      </c>
      <c r="F1891" s="51" t="s">
        <v>6980</v>
      </c>
      <c r="G1891" s="51" t="str">
        <f t="shared" si="29"/>
        <v>B</v>
      </c>
      <c r="H1891" s="51"/>
      <c r="I1891" s="51"/>
      <c r="J1891" s="51" t="s">
        <v>3409</v>
      </c>
      <c r="K1891" s="51" t="s">
        <v>3203</v>
      </c>
      <c r="L1891" s="51" t="s">
        <v>4175</v>
      </c>
      <c r="M1891" s="52" t="b">
        <v>0</v>
      </c>
      <c r="N1891" s="53">
        <v>44887.713334375003</v>
      </c>
      <c r="O1891" s="51" t="s">
        <v>2815</v>
      </c>
    </row>
    <row r="1892" spans="1:15" x14ac:dyDescent="0.25">
      <c r="A1892" s="51" t="s">
        <v>32</v>
      </c>
      <c r="B1892" s="51" t="s">
        <v>7119</v>
      </c>
      <c r="C1892" s="51" t="s">
        <v>3396</v>
      </c>
      <c r="D1892" s="51" t="s">
        <v>7120</v>
      </c>
      <c r="E1892" s="51" t="s">
        <v>3195</v>
      </c>
      <c r="F1892" s="51" t="s">
        <v>7313</v>
      </c>
      <c r="G1892" s="51" t="str">
        <f t="shared" si="29"/>
        <v>N</v>
      </c>
      <c r="H1892" s="51"/>
      <c r="I1892" s="51"/>
      <c r="J1892" s="51" t="s">
        <v>3391</v>
      </c>
      <c r="K1892" s="51" t="s">
        <v>3196</v>
      </c>
      <c r="L1892" s="51" t="s">
        <v>4244</v>
      </c>
      <c r="M1892" s="52" t="b">
        <v>0</v>
      </c>
      <c r="N1892" s="53">
        <v>44855.544355705999</v>
      </c>
      <c r="O1892" s="51" t="s">
        <v>34</v>
      </c>
    </row>
    <row r="1893" spans="1:15" x14ac:dyDescent="0.25">
      <c r="A1893" s="51"/>
      <c r="B1893" s="51" t="s">
        <v>7121</v>
      </c>
      <c r="C1893" s="51" t="s">
        <v>3419</v>
      </c>
      <c r="D1893" s="51" t="s">
        <v>7122</v>
      </c>
      <c r="E1893" s="51" t="s">
        <v>3199</v>
      </c>
      <c r="F1893" s="51" t="s">
        <v>6980</v>
      </c>
      <c r="G1893" s="51" t="str">
        <f t="shared" si="29"/>
        <v>B</v>
      </c>
      <c r="H1893" s="51"/>
      <c r="I1893" s="51"/>
      <c r="J1893" s="51" t="s">
        <v>3409</v>
      </c>
      <c r="K1893" s="51" t="s">
        <v>3203</v>
      </c>
      <c r="L1893" s="51" t="s">
        <v>4196</v>
      </c>
      <c r="M1893" s="52" t="b">
        <v>0</v>
      </c>
      <c r="N1893" s="53">
        <v>44891.617089849497</v>
      </c>
      <c r="O1893" s="51" t="s">
        <v>2815</v>
      </c>
    </row>
    <row r="1894" spans="1:15" x14ac:dyDescent="0.25">
      <c r="A1894" s="51"/>
      <c r="B1894" s="51" t="s">
        <v>7123</v>
      </c>
      <c r="C1894" s="51" t="s">
        <v>3419</v>
      </c>
      <c r="D1894" s="51" t="s">
        <v>7124</v>
      </c>
      <c r="E1894" s="51" t="s">
        <v>3199</v>
      </c>
      <c r="F1894" s="51" t="s">
        <v>6980</v>
      </c>
      <c r="G1894" s="51" t="str">
        <f t="shared" si="29"/>
        <v>B</v>
      </c>
      <c r="H1894" s="51"/>
      <c r="I1894" s="51"/>
      <c r="J1894" s="51" t="s">
        <v>3202</v>
      </c>
      <c r="K1894" s="51" t="s">
        <v>3203</v>
      </c>
      <c r="L1894" s="51" t="s">
        <v>3435</v>
      </c>
      <c r="M1894" s="52" t="b">
        <v>0</v>
      </c>
      <c r="N1894" s="53">
        <v>44886.454570023103</v>
      </c>
      <c r="O1894" s="51" t="s">
        <v>2815</v>
      </c>
    </row>
    <row r="1895" spans="1:15" x14ac:dyDescent="0.25">
      <c r="A1895" s="51"/>
      <c r="B1895" s="51" t="s">
        <v>7125</v>
      </c>
      <c r="C1895" s="51" t="s">
        <v>3399</v>
      </c>
      <c r="D1895" s="51" t="s">
        <v>7126</v>
      </c>
      <c r="E1895" s="51" t="s">
        <v>3199</v>
      </c>
      <c r="F1895" s="51" t="s">
        <v>6980</v>
      </c>
      <c r="G1895" s="51" t="str">
        <f t="shared" si="29"/>
        <v>B</v>
      </c>
      <c r="H1895" s="51"/>
      <c r="I1895" s="51"/>
      <c r="J1895" s="51" t="s">
        <v>3401</v>
      </c>
      <c r="K1895" s="51" t="s">
        <v>3203</v>
      </c>
      <c r="L1895" s="51" t="s">
        <v>3402</v>
      </c>
      <c r="M1895" s="52" t="b">
        <v>0</v>
      </c>
      <c r="N1895" s="53">
        <v>44896.621861921303</v>
      </c>
      <c r="O1895" s="51" t="s">
        <v>2815</v>
      </c>
    </row>
    <row r="1896" spans="1:15" x14ac:dyDescent="0.25">
      <c r="A1896" s="51"/>
      <c r="B1896" s="51" t="s">
        <v>7127</v>
      </c>
      <c r="C1896" s="51" t="s">
        <v>7128</v>
      </c>
      <c r="D1896" s="51" t="s">
        <v>2010</v>
      </c>
      <c r="E1896" s="51" t="s">
        <v>4188</v>
      </c>
      <c r="F1896" s="51" t="s">
        <v>7313</v>
      </c>
      <c r="G1896" s="51" t="str">
        <f t="shared" si="29"/>
        <v>N</v>
      </c>
      <c r="H1896" s="51"/>
      <c r="I1896" s="51"/>
      <c r="J1896" s="51"/>
      <c r="K1896" s="51"/>
      <c r="L1896" s="51"/>
      <c r="M1896" s="52" t="b">
        <v>0</v>
      </c>
      <c r="N1896" s="53">
        <v>45052.654529432897</v>
      </c>
      <c r="O1896" s="51" t="s">
        <v>34</v>
      </c>
    </row>
    <row r="1897" spans="1:15" x14ac:dyDescent="0.25">
      <c r="A1897" s="51" t="s">
        <v>32</v>
      </c>
      <c r="B1897" s="51" t="s">
        <v>7129</v>
      </c>
      <c r="C1897" s="51" t="s">
        <v>3976</v>
      </c>
      <c r="D1897" s="51" t="s">
        <v>6368</v>
      </c>
      <c r="E1897" s="51" t="s">
        <v>3195</v>
      </c>
      <c r="F1897" s="51" t="s">
        <v>7313</v>
      </c>
      <c r="G1897" s="51" t="str">
        <f t="shared" si="29"/>
        <v>N</v>
      </c>
      <c r="H1897" s="51"/>
      <c r="I1897" s="51"/>
      <c r="J1897" s="51" t="s">
        <v>3457</v>
      </c>
      <c r="K1897" s="51" t="s">
        <v>3196</v>
      </c>
      <c r="L1897" s="51" t="s">
        <v>3525</v>
      </c>
      <c r="M1897" s="52" t="b">
        <v>0</v>
      </c>
      <c r="N1897" s="53">
        <v>44848.496438773102</v>
      </c>
      <c r="O1897" s="51" t="s">
        <v>34</v>
      </c>
    </row>
    <row r="1898" spans="1:15" x14ac:dyDescent="0.25">
      <c r="A1898" s="51"/>
      <c r="B1898" s="51" t="s">
        <v>7130</v>
      </c>
      <c r="C1898" s="51" t="s">
        <v>3419</v>
      </c>
      <c r="D1898" s="51" t="s">
        <v>7131</v>
      </c>
      <c r="E1898" s="51" t="s">
        <v>3199</v>
      </c>
      <c r="F1898" s="51" t="s">
        <v>6980</v>
      </c>
      <c r="G1898" s="51" t="str">
        <f t="shared" si="29"/>
        <v>B</v>
      </c>
      <c r="H1898" s="51"/>
      <c r="I1898" s="51"/>
      <c r="J1898" s="51" t="s">
        <v>3409</v>
      </c>
      <c r="K1898" s="51" t="s">
        <v>3203</v>
      </c>
      <c r="L1898" s="51" t="s">
        <v>3466</v>
      </c>
      <c r="M1898" s="52" t="b">
        <v>0</v>
      </c>
      <c r="N1898" s="53">
        <v>44884.572472372703</v>
      </c>
      <c r="O1898" s="51" t="s">
        <v>2815</v>
      </c>
    </row>
    <row r="1899" spans="1:15" x14ac:dyDescent="0.25">
      <c r="A1899" s="51" t="s">
        <v>32</v>
      </c>
      <c r="B1899" s="51" t="s">
        <v>7132</v>
      </c>
      <c r="C1899" s="51" t="s">
        <v>3396</v>
      </c>
      <c r="D1899" s="51" t="s">
        <v>7133</v>
      </c>
      <c r="E1899" s="51" t="s">
        <v>3195</v>
      </c>
      <c r="F1899" s="51" t="s">
        <v>7313</v>
      </c>
      <c r="G1899" s="51" t="str">
        <f t="shared" si="29"/>
        <v>N</v>
      </c>
      <c r="H1899" s="51"/>
      <c r="I1899" s="51"/>
      <c r="J1899" s="51" t="s">
        <v>3457</v>
      </c>
      <c r="K1899" s="51" t="s">
        <v>3196</v>
      </c>
      <c r="L1899" s="51" t="s">
        <v>3458</v>
      </c>
      <c r="M1899" s="52" t="b">
        <v>0</v>
      </c>
      <c r="N1899" s="53">
        <v>44861.321403784699</v>
      </c>
      <c r="O1899" s="51" t="s">
        <v>34</v>
      </c>
    </row>
    <row r="1900" spans="1:15" x14ac:dyDescent="0.25">
      <c r="A1900" s="51" t="s">
        <v>32</v>
      </c>
      <c r="B1900" s="51" t="s">
        <v>7134</v>
      </c>
      <c r="C1900" s="51" t="s">
        <v>3396</v>
      </c>
      <c r="D1900" s="51" t="s">
        <v>7135</v>
      </c>
      <c r="E1900" s="51" t="s">
        <v>3195</v>
      </c>
      <c r="F1900" s="51" t="s">
        <v>7313</v>
      </c>
      <c r="G1900" s="51" t="str">
        <f t="shared" si="29"/>
        <v>N</v>
      </c>
      <c r="H1900" s="51"/>
      <c r="I1900" s="51"/>
      <c r="J1900" s="51" t="s">
        <v>3301</v>
      </c>
      <c r="K1900" s="51" t="s">
        <v>3196</v>
      </c>
      <c r="L1900" s="51" t="s">
        <v>3397</v>
      </c>
      <c r="M1900" s="52" t="b">
        <v>0</v>
      </c>
      <c r="N1900" s="53">
        <v>44886.438175196803</v>
      </c>
      <c r="O1900" s="51" t="s">
        <v>34</v>
      </c>
    </row>
    <row r="1901" spans="1:15" x14ac:dyDescent="0.25">
      <c r="A1901" s="51" t="s">
        <v>32</v>
      </c>
      <c r="B1901" s="51" t="s">
        <v>7136</v>
      </c>
      <c r="C1901" s="51" t="s">
        <v>3396</v>
      </c>
      <c r="D1901" s="51" t="s">
        <v>7137</v>
      </c>
      <c r="E1901" s="51" t="s">
        <v>3195</v>
      </c>
      <c r="F1901" s="51" t="s">
        <v>7313</v>
      </c>
      <c r="G1901" s="51" t="str">
        <f t="shared" si="29"/>
        <v>N</v>
      </c>
      <c r="H1901" s="51"/>
      <c r="I1901" s="51"/>
      <c r="J1901" s="51" t="s">
        <v>3301</v>
      </c>
      <c r="K1901" s="51" t="s">
        <v>3196</v>
      </c>
      <c r="L1901" s="51" t="s">
        <v>3397</v>
      </c>
      <c r="M1901" s="52" t="b">
        <v>0</v>
      </c>
      <c r="N1901" s="53">
        <v>44921.451463391197</v>
      </c>
      <c r="O1901" s="51" t="s">
        <v>34</v>
      </c>
    </row>
    <row r="1902" spans="1:15" x14ac:dyDescent="0.25">
      <c r="A1902" s="51" t="s">
        <v>32</v>
      </c>
      <c r="B1902" s="51" t="s">
        <v>7138</v>
      </c>
      <c r="C1902" s="51" t="s">
        <v>3396</v>
      </c>
      <c r="D1902" s="51" t="s">
        <v>7139</v>
      </c>
      <c r="E1902" s="51" t="s">
        <v>3195</v>
      </c>
      <c r="F1902" s="51" t="s">
        <v>7313</v>
      </c>
      <c r="G1902" s="51" t="str">
        <f t="shared" si="29"/>
        <v>N</v>
      </c>
      <c r="H1902" s="51"/>
      <c r="I1902" s="51"/>
      <c r="J1902" s="51" t="s">
        <v>3391</v>
      </c>
      <c r="K1902" s="51" t="s">
        <v>3196</v>
      </c>
      <c r="L1902" s="51" t="s">
        <v>4126</v>
      </c>
      <c r="M1902" s="52" t="b">
        <v>0</v>
      </c>
      <c r="N1902" s="53">
        <v>44855.650788969899</v>
      </c>
      <c r="O1902" s="51" t="s">
        <v>34</v>
      </c>
    </row>
    <row r="1903" spans="1:15" x14ac:dyDescent="0.25">
      <c r="A1903" s="51" t="s">
        <v>32</v>
      </c>
      <c r="B1903" s="51" t="s">
        <v>7140</v>
      </c>
      <c r="C1903" s="51" t="s">
        <v>3396</v>
      </c>
      <c r="D1903" s="51" t="s">
        <v>7141</v>
      </c>
      <c r="E1903" s="51" t="s">
        <v>3195</v>
      </c>
      <c r="F1903" s="51" t="s">
        <v>7313</v>
      </c>
      <c r="G1903" s="51" t="str">
        <f t="shared" si="29"/>
        <v>N</v>
      </c>
      <c r="H1903" s="51"/>
      <c r="I1903" s="51"/>
      <c r="J1903" s="51" t="s">
        <v>3457</v>
      </c>
      <c r="K1903" s="51" t="s">
        <v>3196</v>
      </c>
      <c r="L1903" s="51" t="s">
        <v>5184</v>
      </c>
      <c r="M1903" s="52" t="b">
        <v>0</v>
      </c>
      <c r="N1903" s="53">
        <v>44855.497149074101</v>
      </c>
      <c r="O1903" s="51" t="s">
        <v>34</v>
      </c>
    </row>
    <row r="1904" spans="1:15" x14ac:dyDescent="0.25">
      <c r="A1904" s="51"/>
      <c r="B1904" s="51" t="s">
        <v>7142</v>
      </c>
      <c r="C1904" s="51" t="s">
        <v>3419</v>
      </c>
      <c r="D1904" s="51" t="s">
        <v>7143</v>
      </c>
      <c r="E1904" s="51" t="s">
        <v>3199</v>
      </c>
      <c r="F1904" s="51" t="s">
        <v>6980</v>
      </c>
      <c r="G1904" s="51" t="str">
        <f t="shared" si="29"/>
        <v>B</v>
      </c>
      <c r="H1904" s="51"/>
      <c r="I1904" s="51"/>
      <c r="J1904" s="51" t="s">
        <v>3202</v>
      </c>
      <c r="K1904" s="51" t="s">
        <v>3203</v>
      </c>
      <c r="L1904" s="51" t="s">
        <v>3421</v>
      </c>
      <c r="M1904" s="52" t="b">
        <v>0</v>
      </c>
      <c r="N1904" s="53">
        <v>44886.452749039403</v>
      </c>
      <c r="O1904" s="51" t="s">
        <v>2815</v>
      </c>
    </row>
    <row r="1905" spans="1:15" x14ac:dyDescent="0.25">
      <c r="A1905" s="51"/>
      <c r="B1905" s="51" t="s">
        <v>7144</v>
      </c>
      <c r="C1905" s="51" t="s">
        <v>3399</v>
      </c>
      <c r="D1905" s="51" t="s">
        <v>7145</v>
      </c>
      <c r="E1905" s="51" t="s">
        <v>3199</v>
      </c>
      <c r="F1905" s="51" t="s">
        <v>6980</v>
      </c>
      <c r="G1905" s="51" t="str">
        <f t="shared" si="29"/>
        <v>B</v>
      </c>
      <c r="H1905" s="51"/>
      <c r="I1905" s="51"/>
      <c r="J1905" s="51" t="s">
        <v>3401</v>
      </c>
      <c r="K1905" s="51" t="s">
        <v>3203</v>
      </c>
      <c r="L1905" s="51" t="s">
        <v>3402</v>
      </c>
      <c r="M1905" s="52" t="b">
        <v>0</v>
      </c>
      <c r="N1905" s="53">
        <v>44888.7473300579</v>
      </c>
      <c r="O1905" s="51" t="s">
        <v>2815</v>
      </c>
    </row>
    <row r="1906" spans="1:15" x14ac:dyDescent="0.25">
      <c r="A1906" s="51"/>
      <c r="B1906" s="51" t="s">
        <v>7146</v>
      </c>
      <c r="C1906" s="51" t="s">
        <v>3399</v>
      </c>
      <c r="D1906" s="51" t="s">
        <v>7147</v>
      </c>
      <c r="E1906" s="51" t="s">
        <v>3199</v>
      </c>
      <c r="F1906" s="51" t="s">
        <v>6980</v>
      </c>
      <c r="G1906" s="51" t="str">
        <f t="shared" si="29"/>
        <v>B</v>
      </c>
      <c r="H1906" s="51"/>
      <c r="I1906" s="51"/>
      <c r="J1906" s="51" t="s">
        <v>3401</v>
      </c>
      <c r="K1906" s="51" t="s">
        <v>3203</v>
      </c>
      <c r="L1906" s="51" t="s">
        <v>3443</v>
      </c>
      <c r="M1906" s="52" t="b">
        <v>0</v>
      </c>
      <c r="N1906" s="53">
        <v>44918.668572303199</v>
      </c>
      <c r="O1906" s="51" t="s">
        <v>2815</v>
      </c>
    </row>
    <row r="1907" spans="1:15" x14ac:dyDescent="0.25">
      <c r="A1907" s="51"/>
      <c r="B1907" s="51" t="s">
        <v>7148</v>
      </c>
      <c r="C1907" s="51" t="s">
        <v>7149</v>
      </c>
      <c r="D1907" s="51" t="s">
        <v>2248</v>
      </c>
      <c r="E1907" s="51" t="s">
        <v>4188</v>
      </c>
      <c r="F1907" s="51" t="s">
        <v>7313</v>
      </c>
      <c r="G1907" s="51" t="str">
        <f t="shared" si="29"/>
        <v>N</v>
      </c>
      <c r="H1907" s="51"/>
      <c r="I1907" s="51"/>
      <c r="J1907" s="51"/>
      <c r="K1907" s="51"/>
      <c r="L1907" s="51"/>
      <c r="M1907" s="52" t="b">
        <v>0</v>
      </c>
      <c r="N1907" s="53">
        <v>45052.650146099499</v>
      </c>
      <c r="O1907" s="51" t="s">
        <v>34</v>
      </c>
    </row>
    <row r="1908" spans="1:15" x14ac:dyDescent="0.25">
      <c r="A1908" s="51" t="s">
        <v>32</v>
      </c>
      <c r="B1908" s="51" t="s">
        <v>7150</v>
      </c>
      <c r="C1908" s="51" t="s">
        <v>3396</v>
      </c>
      <c r="D1908" s="51" t="s">
        <v>7151</v>
      </c>
      <c r="E1908" s="51" t="s">
        <v>3195</v>
      </c>
      <c r="F1908" s="51" t="s">
        <v>7313</v>
      </c>
      <c r="G1908" s="51" t="str">
        <f t="shared" si="29"/>
        <v>N</v>
      </c>
      <c r="H1908" s="51"/>
      <c r="I1908" s="51"/>
      <c r="J1908" s="51" t="s">
        <v>3457</v>
      </c>
      <c r="K1908" s="51" t="s">
        <v>3196</v>
      </c>
      <c r="L1908" s="51" t="s">
        <v>5184</v>
      </c>
      <c r="M1908" s="52" t="b">
        <v>0</v>
      </c>
      <c r="N1908" s="53">
        <v>44855.4964537384</v>
      </c>
      <c r="O1908" s="51" t="s">
        <v>34</v>
      </c>
    </row>
    <row r="1909" spans="1:15" x14ac:dyDescent="0.25">
      <c r="A1909" s="51" t="s">
        <v>32</v>
      </c>
      <c r="B1909" s="51" t="s">
        <v>7152</v>
      </c>
      <c r="C1909" s="51" t="s">
        <v>3396</v>
      </c>
      <c r="D1909" s="51" t="s">
        <v>7153</v>
      </c>
      <c r="E1909" s="51" t="s">
        <v>3195</v>
      </c>
      <c r="F1909" s="51" t="s">
        <v>7313</v>
      </c>
      <c r="G1909" s="51" t="str">
        <f t="shared" si="29"/>
        <v>N</v>
      </c>
      <c r="H1909" s="51"/>
      <c r="I1909" s="51"/>
      <c r="J1909" s="51" t="s">
        <v>3391</v>
      </c>
      <c r="K1909" s="51" t="s">
        <v>3196</v>
      </c>
      <c r="L1909" s="51" t="s">
        <v>4126</v>
      </c>
      <c r="M1909" s="52" t="b">
        <v>0</v>
      </c>
      <c r="N1909" s="53">
        <v>44855.651935300899</v>
      </c>
      <c r="O1909" s="51" t="s">
        <v>34</v>
      </c>
    </row>
    <row r="1910" spans="1:15" x14ac:dyDescent="0.25">
      <c r="A1910" s="51"/>
      <c r="B1910" s="51" t="s">
        <v>7154</v>
      </c>
      <c r="C1910" s="51" t="s">
        <v>3399</v>
      </c>
      <c r="D1910" s="51" t="s">
        <v>7155</v>
      </c>
      <c r="E1910" s="51" t="s">
        <v>3199</v>
      </c>
      <c r="F1910" s="51" t="s">
        <v>6980</v>
      </c>
      <c r="G1910" s="51" t="str">
        <f t="shared" si="29"/>
        <v>B</v>
      </c>
      <c r="H1910" s="51"/>
      <c r="I1910" s="51"/>
      <c r="J1910" s="51" t="s">
        <v>3401</v>
      </c>
      <c r="K1910" s="51" t="s">
        <v>3203</v>
      </c>
      <c r="L1910" s="51" t="s">
        <v>3454</v>
      </c>
      <c r="M1910" s="52" t="b">
        <v>0</v>
      </c>
      <c r="N1910" s="53">
        <v>44895.607085150499</v>
      </c>
      <c r="O1910" s="51" t="s">
        <v>2815</v>
      </c>
    </row>
    <row r="1911" spans="1:15" x14ac:dyDescent="0.25">
      <c r="A1911" s="51"/>
      <c r="B1911" s="51" t="s">
        <v>7156</v>
      </c>
      <c r="C1911" s="51" t="s">
        <v>3399</v>
      </c>
      <c r="D1911" s="51" t="s">
        <v>7157</v>
      </c>
      <c r="E1911" s="51" t="s">
        <v>3199</v>
      </c>
      <c r="F1911" s="51" t="s">
        <v>6980</v>
      </c>
      <c r="G1911" s="51" t="str">
        <f t="shared" si="29"/>
        <v>B</v>
      </c>
      <c r="H1911" s="51"/>
      <c r="I1911" s="51"/>
      <c r="J1911" s="51" t="s">
        <v>3409</v>
      </c>
      <c r="K1911" s="51" t="s">
        <v>3203</v>
      </c>
      <c r="L1911" s="51" t="s">
        <v>4183</v>
      </c>
      <c r="M1911" s="52" t="b">
        <v>0</v>
      </c>
      <c r="N1911" s="53">
        <v>44921.6992012384</v>
      </c>
      <c r="O1911" s="51" t="s">
        <v>2815</v>
      </c>
    </row>
    <row r="1912" spans="1:15" x14ac:dyDescent="0.25">
      <c r="A1912" s="51"/>
      <c r="B1912" s="51" t="s">
        <v>7158</v>
      </c>
      <c r="C1912" s="51" t="s">
        <v>3399</v>
      </c>
      <c r="D1912" s="51" t="s">
        <v>7159</v>
      </c>
      <c r="E1912" s="51" t="s">
        <v>3199</v>
      </c>
      <c r="F1912" s="51" t="s">
        <v>6980</v>
      </c>
      <c r="G1912" s="51" t="str">
        <f t="shared" si="29"/>
        <v>B</v>
      </c>
      <c r="H1912" s="51"/>
      <c r="I1912" s="51"/>
      <c r="J1912" s="51" t="s">
        <v>3401</v>
      </c>
      <c r="K1912" s="51" t="s">
        <v>3203</v>
      </c>
      <c r="L1912" s="51" t="s">
        <v>3449</v>
      </c>
      <c r="M1912" s="52" t="b">
        <v>0</v>
      </c>
      <c r="N1912" s="53">
        <v>44908.329750266203</v>
      </c>
      <c r="O1912" s="51" t="s">
        <v>2815</v>
      </c>
    </row>
    <row r="1913" spans="1:15" x14ac:dyDescent="0.25">
      <c r="A1913" s="51" t="s">
        <v>32</v>
      </c>
      <c r="B1913" s="51" t="s">
        <v>7160</v>
      </c>
      <c r="C1913" s="51" t="s">
        <v>3396</v>
      </c>
      <c r="D1913" s="51" t="s">
        <v>7161</v>
      </c>
      <c r="E1913" s="51" t="s">
        <v>3195</v>
      </c>
      <c r="F1913" s="51" t="s">
        <v>7313</v>
      </c>
      <c r="G1913" s="51" t="str">
        <f t="shared" si="29"/>
        <v>N</v>
      </c>
      <c r="H1913" s="51"/>
      <c r="I1913" s="51"/>
      <c r="J1913" s="51" t="s">
        <v>3457</v>
      </c>
      <c r="K1913" s="51" t="s">
        <v>3196</v>
      </c>
      <c r="L1913" s="51" t="s">
        <v>3383</v>
      </c>
      <c r="M1913" s="52" t="b">
        <v>0</v>
      </c>
      <c r="N1913" s="53">
        <v>44879.334526817103</v>
      </c>
      <c r="O1913" s="51" t="s">
        <v>34</v>
      </c>
    </row>
    <row r="1914" spans="1:15" x14ac:dyDescent="0.25">
      <c r="A1914" s="51"/>
      <c r="B1914" s="51" t="s">
        <v>7162</v>
      </c>
      <c r="C1914" s="51" t="s">
        <v>3419</v>
      </c>
      <c r="D1914" s="51" t="s">
        <v>7163</v>
      </c>
      <c r="E1914" s="51" t="s">
        <v>3199</v>
      </c>
      <c r="F1914" s="51" t="s">
        <v>6980</v>
      </c>
      <c r="G1914" s="51" t="str">
        <f t="shared" si="29"/>
        <v>B</v>
      </c>
      <c r="H1914" s="51"/>
      <c r="I1914" s="51"/>
      <c r="J1914" s="51" t="s">
        <v>3202</v>
      </c>
      <c r="K1914" s="51" t="s">
        <v>3203</v>
      </c>
      <c r="L1914" s="51" t="s">
        <v>3421</v>
      </c>
      <c r="M1914" s="52" t="b">
        <v>0</v>
      </c>
      <c r="N1914" s="53">
        <v>44905.691967511601</v>
      </c>
      <c r="O1914" s="51" t="s">
        <v>2815</v>
      </c>
    </row>
    <row r="1915" spans="1:15" x14ac:dyDescent="0.25">
      <c r="A1915" s="51" t="s">
        <v>32</v>
      </c>
      <c r="B1915" s="51" t="s">
        <v>7164</v>
      </c>
      <c r="C1915" s="51" t="s">
        <v>3396</v>
      </c>
      <c r="D1915" s="51" t="s">
        <v>7165</v>
      </c>
      <c r="E1915" s="51" t="s">
        <v>3195</v>
      </c>
      <c r="F1915" s="51" t="s">
        <v>7313</v>
      </c>
      <c r="G1915" s="51" t="str">
        <f t="shared" si="29"/>
        <v>N</v>
      </c>
      <c r="H1915" s="51"/>
      <c r="I1915" s="51"/>
      <c r="J1915" s="51" t="s">
        <v>3457</v>
      </c>
      <c r="K1915" s="51" t="s">
        <v>3196</v>
      </c>
      <c r="L1915" s="51" t="s">
        <v>3383</v>
      </c>
      <c r="M1915" s="52" t="b">
        <v>0</v>
      </c>
      <c r="N1915" s="53">
        <v>44855.672100150499</v>
      </c>
      <c r="O1915" s="51" t="s">
        <v>34</v>
      </c>
    </row>
    <row r="1916" spans="1:15" x14ac:dyDescent="0.25">
      <c r="A1916" s="51"/>
      <c r="B1916" s="51" t="s">
        <v>7166</v>
      </c>
      <c r="C1916" s="51" t="s">
        <v>3399</v>
      </c>
      <c r="D1916" s="51" t="s">
        <v>7167</v>
      </c>
      <c r="E1916" s="51" t="s">
        <v>3199</v>
      </c>
      <c r="F1916" s="51" t="s">
        <v>6980</v>
      </c>
      <c r="G1916" s="51" t="str">
        <f t="shared" si="29"/>
        <v>B</v>
      </c>
      <c r="H1916" s="51"/>
      <c r="I1916" s="51"/>
      <c r="J1916" s="51" t="s">
        <v>3401</v>
      </c>
      <c r="K1916" s="51" t="s">
        <v>3203</v>
      </c>
      <c r="L1916" s="51" t="s">
        <v>3449</v>
      </c>
      <c r="M1916" s="52" t="b">
        <v>0</v>
      </c>
      <c r="N1916" s="53">
        <v>44891.641245289298</v>
      </c>
      <c r="O1916" s="51" t="s">
        <v>2815</v>
      </c>
    </row>
    <row r="1917" spans="1:15" x14ac:dyDescent="0.25">
      <c r="A1917" s="51"/>
      <c r="B1917" s="51" t="s">
        <v>7168</v>
      </c>
      <c r="C1917" s="51" t="s">
        <v>3399</v>
      </c>
      <c r="D1917" s="51" t="s">
        <v>7169</v>
      </c>
      <c r="E1917" s="51" t="s">
        <v>3199</v>
      </c>
      <c r="F1917" s="51" t="s">
        <v>6980</v>
      </c>
      <c r="G1917" s="51" t="str">
        <f t="shared" si="29"/>
        <v>B</v>
      </c>
      <c r="H1917" s="51"/>
      <c r="I1917" s="51"/>
      <c r="J1917" s="51" t="s">
        <v>3401</v>
      </c>
      <c r="K1917" s="51" t="s">
        <v>3203</v>
      </c>
      <c r="L1917" s="51" t="s">
        <v>3449</v>
      </c>
      <c r="M1917" s="52" t="b">
        <v>0</v>
      </c>
      <c r="N1917" s="53">
        <v>44924.567466932902</v>
      </c>
      <c r="O1917" s="51" t="s">
        <v>2815</v>
      </c>
    </row>
    <row r="1918" spans="1:15" x14ac:dyDescent="0.25">
      <c r="A1918" s="51"/>
      <c r="B1918" s="51" t="s">
        <v>7170</v>
      </c>
      <c r="C1918" s="51" t="s">
        <v>3399</v>
      </c>
      <c r="D1918" s="51" t="s">
        <v>7171</v>
      </c>
      <c r="E1918" s="51" t="s">
        <v>3199</v>
      </c>
      <c r="F1918" s="51" t="s">
        <v>6980</v>
      </c>
      <c r="G1918" s="51" t="str">
        <f t="shared" si="29"/>
        <v>B</v>
      </c>
      <c r="H1918" s="51"/>
      <c r="I1918" s="51"/>
      <c r="J1918" s="51" t="s">
        <v>3409</v>
      </c>
      <c r="K1918" s="51" t="s">
        <v>3203</v>
      </c>
      <c r="L1918" s="51" t="s">
        <v>3918</v>
      </c>
      <c r="M1918" s="52" t="b">
        <v>0</v>
      </c>
      <c r="N1918" s="53">
        <v>44922.633949652802</v>
      </c>
      <c r="O1918" s="51" t="s">
        <v>2815</v>
      </c>
    </row>
    <row r="1919" spans="1:15" x14ac:dyDescent="0.25">
      <c r="A1919" s="51"/>
      <c r="B1919" s="51" t="s">
        <v>7172</v>
      </c>
      <c r="C1919" s="51" t="s">
        <v>3399</v>
      </c>
      <c r="D1919" s="51" t="s">
        <v>7173</v>
      </c>
      <c r="E1919" s="51" t="s">
        <v>3199</v>
      </c>
      <c r="F1919" s="51" t="s">
        <v>6980</v>
      </c>
      <c r="G1919" s="51" t="str">
        <f t="shared" si="29"/>
        <v>B</v>
      </c>
      <c r="H1919" s="51"/>
      <c r="I1919" s="51"/>
      <c r="J1919" s="51" t="s">
        <v>3401</v>
      </c>
      <c r="K1919" s="51" t="s">
        <v>3203</v>
      </c>
      <c r="L1919" s="51" t="s">
        <v>3402</v>
      </c>
      <c r="M1919" s="52" t="b">
        <v>0</v>
      </c>
      <c r="N1919" s="53">
        <v>44924.576578090302</v>
      </c>
      <c r="O1919" s="51" t="s">
        <v>2815</v>
      </c>
    </row>
    <row r="1920" spans="1:15" x14ac:dyDescent="0.25">
      <c r="A1920" s="51"/>
      <c r="B1920" s="51" t="s">
        <v>7174</v>
      </c>
      <c r="C1920" s="51" t="s">
        <v>7175</v>
      </c>
      <c r="D1920" s="51" t="s">
        <v>2525</v>
      </c>
      <c r="E1920" s="51" t="s">
        <v>3199</v>
      </c>
      <c r="F1920" s="51" t="s">
        <v>6980</v>
      </c>
      <c r="G1920" s="51" t="str">
        <f t="shared" si="29"/>
        <v>B</v>
      </c>
      <c r="H1920" s="51"/>
      <c r="I1920" s="51"/>
      <c r="J1920" s="51" t="s">
        <v>3202</v>
      </c>
      <c r="K1920" s="51" t="s">
        <v>3203</v>
      </c>
      <c r="L1920" s="51" t="s">
        <v>3421</v>
      </c>
      <c r="M1920" s="52" t="b">
        <v>0</v>
      </c>
      <c r="N1920" s="53">
        <v>45150.697883680601</v>
      </c>
      <c r="O1920" s="51" t="s">
        <v>2815</v>
      </c>
    </row>
    <row r="1921" spans="1:15" x14ac:dyDescent="0.25">
      <c r="A1921" s="51"/>
      <c r="B1921" s="51" t="s">
        <v>7176</v>
      </c>
      <c r="C1921" s="51" t="s">
        <v>3419</v>
      </c>
      <c r="D1921" s="51" t="s">
        <v>7177</v>
      </c>
      <c r="E1921" s="51" t="s">
        <v>3199</v>
      </c>
      <c r="F1921" s="51" t="s">
        <v>6980</v>
      </c>
      <c r="G1921" s="51" t="str">
        <f t="shared" si="29"/>
        <v>B</v>
      </c>
      <c r="H1921" s="51"/>
      <c r="I1921" s="51"/>
      <c r="J1921" s="51" t="s">
        <v>3409</v>
      </c>
      <c r="K1921" s="51" t="s">
        <v>3203</v>
      </c>
      <c r="L1921" s="51" t="s">
        <v>3410</v>
      </c>
      <c r="M1921" s="52" t="b">
        <v>0</v>
      </c>
      <c r="N1921" s="53">
        <v>44896.3364121181</v>
      </c>
      <c r="O1921" s="51" t="s">
        <v>2815</v>
      </c>
    </row>
    <row r="1922" spans="1:15" x14ac:dyDescent="0.25">
      <c r="A1922" s="51" t="s">
        <v>32</v>
      </c>
      <c r="B1922" s="51" t="s">
        <v>7178</v>
      </c>
      <c r="C1922" s="51" t="s">
        <v>3976</v>
      </c>
      <c r="D1922" s="51" t="s">
        <v>7179</v>
      </c>
      <c r="E1922" s="51" t="s">
        <v>3195</v>
      </c>
      <c r="F1922" s="51" t="s">
        <v>7313</v>
      </c>
      <c r="G1922" s="51" t="str">
        <f t="shared" si="29"/>
        <v>N</v>
      </c>
      <c r="H1922" s="51"/>
      <c r="I1922" s="51"/>
      <c r="J1922" s="51" t="s">
        <v>3387</v>
      </c>
      <c r="K1922" s="51" t="s">
        <v>3196</v>
      </c>
      <c r="L1922" s="51" t="s">
        <v>3571</v>
      </c>
      <c r="M1922" s="52" t="b">
        <v>0</v>
      </c>
      <c r="N1922" s="53">
        <v>44890.690321562499</v>
      </c>
      <c r="O1922" s="51" t="s">
        <v>34</v>
      </c>
    </row>
    <row r="1923" spans="1:15" x14ac:dyDescent="0.25">
      <c r="A1923" s="51" t="s">
        <v>32</v>
      </c>
      <c r="B1923" s="51" t="s">
        <v>7180</v>
      </c>
      <c r="C1923" s="51" t="s">
        <v>3428</v>
      </c>
      <c r="D1923" s="51" t="s">
        <v>7181</v>
      </c>
      <c r="E1923" s="51" t="s">
        <v>3195</v>
      </c>
      <c r="F1923" s="51" t="s">
        <v>7313</v>
      </c>
      <c r="G1923" s="51" t="str">
        <f t="shared" si="29"/>
        <v>N</v>
      </c>
      <c r="H1923" s="51"/>
      <c r="I1923" s="51"/>
      <c r="J1923" s="51" t="s">
        <v>3391</v>
      </c>
      <c r="K1923" s="51" t="s">
        <v>3196</v>
      </c>
      <c r="L1923" s="51" t="s">
        <v>4126</v>
      </c>
      <c r="M1923" s="52" t="b">
        <v>0</v>
      </c>
      <c r="N1923" s="53">
        <v>44912.682088888898</v>
      </c>
      <c r="O1923" s="51" t="s">
        <v>34</v>
      </c>
    </row>
    <row r="1924" spans="1:15" x14ac:dyDescent="0.25">
      <c r="A1924" s="51"/>
      <c r="B1924" s="51" t="s">
        <v>7182</v>
      </c>
      <c r="C1924" s="51" t="s">
        <v>3399</v>
      </c>
      <c r="D1924" s="51" t="s">
        <v>7183</v>
      </c>
      <c r="E1924" s="51" t="s">
        <v>3199</v>
      </c>
      <c r="F1924" s="51" t="s">
        <v>6980</v>
      </c>
      <c r="G1924" s="51" t="str">
        <f t="shared" ref="G1924:G1987" si="30">IF(F1924="MIENNAM","N","B")</f>
        <v>B</v>
      </c>
      <c r="H1924" s="51"/>
      <c r="I1924" s="51"/>
      <c r="J1924" s="51" t="s">
        <v>3401</v>
      </c>
      <c r="K1924" s="51" t="s">
        <v>3203</v>
      </c>
      <c r="L1924" s="51" t="s">
        <v>3402</v>
      </c>
      <c r="M1924" s="52" t="b">
        <v>0</v>
      </c>
      <c r="N1924" s="53">
        <v>44917.738066168997</v>
      </c>
      <c r="O1924" s="51" t="s">
        <v>2815</v>
      </c>
    </row>
    <row r="1925" spans="1:15" x14ac:dyDescent="0.25">
      <c r="A1925" s="51"/>
      <c r="B1925" s="51" t="s">
        <v>7184</v>
      </c>
      <c r="C1925" s="51" t="s">
        <v>3399</v>
      </c>
      <c r="D1925" s="51" t="s">
        <v>7185</v>
      </c>
      <c r="E1925" s="51" t="s">
        <v>3199</v>
      </c>
      <c r="F1925" s="51" t="s">
        <v>6980</v>
      </c>
      <c r="G1925" s="51" t="str">
        <f t="shared" si="30"/>
        <v>B</v>
      </c>
      <c r="H1925" s="51"/>
      <c r="I1925" s="51"/>
      <c r="J1925" s="51" t="s">
        <v>3409</v>
      </c>
      <c r="K1925" s="51" t="s">
        <v>3203</v>
      </c>
      <c r="L1925" s="51" t="s">
        <v>4342</v>
      </c>
      <c r="M1925" s="52" t="b">
        <v>0</v>
      </c>
      <c r="N1925" s="53">
        <v>44891.642378159697</v>
      </c>
      <c r="O1925" s="51" t="s">
        <v>2815</v>
      </c>
    </row>
    <row r="1926" spans="1:15" x14ac:dyDescent="0.25">
      <c r="A1926" s="51" t="s">
        <v>32</v>
      </c>
      <c r="B1926" s="51" t="s">
        <v>7186</v>
      </c>
      <c r="C1926" s="51" t="s">
        <v>3976</v>
      </c>
      <c r="D1926" s="51" t="s">
        <v>7187</v>
      </c>
      <c r="E1926" s="51" t="s">
        <v>3195</v>
      </c>
      <c r="F1926" s="51" t="s">
        <v>7313</v>
      </c>
      <c r="G1926" s="51" t="str">
        <f t="shared" si="30"/>
        <v>N</v>
      </c>
      <c r="H1926" s="51"/>
      <c r="I1926" s="51"/>
      <c r="J1926" s="51" t="s">
        <v>3391</v>
      </c>
      <c r="K1926" s="51" t="s">
        <v>3196</v>
      </c>
      <c r="L1926" s="51" t="s">
        <v>4244</v>
      </c>
      <c r="M1926" s="52" t="b">
        <v>0</v>
      </c>
      <c r="N1926" s="53">
        <v>44890.692128356503</v>
      </c>
      <c r="O1926" s="51" t="s">
        <v>34</v>
      </c>
    </row>
    <row r="1927" spans="1:15" x14ac:dyDescent="0.25">
      <c r="A1927" s="51" t="s">
        <v>32</v>
      </c>
      <c r="B1927" s="51" t="s">
        <v>7188</v>
      </c>
      <c r="C1927" s="51" t="s">
        <v>3976</v>
      </c>
      <c r="D1927" s="51" t="s">
        <v>7189</v>
      </c>
      <c r="E1927" s="51" t="s">
        <v>3195</v>
      </c>
      <c r="F1927" s="51" t="s">
        <v>7313</v>
      </c>
      <c r="G1927" s="51" t="str">
        <f t="shared" si="30"/>
        <v>N</v>
      </c>
      <c r="H1927" s="51"/>
      <c r="I1927" s="51"/>
      <c r="J1927" s="51" t="s">
        <v>3391</v>
      </c>
      <c r="K1927" s="51" t="s">
        <v>3196</v>
      </c>
      <c r="L1927" s="51" t="s">
        <v>3392</v>
      </c>
      <c r="M1927" s="52" t="b">
        <v>0</v>
      </c>
      <c r="N1927" s="53">
        <v>44890.693496377302</v>
      </c>
      <c r="O1927" s="51" t="s">
        <v>34</v>
      </c>
    </row>
    <row r="1928" spans="1:15" x14ac:dyDescent="0.25">
      <c r="A1928" s="51" t="s">
        <v>32</v>
      </c>
      <c r="B1928" s="51" t="s">
        <v>7190</v>
      </c>
      <c r="C1928" s="51" t="s">
        <v>3976</v>
      </c>
      <c r="D1928" s="51" t="s">
        <v>7191</v>
      </c>
      <c r="E1928" s="51" t="s">
        <v>3195</v>
      </c>
      <c r="F1928" s="51" t="s">
        <v>7313</v>
      </c>
      <c r="G1928" s="51" t="str">
        <f t="shared" si="30"/>
        <v>N</v>
      </c>
      <c r="H1928" s="51"/>
      <c r="I1928" s="51"/>
      <c r="J1928" s="51" t="s">
        <v>3301</v>
      </c>
      <c r="K1928" s="51" t="s">
        <v>3196</v>
      </c>
      <c r="L1928" s="51" t="s">
        <v>3397</v>
      </c>
      <c r="M1928" s="52" t="b">
        <v>0</v>
      </c>
      <c r="N1928" s="53">
        <v>44890.694881284697</v>
      </c>
      <c r="O1928" s="51" t="s">
        <v>34</v>
      </c>
    </row>
    <row r="1929" spans="1:15" x14ac:dyDescent="0.25">
      <c r="A1929" s="51"/>
      <c r="B1929" s="51" t="s">
        <v>7192</v>
      </c>
      <c r="C1929" s="51" t="s">
        <v>3419</v>
      </c>
      <c r="D1929" s="51" t="s">
        <v>7193</v>
      </c>
      <c r="E1929" s="51" t="s">
        <v>3199</v>
      </c>
      <c r="F1929" s="51" t="s">
        <v>6980</v>
      </c>
      <c r="G1929" s="51" t="str">
        <f t="shared" si="30"/>
        <v>B</v>
      </c>
      <c r="H1929" s="51"/>
      <c r="I1929" s="51"/>
      <c r="J1929" s="51" t="s">
        <v>3409</v>
      </c>
      <c r="K1929" s="51" t="s">
        <v>3203</v>
      </c>
      <c r="L1929" s="51" t="s">
        <v>3466</v>
      </c>
      <c r="M1929" s="52" t="b">
        <v>0</v>
      </c>
      <c r="N1929" s="53">
        <v>44891.643570219901</v>
      </c>
      <c r="O1929" s="51" t="s">
        <v>2815</v>
      </c>
    </row>
    <row r="1930" spans="1:15" x14ac:dyDescent="0.25">
      <c r="A1930" s="51" t="s">
        <v>32</v>
      </c>
      <c r="B1930" s="51" t="s">
        <v>7194</v>
      </c>
      <c r="C1930" s="51" t="s">
        <v>3976</v>
      </c>
      <c r="D1930" s="51" t="s">
        <v>7195</v>
      </c>
      <c r="E1930" s="51" t="s">
        <v>3195</v>
      </c>
      <c r="F1930" s="51" t="s">
        <v>7313</v>
      </c>
      <c r="G1930" s="51" t="str">
        <f t="shared" si="30"/>
        <v>N</v>
      </c>
      <c r="H1930" s="51"/>
      <c r="I1930" s="51"/>
      <c r="J1930" s="51" t="s">
        <v>3301</v>
      </c>
      <c r="K1930" s="51" t="s">
        <v>3196</v>
      </c>
      <c r="L1930" s="51" t="s">
        <v>3397</v>
      </c>
      <c r="M1930" s="52" t="b">
        <v>0</v>
      </c>
      <c r="N1930" s="53">
        <v>44890.696265856503</v>
      </c>
      <c r="O1930" s="51" t="s">
        <v>34</v>
      </c>
    </row>
    <row r="1931" spans="1:15" x14ac:dyDescent="0.25">
      <c r="A1931" s="51" t="s">
        <v>32</v>
      </c>
      <c r="B1931" s="51" t="s">
        <v>7196</v>
      </c>
      <c r="C1931" s="51" t="s">
        <v>3976</v>
      </c>
      <c r="D1931" s="51" t="s">
        <v>7197</v>
      </c>
      <c r="E1931" s="51" t="s">
        <v>3195</v>
      </c>
      <c r="F1931" s="51" t="s">
        <v>7313</v>
      </c>
      <c r="G1931" s="51" t="str">
        <f t="shared" si="30"/>
        <v>N</v>
      </c>
      <c r="H1931" s="51"/>
      <c r="I1931" s="51"/>
      <c r="J1931" s="51" t="s">
        <v>3391</v>
      </c>
      <c r="K1931" s="51" t="s">
        <v>3196</v>
      </c>
      <c r="L1931" s="51" t="s">
        <v>4244</v>
      </c>
      <c r="M1931" s="52" t="b">
        <v>0</v>
      </c>
      <c r="N1931" s="53">
        <v>44890.6971971065</v>
      </c>
      <c r="O1931" s="51" t="s">
        <v>34</v>
      </c>
    </row>
    <row r="1932" spans="1:15" x14ac:dyDescent="0.25">
      <c r="A1932" s="51" t="s">
        <v>32</v>
      </c>
      <c r="B1932" s="51" t="s">
        <v>7198</v>
      </c>
      <c r="C1932" s="51" t="s">
        <v>3428</v>
      </c>
      <c r="D1932" s="51" t="s">
        <v>7199</v>
      </c>
      <c r="E1932" s="51" t="s">
        <v>3195</v>
      </c>
      <c r="F1932" s="51" t="s">
        <v>7313</v>
      </c>
      <c r="G1932" s="51" t="str">
        <f t="shared" si="30"/>
        <v>N</v>
      </c>
      <c r="H1932" s="51"/>
      <c r="I1932" s="51"/>
      <c r="J1932" s="51" t="s">
        <v>3391</v>
      </c>
      <c r="K1932" s="51" t="s">
        <v>3196</v>
      </c>
      <c r="L1932" s="51" t="s">
        <v>4126</v>
      </c>
      <c r="M1932" s="52" t="b">
        <v>0</v>
      </c>
      <c r="N1932" s="53">
        <v>44909.725286342597</v>
      </c>
      <c r="O1932" s="51" t="s">
        <v>34</v>
      </c>
    </row>
    <row r="1933" spans="1:15" x14ac:dyDescent="0.25">
      <c r="A1933" s="51" t="s">
        <v>32</v>
      </c>
      <c r="B1933" s="51" t="s">
        <v>7200</v>
      </c>
      <c r="C1933" s="51" t="s">
        <v>3976</v>
      </c>
      <c r="D1933" s="51" t="s">
        <v>7201</v>
      </c>
      <c r="E1933" s="51" t="s">
        <v>3195</v>
      </c>
      <c r="F1933" s="51" t="s">
        <v>7313</v>
      </c>
      <c r="G1933" s="51" t="str">
        <f t="shared" si="30"/>
        <v>N</v>
      </c>
      <c r="H1933" s="51"/>
      <c r="I1933" s="51"/>
      <c r="J1933" s="51" t="s">
        <v>3457</v>
      </c>
      <c r="K1933" s="51" t="s">
        <v>3196</v>
      </c>
      <c r="L1933" s="51" t="s">
        <v>3525</v>
      </c>
      <c r="M1933" s="52" t="b">
        <v>0</v>
      </c>
      <c r="N1933" s="53">
        <v>44897.7172017708</v>
      </c>
      <c r="O1933" s="51" t="s">
        <v>34</v>
      </c>
    </row>
    <row r="1934" spans="1:15" x14ac:dyDescent="0.25">
      <c r="A1934" s="51" t="s">
        <v>32</v>
      </c>
      <c r="B1934" s="51" t="s">
        <v>7202</v>
      </c>
      <c r="C1934" s="51" t="s">
        <v>3976</v>
      </c>
      <c r="D1934" s="51" t="s">
        <v>7203</v>
      </c>
      <c r="E1934" s="51" t="s">
        <v>3195</v>
      </c>
      <c r="F1934" s="51" t="s">
        <v>7313</v>
      </c>
      <c r="G1934" s="51" t="str">
        <f t="shared" si="30"/>
        <v>N</v>
      </c>
      <c r="H1934" s="51"/>
      <c r="I1934" s="51"/>
      <c r="J1934" s="51" t="s">
        <v>3391</v>
      </c>
      <c r="K1934" s="51" t="s">
        <v>3196</v>
      </c>
      <c r="L1934" s="51" t="s">
        <v>4244</v>
      </c>
      <c r="M1934" s="52" t="b">
        <v>0</v>
      </c>
      <c r="N1934" s="53">
        <v>44890.698052812499</v>
      </c>
      <c r="O1934" s="51" t="s">
        <v>34</v>
      </c>
    </row>
    <row r="1935" spans="1:15" x14ac:dyDescent="0.25">
      <c r="A1935" s="51" t="s">
        <v>32</v>
      </c>
      <c r="B1935" s="51" t="s">
        <v>7204</v>
      </c>
      <c r="C1935" s="51" t="s">
        <v>3976</v>
      </c>
      <c r="D1935" s="51" t="s">
        <v>7205</v>
      </c>
      <c r="E1935" s="51" t="s">
        <v>3195</v>
      </c>
      <c r="F1935" s="51" t="s">
        <v>7313</v>
      </c>
      <c r="G1935" s="51" t="str">
        <f t="shared" si="30"/>
        <v>N</v>
      </c>
      <c r="H1935" s="51"/>
      <c r="I1935" s="51"/>
      <c r="J1935" s="51" t="s">
        <v>3301</v>
      </c>
      <c r="K1935" s="51" t="s">
        <v>3196</v>
      </c>
      <c r="L1935" s="51" t="s">
        <v>3397</v>
      </c>
      <c r="M1935" s="52" t="b">
        <v>0</v>
      </c>
      <c r="N1935" s="53">
        <v>44897.719664733799</v>
      </c>
      <c r="O1935" s="51" t="s">
        <v>34</v>
      </c>
    </row>
    <row r="1936" spans="1:15" x14ac:dyDescent="0.25">
      <c r="A1936" s="51"/>
      <c r="B1936" s="51" t="s">
        <v>7206</v>
      </c>
      <c r="C1936" s="51" t="s">
        <v>7207</v>
      </c>
      <c r="D1936" s="51" t="s">
        <v>2491</v>
      </c>
      <c r="E1936" s="51" t="s">
        <v>4188</v>
      </c>
      <c r="F1936" s="51" t="s">
        <v>7313</v>
      </c>
      <c r="G1936" s="51" t="str">
        <f t="shared" si="30"/>
        <v>N</v>
      </c>
      <c r="H1936" s="51"/>
      <c r="I1936" s="51"/>
      <c r="J1936" s="51"/>
      <c r="K1936" s="51"/>
      <c r="L1936" s="51"/>
      <c r="M1936" s="52" t="b">
        <v>0</v>
      </c>
      <c r="N1936" s="53">
        <v>45052.646614317098</v>
      </c>
      <c r="O1936" s="51" t="s">
        <v>34</v>
      </c>
    </row>
    <row r="1937" spans="1:15" x14ac:dyDescent="0.25">
      <c r="A1937" s="51" t="s">
        <v>32</v>
      </c>
      <c r="B1937" s="51" t="s">
        <v>7208</v>
      </c>
      <c r="C1937" s="51" t="s">
        <v>3976</v>
      </c>
      <c r="D1937" s="51" t="s">
        <v>7209</v>
      </c>
      <c r="E1937" s="51" t="s">
        <v>3195</v>
      </c>
      <c r="F1937" s="51" t="s">
        <v>7313</v>
      </c>
      <c r="G1937" s="51" t="str">
        <f t="shared" si="30"/>
        <v>N</v>
      </c>
      <c r="H1937" s="51"/>
      <c r="I1937" s="51"/>
      <c r="J1937" s="51" t="s">
        <v>3391</v>
      </c>
      <c r="K1937" s="51" t="s">
        <v>3196</v>
      </c>
      <c r="L1937" s="51" t="s">
        <v>4660</v>
      </c>
      <c r="M1937" s="52" t="b">
        <v>0</v>
      </c>
      <c r="N1937" s="53">
        <v>44890.698999733802</v>
      </c>
      <c r="O1937" s="51" t="s">
        <v>34</v>
      </c>
    </row>
    <row r="1938" spans="1:15" x14ac:dyDescent="0.25">
      <c r="A1938" s="51" t="s">
        <v>32</v>
      </c>
      <c r="B1938" s="51" t="s">
        <v>7210</v>
      </c>
      <c r="C1938" s="51" t="s">
        <v>3396</v>
      </c>
      <c r="D1938" s="51" t="s">
        <v>1549</v>
      </c>
      <c r="E1938" s="51" t="s">
        <v>3195</v>
      </c>
      <c r="F1938" s="51" t="s">
        <v>7313</v>
      </c>
      <c r="G1938" s="51" t="str">
        <f t="shared" si="30"/>
        <v>N</v>
      </c>
      <c r="H1938" s="51"/>
      <c r="I1938" s="51"/>
      <c r="J1938" s="51" t="s">
        <v>3391</v>
      </c>
      <c r="K1938" s="51" t="s">
        <v>3196</v>
      </c>
      <c r="L1938" s="51" t="s">
        <v>3430</v>
      </c>
      <c r="M1938" s="52" t="b">
        <v>0</v>
      </c>
      <c r="N1938" s="53">
        <v>44974.684778321804</v>
      </c>
      <c r="O1938" s="51" t="s">
        <v>34</v>
      </c>
    </row>
    <row r="1939" spans="1:15" x14ac:dyDescent="0.25">
      <c r="A1939" s="51" t="s">
        <v>32</v>
      </c>
      <c r="B1939" s="51" t="s">
        <v>7211</v>
      </c>
      <c r="C1939" s="51" t="s">
        <v>3381</v>
      </c>
      <c r="D1939" s="51" t="s">
        <v>7212</v>
      </c>
      <c r="E1939" s="51" t="s">
        <v>3195</v>
      </c>
      <c r="F1939" s="51" t="s">
        <v>7313</v>
      </c>
      <c r="G1939" s="51" t="str">
        <f t="shared" si="30"/>
        <v>N</v>
      </c>
      <c r="H1939" s="51"/>
      <c r="I1939" s="51"/>
      <c r="J1939" s="51" t="s">
        <v>3457</v>
      </c>
      <c r="K1939" s="51" t="s">
        <v>3196</v>
      </c>
      <c r="L1939" s="51" t="s">
        <v>3383</v>
      </c>
      <c r="M1939" s="52" t="b">
        <v>0</v>
      </c>
      <c r="N1939" s="53">
        <v>44925.5873585995</v>
      </c>
      <c r="O1939" s="51" t="s">
        <v>34</v>
      </c>
    </row>
    <row r="1940" spans="1:15" x14ac:dyDescent="0.25">
      <c r="A1940" s="51"/>
      <c r="B1940" s="51" t="s">
        <v>7213</v>
      </c>
      <c r="C1940" s="51" t="s">
        <v>3399</v>
      </c>
      <c r="D1940" s="51" t="s">
        <v>7214</v>
      </c>
      <c r="E1940" s="51" t="s">
        <v>3199</v>
      </c>
      <c r="F1940" s="51" t="s">
        <v>6980</v>
      </c>
      <c r="G1940" s="51" t="str">
        <f t="shared" si="30"/>
        <v>B</v>
      </c>
      <c r="H1940" s="51"/>
      <c r="I1940" s="51"/>
      <c r="J1940" s="51" t="s">
        <v>3401</v>
      </c>
      <c r="K1940" s="51" t="s">
        <v>3203</v>
      </c>
      <c r="L1940" s="51" t="s">
        <v>3443</v>
      </c>
      <c r="M1940" s="52" t="b">
        <v>0</v>
      </c>
      <c r="N1940" s="53">
        <v>44894.458944363403</v>
      </c>
      <c r="O1940" s="51" t="s">
        <v>2815</v>
      </c>
    </row>
    <row r="1941" spans="1:15" x14ac:dyDescent="0.25">
      <c r="A1941" s="51"/>
      <c r="B1941" s="51" t="s">
        <v>7215</v>
      </c>
      <c r="C1941" s="51" t="s">
        <v>3399</v>
      </c>
      <c r="D1941" s="51" t="s">
        <v>7216</v>
      </c>
      <c r="E1941" s="51" t="s">
        <v>3199</v>
      </c>
      <c r="F1941" s="51" t="s">
        <v>6980</v>
      </c>
      <c r="G1941" s="51" t="str">
        <f t="shared" si="30"/>
        <v>B</v>
      </c>
      <c r="H1941" s="51"/>
      <c r="I1941" s="51"/>
      <c r="J1941" s="51" t="s">
        <v>3401</v>
      </c>
      <c r="K1941" s="51" t="s">
        <v>3203</v>
      </c>
      <c r="L1941" s="51" t="s">
        <v>3454</v>
      </c>
      <c r="M1941" s="52" t="b">
        <v>0</v>
      </c>
      <c r="N1941" s="53">
        <v>44895.608206053199</v>
      </c>
      <c r="O1941" s="51" t="s">
        <v>2815</v>
      </c>
    </row>
    <row r="1942" spans="1:15" x14ac:dyDescent="0.25">
      <c r="A1942" s="51"/>
      <c r="B1942" s="51" t="s">
        <v>7217</v>
      </c>
      <c r="C1942" s="51" t="s">
        <v>3399</v>
      </c>
      <c r="D1942" s="51" t="s">
        <v>7218</v>
      </c>
      <c r="E1942" s="51" t="s">
        <v>3199</v>
      </c>
      <c r="F1942" s="51" t="s">
        <v>6980</v>
      </c>
      <c r="G1942" s="51" t="str">
        <f t="shared" si="30"/>
        <v>B</v>
      </c>
      <c r="H1942" s="51"/>
      <c r="I1942" s="51"/>
      <c r="J1942" s="51" t="s">
        <v>3401</v>
      </c>
      <c r="K1942" s="51" t="s">
        <v>3203</v>
      </c>
      <c r="L1942" s="51" t="s">
        <v>4430</v>
      </c>
      <c r="M1942" s="52" t="b">
        <v>0</v>
      </c>
      <c r="N1942" s="53">
        <v>44894.463395983803</v>
      </c>
      <c r="O1942" s="51" t="s">
        <v>2815</v>
      </c>
    </row>
    <row r="1943" spans="1:15" x14ac:dyDescent="0.25">
      <c r="A1943" s="51"/>
      <c r="B1943" s="51" t="s">
        <v>7219</v>
      </c>
      <c r="C1943" s="51" t="s">
        <v>7220</v>
      </c>
      <c r="D1943" s="51" t="s">
        <v>7221</v>
      </c>
      <c r="E1943" s="51" t="s">
        <v>3199</v>
      </c>
      <c r="F1943" s="51" t="s">
        <v>6980</v>
      </c>
      <c r="G1943" s="51" t="str">
        <f t="shared" si="30"/>
        <v>B</v>
      </c>
      <c r="H1943" s="51"/>
      <c r="I1943" s="51"/>
      <c r="J1943" s="51" t="s">
        <v>3409</v>
      </c>
      <c r="K1943" s="51" t="s">
        <v>3203</v>
      </c>
      <c r="L1943" s="51" t="s">
        <v>3410</v>
      </c>
      <c r="M1943" s="52" t="b">
        <v>0</v>
      </c>
      <c r="N1943" s="53">
        <v>44961.702462233799</v>
      </c>
      <c r="O1943" s="51" t="s">
        <v>2815</v>
      </c>
    </row>
    <row r="1944" spans="1:15" x14ac:dyDescent="0.25">
      <c r="A1944" s="51"/>
      <c r="B1944" s="51" t="s">
        <v>7222</v>
      </c>
      <c r="C1944" s="51" t="s">
        <v>3399</v>
      </c>
      <c r="D1944" s="51" t="s">
        <v>1539</v>
      </c>
      <c r="E1944" s="51" t="s">
        <v>3199</v>
      </c>
      <c r="F1944" s="51" t="s">
        <v>6980</v>
      </c>
      <c r="G1944" s="51" t="str">
        <f t="shared" si="30"/>
        <v>B</v>
      </c>
      <c r="H1944" s="51"/>
      <c r="I1944" s="51"/>
      <c r="J1944" s="51" t="s">
        <v>3202</v>
      </c>
      <c r="K1944" s="51" t="s">
        <v>3203</v>
      </c>
      <c r="L1944" s="51" t="s">
        <v>4342</v>
      </c>
      <c r="M1944" s="52" t="b">
        <v>0</v>
      </c>
      <c r="N1944" s="53">
        <v>44743.712231331003</v>
      </c>
      <c r="O1944" s="51" t="s">
        <v>2815</v>
      </c>
    </row>
    <row r="1945" spans="1:15" x14ac:dyDescent="0.25">
      <c r="A1945" s="51"/>
      <c r="B1945" s="51" t="s">
        <v>7223</v>
      </c>
      <c r="C1945" s="51" t="s">
        <v>3399</v>
      </c>
      <c r="D1945" s="51" t="s">
        <v>7224</v>
      </c>
      <c r="E1945" s="51" t="s">
        <v>3199</v>
      </c>
      <c r="F1945" s="51" t="s">
        <v>6980</v>
      </c>
      <c r="G1945" s="51" t="str">
        <f t="shared" si="30"/>
        <v>B</v>
      </c>
      <c r="H1945" s="51"/>
      <c r="I1945" s="51"/>
      <c r="J1945" s="51" t="s">
        <v>3409</v>
      </c>
      <c r="K1945" s="51" t="s">
        <v>3203</v>
      </c>
      <c r="L1945" s="51" t="s">
        <v>4323</v>
      </c>
      <c r="M1945" s="52" t="b">
        <v>0</v>
      </c>
      <c r="N1945" s="53">
        <v>44924.561132175899</v>
      </c>
      <c r="O1945" s="51" t="s">
        <v>2815</v>
      </c>
    </row>
    <row r="1946" spans="1:15" x14ac:dyDescent="0.25">
      <c r="A1946" s="51"/>
      <c r="B1946" s="51" t="s">
        <v>7225</v>
      </c>
      <c r="C1946" s="51" t="s">
        <v>3399</v>
      </c>
      <c r="D1946" s="51" t="s">
        <v>7226</v>
      </c>
      <c r="E1946" s="51" t="s">
        <v>3199</v>
      </c>
      <c r="F1946" s="51" t="s">
        <v>6980</v>
      </c>
      <c r="G1946" s="51" t="str">
        <f t="shared" si="30"/>
        <v>B</v>
      </c>
      <c r="H1946" s="51"/>
      <c r="I1946" s="51"/>
      <c r="J1946" s="51" t="s">
        <v>3401</v>
      </c>
      <c r="K1946" s="51" t="s">
        <v>3203</v>
      </c>
      <c r="L1946" s="51" t="s">
        <v>4397</v>
      </c>
      <c r="M1946" s="52" t="b">
        <v>0</v>
      </c>
      <c r="N1946" s="53">
        <v>44918.661987615698</v>
      </c>
      <c r="O1946" s="51" t="s">
        <v>2815</v>
      </c>
    </row>
    <row r="1947" spans="1:15" x14ac:dyDescent="0.25">
      <c r="A1947" s="51" t="s">
        <v>32</v>
      </c>
      <c r="B1947" s="51" t="s">
        <v>7227</v>
      </c>
      <c r="C1947" s="51" t="s">
        <v>3381</v>
      </c>
      <c r="D1947" s="51" t="s">
        <v>7228</v>
      </c>
      <c r="E1947" s="51" t="s">
        <v>3195</v>
      </c>
      <c r="F1947" s="51" t="s">
        <v>7313</v>
      </c>
      <c r="G1947" s="51" t="str">
        <f t="shared" si="30"/>
        <v>N</v>
      </c>
      <c r="H1947" s="51"/>
      <c r="I1947" s="51"/>
      <c r="J1947" s="51" t="s">
        <v>3301</v>
      </c>
      <c r="K1947" s="51" t="s">
        <v>3196</v>
      </c>
      <c r="L1947" s="51" t="s">
        <v>3397</v>
      </c>
      <c r="M1947" s="52" t="b">
        <v>0</v>
      </c>
      <c r="N1947" s="53">
        <v>44924.556688229197</v>
      </c>
      <c r="O1947" s="51" t="s">
        <v>34</v>
      </c>
    </row>
    <row r="1948" spans="1:15" x14ac:dyDescent="0.25">
      <c r="A1948" s="51" t="s">
        <v>32</v>
      </c>
      <c r="B1948" s="51" t="s">
        <v>7229</v>
      </c>
      <c r="C1948" s="51" t="s">
        <v>7230</v>
      </c>
      <c r="D1948" s="51" t="s">
        <v>2231</v>
      </c>
      <c r="E1948" s="51" t="s">
        <v>3195</v>
      </c>
      <c r="F1948" s="51" t="s">
        <v>7313</v>
      </c>
      <c r="G1948" s="51" t="str">
        <f t="shared" si="30"/>
        <v>N</v>
      </c>
      <c r="H1948" s="51"/>
      <c r="I1948" s="51"/>
      <c r="J1948" s="51" t="s">
        <v>3301</v>
      </c>
      <c r="K1948" s="51" t="s">
        <v>3196</v>
      </c>
      <c r="L1948" s="51" t="s">
        <v>3397</v>
      </c>
      <c r="M1948" s="52" t="b">
        <v>0</v>
      </c>
      <c r="N1948" s="53">
        <v>45057.725943865698</v>
      </c>
      <c r="O1948" s="51" t="s">
        <v>34</v>
      </c>
    </row>
    <row r="1949" spans="1:15" x14ac:dyDescent="0.25">
      <c r="A1949" s="51" t="s">
        <v>32</v>
      </c>
      <c r="B1949" s="51" t="s">
        <v>7231</v>
      </c>
      <c r="C1949" s="51" t="s">
        <v>3381</v>
      </c>
      <c r="D1949" s="51" t="s">
        <v>7232</v>
      </c>
      <c r="E1949" s="51" t="s">
        <v>3195</v>
      </c>
      <c r="F1949" s="51" t="s">
        <v>7313</v>
      </c>
      <c r="G1949" s="51" t="str">
        <f t="shared" si="30"/>
        <v>N</v>
      </c>
      <c r="H1949" s="51"/>
      <c r="I1949" s="51"/>
      <c r="J1949" s="51" t="s">
        <v>3457</v>
      </c>
      <c r="K1949" s="51" t="s">
        <v>3196</v>
      </c>
      <c r="L1949" s="51" t="s">
        <v>3383</v>
      </c>
      <c r="M1949" s="52" t="b">
        <v>0</v>
      </c>
      <c r="N1949" s="53">
        <v>44912.689263310203</v>
      </c>
      <c r="O1949" s="51" t="s">
        <v>34</v>
      </c>
    </row>
    <row r="1950" spans="1:15" x14ac:dyDescent="0.25">
      <c r="A1950" s="51"/>
      <c r="B1950" s="51" t="s">
        <v>7233</v>
      </c>
      <c r="C1950" s="51" t="s">
        <v>3399</v>
      </c>
      <c r="D1950" s="51" t="s">
        <v>7234</v>
      </c>
      <c r="E1950" s="51" t="s">
        <v>3199</v>
      </c>
      <c r="F1950" s="51" t="s">
        <v>6980</v>
      </c>
      <c r="G1950" s="51" t="str">
        <f t="shared" si="30"/>
        <v>B</v>
      </c>
      <c r="H1950" s="51"/>
      <c r="I1950" s="51"/>
      <c r="J1950" s="51" t="s">
        <v>3401</v>
      </c>
      <c r="K1950" s="51" t="s">
        <v>3203</v>
      </c>
      <c r="L1950" s="51" t="s">
        <v>4430</v>
      </c>
      <c r="M1950" s="52" t="b">
        <v>0</v>
      </c>
      <c r="N1950" s="53">
        <v>44918.664577314797</v>
      </c>
      <c r="O1950" s="51" t="s">
        <v>2815</v>
      </c>
    </row>
    <row r="1951" spans="1:15" x14ac:dyDescent="0.25">
      <c r="A1951" s="51" t="s">
        <v>32</v>
      </c>
      <c r="B1951" s="51" t="s">
        <v>7235</v>
      </c>
      <c r="C1951" s="51" t="s">
        <v>3381</v>
      </c>
      <c r="D1951" s="51" t="s">
        <v>7236</v>
      </c>
      <c r="E1951" s="51" t="s">
        <v>3195</v>
      </c>
      <c r="F1951" s="51" t="s">
        <v>7313</v>
      </c>
      <c r="G1951" s="51" t="str">
        <f t="shared" si="30"/>
        <v>N</v>
      </c>
      <c r="H1951" s="51"/>
      <c r="I1951" s="51"/>
      <c r="J1951" s="51" t="s">
        <v>3457</v>
      </c>
      <c r="K1951" s="51" t="s">
        <v>3196</v>
      </c>
      <c r="L1951" s="51" t="s">
        <v>4123</v>
      </c>
      <c r="M1951" s="52" t="b">
        <v>0</v>
      </c>
      <c r="N1951" s="53">
        <v>44919.583044594903</v>
      </c>
      <c r="O1951" s="51" t="s">
        <v>34</v>
      </c>
    </row>
    <row r="1952" spans="1:15" x14ac:dyDescent="0.25">
      <c r="A1952" s="51"/>
      <c r="B1952" s="51" t="s">
        <v>7237</v>
      </c>
      <c r="C1952" s="51" t="s">
        <v>3399</v>
      </c>
      <c r="D1952" s="51" t="s">
        <v>7238</v>
      </c>
      <c r="E1952" s="51" t="s">
        <v>3199</v>
      </c>
      <c r="F1952" s="51" t="s">
        <v>6980</v>
      </c>
      <c r="G1952" s="51" t="str">
        <f t="shared" si="30"/>
        <v>B</v>
      </c>
      <c r="H1952" s="51"/>
      <c r="I1952" s="51"/>
      <c r="J1952" s="51" t="s">
        <v>3409</v>
      </c>
      <c r="K1952" s="51" t="s">
        <v>3203</v>
      </c>
      <c r="L1952" s="51" t="s">
        <v>3410</v>
      </c>
      <c r="M1952" s="52" t="b">
        <v>0</v>
      </c>
      <c r="N1952" s="53">
        <v>44924.690440161998</v>
      </c>
      <c r="O1952" s="51" t="s">
        <v>2815</v>
      </c>
    </row>
    <row r="1953" spans="1:15" x14ac:dyDescent="0.25">
      <c r="A1953" s="51"/>
      <c r="B1953" s="51" t="s">
        <v>7239</v>
      </c>
      <c r="C1953" s="51" t="s">
        <v>3399</v>
      </c>
      <c r="D1953" s="51" t="s">
        <v>7240</v>
      </c>
      <c r="E1953" s="51" t="s">
        <v>3199</v>
      </c>
      <c r="F1953" s="51" t="s">
        <v>6980</v>
      </c>
      <c r="G1953" s="51" t="str">
        <f t="shared" si="30"/>
        <v>B</v>
      </c>
      <c r="H1953" s="51"/>
      <c r="I1953" s="51"/>
      <c r="J1953" s="51" t="s">
        <v>3409</v>
      </c>
      <c r="K1953" s="51" t="s">
        <v>3203</v>
      </c>
      <c r="L1953" s="51" t="s">
        <v>3466</v>
      </c>
      <c r="M1953" s="52" t="b">
        <v>0</v>
      </c>
      <c r="N1953" s="53">
        <v>44922.645877661998</v>
      </c>
      <c r="O1953" s="51" t="s">
        <v>2815</v>
      </c>
    </row>
    <row r="1954" spans="1:15" x14ac:dyDescent="0.25">
      <c r="A1954" s="51" t="s">
        <v>32</v>
      </c>
      <c r="B1954" s="51" t="s">
        <v>7241</v>
      </c>
      <c r="C1954" s="51" t="s">
        <v>3396</v>
      </c>
      <c r="D1954" s="51" t="s">
        <v>2545</v>
      </c>
      <c r="E1954" s="51" t="s">
        <v>3195</v>
      </c>
      <c r="F1954" s="51" t="s">
        <v>7313</v>
      </c>
      <c r="G1954" s="51" t="str">
        <f t="shared" si="30"/>
        <v>N</v>
      </c>
      <c r="H1954" s="51"/>
      <c r="I1954" s="51"/>
      <c r="J1954" s="51" t="s">
        <v>3301</v>
      </c>
      <c r="K1954" s="51" t="s">
        <v>3196</v>
      </c>
      <c r="L1954" s="51" t="s">
        <v>3397</v>
      </c>
      <c r="M1954" s="52" t="b">
        <v>0</v>
      </c>
      <c r="N1954" s="53">
        <v>44955.394391169</v>
      </c>
      <c r="O1954" s="51" t="s">
        <v>34</v>
      </c>
    </row>
    <row r="1955" spans="1:15" x14ac:dyDescent="0.25">
      <c r="A1955" s="51"/>
      <c r="B1955" s="51" t="s">
        <v>7242</v>
      </c>
      <c r="C1955" s="51" t="s">
        <v>3399</v>
      </c>
      <c r="D1955" s="51" t="s">
        <v>7243</v>
      </c>
      <c r="E1955" s="51" t="s">
        <v>3199</v>
      </c>
      <c r="F1955" s="51" t="s">
        <v>6980</v>
      </c>
      <c r="G1955" s="51" t="str">
        <f t="shared" si="30"/>
        <v>B</v>
      </c>
      <c r="H1955" s="51"/>
      <c r="I1955" s="51"/>
      <c r="J1955" s="51" t="s">
        <v>3409</v>
      </c>
      <c r="K1955" s="51" t="s">
        <v>3203</v>
      </c>
      <c r="L1955" s="51" t="s">
        <v>4342</v>
      </c>
      <c r="M1955" s="52" t="b">
        <v>0</v>
      </c>
      <c r="N1955" s="53">
        <v>44922.637263854202</v>
      </c>
      <c r="O1955" s="51" t="s">
        <v>2815</v>
      </c>
    </row>
    <row r="1956" spans="1:15" x14ac:dyDescent="0.25">
      <c r="A1956" s="51"/>
      <c r="B1956" s="51" t="s">
        <v>7244</v>
      </c>
      <c r="C1956" s="51" t="s">
        <v>3399</v>
      </c>
      <c r="D1956" s="51" t="s">
        <v>7245</v>
      </c>
      <c r="E1956" s="51" t="s">
        <v>3199</v>
      </c>
      <c r="F1956" s="51" t="s">
        <v>6980</v>
      </c>
      <c r="G1956" s="51" t="str">
        <f t="shared" si="30"/>
        <v>B</v>
      </c>
      <c r="H1956" s="51"/>
      <c r="I1956" s="51"/>
      <c r="J1956" s="51" t="s">
        <v>3401</v>
      </c>
      <c r="K1956" s="51" t="s">
        <v>3203</v>
      </c>
      <c r="L1956" s="51" t="s">
        <v>3454</v>
      </c>
      <c r="M1956" s="52" t="b">
        <v>0</v>
      </c>
      <c r="N1956" s="53">
        <v>44924.583885300897</v>
      </c>
      <c r="O1956" s="51" t="s">
        <v>2815</v>
      </c>
    </row>
    <row r="1957" spans="1:15" x14ac:dyDescent="0.25">
      <c r="A1957" s="51"/>
      <c r="B1957" s="51" t="s">
        <v>7246</v>
      </c>
      <c r="C1957" s="51" t="s">
        <v>3399</v>
      </c>
      <c r="D1957" s="51" t="s">
        <v>7247</v>
      </c>
      <c r="E1957" s="51" t="s">
        <v>3199</v>
      </c>
      <c r="F1957" s="51" t="s">
        <v>6980</v>
      </c>
      <c r="G1957" s="51" t="str">
        <f t="shared" si="30"/>
        <v>B</v>
      </c>
      <c r="H1957" s="51"/>
      <c r="I1957" s="51"/>
      <c r="J1957" s="51" t="s">
        <v>3401</v>
      </c>
      <c r="K1957" s="51" t="s">
        <v>3203</v>
      </c>
      <c r="L1957" s="51" t="s">
        <v>4204</v>
      </c>
      <c r="M1957" s="52" t="b">
        <v>0</v>
      </c>
      <c r="N1957" s="53">
        <v>44918.667357673599</v>
      </c>
      <c r="O1957" s="51" t="s">
        <v>2815</v>
      </c>
    </row>
    <row r="1958" spans="1:15" x14ac:dyDescent="0.25">
      <c r="A1958" s="51" t="s">
        <v>32</v>
      </c>
      <c r="B1958" s="51" t="s">
        <v>7248</v>
      </c>
      <c r="C1958" s="51" t="s">
        <v>3396</v>
      </c>
      <c r="D1958" s="51" t="s">
        <v>2175</v>
      </c>
      <c r="E1958" s="51" t="s">
        <v>3195</v>
      </c>
      <c r="F1958" s="51" t="s">
        <v>7313</v>
      </c>
      <c r="G1958" s="51" t="str">
        <f t="shared" si="30"/>
        <v>N</v>
      </c>
      <c r="H1958" s="51"/>
      <c r="I1958" s="51"/>
      <c r="J1958" s="51" t="s">
        <v>3301</v>
      </c>
      <c r="K1958" s="51" t="s">
        <v>3196</v>
      </c>
      <c r="L1958" s="51" t="s">
        <v>3397</v>
      </c>
      <c r="M1958" s="52" t="b">
        <v>0</v>
      </c>
      <c r="N1958" s="53">
        <v>44955.393930983802</v>
      </c>
      <c r="O1958" s="51" t="s">
        <v>34</v>
      </c>
    </row>
    <row r="1959" spans="1:15" x14ac:dyDescent="0.25">
      <c r="A1959" s="51"/>
      <c r="B1959" s="51" t="s">
        <v>7249</v>
      </c>
      <c r="C1959" s="51" t="s">
        <v>3399</v>
      </c>
      <c r="D1959" s="51" t="s">
        <v>7250</v>
      </c>
      <c r="E1959" s="51" t="s">
        <v>3199</v>
      </c>
      <c r="F1959" s="51" t="s">
        <v>6980</v>
      </c>
      <c r="G1959" s="51" t="str">
        <f t="shared" si="30"/>
        <v>B</v>
      </c>
      <c r="H1959" s="51"/>
      <c r="I1959" s="51"/>
      <c r="J1959" s="51" t="s">
        <v>3401</v>
      </c>
      <c r="K1959" s="51" t="s">
        <v>3203</v>
      </c>
      <c r="L1959" s="51" t="s">
        <v>4204</v>
      </c>
      <c r="M1959" s="52" t="b">
        <v>0</v>
      </c>
      <c r="N1959" s="53">
        <v>44935.7237107986</v>
      </c>
      <c r="O1959" s="51" t="s">
        <v>2815</v>
      </c>
    </row>
    <row r="1960" spans="1:15" x14ac:dyDescent="0.25">
      <c r="A1960" s="51"/>
      <c r="B1960" s="51" t="s">
        <v>7251</v>
      </c>
      <c r="C1960" s="51" t="s">
        <v>3399</v>
      </c>
      <c r="D1960" s="51" t="s">
        <v>7252</v>
      </c>
      <c r="E1960" s="51" t="s">
        <v>3199</v>
      </c>
      <c r="F1960" s="51" t="s">
        <v>6980</v>
      </c>
      <c r="G1960" s="51" t="str">
        <f t="shared" si="30"/>
        <v>B</v>
      </c>
      <c r="H1960" s="51"/>
      <c r="I1960" s="51"/>
      <c r="J1960" s="51" t="s">
        <v>3401</v>
      </c>
      <c r="K1960" s="51" t="s">
        <v>3203</v>
      </c>
      <c r="L1960" s="51" t="s">
        <v>3443</v>
      </c>
      <c r="M1960" s="52" t="b">
        <v>0</v>
      </c>
      <c r="N1960" s="53">
        <v>44924.5851843403</v>
      </c>
      <c r="O1960" s="51" t="s">
        <v>2815</v>
      </c>
    </row>
    <row r="1961" spans="1:15" x14ac:dyDescent="0.25">
      <c r="A1961" s="51"/>
      <c r="B1961" s="51" t="s">
        <v>7253</v>
      </c>
      <c r="C1961" s="51" t="s">
        <v>3399</v>
      </c>
      <c r="D1961" s="51" t="s">
        <v>7254</v>
      </c>
      <c r="E1961" s="51" t="s">
        <v>3199</v>
      </c>
      <c r="F1961" s="51" t="s">
        <v>6980</v>
      </c>
      <c r="G1961" s="51" t="str">
        <f t="shared" si="30"/>
        <v>B</v>
      </c>
      <c r="H1961" s="51"/>
      <c r="I1961" s="51"/>
      <c r="J1961" s="51" t="s">
        <v>3409</v>
      </c>
      <c r="K1961" s="51" t="s">
        <v>3203</v>
      </c>
      <c r="L1961" s="51" t="s">
        <v>4342</v>
      </c>
      <c r="M1961" s="52" t="b">
        <v>0</v>
      </c>
      <c r="N1961" s="53">
        <v>44922.640799965302</v>
      </c>
      <c r="O1961" s="51" t="s">
        <v>2815</v>
      </c>
    </row>
    <row r="1962" spans="1:15" x14ac:dyDescent="0.25">
      <c r="A1962" s="51"/>
      <c r="B1962" s="51" t="s">
        <v>7255</v>
      </c>
      <c r="C1962" s="51" t="s">
        <v>3399</v>
      </c>
      <c r="D1962" s="51" t="s">
        <v>7256</v>
      </c>
      <c r="E1962" s="51" t="s">
        <v>3199</v>
      </c>
      <c r="F1962" s="51" t="s">
        <v>6980</v>
      </c>
      <c r="G1962" s="51" t="str">
        <f t="shared" si="30"/>
        <v>B</v>
      </c>
      <c r="H1962" s="51"/>
      <c r="I1962" s="51"/>
      <c r="J1962" s="51" t="s">
        <v>3202</v>
      </c>
      <c r="K1962" s="51" t="s">
        <v>3203</v>
      </c>
      <c r="L1962" s="51" t="s">
        <v>3479</v>
      </c>
      <c r="M1962" s="52" t="b">
        <v>0</v>
      </c>
      <c r="N1962" s="53">
        <v>44922.643224537002</v>
      </c>
      <c r="O1962" s="51" t="s">
        <v>2815</v>
      </c>
    </row>
    <row r="1963" spans="1:15" x14ac:dyDescent="0.25">
      <c r="A1963" s="51" t="s">
        <v>32</v>
      </c>
      <c r="B1963" s="51" t="s">
        <v>7257</v>
      </c>
      <c r="C1963" s="51" t="s">
        <v>7258</v>
      </c>
      <c r="D1963" s="51" t="s">
        <v>2482</v>
      </c>
      <c r="E1963" s="51" t="s">
        <v>3195</v>
      </c>
      <c r="F1963" s="51" t="s">
        <v>7313</v>
      </c>
      <c r="G1963" s="51" t="str">
        <f t="shared" si="30"/>
        <v>N</v>
      </c>
      <c r="H1963" s="51"/>
      <c r="I1963" s="51"/>
      <c r="J1963" s="51" t="s">
        <v>3457</v>
      </c>
      <c r="K1963" s="51" t="s">
        <v>3196</v>
      </c>
      <c r="L1963" s="51" t="s">
        <v>4123</v>
      </c>
      <c r="M1963" s="52" t="b">
        <v>0</v>
      </c>
      <c r="N1963" s="53">
        <v>45029.553951932903</v>
      </c>
      <c r="O1963" s="51" t="s">
        <v>34</v>
      </c>
    </row>
    <row r="1964" spans="1:15" x14ac:dyDescent="0.25">
      <c r="A1964" s="51" t="s">
        <v>32</v>
      </c>
      <c r="B1964" s="51" t="s">
        <v>7259</v>
      </c>
      <c r="C1964" s="51" t="s">
        <v>3976</v>
      </c>
      <c r="D1964" s="51" t="s">
        <v>1672</v>
      </c>
      <c r="E1964" s="51" t="s">
        <v>3195</v>
      </c>
      <c r="F1964" s="51" t="s">
        <v>7313</v>
      </c>
      <c r="G1964" s="51" t="str">
        <f t="shared" si="30"/>
        <v>N</v>
      </c>
      <c r="H1964" s="51"/>
      <c r="I1964" s="51"/>
      <c r="J1964" s="51" t="s">
        <v>3391</v>
      </c>
      <c r="K1964" s="51" t="s">
        <v>3196</v>
      </c>
      <c r="L1964" s="51" t="s">
        <v>3430</v>
      </c>
      <c r="M1964" s="52" t="b">
        <v>0</v>
      </c>
      <c r="N1964" s="53">
        <v>44942.585921840298</v>
      </c>
      <c r="O1964" s="51" t="s">
        <v>34</v>
      </c>
    </row>
    <row r="1965" spans="1:15" x14ac:dyDescent="0.25">
      <c r="A1965" s="51" t="s">
        <v>32</v>
      </c>
      <c r="B1965" s="51" t="s">
        <v>7260</v>
      </c>
      <c r="C1965" s="51" t="s">
        <v>3396</v>
      </c>
      <c r="D1965" s="51" t="s">
        <v>2094</v>
      </c>
      <c r="E1965" s="51" t="s">
        <v>3195</v>
      </c>
      <c r="F1965" s="51" t="s">
        <v>7313</v>
      </c>
      <c r="G1965" s="51" t="str">
        <f t="shared" si="30"/>
        <v>N</v>
      </c>
      <c r="H1965" s="51"/>
      <c r="I1965" s="51"/>
      <c r="J1965" s="51" t="s">
        <v>3387</v>
      </c>
      <c r="K1965" s="51" t="s">
        <v>3196</v>
      </c>
      <c r="L1965" s="51" t="s">
        <v>3571</v>
      </c>
      <c r="M1965" s="52" t="b">
        <v>0</v>
      </c>
      <c r="N1965" s="53">
        <v>44974.685707210701</v>
      </c>
      <c r="O1965" s="51" t="s">
        <v>34</v>
      </c>
    </row>
    <row r="1966" spans="1:15" x14ac:dyDescent="0.25">
      <c r="A1966" s="51"/>
      <c r="B1966" s="51" t="s">
        <v>7261</v>
      </c>
      <c r="C1966" s="51" t="s">
        <v>3399</v>
      </c>
      <c r="D1966" s="51" t="s">
        <v>7262</v>
      </c>
      <c r="E1966" s="51" t="s">
        <v>3199</v>
      </c>
      <c r="F1966" s="51" t="s">
        <v>6980</v>
      </c>
      <c r="G1966" s="51" t="str">
        <f t="shared" si="30"/>
        <v>B</v>
      </c>
      <c r="H1966" s="51"/>
      <c r="I1966" s="51"/>
      <c r="J1966" s="51" t="s">
        <v>3401</v>
      </c>
      <c r="K1966" s="51" t="s">
        <v>3203</v>
      </c>
      <c r="L1966" s="51" t="s">
        <v>3454</v>
      </c>
      <c r="M1966" s="52" t="b">
        <v>0</v>
      </c>
      <c r="N1966" s="53">
        <v>44925.5938648148</v>
      </c>
      <c r="O1966" s="51" t="s">
        <v>2815</v>
      </c>
    </row>
    <row r="1967" spans="1:15" x14ac:dyDescent="0.25">
      <c r="A1967" s="51" t="s">
        <v>32</v>
      </c>
      <c r="B1967" s="51" t="s">
        <v>7263</v>
      </c>
      <c r="C1967" s="51" t="s">
        <v>3381</v>
      </c>
      <c r="D1967" s="51" t="s">
        <v>7264</v>
      </c>
      <c r="E1967" s="51" t="s">
        <v>3195</v>
      </c>
      <c r="F1967" s="51" t="s">
        <v>7313</v>
      </c>
      <c r="G1967" s="51" t="str">
        <f t="shared" si="30"/>
        <v>N</v>
      </c>
      <c r="H1967" s="51"/>
      <c r="I1967" s="51"/>
      <c r="J1967" s="51" t="s">
        <v>3457</v>
      </c>
      <c r="K1967" s="51" t="s">
        <v>3196</v>
      </c>
      <c r="L1967" s="51" t="s">
        <v>3383</v>
      </c>
      <c r="M1967" s="52" t="b">
        <v>0</v>
      </c>
      <c r="N1967" s="53">
        <v>44926.5645097222</v>
      </c>
      <c r="O1967" s="51" t="s">
        <v>34</v>
      </c>
    </row>
    <row r="1968" spans="1:15" x14ac:dyDescent="0.25">
      <c r="A1968" s="51" t="s">
        <v>32</v>
      </c>
      <c r="B1968" s="51" t="s">
        <v>7265</v>
      </c>
      <c r="C1968" s="51" t="s">
        <v>3381</v>
      </c>
      <c r="D1968" s="51" t="s">
        <v>7266</v>
      </c>
      <c r="E1968" s="51" t="s">
        <v>3195</v>
      </c>
      <c r="F1968" s="51" t="s">
        <v>7313</v>
      </c>
      <c r="G1968" s="51" t="str">
        <f t="shared" si="30"/>
        <v>N</v>
      </c>
      <c r="H1968" s="51"/>
      <c r="I1968" s="51"/>
      <c r="J1968" s="51" t="s">
        <v>3457</v>
      </c>
      <c r="K1968" s="51" t="s">
        <v>3196</v>
      </c>
      <c r="L1968" s="51" t="s">
        <v>3525</v>
      </c>
      <c r="M1968" s="52" t="b">
        <v>0</v>
      </c>
      <c r="N1968" s="53">
        <v>44924.554545868101</v>
      </c>
      <c r="O1968" s="51" t="s">
        <v>34</v>
      </c>
    </row>
    <row r="1969" spans="1:15" x14ac:dyDescent="0.25">
      <c r="A1969" s="51"/>
      <c r="B1969" s="51" t="s">
        <v>7267</v>
      </c>
      <c r="C1969" s="51" t="s">
        <v>7268</v>
      </c>
      <c r="D1969" s="51" t="s">
        <v>2192</v>
      </c>
      <c r="E1969" s="51" t="s">
        <v>3199</v>
      </c>
      <c r="F1969" s="51" t="s">
        <v>6980</v>
      </c>
      <c r="G1969" s="51" t="str">
        <f t="shared" si="30"/>
        <v>B</v>
      </c>
      <c r="H1969" s="51"/>
      <c r="I1969" s="51"/>
      <c r="J1969" s="51" t="s">
        <v>3401</v>
      </c>
      <c r="K1969" s="51" t="s">
        <v>3203</v>
      </c>
      <c r="L1969" s="51" t="s">
        <v>4342</v>
      </c>
      <c r="M1969" s="52" t="b">
        <v>0</v>
      </c>
      <c r="N1969" s="53">
        <v>45009.611514120399</v>
      </c>
      <c r="O1969" s="51" t="s">
        <v>2815</v>
      </c>
    </row>
    <row r="1970" spans="1:15" x14ac:dyDescent="0.25">
      <c r="A1970" s="51"/>
      <c r="B1970" s="51" t="s">
        <v>7269</v>
      </c>
      <c r="C1970" s="51" t="s">
        <v>3404</v>
      </c>
      <c r="D1970" s="51" t="s">
        <v>1430</v>
      </c>
      <c r="E1970" s="51" t="s">
        <v>3199</v>
      </c>
      <c r="F1970" s="51" t="s">
        <v>6980</v>
      </c>
      <c r="G1970" s="51" t="str">
        <f t="shared" si="30"/>
        <v>B</v>
      </c>
      <c r="H1970" s="51"/>
      <c r="I1970" s="51"/>
      <c r="J1970" s="51" t="s">
        <v>3409</v>
      </c>
      <c r="K1970" s="51" t="s">
        <v>3203</v>
      </c>
      <c r="L1970" s="51" t="s">
        <v>4342</v>
      </c>
      <c r="M1970" s="52" t="b">
        <v>0</v>
      </c>
      <c r="N1970" s="53">
        <v>44967.660007488397</v>
      </c>
      <c r="O1970" s="51" t="s">
        <v>2815</v>
      </c>
    </row>
    <row r="1971" spans="1:15" x14ac:dyDescent="0.25">
      <c r="A1971" s="51"/>
      <c r="B1971" s="51" t="s">
        <v>7270</v>
      </c>
      <c r="C1971" s="51" t="s">
        <v>7271</v>
      </c>
      <c r="D1971" s="51" t="s">
        <v>2113</v>
      </c>
      <c r="E1971" s="51" t="s">
        <v>4188</v>
      </c>
      <c r="F1971" s="51" t="s">
        <v>7313</v>
      </c>
      <c r="G1971" s="51" t="str">
        <f t="shared" si="30"/>
        <v>N</v>
      </c>
      <c r="H1971" s="51"/>
      <c r="I1971" s="51"/>
      <c r="J1971" s="51"/>
      <c r="K1971" s="51"/>
      <c r="L1971" s="51"/>
      <c r="M1971" s="52" t="b">
        <v>0</v>
      </c>
      <c r="N1971" s="53">
        <v>45052.647905787002</v>
      </c>
      <c r="O1971" s="51" t="s">
        <v>34</v>
      </c>
    </row>
    <row r="1972" spans="1:15" x14ac:dyDescent="0.25">
      <c r="A1972" s="51"/>
      <c r="B1972" s="51" t="s">
        <v>7272</v>
      </c>
      <c r="C1972" s="51" t="s">
        <v>3399</v>
      </c>
      <c r="D1972" s="51" t="s">
        <v>1398</v>
      </c>
      <c r="E1972" s="51" t="s">
        <v>3199</v>
      </c>
      <c r="F1972" s="51" t="s">
        <v>6980</v>
      </c>
      <c r="G1972" s="51" t="str">
        <f t="shared" si="30"/>
        <v>B</v>
      </c>
      <c r="H1972" s="51"/>
      <c r="I1972" s="51"/>
      <c r="J1972" s="51" t="s">
        <v>3409</v>
      </c>
      <c r="K1972" s="51" t="s">
        <v>3203</v>
      </c>
      <c r="L1972" s="51" t="s">
        <v>3532</v>
      </c>
      <c r="M1972" s="52" t="b">
        <v>0</v>
      </c>
      <c r="N1972" s="53">
        <v>44975.676512233797</v>
      </c>
      <c r="O1972" s="51" t="s">
        <v>2815</v>
      </c>
    </row>
    <row r="1973" spans="1:15" x14ac:dyDescent="0.25">
      <c r="A1973" s="51" t="s">
        <v>32</v>
      </c>
      <c r="B1973" s="51" t="s">
        <v>7273</v>
      </c>
      <c r="C1973" s="51" t="s">
        <v>3396</v>
      </c>
      <c r="D1973" s="51" t="s">
        <v>7274</v>
      </c>
      <c r="E1973" s="51" t="s">
        <v>3195</v>
      </c>
      <c r="F1973" s="51" t="s">
        <v>7313</v>
      </c>
      <c r="G1973" s="51" t="str">
        <f t="shared" si="30"/>
        <v>N</v>
      </c>
      <c r="H1973" s="51"/>
      <c r="I1973" s="51"/>
      <c r="J1973" s="51" t="s">
        <v>3391</v>
      </c>
      <c r="K1973" s="51" t="s">
        <v>3196</v>
      </c>
      <c r="L1973" s="51" t="s">
        <v>3461</v>
      </c>
      <c r="M1973" s="52" t="b">
        <v>0</v>
      </c>
      <c r="N1973" s="53">
        <v>44749.634644756901</v>
      </c>
      <c r="O1973" s="51" t="s">
        <v>34</v>
      </c>
    </row>
    <row r="1974" spans="1:15" x14ac:dyDescent="0.25">
      <c r="A1974" s="51" t="s">
        <v>32</v>
      </c>
      <c r="B1974" s="51" t="s">
        <v>7275</v>
      </c>
      <c r="C1974" s="51" t="s">
        <v>3396</v>
      </c>
      <c r="D1974" s="51" t="s">
        <v>2206</v>
      </c>
      <c r="E1974" s="51" t="s">
        <v>3195</v>
      </c>
      <c r="F1974" s="51" t="s">
        <v>7313</v>
      </c>
      <c r="G1974" s="51" t="str">
        <f t="shared" si="30"/>
        <v>N</v>
      </c>
      <c r="H1974" s="51"/>
      <c r="I1974" s="51"/>
      <c r="J1974" s="51" t="s">
        <v>3457</v>
      </c>
      <c r="K1974" s="51" t="s">
        <v>3196</v>
      </c>
      <c r="L1974" s="51" t="s">
        <v>3383</v>
      </c>
      <c r="M1974" s="52" t="b">
        <v>0</v>
      </c>
      <c r="N1974" s="53">
        <v>44995.633642280103</v>
      </c>
      <c r="O1974" s="51" t="s">
        <v>34</v>
      </c>
    </row>
    <row r="1975" spans="1:15" x14ac:dyDescent="0.25">
      <c r="A1975" s="51" t="s">
        <v>32</v>
      </c>
      <c r="B1975" s="51" t="s">
        <v>7276</v>
      </c>
      <c r="C1975" s="51" t="s">
        <v>3976</v>
      </c>
      <c r="D1975" s="51" t="s">
        <v>7277</v>
      </c>
      <c r="E1975" s="51" t="s">
        <v>3195</v>
      </c>
      <c r="F1975" s="51" t="s">
        <v>7313</v>
      </c>
      <c r="G1975" s="51" t="str">
        <f t="shared" si="30"/>
        <v>N</v>
      </c>
      <c r="H1975" s="51"/>
      <c r="I1975" s="51"/>
      <c r="J1975" s="51" t="s">
        <v>3457</v>
      </c>
      <c r="K1975" s="51" t="s">
        <v>3196</v>
      </c>
      <c r="L1975" s="51" t="s">
        <v>4123</v>
      </c>
      <c r="M1975" s="52" t="b">
        <v>0</v>
      </c>
      <c r="N1975" s="53">
        <v>45015.6927041667</v>
      </c>
      <c r="O1975" s="51" t="s">
        <v>34</v>
      </c>
    </row>
    <row r="1976" spans="1:15" x14ac:dyDescent="0.25">
      <c r="A1976" s="51"/>
      <c r="B1976" s="51" t="s">
        <v>7278</v>
      </c>
      <c r="C1976" s="51" t="s">
        <v>7279</v>
      </c>
      <c r="D1976" s="51" t="s">
        <v>2011</v>
      </c>
      <c r="E1976" s="51" t="s">
        <v>3199</v>
      </c>
      <c r="F1976" s="51" t="s">
        <v>6980</v>
      </c>
      <c r="G1976" s="51" t="str">
        <f t="shared" si="30"/>
        <v>B</v>
      </c>
      <c r="H1976" s="51"/>
      <c r="I1976" s="51"/>
      <c r="J1976" s="51" t="s">
        <v>3409</v>
      </c>
      <c r="K1976" s="51" t="s">
        <v>3203</v>
      </c>
      <c r="L1976" s="51" t="s">
        <v>4342</v>
      </c>
      <c r="M1976" s="52" t="b">
        <v>0</v>
      </c>
      <c r="N1976" s="53">
        <v>45184.6033622338</v>
      </c>
      <c r="O1976" s="51" t="s">
        <v>2815</v>
      </c>
    </row>
    <row r="1977" spans="1:15" x14ac:dyDescent="0.25">
      <c r="A1977" s="51" t="s">
        <v>32</v>
      </c>
      <c r="B1977" s="51" t="s">
        <v>7280</v>
      </c>
      <c r="C1977" s="51" t="s">
        <v>7281</v>
      </c>
      <c r="D1977" s="51" t="s">
        <v>2722</v>
      </c>
      <c r="E1977" s="51" t="s">
        <v>3195</v>
      </c>
      <c r="F1977" s="51" t="s">
        <v>7313</v>
      </c>
      <c r="G1977" s="51" t="str">
        <f t="shared" si="30"/>
        <v>N</v>
      </c>
      <c r="H1977" s="51"/>
      <c r="I1977" s="51"/>
      <c r="J1977" s="51" t="s">
        <v>3457</v>
      </c>
      <c r="K1977" s="51" t="s">
        <v>3196</v>
      </c>
      <c r="L1977" s="51" t="s">
        <v>3430</v>
      </c>
      <c r="M1977" s="52" t="b">
        <v>0</v>
      </c>
      <c r="N1977" s="53">
        <v>45009.6123379977</v>
      </c>
      <c r="O1977" s="51" t="s">
        <v>34</v>
      </c>
    </row>
    <row r="1978" spans="1:15" x14ac:dyDescent="0.25">
      <c r="A1978" s="51" t="s">
        <v>32</v>
      </c>
      <c r="B1978" s="51" t="s">
        <v>7282</v>
      </c>
      <c r="C1978" s="51" t="s">
        <v>3976</v>
      </c>
      <c r="D1978" s="51" t="s">
        <v>1540</v>
      </c>
      <c r="E1978" s="51" t="s">
        <v>3195</v>
      </c>
      <c r="F1978" s="51" t="s">
        <v>7313</v>
      </c>
      <c r="G1978" s="51" t="str">
        <f t="shared" si="30"/>
        <v>N</v>
      </c>
      <c r="H1978" s="51"/>
      <c r="I1978" s="51"/>
      <c r="J1978" s="51" t="s">
        <v>3391</v>
      </c>
      <c r="K1978" s="51" t="s">
        <v>3196</v>
      </c>
      <c r="L1978" s="51" t="s">
        <v>4123</v>
      </c>
      <c r="M1978" s="52" t="b">
        <v>0</v>
      </c>
      <c r="N1978" s="53">
        <v>45015.693361076403</v>
      </c>
      <c r="O1978" s="51" t="s">
        <v>34</v>
      </c>
    </row>
    <row r="1979" spans="1:15" x14ac:dyDescent="0.25">
      <c r="A1979" s="51"/>
      <c r="B1979" s="51" t="s">
        <v>7283</v>
      </c>
      <c r="C1979" s="51" t="s">
        <v>3399</v>
      </c>
      <c r="D1979" s="51" t="s">
        <v>2714</v>
      </c>
      <c r="E1979" s="51" t="s">
        <v>3199</v>
      </c>
      <c r="F1979" s="51" t="s">
        <v>6980</v>
      </c>
      <c r="G1979" s="51" t="str">
        <f t="shared" si="30"/>
        <v>B</v>
      </c>
      <c r="H1979" s="51"/>
      <c r="I1979" s="51"/>
      <c r="J1979" s="51" t="s">
        <v>3401</v>
      </c>
      <c r="K1979" s="51" t="s">
        <v>3203</v>
      </c>
      <c r="L1979" s="51" t="s">
        <v>3449</v>
      </c>
      <c r="M1979" s="52" t="b">
        <v>0</v>
      </c>
      <c r="N1979" s="53">
        <v>45015.6939460301</v>
      </c>
      <c r="O1979" s="51" t="s">
        <v>2815</v>
      </c>
    </row>
    <row r="1980" spans="1:15" x14ac:dyDescent="0.25">
      <c r="A1980" s="51" t="s">
        <v>32</v>
      </c>
      <c r="B1980" s="51" t="s">
        <v>7284</v>
      </c>
      <c r="C1980" s="51" t="s">
        <v>7285</v>
      </c>
      <c r="D1980" s="51" t="s">
        <v>2473</v>
      </c>
      <c r="E1980" s="51" t="s">
        <v>3195</v>
      </c>
      <c r="F1980" s="51" t="s">
        <v>7313</v>
      </c>
      <c r="G1980" s="51" t="str">
        <f t="shared" si="30"/>
        <v>N</v>
      </c>
      <c r="H1980" s="51"/>
      <c r="I1980" s="51"/>
      <c r="J1980" s="51" t="s">
        <v>3457</v>
      </c>
      <c r="K1980" s="51" t="s">
        <v>3196</v>
      </c>
      <c r="L1980" s="51" t="s">
        <v>3430</v>
      </c>
      <c r="M1980" s="52" t="b">
        <v>0</v>
      </c>
      <c r="N1980" s="53">
        <v>45009.6130527778</v>
      </c>
      <c r="O1980" s="51" t="s">
        <v>34</v>
      </c>
    </row>
    <row r="1981" spans="1:15" x14ac:dyDescent="0.25">
      <c r="A1981" s="51" t="s">
        <v>32</v>
      </c>
      <c r="B1981" s="51" t="s">
        <v>7286</v>
      </c>
      <c r="C1981" s="51" t="s">
        <v>7287</v>
      </c>
      <c r="D1981" s="51" t="s">
        <v>2375</v>
      </c>
      <c r="E1981" s="51" t="s">
        <v>4180</v>
      </c>
      <c r="F1981" s="51" t="s">
        <v>6980</v>
      </c>
      <c r="G1981" s="51" t="str">
        <f t="shared" si="30"/>
        <v>B</v>
      </c>
      <c r="H1981" s="51"/>
      <c r="I1981" s="51"/>
      <c r="J1981" s="51" t="s">
        <v>3409</v>
      </c>
      <c r="K1981" s="51" t="s">
        <v>3203</v>
      </c>
      <c r="L1981" s="51" t="s">
        <v>3532</v>
      </c>
      <c r="M1981" s="52" t="b">
        <v>0</v>
      </c>
      <c r="N1981" s="53">
        <v>45086.723568518501</v>
      </c>
      <c r="O1981" s="51" t="s">
        <v>34</v>
      </c>
    </row>
    <row r="1982" spans="1:15" x14ac:dyDescent="0.25">
      <c r="A1982" s="51"/>
      <c r="B1982" s="51" t="s">
        <v>7288</v>
      </c>
      <c r="C1982" s="51" t="s">
        <v>7289</v>
      </c>
      <c r="D1982" s="51" t="s">
        <v>1950</v>
      </c>
      <c r="E1982" s="51" t="s">
        <v>3199</v>
      </c>
      <c r="F1982" s="51" t="s">
        <v>6980</v>
      </c>
      <c r="G1982" s="51" t="str">
        <f t="shared" si="30"/>
        <v>B</v>
      </c>
      <c r="H1982" s="51"/>
      <c r="I1982" s="51"/>
      <c r="J1982" s="51" t="s">
        <v>3401</v>
      </c>
      <c r="K1982" s="51" t="s">
        <v>3203</v>
      </c>
      <c r="L1982" s="51" t="s">
        <v>4393</v>
      </c>
      <c r="M1982" s="52" t="b">
        <v>0</v>
      </c>
      <c r="N1982" s="53">
        <v>45024.714761145799</v>
      </c>
      <c r="O1982" s="51" t="s">
        <v>2815</v>
      </c>
    </row>
    <row r="1983" spans="1:15" x14ac:dyDescent="0.25">
      <c r="A1983" s="51" t="s">
        <v>32</v>
      </c>
      <c r="B1983" s="51" t="s">
        <v>7290</v>
      </c>
      <c r="C1983" s="51" t="s">
        <v>7291</v>
      </c>
      <c r="D1983" s="51" t="s">
        <v>1882</v>
      </c>
      <c r="E1983" s="51" t="s">
        <v>3195</v>
      </c>
      <c r="F1983" s="51" t="s">
        <v>7313</v>
      </c>
      <c r="G1983" s="51" t="str">
        <f t="shared" si="30"/>
        <v>N</v>
      </c>
      <c r="H1983" s="51"/>
      <c r="I1983" s="51"/>
      <c r="J1983" s="51" t="s">
        <v>3301</v>
      </c>
      <c r="K1983" s="51" t="s">
        <v>3196</v>
      </c>
      <c r="L1983" s="51" t="s">
        <v>3397</v>
      </c>
      <c r="M1983" s="52" t="b">
        <v>0</v>
      </c>
      <c r="N1983" s="53">
        <v>45143.467537500001</v>
      </c>
      <c r="O1983" s="51" t="s">
        <v>34</v>
      </c>
    </row>
    <row r="1984" spans="1:15" x14ac:dyDescent="0.25">
      <c r="A1984" s="51" t="s">
        <v>32</v>
      </c>
      <c r="B1984" s="51" t="s">
        <v>7292</v>
      </c>
      <c r="C1984" s="51" t="s">
        <v>7293</v>
      </c>
      <c r="D1984" s="51" t="s">
        <v>1956</v>
      </c>
      <c r="E1984" s="51" t="s">
        <v>3195</v>
      </c>
      <c r="F1984" s="51" t="s">
        <v>7313</v>
      </c>
      <c r="G1984" s="51" t="str">
        <f t="shared" si="30"/>
        <v>N</v>
      </c>
      <c r="H1984" s="51"/>
      <c r="I1984" s="51"/>
      <c r="J1984" s="51" t="s">
        <v>3391</v>
      </c>
      <c r="K1984" s="51" t="s">
        <v>3196</v>
      </c>
      <c r="L1984" s="51" t="s">
        <v>3847</v>
      </c>
      <c r="M1984" s="52" t="b">
        <v>0</v>
      </c>
      <c r="N1984" s="53">
        <v>45029.555329942101</v>
      </c>
      <c r="O1984" s="51" t="s">
        <v>34</v>
      </c>
    </row>
    <row r="1985" spans="1:15" x14ac:dyDescent="0.25">
      <c r="A1985" s="51" t="s">
        <v>32</v>
      </c>
      <c r="B1985" s="51" t="s">
        <v>7294</v>
      </c>
      <c r="C1985" s="51" t="s">
        <v>7295</v>
      </c>
      <c r="D1985" s="51" t="s">
        <v>2084</v>
      </c>
      <c r="E1985" s="51" t="s">
        <v>3195</v>
      </c>
      <c r="F1985" s="51" t="s">
        <v>7313</v>
      </c>
      <c r="G1985" s="51" t="str">
        <f t="shared" si="30"/>
        <v>N</v>
      </c>
      <c r="H1985" s="51"/>
      <c r="I1985" s="51"/>
      <c r="J1985" s="51" t="s">
        <v>3301</v>
      </c>
      <c r="K1985" s="51" t="s">
        <v>3196</v>
      </c>
      <c r="L1985" s="51" t="s">
        <v>3397</v>
      </c>
      <c r="M1985" s="52" t="b">
        <v>0</v>
      </c>
      <c r="N1985" s="53">
        <v>45029.557658946796</v>
      </c>
      <c r="O1985" s="51" t="s">
        <v>34</v>
      </c>
    </row>
    <row r="1986" spans="1:15" x14ac:dyDescent="0.25">
      <c r="A1986" s="51" t="s">
        <v>32</v>
      </c>
      <c r="B1986" s="51" t="s">
        <v>7296</v>
      </c>
      <c r="C1986" s="51" t="s">
        <v>7297</v>
      </c>
      <c r="D1986" s="51" t="s">
        <v>1510</v>
      </c>
      <c r="E1986" s="51" t="s">
        <v>3195</v>
      </c>
      <c r="F1986" s="51" t="s">
        <v>7313</v>
      </c>
      <c r="G1986" s="51" t="str">
        <f t="shared" si="30"/>
        <v>N</v>
      </c>
      <c r="H1986" s="51"/>
      <c r="I1986" s="51"/>
      <c r="J1986" s="51" t="s">
        <v>3457</v>
      </c>
      <c r="K1986" s="51" t="s">
        <v>3196</v>
      </c>
      <c r="L1986" s="51" t="s">
        <v>3383</v>
      </c>
      <c r="M1986" s="52" t="b">
        <v>0</v>
      </c>
      <c r="N1986" s="53">
        <v>45029.556745798604</v>
      </c>
      <c r="O1986" s="51" t="s">
        <v>34</v>
      </c>
    </row>
    <row r="1987" spans="1:15" x14ac:dyDescent="0.25">
      <c r="A1987" s="51" t="s">
        <v>32</v>
      </c>
      <c r="B1987" s="51" t="s">
        <v>7298</v>
      </c>
      <c r="C1987" s="51" t="s">
        <v>3396</v>
      </c>
      <c r="D1987" s="51" t="s">
        <v>7299</v>
      </c>
      <c r="E1987" s="51" t="s">
        <v>3195</v>
      </c>
      <c r="F1987" s="51" t="s">
        <v>7313</v>
      </c>
      <c r="G1987" s="51" t="str">
        <f t="shared" si="30"/>
        <v>N</v>
      </c>
      <c r="H1987" s="51"/>
      <c r="I1987" s="51"/>
      <c r="J1987" s="51" t="s">
        <v>3457</v>
      </c>
      <c r="K1987" s="51" t="s">
        <v>3196</v>
      </c>
      <c r="L1987" s="51" t="s">
        <v>3525</v>
      </c>
      <c r="M1987" s="52" t="b">
        <v>0</v>
      </c>
      <c r="N1987" s="53">
        <v>44776.768424386602</v>
      </c>
      <c r="O1987" s="51" t="s">
        <v>34</v>
      </c>
    </row>
    <row r="1988" spans="1:15" x14ac:dyDescent="0.25">
      <c r="A1988" s="51"/>
      <c r="B1988" s="51" t="s">
        <v>7300</v>
      </c>
      <c r="C1988" s="51" t="s">
        <v>3530</v>
      </c>
      <c r="D1988" s="51" t="s">
        <v>7301</v>
      </c>
      <c r="E1988" s="51" t="s">
        <v>3199</v>
      </c>
      <c r="F1988" s="51" t="s">
        <v>6980</v>
      </c>
      <c r="G1988" s="51" t="str">
        <f t="shared" ref="G1988:G1992" si="31">IF(F1988="MIENNAM","N","B")</f>
        <v>B</v>
      </c>
      <c r="H1988" s="51"/>
      <c r="I1988" s="51"/>
      <c r="J1988" s="51" t="s">
        <v>3409</v>
      </c>
      <c r="K1988" s="51" t="s">
        <v>3203</v>
      </c>
      <c r="L1988" s="51" t="s">
        <v>3532</v>
      </c>
      <c r="M1988" s="52" t="b">
        <v>0</v>
      </c>
      <c r="N1988" s="53">
        <v>44911.337239895802</v>
      </c>
      <c r="O1988" s="51" t="s">
        <v>2815</v>
      </c>
    </row>
    <row r="1989" spans="1:15" x14ac:dyDescent="0.25">
      <c r="A1989" s="51"/>
      <c r="B1989" s="51" t="s">
        <v>7302</v>
      </c>
      <c r="C1989" s="51" t="s">
        <v>3530</v>
      </c>
      <c r="D1989" s="51" t="s">
        <v>7303</v>
      </c>
      <c r="E1989" s="51" t="s">
        <v>3199</v>
      </c>
      <c r="F1989" s="51" t="s">
        <v>6980</v>
      </c>
      <c r="G1989" s="51" t="str">
        <f t="shared" si="31"/>
        <v>B</v>
      </c>
      <c r="H1989" s="51"/>
      <c r="I1989" s="51"/>
      <c r="J1989" s="51" t="s">
        <v>3202</v>
      </c>
      <c r="K1989" s="51" t="s">
        <v>3203</v>
      </c>
      <c r="L1989" s="51" t="s">
        <v>3435</v>
      </c>
      <c r="M1989" s="52" t="b">
        <v>0</v>
      </c>
      <c r="N1989" s="53">
        <v>45007.663889965297</v>
      </c>
      <c r="O1989" s="51" t="s">
        <v>2815</v>
      </c>
    </row>
    <row r="1990" spans="1:15" x14ac:dyDescent="0.25">
      <c r="A1990" s="51" t="s">
        <v>7304</v>
      </c>
      <c r="B1990" s="51" t="s">
        <v>7305</v>
      </c>
      <c r="C1990" s="51" t="s">
        <v>7306</v>
      </c>
      <c r="D1990" s="51" t="s">
        <v>7307</v>
      </c>
      <c r="E1990" s="51" t="s">
        <v>7308</v>
      </c>
      <c r="F1990" s="51" t="s">
        <v>7313</v>
      </c>
      <c r="G1990" s="51" t="str">
        <f t="shared" si="31"/>
        <v>N</v>
      </c>
      <c r="H1990" s="51"/>
      <c r="I1990" s="51"/>
      <c r="J1990" s="51" t="s">
        <v>3457</v>
      </c>
      <c r="K1990" s="51" t="s">
        <v>3196</v>
      </c>
      <c r="L1990" s="51" t="s">
        <v>3397</v>
      </c>
      <c r="M1990" s="52" t="b">
        <v>0</v>
      </c>
      <c r="N1990" s="53">
        <v>44320.562870601898</v>
      </c>
      <c r="O1990" s="51" t="s">
        <v>34</v>
      </c>
    </row>
    <row r="1991" spans="1:15" x14ac:dyDescent="0.25">
      <c r="A1991" s="51" t="s">
        <v>32</v>
      </c>
      <c r="B1991" s="51" t="s">
        <v>7309</v>
      </c>
      <c r="C1991" s="51" t="s">
        <v>7310</v>
      </c>
      <c r="D1991" s="51" t="s">
        <v>7311</v>
      </c>
      <c r="E1991" s="51" t="s">
        <v>7308</v>
      </c>
      <c r="F1991" s="51" t="s">
        <v>7313</v>
      </c>
      <c r="G1991" s="51" t="str">
        <f t="shared" si="31"/>
        <v>N</v>
      </c>
      <c r="H1991" s="51"/>
      <c r="I1991" s="51"/>
      <c r="J1991" s="51" t="s">
        <v>3457</v>
      </c>
      <c r="K1991" s="51" t="s">
        <v>3196</v>
      </c>
      <c r="L1991" s="51" t="s">
        <v>3525</v>
      </c>
      <c r="M1991" s="52" t="b">
        <v>0</v>
      </c>
      <c r="N1991" s="53">
        <v>44881.567432210701</v>
      </c>
      <c r="O1991" s="51" t="s">
        <v>34</v>
      </c>
    </row>
    <row r="1992" spans="1:15" x14ac:dyDescent="0.25">
      <c r="B1992" s="55" t="s">
        <v>7312</v>
      </c>
      <c r="G1992" s="51" t="str">
        <f t="shared" si="31"/>
        <v>B</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L179"/>
  <sheetViews>
    <sheetView topLeftCell="A25" zoomScaleNormal="100" workbookViewId="0">
      <selection activeCell="E42" sqref="E42"/>
    </sheetView>
  </sheetViews>
  <sheetFormatPr defaultColWidth="8" defaultRowHeight="15" x14ac:dyDescent="0.25"/>
  <cols>
    <col min="1" max="2" width="12.5" style="9" customWidth="1"/>
    <col min="3" max="3" width="33.125" style="9" customWidth="1"/>
    <col min="4" max="5" width="12.5" style="9" customWidth="1"/>
    <col min="6" max="6" width="17.125" style="16" hidden="1" customWidth="1"/>
    <col min="7" max="9" width="12" style="16" hidden="1" customWidth="1"/>
    <col min="10" max="10" width="13.125" style="16" hidden="1" customWidth="1"/>
    <col min="11" max="11" width="10.125" style="16" hidden="1" customWidth="1"/>
    <col min="12" max="12" width="13.875" style="9" hidden="1" customWidth="1"/>
    <col min="13" max="14" width="0" style="9" hidden="1" customWidth="1"/>
    <col min="15" max="16384" width="8" style="9"/>
  </cols>
  <sheetData>
    <row r="1" spans="1:12" ht="18.75" x14ac:dyDescent="0.3">
      <c r="B1" s="61" t="s">
        <v>2727</v>
      </c>
      <c r="C1" s="61"/>
      <c r="D1" s="61"/>
      <c r="E1" s="61"/>
      <c r="F1" s="61"/>
      <c r="G1" s="61"/>
      <c r="H1" s="61"/>
      <c r="I1" s="61"/>
      <c r="J1" s="61"/>
      <c r="K1" s="61"/>
      <c r="L1" s="61"/>
    </row>
    <row r="2" spans="1:12" ht="15" customHeight="1" x14ac:dyDescent="0.25">
      <c r="A2" s="10" t="s">
        <v>12</v>
      </c>
      <c r="B2" s="10" t="s">
        <v>2728</v>
      </c>
      <c r="C2" s="10" t="s">
        <v>12</v>
      </c>
      <c r="D2" s="10" t="s">
        <v>3183</v>
      </c>
      <c r="E2" s="10" t="s">
        <v>3182</v>
      </c>
      <c r="F2" s="11" t="s">
        <v>2730</v>
      </c>
      <c r="G2" s="11" t="s">
        <v>2731</v>
      </c>
      <c r="H2" s="11" t="s">
        <v>2732</v>
      </c>
      <c r="I2" s="11" t="s">
        <v>2733</v>
      </c>
      <c r="J2" s="11" t="s">
        <v>2734</v>
      </c>
      <c r="K2" s="11" t="s">
        <v>2736</v>
      </c>
      <c r="L2" s="10" t="s">
        <v>2737</v>
      </c>
    </row>
    <row r="3" spans="1:12" x14ac:dyDescent="0.25">
      <c r="A3" s="12" t="s">
        <v>2739</v>
      </c>
      <c r="B3" s="12" t="s">
        <v>2740</v>
      </c>
      <c r="C3" s="12" t="s">
        <v>2739</v>
      </c>
      <c r="D3" s="12" t="s">
        <v>2740</v>
      </c>
      <c r="E3" s="12" t="e">
        <f>VLOOKUP(D3,'PHIEU XT'!AC:AE,3,0)</f>
        <v>#N/A</v>
      </c>
      <c r="F3" s="13">
        <v>1265000000</v>
      </c>
      <c r="G3" s="13">
        <v>0</v>
      </c>
      <c r="H3" s="13">
        <v>0</v>
      </c>
      <c r="I3" s="13">
        <v>0</v>
      </c>
      <c r="J3" s="13">
        <v>0</v>
      </c>
      <c r="K3" s="13">
        <v>0</v>
      </c>
      <c r="L3" s="12" t="s">
        <v>2741</v>
      </c>
    </row>
    <row r="4" spans="1:12" x14ac:dyDescent="0.25">
      <c r="A4" s="12" t="s">
        <v>2742</v>
      </c>
      <c r="B4" s="12" t="s">
        <v>2743</v>
      </c>
      <c r="C4" s="12" t="s">
        <v>2742</v>
      </c>
      <c r="D4" s="12" t="s">
        <v>2743</v>
      </c>
      <c r="E4" s="12" t="e">
        <f>VLOOKUP(D4,'PHIEU XT'!AC:AE,3,0)</f>
        <v>#N/A</v>
      </c>
      <c r="F4" s="13">
        <v>19510000</v>
      </c>
      <c r="G4" s="13">
        <v>0</v>
      </c>
      <c r="H4" s="13">
        <v>0</v>
      </c>
      <c r="I4" s="13">
        <v>0</v>
      </c>
      <c r="J4" s="13">
        <v>0</v>
      </c>
      <c r="K4" s="13">
        <v>0</v>
      </c>
      <c r="L4" s="12" t="s">
        <v>2741</v>
      </c>
    </row>
    <row r="5" spans="1:12" x14ac:dyDescent="0.25">
      <c r="A5" s="12" t="s">
        <v>2744</v>
      </c>
      <c r="B5" s="12" t="s">
        <v>2745</v>
      </c>
      <c r="C5" s="12" t="s">
        <v>2744</v>
      </c>
      <c r="D5" s="12" t="s">
        <v>2745</v>
      </c>
      <c r="E5" s="12" t="e">
        <f>VLOOKUP(D5,'PHIEU XT'!AC:AE,3,0)</f>
        <v>#N/A</v>
      </c>
      <c r="F5" s="13">
        <v>1100000000</v>
      </c>
      <c r="G5" s="13">
        <v>0</v>
      </c>
      <c r="H5" s="13">
        <v>0</v>
      </c>
      <c r="I5" s="13">
        <v>0</v>
      </c>
      <c r="J5" s="13">
        <v>0</v>
      </c>
      <c r="K5" s="13">
        <v>0</v>
      </c>
      <c r="L5" s="12" t="s">
        <v>2741</v>
      </c>
    </row>
    <row r="6" spans="1:12" x14ac:dyDescent="0.25">
      <c r="A6" s="12" t="s">
        <v>2746</v>
      </c>
      <c r="B6" s="12" t="s">
        <v>2747</v>
      </c>
      <c r="C6" s="12" t="s">
        <v>2746</v>
      </c>
      <c r="D6" s="12" t="s">
        <v>2747</v>
      </c>
      <c r="E6" s="12" t="e">
        <f>VLOOKUP(D6,'PHIEU XT'!AC:AE,3,0)</f>
        <v>#N/A</v>
      </c>
      <c r="F6" s="13">
        <v>1300000000</v>
      </c>
      <c r="G6" s="13">
        <v>0</v>
      </c>
      <c r="H6" s="13">
        <v>0</v>
      </c>
      <c r="I6" s="13">
        <v>0</v>
      </c>
      <c r="J6" s="13">
        <v>0</v>
      </c>
      <c r="K6" s="13">
        <v>0</v>
      </c>
      <c r="L6" s="12" t="s">
        <v>2741</v>
      </c>
    </row>
    <row r="7" spans="1:12" x14ac:dyDescent="0.25">
      <c r="A7" s="12" t="s">
        <v>2748</v>
      </c>
      <c r="B7" s="12" t="s">
        <v>2749</v>
      </c>
      <c r="C7" s="12" t="s">
        <v>2748</v>
      </c>
      <c r="D7" s="12" t="s">
        <v>2749</v>
      </c>
      <c r="E7" s="12" t="e">
        <f>VLOOKUP(D7,'PHIEU XT'!AC:AE,3,0)</f>
        <v>#N/A</v>
      </c>
      <c r="F7" s="13">
        <v>426696184</v>
      </c>
      <c r="G7" s="13">
        <v>0</v>
      </c>
      <c r="H7" s="13">
        <v>0</v>
      </c>
      <c r="I7" s="13">
        <v>0</v>
      </c>
      <c r="J7" s="13">
        <v>0</v>
      </c>
      <c r="K7" s="13">
        <v>0</v>
      </c>
      <c r="L7" s="12" t="s">
        <v>32</v>
      </c>
    </row>
    <row r="8" spans="1:12" x14ac:dyDescent="0.25">
      <c r="A8" s="12" t="s">
        <v>2750</v>
      </c>
      <c r="B8" s="12" t="s">
        <v>2751</v>
      </c>
      <c r="C8" s="12" t="s">
        <v>2750</v>
      </c>
      <c r="D8" s="12" t="s">
        <v>2751</v>
      </c>
      <c r="E8" s="12" t="e">
        <f>VLOOKUP(D8,'PHIEU XT'!AC:AE,3,0)</f>
        <v>#N/A</v>
      </c>
      <c r="F8" s="13">
        <v>60900</v>
      </c>
      <c r="G8" s="13">
        <v>87787</v>
      </c>
      <c r="H8" s="13">
        <v>104545</v>
      </c>
      <c r="I8" s="13">
        <v>74619</v>
      </c>
      <c r="J8" s="13">
        <v>82520</v>
      </c>
      <c r="K8" s="13">
        <v>0</v>
      </c>
      <c r="L8" s="12" t="s">
        <v>2741</v>
      </c>
    </row>
    <row r="9" spans="1:12" x14ac:dyDescent="0.25">
      <c r="A9" s="12" t="s">
        <v>2752</v>
      </c>
      <c r="B9" s="12" t="s">
        <v>2753</v>
      </c>
      <c r="C9" s="12" t="s">
        <v>2752</v>
      </c>
      <c r="D9" s="12" t="s">
        <v>2753</v>
      </c>
      <c r="E9" s="12" t="e">
        <f>VLOOKUP(D9,'PHIEU XT'!AC:AE,3,0)</f>
        <v>#N/A</v>
      </c>
      <c r="F9" s="13">
        <v>90825</v>
      </c>
      <c r="G9" s="13">
        <v>130922</v>
      </c>
      <c r="H9" s="13">
        <v>156346</v>
      </c>
      <c r="I9" s="13">
        <v>111284</v>
      </c>
      <c r="J9" s="13">
        <v>130922</v>
      </c>
      <c r="K9" s="13">
        <v>0</v>
      </c>
      <c r="L9" s="12" t="s">
        <v>2741</v>
      </c>
    </row>
    <row r="10" spans="1:12" x14ac:dyDescent="0.25">
      <c r="A10" s="12" t="s">
        <v>2754</v>
      </c>
      <c r="B10" s="12" t="s">
        <v>2755</v>
      </c>
      <c r="C10" s="12" t="s">
        <v>2754</v>
      </c>
      <c r="D10" s="12" t="s">
        <v>2755</v>
      </c>
      <c r="E10" s="12" t="e">
        <f>VLOOKUP(D10,'PHIEU XT'!AC:AE,3,0)</f>
        <v>#N/A</v>
      </c>
      <c r="F10" s="13">
        <v>149625</v>
      </c>
      <c r="G10" s="13">
        <v>215677</v>
      </c>
      <c r="H10" s="13">
        <v>258182</v>
      </c>
      <c r="I10" s="13">
        <v>0</v>
      </c>
      <c r="J10" s="13">
        <v>215677</v>
      </c>
      <c r="K10" s="13">
        <v>0</v>
      </c>
      <c r="L10" s="12" t="s">
        <v>2741</v>
      </c>
    </row>
    <row r="11" spans="1:12" x14ac:dyDescent="0.25">
      <c r="A11" s="12" t="s">
        <v>2756</v>
      </c>
      <c r="B11" s="12" t="s">
        <v>2757</v>
      </c>
      <c r="C11" s="12" t="s">
        <v>2756</v>
      </c>
      <c r="D11" s="12" t="s">
        <v>2757</v>
      </c>
      <c r="E11" s="12" t="e">
        <f>VLOOKUP(D11,'PHIEU XT'!AC:AE,3,0)</f>
        <v>#N/A</v>
      </c>
      <c r="F11" s="13">
        <v>65541</v>
      </c>
      <c r="G11" s="13">
        <v>106050</v>
      </c>
      <c r="H11" s="13">
        <v>84840</v>
      </c>
      <c r="I11" s="13">
        <v>0</v>
      </c>
      <c r="J11" s="13">
        <v>106050</v>
      </c>
      <c r="K11" s="13">
        <v>517904982</v>
      </c>
      <c r="L11" s="12" t="s">
        <v>2741</v>
      </c>
    </row>
    <row r="12" spans="1:12" x14ac:dyDescent="0.25">
      <c r="A12" s="12" t="s">
        <v>2758</v>
      </c>
      <c r="B12" s="12" t="s">
        <v>2759</v>
      </c>
      <c r="C12" s="12" t="s">
        <v>2758</v>
      </c>
      <c r="D12" s="12" t="s">
        <v>2759</v>
      </c>
      <c r="E12" s="12" t="e">
        <f>VLOOKUP(D12,'PHIEU XT'!AC:AE,3,0)</f>
        <v>#N/A</v>
      </c>
      <c r="F12" s="13">
        <v>0</v>
      </c>
      <c r="G12" s="13">
        <v>0</v>
      </c>
      <c r="H12" s="13">
        <v>0</v>
      </c>
      <c r="I12" s="13">
        <v>0</v>
      </c>
      <c r="J12" s="13">
        <v>0</v>
      </c>
      <c r="K12" s="13">
        <v>0</v>
      </c>
      <c r="L12" s="12" t="s">
        <v>32</v>
      </c>
    </row>
    <row r="13" spans="1:12" x14ac:dyDescent="0.25">
      <c r="A13" s="12" t="s">
        <v>2760</v>
      </c>
      <c r="B13" s="12" t="s">
        <v>2761</v>
      </c>
      <c r="C13" s="12" t="s">
        <v>2760</v>
      </c>
      <c r="D13" s="12" t="s">
        <v>2761</v>
      </c>
      <c r="E13" s="12" t="e">
        <f>VLOOKUP(D13,'PHIEU XT'!AC:AE,3,0)</f>
        <v>#N/A</v>
      </c>
      <c r="F13" s="13">
        <v>0</v>
      </c>
      <c r="G13" s="13">
        <v>0</v>
      </c>
      <c r="H13" s="13">
        <v>481481</v>
      </c>
      <c r="I13" s="13">
        <v>0</v>
      </c>
      <c r="J13" s="13">
        <v>426000</v>
      </c>
      <c r="K13" s="13">
        <v>0</v>
      </c>
      <c r="L13" s="12" t="s">
        <v>2741</v>
      </c>
    </row>
    <row r="14" spans="1:12" x14ac:dyDescent="0.25">
      <c r="A14" s="12" t="s">
        <v>2762</v>
      </c>
      <c r="B14" s="12" t="s">
        <v>2763</v>
      </c>
      <c r="C14" s="12" t="s">
        <v>2762</v>
      </c>
      <c r="D14" s="12" t="s">
        <v>2763</v>
      </c>
      <c r="E14" s="12" t="e">
        <f>VLOOKUP(D14,'PHIEU XT'!AC:AE,3,0)</f>
        <v>#N/A</v>
      </c>
      <c r="F14" s="13">
        <v>480000</v>
      </c>
      <c r="G14" s="13">
        <v>505000</v>
      </c>
      <c r="H14" s="13">
        <v>481481</v>
      </c>
      <c r="I14" s="13">
        <v>0</v>
      </c>
      <c r="J14" s="13">
        <v>426000</v>
      </c>
      <c r="K14" s="13">
        <v>7200000</v>
      </c>
      <c r="L14" s="12" t="s">
        <v>32</v>
      </c>
    </row>
    <row r="15" spans="1:12" x14ac:dyDescent="0.25">
      <c r="A15" s="12" t="s">
        <v>2764</v>
      </c>
      <c r="B15" s="12" t="s">
        <v>2765</v>
      </c>
      <c r="C15" s="12" t="s">
        <v>2764</v>
      </c>
      <c r="D15" s="12" t="s">
        <v>2765</v>
      </c>
      <c r="E15" s="12" t="e">
        <f>VLOOKUP(D15,'PHIEU XT'!AC:AE,3,0)</f>
        <v>#N/A</v>
      </c>
      <c r="F15" s="13">
        <v>480000</v>
      </c>
      <c r="G15" s="13">
        <v>505000</v>
      </c>
      <c r="H15" s="13">
        <v>481481</v>
      </c>
      <c r="I15" s="13">
        <v>0</v>
      </c>
      <c r="J15" s="13">
        <v>426000</v>
      </c>
      <c r="K15" s="13">
        <v>24000000</v>
      </c>
      <c r="L15" s="12" t="s">
        <v>2741</v>
      </c>
    </row>
    <row r="16" spans="1:12" x14ac:dyDescent="0.25">
      <c r="A16" s="12" t="s">
        <v>2766</v>
      </c>
      <c r="B16" s="12" t="s">
        <v>2767</v>
      </c>
      <c r="C16" s="12" t="s">
        <v>2766</v>
      </c>
      <c r="D16" s="12" t="s">
        <v>2767</v>
      </c>
      <c r="E16" s="12" t="e">
        <f>VLOOKUP(D16,'PHIEU XT'!AC:AE,3,0)</f>
        <v>#N/A</v>
      </c>
      <c r="F16" s="13">
        <v>480000</v>
      </c>
      <c r="G16" s="13">
        <v>505000</v>
      </c>
      <c r="H16" s="13">
        <v>481481</v>
      </c>
      <c r="I16" s="13">
        <v>0</v>
      </c>
      <c r="J16" s="13">
        <v>426000</v>
      </c>
      <c r="K16" s="13">
        <v>32160000</v>
      </c>
      <c r="L16" s="12" t="s">
        <v>32</v>
      </c>
    </row>
    <row r="17" spans="1:12" x14ac:dyDescent="0.25">
      <c r="A17" s="12" t="s">
        <v>2768</v>
      </c>
      <c r="B17" s="12" t="s">
        <v>2769</v>
      </c>
      <c r="C17" s="12" t="s">
        <v>2768</v>
      </c>
      <c r="D17" s="12" t="s">
        <v>2769</v>
      </c>
      <c r="E17" s="12" t="e">
        <f>VLOOKUP(D17,'PHIEU XT'!AC:AE,3,0)</f>
        <v>#N/A</v>
      </c>
      <c r="F17" s="13">
        <v>0</v>
      </c>
      <c r="G17" s="13">
        <v>0</v>
      </c>
      <c r="H17" s="13">
        <v>0</v>
      </c>
      <c r="I17" s="13">
        <v>0</v>
      </c>
      <c r="J17" s="13">
        <v>0</v>
      </c>
      <c r="K17" s="13">
        <v>0</v>
      </c>
      <c r="L17" s="12" t="s">
        <v>2741</v>
      </c>
    </row>
    <row r="18" spans="1:12" x14ac:dyDescent="0.25">
      <c r="A18" s="12" t="s">
        <v>2770</v>
      </c>
      <c r="B18" s="12" t="s">
        <v>2771</v>
      </c>
      <c r="C18" s="12" t="s">
        <v>2770</v>
      </c>
      <c r="D18" s="12" t="s">
        <v>2771</v>
      </c>
      <c r="E18" s="12" t="str">
        <f>VLOOKUP(D18,'PHIEU XT'!AC:AE,3,0)</f>
        <v>10182351</v>
      </c>
      <c r="F18" s="13">
        <v>39600</v>
      </c>
      <c r="G18" s="13">
        <v>74250</v>
      </c>
      <c r="H18" s="13">
        <v>60885</v>
      </c>
      <c r="I18" s="13">
        <v>59400</v>
      </c>
      <c r="J18" s="13">
        <v>74250</v>
      </c>
      <c r="K18" s="13">
        <v>3189186000</v>
      </c>
      <c r="L18" s="12" t="s">
        <v>2741</v>
      </c>
    </row>
    <row r="19" spans="1:12" x14ac:dyDescent="0.25">
      <c r="A19" s="12" t="s">
        <v>2772</v>
      </c>
      <c r="B19" s="12" t="s">
        <v>2773</v>
      </c>
      <c r="C19" s="12" t="s">
        <v>2772</v>
      </c>
      <c r="D19" s="12" t="s">
        <v>2773</v>
      </c>
      <c r="E19" s="12" t="e">
        <f>VLOOKUP(D19,'PHIEU XT'!AC:AE,3,0)</f>
        <v>#N/A</v>
      </c>
      <c r="F19" s="13">
        <v>35000</v>
      </c>
      <c r="G19" s="13">
        <v>0</v>
      </c>
      <c r="H19" s="13">
        <v>0</v>
      </c>
      <c r="I19" s="13">
        <v>0</v>
      </c>
      <c r="J19" s="13">
        <v>0</v>
      </c>
      <c r="K19" s="13">
        <v>0</v>
      </c>
      <c r="L19" s="12" t="s">
        <v>32</v>
      </c>
    </row>
    <row r="20" spans="1:12" x14ac:dyDescent="0.25">
      <c r="A20" s="12" t="s">
        <v>2774</v>
      </c>
      <c r="B20" s="12" t="s">
        <v>2775</v>
      </c>
      <c r="C20" s="12" t="s">
        <v>2774</v>
      </c>
      <c r="D20" s="12" t="s">
        <v>2775</v>
      </c>
      <c r="E20" s="12" t="e">
        <f>VLOOKUP(D20,'PHIEU XT'!AC:AE,3,0)</f>
        <v>#N/A</v>
      </c>
      <c r="F20" s="13">
        <v>15125</v>
      </c>
      <c r="G20" s="13">
        <v>24549</v>
      </c>
      <c r="H20" s="13">
        <v>0</v>
      </c>
      <c r="I20" s="13">
        <v>0</v>
      </c>
      <c r="J20" s="13">
        <v>0</v>
      </c>
      <c r="K20" s="13">
        <v>766832148</v>
      </c>
      <c r="L20" s="12" t="s">
        <v>2741</v>
      </c>
    </row>
    <row r="21" spans="1:12" x14ac:dyDescent="0.25">
      <c r="A21" s="12" t="s">
        <v>2776</v>
      </c>
      <c r="B21" s="12" t="s">
        <v>2777</v>
      </c>
      <c r="C21" s="12" t="s">
        <v>2776</v>
      </c>
      <c r="D21" s="12" t="s">
        <v>2777</v>
      </c>
      <c r="E21" s="12" t="e">
        <f>VLOOKUP(D21,'PHIEU XT'!AC:AE,3,0)</f>
        <v>#N/A</v>
      </c>
      <c r="F21" s="13">
        <v>28000</v>
      </c>
      <c r="G21" s="13">
        <v>0</v>
      </c>
      <c r="H21" s="13">
        <v>0</v>
      </c>
      <c r="I21" s="13">
        <v>0</v>
      </c>
      <c r="J21" s="13">
        <v>0</v>
      </c>
      <c r="K21" s="13">
        <v>0</v>
      </c>
      <c r="L21" s="12" t="s">
        <v>32</v>
      </c>
    </row>
    <row r="22" spans="1:12" x14ac:dyDescent="0.25">
      <c r="A22" s="12" t="s">
        <v>2778</v>
      </c>
      <c r="B22" s="12" t="s">
        <v>2779</v>
      </c>
      <c r="C22" s="12" t="s">
        <v>2778</v>
      </c>
      <c r="D22" s="12" t="s">
        <v>2779</v>
      </c>
      <c r="E22" s="12" t="str">
        <f>VLOOKUP(D22,'PHIEU XT'!AC:AE,3,0)</f>
        <v>10005984</v>
      </c>
      <c r="F22" s="13">
        <v>45374</v>
      </c>
      <c r="G22" s="13">
        <v>73431</v>
      </c>
      <c r="H22" s="13">
        <v>60213</v>
      </c>
      <c r="I22" s="13">
        <v>66088</v>
      </c>
      <c r="J22" s="13">
        <v>77273</v>
      </c>
      <c r="K22" s="13">
        <v>17529349855</v>
      </c>
      <c r="L22" s="12" t="s">
        <v>2741</v>
      </c>
    </row>
    <row r="23" spans="1:12" x14ac:dyDescent="0.25">
      <c r="A23" s="12" t="s">
        <v>2780</v>
      </c>
      <c r="B23" s="12" t="s">
        <v>2781</v>
      </c>
      <c r="C23" s="12" t="s">
        <v>2780</v>
      </c>
      <c r="D23" s="12" t="s">
        <v>2781</v>
      </c>
      <c r="E23" s="12" t="e">
        <f>VLOOKUP(D23,'PHIEU XT'!AC:AE,3,0)</f>
        <v>#N/A</v>
      </c>
      <c r="F23" s="13">
        <v>39000</v>
      </c>
      <c r="G23" s="13">
        <v>0</v>
      </c>
      <c r="H23" s="13">
        <v>0</v>
      </c>
      <c r="I23" s="13">
        <v>0</v>
      </c>
      <c r="J23" s="13">
        <v>0</v>
      </c>
      <c r="K23" s="13">
        <v>0</v>
      </c>
      <c r="L23" s="12" t="s">
        <v>32</v>
      </c>
    </row>
    <row r="24" spans="1:12" x14ac:dyDescent="0.25">
      <c r="A24" s="12" t="s">
        <v>2782</v>
      </c>
      <c r="B24" s="12" t="s">
        <v>2783</v>
      </c>
      <c r="C24" s="12" t="s">
        <v>2782</v>
      </c>
      <c r="D24" s="12" t="s">
        <v>2783</v>
      </c>
      <c r="E24" s="12" t="e">
        <f>VLOOKUP(D24,'PHIEU XT'!AC:AE,3,0)</f>
        <v>#N/A</v>
      </c>
      <c r="F24" s="13">
        <v>71987</v>
      </c>
      <c r="G24" s="13">
        <v>107159</v>
      </c>
      <c r="H24" s="13">
        <v>142727</v>
      </c>
      <c r="I24" s="13">
        <v>95253</v>
      </c>
      <c r="J24" s="13">
        <v>119066</v>
      </c>
      <c r="K24" s="13">
        <v>2684899139</v>
      </c>
      <c r="L24" s="12" t="s">
        <v>2741</v>
      </c>
    </row>
    <row r="25" spans="1:12" x14ac:dyDescent="0.25">
      <c r="A25" s="12" t="s">
        <v>2784</v>
      </c>
      <c r="B25" s="12" t="s">
        <v>2785</v>
      </c>
      <c r="C25" s="12" t="s">
        <v>2784</v>
      </c>
      <c r="D25" s="12" t="s">
        <v>2785</v>
      </c>
      <c r="E25" s="12" t="e">
        <f>VLOOKUP(D25,'PHIEU XT'!AC:AE,3,0)</f>
        <v>#N/A</v>
      </c>
      <c r="F25" s="13">
        <v>0</v>
      </c>
      <c r="G25" s="13">
        <v>0</v>
      </c>
      <c r="H25" s="13">
        <v>0</v>
      </c>
      <c r="I25" s="13">
        <v>0</v>
      </c>
      <c r="J25" s="13">
        <v>0</v>
      </c>
      <c r="K25" s="13">
        <v>0</v>
      </c>
      <c r="L25" s="12" t="s">
        <v>32</v>
      </c>
    </row>
    <row r="26" spans="1:12" x14ac:dyDescent="0.25">
      <c r="A26" s="12" t="s">
        <v>2786</v>
      </c>
      <c r="B26" s="12" t="s">
        <v>2787</v>
      </c>
      <c r="C26" s="12" t="s">
        <v>2786</v>
      </c>
      <c r="D26" s="12" t="s">
        <v>2787</v>
      </c>
      <c r="E26" s="12" t="e">
        <f>VLOOKUP(D26,'PHIEU XT'!AC:AE,3,0)</f>
        <v>#N/A</v>
      </c>
      <c r="F26" s="13">
        <v>55000</v>
      </c>
      <c r="G26" s="13">
        <v>90750</v>
      </c>
      <c r="H26" s="13">
        <v>108182</v>
      </c>
      <c r="I26" s="13">
        <v>68063</v>
      </c>
      <c r="J26" s="13">
        <v>90750</v>
      </c>
      <c r="K26" s="13">
        <v>0</v>
      </c>
      <c r="L26" s="12" t="s">
        <v>2741</v>
      </c>
    </row>
    <row r="27" spans="1:12" x14ac:dyDescent="0.25">
      <c r="A27" s="12" t="s">
        <v>2788</v>
      </c>
      <c r="B27" s="12" t="s">
        <v>2789</v>
      </c>
      <c r="C27" s="12" t="s">
        <v>2788</v>
      </c>
      <c r="D27" s="12" t="s">
        <v>2789</v>
      </c>
      <c r="E27" s="12" t="e">
        <f>VLOOKUP(D27,'PHIEU XT'!AC:AE,3,0)</f>
        <v>#N/A</v>
      </c>
      <c r="F27" s="13">
        <v>15451</v>
      </c>
      <c r="G27" s="13">
        <v>0</v>
      </c>
      <c r="H27" s="13">
        <v>0</v>
      </c>
      <c r="I27" s="13">
        <v>0</v>
      </c>
      <c r="J27" s="13">
        <v>0</v>
      </c>
      <c r="K27" s="13">
        <v>6643930</v>
      </c>
      <c r="L27" s="12" t="s">
        <v>2741</v>
      </c>
    </row>
    <row r="28" spans="1:12" x14ac:dyDescent="0.25">
      <c r="A28" s="12" t="s">
        <v>2790</v>
      </c>
      <c r="B28" s="12" t="s">
        <v>2791</v>
      </c>
      <c r="C28" s="12" t="s">
        <v>2790</v>
      </c>
      <c r="D28" s="12" t="s">
        <v>2791</v>
      </c>
      <c r="E28" s="12" t="e">
        <f>VLOOKUP(D28,'PHIEU XT'!AC:AE,3,0)</f>
        <v>#N/A</v>
      </c>
      <c r="F28" s="13">
        <v>25752</v>
      </c>
      <c r="G28" s="13">
        <v>37500</v>
      </c>
      <c r="H28" s="13">
        <v>33750</v>
      </c>
      <c r="I28" s="13">
        <v>0</v>
      </c>
      <c r="J28" s="13">
        <v>37500</v>
      </c>
      <c r="K28" s="13">
        <v>1854144</v>
      </c>
      <c r="L28" s="12" t="s">
        <v>2741</v>
      </c>
    </row>
    <row r="29" spans="1:12" x14ac:dyDescent="0.25">
      <c r="A29" s="12" t="s">
        <v>2792</v>
      </c>
      <c r="B29" s="12" t="s">
        <v>2793</v>
      </c>
      <c r="C29" s="12" t="s">
        <v>2792</v>
      </c>
      <c r="D29" s="12" t="s">
        <v>2793</v>
      </c>
      <c r="E29" s="12" t="e">
        <f>VLOOKUP(D29,'PHIEU XT'!AC:AE,3,0)</f>
        <v>#N/A</v>
      </c>
      <c r="F29" s="13">
        <v>51504</v>
      </c>
      <c r="G29" s="13">
        <v>0</v>
      </c>
      <c r="H29" s="13">
        <v>0</v>
      </c>
      <c r="I29" s="13">
        <v>0</v>
      </c>
      <c r="J29" s="13">
        <v>0</v>
      </c>
      <c r="K29" s="13">
        <v>0</v>
      </c>
      <c r="L29" s="12" t="s">
        <v>2741</v>
      </c>
    </row>
    <row r="30" spans="1:12" x14ac:dyDescent="0.25">
      <c r="A30" s="12" t="s">
        <v>2794</v>
      </c>
      <c r="B30" s="12" t="s">
        <v>2795</v>
      </c>
      <c r="C30" s="12" t="s">
        <v>2794</v>
      </c>
      <c r="D30" s="12" t="s">
        <v>2795</v>
      </c>
      <c r="E30" s="12" t="e">
        <f>VLOOKUP(D30,'PHIEU XT'!AC:AE,3,0)</f>
        <v>#N/A</v>
      </c>
      <c r="F30" s="13">
        <v>17504</v>
      </c>
      <c r="G30" s="13">
        <v>30645</v>
      </c>
      <c r="H30" s="13">
        <v>24516</v>
      </c>
      <c r="I30" s="13">
        <v>0</v>
      </c>
      <c r="J30" s="13">
        <v>0</v>
      </c>
      <c r="K30" s="13">
        <v>0</v>
      </c>
      <c r="L30" s="12" t="s">
        <v>2741</v>
      </c>
    </row>
    <row r="31" spans="1:12" x14ac:dyDescent="0.25">
      <c r="A31" s="12" t="s">
        <v>2796</v>
      </c>
      <c r="B31" s="12" t="s">
        <v>2797</v>
      </c>
      <c r="C31" s="12" t="s">
        <v>2796</v>
      </c>
      <c r="D31" s="12" t="s">
        <v>2797</v>
      </c>
      <c r="E31" s="12" t="e">
        <f>VLOOKUP(D31,'PHIEU XT'!AC:AE,3,0)</f>
        <v>#N/A</v>
      </c>
      <c r="F31" s="13">
        <v>0</v>
      </c>
      <c r="G31" s="13">
        <v>0</v>
      </c>
      <c r="H31" s="13">
        <v>0</v>
      </c>
      <c r="I31" s="13">
        <v>0</v>
      </c>
      <c r="J31" s="13">
        <v>0</v>
      </c>
      <c r="K31" s="13">
        <v>0</v>
      </c>
      <c r="L31" s="12" t="s">
        <v>2741</v>
      </c>
    </row>
    <row r="32" spans="1:12" x14ac:dyDescent="0.25">
      <c r="A32" s="12" t="s">
        <v>2798</v>
      </c>
      <c r="B32" s="12" t="s">
        <v>2799</v>
      </c>
      <c r="C32" s="12" t="s">
        <v>2798</v>
      </c>
      <c r="D32" s="12" t="s">
        <v>2799</v>
      </c>
      <c r="E32" s="12" t="e">
        <f>VLOOKUP(D32,'PHIEU XT'!AC:AE,3,0)</f>
        <v>#N/A</v>
      </c>
      <c r="F32" s="13">
        <v>18728</v>
      </c>
      <c r="G32" s="13">
        <v>0</v>
      </c>
      <c r="H32" s="13">
        <v>0</v>
      </c>
      <c r="I32" s="13">
        <v>0</v>
      </c>
      <c r="J32" s="13">
        <v>0</v>
      </c>
      <c r="K32" s="13">
        <v>0</v>
      </c>
      <c r="L32" s="12" t="s">
        <v>2741</v>
      </c>
    </row>
    <row r="33" spans="1:12" x14ac:dyDescent="0.25">
      <c r="A33" s="12" t="s">
        <v>2800</v>
      </c>
      <c r="B33" s="12" t="s">
        <v>2801</v>
      </c>
      <c r="C33" s="12" t="s">
        <v>2800</v>
      </c>
      <c r="D33" s="12" t="s">
        <v>2801</v>
      </c>
      <c r="E33" s="12" t="e">
        <f>VLOOKUP(D33,'PHIEU XT'!AC:AE,3,0)</f>
        <v>#N/A</v>
      </c>
      <c r="F33" s="13">
        <v>18728</v>
      </c>
      <c r="G33" s="13">
        <v>0</v>
      </c>
      <c r="H33" s="13">
        <v>0</v>
      </c>
      <c r="I33" s="13">
        <v>0</v>
      </c>
      <c r="J33" s="13">
        <v>0</v>
      </c>
      <c r="K33" s="13">
        <v>0</v>
      </c>
      <c r="L33" s="12" t="s">
        <v>2741</v>
      </c>
    </row>
    <row r="34" spans="1:12" x14ac:dyDescent="0.25">
      <c r="A34" s="12" t="s">
        <v>2802</v>
      </c>
      <c r="B34" s="12" t="s">
        <v>2803</v>
      </c>
      <c r="C34" s="12" t="s">
        <v>2802</v>
      </c>
      <c r="D34" s="12" t="s">
        <v>2803</v>
      </c>
      <c r="E34" s="12" t="e">
        <f>VLOOKUP(D34,'PHIEU XT'!AC:AE,3,0)</f>
        <v>#N/A</v>
      </c>
      <c r="F34" s="13">
        <v>0</v>
      </c>
      <c r="G34" s="13">
        <v>0</v>
      </c>
      <c r="H34" s="13">
        <v>0</v>
      </c>
      <c r="I34" s="13">
        <v>0</v>
      </c>
      <c r="J34" s="13">
        <v>0</v>
      </c>
      <c r="K34" s="13">
        <v>0</v>
      </c>
      <c r="L34" s="12" t="s">
        <v>2741</v>
      </c>
    </row>
    <row r="35" spans="1:12" x14ac:dyDescent="0.25">
      <c r="A35" s="12" t="s">
        <v>2804</v>
      </c>
      <c r="B35" s="12" t="s">
        <v>2805</v>
      </c>
      <c r="C35" s="12" t="s">
        <v>2804</v>
      </c>
      <c r="D35" s="12" t="s">
        <v>2805</v>
      </c>
      <c r="E35" s="12" t="e">
        <f>VLOOKUP(D35,'PHIEU XT'!AC:AE,3,0)</f>
        <v>#N/A</v>
      </c>
      <c r="F35" s="13">
        <v>18288</v>
      </c>
      <c r="G35" s="13">
        <v>31977</v>
      </c>
      <c r="H35" s="13">
        <v>25582</v>
      </c>
      <c r="I35" s="13">
        <v>0</v>
      </c>
      <c r="J35" s="13">
        <v>0</v>
      </c>
      <c r="K35" s="13">
        <v>0</v>
      </c>
      <c r="L35" s="12" t="s">
        <v>2741</v>
      </c>
    </row>
    <row r="36" spans="1:12" x14ac:dyDescent="0.25">
      <c r="A36" s="12" t="s">
        <v>2806</v>
      </c>
      <c r="B36" s="12" t="s">
        <v>2807</v>
      </c>
      <c r="C36" s="12" t="s">
        <v>2806</v>
      </c>
      <c r="D36" s="12" t="s">
        <v>2807</v>
      </c>
      <c r="E36" s="12" t="e">
        <f>VLOOKUP(D36,'PHIEU XT'!AC:AE,3,0)</f>
        <v>#N/A</v>
      </c>
      <c r="F36" s="13">
        <v>0</v>
      </c>
      <c r="G36" s="13">
        <v>0</v>
      </c>
      <c r="H36" s="13">
        <v>0</v>
      </c>
      <c r="I36" s="13">
        <v>0</v>
      </c>
      <c r="J36" s="13">
        <v>0</v>
      </c>
      <c r="K36" s="13">
        <v>0</v>
      </c>
      <c r="L36" s="12" t="s">
        <v>32</v>
      </c>
    </row>
    <row r="37" spans="1:12" x14ac:dyDescent="0.25">
      <c r="A37" s="12" t="s">
        <v>2808</v>
      </c>
      <c r="B37" s="12" t="s">
        <v>2809</v>
      </c>
      <c r="C37" s="12" t="s">
        <v>2808</v>
      </c>
      <c r="D37" s="12" t="s">
        <v>2809</v>
      </c>
      <c r="E37" s="12" t="e">
        <f>VLOOKUP(D37,'PHIEU XT'!AC:AE,3,0)</f>
        <v>#N/A</v>
      </c>
      <c r="F37" s="13">
        <v>0</v>
      </c>
      <c r="G37" s="13">
        <v>0</v>
      </c>
      <c r="H37" s="13">
        <v>0</v>
      </c>
      <c r="I37" s="13">
        <v>0</v>
      </c>
      <c r="J37" s="13">
        <v>0</v>
      </c>
      <c r="K37" s="13">
        <v>0</v>
      </c>
      <c r="L37" s="12" t="s">
        <v>2810</v>
      </c>
    </row>
    <row r="38" spans="1:12" x14ac:dyDescent="0.25">
      <c r="A38" s="12" t="s">
        <v>2811</v>
      </c>
      <c r="B38" s="12" t="s">
        <v>2812</v>
      </c>
      <c r="C38" s="12" t="s">
        <v>2811</v>
      </c>
      <c r="D38" s="12" t="s">
        <v>2812</v>
      </c>
      <c r="E38" s="12" t="e">
        <f>VLOOKUP(D38,'PHIEU XT'!AC:AE,3,0)</f>
        <v>#N/A</v>
      </c>
      <c r="F38" s="13">
        <v>0</v>
      </c>
      <c r="G38" s="13">
        <v>0</v>
      </c>
      <c r="H38" s="13">
        <v>0</v>
      </c>
      <c r="I38" s="13">
        <v>0</v>
      </c>
      <c r="J38" s="13">
        <v>0</v>
      </c>
      <c r="K38" s="13">
        <v>0</v>
      </c>
      <c r="L38" s="12" t="s">
        <v>32</v>
      </c>
    </row>
    <row r="39" spans="1:12" x14ac:dyDescent="0.25">
      <c r="A39" s="12" t="s">
        <v>2813</v>
      </c>
      <c r="B39" s="12" t="s">
        <v>2814</v>
      </c>
      <c r="C39" s="12" t="s">
        <v>2813</v>
      </c>
      <c r="D39" s="12" t="s">
        <v>2814</v>
      </c>
      <c r="E39" s="12" t="e">
        <f>VLOOKUP(D39,'PHIEU XT'!AC:AE,3,0)</f>
        <v>#N/A</v>
      </c>
      <c r="F39" s="13">
        <v>0</v>
      </c>
      <c r="G39" s="13">
        <v>0</v>
      </c>
      <c r="H39" s="13">
        <v>0</v>
      </c>
      <c r="I39" s="13">
        <v>0</v>
      </c>
      <c r="J39" s="13">
        <v>0</v>
      </c>
      <c r="K39" s="13">
        <v>0</v>
      </c>
      <c r="L39" s="12" t="s">
        <v>32</v>
      </c>
    </row>
    <row r="40" spans="1:12" x14ac:dyDescent="0.25">
      <c r="A40" s="12" t="s">
        <v>2816</v>
      </c>
      <c r="B40" s="12" t="s">
        <v>2817</v>
      </c>
      <c r="C40" s="12" t="s">
        <v>2816</v>
      </c>
      <c r="D40" s="12" t="s">
        <v>2817</v>
      </c>
      <c r="E40" s="12" t="e">
        <f>VLOOKUP(D40,'PHIEU XT'!AC:AE,3,0)</f>
        <v>#N/A</v>
      </c>
      <c r="F40" s="13">
        <v>0</v>
      </c>
      <c r="G40" s="13">
        <v>0</v>
      </c>
      <c r="H40" s="13">
        <v>0</v>
      </c>
      <c r="I40" s="13">
        <v>0</v>
      </c>
      <c r="J40" s="13">
        <v>0</v>
      </c>
      <c r="K40" s="13">
        <v>0</v>
      </c>
      <c r="L40" s="12" t="s">
        <v>32</v>
      </c>
    </row>
    <row r="41" spans="1:12" x14ac:dyDescent="0.25">
      <c r="A41" s="12" t="s">
        <v>2818</v>
      </c>
      <c r="B41" s="12" t="s">
        <v>2819</v>
      </c>
      <c r="C41" s="12" t="s">
        <v>2818</v>
      </c>
      <c r="D41" s="12" t="s">
        <v>2819</v>
      </c>
      <c r="E41" s="12" t="str">
        <f>VLOOKUP(D41,'PHIEU XT'!AC:AE,3,0)</f>
        <v>10182350</v>
      </c>
      <c r="F41" s="13">
        <v>37840</v>
      </c>
      <c r="G41" s="13">
        <v>60308</v>
      </c>
      <c r="H41" s="13">
        <v>56760</v>
      </c>
      <c r="I41" s="13">
        <v>0</v>
      </c>
      <c r="J41" s="13">
        <v>70950</v>
      </c>
      <c r="K41" s="13">
        <v>1876296400</v>
      </c>
      <c r="L41" s="12" t="s">
        <v>2741</v>
      </c>
    </row>
    <row r="42" spans="1:12" x14ac:dyDescent="0.25">
      <c r="A42" s="12" t="s">
        <v>2820</v>
      </c>
      <c r="B42" s="12" t="s">
        <v>2821</v>
      </c>
      <c r="C42" s="12" t="s">
        <v>2820</v>
      </c>
      <c r="D42" s="12" t="s">
        <v>2821</v>
      </c>
      <c r="E42" s="12" t="e">
        <f>VLOOKUP(D42,'PHIEU XT'!AC:AE,3,0)</f>
        <v>#N/A</v>
      </c>
      <c r="F42" s="13">
        <v>35000</v>
      </c>
      <c r="G42" s="13">
        <v>0</v>
      </c>
      <c r="H42" s="13">
        <v>0</v>
      </c>
      <c r="I42" s="13">
        <v>0</v>
      </c>
      <c r="J42" s="13">
        <v>0</v>
      </c>
      <c r="K42" s="13">
        <v>0</v>
      </c>
      <c r="L42" s="12" t="s">
        <v>32</v>
      </c>
    </row>
    <row r="43" spans="1:12" x14ac:dyDescent="0.25">
      <c r="A43" s="12" t="s">
        <v>2822</v>
      </c>
      <c r="B43" s="12" t="s">
        <v>2823</v>
      </c>
      <c r="C43" s="12" t="s">
        <v>2822</v>
      </c>
      <c r="D43" s="12" t="s">
        <v>2823</v>
      </c>
      <c r="E43" s="12" t="e">
        <f>VLOOKUP(D43,'PHIEU XT'!AC:AE,3,0)</f>
        <v>#N/A</v>
      </c>
      <c r="F43" s="13">
        <v>0</v>
      </c>
      <c r="G43" s="13">
        <v>263722</v>
      </c>
      <c r="H43" s="13">
        <v>0</v>
      </c>
      <c r="I43" s="13">
        <v>0</v>
      </c>
      <c r="J43" s="13">
        <v>263722</v>
      </c>
      <c r="K43" s="13">
        <v>0</v>
      </c>
      <c r="L43" s="12" t="s">
        <v>2741</v>
      </c>
    </row>
    <row r="44" spans="1:12" x14ac:dyDescent="0.25">
      <c r="A44" s="12" t="s">
        <v>2822</v>
      </c>
      <c r="B44" s="12" t="s">
        <v>2823</v>
      </c>
      <c r="C44" s="12" t="s">
        <v>2822</v>
      </c>
      <c r="D44" s="12" t="s">
        <v>2823</v>
      </c>
      <c r="E44" s="12" t="e">
        <f>VLOOKUP(D44,'PHIEU XT'!AC:AE,3,0)</f>
        <v>#N/A</v>
      </c>
      <c r="F44" s="13">
        <v>0</v>
      </c>
      <c r="G44" s="13">
        <v>263722</v>
      </c>
      <c r="H44" s="13">
        <v>0</v>
      </c>
      <c r="I44" s="13">
        <v>0</v>
      </c>
      <c r="J44" s="13">
        <v>263722</v>
      </c>
      <c r="K44" s="13">
        <v>0</v>
      </c>
      <c r="L44" s="12" t="s">
        <v>2741</v>
      </c>
    </row>
    <row r="45" spans="1:12" x14ac:dyDescent="0.25">
      <c r="A45" s="12" t="s">
        <v>2822</v>
      </c>
      <c r="B45" s="12" t="s">
        <v>2823</v>
      </c>
      <c r="C45" s="12" t="s">
        <v>2822</v>
      </c>
      <c r="D45" s="12" t="s">
        <v>2823</v>
      </c>
      <c r="E45" s="12" t="e">
        <f>VLOOKUP(D45,'PHIEU XT'!AC:AE,3,0)</f>
        <v>#N/A</v>
      </c>
      <c r="F45" s="13">
        <v>0</v>
      </c>
      <c r="G45" s="13">
        <v>263722</v>
      </c>
      <c r="H45" s="13">
        <v>0</v>
      </c>
      <c r="I45" s="13">
        <v>0</v>
      </c>
      <c r="J45" s="13">
        <v>263722</v>
      </c>
      <c r="K45" s="13">
        <v>0</v>
      </c>
      <c r="L45" s="12" t="s">
        <v>2741</v>
      </c>
    </row>
    <row r="46" spans="1:12" x14ac:dyDescent="0.25">
      <c r="A46" s="12" t="s">
        <v>2828</v>
      </c>
      <c r="B46" s="12" t="s">
        <v>2829</v>
      </c>
      <c r="C46" s="12" t="s">
        <v>2828</v>
      </c>
      <c r="D46" s="12" t="s">
        <v>2829</v>
      </c>
      <c r="E46" s="12" t="e">
        <f>VLOOKUP(D46,'PHIEU XT'!AC:AE,3,0)</f>
        <v>#N/A</v>
      </c>
      <c r="F46" s="13">
        <v>0</v>
      </c>
      <c r="G46" s="13">
        <v>208702</v>
      </c>
      <c r="H46" s="13">
        <v>0</v>
      </c>
      <c r="I46" s="13">
        <v>0</v>
      </c>
      <c r="J46" s="13">
        <v>0</v>
      </c>
      <c r="K46" s="13">
        <v>0</v>
      </c>
      <c r="L46" s="12" t="s">
        <v>2810</v>
      </c>
    </row>
    <row r="47" spans="1:12" x14ac:dyDescent="0.25">
      <c r="A47" s="12" t="s">
        <v>2830</v>
      </c>
      <c r="B47" s="12" t="s">
        <v>2831</v>
      </c>
      <c r="C47" s="12" t="s">
        <v>2830</v>
      </c>
      <c r="D47" s="12" t="s">
        <v>2831</v>
      </c>
      <c r="E47" s="12" t="e">
        <f>VLOOKUP(D47,'PHIEU XT'!AC:AE,3,0)</f>
        <v>#N/A</v>
      </c>
      <c r="F47" s="13">
        <v>0</v>
      </c>
      <c r="G47" s="13">
        <v>366969</v>
      </c>
      <c r="H47" s="13">
        <v>0</v>
      </c>
      <c r="I47" s="13">
        <v>0</v>
      </c>
      <c r="J47" s="13">
        <v>366969</v>
      </c>
      <c r="K47" s="13">
        <v>0</v>
      </c>
      <c r="L47" s="12" t="s">
        <v>2810</v>
      </c>
    </row>
    <row r="48" spans="1:12" x14ac:dyDescent="0.25">
      <c r="A48" s="12" t="s">
        <v>2832</v>
      </c>
      <c r="B48" s="12" t="s">
        <v>2833</v>
      </c>
      <c r="C48" s="12" t="s">
        <v>2832</v>
      </c>
      <c r="D48" s="12" t="s">
        <v>2833</v>
      </c>
      <c r="E48" s="12" t="e">
        <f>VLOOKUP(D48,'PHIEU XT'!AC:AE,3,0)</f>
        <v>#N/A</v>
      </c>
      <c r="F48" s="13">
        <v>0</v>
      </c>
      <c r="G48" s="13">
        <v>404097</v>
      </c>
      <c r="H48" s="13">
        <v>0</v>
      </c>
      <c r="I48" s="13">
        <v>0</v>
      </c>
      <c r="J48" s="13">
        <v>404097</v>
      </c>
      <c r="K48" s="13">
        <v>0</v>
      </c>
      <c r="L48" s="12" t="s">
        <v>2810</v>
      </c>
    </row>
    <row r="49" spans="1:12" x14ac:dyDescent="0.25">
      <c r="A49" s="12" t="s">
        <v>2834</v>
      </c>
      <c r="B49" s="12" t="s">
        <v>2835</v>
      </c>
      <c r="C49" s="12" t="s">
        <v>2834</v>
      </c>
      <c r="D49" s="12" t="s">
        <v>2835</v>
      </c>
      <c r="E49" s="12" t="e">
        <f>VLOOKUP(D49,'PHIEU XT'!AC:AE,3,0)</f>
        <v>#N/A</v>
      </c>
      <c r="F49" s="13">
        <v>0</v>
      </c>
      <c r="G49" s="13">
        <v>341697</v>
      </c>
      <c r="H49" s="13">
        <v>0</v>
      </c>
      <c r="I49" s="13">
        <v>0</v>
      </c>
      <c r="J49" s="13">
        <v>341697</v>
      </c>
      <c r="K49" s="13">
        <v>0</v>
      </c>
      <c r="L49" s="12" t="s">
        <v>2810</v>
      </c>
    </row>
    <row r="50" spans="1:12" x14ac:dyDescent="0.25">
      <c r="A50" s="12" t="s">
        <v>2834</v>
      </c>
      <c r="B50" s="12" t="s">
        <v>2835</v>
      </c>
      <c r="C50" s="12" t="s">
        <v>2834</v>
      </c>
      <c r="D50" s="12" t="s">
        <v>2835</v>
      </c>
      <c r="E50" s="12" t="e">
        <f>VLOOKUP(D50,'PHIEU XT'!AC:AE,3,0)</f>
        <v>#N/A</v>
      </c>
      <c r="F50" s="13">
        <v>0</v>
      </c>
      <c r="G50" s="13">
        <v>341697</v>
      </c>
      <c r="H50" s="13">
        <v>0</v>
      </c>
      <c r="I50" s="13">
        <v>0</v>
      </c>
      <c r="J50" s="13">
        <v>341697</v>
      </c>
      <c r="K50" s="13">
        <v>0</v>
      </c>
      <c r="L50" s="12" t="s">
        <v>2810</v>
      </c>
    </row>
    <row r="51" spans="1:12" x14ac:dyDescent="0.25">
      <c r="A51" s="12" t="s">
        <v>2834</v>
      </c>
      <c r="B51" s="12" t="s">
        <v>2835</v>
      </c>
      <c r="C51" s="12" t="s">
        <v>2834</v>
      </c>
      <c r="D51" s="12" t="s">
        <v>2835</v>
      </c>
      <c r="E51" s="12" t="e">
        <f>VLOOKUP(D51,'PHIEU XT'!AC:AE,3,0)</f>
        <v>#N/A</v>
      </c>
      <c r="F51" s="13">
        <v>0</v>
      </c>
      <c r="G51" s="13">
        <v>341697</v>
      </c>
      <c r="H51" s="13">
        <v>0</v>
      </c>
      <c r="I51" s="13">
        <v>0</v>
      </c>
      <c r="J51" s="13">
        <v>341697</v>
      </c>
      <c r="K51" s="13">
        <v>0</v>
      </c>
      <c r="L51" s="12" t="s">
        <v>2810</v>
      </c>
    </row>
    <row r="52" spans="1:12" x14ac:dyDescent="0.25">
      <c r="A52" s="12" t="s">
        <v>2838</v>
      </c>
      <c r="B52" s="12" t="s">
        <v>2839</v>
      </c>
      <c r="C52" s="12" t="s">
        <v>2838</v>
      </c>
      <c r="D52" s="12" t="s">
        <v>2839</v>
      </c>
      <c r="E52" s="12" t="e">
        <f>VLOOKUP(D52,'PHIEU XT'!AC:AE,3,0)</f>
        <v>#N/A</v>
      </c>
      <c r="F52" s="13">
        <v>0</v>
      </c>
      <c r="G52" s="13">
        <v>481924</v>
      </c>
      <c r="H52" s="13">
        <v>0</v>
      </c>
      <c r="I52" s="13">
        <v>0</v>
      </c>
      <c r="J52" s="13">
        <v>481924</v>
      </c>
      <c r="K52" s="13">
        <v>0</v>
      </c>
      <c r="L52" s="12" t="s">
        <v>2810</v>
      </c>
    </row>
    <row r="53" spans="1:12" x14ac:dyDescent="0.25">
      <c r="A53" s="12" t="s">
        <v>2840</v>
      </c>
      <c r="B53" s="12" t="s">
        <v>2841</v>
      </c>
      <c r="C53" s="12" t="s">
        <v>2840</v>
      </c>
      <c r="D53" s="12" t="s">
        <v>2841</v>
      </c>
      <c r="E53" s="12" t="e">
        <f>VLOOKUP(D53,'PHIEU XT'!AC:AE,3,0)</f>
        <v>#N/A</v>
      </c>
      <c r="F53" s="13">
        <v>19200</v>
      </c>
      <c r="G53" s="13">
        <v>0</v>
      </c>
      <c r="H53" s="13">
        <v>0</v>
      </c>
      <c r="I53" s="13">
        <v>0</v>
      </c>
      <c r="J53" s="13">
        <v>0</v>
      </c>
      <c r="K53" s="13">
        <v>0</v>
      </c>
      <c r="L53" s="12" t="s">
        <v>32</v>
      </c>
    </row>
    <row r="54" spans="1:12" x14ac:dyDescent="0.25">
      <c r="A54" s="12" t="s">
        <v>2842</v>
      </c>
      <c r="B54" s="12" t="s">
        <v>2843</v>
      </c>
      <c r="C54" s="12" t="s">
        <v>2842</v>
      </c>
      <c r="D54" s="12" t="s">
        <v>2843</v>
      </c>
      <c r="E54" s="12" t="e">
        <f>VLOOKUP(D54,'PHIEU XT'!AC:AE,3,0)</f>
        <v>#N/A</v>
      </c>
      <c r="F54" s="13">
        <v>36790000</v>
      </c>
      <c r="G54" s="13">
        <v>0</v>
      </c>
      <c r="H54" s="13">
        <v>0</v>
      </c>
      <c r="I54" s="13">
        <v>0</v>
      </c>
      <c r="J54" s="13">
        <v>0</v>
      </c>
      <c r="K54" s="13">
        <v>0</v>
      </c>
      <c r="L54" s="12" t="s">
        <v>2741</v>
      </c>
    </row>
    <row r="55" spans="1:12" x14ac:dyDescent="0.25">
      <c r="A55" s="12" t="s">
        <v>2844</v>
      </c>
      <c r="B55" s="12" t="s">
        <v>2845</v>
      </c>
      <c r="C55" s="12" t="s">
        <v>2844</v>
      </c>
      <c r="D55" s="12" t="s">
        <v>2845</v>
      </c>
      <c r="E55" s="12" t="e">
        <f>VLOOKUP(D55,'PHIEU XT'!AC:AE,3,0)</f>
        <v>#N/A</v>
      </c>
      <c r="F55" s="13">
        <v>17000000</v>
      </c>
      <c r="G55" s="13">
        <v>0</v>
      </c>
      <c r="H55" s="13">
        <v>0</v>
      </c>
      <c r="I55" s="13">
        <v>0</v>
      </c>
      <c r="J55" s="13">
        <v>0</v>
      </c>
      <c r="K55" s="13">
        <v>0</v>
      </c>
      <c r="L55" s="12" t="s">
        <v>32</v>
      </c>
    </row>
    <row r="56" spans="1:12" x14ac:dyDescent="0.25">
      <c r="A56" s="12" t="s">
        <v>2846</v>
      </c>
      <c r="B56" s="12" t="s">
        <v>2847</v>
      </c>
      <c r="C56" s="12" t="s">
        <v>2846</v>
      </c>
      <c r="D56" s="12" t="s">
        <v>2847</v>
      </c>
      <c r="E56" s="12" t="e">
        <f>VLOOKUP(D56,'PHIEU XT'!AC:AE,3,0)</f>
        <v>#N/A</v>
      </c>
      <c r="F56" s="13">
        <v>0</v>
      </c>
      <c r="G56" s="13">
        <v>0</v>
      </c>
      <c r="H56" s="13">
        <v>0</v>
      </c>
      <c r="I56" s="13">
        <v>0</v>
      </c>
      <c r="J56" s="13">
        <v>0</v>
      </c>
      <c r="K56" s="13">
        <v>0</v>
      </c>
      <c r="L56" s="12" t="s">
        <v>32</v>
      </c>
    </row>
    <row r="57" spans="1:12" x14ac:dyDescent="0.25">
      <c r="A57" s="12" t="s">
        <v>2848</v>
      </c>
      <c r="B57" s="12" t="s">
        <v>2849</v>
      </c>
      <c r="C57" s="12" t="s">
        <v>2848</v>
      </c>
      <c r="D57" s="12" t="s">
        <v>2849</v>
      </c>
      <c r="E57" s="12" t="e">
        <f>VLOOKUP(D57,'PHIEU XT'!AC:AE,3,0)</f>
        <v>#N/A</v>
      </c>
      <c r="F57" s="13">
        <v>0</v>
      </c>
      <c r="G57" s="13">
        <v>0</v>
      </c>
      <c r="H57" s="13">
        <v>0</v>
      </c>
      <c r="I57" s="13">
        <v>0</v>
      </c>
      <c r="J57" s="13">
        <v>0</v>
      </c>
      <c r="K57" s="13">
        <v>0</v>
      </c>
      <c r="L57" s="12" t="s">
        <v>32</v>
      </c>
    </row>
    <row r="58" spans="1:12" x14ac:dyDescent="0.25">
      <c r="A58" s="12" t="s">
        <v>2850</v>
      </c>
      <c r="B58" s="12" t="s">
        <v>2851</v>
      </c>
      <c r="C58" s="12" t="s">
        <v>2850</v>
      </c>
      <c r="D58" s="12" t="s">
        <v>2851</v>
      </c>
      <c r="E58" s="12" t="e">
        <f>VLOOKUP(D58,'PHIEU XT'!AC:AE,3,0)</f>
        <v>#N/A</v>
      </c>
      <c r="F58" s="13">
        <v>0</v>
      </c>
      <c r="G58" s="13">
        <v>0</v>
      </c>
      <c r="H58" s="13">
        <v>0</v>
      </c>
      <c r="I58" s="13">
        <v>0</v>
      </c>
      <c r="J58" s="13">
        <v>0</v>
      </c>
      <c r="K58" s="13">
        <v>0</v>
      </c>
      <c r="L58" s="12" t="s">
        <v>32</v>
      </c>
    </row>
    <row r="59" spans="1:12" x14ac:dyDescent="0.25">
      <c r="A59" s="12" t="s">
        <v>2852</v>
      </c>
      <c r="B59" s="12" t="s">
        <v>2853</v>
      </c>
      <c r="C59" s="12" t="s">
        <v>2852</v>
      </c>
      <c r="D59" s="12" t="s">
        <v>2853</v>
      </c>
      <c r="E59" s="12" t="e">
        <f>VLOOKUP(D59,'PHIEU XT'!AC:AE,3,0)</f>
        <v>#N/A</v>
      </c>
      <c r="F59" s="13">
        <v>62000</v>
      </c>
      <c r="G59" s="13">
        <v>105400</v>
      </c>
      <c r="H59" s="13">
        <v>126364</v>
      </c>
      <c r="I59" s="13">
        <v>0</v>
      </c>
      <c r="J59" s="13">
        <v>105400</v>
      </c>
      <c r="K59" s="13">
        <v>0</v>
      </c>
      <c r="L59" s="12" t="s">
        <v>2741</v>
      </c>
    </row>
    <row r="60" spans="1:12" x14ac:dyDescent="0.25">
      <c r="A60" s="12" t="s">
        <v>2854</v>
      </c>
      <c r="B60" s="12" t="s">
        <v>2855</v>
      </c>
      <c r="C60" s="12" t="s">
        <v>2854</v>
      </c>
      <c r="D60" s="12" t="s">
        <v>2855</v>
      </c>
      <c r="E60" s="12" t="e">
        <f>VLOOKUP(D60,'PHIEU XT'!AC:AE,3,0)</f>
        <v>#N/A</v>
      </c>
      <c r="F60" s="13">
        <v>324545455</v>
      </c>
      <c r="G60" s="13">
        <v>0</v>
      </c>
      <c r="H60" s="13">
        <v>0</v>
      </c>
      <c r="I60" s="13">
        <v>0</v>
      </c>
      <c r="J60" s="13">
        <v>0</v>
      </c>
      <c r="K60" s="13">
        <v>0</v>
      </c>
      <c r="L60" s="12" t="s">
        <v>32</v>
      </c>
    </row>
    <row r="61" spans="1:12" x14ac:dyDescent="0.25">
      <c r="A61" s="12" t="s">
        <v>2856</v>
      </c>
      <c r="B61" s="12" t="s">
        <v>2857</v>
      </c>
      <c r="C61" s="12" t="s">
        <v>2856</v>
      </c>
      <c r="D61" s="12" t="s">
        <v>2857</v>
      </c>
      <c r="E61" s="12" t="e">
        <f>VLOOKUP(D61,'PHIEU XT'!AC:AE,3,0)</f>
        <v>#N/A</v>
      </c>
      <c r="F61" s="13">
        <v>0</v>
      </c>
      <c r="G61" s="13">
        <v>0</v>
      </c>
      <c r="H61" s="13">
        <v>0</v>
      </c>
      <c r="I61" s="13">
        <v>0</v>
      </c>
      <c r="J61" s="13">
        <v>0</v>
      </c>
      <c r="K61" s="13">
        <v>0</v>
      </c>
      <c r="L61" s="12" t="s">
        <v>32</v>
      </c>
    </row>
    <row r="62" spans="1:12" x14ac:dyDescent="0.25">
      <c r="A62" s="12" t="s">
        <v>2858</v>
      </c>
      <c r="B62" s="12" t="s">
        <v>2859</v>
      </c>
      <c r="C62" s="12" t="s">
        <v>2858</v>
      </c>
      <c r="D62" s="12" t="s">
        <v>2859</v>
      </c>
      <c r="E62" s="12" t="e">
        <f>VLOOKUP(D62,'PHIEU XT'!AC:AE,3,0)</f>
        <v>#N/A</v>
      </c>
      <c r="F62" s="13">
        <v>6060</v>
      </c>
      <c r="G62" s="13">
        <v>0</v>
      </c>
      <c r="H62" s="13">
        <v>0</v>
      </c>
      <c r="I62" s="13">
        <v>0</v>
      </c>
      <c r="J62" s="13">
        <v>0</v>
      </c>
      <c r="K62" s="13">
        <v>0</v>
      </c>
      <c r="L62" s="12" t="s">
        <v>32</v>
      </c>
    </row>
    <row r="63" spans="1:12" x14ac:dyDescent="0.25">
      <c r="A63" s="12" t="s">
        <v>2860</v>
      </c>
      <c r="B63" s="12" t="s">
        <v>2861</v>
      </c>
      <c r="C63" s="12" t="s">
        <v>2860</v>
      </c>
      <c r="D63" s="12" t="s">
        <v>2861</v>
      </c>
      <c r="E63" s="12" t="e">
        <f>VLOOKUP(D63,'PHIEU XT'!AC:AE,3,0)</f>
        <v>#N/A</v>
      </c>
      <c r="F63" s="13">
        <v>0</v>
      </c>
      <c r="G63" s="13">
        <v>212400</v>
      </c>
      <c r="H63" s="13">
        <v>0</v>
      </c>
      <c r="I63" s="13">
        <v>0</v>
      </c>
      <c r="J63" s="13">
        <v>212400</v>
      </c>
      <c r="K63" s="13">
        <v>0</v>
      </c>
      <c r="L63" s="12" t="s">
        <v>2741</v>
      </c>
    </row>
    <row r="64" spans="1:12" x14ac:dyDescent="0.25">
      <c r="A64" s="12" t="s">
        <v>2862</v>
      </c>
      <c r="B64" s="12" t="s">
        <v>2863</v>
      </c>
      <c r="C64" s="12" t="s">
        <v>2862</v>
      </c>
      <c r="D64" s="12" t="s">
        <v>2863</v>
      </c>
      <c r="E64" s="12" t="e">
        <f>VLOOKUP(D64,'PHIEU XT'!AC:AE,3,0)</f>
        <v>#N/A</v>
      </c>
      <c r="F64" s="13">
        <v>62810</v>
      </c>
      <c r="G64" s="13">
        <v>110250</v>
      </c>
      <c r="H64" s="13">
        <v>88200</v>
      </c>
      <c r="I64" s="13">
        <v>0</v>
      </c>
      <c r="J64" s="13">
        <v>110250</v>
      </c>
      <c r="K64" s="13">
        <v>309653300</v>
      </c>
      <c r="L64" s="12" t="s">
        <v>2741</v>
      </c>
    </row>
    <row r="65" spans="1:12" x14ac:dyDescent="0.25">
      <c r="A65" s="12" t="s">
        <v>2864</v>
      </c>
      <c r="B65" s="12" t="s">
        <v>2865</v>
      </c>
      <c r="C65" s="12" t="s">
        <v>2864</v>
      </c>
      <c r="D65" s="12" t="s">
        <v>2865</v>
      </c>
      <c r="E65" s="12" t="e">
        <f>VLOOKUP(D65,'PHIEU XT'!AC:AE,3,0)</f>
        <v>#N/A</v>
      </c>
      <c r="F65" s="13">
        <v>24000</v>
      </c>
      <c r="G65" s="13">
        <v>0</v>
      </c>
      <c r="H65" s="13">
        <v>0</v>
      </c>
      <c r="I65" s="13">
        <v>0</v>
      </c>
      <c r="J65" s="13">
        <v>0</v>
      </c>
      <c r="K65" s="13">
        <v>0</v>
      </c>
      <c r="L65" s="12" t="s">
        <v>32</v>
      </c>
    </row>
    <row r="66" spans="1:12" x14ac:dyDescent="0.25">
      <c r="A66" s="12" t="s">
        <v>2866</v>
      </c>
      <c r="B66" s="12" t="s">
        <v>2867</v>
      </c>
      <c r="C66" s="12" t="s">
        <v>2866</v>
      </c>
      <c r="D66" s="12" t="s">
        <v>2867</v>
      </c>
      <c r="E66" s="12" t="e">
        <f>VLOOKUP(D66,'PHIEU XT'!AC:AE,3,0)</f>
        <v>#N/A</v>
      </c>
      <c r="F66" s="13">
        <v>31864</v>
      </c>
      <c r="G66" s="13">
        <v>66635</v>
      </c>
      <c r="H66" s="13">
        <v>56000</v>
      </c>
      <c r="I66" s="13">
        <v>70000</v>
      </c>
      <c r="J66" s="13">
        <v>66635</v>
      </c>
      <c r="K66" s="13">
        <v>715272008</v>
      </c>
      <c r="L66" s="12" t="s">
        <v>2741</v>
      </c>
    </row>
    <row r="67" spans="1:12" x14ac:dyDescent="0.25">
      <c r="A67" s="12" t="s">
        <v>2868</v>
      </c>
      <c r="B67" s="12" t="s">
        <v>2869</v>
      </c>
      <c r="C67" s="12" t="s">
        <v>2868</v>
      </c>
      <c r="D67" s="12" t="s">
        <v>2869</v>
      </c>
      <c r="E67" s="12" t="e">
        <f>VLOOKUP(D67,'PHIEU XT'!AC:AE,3,0)</f>
        <v>#N/A</v>
      </c>
      <c r="F67" s="13">
        <v>18728</v>
      </c>
      <c r="G67" s="13">
        <v>0</v>
      </c>
      <c r="H67" s="13">
        <v>0</v>
      </c>
      <c r="I67" s="13">
        <v>0</v>
      </c>
      <c r="J67" s="13">
        <v>0</v>
      </c>
      <c r="K67" s="13">
        <v>207674792</v>
      </c>
      <c r="L67" s="12" t="s">
        <v>2741</v>
      </c>
    </row>
    <row r="68" spans="1:12" x14ac:dyDescent="0.25">
      <c r="A68" s="12" t="s">
        <v>2870</v>
      </c>
      <c r="B68" s="12" t="s">
        <v>2871</v>
      </c>
      <c r="C68" s="12" t="s">
        <v>2870</v>
      </c>
      <c r="D68" s="12" t="s">
        <v>2871</v>
      </c>
      <c r="E68" s="12" t="e">
        <f>VLOOKUP(D68,'PHIEU XT'!AC:AE,3,0)</f>
        <v>#N/A</v>
      </c>
      <c r="F68" s="13">
        <v>31214</v>
      </c>
      <c r="G68" s="13">
        <v>49500</v>
      </c>
      <c r="H68" s="13">
        <v>44550</v>
      </c>
      <c r="I68" s="13">
        <v>59400</v>
      </c>
      <c r="J68" s="13">
        <v>49500</v>
      </c>
      <c r="K68" s="13">
        <v>1524189424</v>
      </c>
      <c r="L68" s="12" t="s">
        <v>2741</v>
      </c>
    </row>
    <row r="69" spans="1:12" x14ac:dyDescent="0.25">
      <c r="A69" s="12" t="s">
        <v>2872</v>
      </c>
      <c r="B69" s="12" t="s">
        <v>2873</v>
      </c>
      <c r="C69" s="12" t="s">
        <v>2872</v>
      </c>
      <c r="D69" s="12" t="s">
        <v>2873</v>
      </c>
      <c r="E69" s="12" t="str">
        <f>VLOOKUP(D69,'PHIEU XT'!AC:AE,3,0)</f>
        <v>10182348</v>
      </c>
      <c r="F69" s="13">
        <v>36000</v>
      </c>
      <c r="G69" s="13">
        <v>0</v>
      </c>
      <c r="H69" s="13">
        <v>0</v>
      </c>
      <c r="I69" s="13">
        <v>0</v>
      </c>
      <c r="J69" s="13">
        <v>51638</v>
      </c>
      <c r="K69" s="13">
        <v>0</v>
      </c>
      <c r="L69" s="12" t="s">
        <v>2810</v>
      </c>
    </row>
    <row r="70" spans="1:12" x14ac:dyDescent="0.25">
      <c r="A70" s="12" t="s">
        <v>2837</v>
      </c>
      <c r="B70" s="12" t="s">
        <v>2836</v>
      </c>
      <c r="C70" s="12" t="s">
        <v>2837</v>
      </c>
      <c r="D70" s="12" t="s">
        <v>2836</v>
      </c>
      <c r="E70" s="12" t="e">
        <f>VLOOKUP(D70,'PHIEU XT'!AC:AE,3,0)</f>
        <v>#N/A</v>
      </c>
      <c r="F70" s="13">
        <v>56100</v>
      </c>
      <c r="G70" s="13">
        <v>94013</v>
      </c>
      <c r="H70" s="13">
        <v>77091</v>
      </c>
      <c r="I70" s="13">
        <v>79911</v>
      </c>
      <c r="J70" s="13">
        <v>94013</v>
      </c>
      <c r="K70" s="13">
        <v>64739400</v>
      </c>
      <c r="L70" s="12" t="s">
        <v>2741</v>
      </c>
    </row>
    <row r="71" spans="1:12" x14ac:dyDescent="0.25">
      <c r="A71" s="12" t="s">
        <v>2874</v>
      </c>
      <c r="B71" s="12" t="s">
        <v>2875</v>
      </c>
      <c r="C71" s="12" t="s">
        <v>2874</v>
      </c>
      <c r="D71" s="12" t="s">
        <v>2875</v>
      </c>
      <c r="E71" s="12" t="e">
        <f>VLOOKUP(D71,'PHIEU XT'!AC:AE,3,0)</f>
        <v>#N/A</v>
      </c>
      <c r="F71" s="13">
        <v>0</v>
      </c>
      <c r="G71" s="13">
        <v>0</v>
      </c>
      <c r="H71" s="13">
        <v>0</v>
      </c>
      <c r="I71" s="13">
        <v>0</v>
      </c>
      <c r="J71" s="13">
        <v>0</v>
      </c>
      <c r="K71" s="13">
        <v>4557244</v>
      </c>
      <c r="L71" s="12" t="s">
        <v>32</v>
      </c>
    </row>
    <row r="72" spans="1:12" x14ac:dyDescent="0.25">
      <c r="A72" s="12" t="s">
        <v>2876</v>
      </c>
      <c r="B72" s="12" t="s">
        <v>2877</v>
      </c>
      <c r="C72" s="12" t="s">
        <v>2876</v>
      </c>
      <c r="D72" s="12" t="s">
        <v>2877</v>
      </c>
      <c r="E72" s="12" t="e">
        <f>VLOOKUP(D72,'PHIEU XT'!AC:AE,3,0)</f>
        <v>#N/A</v>
      </c>
      <c r="F72" s="13">
        <v>0</v>
      </c>
      <c r="G72" s="13">
        <v>0</v>
      </c>
      <c r="H72" s="13">
        <v>0</v>
      </c>
      <c r="I72" s="13">
        <v>0</v>
      </c>
      <c r="J72" s="13">
        <v>0</v>
      </c>
      <c r="K72" s="13">
        <v>0</v>
      </c>
      <c r="L72" s="12" t="s">
        <v>32</v>
      </c>
    </row>
    <row r="73" spans="1:12" x14ac:dyDescent="0.25">
      <c r="A73" s="12" t="s">
        <v>2825</v>
      </c>
      <c r="B73" s="12" t="s">
        <v>2824</v>
      </c>
      <c r="C73" s="12" t="s">
        <v>2825</v>
      </c>
      <c r="D73" s="12" t="s">
        <v>2824</v>
      </c>
      <c r="E73" s="12" t="str">
        <f>VLOOKUP(D73,'PHIEU XT'!AC:AE,3,0)</f>
        <v>10005986</v>
      </c>
      <c r="F73" s="13">
        <v>61050</v>
      </c>
      <c r="G73" s="13">
        <v>91068</v>
      </c>
      <c r="H73" s="13">
        <v>88846</v>
      </c>
      <c r="I73" s="13">
        <v>79961</v>
      </c>
      <c r="J73" s="13">
        <v>111058</v>
      </c>
      <c r="K73" s="13">
        <v>15428926600</v>
      </c>
      <c r="L73" s="12" t="s">
        <v>2741</v>
      </c>
    </row>
    <row r="74" spans="1:12" x14ac:dyDescent="0.25">
      <c r="A74" s="12" t="s">
        <v>2878</v>
      </c>
      <c r="B74" s="12" t="s">
        <v>2879</v>
      </c>
      <c r="C74" s="12" t="s">
        <v>2878</v>
      </c>
      <c r="D74" s="12" t="s">
        <v>2879</v>
      </c>
      <c r="E74" s="12" t="e">
        <f>VLOOKUP(D74,'PHIEU XT'!AC:AE,3,0)</f>
        <v>#N/A</v>
      </c>
      <c r="F74" s="13">
        <v>55000</v>
      </c>
      <c r="G74" s="13">
        <v>0</v>
      </c>
      <c r="H74" s="13">
        <v>0</v>
      </c>
      <c r="I74" s="13">
        <v>0</v>
      </c>
      <c r="J74" s="13">
        <v>0</v>
      </c>
      <c r="K74" s="13">
        <v>0</v>
      </c>
      <c r="L74" s="12" t="s">
        <v>32</v>
      </c>
    </row>
    <row r="75" spans="1:12" x14ac:dyDescent="0.25">
      <c r="A75" s="12" t="s">
        <v>2880</v>
      </c>
      <c r="B75" s="12" t="s">
        <v>2881</v>
      </c>
      <c r="C75" s="12" t="s">
        <v>2880</v>
      </c>
      <c r="D75" s="12" t="s">
        <v>2881</v>
      </c>
      <c r="E75" s="12" t="e">
        <f>VLOOKUP(D75,'PHIEU XT'!AC:AE,3,0)</f>
        <v>#N/A</v>
      </c>
      <c r="F75" s="13">
        <v>0</v>
      </c>
      <c r="G75" s="13">
        <v>0</v>
      </c>
      <c r="H75" s="13">
        <v>0</v>
      </c>
      <c r="I75" s="13">
        <v>0</v>
      </c>
      <c r="J75" s="13">
        <v>0</v>
      </c>
      <c r="K75" s="13">
        <v>0</v>
      </c>
      <c r="L75" s="12" t="s">
        <v>2741</v>
      </c>
    </row>
    <row r="76" spans="1:12" x14ac:dyDescent="0.25">
      <c r="A76" s="12" t="s">
        <v>2882</v>
      </c>
      <c r="B76" s="12" t="s">
        <v>2883</v>
      </c>
      <c r="C76" s="12" t="s">
        <v>2882</v>
      </c>
      <c r="D76" s="12" t="s">
        <v>2883</v>
      </c>
      <c r="E76" s="12" t="str">
        <f>VLOOKUP(D76,'PHIEU XT'!AC:AE,3,0)</f>
        <v>10182349</v>
      </c>
      <c r="F76" s="13">
        <v>30272</v>
      </c>
      <c r="G76" s="13">
        <v>50400</v>
      </c>
      <c r="H76" s="13">
        <v>61050</v>
      </c>
      <c r="I76" s="13">
        <v>0</v>
      </c>
      <c r="J76" s="13">
        <v>0</v>
      </c>
      <c r="K76" s="13">
        <v>473817344</v>
      </c>
      <c r="L76" s="12" t="s">
        <v>2741</v>
      </c>
    </row>
    <row r="77" spans="1:12" x14ac:dyDescent="0.25">
      <c r="A77" s="12" t="s">
        <v>2884</v>
      </c>
      <c r="B77" s="12" t="s">
        <v>2885</v>
      </c>
      <c r="C77" s="12" t="s">
        <v>2884</v>
      </c>
      <c r="D77" s="12" t="s">
        <v>2885</v>
      </c>
      <c r="E77" s="12" t="e">
        <f>VLOOKUP(D77,'PHIEU XT'!AC:AE,3,0)</f>
        <v>#N/A</v>
      </c>
      <c r="F77" s="13">
        <v>6200</v>
      </c>
      <c r="G77" s="13">
        <v>0</v>
      </c>
      <c r="H77" s="13">
        <v>0</v>
      </c>
      <c r="I77" s="13">
        <v>0</v>
      </c>
      <c r="J77" s="13">
        <v>9200</v>
      </c>
      <c r="K77" s="13">
        <v>1522224</v>
      </c>
      <c r="L77" s="12" t="s">
        <v>2741</v>
      </c>
    </row>
    <row r="78" spans="1:12" x14ac:dyDescent="0.25">
      <c r="A78" s="12" t="s">
        <v>2886</v>
      </c>
      <c r="B78" s="12" t="s">
        <v>2887</v>
      </c>
      <c r="C78" s="12" t="s">
        <v>2886</v>
      </c>
      <c r="D78" s="12" t="s">
        <v>2887</v>
      </c>
      <c r="E78" s="12" t="e">
        <f>VLOOKUP(D78,'PHIEU XT'!AC:AE,3,0)</f>
        <v>#N/A</v>
      </c>
      <c r="F78" s="13">
        <v>0</v>
      </c>
      <c r="G78" s="13">
        <v>0</v>
      </c>
      <c r="H78" s="13">
        <v>0</v>
      </c>
      <c r="I78" s="13">
        <v>0</v>
      </c>
      <c r="J78" s="13">
        <v>0</v>
      </c>
      <c r="K78" s="13">
        <v>0</v>
      </c>
      <c r="L78" s="12" t="s">
        <v>2741</v>
      </c>
    </row>
    <row r="79" spans="1:12" x14ac:dyDescent="0.25">
      <c r="A79" s="12" t="s">
        <v>2888</v>
      </c>
      <c r="B79" s="12" t="s">
        <v>2889</v>
      </c>
      <c r="C79" s="12" t="s">
        <v>2888</v>
      </c>
      <c r="D79" s="12" t="s">
        <v>2889</v>
      </c>
      <c r="E79" s="12" t="e">
        <f>VLOOKUP(D79,'PHIEU XT'!AC:AE,3,0)</f>
        <v>#N/A</v>
      </c>
      <c r="F79" s="13">
        <v>0</v>
      </c>
      <c r="G79" s="13">
        <v>0</v>
      </c>
      <c r="H79" s="13">
        <v>0</v>
      </c>
      <c r="I79" s="13">
        <v>0</v>
      </c>
      <c r="J79" s="13">
        <v>0</v>
      </c>
      <c r="K79" s="13">
        <v>242176</v>
      </c>
      <c r="L79" s="12" t="s">
        <v>32</v>
      </c>
    </row>
    <row r="80" spans="1:12" x14ac:dyDescent="0.25">
      <c r="A80" s="12" t="s">
        <v>2827</v>
      </c>
      <c r="B80" s="12" t="s">
        <v>2826</v>
      </c>
      <c r="C80" s="12" t="s">
        <v>2827</v>
      </c>
      <c r="D80" s="12" t="s">
        <v>2826</v>
      </c>
      <c r="E80" s="12" t="str">
        <f>VLOOKUP(D80,'PHIEU XT'!AC:AE,3,0)</f>
        <v>10638307</v>
      </c>
      <c r="F80" s="13">
        <v>30982</v>
      </c>
      <c r="G80" s="13">
        <v>40146</v>
      </c>
      <c r="H80" s="13">
        <v>50182</v>
      </c>
      <c r="I80" s="13">
        <v>45164</v>
      </c>
      <c r="J80" s="13">
        <v>50183</v>
      </c>
      <c r="K80" s="13">
        <v>5346311946</v>
      </c>
      <c r="L80" s="12" t="s">
        <v>2741</v>
      </c>
    </row>
    <row r="81" spans="1:12" x14ac:dyDescent="0.25">
      <c r="A81" s="12" t="s">
        <v>2890</v>
      </c>
      <c r="B81" s="12" t="s">
        <v>2891</v>
      </c>
      <c r="C81" s="12" t="s">
        <v>2890</v>
      </c>
      <c r="D81" s="12" t="s">
        <v>2891</v>
      </c>
      <c r="E81" s="12" t="e">
        <f>VLOOKUP(D81,'PHIEU XT'!AC:AE,3,0)</f>
        <v>#N/A</v>
      </c>
      <c r="F81" s="13">
        <v>64750</v>
      </c>
      <c r="G81" s="13">
        <v>52448</v>
      </c>
      <c r="H81" s="13">
        <v>0</v>
      </c>
      <c r="I81" s="13">
        <v>0</v>
      </c>
      <c r="J81" s="13">
        <v>52448</v>
      </c>
      <c r="K81" s="13">
        <v>0</v>
      </c>
      <c r="L81" s="12" t="s">
        <v>2810</v>
      </c>
    </row>
    <row r="82" spans="1:12" x14ac:dyDescent="0.25">
      <c r="A82" s="12" t="s">
        <v>2892</v>
      </c>
      <c r="B82" s="12" t="s">
        <v>2893</v>
      </c>
      <c r="C82" s="12" t="s">
        <v>2892</v>
      </c>
      <c r="D82" s="12" t="s">
        <v>2893</v>
      </c>
      <c r="E82" s="12" t="e">
        <f>VLOOKUP(D82,'PHIEU XT'!AC:AE,3,0)</f>
        <v>#N/A</v>
      </c>
      <c r="F82" s="13">
        <v>56980</v>
      </c>
      <c r="G82" s="13">
        <v>101989</v>
      </c>
      <c r="H82" s="13">
        <v>81591</v>
      </c>
      <c r="I82" s="13">
        <v>86691</v>
      </c>
      <c r="J82" s="13">
        <v>101989</v>
      </c>
      <c r="K82" s="13">
        <v>77663740</v>
      </c>
      <c r="L82" s="12" t="s">
        <v>2741</v>
      </c>
    </row>
    <row r="83" spans="1:12" x14ac:dyDescent="0.25">
      <c r="A83" s="12" t="s">
        <v>2894</v>
      </c>
      <c r="B83" s="12" t="s">
        <v>2895</v>
      </c>
      <c r="C83" s="12" t="s">
        <v>2894</v>
      </c>
      <c r="D83" s="12" t="s">
        <v>2895</v>
      </c>
      <c r="E83" s="12" t="e">
        <f>VLOOKUP(D83,'PHIEU XT'!AC:AE,3,0)</f>
        <v>#N/A</v>
      </c>
      <c r="F83" s="13">
        <v>0</v>
      </c>
      <c r="G83" s="13">
        <v>0</v>
      </c>
      <c r="H83" s="13">
        <v>0</v>
      </c>
      <c r="I83" s="13">
        <v>0</v>
      </c>
      <c r="J83" s="13">
        <v>0</v>
      </c>
      <c r="K83" s="13">
        <v>0</v>
      </c>
      <c r="L83" s="12" t="s">
        <v>2741</v>
      </c>
    </row>
    <row r="84" spans="1:12" x14ac:dyDescent="0.25">
      <c r="A84" s="12" t="s">
        <v>2896</v>
      </c>
      <c r="B84" s="12" t="s">
        <v>2897</v>
      </c>
      <c r="C84" s="12" t="s">
        <v>2896</v>
      </c>
      <c r="D84" s="12" t="s">
        <v>2897</v>
      </c>
      <c r="E84" s="12" t="e">
        <f>VLOOKUP(D84,'PHIEU XT'!AC:AE,3,0)</f>
        <v>#N/A</v>
      </c>
      <c r="F84" s="13">
        <v>25000</v>
      </c>
      <c r="G84" s="13">
        <v>0</v>
      </c>
      <c r="H84" s="13">
        <v>0</v>
      </c>
      <c r="I84" s="13">
        <v>0</v>
      </c>
      <c r="J84" s="13">
        <v>0</v>
      </c>
      <c r="K84" s="13">
        <v>0</v>
      </c>
      <c r="L84" s="12" t="s">
        <v>32</v>
      </c>
    </row>
    <row r="85" spans="1:12" x14ac:dyDescent="0.25">
      <c r="A85" s="12" t="s">
        <v>2898</v>
      </c>
      <c r="B85" s="12" t="s">
        <v>2899</v>
      </c>
      <c r="C85" s="12" t="s">
        <v>2898</v>
      </c>
      <c r="D85" s="12" t="s">
        <v>2899</v>
      </c>
      <c r="E85" s="12" t="str">
        <f>VLOOKUP(D85,'PHIEU XT'!AC:AE,3,0)</f>
        <v>10184167</v>
      </c>
      <c r="F85" s="13">
        <v>55176</v>
      </c>
      <c r="G85" s="13">
        <v>111606</v>
      </c>
      <c r="H85" s="13">
        <v>83705</v>
      </c>
      <c r="I85" s="13">
        <v>89285</v>
      </c>
      <c r="J85" s="13">
        <v>0</v>
      </c>
      <c r="K85" s="13">
        <v>2004102672</v>
      </c>
      <c r="L85" s="12" t="s">
        <v>2741</v>
      </c>
    </row>
    <row r="86" spans="1:12" x14ac:dyDescent="0.25">
      <c r="A86" s="12" t="s">
        <v>2900</v>
      </c>
      <c r="B86" s="12" t="s">
        <v>2901</v>
      </c>
      <c r="C86" s="12" t="s">
        <v>2900</v>
      </c>
      <c r="D86" s="12" t="s">
        <v>2901</v>
      </c>
      <c r="E86" s="12" t="e">
        <f>VLOOKUP(D86,'PHIEU XT'!AC:AE,3,0)</f>
        <v>#N/A</v>
      </c>
      <c r="F86" s="13">
        <v>55000</v>
      </c>
      <c r="G86" s="13">
        <v>0</v>
      </c>
      <c r="H86" s="13">
        <v>0</v>
      </c>
      <c r="I86" s="13">
        <v>0</v>
      </c>
      <c r="J86" s="13">
        <v>0</v>
      </c>
      <c r="K86" s="13">
        <v>0</v>
      </c>
      <c r="L86" s="12" t="s">
        <v>32</v>
      </c>
    </row>
    <row r="87" spans="1:12" x14ac:dyDescent="0.25">
      <c r="A87" s="12" t="s">
        <v>2902</v>
      </c>
      <c r="B87" s="12" t="s">
        <v>2903</v>
      </c>
      <c r="C87" s="12" t="s">
        <v>2902</v>
      </c>
      <c r="D87" s="12" t="s">
        <v>2903</v>
      </c>
      <c r="E87" s="12" t="e">
        <f>VLOOKUP(D87,'PHIEU XT'!AC:AE,3,0)</f>
        <v>#N/A</v>
      </c>
      <c r="F87" s="13">
        <v>95199128</v>
      </c>
      <c r="G87" s="13">
        <v>0</v>
      </c>
      <c r="H87" s="13">
        <v>0</v>
      </c>
      <c r="I87" s="13">
        <v>0</v>
      </c>
      <c r="J87" s="13">
        <v>0</v>
      </c>
      <c r="K87" s="13">
        <v>95199128</v>
      </c>
      <c r="L87" s="12" t="s">
        <v>32</v>
      </c>
    </row>
    <row r="88" spans="1:12" x14ac:dyDescent="0.25">
      <c r="A88" s="12" t="s">
        <v>2904</v>
      </c>
      <c r="B88" s="12" t="s">
        <v>2905</v>
      </c>
      <c r="C88" s="12" t="s">
        <v>2904</v>
      </c>
      <c r="D88" s="12" t="s">
        <v>2905</v>
      </c>
      <c r="E88" s="12" t="e">
        <f>VLOOKUP(D88,'PHIEU XT'!AC:AE,3,0)</f>
        <v>#N/A</v>
      </c>
      <c r="F88" s="13">
        <v>211402800</v>
      </c>
      <c r="G88" s="13">
        <v>0</v>
      </c>
      <c r="H88" s="13">
        <v>0</v>
      </c>
      <c r="I88" s="13">
        <v>0</v>
      </c>
      <c r="J88" s="13">
        <v>0</v>
      </c>
      <c r="K88" s="13">
        <v>211402800</v>
      </c>
      <c r="L88" s="12" t="s">
        <v>32</v>
      </c>
    </row>
    <row r="89" spans="1:12" x14ac:dyDescent="0.25">
      <c r="A89" s="12" t="s">
        <v>2906</v>
      </c>
      <c r="B89" s="12" t="s">
        <v>2907</v>
      </c>
      <c r="C89" s="12" t="s">
        <v>2906</v>
      </c>
      <c r="D89" s="12" t="s">
        <v>2907</v>
      </c>
      <c r="E89" s="12" t="e">
        <f>VLOOKUP(D89,'PHIEU XT'!AC:AE,3,0)</f>
        <v>#N/A</v>
      </c>
      <c r="F89" s="13">
        <v>30062883</v>
      </c>
      <c r="G89" s="13">
        <v>0</v>
      </c>
      <c r="H89" s="13">
        <v>0</v>
      </c>
      <c r="I89" s="13">
        <v>0</v>
      </c>
      <c r="J89" s="13">
        <v>0</v>
      </c>
      <c r="K89" s="13">
        <v>30062883</v>
      </c>
      <c r="L89" s="12" t="s">
        <v>32</v>
      </c>
    </row>
    <row r="90" spans="1:12" x14ac:dyDescent="0.25">
      <c r="A90" s="12" t="s">
        <v>2908</v>
      </c>
      <c r="B90" s="12" t="s">
        <v>2909</v>
      </c>
      <c r="C90" s="12" t="s">
        <v>2908</v>
      </c>
      <c r="D90" s="12" t="s">
        <v>2909</v>
      </c>
      <c r="E90" s="12" t="e">
        <f>VLOOKUP(D90,'PHIEU XT'!AC:AE,3,0)</f>
        <v>#N/A</v>
      </c>
      <c r="F90" s="13">
        <v>163000</v>
      </c>
      <c r="G90" s="13">
        <v>168000</v>
      </c>
      <c r="H90" s="13">
        <v>0</v>
      </c>
      <c r="I90" s="13">
        <v>0</v>
      </c>
      <c r="J90" s="13">
        <v>0</v>
      </c>
      <c r="K90" s="13">
        <v>0</v>
      </c>
      <c r="L90" s="12" t="s">
        <v>2910</v>
      </c>
    </row>
    <row r="91" spans="1:12" x14ac:dyDescent="0.25">
      <c r="A91" s="12" t="s">
        <v>2911</v>
      </c>
      <c r="B91" s="12" t="s">
        <v>2912</v>
      </c>
      <c r="C91" s="12" t="s">
        <v>2911</v>
      </c>
      <c r="D91" s="12" t="s">
        <v>2912</v>
      </c>
      <c r="E91" s="12" t="e">
        <f>VLOOKUP(D91,'PHIEU XT'!AC:AE,3,0)</f>
        <v>#N/A</v>
      </c>
      <c r="F91" s="13">
        <v>160000</v>
      </c>
      <c r="G91" s="13">
        <v>155000</v>
      </c>
      <c r="H91" s="13">
        <v>170000</v>
      </c>
      <c r="I91" s="13">
        <v>0</v>
      </c>
      <c r="J91" s="13">
        <v>0</v>
      </c>
      <c r="K91" s="13">
        <v>0</v>
      </c>
      <c r="L91" s="12" t="s">
        <v>2910</v>
      </c>
    </row>
    <row r="92" spans="1:12" x14ac:dyDescent="0.25">
      <c r="A92" s="12" t="s">
        <v>2913</v>
      </c>
      <c r="B92" s="12" t="s">
        <v>2914</v>
      </c>
      <c r="C92" s="12" t="s">
        <v>2913</v>
      </c>
      <c r="D92" s="12" t="s">
        <v>2914</v>
      </c>
      <c r="E92" s="12" t="e">
        <f>VLOOKUP(D92,'PHIEU XT'!AC:AE,3,0)</f>
        <v>#N/A</v>
      </c>
      <c r="F92" s="13">
        <v>0</v>
      </c>
      <c r="G92" s="13">
        <v>33000</v>
      </c>
      <c r="H92" s="13">
        <v>0</v>
      </c>
      <c r="I92" s="13">
        <v>0</v>
      </c>
      <c r="J92" s="13">
        <v>0</v>
      </c>
      <c r="K92" s="13">
        <v>0</v>
      </c>
      <c r="L92" s="12" t="s">
        <v>32</v>
      </c>
    </row>
    <row r="93" spans="1:12" x14ac:dyDescent="0.25">
      <c r="A93" s="12" t="s">
        <v>2915</v>
      </c>
      <c r="B93" s="12" t="s">
        <v>2916</v>
      </c>
      <c r="C93" s="12" t="s">
        <v>2915</v>
      </c>
      <c r="D93" s="12" t="s">
        <v>2916</v>
      </c>
      <c r="E93" s="12" t="e">
        <f>VLOOKUP(D93,'PHIEU XT'!AC:AE,3,0)</f>
        <v>#N/A</v>
      </c>
      <c r="F93" s="13">
        <v>40904</v>
      </c>
      <c r="G93" s="13">
        <v>52300</v>
      </c>
      <c r="H93" s="13">
        <v>0</v>
      </c>
      <c r="I93" s="13">
        <v>0</v>
      </c>
      <c r="J93" s="13">
        <v>0</v>
      </c>
      <c r="K93" s="13">
        <v>0</v>
      </c>
      <c r="L93" s="12" t="s">
        <v>32</v>
      </c>
    </row>
    <row r="94" spans="1:12" x14ac:dyDescent="0.25">
      <c r="A94" s="12" t="s">
        <v>2917</v>
      </c>
      <c r="B94" s="12" t="s">
        <v>2918</v>
      </c>
      <c r="C94" s="12" t="s">
        <v>2917</v>
      </c>
      <c r="D94" s="12" t="s">
        <v>2918</v>
      </c>
      <c r="E94" s="12" t="e">
        <f>VLOOKUP(D94,'PHIEU XT'!AC:AE,3,0)</f>
        <v>#N/A</v>
      </c>
      <c r="F94" s="13">
        <v>41200</v>
      </c>
      <c r="G94" s="13">
        <v>50000</v>
      </c>
      <c r="H94" s="13">
        <v>48300</v>
      </c>
      <c r="I94" s="13">
        <v>0</v>
      </c>
      <c r="J94" s="13">
        <v>0</v>
      </c>
      <c r="K94" s="13">
        <v>0</v>
      </c>
      <c r="L94" s="12" t="s">
        <v>2910</v>
      </c>
    </row>
    <row r="95" spans="1:12" x14ac:dyDescent="0.25">
      <c r="A95" s="12" t="s">
        <v>2919</v>
      </c>
      <c r="B95" s="12" t="s">
        <v>2920</v>
      </c>
      <c r="C95" s="12" t="s">
        <v>2919</v>
      </c>
      <c r="D95" s="12" t="s">
        <v>2920</v>
      </c>
      <c r="E95" s="12" t="e">
        <f>VLOOKUP(D95,'PHIEU XT'!AC:AE,3,0)</f>
        <v>#N/A</v>
      </c>
      <c r="F95" s="13">
        <v>0</v>
      </c>
      <c r="G95" s="13">
        <v>43000</v>
      </c>
      <c r="H95" s="13">
        <v>49500</v>
      </c>
      <c r="I95" s="13">
        <v>0</v>
      </c>
      <c r="J95" s="13">
        <v>0</v>
      </c>
      <c r="K95" s="13">
        <v>0</v>
      </c>
      <c r="L95" s="12" t="s">
        <v>2910</v>
      </c>
    </row>
    <row r="96" spans="1:12" x14ac:dyDescent="0.25">
      <c r="A96" s="12" t="s">
        <v>2921</v>
      </c>
      <c r="B96" s="12" t="s">
        <v>2922</v>
      </c>
      <c r="C96" s="12" t="s">
        <v>2921</v>
      </c>
      <c r="D96" s="12" t="s">
        <v>2922</v>
      </c>
      <c r="E96" s="12" t="e">
        <f>VLOOKUP(D96,'PHIEU XT'!AC:AE,3,0)</f>
        <v>#N/A</v>
      </c>
      <c r="F96" s="13">
        <v>73000</v>
      </c>
      <c r="G96" s="13">
        <v>49500</v>
      </c>
      <c r="H96" s="13">
        <v>0</v>
      </c>
      <c r="I96" s="13">
        <v>0</v>
      </c>
      <c r="J96" s="13">
        <v>0</v>
      </c>
      <c r="K96" s="13">
        <v>4001160300</v>
      </c>
      <c r="L96" s="12" t="s">
        <v>32</v>
      </c>
    </row>
    <row r="97" spans="1:12" x14ac:dyDescent="0.25">
      <c r="A97" s="12" t="s">
        <v>2923</v>
      </c>
      <c r="B97" s="12" t="s">
        <v>2924</v>
      </c>
      <c r="C97" s="12" t="s">
        <v>2923</v>
      </c>
      <c r="D97" s="12" t="s">
        <v>2924</v>
      </c>
      <c r="E97" s="12" t="e">
        <f>VLOOKUP(D97,'PHIEU XT'!AC:AE,3,0)</f>
        <v>#N/A</v>
      </c>
      <c r="F97" s="13">
        <v>47000</v>
      </c>
      <c r="G97" s="13">
        <v>47000</v>
      </c>
      <c r="H97" s="13">
        <v>0</v>
      </c>
      <c r="I97" s="13">
        <v>0</v>
      </c>
      <c r="J97" s="13">
        <v>0</v>
      </c>
      <c r="K97" s="13">
        <v>676288990</v>
      </c>
      <c r="L97" s="12" t="s">
        <v>32</v>
      </c>
    </row>
    <row r="98" spans="1:12" x14ac:dyDescent="0.25">
      <c r="A98" s="12" t="s">
        <v>2925</v>
      </c>
      <c r="B98" s="12" t="s">
        <v>2926</v>
      </c>
      <c r="C98" s="12" t="s">
        <v>2925</v>
      </c>
      <c r="D98" s="12" t="s">
        <v>2926</v>
      </c>
      <c r="E98" s="12" t="e">
        <f>VLOOKUP(D98,'PHIEU XT'!AC:AE,3,0)</f>
        <v>#N/A</v>
      </c>
      <c r="F98" s="13">
        <v>55000</v>
      </c>
      <c r="G98" s="13">
        <v>52000</v>
      </c>
      <c r="H98" s="13">
        <v>0</v>
      </c>
      <c r="I98" s="13">
        <v>0</v>
      </c>
      <c r="J98" s="13">
        <v>0</v>
      </c>
      <c r="K98" s="13">
        <v>833975000</v>
      </c>
      <c r="L98" s="12" t="s">
        <v>32</v>
      </c>
    </row>
    <row r="99" spans="1:12" x14ac:dyDescent="0.25">
      <c r="A99" s="12" t="s">
        <v>2927</v>
      </c>
      <c r="B99" s="12" t="s">
        <v>2928</v>
      </c>
      <c r="C99" s="12" t="s">
        <v>2927</v>
      </c>
      <c r="D99" s="12" t="s">
        <v>2928</v>
      </c>
      <c r="E99" s="12" t="e">
        <f>VLOOKUP(D99,'PHIEU XT'!AC:AE,3,0)</f>
        <v>#N/A</v>
      </c>
      <c r="F99" s="13">
        <v>60000</v>
      </c>
      <c r="G99" s="13">
        <v>71000</v>
      </c>
      <c r="H99" s="13">
        <v>0</v>
      </c>
      <c r="I99" s="13">
        <v>0</v>
      </c>
      <c r="J99" s="13">
        <v>0</v>
      </c>
      <c r="K99" s="13">
        <v>2452759295</v>
      </c>
      <c r="L99" s="12" t="s">
        <v>32</v>
      </c>
    </row>
    <row r="100" spans="1:12" x14ac:dyDescent="0.25">
      <c r="A100" s="12" t="s">
        <v>2929</v>
      </c>
      <c r="B100" s="12" t="s">
        <v>2930</v>
      </c>
      <c r="C100" s="12" t="s">
        <v>2929</v>
      </c>
      <c r="D100" s="12" t="s">
        <v>2930</v>
      </c>
      <c r="E100" s="12" t="e">
        <f>VLOOKUP(D100,'PHIEU XT'!AC:AE,3,0)</f>
        <v>#N/A</v>
      </c>
      <c r="F100" s="13">
        <v>42000</v>
      </c>
      <c r="G100" s="13">
        <v>40000</v>
      </c>
      <c r="H100" s="13">
        <v>44000</v>
      </c>
      <c r="I100" s="13">
        <v>0</v>
      </c>
      <c r="J100" s="13">
        <v>0</v>
      </c>
      <c r="K100" s="13">
        <v>26030188549</v>
      </c>
      <c r="L100" s="12" t="s">
        <v>32</v>
      </c>
    </row>
    <row r="101" spans="1:12" x14ac:dyDescent="0.25">
      <c r="A101" s="12" t="s">
        <v>2931</v>
      </c>
      <c r="B101" s="12" t="s">
        <v>2932</v>
      </c>
      <c r="C101" s="12" t="s">
        <v>2931</v>
      </c>
      <c r="D101" s="12" t="s">
        <v>2932</v>
      </c>
      <c r="E101" s="12" t="e">
        <f>VLOOKUP(D101,'PHIEU XT'!AC:AE,3,0)</f>
        <v>#N/A</v>
      </c>
      <c r="F101" s="13">
        <v>0</v>
      </c>
      <c r="G101" s="13">
        <v>37085</v>
      </c>
      <c r="H101" s="13">
        <v>0</v>
      </c>
      <c r="I101" s="13">
        <v>0</v>
      </c>
      <c r="J101" s="13">
        <v>0</v>
      </c>
      <c r="K101" s="13">
        <v>0</v>
      </c>
      <c r="L101" s="12" t="s">
        <v>2910</v>
      </c>
    </row>
    <row r="102" spans="1:12" x14ac:dyDescent="0.25">
      <c r="A102" s="12" t="s">
        <v>2933</v>
      </c>
      <c r="B102" s="12" t="s">
        <v>2934</v>
      </c>
      <c r="C102" s="12" t="s">
        <v>2933</v>
      </c>
      <c r="D102" s="12" t="s">
        <v>2934</v>
      </c>
      <c r="E102" s="12" t="e">
        <f>VLOOKUP(D102,'PHIEU XT'!AC:AE,3,0)</f>
        <v>#N/A</v>
      </c>
      <c r="F102" s="13">
        <v>0</v>
      </c>
      <c r="G102" s="13">
        <v>29470</v>
      </c>
      <c r="H102" s="13">
        <v>0</v>
      </c>
      <c r="I102" s="13">
        <v>0</v>
      </c>
      <c r="J102" s="13">
        <v>0</v>
      </c>
      <c r="K102" s="13">
        <v>0</v>
      </c>
      <c r="L102" s="12" t="s">
        <v>2910</v>
      </c>
    </row>
    <row r="103" spans="1:12" x14ac:dyDescent="0.25">
      <c r="A103" s="12" t="s">
        <v>2935</v>
      </c>
      <c r="B103" s="12" t="s">
        <v>2936</v>
      </c>
      <c r="C103" s="12" t="s">
        <v>2935</v>
      </c>
      <c r="D103" s="12" t="s">
        <v>2936</v>
      </c>
      <c r="E103" s="12" t="e">
        <f>VLOOKUP(D103,'PHIEU XT'!AC:AE,3,0)</f>
        <v>#N/A</v>
      </c>
      <c r="F103" s="13">
        <v>0</v>
      </c>
      <c r="G103" s="13">
        <v>29470</v>
      </c>
      <c r="H103" s="13">
        <v>0</v>
      </c>
      <c r="I103" s="13">
        <v>0</v>
      </c>
      <c r="J103" s="13">
        <v>0</v>
      </c>
      <c r="K103" s="13">
        <v>0</v>
      </c>
      <c r="L103" s="12" t="s">
        <v>2910</v>
      </c>
    </row>
    <row r="104" spans="1:12" x14ac:dyDescent="0.25">
      <c r="A104" s="12" t="s">
        <v>2937</v>
      </c>
      <c r="B104" s="12" t="s">
        <v>2938</v>
      </c>
      <c r="C104" s="12" t="s">
        <v>2937</v>
      </c>
      <c r="D104" s="12" t="s">
        <v>2938</v>
      </c>
      <c r="E104" s="12" t="e">
        <f>VLOOKUP(D104,'PHIEU XT'!AC:AE,3,0)</f>
        <v>#N/A</v>
      </c>
      <c r="F104" s="13">
        <v>51000</v>
      </c>
      <c r="G104" s="13">
        <v>0</v>
      </c>
      <c r="H104" s="13">
        <v>0</v>
      </c>
      <c r="I104" s="13">
        <v>0</v>
      </c>
      <c r="J104" s="13">
        <v>0</v>
      </c>
      <c r="K104" s="13">
        <v>3039472253</v>
      </c>
      <c r="L104" s="12" t="s">
        <v>2910</v>
      </c>
    </row>
    <row r="105" spans="1:12" x14ac:dyDescent="0.25">
      <c r="A105" s="12" t="s">
        <v>2939</v>
      </c>
      <c r="B105" s="12" t="s">
        <v>2940</v>
      </c>
      <c r="C105" s="12" t="s">
        <v>2939</v>
      </c>
      <c r="D105" s="12" t="s">
        <v>2940</v>
      </c>
      <c r="E105" s="12" t="e">
        <f>VLOOKUP(D105,'PHIEU XT'!AC:AE,3,0)</f>
        <v>#N/A</v>
      </c>
      <c r="F105" s="13">
        <v>69000</v>
      </c>
      <c r="G105" s="13">
        <v>0</v>
      </c>
      <c r="H105" s="13">
        <v>0</v>
      </c>
      <c r="I105" s="13">
        <v>0</v>
      </c>
      <c r="J105" s="13">
        <v>0</v>
      </c>
      <c r="K105" s="13">
        <v>70295820</v>
      </c>
      <c r="L105" s="12" t="s">
        <v>2941</v>
      </c>
    </row>
    <row r="106" spans="1:12" x14ac:dyDescent="0.25">
      <c r="A106" s="12" t="s">
        <v>2942</v>
      </c>
      <c r="B106" s="12" t="s">
        <v>2943</v>
      </c>
      <c r="C106" s="12" t="s">
        <v>2942</v>
      </c>
      <c r="D106" s="12" t="s">
        <v>2943</v>
      </c>
      <c r="E106" s="12" t="e">
        <f>VLOOKUP(D106,'PHIEU XT'!AC:AE,3,0)</f>
        <v>#N/A</v>
      </c>
      <c r="F106" s="13">
        <v>63000</v>
      </c>
      <c r="G106" s="13">
        <v>0</v>
      </c>
      <c r="H106" s="13">
        <v>0</v>
      </c>
      <c r="I106" s="13">
        <v>0</v>
      </c>
      <c r="J106" s="13">
        <v>0</v>
      </c>
      <c r="K106" s="13">
        <v>94500000</v>
      </c>
      <c r="L106" s="12" t="s">
        <v>2941</v>
      </c>
    </row>
    <row r="107" spans="1:12" x14ac:dyDescent="0.25">
      <c r="A107" s="12" t="s">
        <v>2944</v>
      </c>
      <c r="B107" s="12" t="s">
        <v>2945</v>
      </c>
      <c r="C107" s="12" t="s">
        <v>2944</v>
      </c>
      <c r="D107" s="12" t="s">
        <v>2945</v>
      </c>
      <c r="E107" s="12" t="e">
        <f>VLOOKUP(D107,'PHIEU XT'!AC:AE,3,0)</f>
        <v>#N/A</v>
      </c>
      <c r="F107" s="13">
        <v>54000</v>
      </c>
      <c r="G107" s="13">
        <v>0</v>
      </c>
      <c r="H107" s="13">
        <v>0</v>
      </c>
      <c r="I107" s="13">
        <v>0</v>
      </c>
      <c r="J107" s="13">
        <v>0</v>
      </c>
      <c r="K107" s="13">
        <v>30294976987</v>
      </c>
      <c r="L107" s="12" t="s">
        <v>32</v>
      </c>
    </row>
    <row r="108" spans="1:12" x14ac:dyDescent="0.25">
      <c r="A108" s="12" t="s">
        <v>2946</v>
      </c>
      <c r="B108" s="12" t="s">
        <v>2947</v>
      </c>
      <c r="C108" s="12" t="s">
        <v>2946</v>
      </c>
      <c r="D108" s="12" t="s">
        <v>2947</v>
      </c>
      <c r="E108" s="12" t="e">
        <f>VLOOKUP(D108,'PHIEU XT'!AC:AE,3,0)</f>
        <v>#N/A</v>
      </c>
      <c r="F108" s="13">
        <v>65000</v>
      </c>
      <c r="G108" s="13">
        <v>0</v>
      </c>
      <c r="H108" s="13">
        <v>0</v>
      </c>
      <c r="I108" s="13">
        <v>0</v>
      </c>
      <c r="J108" s="13">
        <v>0</v>
      </c>
      <c r="K108" s="13">
        <v>5860400</v>
      </c>
      <c r="L108" s="12" t="s">
        <v>32</v>
      </c>
    </row>
    <row r="109" spans="1:12" x14ac:dyDescent="0.25">
      <c r="A109" s="12" t="s">
        <v>2948</v>
      </c>
      <c r="B109" s="12" t="s">
        <v>2949</v>
      </c>
      <c r="C109" s="12" t="s">
        <v>2948</v>
      </c>
      <c r="D109" s="12" t="s">
        <v>2949</v>
      </c>
      <c r="E109" s="12" t="e">
        <f>VLOOKUP(D109,'PHIEU XT'!AC:AE,3,0)</f>
        <v>#N/A</v>
      </c>
      <c r="F109" s="13">
        <v>80003</v>
      </c>
      <c r="G109" s="13">
        <v>0</v>
      </c>
      <c r="H109" s="13">
        <v>0</v>
      </c>
      <c r="I109" s="13">
        <v>0</v>
      </c>
      <c r="J109" s="13">
        <v>0</v>
      </c>
      <c r="K109" s="13">
        <v>22671049</v>
      </c>
      <c r="L109" s="12" t="s">
        <v>32</v>
      </c>
    </row>
    <row r="110" spans="1:12" x14ac:dyDescent="0.25">
      <c r="A110" s="12" t="s">
        <v>2950</v>
      </c>
      <c r="B110" s="12" t="s">
        <v>2951</v>
      </c>
      <c r="C110" s="12" t="s">
        <v>2950</v>
      </c>
      <c r="D110" s="12" t="s">
        <v>2951</v>
      </c>
      <c r="E110" s="12" t="e">
        <f>VLOOKUP(D110,'PHIEU XT'!AC:AE,3,0)</f>
        <v>#N/A</v>
      </c>
      <c r="F110" s="13">
        <v>60000</v>
      </c>
      <c r="G110" s="13">
        <v>0</v>
      </c>
      <c r="H110" s="13">
        <v>0</v>
      </c>
      <c r="I110" s="13">
        <v>0</v>
      </c>
      <c r="J110" s="13">
        <v>0</v>
      </c>
      <c r="K110" s="13">
        <v>4500000</v>
      </c>
      <c r="L110" s="12" t="s">
        <v>32</v>
      </c>
    </row>
    <row r="111" spans="1:12" x14ac:dyDescent="0.25">
      <c r="A111" s="12" t="s">
        <v>2952</v>
      </c>
      <c r="B111" s="12" t="s">
        <v>2953</v>
      </c>
      <c r="C111" s="12" t="s">
        <v>2952</v>
      </c>
      <c r="D111" s="12" t="s">
        <v>2953</v>
      </c>
      <c r="E111" s="12" t="e">
        <f>VLOOKUP(D111,'PHIEU XT'!AC:AE,3,0)</f>
        <v>#N/A</v>
      </c>
      <c r="F111" s="13">
        <v>36500</v>
      </c>
      <c r="G111" s="13">
        <v>0</v>
      </c>
      <c r="H111" s="13">
        <v>0</v>
      </c>
      <c r="I111" s="13">
        <v>0</v>
      </c>
      <c r="J111" s="13">
        <v>0</v>
      </c>
      <c r="K111" s="13">
        <v>2737500</v>
      </c>
      <c r="L111" s="12" t="s">
        <v>32</v>
      </c>
    </row>
    <row r="112" spans="1:12" x14ac:dyDescent="0.25">
      <c r="A112" s="12" t="s">
        <v>2954</v>
      </c>
      <c r="B112" s="12" t="s">
        <v>2955</v>
      </c>
      <c r="C112" s="12" t="s">
        <v>2954</v>
      </c>
      <c r="D112" s="12" t="s">
        <v>2955</v>
      </c>
      <c r="E112" s="12" t="e">
        <f>VLOOKUP(D112,'PHIEU XT'!AC:AE,3,0)</f>
        <v>#N/A</v>
      </c>
      <c r="F112" s="13">
        <v>76000</v>
      </c>
      <c r="G112" s="13">
        <v>0</v>
      </c>
      <c r="H112" s="13">
        <v>0</v>
      </c>
      <c r="I112" s="13">
        <v>0</v>
      </c>
      <c r="J112" s="13">
        <v>0</v>
      </c>
      <c r="K112" s="13">
        <v>4134400</v>
      </c>
      <c r="L112" s="12" t="s">
        <v>2910</v>
      </c>
    </row>
    <row r="113" spans="1:12" x14ac:dyDescent="0.25">
      <c r="A113" s="12" t="s">
        <v>2956</v>
      </c>
      <c r="B113" s="12" t="s">
        <v>2957</v>
      </c>
      <c r="C113" s="12" t="s">
        <v>2956</v>
      </c>
      <c r="D113" s="12" t="s">
        <v>2957</v>
      </c>
      <c r="E113" s="12" t="e">
        <f>VLOOKUP(D113,'PHIEU XT'!AC:AE,3,0)</f>
        <v>#N/A</v>
      </c>
      <c r="F113" s="13">
        <v>94000</v>
      </c>
      <c r="G113" s="13">
        <v>0</v>
      </c>
      <c r="H113" s="13">
        <v>0</v>
      </c>
      <c r="I113" s="13">
        <v>0</v>
      </c>
      <c r="J113" s="13">
        <v>0</v>
      </c>
      <c r="K113" s="13">
        <v>12910118</v>
      </c>
      <c r="L113" s="12" t="s">
        <v>32</v>
      </c>
    </row>
    <row r="114" spans="1:12" x14ac:dyDescent="0.25">
      <c r="A114" s="12" t="s">
        <v>2958</v>
      </c>
      <c r="B114" s="12" t="s">
        <v>2959</v>
      </c>
      <c r="C114" s="12" t="s">
        <v>2958</v>
      </c>
      <c r="D114" s="12" t="s">
        <v>2959</v>
      </c>
      <c r="E114" s="12" t="e">
        <f>VLOOKUP(D114,'PHIEU XT'!AC:AE,3,0)</f>
        <v>#N/A</v>
      </c>
      <c r="F114" s="13">
        <v>0</v>
      </c>
      <c r="G114" s="13">
        <v>53000</v>
      </c>
      <c r="H114" s="13">
        <v>0</v>
      </c>
      <c r="I114" s="13">
        <v>0</v>
      </c>
      <c r="J114" s="13">
        <v>0</v>
      </c>
      <c r="K114" s="13">
        <v>1320900000</v>
      </c>
      <c r="L114" s="12" t="s">
        <v>32</v>
      </c>
    </row>
    <row r="115" spans="1:12" x14ac:dyDescent="0.25">
      <c r="A115" s="12" t="s">
        <v>2960</v>
      </c>
      <c r="B115" s="12" t="s">
        <v>2961</v>
      </c>
      <c r="C115" s="12" t="s">
        <v>2960</v>
      </c>
      <c r="D115" s="12" t="s">
        <v>2961</v>
      </c>
      <c r="E115" s="12" t="e">
        <f>VLOOKUP(D115,'PHIEU XT'!AC:AE,3,0)</f>
        <v>#N/A</v>
      </c>
      <c r="F115" s="13">
        <v>45000</v>
      </c>
      <c r="G115" s="13">
        <v>45500</v>
      </c>
      <c r="H115" s="13">
        <v>0</v>
      </c>
      <c r="I115" s="13">
        <v>0</v>
      </c>
      <c r="J115" s="13">
        <v>0</v>
      </c>
      <c r="K115" s="13">
        <v>675000</v>
      </c>
      <c r="L115" s="12" t="s">
        <v>32</v>
      </c>
    </row>
    <row r="116" spans="1:12" x14ac:dyDescent="0.25">
      <c r="A116" s="12" t="s">
        <v>2962</v>
      </c>
      <c r="B116" s="12" t="s">
        <v>2963</v>
      </c>
      <c r="C116" s="12" t="s">
        <v>2962</v>
      </c>
      <c r="D116" s="12" t="s">
        <v>2963</v>
      </c>
      <c r="E116" s="12" t="e">
        <f>VLOOKUP(D116,'PHIEU XT'!AC:AE,3,0)</f>
        <v>#N/A</v>
      </c>
      <c r="F116" s="13">
        <v>39800</v>
      </c>
      <c r="G116" s="13">
        <v>43000</v>
      </c>
      <c r="H116" s="13">
        <v>0</v>
      </c>
      <c r="I116" s="13">
        <v>0</v>
      </c>
      <c r="J116" s="13">
        <v>0</v>
      </c>
      <c r="K116" s="13">
        <v>266642886</v>
      </c>
      <c r="L116" s="12" t="s">
        <v>32</v>
      </c>
    </row>
    <row r="117" spans="1:12" x14ac:dyDescent="0.25">
      <c r="A117" s="12" t="s">
        <v>2964</v>
      </c>
      <c r="B117" s="12" t="s">
        <v>2965</v>
      </c>
      <c r="C117" s="12" t="s">
        <v>2964</v>
      </c>
      <c r="D117" s="12" t="s">
        <v>2965</v>
      </c>
      <c r="E117" s="12" t="e">
        <f>VLOOKUP(D117,'PHIEU XT'!AC:AE,3,0)</f>
        <v>#N/A</v>
      </c>
      <c r="F117" s="13">
        <v>12586111</v>
      </c>
      <c r="G117" s="13">
        <v>0</v>
      </c>
      <c r="H117" s="13">
        <v>0</v>
      </c>
      <c r="I117" s="13">
        <v>0</v>
      </c>
      <c r="J117" s="13">
        <v>0</v>
      </c>
      <c r="K117" s="13">
        <v>0</v>
      </c>
      <c r="L117" s="12" t="s">
        <v>2741</v>
      </c>
    </row>
    <row r="118" spans="1:12" x14ac:dyDescent="0.25">
      <c r="A118" s="12" t="s">
        <v>2966</v>
      </c>
      <c r="B118" s="12" t="s">
        <v>2967</v>
      </c>
      <c r="C118" s="12" t="s">
        <v>2966</v>
      </c>
      <c r="D118" s="12" t="s">
        <v>2967</v>
      </c>
      <c r="E118" s="12" t="e">
        <f>VLOOKUP(D118,'PHIEU XT'!AC:AE,3,0)</f>
        <v>#N/A</v>
      </c>
      <c r="F118" s="13">
        <v>94000</v>
      </c>
      <c r="G118" s="13">
        <v>0</v>
      </c>
      <c r="H118" s="13">
        <v>0</v>
      </c>
      <c r="I118" s="13">
        <v>0</v>
      </c>
      <c r="J118" s="13">
        <v>0</v>
      </c>
      <c r="K118" s="13">
        <v>0</v>
      </c>
      <c r="L118" s="12" t="s">
        <v>32</v>
      </c>
    </row>
    <row r="119" spans="1:12" x14ac:dyDescent="0.25">
      <c r="A119" s="12" t="s">
        <v>2968</v>
      </c>
      <c r="B119" s="12" t="s">
        <v>2969</v>
      </c>
      <c r="C119" s="12" t="s">
        <v>2968</v>
      </c>
      <c r="D119" s="12" t="s">
        <v>2969</v>
      </c>
      <c r="E119" s="12" t="e">
        <f>VLOOKUP(D119,'PHIEU XT'!AC:AE,3,0)</f>
        <v>#N/A</v>
      </c>
      <c r="F119" s="13">
        <v>42589084</v>
      </c>
      <c r="G119" s="13">
        <v>0</v>
      </c>
      <c r="H119" s="13">
        <v>0</v>
      </c>
      <c r="I119" s="13">
        <v>0</v>
      </c>
      <c r="J119" s="13">
        <v>0</v>
      </c>
      <c r="K119" s="13">
        <v>42589084</v>
      </c>
      <c r="L119" s="12" t="s">
        <v>32</v>
      </c>
    </row>
    <row r="120" spans="1:12" x14ac:dyDescent="0.25">
      <c r="A120" s="12" t="s">
        <v>2970</v>
      </c>
      <c r="B120" s="12" t="s">
        <v>2971</v>
      </c>
      <c r="C120" s="12" t="s">
        <v>2970</v>
      </c>
      <c r="D120" s="12" t="s">
        <v>2971</v>
      </c>
      <c r="E120" s="12" t="e">
        <f>VLOOKUP(D120,'PHIEU XT'!AC:AE,3,0)</f>
        <v>#N/A</v>
      </c>
      <c r="F120" s="13">
        <v>364588000</v>
      </c>
      <c r="G120" s="13">
        <v>0</v>
      </c>
      <c r="H120" s="13">
        <v>0</v>
      </c>
      <c r="I120" s="13">
        <v>0</v>
      </c>
      <c r="J120" s="13">
        <v>0</v>
      </c>
      <c r="K120" s="13">
        <v>364588000</v>
      </c>
      <c r="L120" s="12" t="s">
        <v>2741</v>
      </c>
    </row>
    <row r="121" spans="1:12" x14ac:dyDescent="0.25">
      <c r="A121" s="12" t="s">
        <v>2972</v>
      </c>
      <c r="B121" s="12" t="s">
        <v>2973</v>
      </c>
      <c r="C121" s="12" t="s">
        <v>2972</v>
      </c>
      <c r="D121" s="12" t="s">
        <v>2973</v>
      </c>
      <c r="E121" s="12" t="e">
        <f>VLOOKUP(D121,'PHIEU XT'!AC:AE,3,0)</f>
        <v>#N/A</v>
      </c>
      <c r="F121" s="13">
        <v>0</v>
      </c>
      <c r="G121" s="13">
        <v>0</v>
      </c>
      <c r="H121" s="13">
        <v>0</v>
      </c>
      <c r="I121" s="13">
        <v>0</v>
      </c>
      <c r="J121" s="13">
        <v>0</v>
      </c>
      <c r="K121" s="13">
        <v>0</v>
      </c>
      <c r="L121" s="12" t="s">
        <v>32</v>
      </c>
    </row>
    <row r="122" spans="1:12" x14ac:dyDescent="0.25">
      <c r="A122" s="12" t="s">
        <v>2974</v>
      </c>
      <c r="B122" s="12" t="s">
        <v>2975</v>
      </c>
      <c r="C122" s="12" t="s">
        <v>2974</v>
      </c>
      <c r="D122" s="12" t="s">
        <v>2975</v>
      </c>
      <c r="E122" s="12" t="e">
        <f>VLOOKUP(D122,'PHIEU XT'!AC:AE,3,0)</f>
        <v>#N/A</v>
      </c>
      <c r="F122" s="13">
        <v>121233600</v>
      </c>
      <c r="G122" s="13">
        <v>0</v>
      </c>
      <c r="H122" s="13">
        <v>0</v>
      </c>
      <c r="I122" s="13">
        <v>0</v>
      </c>
      <c r="J122" s="13">
        <v>0</v>
      </c>
      <c r="K122" s="13">
        <v>121233600</v>
      </c>
      <c r="L122" s="12" t="s">
        <v>32</v>
      </c>
    </row>
    <row r="123" spans="1:12" x14ac:dyDescent="0.25">
      <c r="A123" s="12" t="s">
        <v>2976</v>
      </c>
      <c r="B123" s="12" t="s">
        <v>2977</v>
      </c>
      <c r="C123" s="12" t="s">
        <v>2976</v>
      </c>
      <c r="D123" s="12" t="s">
        <v>2977</v>
      </c>
      <c r="E123" s="12" t="e">
        <f>VLOOKUP(D123,'PHIEU XT'!AC:AE,3,0)</f>
        <v>#N/A</v>
      </c>
      <c r="F123" s="13">
        <v>0</v>
      </c>
      <c r="G123" s="13">
        <v>0</v>
      </c>
      <c r="H123" s="13">
        <v>0</v>
      </c>
      <c r="I123" s="13">
        <v>0</v>
      </c>
      <c r="J123" s="13">
        <v>0</v>
      </c>
      <c r="K123" s="13">
        <v>0</v>
      </c>
      <c r="L123" s="12" t="s">
        <v>32</v>
      </c>
    </row>
    <row r="124" spans="1:12" x14ac:dyDescent="0.25">
      <c r="A124" s="12" t="s">
        <v>2978</v>
      </c>
      <c r="B124" s="12" t="s">
        <v>2979</v>
      </c>
      <c r="C124" s="12" t="s">
        <v>2978</v>
      </c>
      <c r="D124" s="12" t="s">
        <v>2979</v>
      </c>
      <c r="E124" s="12" t="e">
        <f>VLOOKUP(D124,'PHIEU XT'!AC:AE,3,0)</f>
        <v>#N/A</v>
      </c>
      <c r="F124" s="13">
        <v>1221500000</v>
      </c>
      <c r="G124" s="13">
        <v>0</v>
      </c>
      <c r="H124" s="13">
        <v>0</v>
      </c>
      <c r="I124" s="13">
        <v>0</v>
      </c>
      <c r="J124" s="13">
        <v>0</v>
      </c>
      <c r="K124" s="13">
        <v>2443000000</v>
      </c>
      <c r="L124" s="12" t="s">
        <v>32</v>
      </c>
    </row>
    <row r="125" spans="1:12" x14ac:dyDescent="0.25">
      <c r="A125" s="12" t="s">
        <v>2980</v>
      </c>
      <c r="B125" s="12" t="s">
        <v>2981</v>
      </c>
      <c r="C125" s="12" t="s">
        <v>2980</v>
      </c>
      <c r="D125" s="12" t="s">
        <v>2981</v>
      </c>
      <c r="E125" s="12" t="e">
        <f>VLOOKUP(D125,'PHIEU XT'!AC:AE,3,0)</f>
        <v>#N/A</v>
      </c>
      <c r="F125" s="13">
        <v>42589084</v>
      </c>
      <c r="G125" s="13">
        <v>0</v>
      </c>
      <c r="H125" s="13">
        <v>0</v>
      </c>
      <c r="I125" s="13">
        <v>0</v>
      </c>
      <c r="J125" s="13">
        <v>0</v>
      </c>
      <c r="K125" s="13">
        <v>42589084</v>
      </c>
      <c r="L125" s="12" t="s">
        <v>32</v>
      </c>
    </row>
    <row r="126" spans="1:12" x14ac:dyDescent="0.25">
      <c r="A126" s="12" t="s">
        <v>2982</v>
      </c>
      <c r="B126" s="12" t="s">
        <v>2983</v>
      </c>
      <c r="C126" s="12" t="s">
        <v>2982</v>
      </c>
      <c r="D126" s="12" t="s">
        <v>2983</v>
      </c>
      <c r="E126" s="12" t="e">
        <f>VLOOKUP(D126,'PHIEU XT'!AC:AE,3,0)</f>
        <v>#N/A</v>
      </c>
      <c r="F126" s="13">
        <v>0</v>
      </c>
      <c r="G126" s="13">
        <v>0</v>
      </c>
      <c r="H126" s="13">
        <v>0</v>
      </c>
      <c r="I126" s="13">
        <v>0</v>
      </c>
      <c r="J126" s="13">
        <v>0</v>
      </c>
      <c r="K126" s="13">
        <v>0</v>
      </c>
      <c r="L126" s="12" t="s">
        <v>2810</v>
      </c>
    </row>
    <row r="127" spans="1:12" x14ac:dyDescent="0.25">
      <c r="A127" s="12" t="s">
        <v>2984</v>
      </c>
      <c r="B127" s="12" t="s">
        <v>2985</v>
      </c>
      <c r="C127" s="12" t="s">
        <v>2984</v>
      </c>
      <c r="D127" s="12" t="s">
        <v>2985</v>
      </c>
      <c r="E127" s="12" t="e">
        <f>VLOOKUP(D127,'PHIEU XT'!AC:AE,3,0)</f>
        <v>#N/A</v>
      </c>
      <c r="F127" s="13">
        <v>3523380</v>
      </c>
      <c r="G127" s="13">
        <v>0</v>
      </c>
      <c r="H127" s="13">
        <v>0</v>
      </c>
      <c r="I127" s="13">
        <v>0</v>
      </c>
      <c r="J127" s="13">
        <v>0</v>
      </c>
      <c r="K127" s="13">
        <v>105380526</v>
      </c>
      <c r="L127" s="12" t="s">
        <v>32</v>
      </c>
    </row>
    <row r="128" spans="1:12" x14ac:dyDescent="0.25">
      <c r="A128" s="12" t="s">
        <v>2986</v>
      </c>
      <c r="B128" s="12" t="s">
        <v>2987</v>
      </c>
      <c r="C128" s="12" t="s">
        <v>2986</v>
      </c>
      <c r="D128" s="12" t="s">
        <v>2987</v>
      </c>
      <c r="E128" s="12" t="e">
        <f>VLOOKUP(D128,'PHIEU XT'!AC:AE,3,0)</f>
        <v>#N/A</v>
      </c>
      <c r="F128" s="13">
        <v>9772000</v>
      </c>
      <c r="G128" s="13">
        <v>0</v>
      </c>
      <c r="H128" s="13">
        <v>0</v>
      </c>
      <c r="I128" s="13">
        <v>0</v>
      </c>
      <c r="J128" s="13">
        <v>0</v>
      </c>
      <c r="K128" s="13">
        <v>71824200</v>
      </c>
      <c r="L128" s="12" t="s">
        <v>32</v>
      </c>
    </row>
    <row r="129" spans="1:12" x14ac:dyDescent="0.25">
      <c r="A129" s="12" t="s">
        <v>2988</v>
      </c>
      <c r="B129" s="12" t="s">
        <v>2989</v>
      </c>
      <c r="C129" s="12" t="s">
        <v>2988</v>
      </c>
      <c r="D129" s="12" t="s">
        <v>2989</v>
      </c>
      <c r="E129" s="12" t="e">
        <f>VLOOKUP(D129,'PHIEU XT'!AC:AE,3,0)</f>
        <v>#N/A</v>
      </c>
      <c r="F129" s="13">
        <v>0</v>
      </c>
      <c r="G129" s="13">
        <v>0</v>
      </c>
      <c r="H129" s="13">
        <v>0</v>
      </c>
      <c r="I129" s="13">
        <v>0</v>
      </c>
      <c r="J129" s="13">
        <v>0</v>
      </c>
      <c r="K129" s="13">
        <v>0</v>
      </c>
      <c r="L129" s="12" t="s">
        <v>2910</v>
      </c>
    </row>
    <row r="130" spans="1:12" x14ac:dyDescent="0.25">
      <c r="A130" s="12" t="s">
        <v>2990</v>
      </c>
      <c r="B130" s="12" t="s">
        <v>2991</v>
      </c>
      <c r="C130" s="12" t="s">
        <v>2990</v>
      </c>
      <c r="D130" s="12" t="s">
        <v>2991</v>
      </c>
      <c r="E130" s="12" t="e">
        <f>VLOOKUP(D130,'PHIEU XT'!AC:AE,3,0)</f>
        <v>#N/A</v>
      </c>
      <c r="F130" s="13">
        <v>0</v>
      </c>
      <c r="G130" s="13">
        <v>0</v>
      </c>
      <c r="H130" s="13">
        <v>0</v>
      </c>
      <c r="I130" s="13">
        <v>0</v>
      </c>
      <c r="J130" s="13">
        <v>0</v>
      </c>
      <c r="K130" s="13">
        <v>25380000</v>
      </c>
      <c r="L130" s="12" t="s">
        <v>2741</v>
      </c>
    </row>
    <row r="131" spans="1:12" x14ac:dyDescent="0.25">
      <c r="A131" s="12" t="s">
        <v>2992</v>
      </c>
      <c r="B131" s="12" t="s">
        <v>2993</v>
      </c>
      <c r="C131" s="12" t="s">
        <v>2992</v>
      </c>
      <c r="D131" s="12" t="s">
        <v>2993</v>
      </c>
      <c r="E131" s="12" t="e">
        <f>VLOOKUP(D131,'PHIEU XT'!AC:AE,3,0)</f>
        <v>#N/A</v>
      </c>
      <c r="F131" s="13">
        <v>0</v>
      </c>
      <c r="G131" s="13">
        <v>932960000</v>
      </c>
      <c r="H131" s="13">
        <v>0</v>
      </c>
      <c r="I131" s="13">
        <v>0</v>
      </c>
      <c r="J131" s="13">
        <v>0</v>
      </c>
      <c r="K131" s="13">
        <v>0</v>
      </c>
      <c r="L131" s="12" t="s">
        <v>2741</v>
      </c>
    </row>
    <row r="132" spans="1:12" x14ac:dyDescent="0.25">
      <c r="A132" s="12" t="s">
        <v>2994</v>
      </c>
      <c r="B132" s="12" t="s">
        <v>2995</v>
      </c>
      <c r="C132" s="12" t="s">
        <v>2994</v>
      </c>
      <c r="D132" s="12" t="s">
        <v>2995</v>
      </c>
      <c r="E132" s="12" t="e">
        <f>VLOOKUP(D132,'PHIEU XT'!AC:AE,3,0)</f>
        <v>#N/A</v>
      </c>
      <c r="F132" s="13">
        <v>702243000</v>
      </c>
      <c r="G132" s="13">
        <v>0</v>
      </c>
      <c r="H132" s="13">
        <v>0</v>
      </c>
      <c r="I132" s="13">
        <v>0</v>
      </c>
      <c r="J132" s="13">
        <v>0</v>
      </c>
      <c r="K132" s="13">
        <v>0</v>
      </c>
      <c r="L132" s="12" t="s">
        <v>2741</v>
      </c>
    </row>
    <row r="133" spans="1:12" x14ac:dyDescent="0.25">
      <c r="A133" s="12" t="s">
        <v>2996</v>
      </c>
      <c r="B133" s="12" t="s">
        <v>2997</v>
      </c>
      <c r="C133" s="12" t="s">
        <v>2996</v>
      </c>
      <c r="D133" s="12" t="s">
        <v>2997</v>
      </c>
      <c r="E133" s="12" t="e">
        <f>VLOOKUP(D133,'PHIEU XT'!AC:AE,3,0)</f>
        <v>#N/A</v>
      </c>
      <c r="F133" s="13">
        <v>702243000</v>
      </c>
      <c r="G133" s="13">
        <v>0</v>
      </c>
      <c r="H133" s="13">
        <v>0</v>
      </c>
      <c r="I133" s="13">
        <v>0</v>
      </c>
      <c r="J133" s="13">
        <v>0</v>
      </c>
      <c r="K133" s="13">
        <v>0</v>
      </c>
      <c r="L133" s="12" t="s">
        <v>2741</v>
      </c>
    </row>
    <row r="134" spans="1:12" x14ac:dyDescent="0.25">
      <c r="A134" s="12" t="s">
        <v>2998</v>
      </c>
      <c r="B134" s="12" t="s">
        <v>2999</v>
      </c>
      <c r="C134" s="12" t="s">
        <v>2998</v>
      </c>
      <c r="D134" s="12" t="s">
        <v>2999</v>
      </c>
      <c r="E134" s="12" t="e">
        <f>VLOOKUP(D134,'PHIEU XT'!AC:AE,3,0)</f>
        <v>#N/A</v>
      </c>
      <c r="F134" s="13">
        <v>505000000</v>
      </c>
      <c r="G134" s="13">
        <v>0</v>
      </c>
      <c r="H134" s="13">
        <v>0</v>
      </c>
      <c r="I134" s="13">
        <v>0</v>
      </c>
      <c r="J134" s="13">
        <v>0</v>
      </c>
      <c r="K134" s="13">
        <v>1010000000</v>
      </c>
      <c r="L134" s="12" t="s">
        <v>32</v>
      </c>
    </row>
    <row r="135" spans="1:12" x14ac:dyDescent="0.25">
      <c r="A135" s="12" t="s">
        <v>3000</v>
      </c>
      <c r="B135" s="12" t="s">
        <v>3001</v>
      </c>
      <c r="C135" s="12" t="s">
        <v>3000</v>
      </c>
      <c r="D135" s="12" t="s">
        <v>3001</v>
      </c>
      <c r="E135" s="12" t="e">
        <f>VLOOKUP(D135,'PHIEU XT'!AC:AE,3,0)</f>
        <v>#N/A</v>
      </c>
      <c r="F135" s="13">
        <v>90000000</v>
      </c>
      <c r="G135" s="13">
        <v>0</v>
      </c>
      <c r="H135" s="13">
        <v>0</v>
      </c>
      <c r="I135" s="13">
        <v>0</v>
      </c>
      <c r="J135" s="13">
        <v>0</v>
      </c>
      <c r="K135" s="13">
        <v>0</v>
      </c>
      <c r="L135" s="12" t="s">
        <v>32</v>
      </c>
    </row>
    <row r="136" spans="1:12" x14ac:dyDescent="0.25">
      <c r="A136" s="12" t="s">
        <v>3002</v>
      </c>
      <c r="B136" s="12" t="s">
        <v>3003</v>
      </c>
      <c r="C136" s="12" t="s">
        <v>3002</v>
      </c>
      <c r="D136" s="12" t="s">
        <v>3003</v>
      </c>
      <c r="E136" s="12" t="e">
        <f>VLOOKUP(D136,'PHIEU XT'!AC:AE,3,0)</f>
        <v>#N/A</v>
      </c>
      <c r="F136" s="13">
        <v>4972984000</v>
      </c>
      <c r="G136" s="13">
        <v>0</v>
      </c>
      <c r="H136" s="13">
        <v>0</v>
      </c>
      <c r="I136" s="13">
        <v>0</v>
      </c>
      <c r="J136" s="13">
        <v>0</v>
      </c>
      <c r="K136" s="13">
        <v>0</v>
      </c>
      <c r="L136" s="12" t="s">
        <v>32</v>
      </c>
    </row>
    <row r="137" spans="1:12" x14ac:dyDescent="0.25">
      <c r="A137" s="12" t="s">
        <v>3004</v>
      </c>
      <c r="B137" s="12" t="s">
        <v>3005</v>
      </c>
      <c r="C137" s="12" t="s">
        <v>3004</v>
      </c>
      <c r="D137" s="12" t="s">
        <v>3005</v>
      </c>
      <c r="E137" s="12" t="e">
        <f>VLOOKUP(D137,'PHIEU XT'!AC:AE,3,0)</f>
        <v>#N/A</v>
      </c>
      <c r="F137" s="13">
        <v>4985116060</v>
      </c>
      <c r="G137" s="13">
        <v>7412350000</v>
      </c>
      <c r="H137" s="13">
        <v>0</v>
      </c>
      <c r="I137" s="13">
        <v>0</v>
      </c>
      <c r="J137" s="13">
        <v>0</v>
      </c>
      <c r="K137" s="13">
        <v>4985116060</v>
      </c>
      <c r="L137" s="12" t="s">
        <v>2810</v>
      </c>
    </row>
    <row r="138" spans="1:12" x14ac:dyDescent="0.25">
      <c r="A138" s="12" t="s">
        <v>3006</v>
      </c>
      <c r="B138" s="12" t="s">
        <v>3007</v>
      </c>
      <c r="C138" s="12" t="s">
        <v>3006</v>
      </c>
      <c r="D138" s="12" t="s">
        <v>3007</v>
      </c>
      <c r="E138" s="12" t="e">
        <f>VLOOKUP(D138,'PHIEU XT'!AC:AE,3,0)</f>
        <v>#N/A</v>
      </c>
      <c r="F138" s="13">
        <v>530000000</v>
      </c>
      <c r="G138" s="13">
        <v>0</v>
      </c>
      <c r="H138" s="13">
        <v>0</v>
      </c>
      <c r="I138" s="13">
        <v>0</v>
      </c>
      <c r="J138" s="13">
        <v>0</v>
      </c>
      <c r="K138" s="13">
        <v>530000000</v>
      </c>
      <c r="L138" s="12" t="s">
        <v>32</v>
      </c>
    </row>
    <row r="139" spans="1:12" x14ac:dyDescent="0.25">
      <c r="A139" s="12" t="s">
        <v>3008</v>
      </c>
      <c r="B139" s="12" t="s">
        <v>3009</v>
      </c>
      <c r="C139" s="12" t="s">
        <v>3008</v>
      </c>
      <c r="D139" s="12" t="s">
        <v>3009</v>
      </c>
      <c r="E139" s="12" t="e">
        <f>VLOOKUP(D139,'PHIEU XT'!AC:AE,3,0)</f>
        <v>#N/A</v>
      </c>
      <c r="F139" s="13">
        <v>17000000</v>
      </c>
      <c r="G139" s="13">
        <v>0</v>
      </c>
      <c r="H139" s="13">
        <v>0</v>
      </c>
      <c r="I139" s="13">
        <v>0</v>
      </c>
      <c r="J139" s="13">
        <v>0</v>
      </c>
      <c r="K139" s="13">
        <v>0</v>
      </c>
      <c r="L139" s="12" t="s">
        <v>32</v>
      </c>
    </row>
    <row r="140" spans="1:12" x14ac:dyDescent="0.25">
      <c r="A140" s="12" t="s">
        <v>3010</v>
      </c>
      <c r="B140" s="12" t="s">
        <v>3011</v>
      </c>
      <c r="C140" s="12" t="s">
        <v>3010</v>
      </c>
      <c r="D140" s="12" t="s">
        <v>3011</v>
      </c>
      <c r="E140" s="12" t="e">
        <f>VLOOKUP(D140,'PHIEU XT'!AC:AE,3,0)</f>
        <v>#N/A</v>
      </c>
      <c r="F140" s="13">
        <v>0</v>
      </c>
      <c r="G140" s="13">
        <v>0</v>
      </c>
      <c r="H140" s="13">
        <v>0</v>
      </c>
      <c r="I140" s="13">
        <v>0</v>
      </c>
      <c r="J140" s="13">
        <v>0</v>
      </c>
      <c r="K140" s="13">
        <v>0</v>
      </c>
      <c r="L140" s="12" t="s">
        <v>2741</v>
      </c>
    </row>
    <row r="141" spans="1:12" x14ac:dyDescent="0.25">
      <c r="A141" s="12" t="s">
        <v>3012</v>
      </c>
      <c r="B141" s="12" t="s">
        <v>3013</v>
      </c>
      <c r="C141" s="12" t="s">
        <v>3012</v>
      </c>
      <c r="D141" s="12" t="s">
        <v>3013</v>
      </c>
      <c r="E141" s="12" t="str">
        <f>VLOOKUP(D141,'PHIEU XT'!AC:AE,3,0)</f>
        <v>10638308</v>
      </c>
      <c r="F141" s="13">
        <v>28565</v>
      </c>
      <c r="G141" s="13">
        <v>46000</v>
      </c>
      <c r="H141" s="13">
        <v>57273</v>
      </c>
      <c r="I141" s="13">
        <v>37720</v>
      </c>
      <c r="J141" s="13">
        <v>46000</v>
      </c>
      <c r="K141" s="13">
        <v>2771319170</v>
      </c>
      <c r="L141" s="12" t="s">
        <v>2741</v>
      </c>
    </row>
    <row r="142" spans="1:12" x14ac:dyDescent="0.25">
      <c r="A142" s="12" t="s">
        <v>3014</v>
      </c>
      <c r="B142" s="12" t="s">
        <v>3015</v>
      </c>
      <c r="C142" s="12" t="s">
        <v>3014</v>
      </c>
      <c r="D142" s="12" t="s">
        <v>3015</v>
      </c>
      <c r="E142" s="12" t="e">
        <f>VLOOKUP(D142,'PHIEU XT'!AC:AE,3,0)</f>
        <v>#N/A</v>
      </c>
      <c r="F142" s="13">
        <v>34000</v>
      </c>
      <c r="G142" s="13">
        <v>0</v>
      </c>
      <c r="H142" s="13">
        <v>0</v>
      </c>
      <c r="I142" s="13">
        <v>0</v>
      </c>
      <c r="J142" s="13">
        <v>0</v>
      </c>
      <c r="K142" s="13">
        <v>0</v>
      </c>
      <c r="L142" s="12" t="s">
        <v>32</v>
      </c>
    </row>
    <row r="143" spans="1:12" x14ac:dyDescent="0.25">
      <c r="A143" s="12" t="s">
        <v>3016</v>
      </c>
      <c r="B143" s="12" t="s">
        <v>3017</v>
      </c>
      <c r="C143" s="12" t="s">
        <v>3016</v>
      </c>
      <c r="D143" s="12" t="s">
        <v>3017</v>
      </c>
      <c r="E143" s="12" t="e">
        <f>VLOOKUP(D143,'PHIEU XT'!AC:AE,3,0)</f>
        <v>#N/A</v>
      </c>
      <c r="F143" s="13">
        <v>57130</v>
      </c>
      <c r="G143" s="13">
        <v>92000</v>
      </c>
      <c r="H143" s="13">
        <v>92000</v>
      </c>
      <c r="I143" s="13">
        <v>0</v>
      </c>
      <c r="J143" s="13">
        <v>92000</v>
      </c>
      <c r="K143" s="13">
        <v>25708500</v>
      </c>
      <c r="L143" s="12" t="s">
        <v>2741</v>
      </c>
    </row>
    <row r="144" spans="1:12" x14ac:dyDescent="0.25">
      <c r="A144" s="12" t="s">
        <v>3018</v>
      </c>
      <c r="B144" s="12" t="s">
        <v>3019</v>
      </c>
      <c r="C144" s="12" t="s">
        <v>3018</v>
      </c>
      <c r="D144" s="12" t="s">
        <v>3019</v>
      </c>
      <c r="E144" s="12" t="e">
        <f>VLOOKUP(D144,'PHIEU XT'!AC:AE,3,0)</f>
        <v>#N/A</v>
      </c>
      <c r="F144" s="13">
        <v>0</v>
      </c>
      <c r="G144" s="13">
        <v>0</v>
      </c>
      <c r="H144" s="13">
        <v>0</v>
      </c>
      <c r="I144" s="13">
        <v>0</v>
      </c>
      <c r="J144" s="13">
        <v>0</v>
      </c>
      <c r="K144" s="13">
        <v>0</v>
      </c>
      <c r="L144" s="12" t="s">
        <v>32</v>
      </c>
    </row>
    <row r="145" spans="1:12" x14ac:dyDescent="0.25">
      <c r="A145" s="12" t="s">
        <v>3020</v>
      </c>
      <c r="B145" s="12" t="s">
        <v>3021</v>
      </c>
      <c r="C145" s="12" t="s">
        <v>3020</v>
      </c>
      <c r="D145" s="12" t="s">
        <v>3021</v>
      </c>
      <c r="E145" s="12" t="e">
        <f>VLOOKUP(D145,'PHIEU XT'!AC:AE,3,0)</f>
        <v>#N/A</v>
      </c>
      <c r="F145" s="13">
        <v>0</v>
      </c>
      <c r="G145" s="13">
        <v>0</v>
      </c>
      <c r="H145" s="13">
        <v>0</v>
      </c>
      <c r="I145" s="13">
        <v>0</v>
      </c>
      <c r="J145" s="13">
        <v>0</v>
      </c>
      <c r="K145" s="13">
        <v>0</v>
      </c>
      <c r="L145" s="12" t="s">
        <v>32</v>
      </c>
    </row>
    <row r="146" spans="1:12" x14ac:dyDescent="0.25">
      <c r="A146" s="12" t="s">
        <v>3022</v>
      </c>
      <c r="B146" s="12" t="s">
        <v>3023</v>
      </c>
      <c r="C146" s="12" t="s">
        <v>3022</v>
      </c>
      <c r="D146" s="12" t="s">
        <v>3023</v>
      </c>
      <c r="E146" s="12" t="e">
        <f>VLOOKUP(D146,'PHIEU XT'!AC:AE,3,0)</f>
        <v>#N/A</v>
      </c>
      <c r="F146" s="13">
        <v>380000</v>
      </c>
      <c r="G146" s="13">
        <v>505000</v>
      </c>
      <c r="H146" s="13">
        <v>372727</v>
      </c>
      <c r="I146" s="13">
        <v>0</v>
      </c>
      <c r="J146" s="13">
        <v>404545</v>
      </c>
      <c r="K146" s="13">
        <v>149800000</v>
      </c>
      <c r="L146" s="12" t="s">
        <v>32</v>
      </c>
    </row>
    <row r="147" spans="1:12" x14ac:dyDescent="0.25">
      <c r="A147" s="12" t="s">
        <v>3024</v>
      </c>
      <c r="B147" s="12" t="s">
        <v>3025</v>
      </c>
      <c r="C147" s="12" t="s">
        <v>3024</v>
      </c>
      <c r="D147" s="12" t="s">
        <v>3025</v>
      </c>
      <c r="E147" s="12" t="e">
        <f>VLOOKUP(D147,'PHIEU XT'!AC:AE,3,0)</f>
        <v>#N/A</v>
      </c>
      <c r="F147" s="13">
        <v>0</v>
      </c>
      <c r="G147" s="13">
        <v>426000</v>
      </c>
      <c r="H147" s="13">
        <v>500000</v>
      </c>
      <c r="I147" s="13">
        <v>0</v>
      </c>
      <c r="J147" s="13">
        <v>426000</v>
      </c>
      <c r="K147" s="13">
        <v>0</v>
      </c>
      <c r="L147" s="12" t="s">
        <v>2741</v>
      </c>
    </row>
    <row r="148" spans="1:12" x14ac:dyDescent="0.25">
      <c r="A148" s="12" t="s">
        <v>3026</v>
      </c>
      <c r="B148" s="12" t="s">
        <v>3027</v>
      </c>
      <c r="C148" s="12" t="s">
        <v>3026</v>
      </c>
      <c r="D148" s="12" t="s">
        <v>3027</v>
      </c>
      <c r="E148" s="12" t="e">
        <f>VLOOKUP(D148,'PHIEU XT'!AC:AE,3,0)</f>
        <v>#N/A</v>
      </c>
      <c r="F148" s="13">
        <v>280000</v>
      </c>
      <c r="G148" s="13">
        <v>370000</v>
      </c>
      <c r="H148" s="13">
        <v>333333</v>
      </c>
      <c r="I148" s="13">
        <v>0</v>
      </c>
      <c r="J148" s="13">
        <v>296297</v>
      </c>
      <c r="K148" s="13">
        <v>21636000</v>
      </c>
      <c r="L148" s="12" t="s">
        <v>32</v>
      </c>
    </row>
    <row r="149" spans="1:12" x14ac:dyDescent="0.25">
      <c r="A149" s="12" t="s">
        <v>3028</v>
      </c>
      <c r="B149" s="12" t="s">
        <v>3029</v>
      </c>
      <c r="C149" s="12" t="s">
        <v>3028</v>
      </c>
      <c r="D149" s="12" t="s">
        <v>3029</v>
      </c>
      <c r="E149" s="12" t="e">
        <f>VLOOKUP(D149,'PHIEU XT'!AC:AE,3,0)</f>
        <v>#N/A</v>
      </c>
      <c r="F149" s="13">
        <v>280000</v>
      </c>
      <c r="G149" s="13">
        <v>390000</v>
      </c>
      <c r="H149" s="13">
        <v>333333</v>
      </c>
      <c r="I149" s="13">
        <v>0</v>
      </c>
      <c r="J149" s="13">
        <v>296297</v>
      </c>
      <c r="K149" s="13">
        <v>77928000</v>
      </c>
      <c r="L149" s="12" t="s">
        <v>32</v>
      </c>
    </row>
    <row r="150" spans="1:12" x14ac:dyDescent="0.25">
      <c r="A150" s="12" t="s">
        <v>3030</v>
      </c>
      <c r="B150" s="12" t="s">
        <v>3031</v>
      </c>
      <c r="C150" s="12" t="s">
        <v>3030</v>
      </c>
      <c r="D150" s="12" t="s">
        <v>3031</v>
      </c>
      <c r="E150" s="12" t="e">
        <f>VLOOKUP(D150,'PHIEU XT'!AC:AE,3,0)</f>
        <v>#N/A</v>
      </c>
      <c r="F150" s="13">
        <v>280000</v>
      </c>
      <c r="G150" s="13">
        <v>370000</v>
      </c>
      <c r="H150" s="13">
        <v>333333</v>
      </c>
      <c r="I150" s="13">
        <v>0</v>
      </c>
      <c r="J150" s="13">
        <v>296297</v>
      </c>
      <c r="K150" s="13">
        <v>42800000</v>
      </c>
      <c r="L150" s="12" t="s">
        <v>32</v>
      </c>
    </row>
    <row r="151" spans="1:12" x14ac:dyDescent="0.25">
      <c r="A151" s="12" t="s">
        <v>3032</v>
      </c>
      <c r="B151" s="12" t="s">
        <v>3033</v>
      </c>
      <c r="C151" s="12" t="s">
        <v>3032</v>
      </c>
      <c r="D151" s="12" t="s">
        <v>3033</v>
      </c>
      <c r="E151" s="12" t="e">
        <f>VLOOKUP(D151,'PHIEU XT'!AC:AE,3,0)</f>
        <v>#N/A</v>
      </c>
      <c r="F151" s="13">
        <v>0</v>
      </c>
      <c r="G151" s="13">
        <v>333333</v>
      </c>
      <c r="H151" s="13">
        <v>379630</v>
      </c>
      <c r="I151" s="13">
        <v>0</v>
      </c>
      <c r="J151" s="13">
        <v>333333</v>
      </c>
      <c r="K151" s="13">
        <v>0</v>
      </c>
      <c r="L151" s="12" t="s">
        <v>2810</v>
      </c>
    </row>
    <row r="152" spans="1:12" x14ac:dyDescent="0.25">
      <c r="A152" s="12" t="s">
        <v>3034</v>
      </c>
      <c r="B152" s="12" t="s">
        <v>3035</v>
      </c>
      <c r="C152" s="12" t="s">
        <v>3034</v>
      </c>
      <c r="D152" s="12" t="s">
        <v>3035</v>
      </c>
      <c r="E152" s="12" t="e">
        <f>VLOOKUP(D152,'PHIEU XT'!AC:AE,3,0)</f>
        <v>#N/A</v>
      </c>
      <c r="F152" s="13">
        <v>0</v>
      </c>
      <c r="G152" s="13">
        <v>486364</v>
      </c>
      <c r="H152" s="13">
        <v>0</v>
      </c>
      <c r="I152" s="13">
        <v>0</v>
      </c>
      <c r="J152" s="13">
        <v>0</v>
      </c>
      <c r="K152" s="13">
        <v>0</v>
      </c>
      <c r="L152" s="12" t="s">
        <v>2810</v>
      </c>
    </row>
    <row r="153" spans="1:12" x14ac:dyDescent="0.25">
      <c r="A153" s="12" t="s">
        <v>3036</v>
      </c>
      <c r="B153" s="12" t="s">
        <v>3037</v>
      </c>
      <c r="C153" s="12" t="s">
        <v>3036</v>
      </c>
      <c r="D153" s="12" t="s">
        <v>3037</v>
      </c>
      <c r="E153" s="12" t="e">
        <f>VLOOKUP(D153,'PHIEU XT'!AC:AE,3,0)</f>
        <v>#N/A</v>
      </c>
      <c r="F153" s="13">
        <v>0</v>
      </c>
      <c r="G153" s="13">
        <v>0</v>
      </c>
      <c r="H153" s="13">
        <v>0</v>
      </c>
      <c r="I153" s="13">
        <v>0</v>
      </c>
      <c r="J153" s="13">
        <v>0</v>
      </c>
      <c r="K153" s="13">
        <v>0</v>
      </c>
      <c r="L153" s="12" t="s">
        <v>32</v>
      </c>
    </row>
    <row r="154" spans="1:12" x14ac:dyDescent="0.25">
      <c r="A154" s="12" t="s">
        <v>3038</v>
      </c>
      <c r="B154" s="12" t="s">
        <v>3039</v>
      </c>
      <c r="C154" s="12" t="s">
        <v>3038</v>
      </c>
      <c r="D154" s="12" t="s">
        <v>3039</v>
      </c>
      <c r="E154" s="12" t="e">
        <f>VLOOKUP(D154,'PHIEU XT'!AC:AE,3,0)</f>
        <v>#N/A</v>
      </c>
      <c r="F154" s="13">
        <v>300000</v>
      </c>
      <c r="G154" s="13">
        <v>404545</v>
      </c>
      <c r="H154" s="13">
        <v>372727</v>
      </c>
      <c r="I154" s="13">
        <v>0</v>
      </c>
      <c r="J154" s="13">
        <v>404545</v>
      </c>
      <c r="K154" s="13">
        <v>0</v>
      </c>
      <c r="L154" s="12" t="s">
        <v>32</v>
      </c>
    </row>
    <row r="155" spans="1:12" x14ac:dyDescent="0.25">
      <c r="A155" s="12" t="s">
        <v>3040</v>
      </c>
      <c r="B155" s="12" t="s">
        <v>3041</v>
      </c>
      <c r="C155" s="12" t="s">
        <v>3040</v>
      </c>
      <c r="D155" s="12" t="s">
        <v>3041</v>
      </c>
      <c r="E155" s="12" t="e">
        <f>VLOOKUP(D155,'PHIEU XT'!AC:AE,3,0)</f>
        <v>#N/A</v>
      </c>
      <c r="F155" s="13">
        <v>167851095</v>
      </c>
      <c r="G155" s="13">
        <v>0</v>
      </c>
      <c r="H155" s="13">
        <v>0</v>
      </c>
      <c r="I155" s="13">
        <v>0</v>
      </c>
      <c r="J155" s="13">
        <v>0</v>
      </c>
      <c r="K155" s="13">
        <v>167851095</v>
      </c>
      <c r="L155" s="12" t="s">
        <v>32</v>
      </c>
    </row>
    <row r="156" spans="1:12" x14ac:dyDescent="0.25">
      <c r="A156" s="12" t="s">
        <v>3042</v>
      </c>
      <c r="B156" s="12" t="s">
        <v>3043</v>
      </c>
      <c r="C156" s="12" t="s">
        <v>3042</v>
      </c>
      <c r="D156" s="12" t="s">
        <v>3043</v>
      </c>
      <c r="E156" s="12" t="e">
        <f>VLOOKUP(D156,'PHIEU XT'!AC:AE,3,0)</f>
        <v>#N/A</v>
      </c>
      <c r="F156" s="13">
        <v>77035</v>
      </c>
      <c r="G156" s="13">
        <v>0</v>
      </c>
      <c r="H156" s="13">
        <v>0</v>
      </c>
      <c r="I156" s="13">
        <v>0</v>
      </c>
      <c r="J156" s="13">
        <v>0</v>
      </c>
      <c r="K156" s="13">
        <v>59856195</v>
      </c>
      <c r="L156" s="12" t="s">
        <v>2910</v>
      </c>
    </row>
    <row r="157" spans="1:12" x14ac:dyDescent="0.25">
      <c r="A157" s="12" t="s">
        <v>3044</v>
      </c>
      <c r="B157" s="12" t="s">
        <v>3045</v>
      </c>
      <c r="C157" s="12" t="s">
        <v>3044</v>
      </c>
      <c r="D157" s="12" t="s">
        <v>3045</v>
      </c>
      <c r="E157" s="12" t="e">
        <f>VLOOKUP(D157,'PHIEU XT'!AC:AE,3,0)</f>
        <v>#N/A</v>
      </c>
      <c r="F157" s="13">
        <v>36209</v>
      </c>
      <c r="G157" s="13">
        <v>45478</v>
      </c>
      <c r="H157" s="13">
        <v>0</v>
      </c>
      <c r="I157" s="13">
        <v>56848</v>
      </c>
      <c r="J157" s="13">
        <v>0</v>
      </c>
      <c r="K157" s="13">
        <v>0</v>
      </c>
      <c r="L157" s="12" t="s">
        <v>2741</v>
      </c>
    </row>
    <row r="158" spans="1:12" x14ac:dyDescent="0.25">
      <c r="A158" s="12" t="s">
        <v>3046</v>
      </c>
      <c r="B158" s="12" t="s">
        <v>3047</v>
      </c>
      <c r="C158" s="12" t="s">
        <v>3046</v>
      </c>
      <c r="D158" s="12" t="s">
        <v>3047</v>
      </c>
      <c r="E158" s="12" t="str">
        <f>VLOOKUP(D158,'PHIEU XT'!AC:AE,3,0)</f>
        <v>10005987</v>
      </c>
      <c r="F158" s="13">
        <v>31760</v>
      </c>
      <c r="G158" s="13">
        <v>55595</v>
      </c>
      <c r="H158" s="13">
        <v>44476</v>
      </c>
      <c r="I158" s="13">
        <v>52259</v>
      </c>
      <c r="J158" s="13">
        <v>55595</v>
      </c>
      <c r="K158" s="13">
        <v>2615277200</v>
      </c>
      <c r="L158" s="12" t="s">
        <v>2741</v>
      </c>
    </row>
    <row r="159" spans="1:12" x14ac:dyDescent="0.25">
      <c r="A159" s="12" t="s">
        <v>3048</v>
      </c>
      <c r="B159" s="12" t="s">
        <v>3049</v>
      </c>
      <c r="C159" s="12" t="s">
        <v>3048</v>
      </c>
      <c r="D159" s="12" t="s">
        <v>3049</v>
      </c>
      <c r="E159" s="12" t="e">
        <f>VLOOKUP(D159,'PHIEU XT'!AC:AE,3,0)</f>
        <v>#N/A</v>
      </c>
      <c r="F159" s="13">
        <v>0</v>
      </c>
      <c r="G159" s="13">
        <v>0</v>
      </c>
      <c r="H159" s="13">
        <v>0</v>
      </c>
      <c r="I159" s="13">
        <v>0</v>
      </c>
      <c r="J159" s="13">
        <v>0</v>
      </c>
      <c r="K159" s="13">
        <v>0</v>
      </c>
      <c r="L159" s="12" t="s">
        <v>32</v>
      </c>
    </row>
    <row r="160" spans="1:12" x14ac:dyDescent="0.25">
      <c r="A160" s="12" t="s">
        <v>3050</v>
      </c>
      <c r="B160" s="12" t="s">
        <v>3051</v>
      </c>
      <c r="C160" s="12" t="s">
        <v>3050</v>
      </c>
      <c r="D160" s="12" t="s">
        <v>3051</v>
      </c>
      <c r="E160" s="12" t="e">
        <f>VLOOKUP(D160,'PHIEU XT'!AC:AE,3,0)</f>
        <v>#N/A</v>
      </c>
      <c r="F160" s="13">
        <v>62331</v>
      </c>
      <c r="G160" s="13">
        <v>107205</v>
      </c>
      <c r="H160" s="13">
        <v>131727</v>
      </c>
      <c r="I160" s="13">
        <v>85764</v>
      </c>
      <c r="J160" s="13">
        <v>107205</v>
      </c>
      <c r="K160" s="13">
        <v>354325074</v>
      </c>
      <c r="L160" s="12" t="s">
        <v>2741</v>
      </c>
    </row>
    <row r="161" spans="1:12" x14ac:dyDescent="0.25">
      <c r="A161" s="12" t="s">
        <v>3052</v>
      </c>
      <c r="B161" s="12" t="s">
        <v>3053</v>
      </c>
      <c r="C161" s="12" t="s">
        <v>3052</v>
      </c>
      <c r="D161" s="12" t="s">
        <v>3053</v>
      </c>
      <c r="E161" s="12" t="e">
        <f>VLOOKUP(D161,'PHIEU XT'!AC:AE,3,0)</f>
        <v>#N/A</v>
      </c>
      <c r="F161" s="13">
        <v>16078</v>
      </c>
      <c r="G161" s="13">
        <v>0</v>
      </c>
      <c r="H161" s="13">
        <v>0</v>
      </c>
      <c r="I161" s="13">
        <v>0</v>
      </c>
      <c r="J161" s="13">
        <v>0</v>
      </c>
      <c r="K161" s="13">
        <v>28297280</v>
      </c>
      <c r="L161" s="12" t="s">
        <v>2741</v>
      </c>
    </row>
    <row r="162" spans="1:12" x14ac:dyDescent="0.25">
      <c r="A162" s="12" t="s">
        <v>3054</v>
      </c>
      <c r="B162" s="12" t="s">
        <v>3055</v>
      </c>
      <c r="C162" s="12" t="s">
        <v>3054</v>
      </c>
      <c r="D162" s="12" t="s">
        <v>3055</v>
      </c>
      <c r="E162" s="12" t="e">
        <f>VLOOKUP(D162,'PHIEU XT'!AC:AE,3,0)</f>
        <v>#N/A</v>
      </c>
      <c r="F162" s="13">
        <v>26797</v>
      </c>
      <c r="G162" s="13">
        <v>32500</v>
      </c>
      <c r="H162" s="13">
        <v>36111</v>
      </c>
      <c r="I162" s="13">
        <v>0</v>
      </c>
      <c r="J162" s="13">
        <v>32500</v>
      </c>
      <c r="K162" s="13">
        <v>1875790</v>
      </c>
      <c r="L162" s="12" t="s">
        <v>2741</v>
      </c>
    </row>
    <row r="163" spans="1:12" x14ac:dyDescent="0.25">
      <c r="A163" s="12" t="s">
        <v>3056</v>
      </c>
      <c r="B163" s="12" t="s">
        <v>3057</v>
      </c>
      <c r="C163" s="12" t="s">
        <v>3056</v>
      </c>
      <c r="D163" s="12" t="s">
        <v>3057</v>
      </c>
      <c r="E163" s="12" t="e">
        <f>VLOOKUP(D163,'PHIEU XT'!AC:AE,3,0)</f>
        <v>#N/A</v>
      </c>
      <c r="F163" s="13">
        <v>53594</v>
      </c>
      <c r="G163" s="13">
        <v>0</v>
      </c>
      <c r="H163" s="13">
        <v>0</v>
      </c>
      <c r="I163" s="13">
        <v>0</v>
      </c>
      <c r="J163" s="13">
        <v>0</v>
      </c>
      <c r="K163" s="13">
        <v>0</v>
      </c>
      <c r="L163" s="12" t="s">
        <v>2741</v>
      </c>
    </row>
    <row r="164" spans="1:12" x14ac:dyDescent="0.25">
      <c r="A164" s="12" t="s">
        <v>3058</v>
      </c>
      <c r="B164" s="12" t="s">
        <v>3059</v>
      </c>
      <c r="C164" s="12" t="s">
        <v>3058</v>
      </c>
      <c r="D164" s="12" t="s">
        <v>3059</v>
      </c>
      <c r="E164" s="12" t="e">
        <f>VLOOKUP(D164,'PHIEU XT'!AC:AE,3,0)</f>
        <v>#N/A</v>
      </c>
      <c r="F164" s="13">
        <v>94250</v>
      </c>
      <c r="G164" s="13">
        <v>0</v>
      </c>
      <c r="H164" s="13">
        <v>0</v>
      </c>
      <c r="I164" s="13">
        <v>0</v>
      </c>
      <c r="J164" s="13">
        <v>0</v>
      </c>
      <c r="K164" s="13">
        <v>0</v>
      </c>
      <c r="L164" s="12" t="s">
        <v>2910</v>
      </c>
    </row>
    <row r="165" spans="1:12" x14ac:dyDescent="0.25">
      <c r="A165" s="12" t="s">
        <v>3060</v>
      </c>
      <c r="B165" s="12" t="s">
        <v>3061</v>
      </c>
      <c r="C165" s="12" t="s">
        <v>3060</v>
      </c>
      <c r="D165" s="12" t="s">
        <v>3061</v>
      </c>
      <c r="E165" s="12" t="e">
        <f>VLOOKUP(D165,'PHIEU XT'!AC:AE,3,0)</f>
        <v>#N/A</v>
      </c>
      <c r="F165" s="13">
        <v>250000000</v>
      </c>
      <c r="G165" s="13">
        <v>0</v>
      </c>
      <c r="H165" s="13">
        <v>0</v>
      </c>
      <c r="I165" s="13">
        <v>0</v>
      </c>
      <c r="J165" s="13">
        <v>0</v>
      </c>
      <c r="K165" s="13">
        <v>0</v>
      </c>
      <c r="L165" s="12" t="s">
        <v>32</v>
      </c>
    </row>
    <row r="166" spans="1:12" x14ac:dyDescent="0.25">
      <c r="A166" s="12" t="s">
        <v>3062</v>
      </c>
      <c r="B166" s="12" t="s">
        <v>3063</v>
      </c>
      <c r="C166" s="12" t="s">
        <v>3062</v>
      </c>
      <c r="D166" s="12" t="s">
        <v>3063</v>
      </c>
      <c r="E166" s="12" t="e">
        <f>VLOOKUP(D166,'PHIEU XT'!AC:AE,3,0)</f>
        <v>#N/A</v>
      </c>
      <c r="F166" s="13">
        <v>9990909</v>
      </c>
      <c r="G166" s="13">
        <v>0</v>
      </c>
      <c r="H166" s="13">
        <v>0</v>
      </c>
      <c r="I166" s="13">
        <v>0</v>
      </c>
      <c r="J166" s="13">
        <v>0</v>
      </c>
      <c r="K166" s="13">
        <v>0</v>
      </c>
      <c r="L166" s="12" t="s">
        <v>2810</v>
      </c>
    </row>
    <row r="167" spans="1:12" x14ac:dyDescent="0.25">
      <c r="A167" s="12" t="s">
        <v>3064</v>
      </c>
      <c r="B167" s="12" t="s">
        <v>3065</v>
      </c>
      <c r="C167" s="12" t="s">
        <v>3064</v>
      </c>
      <c r="D167" s="12" t="s">
        <v>3065</v>
      </c>
      <c r="E167" s="12" t="e">
        <f>VLOOKUP(D167,'PHIEU XT'!AC:AE,3,0)</f>
        <v>#N/A</v>
      </c>
      <c r="F167" s="13">
        <v>580000000</v>
      </c>
      <c r="G167" s="13">
        <v>0</v>
      </c>
      <c r="H167" s="13">
        <v>0</v>
      </c>
      <c r="I167" s="13">
        <v>0</v>
      </c>
      <c r="J167" s="13">
        <v>0</v>
      </c>
      <c r="K167" s="13">
        <v>580000000</v>
      </c>
      <c r="L167" s="12" t="s">
        <v>2741</v>
      </c>
    </row>
    <row r="168" spans="1:12" x14ac:dyDescent="0.25">
      <c r="A168" s="12" t="s">
        <v>3066</v>
      </c>
      <c r="B168" s="12" t="s">
        <v>3067</v>
      </c>
      <c r="C168" s="12" t="s">
        <v>3066</v>
      </c>
      <c r="D168" s="12" t="s">
        <v>3067</v>
      </c>
      <c r="E168" s="12" t="e">
        <f>VLOOKUP(D168,'PHIEU XT'!AC:AE,3,0)</f>
        <v>#N/A</v>
      </c>
      <c r="F168" s="13">
        <v>0</v>
      </c>
      <c r="G168" s="13">
        <v>0</v>
      </c>
      <c r="H168" s="13">
        <v>0</v>
      </c>
      <c r="I168" s="13">
        <v>0</v>
      </c>
      <c r="J168" s="13">
        <v>0</v>
      </c>
      <c r="K168" s="13">
        <v>0</v>
      </c>
      <c r="L168" s="12" t="s">
        <v>32</v>
      </c>
    </row>
    <row r="169" spans="1:12" x14ac:dyDescent="0.25">
      <c r="A169" s="12" t="s">
        <v>3068</v>
      </c>
      <c r="B169" s="12" t="s">
        <v>3069</v>
      </c>
      <c r="C169" s="12" t="s">
        <v>3068</v>
      </c>
      <c r="D169" s="12" t="s">
        <v>3069</v>
      </c>
      <c r="E169" s="12" t="e">
        <f>VLOOKUP(D169,'PHIEU XT'!AC:AE,3,0)</f>
        <v>#N/A</v>
      </c>
      <c r="F169" s="13">
        <v>0</v>
      </c>
      <c r="G169" s="13">
        <v>0</v>
      </c>
      <c r="H169" s="13">
        <v>0</v>
      </c>
      <c r="I169" s="13">
        <v>0</v>
      </c>
      <c r="J169" s="13">
        <v>0</v>
      </c>
      <c r="K169" s="13">
        <v>0</v>
      </c>
      <c r="L169" s="12" t="s">
        <v>32</v>
      </c>
    </row>
    <row r="170" spans="1:12" x14ac:dyDescent="0.25">
      <c r="A170" s="12" t="s">
        <v>3070</v>
      </c>
      <c r="B170" s="12" t="s">
        <v>3071</v>
      </c>
      <c r="C170" s="12" t="s">
        <v>3070</v>
      </c>
      <c r="D170" s="12" t="s">
        <v>3071</v>
      </c>
      <c r="E170" s="12" t="e">
        <f>VLOOKUP(D170,'PHIEU XT'!AC:AE,3,0)</f>
        <v>#N/A</v>
      </c>
      <c r="F170" s="13">
        <v>0</v>
      </c>
      <c r="G170" s="13">
        <v>0</v>
      </c>
      <c r="H170" s="13">
        <v>0</v>
      </c>
      <c r="I170" s="13">
        <v>0</v>
      </c>
      <c r="J170" s="13">
        <v>0</v>
      </c>
      <c r="K170" s="13">
        <v>0</v>
      </c>
      <c r="L170" s="12" t="s">
        <v>32</v>
      </c>
    </row>
    <row r="171" spans="1:12" x14ac:dyDescent="0.25">
      <c r="A171" s="12" t="s">
        <v>3072</v>
      </c>
      <c r="B171" s="12" t="s">
        <v>3073</v>
      </c>
      <c r="C171" s="12" t="s">
        <v>3072</v>
      </c>
      <c r="D171" s="12" t="s">
        <v>3073</v>
      </c>
      <c r="E171" s="12" t="e">
        <f>VLOOKUP(D171,'PHIEU XT'!AC:AE,3,0)</f>
        <v>#N/A</v>
      </c>
      <c r="F171" s="13">
        <v>0</v>
      </c>
      <c r="G171" s="13">
        <v>0</v>
      </c>
      <c r="H171" s="13">
        <v>0</v>
      </c>
      <c r="I171" s="13">
        <v>0</v>
      </c>
      <c r="J171" s="13">
        <v>0</v>
      </c>
      <c r="K171" s="13">
        <v>0</v>
      </c>
      <c r="L171" s="12" t="s">
        <v>32</v>
      </c>
    </row>
    <row r="172" spans="1:12" x14ac:dyDescent="0.25">
      <c r="A172" s="12" t="s">
        <v>3074</v>
      </c>
      <c r="B172" s="12" t="s">
        <v>3075</v>
      </c>
      <c r="C172" s="12" t="s">
        <v>3074</v>
      </c>
      <c r="D172" s="12" t="s">
        <v>3075</v>
      </c>
      <c r="E172" s="12" t="e">
        <f>VLOOKUP(D172,'PHIEU XT'!AC:AE,3,0)</f>
        <v>#N/A</v>
      </c>
      <c r="F172" s="13">
        <v>0</v>
      </c>
      <c r="G172" s="13">
        <v>0</v>
      </c>
      <c r="H172" s="13">
        <v>0</v>
      </c>
      <c r="I172" s="13">
        <v>0</v>
      </c>
      <c r="J172" s="13">
        <v>0</v>
      </c>
      <c r="K172" s="13">
        <v>0</v>
      </c>
      <c r="L172" s="12" t="s">
        <v>32</v>
      </c>
    </row>
    <row r="173" spans="1:12" x14ac:dyDescent="0.25">
      <c r="A173" s="12" t="s">
        <v>3076</v>
      </c>
      <c r="B173" s="12" t="s">
        <v>3077</v>
      </c>
      <c r="C173" s="12" t="s">
        <v>3076</v>
      </c>
      <c r="D173" s="12" t="s">
        <v>3077</v>
      </c>
      <c r="E173" s="12" t="e">
        <f>VLOOKUP(D173,'PHIEU XT'!AC:AE,3,0)</f>
        <v>#N/A</v>
      </c>
      <c r="F173" s="13">
        <v>0</v>
      </c>
      <c r="G173" s="13">
        <v>0</v>
      </c>
      <c r="H173" s="13">
        <v>0</v>
      </c>
      <c r="I173" s="13">
        <v>0</v>
      </c>
      <c r="J173" s="13">
        <v>0</v>
      </c>
      <c r="K173" s="13">
        <v>0</v>
      </c>
      <c r="L173" s="12" t="s">
        <v>32</v>
      </c>
    </row>
    <row r="174" spans="1:12" x14ac:dyDescent="0.25">
      <c r="A174" s="12" t="s">
        <v>3078</v>
      </c>
      <c r="B174" s="12" t="s">
        <v>3079</v>
      </c>
      <c r="C174" s="12" t="s">
        <v>3078</v>
      </c>
      <c r="D174" s="12" t="s">
        <v>3079</v>
      </c>
      <c r="E174" s="12" t="e">
        <f>VLOOKUP(D174,'PHIEU XT'!AC:AE,3,0)</f>
        <v>#N/A</v>
      </c>
      <c r="F174" s="13">
        <v>0</v>
      </c>
      <c r="G174" s="13">
        <v>0</v>
      </c>
      <c r="H174" s="13">
        <v>0</v>
      </c>
      <c r="I174" s="13">
        <v>0</v>
      </c>
      <c r="J174" s="13">
        <v>0</v>
      </c>
      <c r="K174" s="13">
        <v>0</v>
      </c>
      <c r="L174" s="12" t="s">
        <v>32</v>
      </c>
    </row>
    <row r="175" spans="1:12" x14ac:dyDescent="0.25">
      <c r="A175" s="12" t="s">
        <v>3080</v>
      </c>
      <c r="B175" s="12" t="s">
        <v>3081</v>
      </c>
      <c r="C175" s="12" t="s">
        <v>3080</v>
      </c>
      <c r="D175" s="12" t="s">
        <v>3081</v>
      </c>
      <c r="E175" s="12" t="e">
        <f>VLOOKUP(D175,'PHIEU XT'!AC:AE,3,0)</f>
        <v>#N/A</v>
      </c>
      <c r="F175" s="13">
        <v>0</v>
      </c>
      <c r="G175" s="13">
        <v>0</v>
      </c>
      <c r="H175" s="13">
        <v>0</v>
      </c>
      <c r="I175" s="13">
        <v>0</v>
      </c>
      <c r="J175" s="13">
        <v>0</v>
      </c>
      <c r="K175" s="13">
        <v>0</v>
      </c>
      <c r="L175" s="12" t="s">
        <v>32</v>
      </c>
    </row>
    <row r="176" spans="1:12" x14ac:dyDescent="0.25">
      <c r="A176" s="12" t="s">
        <v>3082</v>
      </c>
      <c r="B176" s="12" t="s">
        <v>3083</v>
      </c>
      <c r="C176" s="12" t="s">
        <v>3082</v>
      </c>
      <c r="D176" s="12" t="s">
        <v>3083</v>
      </c>
      <c r="E176" s="12" t="e">
        <f>VLOOKUP(D176,'PHIEU XT'!AC:AE,3,0)</f>
        <v>#N/A</v>
      </c>
      <c r="F176" s="13">
        <v>535000000</v>
      </c>
      <c r="G176" s="13">
        <v>0</v>
      </c>
      <c r="H176" s="13">
        <v>0</v>
      </c>
      <c r="I176" s="13">
        <v>0</v>
      </c>
      <c r="J176" s="13">
        <v>0</v>
      </c>
      <c r="K176" s="13">
        <v>535000000</v>
      </c>
      <c r="L176" s="12" t="s">
        <v>2741</v>
      </c>
    </row>
    <row r="177" spans="1:12" x14ac:dyDescent="0.25">
      <c r="A177" s="12" t="s">
        <v>3084</v>
      </c>
      <c r="B177" s="12" t="s">
        <v>3085</v>
      </c>
      <c r="C177" s="12" t="s">
        <v>3084</v>
      </c>
      <c r="D177" s="12" t="s">
        <v>3085</v>
      </c>
      <c r="E177" s="12" t="e">
        <f>VLOOKUP(D177,'PHIEU XT'!AC:AE,3,0)</f>
        <v>#N/A</v>
      </c>
      <c r="F177" s="13">
        <v>18972</v>
      </c>
      <c r="G177" s="13">
        <v>0</v>
      </c>
      <c r="H177" s="13">
        <v>0</v>
      </c>
      <c r="I177" s="13">
        <v>0</v>
      </c>
      <c r="J177" s="13">
        <v>0</v>
      </c>
      <c r="K177" s="13">
        <v>0</v>
      </c>
      <c r="L177" s="12" t="s">
        <v>2810</v>
      </c>
    </row>
    <row r="178" spans="1:12" x14ac:dyDescent="0.25">
      <c r="A178" s="12" t="s">
        <v>3086</v>
      </c>
      <c r="B178" s="14" t="s">
        <v>3087</v>
      </c>
      <c r="C178" s="12" t="s">
        <v>3086</v>
      </c>
      <c r="D178" s="14" t="s">
        <v>3087</v>
      </c>
      <c r="E178" s="12" t="e">
        <f>VLOOKUP(D178,'PHIEU XT'!AC:AE,3,0)</f>
        <v>#N/A</v>
      </c>
      <c r="F178" s="13">
        <v>110734800</v>
      </c>
      <c r="G178" s="13">
        <v>0</v>
      </c>
      <c r="H178" s="13">
        <v>0</v>
      </c>
      <c r="I178" s="13">
        <v>0</v>
      </c>
      <c r="J178" s="13">
        <v>0</v>
      </c>
      <c r="K178" s="13">
        <v>110734800</v>
      </c>
      <c r="L178" s="12" t="s">
        <v>32</v>
      </c>
    </row>
    <row r="179" spans="1:12" x14ac:dyDescent="0.25">
      <c r="B179" s="15" t="s">
        <v>3088</v>
      </c>
      <c r="D179" s="15" t="s">
        <v>3088</v>
      </c>
      <c r="E179" s="12" t="e">
        <f>VLOOKUP(D179,'PHIEU XT'!AC:AE,3,0)</f>
        <v>#N/A</v>
      </c>
    </row>
  </sheetData>
  <mergeCells count="1">
    <mergeCell ref="B1:L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 IP N</vt:lpstr>
      <vt:lpstr>IP B</vt:lpstr>
      <vt:lpstr> IP CONG THUC (3)</vt:lpstr>
      <vt:lpstr>HĐ TRA</vt:lpstr>
      <vt:lpstr>PHIEU XT</vt:lpstr>
      <vt:lpstr>ĐƠN GIÁ T8</vt:lpstr>
      <vt:lpstr>Khach_hang</vt:lpstr>
      <vt:lpstr>Vat_tu__hang_hoa__dich_vu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PC-NEW</dc:creator>
  <cp:lastModifiedBy>Administrator</cp:lastModifiedBy>
  <dcterms:created xsi:type="dcterms:W3CDTF">2025-09-03T01:47:44Z</dcterms:created>
  <dcterms:modified xsi:type="dcterms:W3CDTF">2025-09-03T04:30:47Z</dcterms:modified>
</cp:coreProperties>
</file>